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tabRatio="739"/>
  </bookViews>
  <sheets>
    <sheet name="NIRDESH" sheetId="2" r:id="rId1"/>
    <sheet name="HOME" sheetId="1" r:id="rId2"/>
    <sheet name="M. SUCHI" sheetId="4" r:id="rId3"/>
    <sheet name="NEW" sheetId="13" r:id="rId4"/>
    <sheet name="PLAN" sheetId="19" r:id="rId5"/>
    <sheet name="R-6" sheetId="5" r:id="rId6"/>
    <sheet name="F-6" sheetId="6" r:id="rId7"/>
    <sheet name="R-7" sheetId="16" r:id="rId8"/>
    <sheet name="F-7" sheetId="8" r:id="rId9"/>
    <sheet name="R-8" sheetId="17" r:id="rId10"/>
    <sheet name="F-8" sheetId="9" r:id="rId11"/>
    <sheet name="R-8क" sheetId="18" r:id="rId12"/>
    <sheet name="F-8क" sheetId="10" r:id="rId13"/>
    <sheet name="I.D." sheetId="11" r:id="rId14"/>
    <sheet name="REPORT" sheetId="12" r:id="rId15"/>
  </sheets>
  <definedNames>
    <definedName name="_xlnm.Print_Area" localSheetId="6">'F-6'!$A$1:$V$108</definedName>
    <definedName name="_xlnm.Print_Area" localSheetId="8">'F-7'!$A$1:$W$88</definedName>
    <definedName name="_xlnm.Print_Area" localSheetId="10">'F-8'!$A$1:$Y$82</definedName>
    <definedName name="_xlnm.Print_Area" localSheetId="12">'F-8क'!$A$1:$V$44</definedName>
    <definedName name="_xlnm.Print_Area" localSheetId="1">HOME!$A$1:$AS$25</definedName>
    <definedName name="_xlnm.Print_Area" localSheetId="13">I.D.!$B$1:$N$735</definedName>
    <definedName name="_xlnm.Print_Area" localSheetId="4">PLAN!$C$1:$K$245</definedName>
    <definedName name="_xlnm.Print_Area" localSheetId="5">'R-6'!$C$1:$AW$1008</definedName>
    <definedName name="_xlnm.Print_Titles" localSheetId="13">I.D.!$1:$5</definedName>
    <definedName name="SNA">OFFSET('R-6'!$G$8:$G$1007,,,COUNTIF('R-6'!$G$8:$G$1007,"&gt;=1"))</definedName>
    <definedName name="SNB">OFFSET('R-7'!$H$9:$H$1008,,,COUNTIF('R-7'!$H$9:$H$1008,"&gt;=1"))</definedName>
    <definedName name="SNC">OFFSET('R-8'!$G$13:$G$1012,,,COUNTIF('R-8'!$G$13:$G$1012,"&gt;=1"))</definedName>
    <definedName name="SND">OFFSET('R-8क'!$G$10:$G$1009,,,COUNTIF('R-8क'!$G$10:$G$1009,"&gt;=1"))</definedName>
    <definedName name="आक्षेप">'R-7'!$A$1:$A$3</definedName>
    <definedName name="आवेदन">'R-6'!$A$1:$A$2</definedName>
    <definedName name="दिन">PLAN!$S$1:$S$31</definedName>
    <definedName name="प्राप्ति">'R-8क'!$A$1:$A$3</definedName>
    <definedName name="माह">PLAN!$T$1:$T$12</definedName>
    <definedName name="रिश्ता">'R-6'!$A$4:$A$8</definedName>
    <definedName name="लिंग">HOME!$A$1:$A$3</definedName>
    <definedName name="लौटाना">'R-8क'!$A$5:$A$6</definedName>
    <definedName name="वर्ष">PLAN!$V$1:$V$13</definedName>
    <definedName name="वास">OFFSET(HOME!$A$4:$A$16,,,COUNTIF(HOME!$B$4:$B$16,"&gt;=1"))</definedName>
    <definedName name="विकलांगता">'R-6'!$C$4:$C$7</definedName>
    <definedName name="संशोधन">'R-8'!$A$1:$A$9</definedName>
    <definedName name="स्थिति">HOME!$AU$1:$AU$2</definedName>
  </definedNames>
  <calcPr calcId="145621"/>
</workbook>
</file>

<file path=xl/calcChain.xml><?xml version="1.0" encoding="utf-8"?>
<calcChain xmlns="http://schemas.openxmlformats.org/spreadsheetml/2006/main">
  <c r="DJ115" i="12" l="1"/>
  <c r="DJ76" i="12"/>
  <c r="DJ37" i="12"/>
  <c r="DI11" i="12" l="1"/>
  <c r="DI50" i="12" s="1"/>
  <c r="DI89" i="12" s="1"/>
  <c r="CY11" i="12"/>
  <c r="CY50" i="12" s="1"/>
  <c r="CY89" i="12" s="1"/>
  <c r="DH10" i="12"/>
  <c r="DH49" i="12" s="1"/>
  <c r="DH88" i="12" s="1"/>
  <c r="CY10" i="12"/>
  <c r="CY49" i="12" s="1"/>
  <c r="CY88" i="12" s="1"/>
  <c r="DE9" i="12"/>
  <c r="DE48" i="12" s="1"/>
  <c r="DE87" i="12" s="1"/>
  <c r="J245" i="19" l="1"/>
  <c r="I245" i="19"/>
  <c r="H245" i="19"/>
  <c r="G245" i="19"/>
  <c r="J244" i="19"/>
  <c r="I244" i="19"/>
  <c r="H244" i="19"/>
  <c r="G244" i="19"/>
  <c r="J243" i="19"/>
  <c r="I243" i="19"/>
  <c r="H243" i="19"/>
  <c r="G243" i="19"/>
  <c r="J242" i="19"/>
  <c r="I242" i="19"/>
  <c r="H242" i="19"/>
  <c r="G242" i="19"/>
  <c r="J241" i="19"/>
  <c r="I241" i="19"/>
  <c r="H241" i="19"/>
  <c r="G241" i="19"/>
  <c r="J240" i="19"/>
  <c r="I240" i="19"/>
  <c r="H240" i="19"/>
  <c r="G240" i="19"/>
  <c r="J239" i="19"/>
  <c r="I239" i="19"/>
  <c r="H239" i="19"/>
  <c r="G239" i="19"/>
  <c r="J238" i="19"/>
  <c r="I238" i="19"/>
  <c r="H238" i="19"/>
  <c r="G238" i="19"/>
  <c r="J237" i="19"/>
  <c r="I237" i="19"/>
  <c r="H237" i="19"/>
  <c r="G237" i="19"/>
  <c r="J236" i="19"/>
  <c r="I236" i="19"/>
  <c r="H236" i="19"/>
  <c r="G236" i="19"/>
  <c r="J235" i="19"/>
  <c r="I235" i="19"/>
  <c r="H235" i="19"/>
  <c r="G235" i="19"/>
  <c r="J234" i="19"/>
  <c r="I234" i="19"/>
  <c r="H234" i="19"/>
  <c r="G234" i="19"/>
  <c r="J233" i="19"/>
  <c r="I233" i="19"/>
  <c r="H233" i="19"/>
  <c r="G233" i="19"/>
  <c r="J232" i="19"/>
  <c r="I232" i="19"/>
  <c r="H232" i="19"/>
  <c r="G232" i="19"/>
  <c r="J231" i="19"/>
  <c r="I231" i="19"/>
  <c r="H231" i="19"/>
  <c r="G231" i="19"/>
  <c r="J230" i="19"/>
  <c r="I230" i="19"/>
  <c r="H230" i="19"/>
  <c r="G230" i="19"/>
  <c r="J229" i="19"/>
  <c r="I229" i="19"/>
  <c r="H229" i="19"/>
  <c r="G229" i="19"/>
  <c r="J228" i="19"/>
  <c r="I228" i="19"/>
  <c r="H228" i="19"/>
  <c r="G228" i="19"/>
  <c r="J227" i="19"/>
  <c r="I227" i="19"/>
  <c r="H227" i="19"/>
  <c r="G227" i="19"/>
  <c r="J226" i="19"/>
  <c r="I226" i="19"/>
  <c r="H226" i="19"/>
  <c r="G226" i="19"/>
  <c r="J225" i="19"/>
  <c r="I225" i="19"/>
  <c r="H225" i="19"/>
  <c r="G225" i="19"/>
  <c r="J224" i="19"/>
  <c r="I224" i="19"/>
  <c r="H224" i="19"/>
  <c r="G224" i="19"/>
  <c r="J223" i="19"/>
  <c r="I223" i="19"/>
  <c r="H223" i="19"/>
  <c r="G223" i="19"/>
  <c r="J222" i="19"/>
  <c r="I222" i="19"/>
  <c r="H222" i="19"/>
  <c r="G222" i="19"/>
  <c r="J221" i="19"/>
  <c r="I221" i="19"/>
  <c r="H221" i="19"/>
  <c r="G221" i="19"/>
  <c r="J220" i="19"/>
  <c r="I220" i="19"/>
  <c r="H220" i="19"/>
  <c r="G220" i="19"/>
  <c r="J219" i="19"/>
  <c r="I219" i="19"/>
  <c r="H219" i="19"/>
  <c r="G219" i="19"/>
  <c r="J218" i="19"/>
  <c r="I218" i="19"/>
  <c r="H218" i="19"/>
  <c r="G218" i="19"/>
  <c r="J217" i="19"/>
  <c r="I217" i="19"/>
  <c r="H217" i="19"/>
  <c r="G217" i="19"/>
  <c r="J216" i="19"/>
  <c r="I216" i="19"/>
  <c r="H216" i="19"/>
  <c r="G216" i="19"/>
  <c r="J215" i="19"/>
  <c r="I215" i="19"/>
  <c r="H215" i="19"/>
  <c r="G215" i="19"/>
  <c r="J214" i="19"/>
  <c r="I214" i="19"/>
  <c r="H214" i="19"/>
  <c r="G214" i="19"/>
  <c r="J213" i="19"/>
  <c r="I213" i="19"/>
  <c r="H213" i="19"/>
  <c r="G213" i="19"/>
  <c r="J212" i="19"/>
  <c r="I212" i="19"/>
  <c r="H212" i="19"/>
  <c r="G212" i="19"/>
  <c r="J211" i="19"/>
  <c r="I211" i="19"/>
  <c r="H211" i="19"/>
  <c r="G211" i="19"/>
  <c r="J210" i="19"/>
  <c r="I210" i="19"/>
  <c r="H210" i="19"/>
  <c r="G210" i="19"/>
  <c r="J209" i="19"/>
  <c r="I209" i="19"/>
  <c r="H209" i="19"/>
  <c r="G209" i="19"/>
  <c r="J208" i="19"/>
  <c r="I208" i="19"/>
  <c r="H208" i="19"/>
  <c r="G208" i="19"/>
  <c r="J207" i="19"/>
  <c r="I207" i="19"/>
  <c r="H207" i="19"/>
  <c r="G207" i="19"/>
  <c r="J206" i="19"/>
  <c r="I206" i="19"/>
  <c r="H206" i="19"/>
  <c r="G206" i="19"/>
  <c r="J205" i="19"/>
  <c r="I205" i="19"/>
  <c r="H205" i="19"/>
  <c r="G205" i="19"/>
  <c r="J204" i="19"/>
  <c r="I204" i="19"/>
  <c r="H204" i="19"/>
  <c r="G204" i="19"/>
  <c r="J203" i="19"/>
  <c r="I203" i="19"/>
  <c r="H203" i="19"/>
  <c r="G203" i="19"/>
  <c r="J202" i="19"/>
  <c r="I202" i="19"/>
  <c r="H202" i="19"/>
  <c r="G202" i="19"/>
  <c r="J201" i="19"/>
  <c r="I201" i="19"/>
  <c r="H201" i="19"/>
  <c r="G201" i="19"/>
  <c r="J200" i="19"/>
  <c r="I200" i="19"/>
  <c r="H200" i="19"/>
  <c r="G200" i="19"/>
  <c r="J199" i="19"/>
  <c r="I199" i="19"/>
  <c r="H199" i="19"/>
  <c r="G199" i="19"/>
  <c r="J198" i="19"/>
  <c r="I198" i="19"/>
  <c r="H198" i="19"/>
  <c r="G198" i="19"/>
  <c r="J197" i="19"/>
  <c r="I197" i="19"/>
  <c r="H197" i="19"/>
  <c r="G197" i="19"/>
  <c r="J196" i="19"/>
  <c r="I196" i="19"/>
  <c r="H196" i="19"/>
  <c r="G196" i="19"/>
  <c r="J195" i="19"/>
  <c r="I195" i="19"/>
  <c r="H195" i="19"/>
  <c r="G195" i="19"/>
  <c r="J194" i="19"/>
  <c r="I194" i="19"/>
  <c r="H194" i="19"/>
  <c r="G194" i="19"/>
  <c r="J193" i="19"/>
  <c r="I193" i="19"/>
  <c r="H193" i="19"/>
  <c r="G193" i="19"/>
  <c r="J192" i="19"/>
  <c r="I192" i="19"/>
  <c r="H192" i="19"/>
  <c r="G192" i="19"/>
  <c r="J191" i="19"/>
  <c r="I191" i="19"/>
  <c r="H191" i="19"/>
  <c r="G191" i="19"/>
  <c r="J190" i="19"/>
  <c r="I190" i="19"/>
  <c r="H190" i="19"/>
  <c r="G190" i="19"/>
  <c r="J189" i="19"/>
  <c r="I189" i="19"/>
  <c r="H189" i="19"/>
  <c r="G189" i="19"/>
  <c r="J188" i="19"/>
  <c r="I188" i="19"/>
  <c r="H188" i="19"/>
  <c r="G188" i="19"/>
  <c r="J187" i="19"/>
  <c r="I187" i="19"/>
  <c r="H187" i="19"/>
  <c r="G187" i="19"/>
  <c r="J186" i="19"/>
  <c r="I186" i="19"/>
  <c r="H186" i="19"/>
  <c r="G186" i="19"/>
  <c r="J185" i="19"/>
  <c r="I185" i="19"/>
  <c r="H185" i="19"/>
  <c r="G185" i="19"/>
  <c r="J184" i="19"/>
  <c r="I184" i="19"/>
  <c r="H184" i="19"/>
  <c r="G184" i="19"/>
  <c r="J183" i="19"/>
  <c r="I183" i="19"/>
  <c r="H183" i="19"/>
  <c r="G183" i="19"/>
  <c r="J182" i="19"/>
  <c r="I182" i="19"/>
  <c r="H182" i="19"/>
  <c r="G182" i="19"/>
  <c r="J181" i="19"/>
  <c r="I181" i="19"/>
  <c r="H181" i="19"/>
  <c r="G181" i="19"/>
  <c r="J180" i="19"/>
  <c r="I180" i="19"/>
  <c r="H180" i="19"/>
  <c r="G180" i="19"/>
  <c r="J179" i="19"/>
  <c r="I179" i="19"/>
  <c r="H179" i="19"/>
  <c r="G179" i="19"/>
  <c r="J178" i="19"/>
  <c r="I178" i="19"/>
  <c r="H178" i="19"/>
  <c r="G178" i="19"/>
  <c r="J177" i="19"/>
  <c r="I177" i="19"/>
  <c r="H177" i="19"/>
  <c r="G177" i="19"/>
  <c r="J176" i="19"/>
  <c r="I176" i="19"/>
  <c r="H176" i="19"/>
  <c r="G176" i="19"/>
  <c r="J175" i="19"/>
  <c r="I175" i="19"/>
  <c r="H175" i="19"/>
  <c r="G175" i="19"/>
  <c r="J174" i="19"/>
  <c r="I174" i="19"/>
  <c r="H174" i="19"/>
  <c r="G174" i="19"/>
  <c r="J173" i="19"/>
  <c r="I173" i="19"/>
  <c r="H173" i="19"/>
  <c r="G173" i="19"/>
  <c r="J172" i="19"/>
  <c r="I172" i="19"/>
  <c r="H172" i="19"/>
  <c r="G172" i="19"/>
  <c r="J171" i="19"/>
  <c r="I171" i="19"/>
  <c r="H171" i="19"/>
  <c r="G171" i="19"/>
  <c r="J170" i="19"/>
  <c r="I170" i="19"/>
  <c r="H170" i="19"/>
  <c r="G170" i="19"/>
  <c r="J169" i="19"/>
  <c r="I169" i="19"/>
  <c r="H169" i="19"/>
  <c r="G169" i="19"/>
  <c r="J168" i="19"/>
  <c r="I168" i="19"/>
  <c r="H168" i="19"/>
  <c r="G168" i="19"/>
  <c r="J167" i="19"/>
  <c r="I167" i="19"/>
  <c r="H167" i="19"/>
  <c r="G167" i="19"/>
  <c r="J166" i="19"/>
  <c r="I166" i="19"/>
  <c r="H166" i="19"/>
  <c r="G166" i="19"/>
  <c r="J165" i="19"/>
  <c r="I165" i="19"/>
  <c r="H165" i="19"/>
  <c r="G165" i="19"/>
  <c r="J164" i="19"/>
  <c r="I164" i="19"/>
  <c r="H164" i="19"/>
  <c r="G164" i="19"/>
  <c r="J163" i="19"/>
  <c r="I163" i="19"/>
  <c r="H163" i="19"/>
  <c r="G163" i="19"/>
  <c r="J162" i="19"/>
  <c r="I162" i="19"/>
  <c r="H162" i="19"/>
  <c r="G162" i="19"/>
  <c r="J161" i="19"/>
  <c r="I161" i="19"/>
  <c r="H161" i="19"/>
  <c r="G161" i="19"/>
  <c r="J160" i="19"/>
  <c r="I160" i="19"/>
  <c r="H160" i="19"/>
  <c r="G160" i="19"/>
  <c r="J159" i="19"/>
  <c r="I159" i="19"/>
  <c r="H159" i="19"/>
  <c r="G159" i="19"/>
  <c r="J158" i="19"/>
  <c r="I158" i="19"/>
  <c r="H158" i="19"/>
  <c r="G158" i="19"/>
  <c r="J157" i="19"/>
  <c r="I157" i="19"/>
  <c r="H157" i="19"/>
  <c r="G157" i="19"/>
  <c r="J156" i="19"/>
  <c r="I156" i="19"/>
  <c r="H156" i="19"/>
  <c r="G156" i="19"/>
  <c r="J155" i="19"/>
  <c r="I155" i="19"/>
  <c r="H155" i="19"/>
  <c r="G155" i="19"/>
  <c r="J154" i="19"/>
  <c r="I154" i="19"/>
  <c r="H154" i="19"/>
  <c r="G154" i="19"/>
  <c r="J153" i="19"/>
  <c r="I153" i="19"/>
  <c r="H153" i="19"/>
  <c r="G153" i="19"/>
  <c r="J152" i="19"/>
  <c r="I152" i="19"/>
  <c r="H152" i="19"/>
  <c r="G152" i="19"/>
  <c r="J151" i="19"/>
  <c r="I151" i="19"/>
  <c r="H151" i="19"/>
  <c r="G151" i="19"/>
  <c r="J150" i="19"/>
  <c r="I150" i="19"/>
  <c r="H150" i="19"/>
  <c r="G150" i="19"/>
  <c r="J149" i="19"/>
  <c r="I149" i="19"/>
  <c r="H149" i="19"/>
  <c r="G149" i="19"/>
  <c r="J148" i="19"/>
  <c r="I148" i="19"/>
  <c r="H148" i="19"/>
  <c r="G148" i="19"/>
  <c r="J147" i="19"/>
  <c r="I147" i="19"/>
  <c r="H147" i="19"/>
  <c r="G147" i="19"/>
  <c r="J146" i="19"/>
  <c r="I146" i="19"/>
  <c r="H146" i="19"/>
  <c r="G146" i="19"/>
  <c r="J145" i="19"/>
  <c r="I145" i="19"/>
  <c r="H145" i="19"/>
  <c r="G145" i="19"/>
  <c r="J144" i="19"/>
  <c r="I144" i="19"/>
  <c r="H144" i="19"/>
  <c r="G144" i="19"/>
  <c r="J143" i="19"/>
  <c r="I143" i="19"/>
  <c r="H143" i="19"/>
  <c r="G143" i="19"/>
  <c r="J142" i="19"/>
  <c r="I142" i="19"/>
  <c r="H142" i="19"/>
  <c r="G142" i="19"/>
  <c r="J141" i="19"/>
  <c r="I141" i="19"/>
  <c r="H141" i="19"/>
  <c r="G141" i="19"/>
  <c r="J140" i="19"/>
  <c r="I140" i="19"/>
  <c r="H140" i="19"/>
  <c r="G140" i="19"/>
  <c r="J139" i="19"/>
  <c r="I139" i="19"/>
  <c r="H139" i="19"/>
  <c r="G139" i="19"/>
  <c r="J138" i="19"/>
  <c r="I138" i="19"/>
  <c r="H138" i="19"/>
  <c r="G138" i="19"/>
  <c r="J137" i="19"/>
  <c r="I137" i="19"/>
  <c r="H137" i="19"/>
  <c r="G137" i="19"/>
  <c r="J136" i="19"/>
  <c r="I136" i="19"/>
  <c r="H136" i="19"/>
  <c r="G136" i="19"/>
  <c r="J135" i="19"/>
  <c r="I135" i="19"/>
  <c r="H135" i="19"/>
  <c r="G135" i="19"/>
  <c r="J134" i="19"/>
  <c r="I134" i="19"/>
  <c r="H134" i="19"/>
  <c r="G134" i="19"/>
  <c r="J133" i="19"/>
  <c r="I133" i="19"/>
  <c r="H133" i="19"/>
  <c r="G133" i="19"/>
  <c r="J132" i="19"/>
  <c r="I132" i="19"/>
  <c r="H132" i="19"/>
  <c r="G132" i="19"/>
  <c r="J131" i="19"/>
  <c r="I131" i="19"/>
  <c r="H131" i="19"/>
  <c r="G131" i="19"/>
  <c r="J130" i="19"/>
  <c r="I130" i="19"/>
  <c r="H130" i="19"/>
  <c r="G130" i="19"/>
  <c r="J129" i="19"/>
  <c r="I129" i="19"/>
  <c r="H129" i="19"/>
  <c r="G129" i="19"/>
  <c r="J128" i="19"/>
  <c r="I128" i="19"/>
  <c r="H128" i="19"/>
  <c r="G128" i="19"/>
  <c r="J127" i="19"/>
  <c r="I127" i="19"/>
  <c r="H127" i="19"/>
  <c r="G127" i="19"/>
  <c r="J126" i="19"/>
  <c r="I126" i="19"/>
  <c r="H126" i="19"/>
  <c r="G126" i="19"/>
  <c r="J125" i="19"/>
  <c r="I125" i="19"/>
  <c r="H125" i="19"/>
  <c r="G125" i="19"/>
  <c r="J124" i="19"/>
  <c r="I124" i="19"/>
  <c r="H124" i="19"/>
  <c r="G124" i="19"/>
  <c r="J123" i="19"/>
  <c r="I123" i="19"/>
  <c r="H123" i="19"/>
  <c r="G123" i="19"/>
  <c r="J122" i="19"/>
  <c r="I122" i="19"/>
  <c r="H122" i="19"/>
  <c r="G122" i="19"/>
  <c r="J121" i="19"/>
  <c r="I121" i="19"/>
  <c r="H121" i="19"/>
  <c r="G121" i="19"/>
  <c r="J120" i="19"/>
  <c r="I120" i="19"/>
  <c r="H120" i="19"/>
  <c r="G120" i="19"/>
  <c r="J119" i="19"/>
  <c r="I119" i="19"/>
  <c r="H119" i="19"/>
  <c r="G119" i="19"/>
  <c r="J118" i="19"/>
  <c r="I118" i="19"/>
  <c r="H118" i="19"/>
  <c r="G118" i="19"/>
  <c r="J117" i="19"/>
  <c r="I117" i="19"/>
  <c r="H117" i="19"/>
  <c r="G117" i="19"/>
  <c r="J116" i="19"/>
  <c r="I116" i="19"/>
  <c r="H116" i="19"/>
  <c r="G116" i="19"/>
  <c r="J115" i="19"/>
  <c r="I115" i="19"/>
  <c r="H115" i="19"/>
  <c r="G115" i="19"/>
  <c r="J114" i="19"/>
  <c r="I114" i="19"/>
  <c r="H114" i="19"/>
  <c r="G114" i="19"/>
  <c r="J113" i="19"/>
  <c r="I113" i="19"/>
  <c r="H113" i="19"/>
  <c r="G113" i="19"/>
  <c r="J112" i="19"/>
  <c r="I112" i="19"/>
  <c r="H112" i="19"/>
  <c r="G112" i="19"/>
  <c r="J111" i="19"/>
  <c r="I111" i="19"/>
  <c r="H111" i="19"/>
  <c r="G111" i="19"/>
  <c r="J110" i="19"/>
  <c r="I110" i="19"/>
  <c r="H110" i="19"/>
  <c r="G110" i="19"/>
  <c r="J109" i="19"/>
  <c r="I109" i="19"/>
  <c r="H109" i="19"/>
  <c r="G109" i="19"/>
  <c r="J108" i="19"/>
  <c r="I108" i="19"/>
  <c r="H108" i="19"/>
  <c r="G108" i="19"/>
  <c r="J107" i="19"/>
  <c r="I107" i="19"/>
  <c r="H107" i="19"/>
  <c r="G107" i="19"/>
  <c r="J106" i="19"/>
  <c r="I106" i="19"/>
  <c r="H106" i="19"/>
  <c r="G106" i="19"/>
  <c r="J105" i="19"/>
  <c r="I105" i="19"/>
  <c r="H105" i="19"/>
  <c r="G105" i="19"/>
  <c r="J104" i="19"/>
  <c r="I104" i="19"/>
  <c r="H104" i="19"/>
  <c r="G104" i="19"/>
  <c r="J103" i="19"/>
  <c r="I103" i="19"/>
  <c r="H103" i="19"/>
  <c r="G103" i="19"/>
  <c r="J102" i="19"/>
  <c r="I102" i="19"/>
  <c r="H102" i="19"/>
  <c r="G102" i="19"/>
  <c r="J101" i="19"/>
  <c r="I101" i="19"/>
  <c r="H101" i="19"/>
  <c r="G101" i="19"/>
  <c r="J100" i="19"/>
  <c r="I100" i="19"/>
  <c r="H100" i="19"/>
  <c r="G100" i="19"/>
  <c r="J99" i="19"/>
  <c r="I99" i="19"/>
  <c r="H99" i="19"/>
  <c r="G99" i="19"/>
  <c r="J98" i="19"/>
  <c r="I98" i="19"/>
  <c r="H98" i="19"/>
  <c r="G98" i="19"/>
  <c r="J97" i="19"/>
  <c r="I97" i="19"/>
  <c r="H97" i="19"/>
  <c r="G97" i="19"/>
  <c r="J96" i="19"/>
  <c r="I96" i="19"/>
  <c r="H96" i="19"/>
  <c r="G96" i="19"/>
  <c r="J95" i="19"/>
  <c r="I95" i="19"/>
  <c r="H95" i="19"/>
  <c r="G95" i="19"/>
  <c r="J94" i="19"/>
  <c r="I94" i="19"/>
  <c r="H94" i="19"/>
  <c r="G94" i="19"/>
  <c r="J93" i="19"/>
  <c r="I93" i="19"/>
  <c r="H93" i="19"/>
  <c r="G93" i="19"/>
  <c r="J92" i="19"/>
  <c r="I92" i="19"/>
  <c r="H92" i="19"/>
  <c r="G92" i="19"/>
  <c r="J91" i="19"/>
  <c r="I91" i="19"/>
  <c r="H91" i="19"/>
  <c r="G91" i="19"/>
  <c r="J90" i="19"/>
  <c r="I90" i="19"/>
  <c r="H90" i="19"/>
  <c r="G90" i="19"/>
  <c r="J89" i="19"/>
  <c r="I89" i="19"/>
  <c r="H89" i="19"/>
  <c r="G89" i="19"/>
  <c r="J88" i="19"/>
  <c r="I88" i="19"/>
  <c r="H88" i="19"/>
  <c r="G88" i="19"/>
  <c r="J87" i="19"/>
  <c r="I87" i="19"/>
  <c r="H87" i="19"/>
  <c r="G87" i="19"/>
  <c r="J86" i="19"/>
  <c r="I86" i="19"/>
  <c r="H86" i="19"/>
  <c r="G86" i="19"/>
  <c r="J85" i="19"/>
  <c r="I85" i="19"/>
  <c r="H85" i="19"/>
  <c r="G85" i="19"/>
  <c r="J84" i="19"/>
  <c r="I84" i="19"/>
  <c r="H84" i="19"/>
  <c r="G84" i="19"/>
  <c r="J83" i="19"/>
  <c r="I83" i="19"/>
  <c r="H83" i="19"/>
  <c r="G83" i="19"/>
  <c r="J82" i="19"/>
  <c r="I82" i="19"/>
  <c r="H82" i="19"/>
  <c r="G82" i="19"/>
  <c r="J81" i="19"/>
  <c r="I81" i="19"/>
  <c r="H81" i="19"/>
  <c r="G81" i="19"/>
  <c r="J80" i="19"/>
  <c r="I80" i="19"/>
  <c r="H80" i="19"/>
  <c r="G80" i="19"/>
  <c r="J79" i="19"/>
  <c r="I79" i="19"/>
  <c r="H79" i="19"/>
  <c r="G79" i="19"/>
  <c r="J78" i="19"/>
  <c r="I78" i="19"/>
  <c r="H78" i="19"/>
  <c r="G78" i="19"/>
  <c r="J77" i="19"/>
  <c r="I77" i="19"/>
  <c r="H77" i="19"/>
  <c r="G77" i="19"/>
  <c r="J76" i="19"/>
  <c r="I76" i="19"/>
  <c r="H76" i="19"/>
  <c r="G76" i="19"/>
  <c r="J75" i="19"/>
  <c r="I75" i="19"/>
  <c r="H75" i="19"/>
  <c r="G75" i="19"/>
  <c r="J74" i="19"/>
  <c r="I74" i="19"/>
  <c r="H74" i="19"/>
  <c r="G74" i="19"/>
  <c r="J73" i="19"/>
  <c r="I73" i="19"/>
  <c r="H73" i="19"/>
  <c r="G73" i="19"/>
  <c r="J72" i="19"/>
  <c r="I72" i="19"/>
  <c r="H72" i="19"/>
  <c r="G72" i="19"/>
  <c r="J71" i="19"/>
  <c r="I71" i="19"/>
  <c r="H71" i="19"/>
  <c r="G71" i="19"/>
  <c r="J70" i="19"/>
  <c r="I70" i="19"/>
  <c r="H70" i="19"/>
  <c r="G70" i="19"/>
  <c r="J69" i="19"/>
  <c r="I69" i="19"/>
  <c r="H69" i="19"/>
  <c r="G69" i="19"/>
  <c r="J68" i="19"/>
  <c r="I68" i="19"/>
  <c r="H68" i="19"/>
  <c r="G68" i="19"/>
  <c r="J67" i="19"/>
  <c r="I67" i="19"/>
  <c r="H67" i="19"/>
  <c r="G67" i="19"/>
  <c r="J66" i="19"/>
  <c r="I66" i="19"/>
  <c r="H66" i="19"/>
  <c r="G66" i="19"/>
  <c r="J65" i="19"/>
  <c r="I65" i="19"/>
  <c r="H65" i="19"/>
  <c r="G65" i="19"/>
  <c r="J64" i="19"/>
  <c r="I64" i="19"/>
  <c r="H64" i="19"/>
  <c r="G64" i="19"/>
  <c r="J63" i="19"/>
  <c r="I63" i="19"/>
  <c r="H63" i="19"/>
  <c r="G63" i="19"/>
  <c r="J62" i="19"/>
  <c r="I62" i="19"/>
  <c r="H62" i="19"/>
  <c r="G62" i="19"/>
  <c r="J61" i="19"/>
  <c r="I61" i="19"/>
  <c r="H61" i="19"/>
  <c r="G61" i="19"/>
  <c r="J60" i="19"/>
  <c r="I60" i="19"/>
  <c r="H60" i="19"/>
  <c r="G60" i="19"/>
  <c r="J59" i="19"/>
  <c r="I59" i="19"/>
  <c r="H59" i="19"/>
  <c r="G59" i="19"/>
  <c r="J58" i="19"/>
  <c r="I58" i="19"/>
  <c r="H58" i="19"/>
  <c r="G58" i="19"/>
  <c r="J57" i="19"/>
  <c r="I57" i="19"/>
  <c r="H57" i="19"/>
  <c r="G57" i="19"/>
  <c r="J56" i="19"/>
  <c r="I56" i="19"/>
  <c r="H56" i="19"/>
  <c r="G56" i="19"/>
  <c r="J55" i="19"/>
  <c r="I55" i="19"/>
  <c r="H55" i="19"/>
  <c r="G55" i="19"/>
  <c r="J54" i="19"/>
  <c r="I54" i="19"/>
  <c r="H54" i="19"/>
  <c r="G54" i="19"/>
  <c r="J53" i="19"/>
  <c r="I53" i="19"/>
  <c r="H53" i="19"/>
  <c r="G53" i="19"/>
  <c r="J52" i="19"/>
  <c r="I52" i="19"/>
  <c r="H52" i="19"/>
  <c r="G52" i="19"/>
  <c r="J51" i="19"/>
  <c r="I51" i="19"/>
  <c r="H51" i="19"/>
  <c r="G51" i="19"/>
  <c r="J50" i="19"/>
  <c r="I50" i="19"/>
  <c r="H50" i="19"/>
  <c r="G50" i="19"/>
  <c r="J49" i="19"/>
  <c r="I49" i="19"/>
  <c r="H49" i="19"/>
  <c r="G49" i="19"/>
  <c r="J48" i="19"/>
  <c r="I48" i="19"/>
  <c r="H48" i="19"/>
  <c r="G48" i="19"/>
  <c r="J47" i="19"/>
  <c r="I47" i="19"/>
  <c r="H47" i="19"/>
  <c r="G47" i="19"/>
  <c r="J46" i="19"/>
  <c r="I46" i="19"/>
  <c r="H46" i="19"/>
  <c r="G46" i="19"/>
  <c r="J45" i="19"/>
  <c r="I45" i="19"/>
  <c r="H45" i="19"/>
  <c r="G45" i="19"/>
  <c r="J44" i="19"/>
  <c r="I44" i="19"/>
  <c r="H44" i="19"/>
  <c r="G44" i="19"/>
  <c r="J43" i="19"/>
  <c r="I43" i="19"/>
  <c r="H43" i="19"/>
  <c r="G43" i="19"/>
  <c r="J42" i="19"/>
  <c r="I42" i="19"/>
  <c r="H42" i="19"/>
  <c r="G42" i="19"/>
  <c r="J41" i="19"/>
  <c r="I41" i="19"/>
  <c r="H41" i="19"/>
  <c r="G41" i="19"/>
  <c r="J40" i="19"/>
  <c r="I40" i="19"/>
  <c r="H40" i="19"/>
  <c r="G40" i="19"/>
  <c r="J39" i="19"/>
  <c r="I39" i="19"/>
  <c r="H39" i="19"/>
  <c r="G39" i="19"/>
  <c r="J38" i="19"/>
  <c r="I38" i="19"/>
  <c r="H38" i="19"/>
  <c r="G38" i="19"/>
  <c r="J37" i="19"/>
  <c r="I37" i="19"/>
  <c r="H37" i="19"/>
  <c r="G37" i="19"/>
  <c r="J36" i="19"/>
  <c r="I36" i="19"/>
  <c r="H36" i="19"/>
  <c r="G36" i="19"/>
  <c r="J35" i="19"/>
  <c r="I35" i="19"/>
  <c r="H35" i="19"/>
  <c r="G35" i="19"/>
  <c r="J34" i="19"/>
  <c r="I34" i="19"/>
  <c r="H34" i="19"/>
  <c r="G34" i="19"/>
  <c r="J33" i="19"/>
  <c r="I33" i="19"/>
  <c r="H33" i="19"/>
  <c r="G33" i="19"/>
  <c r="J32" i="19"/>
  <c r="I32" i="19"/>
  <c r="H32" i="19"/>
  <c r="G32" i="19"/>
  <c r="J31" i="19"/>
  <c r="I31" i="19"/>
  <c r="H31" i="19"/>
  <c r="G31" i="19"/>
  <c r="J30" i="19"/>
  <c r="I30" i="19"/>
  <c r="H30" i="19"/>
  <c r="G30" i="19"/>
  <c r="J29" i="19"/>
  <c r="I29" i="19"/>
  <c r="H29" i="19"/>
  <c r="G29" i="19"/>
  <c r="J28" i="19"/>
  <c r="I28" i="19"/>
  <c r="H28" i="19"/>
  <c r="G28" i="19"/>
  <c r="J27" i="19"/>
  <c r="I27" i="19"/>
  <c r="H27" i="19"/>
  <c r="G27" i="19"/>
  <c r="J26" i="19"/>
  <c r="I26" i="19"/>
  <c r="H26" i="19"/>
  <c r="G26" i="19"/>
  <c r="J25" i="19"/>
  <c r="I25" i="19"/>
  <c r="H25" i="19"/>
  <c r="G25" i="19"/>
  <c r="J24" i="19"/>
  <c r="I24" i="19"/>
  <c r="H24" i="19"/>
  <c r="G24" i="19"/>
  <c r="J23" i="19"/>
  <c r="I23" i="19"/>
  <c r="H23" i="19"/>
  <c r="G23" i="19"/>
  <c r="J22" i="19"/>
  <c r="I22" i="19"/>
  <c r="H22" i="19"/>
  <c r="G22" i="19"/>
  <c r="J21" i="19"/>
  <c r="I21" i="19"/>
  <c r="H21" i="19"/>
  <c r="G21" i="19"/>
  <c r="J20" i="19"/>
  <c r="I20" i="19"/>
  <c r="H20" i="19"/>
  <c r="G20" i="19"/>
  <c r="J19" i="19"/>
  <c r="I19" i="19"/>
  <c r="H19" i="19"/>
  <c r="G19" i="19"/>
  <c r="J18" i="19"/>
  <c r="I18" i="19"/>
  <c r="H18" i="19"/>
  <c r="G18" i="19"/>
  <c r="J17" i="19"/>
  <c r="I17" i="19"/>
  <c r="H17" i="19"/>
  <c r="G17" i="19"/>
  <c r="J16" i="19"/>
  <c r="I16" i="19"/>
  <c r="H16" i="19"/>
  <c r="G16" i="19"/>
  <c r="J15" i="19"/>
  <c r="I15" i="19"/>
  <c r="H15" i="19"/>
  <c r="G15" i="19"/>
  <c r="J14" i="19"/>
  <c r="I14" i="19"/>
  <c r="H14" i="19"/>
  <c r="G14" i="19"/>
  <c r="J13" i="19"/>
  <c r="I13" i="19"/>
  <c r="H13" i="19"/>
  <c r="G13" i="19"/>
  <c r="J12" i="19"/>
  <c r="I12" i="19"/>
  <c r="H12" i="19"/>
  <c r="G12" i="19"/>
  <c r="J11" i="19"/>
  <c r="I11" i="19"/>
  <c r="H11" i="19"/>
  <c r="G11" i="19"/>
  <c r="J10" i="19"/>
  <c r="I10" i="19"/>
  <c r="H10" i="19"/>
  <c r="G10" i="19"/>
  <c r="J9" i="19"/>
  <c r="I9" i="19"/>
  <c r="H9" i="19"/>
  <c r="G9" i="19"/>
  <c r="J8" i="19"/>
  <c r="I8" i="19"/>
  <c r="H8" i="19"/>
  <c r="G8" i="19"/>
  <c r="J7" i="19"/>
  <c r="I7" i="19"/>
  <c r="H7" i="19"/>
  <c r="G7" i="19"/>
  <c r="J6" i="19"/>
  <c r="I6" i="19"/>
  <c r="H6" i="19"/>
  <c r="G6" i="19"/>
  <c r="AC25" i="1"/>
  <c r="AA25" i="1"/>
  <c r="Y25" i="1"/>
  <c r="M25" i="1"/>
  <c r="S25" i="1"/>
  <c r="P25" i="1"/>
  <c r="AM25" i="1" l="1"/>
  <c r="AJ25" i="1"/>
  <c r="AG25" i="1"/>
  <c r="AE25" i="1"/>
  <c r="V25" i="1"/>
  <c r="AP25" i="1" l="1"/>
  <c r="B6" i="19" l="1"/>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214" i="19"/>
  <c r="B215" i="19"/>
  <c r="B216" i="19"/>
  <c r="B217" i="19"/>
  <c r="B218" i="19"/>
  <c r="B219" i="19"/>
  <c r="B220" i="19"/>
  <c r="B221" i="19"/>
  <c r="B222" i="19"/>
  <c r="B223" i="19"/>
  <c r="B224" i="19"/>
  <c r="B225" i="19"/>
  <c r="B226" i="19"/>
  <c r="B227" i="19"/>
  <c r="B228" i="19"/>
  <c r="B229" i="19"/>
  <c r="B230" i="19"/>
  <c r="B231" i="19"/>
  <c r="B232" i="19"/>
  <c r="B233" i="19"/>
  <c r="B234" i="19"/>
  <c r="B235" i="19"/>
  <c r="B236" i="19"/>
  <c r="B237" i="19"/>
  <c r="B238" i="19"/>
  <c r="B239" i="19"/>
  <c r="B240" i="19"/>
  <c r="B241" i="19"/>
  <c r="B242" i="19"/>
  <c r="B243" i="19"/>
  <c r="B244" i="19"/>
  <c r="B245" i="19"/>
  <c r="DQ6" i="12" l="1"/>
  <c r="DQ5" i="12"/>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37" i="4"/>
  <c r="D538" i="4"/>
  <c r="D539"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D602" i="4"/>
  <c r="D603" i="4"/>
  <c r="D604" i="4"/>
  <c r="D605" i="4"/>
  <c r="D606" i="4"/>
  <c r="D607" i="4"/>
  <c r="D608" i="4"/>
  <c r="D609" i="4"/>
  <c r="D610" i="4"/>
  <c r="D611" i="4"/>
  <c r="D612" i="4"/>
  <c r="D613" i="4"/>
  <c r="D614" i="4"/>
  <c r="D615" i="4"/>
  <c r="D616" i="4"/>
  <c r="D617" i="4"/>
  <c r="D618" i="4"/>
  <c r="D619" i="4"/>
  <c r="D620" i="4"/>
  <c r="D621" i="4"/>
  <c r="D622" i="4"/>
  <c r="D623" i="4"/>
  <c r="D624" i="4"/>
  <c r="D625" i="4"/>
  <c r="D626" i="4"/>
  <c r="D627"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0" i="4"/>
  <c r="D671" i="4"/>
  <c r="D672" i="4"/>
  <c r="D673" i="4"/>
  <c r="D674" i="4"/>
  <c r="D675" i="4"/>
  <c r="D676" i="4"/>
  <c r="D677"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7"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2"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788" i="4"/>
  <c r="D789" i="4"/>
  <c r="D790" i="4"/>
  <c r="D791" i="4"/>
  <c r="D792" i="4"/>
  <c r="D793" i="4"/>
  <c r="D794" i="4"/>
  <c r="D795" i="4"/>
  <c r="D796" i="4"/>
  <c r="D797" i="4"/>
  <c r="D798" i="4"/>
  <c r="D799" i="4"/>
  <c r="D800" i="4"/>
  <c r="D801" i="4"/>
  <c r="D802" i="4"/>
  <c r="D803" i="4"/>
  <c r="D804" i="4"/>
  <c r="D805" i="4"/>
  <c r="D806" i="4"/>
  <c r="D807" i="4"/>
  <c r="D808" i="4"/>
  <c r="D809" i="4"/>
  <c r="D810" i="4"/>
  <c r="D811" i="4"/>
  <c r="D812" i="4"/>
  <c r="D813" i="4"/>
  <c r="D814" i="4"/>
  <c r="D815" i="4"/>
  <c r="D816" i="4"/>
  <c r="D817" i="4"/>
  <c r="D818" i="4"/>
  <c r="D819" i="4"/>
  <c r="D820" i="4"/>
  <c r="D821" i="4"/>
  <c r="D822" i="4"/>
  <c r="D823" i="4"/>
  <c r="D824" i="4"/>
  <c r="D825" i="4"/>
  <c r="D826" i="4"/>
  <c r="D827" i="4"/>
  <c r="D828" i="4"/>
  <c r="D829" i="4"/>
  <c r="D830" i="4"/>
  <c r="D831" i="4"/>
  <c r="D832" i="4"/>
  <c r="D833" i="4"/>
  <c r="D834" i="4"/>
  <c r="D835" i="4"/>
  <c r="D836" i="4"/>
  <c r="D837" i="4"/>
  <c r="D838" i="4"/>
  <c r="D839" i="4"/>
  <c r="D840" i="4"/>
  <c r="D841" i="4"/>
  <c r="D842" i="4"/>
  <c r="D843" i="4"/>
  <c r="D844" i="4"/>
  <c r="D845" i="4"/>
  <c r="D846" i="4"/>
  <c r="D847" i="4"/>
  <c r="D848" i="4"/>
  <c r="D849" i="4"/>
  <c r="D850" i="4"/>
  <c r="D851" i="4"/>
  <c r="D852" i="4"/>
  <c r="D853" i="4"/>
  <c r="D854" i="4"/>
  <c r="D855" i="4"/>
  <c r="D856" i="4"/>
  <c r="D857" i="4"/>
  <c r="D858" i="4"/>
  <c r="D859" i="4"/>
  <c r="D860" i="4"/>
  <c r="D861" i="4"/>
  <c r="D862" i="4"/>
  <c r="D863" i="4"/>
  <c r="D864" i="4"/>
  <c r="D865" i="4"/>
  <c r="D866" i="4"/>
  <c r="D867" i="4"/>
  <c r="D868" i="4"/>
  <c r="D869" i="4"/>
  <c r="D870" i="4"/>
  <c r="D871" i="4"/>
  <c r="D872" i="4"/>
  <c r="D873" i="4"/>
  <c r="D874" i="4"/>
  <c r="D875" i="4"/>
  <c r="D876" i="4"/>
  <c r="D877" i="4"/>
  <c r="D878" i="4"/>
  <c r="D879" i="4"/>
  <c r="D880" i="4"/>
  <c r="D881" i="4"/>
  <c r="D882" i="4"/>
  <c r="D883" i="4"/>
  <c r="D884" i="4"/>
  <c r="D885" i="4"/>
  <c r="D886" i="4"/>
  <c r="D887" i="4"/>
  <c r="D888" i="4"/>
  <c r="D889" i="4"/>
  <c r="D890" i="4"/>
  <c r="D891" i="4"/>
  <c r="D892" i="4"/>
  <c r="D893" i="4"/>
  <c r="D894" i="4"/>
  <c r="D895" i="4"/>
  <c r="D896" i="4"/>
  <c r="D897"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2" i="4"/>
  <c r="D943" i="4"/>
  <c r="D944" i="4"/>
  <c r="D945" i="4"/>
  <c r="D946" i="4"/>
  <c r="D947" i="4"/>
  <c r="D948" i="4"/>
  <c r="D949" i="4"/>
  <c r="D950" i="4"/>
  <c r="D951" i="4"/>
  <c r="D952" i="4"/>
  <c r="D953" i="4"/>
  <c r="D954" i="4"/>
  <c r="D955" i="4"/>
  <c r="D956" i="4"/>
  <c r="D957" i="4"/>
  <c r="D958" i="4"/>
  <c r="D959" i="4"/>
  <c r="D960" i="4"/>
  <c r="D961" i="4"/>
  <c r="D962" i="4"/>
  <c r="D963" i="4"/>
  <c r="D964" i="4"/>
  <c r="D965" i="4"/>
  <c r="D966" i="4"/>
  <c r="D967" i="4"/>
  <c r="D968" i="4"/>
  <c r="D969" i="4"/>
  <c r="D970" i="4"/>
  <c r="D971" i="4"/>
  <c r="D972" i="4"/>
  <c r="D973" i="4"/>
  <c r="D974" i="4"/>
  <c r="D975" i="4"/>
  <c r="D976" i="4"/>
  <c r="D977" i="4"/>
  <c r="D978" i="4"/>
  <c r="D979" i="4"/>
  <c r="D980" i="4"/>
  <c r="D981" i="4"/>
  <c r="D982" i="4"/>
  <c r="D983" i="4"/>
  <c r="D984" i="4"/>
  <c r="D985" i="4"/>
  <c r="D986" i="4"/>
  <c r="D987" i="4"/>
  <c r="D988" i="4"/>
  <c r="D989" i="4"/>
  <c r="D990" i="4"/>
  <c r="D991" i="4"/>
  <c r="D992" i="4"/>
  <c r="D993" i="4"/>
  <c r="D994" i="4"/>
  <c r="D995" i="4"/>
  <c r="D996" i="4"/>
  <c r="D997" i="4"/>
  <c r="D998" i="4"/>
  <c r="D999" i="4"/>
  <c r="D1000" i="4"/>
  <c r="D1001" i="4"/>
  <c r="D1002" i="4"/>
  <c r="D1003" i="4"/>
  <c r="D1004" i="4"/>
  <c r="D1005" i="4"/>
  <c r="D1006" i="4"/>
  <c r="D1007" i="4"/>
  <c r="D1008" i="4"/>
  <c r="D1009" i="4"/>
  <c r="D1010" i="4"/>
  <c r="D1011" i="4"/>
  <c r="D1012" i="4"/>
  <c r="D1013" i="4"/>
  <c r="D1014" i="4"/>
  <c r="D1015" i="4"/>
  <c r="D1016" i="4"/>
  <c r="D1017" i="4"/>
  <c r="D1018" i="4"/>
  <c r="D1019" i="4"/>
  <c r="D1020" i="4"/>
  <c r="D1021" i="4"/>
  <c r="D1022" i="4"/>
  <c r="D1023" i="4"/>
  <c r="D1024" i="4"/>
  <c r="D1025" i="4"/>
  <c r="D1026" i="4"/>
  <c r="D1027" i="4"/>
  <c r="D1028" i="4"/>
  <c r="D1029" i="4"/>
  <c r="D1030" i="4"/>
  <c r="D1031" i="4"/>
  <c r="D1032" i="4"/>
  <c r="D1033" i="4"/>
  <c r="D1034" i="4"/>
  <c r="D1035" i="4"/>
  <c r="D1036" i="4"/>
  <c r="D1037" i="4"/>
  <c r="D1038" i="4"/>
  <c r="D1039" i="4"/>
  <c r="D1040" i="4"/>
  <c r="D1041" i="4"/>
  <c r="D1042" i="4"/>
  <c r="D1043" i="4"/>
  <c r="D1044" i="4"/>
  <c r="D1045" i="4"/>
  <c r="D1046" i="4"/>
  <c r="D1047" i="4"/>
  <c r="D1048" i="4"/>
  <c r="D1049" i="4"/>
  <c r="D1050" i="4"/>
  <c r="D1051" i="4"/>
  <c r="D1052" i="4"/>
  <c r="D1053" i="4"/>
  <c r="D1054" i="4"/>
  <c r="D1055" i="4"/>
  <c r="D1056" i="4"/>
  <c r="D1057" i="4"/>
  <c r="D1058" i="4"/>
  <c r="D1059" i="4"/>
  <c r="D1060" i="4"/>
  <c r="D1061" i="4"/>
  <c r="D1062" i="4"/>
  <c r="D1063" i="4"/>
  <c r="D1064" i="4"/>
  <c r="D1065" i="4"/>
  <c r="D1066" i="4"/>
  <c r="D1067" i="4"/>
  <c r="D1068" i="4"/>
  <c r="D1069" i="4"/>
  <c r="D1070" i="4"/>
  <c r="D1071" i="4"/>
  <c r="D1072" i="4"/>
  <c r="D1073" i="4"/>
  <c r="D1074" i="4"/>
  <c r="D1075" i="4"/>
  <c r="D1076" i="4"/>
  <c r="D1077" i="4"/>
  <c r="D1078" i="4"/>
  <c r="D1079" i="4"/>
  <c r="D1080" i="4"/>
  <c r="D1081" i="4"/>
  <c r="D1082" i="4"/>
  <c r="D1083" i="4"/>
  <c r="D1084" i="4"/>
  <c r="D1085" i="4"/>
  <c r="D1086" i="4"/>
  <c r="D1087" i="4"/>
  <c r="D1088" i="4"/>
  <c r="D1089" i="4"/>
  <c r="D1090" i="4"/>
  <c r="D1091" i="4"/>
  <c r="D1092" i="4"/>
  <c r="D1093" i="4"/>
  <c r="D1094" i="4"/>
  <c r="D1095" i="4"/>
  <c r="D1096" i="4"/>
  <c r="D1097" i="4"/>
  <c r="D1098" i="4"/>
  <c r="D1099" i="4"/>
  <c r="D1100" i="4"/>
  <c r="D1101" i="4"/>
  <c r="D1102" i="4"/>
  <c r="D1103" i="4"/>
  <c r="D1104" i="4"/>
  <c r="D1105" i="4"/>
  <c r="D1106" i="4"/>
  <c r="D1107" i="4"/>
  <c r="D1108" i="4"/>
  <c r="D1109" i="4"/>
  <c r="D1110" i="4"/>
  <c r="D1111" i="4"/>
  <c r="D1112" i="4"/>
  <c r="D1113" i="4"/>
  <c r="D1114" i="4"/>
  <c r="D1115" i="4"/>
  <c r="D1116" i="4"/>
  <c r="D1117" i="4"/>
  <c r="D1118" i="4"/>
  <c r="D1119" i="4"/>
  <c r="D1120" i="4"/>
  <c r="D1121" i="4"/>
  <c r="D1122" i="4"/>
  <c r="D1123" i="4"/>
  <c r="D1124" i="4"/>
  <c r="D1125" i="4"/>
  <c r="D1126" i="4"/>
  <c r="D1127" i="4"/>
  <c r="D1128" i="4"/>
  <c r="D1129" i="4"/>
  <c r="D1130" i="4"/>
  <c r="D1131" i="4"/>
  <c r="D1132" i="4"/>
  <c r="D1133" i="4"/>
  <c r="D1134" i="4"/>
  <c r="D1135" i="4"/>
  <c r="D1136" i="4"/>
  <c r="D1137" i="4"/>
  <c r="D1138" i="4"/>
  <c r="D1139" i="4"/>
  <c r="D1140" i="4"/>
  <c r="D1141" i="4"/>
  <c r="D1142" i="4"/>
  <c r="D1143" i="4"/>
  <c r="D1144" i="4"/>
  <c r="D1145" i="4"/>
  <c r="D1146" i="4"/>
  <c r="D1147" i="4"/>
  <c r="D1148" i="4"/>
  <c r="D1149" i="4"/>
  <c r="D1150" i="4"/>
  <c r="D1151" i="4"/>
  <c r="D1152" i="4"/>
  <c r="D1153" i="4"/>
  <c r="D1154" i="4"/>
  <c r="D1155" i="4"/>
  <c r="D1156" i="4"/>
  <c r="D1157" i="4"/>
  <c r="D1158" i="4"/>
  <c r="D1159" i="4"/>
  <c r="D1160" i="4"/>
  <c r="D1161" i="4"/>
  <c r="D1162" i="4"/>
  <c r="D1163" i="4"/>
  <c r="D1164" i="4"/>
  <c r="D1165" i="4"/>
  <c r="D1166" i="4"/>
  <c r="D1167" i="4"/>
  <c r="D1168" i="4"/>
  <c r="D1169" i="4"/>
  <c r="D1170" i="4"/>
  <c r="D1171" i="4"/>
  <c r="D1172" i="4"/>
  <c r="D1173" i="4"/>
  <c r="D1174" i="4"/>
  <c r="D1175" i="4"/>
  <c r="D1176" i="4"/>
  <c r="D1177" i="4"/>
  <c r="D1178" i="4"/>
  <c r="D1179" i="4"/>
  <c r="D1180" i="4"/>
  <c r="D1181" i="4"/>
  <c r="D1182" i="4"/>
  <c r="D1183" i="4"/>
  <c r="D1184" i="4"/>
  <c r="D1185" i="4"/>
  <c r="D1186" i="4"/>
  <c r="D1187" i="4"/>
  <c r="D1188" i="4"/>
  <c r="D1189" i="4"/>
  <c r="D1190" i="4"/>
  <c r="D1191" i="4"/>
  <c r="D1192" i="4"/>
  <c r="D1193" i="4"/>
  <c r="D1194" i="4"/>
  <c r="D1195" i="4"/>
  <c r="D1196" i="4"/>
  <c r="D1197" i="4"/>
  <c r="D1198" i="4"/>
  <c r="D1199" i="4"/>
  <c r="D1200" i="4"/>
  <c r="D1201" i="4"/>
  <c r="D1202" i="4"/>
  <c r="D1203" i="4"/>
  <c r="D1204" i="4"/>
  <c r="D1205" i="4"/>
  <c r="D1206" i="4"/>
  <c r="D1207" i="4"/>
  <c r="D1208" i="4"/>
  <c r="D1209" i="4"/>
  <c r="D1210" i="4"/>
  <c r="D1211" i="4"/>
  <c r="D1212" i="4"/>
  <c r="D1213" i="4"/>
  <c r="D1214" i="4"/>
  <c r="D1215" i="4"/>
  <c r="D1216" i="4"/>
  <c r="D1217" i="4"/>
  <c r="D1218" i="4"/>
  <c r="D1219" i="4"/>
  <c r="D1220" i="4"/>
  <c r="D1221" i="4"/>
  <c r="D1222" i="4"/>
  <c r="D1223" i="4"/>
  <c r="D1224" i="4"/>
  <c r="D1225" i="4"/>
  <c r="D1226" i="4"/>
  <c r="D1227" i="4"/>
  <c r="D1228" i="4"/>
  <c r="D1229" i="4"/>
  <c r="D1230" i="4"/>
  <c r="D1231" i="4"/>
  <c r="D1232" i="4"/>
  <c r="D1233" i="4"/>
  <c r="D1234" i="4"/>
  <c r="D1235" i="4"/>
  <c r="D1236" i="4"/>
  <c r="D1237" i="4"/>
  <c r="D1238" i="4"/>
  <c r="D1239" i="4"/>
  <c r="D1240" i="4"/>
  <c r="D1241" i="4"/>
  <c r="D1242" i="4"/>
  <c r="D1243" i="4"/>
  <c r="D1244" i="4"/>
  <c r="D1245" i="4"/>
  <c r="D1246" i="4"/>
  <c r="D1247" i="4"/>
  <c r="D1248" i="4"/>
  <c r="D1249" i="4"/>
  <c r="D1250" i="4"/>
  <c r="D1251" i="4"/>
  <c r="D1252" i="4"/>
  <c r="D1253" i="4"/>
  <c r="D1254" i="4"/>
  <c r="D1255" i="4"/>
  <c r="D1256" i="4"/>
  <c r="D1257" i="4"/>
  <c r="D1258" i="4"/>
  <c r="D1259" i="4"/>
  <c r="D1260" i="4"/>
  <c r="D1261" i="4"/>
  <c r="D1262" i="4"/>
  <c r="D1263" i="4"/>
  <c r="D1264" i="4"/>
  <c r="D1265" i="4"/>
  <c r="D1266" i="4"/>
  <c r="D1267" i="4"/>
  <c r="D1268" i="4"/>
  <c r="D1269" i="4"/>
  <c r="D1270" i="4"/>
  <c r="D1271" i="4"/>
  <c r="D1272" i="4"/>
  <c r="D1273" i="4"/>
  <c r="D1274" i="4"/>
  <c r="D1275" i="4"/>
  <c r="D1276" i="4"/>
  <c r="D1277" i="4"/>
  <c r="D1278" i="4"/>
  <c r="D1279" i="4"/>
  <c r="D1280" i="4"/>
  <c r="D1281" i="4"/>
  <c r="D1282" i="4"/>
  <c r="D1283" i="4"/>
  <c r="D1284" i="4"/>
  <c r="D1285" i="4"/>
  <c r="D1286" i="4"/>
  <c r="D1287" i="4"/>
  <c r="D1288" i="4"/>
  <c r="D1289" i="4"/>
  <c r="D1290" i="4"/>
  <c r="D1291" i="4"/>
  <c r="D1292" i="4"/>
  <c r="D1293" i="4"/>
  <c r="D1294" i="4"/>
  <c r="D1295" i="4"/>
  <c r="D1296" i="4"/>
  <c r="D1297" i="4"/>
  <c r="D1298" i="4"/>
  <c r="D1299" i="4"/>
  <c r="D1300" i="4"/>
  <c r="D1301" i="4"/>
  <c r="D1302" i="4"/>
  <c r="D1303" i="4"/>
  <c r="D1304" i="4"/>
  <c r="D1305" i="4"/>
  <c r="D1306" i="4"/>
  <c r="D1307" i="4"/>
  <c r="D1308" i="4"/>
  <c r="D1309" i="4"/>
  <c r="D1310" i="4"/>
  <c r="D1311" i="4"/>
  <c r="D1312" i="4"/>
  <c r="D1313" i="4"/>
  <c r="D1314" i="4"/>
  <c r="D1315" i="4"/>
  <c r="D1316" i="4"/>
  <c r="D1317" i="4"/>
  <c r="D1318" i="4"/>
  <c r="D1319" i="4"/>
  <c r="D1320" i="4"/>
  <c r="D1321" i="4"/>
  <c r="D1322" i="4"/>
  <c r="D1323" i="4"/>
  <c r="D1324" i="4"/>
  <c r="D1325" i="4"/>
  <c r="D1326" i="4"/>
  <c r="D1327" i="4"/>
  <c r="D1328" i="4"/>
  <c r="D1329" i="4"/>
  <c r="D1330" i="4"/>
  <c r="D1331" i="4"/>
  <c r="D1332" i="4"/>
  <c r="D1333" i="4"/>
  <c r="D1334" i="4"/>
  <c r="D1335" i="4"/>
  <c r="D1336" i="4"/>
  <c r="D1337" i="4"/>
  <c r="D1338" i="4"/>
  <c r="D1339" i="4"/>
  <c r="D1340" i="4"/>
  <c r="D1341" i="4"/>
  <c r="D1342" i="4"/>
  <c r="D1343" i="4"/>
  <c r="D1344" i="4"/>
  <c r="D1345" i="4"/>
  <c r="D1346" i="4"/>
  <c r="D1347" i="4"/>
  <c r="D1348" i="4"/>
  <c r="D1349" i="4"/>
  <c r="D1350" i="4"/>
  <c r="D1351" i="4"/>
  <c r="D1352" i="4"/>
  <c r="D1353" i="4"/>
  <c r="D1354" i="4"/>
  <c r="D1355" i="4"/>
  <c r="D1356" i="4"/>
  <c r="D1357" i="4"/>
  <c r="D1358" i="4"/>
  <c r="D1359" i="4"/>
  <c r="D1360" i="4"/>
  <c r="D1361" i="4"/>
  <c r="D1362" i="4"/>
  <c r="D1363" i="4"/>
  <c r="D1364" i="4"/>
  <c r="D1365" i="4"/>
  <c r="D1366" i="4"/>
  <c r="D1367" i="4"/>
  <c r="D1368" i="4"/>
  <c r="D1369" i="4"/>
  <c r="D1370" i="4"/>
  <c r="D1371" i="4"/>
  <c r="D1372" i="4"/>
  <c r="D1373" i="4"/>
  <c r="D1374" i="4"/>
  <c r="D1375" i="4"/>
  <c r="D1376" i="4"/>
  <c r="D1377" i="4"/>
  <c r="D1378" i="4"/>
  <c r="D1379" i="4"/>
  <c r="D1380" i="4"/>
  <c r="D1381" i="4"/>
  <c r="D1382" i="4"/>
  <c r="D1383" i="4"/>
  <c r="D1384" i="4"/>
  <c r="D1385" i="4"/>
  <c r="D1386" i="4"/>
  <c r="D1387" i="4"/>
  <c r="D1388" i="4"/>
  <c r="D1389" i="4"/>
  <c r="D1390" i="4"/>
  <c r="D1391" i="4"/>
  <c r="D1392" i="4"/>
  <c r="D1393" i="4"/>
  <c r="D1394" i="4"/>
  <c r="D1395" i="4"/>
  <c r="D1396" i="4"/>
  <c r="D1397" i="4"/>
  <c r="D1398" i="4"/>
  <c r="D1399" i="4"/>
  <c r="D1400" i="4"/>
  <c r="D1401" i="4"/>
  <c r="D1402" i="4"/>
  <c r="D1403" i="4"/>
  <c r="D1404" i="4"/>
  <c r="D1405" i="4"/>
  <c r="D1406" i="4"/>
  <c r="D1407" i="4"/>
  <c r="D1408" i="4"/>
  <c r="D1409" i="4"/>
  <c r="D1410" i="4"/>
  <c r="D1411" i="4"/>
  <c r="D1412" i="4"/>
  <c r="D1413" i="4"/>
  <c r="D1414" i="4"/>
  <c r="D1415" i="4"/>
  <c r="D1416" i="4"/>
  <c r="D1417" i="4"/>
  <c r="D1418" i="4"/>
  <c r="D1419" i="4"/>
  <c r="D1420" i="4"/>
  <c r="D1421" i="4"/>
  <c r="D1422" i="4"/>
  <c r="D1423" i="4"/>
  <c r="D1424" i="4"/>
  <c r="D1425" i="4"/>
  <c r="D1426" i="4"/>
  <c r="D1427" i="4"/>
  <c r="D1428" i="4"/>
  <c r="D1429" i="4"/>
  <c r="D1430" i="4"/>
  <c r="D1431" i="4"/>
  <c r="D1432" i="4"/>
  <c r="D1433" i="4"/>
  <c r="D1434" i="4"/>
  <c r="D1435" i="4"/>
  <c r="D1436" i="4"/>
  <c r="D1437" i="4"/>
  <c r="D1438" i="4"/>
  <c r="D1439" i="4"/>
  <c r="D1440" i="4"/>
  <c r="D1441" i="4"/>
  <c r="D1442" i="4"/>
  <c r="D1443" i="4"/>
  <c r="D1444" i="4"/>
  <c r="D1445" i="4"/>
  <c r="D1446" i="4"/>
  <c r="D1447" i="4"/>
  <c r="D1448" i="4"/>
  <c r="D1449" i="4"/>
  <c r="D1450" i="4"/>
  <c r="D1451" i="4"/>
  <c r="D1452" i="4"/>
  <c r="D1453" i="4"/>
  <c r="D1454" i="4"/>
  <c r="D1455" i="4"/>
  <c r="D1456" i="4"/>
  <c r="D1457" i="4"/>
  <c r="D1458" i="4"/>
  <c r="D1459" i="4"/>
  <c r="D1460" i="4"/>
  <c r="D1461" i="4"/>
  <c r="D1462" i="4"/>
  <c r="D1463" i="4"/>
  <c r="D1464" i="4"/>
  <c r="D1465" i="4"/>
  <c r="D1466" i="4"/>
  <c r="D1467" i="4"/>
  <c r="D1468" i="4"/>
  <c r="D1469" i="4"/>
  <c r="D1470" i="4"/>
  <c r="D1471" i="4"/>
  <c r="D1472" i="4"/>
  <c r="D1473" i="4"/>
  <c r="D1474" i="4"/>
  <c r="D1475" i="4"/>
  <c r="D1476" i="4"/>
  <c r="D1477" i="4"/>
  <c r="D1478" i="4"/>
  <c r="D1479" i="4"/>
  <c r="D1480" i="4"/>
  <c r="D1481" i="4"/>
  <c r="D1482" i="4"/>
  <c r="D1483" i="4"/>
  <c r="D1484" i="4"/>
  <c r="D1485" i="4"/>
  <c r="D1486" i="4"/>
  <c r="D1487" i="4"/>
  <c r="D1488" i="4"/>
  <c r="D1489" i="4"/>
  <c r="D1490" i="4"/>
  <c r="D1491" i="4"/>
  <c r="D1492" i="4"/>
  <c r="D1493" i="4"/>
  <c r="D1494" i="4"/>
  <c r="D1495" i="4"/>
  <c r="D1496" i="4"/>
  <c r="D1497" i="4"/>
  <c r="D1498" i="4"/>
  <c r="D1499" i="4"/>
  <c r="D1500" i="4"/>
  <c r="D1501" i="4"/>
  <c r="D1502" i="4"/>
  <c r="D1503" i="4"/>
  <c r="D1504" i="4"/>
  <c r="D1505" i="4"/>
  <c r="D1506" i="4"/>
  <c r="D1507" i="4"/>
  <c r="D1508" i="4"/>
  <c r="D1509" i="4"/>
  <c r="D1510" i="4"/>
  <c r="D1511" i="4"/>
  <c r="D1512" i="4"/>
  <c r="D1513" i="4"/>
  <c r="D1514" i="4"/>
  <c r="D1515" i="4"/>
  <c r="D1516" i="4"/>
  <c r="D1517" i="4"/>
  <c r="D1518" i="4"/>
  <c r="D1519" i="4"/>
  <c r="D1520" i="4"/>
  <c r="D1521" i="4"/>
  <c r="D1522" i="4"/>
  <c r="D1523" i="4"/>
  <c r="D1524" i="4"/>
  <c r="D1525" i="4"/>
  <c r="D1526" i="4"/>
  <c r="D1527" i="4"/>
  <c r="D1528" i="4"/>
  <c r="D1529" i="4"/>
  <c r="D1530" i="4"/>
  <c r="D1531" i="4"/>
  <c r="D1532" i="4"/>
  <c r="D1533" i="4"/>
  <c r="D1534" i="4"/>
  <c r="D1535" i="4"/>
  <c r="D1536" i="4"/>
  <c r="D1537" i="4"/>
  <c r="D1538" i="4"/>
  <c r="D1539" i="4"/>
  <c r="D1540" i="4"/>
  <c r="D1541" i="4"/>
  <c r="D1542" i="4"/>
  <c r="D1543" i="4"/>
  <c r="D1544" i="4"/>
  <c r="D1545" i="4"/>
  <c r="D1546" i="4"/>
  <c r="D1547" i="4"/>
  <c r="D1548" i="4"/>
  <c r="D1549" i="4"/>
  <c r="D1550" i="4"/>
  <c r="D1551" i="4"/>
  <c r="D1552" i="4"/>
  <c r="D1553" i="4"/>
  <c r="D1554" i="4"/>
  <c r="D1555" i="4"/>
  <c r="D1556" i="4"/>
  <c r="D1557" i="4"/>
  <c r="D1558" i="4"/>
  <c r="D1559" i="4"/>
  <c r="D1560" i="4"/>
  <c r="D1561" i="4"/>
  <c r="D1562" i="4"/>
  <c r="D1563" i="4"/>
  <c r="D1564" i="4"/>
  <c r="D1565" i="4"/>
  <c r="D1566" i="4"/>
  <c r="D1567" i="4"/>
  <c r="D1568" i="4"/>
  <c r="D1569" i="4"/>
  <c r="D1570" i="4"/>
  <c r="D1571" i="4"/>
  <c r="D1572" i="4"/>
  <c r="D1573" i="4"/>
  <c r="D1574" i="4"/>
  <c r="D1575" i="4"/>
  <c r="D1576" i="4"/>
  <c r="D1577" i="4"/>
  <c r="D1578" i="4"/>
  <c r="D1579" i="4"/>
  <c r="D1580" i="4"/>
  <c r="D1581" i="4"/>
  <c r="D1582" i="4"/>
  <c r="D1583" i="4"/>
  <c r="D1584" i="4"/>
  <c r="D1585" i="4"/>
  <c r="D1586" i="4"/>
  <c r="D1587" i="4"/>
  <c r="D1588" i="4"/>
  <c r="D1589" i="4"/>
  <c r="D1590" i="4"/>
  <c r="D1591" i="4"/>
  <c r="D1592" i="4"/>
  <c r="D1593" i="4"/>
  <c r="D1594" i="4"/>
  <c r="D1595" i="4"/>
  <c r="D1596" i="4"/>
  <c r="D1597" i="4"/>
  <c r="D1598" i="4"/>
  <c r="D1599" i="4"/>
  <c r="D1600" i="4"/>
  <c r="D1601" i="4"/>
  <c r="D1602" i="4"/>
  <c r="D1603" i="4"/>
  <c r="D1604" i="4"/>
  <c r="D1605" i="4"/>
  <c r="D1606" i="4"/>
  <c r="D1607" i="4"/>
  <c r="D1608" i="4"/>
  <c r="D1609" i="4"/>
  <c r="D1610" i="4"/>
  <c r="D1611" i="4"/>
  <c r="D1612" i="4"/>
  <c r="D1613" i="4"/>
  <c r="D1614" i="4"/>
  <c r="D1615" i="4"/>
  <c r="D1616" i="4"/>
  <c r="D1617" i="4"/>
  <c r="D1618" i="4"/>
  <c r="D1619" i="4"/>
  <c r="D1620" i="4"/>
  <c r="D1621" i="4"/>
  <c r="D1622" i="4"/>
  <c r="D1623" i="4"/>
  <c r="D1624" i="4"/>
  <c r="D1625" i="4"/>
  <c r="D1626" i="4"/>
  <c r="D1627" i="4"/>
  <c r="D1628" i="4"/>
  <c r="D1629" i="4"/>
  <c r="D1630" i="4"/>
  <c r="D1631" i="4"/>
  <c r="D1632" i="4"/>
  <c r="D1633" i="4"/>
  <c r="D1634" i="4"/>
  <c r="D1635" i="4"/>
  <c r="D1636" i="4"/>
  <c r="D1637" i="4"/>
  <c r="D1638" i="4"/>
  <c r="D1639" i="4"/>
  <c r="D1640" i="4"/>
  <c r="D1641" i="4"/>
  <c r="D1642" i="4"/>
  <c r="D1643" i="4"/>
  <c r="D1644" i="4"/>
  <c r="D1645" i="4"/>
  <c r="D1646" i="4"/>
  <c r="D1647" i="4"/>
  <c r="D1648" i="4"/>
  <c r="D1649" i="4"/>
  <c r="D1650" i="4"/>
  <c r="D1651" i="4"/>
  <c r="D1652" i="4"/>
  <c r="D1653" i="4"/>
  <c r="D1654" i="4"/>
  <c r="D1655" i="4"/>
  <c r="D1656" i="4"/>
  <c r="D1657" i="4"/>
  <c r="D1658" i="4"/>
  <c r="D1659" i="4"/>
  <c r="D1660" i="4"/>
  <c r="D1661" i="4"/>
  <c r="D1662" i="4"/>
  <c r="D1663" i="4"/>
  <c r="D1664" i="4"/>
  <c r="D1665" i="4"/>
  <c r="D1666" i="4"/>
  <c r="D1667" i="4"/>
  <c r="D1668" i="4"/>
  <c r="D1669" i="4"/>
  <c r="D1670" i="4"/>
  <c r="D1671" i="4"/>
  <c r="D1672" i="4"/>
  <c r="D1673" i="4"/>
  <c r="D1674" i="4"/>
  <c r="D1675" i="4"/>
  <c r="D1676" i="4"/>
  <c r="D1677" i="4"/>
  <c r="D1678" i="4"/>
  <c r="D1679" i="4"/>
  <c r="D1680" i="4"/>
  <c r="D1681" i="4"/>
  <c r="D1682" i="4"/>
  <c r="D1683" i="4"/>
  <c r="D1684" i="4"/>
  <c r="D1685" i="4"/>
  <c r="D1686" i="4"/>
  <c r="D1687" i="4"/>
  <c r="D1688" i="4"/>
  <c r="D1689" i="4"/>
  <c r="D1690" i="4"/>
  <c r="D1691" i="4"/>
  <c r="D1692" i="4"/>
  <c r="D1693" i="4"/>
  <c r="D1694" i="4"/>
  <c r="D1695" i="4"/>
  <c r="D1696" i="4"/>
  <c r="D1697" i="4"/>
  <c r="D1698" i="4"/>
  <c r="D1699" i="4"/>
  <c r="D1700" i="4"/>
  <c r="D1701" i="4"/>
  <c r="D1702" i="4"/>
  <c r="D1703" i="4"/>
  <c r="D1704" i="4"/>
  <c r="D1705" i="4"/>
  <c r="D1706" i="4"/>
  <c r="D1707" i="4"/>
  <c r="D1708" i="4"/>
  <c r="D1709" i="4"/>
  <c r="D1710" i="4"/>
  <c r="D1711" i="4"/>
  <c r="D1712" i="4"/>
  <c r="D1713" i="4"/>
  <c r="D1714" i="4"/>
  <c r="D1715" i="4"/>
  <c r="D1716" i="4"/>
  <c r="D1717" i="4"/>
  <c r="D1718" i="4"/>
  <c r="D1719" i="4"/>
  <c r="D1720" i="4"/>
  <c r="D1721" i="4"/>
  <c r="D1722" i="4"/>
  <c r="D1723" i="4"/>
  <c r="D1724" i="4"/>
  <c r="D1725" i="4"/>
  <c r="D1726" i="4"/>
  <c r="D1727" i="4"/>
  <c r="D1728" i="4"/>
  <c r="D1729" i="4"/>
  <c r="D1730" i="4"/>
  <c r="D1731" i="4"/>
  <c r="D1732" i="4"/>
  <c r="D1733" i="4"/>
  <c r="D1734" i="4"/>
  <c r="D1735" i="4"/>
  <c r="D1736" i="4"/>
  <c r="D1737" i="4"/>
  <c r="D1738" i="4"/>
  <c r="D1739" i="4"/>
  <c r="D1740" i="4"/>
  <c r="D1741" i="4"/>
  <c r="D1742" i="4"/>
  <c r="D1743" i="4"/>
  <c r="D1744" i="4"/>
  <c r="D1745" i="4"/>
  <c r="D1746" i="4"/>
  <c r="D1747" i="4"/>
  <c r="D1748" i="4"/>
  <c r="D1749" i="4"/>
  <c r="D1750" i="4"/>
  <c r="D1751" i="4"/>
  <c r="D1752" i="4"/>
  <c r="D1753" i="4"/>
  <c r="D1754" i="4"/>
  <c r="D1755" i="4"/>
  <c r="D1756" i="4"/>
  <c r="D1757" i="4"/>
  <c r="D1758" i="4"/>
  <c r="D1759" i="4"/>
  <c r="D1760" i="4"/>
  <c r="D1761" i="4"/>
  <c r="D1762" i="4"/>
  <c r="D1763" i="4"/>
  <c r="D1764" i="4"/>
  <c r="D1765" i="4"/>
  <c r="D1766" i="4"/>
  <c r="D1767" i="4"/>
  <c r="D1768" i="4"/>
  <c r="D1769" i="4"/>
  <c r="D1770" i="4"/>
  <c r="D1771" i="4"/>
  <c r="D1772" i="4"/>
  <c r="D1773" i="4"/>
  <c r="D1774" i="4"/>
  <c r="D1775" i="4"/>
  <c r="D1776" i="4"/>
  <c r="D1777" i="4"/>
  <c r="D1778" i="4"/>
  <c r="D1779" i="4"/>
  <c r="D1780" i="4"/>
  <c r="D1781" i="4"/>
  <c r="D1782" i="4"/>
  <c r="D1783" i="4"/>
  <c r="D1784" i="4"/>
  <c r="D1785" i="4"/>
  <c r="D1786" i="4"/>
  <c r="D1787" i="4"/>
  <c r="D1788" i="4"/>
  <c r="D1789" i="4"/>
  <c r="D1790" i="4"/>
  <c r="D1791" i="4"/>
  <c r="D1792" i="4"/>
  <c r="D1793" i="4"/>
  <c r="D1794" i="4"/>
  <c r="D1795" i="4"/>
  <c r="D1796" i="4"/>
  <c r="D1797" i="4"/>
  <c r="D1798" i="4"/>
  <c r="D1799" i="4"/>
  <c r="D1800" i="4"/>
  <c r="D1801" i="4"/>
  <c r="D1802" i="4"/>
  <c r="D1803" i="4"/>
  <c r="D1804" i="4"/>
  <c r="D1805" i="4"/>
  <c r="D1806" i="4"/>
  <c r="D1807" i="4"/>
  <c r="D1808" i="4"/>
  <c r="D1809" i="4"/>
  <c r="D1810" i="4"/>
  <c r="D1811" i="4"/>
  <c r="D1812" i="4"/>
  <c r="D1813" i="4"/>
  <c r="D1814" i="4"/>
  <c r="D1815" i="4"/>
  <c r="D1816" i="4"/>
  <c r="D1817" i="4"/>
  <c r="D1818" i="4"/>
  <c r="D1819" i="4"/>
  <c r="D1820" i="4"/>
  <c r="D1821" i="4"/>
  <c r="D1822" i="4"/>
  <c r="D1823" i="4"/>
  <c r="D1824" i="4"/>
  <c r="D1825" i="4"/>
  <c r="D1826" i="4"/>
  <c r="D1827" i="4"/>
  <c r="D1828" i="4"/>
  <c r="D1829" i="4"/>
  <c r="D1830" i="4"/>
  <c r="D1831" i="4"/>
  <c r="D1832" i="4"/>
  <c r="D1833" i="4"/>
  <c r="D1834" i="4"/>
  <c r="D1835" i="4"/>
  <c r="D1836" i="4"/>
  <c r="D1837" i="4"/>
  <c r="D1838" i="4"/>
  <c r="D1839" i="4"/>
  <c r="D1840" i="4"/>
  <c r="D1841" i="4"/>
  <c r="D1842" i="4"/>
  <c r="D1843" i="4"/>
  <c r="D1844" i="4"/>
  <c r="D1845" i="4"/>
  <c r="D1846" i="4"/>
  <c r="D1847" i="4"/>
  <c r="D1848" i="4"/>
  <c r="D1849" i="4"/>
  <c r="D1850" i="4"/>
  <c r="D1851" i="4"/>
  <c r="D1852" i="4"/>
  <c r="D1853" i="4"/>
  <c r="D1854" i="4"/>
  <c r="D1855" i="4"/>
  <c r="D1856" i="4"/>
  <c r="D1857" i="4"/>
  <c r="D1858" i="4"/>
  <c r="D1859" i="4"/>
  <c r="D1860" i="4"/>
  <c r="D1861" i="4"/>
  <c r="D1862" i="4"/>
  <c r="D1863" i="4"/>
  <c r="D1864" i="4"/>
  <c r="D1865" i="4"/>
  <c r="D1866" i="4"/>
  <c r="D1867" i="4"/>
  <c r="D1868" i="4"/>
  <c r="D1869" i="4"/>
  <c r="D1870" i="4"/>
  <c r="D1871" i="4"/>
  <c r="D1872" i="4"/>
  <c r="D1873" i="4"/>
  <c r="D1874" i="4"/>
  <c r="D1875" i="4"/>
  <c r="D1876" i="4"/>
  <c r="D1877" i="4"/>
  <c r="D1878" i="4"/>
  <c r="D1879" i="4"/>
  <c r="D1880" i="4"/>
  <c r="D1881" i="4"/>
  <c r="D1882" i="4"/>
  <c r="D1883" i="4"/>
  <c r="D1884" i="4"/>
  <c r="D1885" i="4"/>
  <c r="D1886" i="4"/>
  <c r="D1887" i="4"/>
  <c r="D1888" i="4"/>
  <c r="D1889" i="4"/>
  <c r="D1890" i="4"/>
  <c r="D1891" i="4"/>
  <c r="D1892" i="4"/>
  <c r="D1893" i="4"/>
  <c r="D1894" i="4"/>
  <c r="D1895" i="4"/>
  <c r="D1896" i="4"/>
  <c r="D1897" i="4"/>
  <c r="D1898" i="4"/>
  <c r="D1899" i="4"/>
  <c r="D1900" i="4"/>
  <c r="D1901" i="4"/>
  <c r="D1902" i="4"/>
  <c r="D1903" i="4"/>
  <c r="D1904" i="4"/>
  <c r="D1905" i="4"/>
  <c r="D1906" i="4"/>
  <c r="D1907" i="4"/>
  <c r="D1908" i="4"/>
  <c r="D1909" i="4"/>
  <c r="D1910" i="4"/>
  <c r="D1911" i="4"/>
  <c r="D1912" i="4"/>
  <c r="D1913" i="4"/>
  <c r="D1914" i="4"/>
  <c r="D1915" i="4"/>
  <c r="D1916" i="4"/>
  <c r="D1917" i="4"/>
  <c r="D1918" i="4"/>
  <c r="D1919" i="4"/>
  <c r="D1920" i="4"/>
  <c r="D1921" i="4"/>
  <c r="D1922" i="4"/>
  <c r="D1923" i="4"/>
  <c r="D1924" i="4"/>
  <c r="D1925" i="4"/>
  <c r="D1926" i="4"/>
  <c r="D1927" i="4"/>
  <c r="D1928" i="4"/>
  <c r="D1929" i="4"/>
  <c r="D1930" i="4"/>
  <c r="D1931" i="4"/>
  <c r="D1932" i="4"/>
  <c r="D1933" i="4"/>
  <c r="D1934" i="4"/>
  <c r="D1935" i="4"/>
  <c r="D1936" i="4"/>
  <c r="D1937" i="4"/>
  <c r="D1938" i="4"/>
  <c r="D1939" i="4"/>
  <c r="D1940" i="4"/>
  <c r="D1941" i="4"/>
  <c r="D1942" i="4"/>
  <c r="D1943" i="4"/>
  <c r="D1944" i="4"/>
  <c r="D1945" i="4"/>
  <c r="D1946" i="4"/>
  <c r="D1947" i="4"/>
  <c r="D1948" i="4"/>
  <c r="D1949" i="4"/>
  <c r="D1950" i="4"/>
  <c r="D1951" i="4"/>
  <c r="D1952" i="4"/>
  <c r="D1953" i="4"/>
  <c r="D1954" i="4"/>
  <c r="D1955" i="4"/>
  <c r="D1956" i="4"/>
  <c r="D1957" i="4"/>
  <c r="D1958" i="4"/>
  <c r="D1959" i="4"/>
  <c r="D1960" i="4"/>
  <c r="D1961" i="4"/>
  <c r="D1962" i="4"/>
  <c r="D1963" i="4"/>
  <c r="D1964" i="4"/>
  <c r="D1965" i="4"/>
  <c r="D1966" i="4"/>
  <c r="D1967" i="4"/>
  <c r="D1968" i="4"/>
  <c r="D1969" i="4"/>
  <c r="D1970" i="4"/>
  <c r="D1971" i="4"/>
  <c r="D1972" i="4"/>
  <c r="D1973" i="4"/>
  <c r="D1974" i="4"/>
  <c r="D1975" i="4"/>
  <c r="D1976" i="4"/>
  <c r="D1977" i="4"/>
  <c r="D1978" i="4"/>
  <c r="D1979" i="4"/>
  <c r="D1980" i="4"/>
  <c r="D1981" i="4"/>
  <c r="D1982" i="4"/>
  <c r="D1983" i="4"/>
  <c r="D1984" i="4"/>
  <c r="D1985" i="4"/>
  <c r="D1986" i="4"/>
  <c r="D1987" i="4"/>
  <c r="D1988" i="4"/>
  <c r="D1989" i="4"/>
  <c r="D1990" i="4"/>
  <c r="D1991" i="4"/>
  <c r="D1992" i="4"/>
  <c r="D1993" i="4"/>
  <c r="D1994" i="4"/>
  <c r="D1995" i="4"/>
  <c r="D1996" i="4"/>
  <c r="D1997" i="4"/>
  <c r="D1998" i="4"/>
  <c r="D1999" i="4"/>
  <c r="D2000" i="4"/>
  <c r="D2001" i="4"/>
  <c r="D2002" i="4"/>
  <c r="D2003" i="4"/>
  <c r="D2004" i="4"/>
  <c r="D2005" i="4"/>
  <c r="D2006" i="4"/>
  <c r="D2007" i="4"/>
  <c r="D2008" i="4"/>
  <c r="D2009" i="4"/>
  <c r="D2010" i="4"/>
  <c r="D2011" i="4"/>
  <c r="D2012" i="4"/>
  <c r="D2013" i="4"/>
  <c r="D2014" i="4"/>
  <c r="D2015" i="4"/>
  <c r="D2016" i="4"/>
  <c r="D2017" i="4"/>
  <c r="D2018" i="4"/>
  <c r="D2019" i="4"/>
  <c r="D2020" i="4"/>
  <c r="D2021" i="4"/>
  <c r="D2022" i="4"/>
  <c r="D2023" i="4"/>
  <c r="D2024" i="4"/>
  <c r="D2025" i="4"/>
  <c r="D2026" i="4"/>
  <c r="D2027" i="4"/>
  <c r="D2028" i="4"/>
  <c r="D2029" i="4"/>
  <c r="D2030" i="4"/>
  <c r="D2031" i="4"/>
  <c r="D2032" i="4"/>
  <c r="D2033" i="4"/>
  <c r="D2034" i="4"/>
  <c r="D2035" i="4"/>
  <c r="D2036" i="4"/>
  <c r="D2037" i="4"/>
  <c r="D2038" i="4"/>
  <c r="D2039" i="4"/>
  <c r="D2040" i="4"/>
  <c r="D2041" i="4"/>
  <c r="D2042" i="4"/>
  <c r="D2043" i="4"/>
  <c r="D2044" i="4"/>
  <c r="D2045" i="4"/>
  <c r="D2046" i="4"/>
  <c r="D2047" i="4"/>
  <c r="D2048" i="4"/>
  <c r="D2049" i="4"/>
  <c r="D2050" i="4"/>
  <c r="D2051" i="4"/>
  <c r="D2052" i="4"/>
  <c r="D2053" i="4"/>
  <c r="D2054" i="4"/>
  <c r="D2055" i="4"/>
  <c r="D2056" i="4"/>
  <c r="D2057" i="4"/>
  <c r="D2058" i="4"/>
  <c r="D2059" i="4"/>
  <c r="D2060" i="4"/>
  <c r="D2061" i="4"/>
  <c r="D2062" i="4"/>
  <c r="D2063" i="4"/>
  <c r="D2064" i="4"/>
  <c r="D2065" i="4"/>
  <c r="D2066" i="4"/>
  <c r="D2067" i="4"/>
  <c r="D2068" i="4"/>
  <c r="D2069" i="4"/>
  <c r="D2070" i="4"/>
  <c r="D2071" i="4"/>
  <c r="D2072" i="4"/>
  <c r="D2073" i="4"/>
  <c r="D2074" i="4"/>
  <c r="D2075" i="4"/>
  <c r="D2076" i="4"/>
  <c r="D2077" i="4"/>
  <c r="D2078" i="4"/>
  <c r="D2079" i="4"/>
  <c r="D2080" i="4"/>
  <c r="D2081" i="4"/>
  <c r="D2082" i="4"/>
  <c r="D2083" i="4"/>
  <c r="D2084" i="4"/>
  <c r="D2085" i="4"/>
  <c r="D2086" i="4"/>
  <c r="D2087" i="4"/>
  <c r="D2088" i="4"/>
  <c r="D2089" i="4"/>
  <c r="D2090" i="4"/>
  <c r="D2091" i="4"/>
  <c r="D2092" i="4"/>
  <c r="D2093" i="4"/>
  <c r="D2094" i="4"/>
  <c r="D2095" i="4"/>
  <c r="D2096" i="4"/>
  <c r="D2097" i="4"/>
  <c r="D2098" i="4"/>
  <c r="D2099" i="4"/>
  <c r="D2100" i="4"/>
  <c r="D2101" i="4"/>
  <c r="D2102" i="4"/>
  <c r="D2103" i="4"/>
  <c r="D2104" i="4"/>
  <c r="D2105" i="4"/>
  <c r="D2106" i="4"/>
  <c r="D2107" i="4"/>
  <c r="D2108" i="4"/>
  <c r="D2109" i="4"/>
  <c r="D2110" i="4"/>
  <c r="D2111" i="4"/>
  <c r="D2112" i="4"/>
  <c r="D2113" i="4"/>
  <c r="D2114" i="4"/>
  <c r="D2115" i="4"/>
  <c r="D2116" i="4"/>
  <c r="D2117" i="4"/>
  <c r="D2118" i="4"/>
  <c r="D2119" i="4"/>
  <c r="D2120" i="4"/>
  <c r="D2121" i="4"/>
  <c r="D2122" i="4"/>
  <c r="D2123" i="4"/>
  <c r="D2124" i="4"/>
  <c r="D2125" i="4"/>
  <c r="D2126" i="4"/>
  <c r="D2127" i="4"/>
  <c r="D2128" i="4"/>
  <c r="D2129" i="4"/>
  <c r="D2130" i="4"/>
  <c r="D2131" i="4"/>
  <c r="D2132" i="4"/>
  <c r="D2133" i="4"/>
  <c r="D2134" i="4"/>
  <c r="D2135" i="4"/>
  <c r="D2136" i="4"/>
  <c r="D2137" i="4"/>
  <c r="D2138" i="4"/>
  <c r="D2139" i="4"/>
  <c r="D2140" i="4"/>
  <c r="D2141" i="4"/>
  <c r="D2142" i="4"/>
  <c r="D2143" i="4"/>
  <c r="D2144" i="4"/>
  <c r="D2145" i="4"/>
  <c r="D2146" i="4"/>
  <c r="D2147" i="4"/>
  <c r="D2148" i="4"/>
  <c r="D2149" i="4"/>
  <c r="D2150" i="4"/>
  <c r="D2151" i="4"/>
  <c r="D2152" i="4"/>
  <c r="D2153" i="4"/>
  <c r="D2154" i="4"/>
  <c r="D2155" i="4"/>
  <c r="D2156" i="4"/>
  <c r="D2157" i="4"/>
  <c r="D2158" i="4"/>
  <c r="D2159" i="4"/>
  <c r="D2160" i="4"/>
  <c r="D2161" i="4"/>
  <c r="D2162" i="4"/>
  <c r="D2163" i="4"/>
  <c r="D2164" i="4"/>
  <c r="D2165" i="4"/>
  <c r="D2166" i="4"/>
  <c r="D2167" i="4"/>
  <c r="D2168" i="4"/>
  <c r="D2169" i="4"/>
  <c r="D2170" i="4"/>
  <c r="D2171" i="4"/>
  <c r="D2172" i="4"/>
  <c r="D2173" i="4"/>
  <c r="D2174" i="4"/>
  <c r="D2175" i="4"/>
  <c r="D2176" i="4"/>
  <c r="D2177" i="4"/>
  <c r="D2178" i="4"/>
  <c r="D2179" i="4"/>
  <c r="D2180" i="4"/>
  <c r="D2181" i="4"/>
  <c r="D2182" i="4"/>
  <c r="D2183" i="4"/>
  <c r="D2184" i="4"/>
  <c r="D2185" i="4"/>
  <c r="D2186" i="4"/>
  <c r="D2187" i="4"/>
  <c r="D2188" i="4"/>
  <c r="D2189" i="4"/>
  <c r="D2190" i="4"/>
  <c r="D2191" i="4"/>
  <c r="D2192" i="4"/>
  <c r="D2193" i="4"/>
  <c r="D2194" i="4"/>
  <c r="D2195" i="4"/>
  <c r="D2196" i="4"/>
  <c r="D2197" i="4"/>
  <c r="D2198" i="4"/>
  <c r="D2199" i="4"/>
  <c r="D2200" i="4"/>
  <c r="D2201" i="4"/>
  <c r="D2202" i="4"/>
  <c r="D2203" i="4"/>
  <c r="D2204" i="4"/>
  <c r="D2205" i="4"/>
  <c r="D2206" i="4"/>
  <c r="D2207" i="4"/>
  <c r="D2208" i="4"/>
  <c r="D2209" i="4"/>
  <c r="D2210" i="4"/>
  <c r="D2211" i="4"/>
  <c r="D2212" i="4"/>
  <c r="D2213" i="4"/>
  <c r="D2214" i="4"/>
  <c r="D2215" i="4"/>
  <c r="D2216" i="4"/>
  <c r="D2217" i="4"/>
  <c r="D2218" i="4"/>
  <c r="D2219" i="4"/>
  <c r="D2220" i="4"/>
  <c r="D2221" i="4"/>
  <c r="D2222" i="4"/>
  <c r="D2223" i="4"/>
  <c r="D2224" i="4"/>
  <c r="D2225" i="4"/>
  <c r="D2226" i="4"/>
  <c r="D2227" i="4"/>
  <c r="D2228" i="4"/>
  <c r="D2229" i="4"/>
  <c r="D2230" i="4"/>
  <c r="D2231" i="4"/>
  <c r="D2232" i="4"/>
  <c r="D2233" i="4"/>
  <c r="D2234" i="4"/>
  <c r="D2235" i="4"/>
  <c r="D2236" i="4"/>
  <c r="D2237" i="4"/>
  <c r="D2238" i="4"/>
  <c r="D2239" i="4"/>
  <c r="D2240" i="4"/>
  <c r="D2241" i="4"/>
  <c r="D2242" i="4"/>
  <c r="D2243" i="4"/>
  <c r="D2244" i="4"/>
  <c r="D2245" i="4"/>
  <c r="D2246" i="4"/>
  <c r="D2247" i="4"/>
  <c r="D2248" i="4"/>
  <c r="D2249" i="4"/>
  <c r="D2250" i="4"/>
  <c r="D2251" i="4"/>
  <c r="D2252" i="4"/>
  <c r="D2253" i="4"/>
  <c r="D2254" i="4"/>
  <c r="D2255" i="4"/>
  <c r="D2256" i="4"/>
  <c r="D2257" i="4"/>
  <c r="D2258" i="4"/>
  <c r="D2259" i="4"/>
  <c r="D2260" i="4"/>
  <c r="D2261" i="4"/>
  <c r="D2262" i="4"/>
  <c r="D2263" i="4"/>
  <c r="D2264" i="4"/>
  <c r="D2265" i="4"/>
  <c r="D2266" i="4"/>
  <c r="D2267" i="4"/>
  <c r="D2268" i="4"/>
  <c r="D2269" i="4"/>
  <c r="D2270" i="4"/>
  <c r="D2271" i="4"/>
  <c r="D2272" i="4"/>
  <c r="D2273" i="4"/>
  <c r="D2274" i="4"/>
  <c r="D2275" i="4"/>
  <c r="D2276" i="4"/>
  <c r="D2277" i="4"/>
  <c r="D2278" i="4"/>
  <c r="D2279" i="4"/>
  <c r="D2280" i="4"/>
  <c r="D2281" i="4"/>
  <c r="D2282" i="4"/>
  <c r="D2283" i="4"/>
  <c r="D2284" i="4"/>
  <c r="D2285" i="4"/>
  <c r="D2286" i="4"/>
  <c r="D2287" i="4"/>
  <c r="D2288" i="4"/>
  <c r="D2289" i="4"/>
  <c r="D2290" i="4"/>
  <c r="D2291" i="4"/>
  <c r="D2292" i="4"/>
  <c r="D2293" i="4"/>
  <c r="D2294" i="4"/>
  <c r="D2295" i="4"/>
  <c r="D2296" i="4"/>
  <c r="D2297" i="4"/>
  <c r="D2298" i="4"/>
  <c r="D2299" i="4"/>
  <c r="D2300" i="4"/>
  <c r="D2301" i="4"/>
  <c r="D2302" i="4"/>
  <c r="D2303" i="4"/>
  <c r="D2304" i="4"/>
  <c r="D2305" i="4"/>
  <c r="D2306" i="4"/>
  <c r="D2307" i="4"/>
  <c r="D2308" i="4"/>
  <c r="D2309" i="4"/>
  <c r="D2310" i="4"/>
  <c r="D2311" i="4"/>
  <c r="D2312" i="4"/>
  <c r="D2313" i="4"/>
  <c r="D2314" i="4"/>
  <c r="D2315" i="4"/>
  <c r="D2316" i="4"/>
  <c r="D2317" i="4"/>
  <c r="D2318" i="4"/>
  <c r="D2319" i="4"/>
  <c r="D2320" i="4"/>
  <c r="D2321" i="4"/>
  <c r="D2322" i="4"/>
  <c r="D2323" i="4"/>
  <c r="D2324" i="4"/>
  <c r="D2325" i="4"/>
  <c r="D2326" i="4"/>
  <c r="D2327" i="4"/>
  <c r="D2328" i="4"/>
  <c r="D2329" i="4"/>
  <c r="D2330" i="4"/>
  <c r="D2331" i="4"/>
  <c r="D2332" i="4"/>
  <c r="D2333" i="4"/>
  <c r="D2334" i="4"/>
  <c r="D2335" i="4"/>
  <c r="D2336" i="4"/>
  <c r="D2337" i="4"/>
  <c r="D2338" i="4"/>
  <c r="D2339" i="4"/>
  <c r="D2340" i="4"/>
  <c r="D2341" i="4"/>
  <c r="D2342" i="4"/>
  <c r="D2343" i="4"/>
  <c r="D2344" i="4"/>
  <c r="D2345" i="4"/>
  <c r="D2346" i="4"/>
  <c r="D2347" i="4"/>
  <c r="D2348" i="4"/>
  <c r="D2349" i="4"/>
  <c r="D2350" i="4"/>
  <c r="D2351" i="4"/>
  <c r="D2352" i="4"/>
  <c r="D2353" i="4"/>
  <c r="D2354" i="4"/>
  <c r="D2355" i="4"/>
  <c r="D2356" i="4"/>
  <c r="D2357" i="4"/>
  <c r="D2358" i="4"/>
  <c r="D2359" i="4"/>
  <c r="D2360" i="4"/>
  <c r="D2361" i="4"/>
  <c r="D2362" i="4"/>
  <c r="D2363" i="4"/>
  <c r="D2364" i="4"/>
  <c r="D2365" i="4"/>
  <c r="D2366" i="4"/>
  <c r="D2367" i="4"/>
  <c r="D2368" i="4"/>
  <c r="D2369" i="4"/>
  <c r="D2370" i="4"/>
  <c r="D2371" i="4"/>
  <c r="D2372" i="4"/>
  <c r="D2373" i="4"/>
  <c r="D2374" i="4"/>
  <c r="D2375" i="4"/>
  <c r="D2376" i="4"/>
  <c r="D2377" i="4"/>
  <c r="D2378" i="4"/>
  <c r="D2379" i="4"/>
  <c r="D2380" i="4"/>
  <c r="D2381" i="4"/>
  <c r="D2382" i="4"/>
  <c r="D2383" i="4"/>
  <c r="D2384" i="4"/>
  <c r="D2385" i="4"/>
  <c r="D2386" i="4"/>
  <c r="D2387" i="4"/>
  <c r="D2388" i="4"/>
  <c r="D2389" i="4"/>
  <c r="D2390" i="4"/>
  <c r="D2391" i="4"/>
  <c r="D2392" i="4"/>
  <c r="D2393" i="4"/>
  <c r="D2394" i="4"/>
  <c r="D2395" i="4"/>
  <c r="D2396" i="4"/>
  <c r="D2397" i="4"/>
  <c r="D2398" i="4"/>
  <c r="D2399" i="4"/>
  <c r="D2400" i="4"/>
  <c r="D2401" i="4"/>
  <c r="D2402" i="4"/>
  <c r="D2403" i="4"/>
  <c r="D2404" i="4"/>
  <c r="D2405" i="4"/>
  <c r="D2406" i="4"/>
  <c r="D2407" i="4"/>
  <c r="D2408" i="4"/>
  <c r="D2409" i="4"/>
  <c r="D2410" i="4"/>
  <c r="D2411" i="4"/>
  <c r="D2412" i="4"/>
  <c r="D2413" i="4"/>
  <c r="D2414" i="4"/>
  <c r="D2415" i="4"/>
  <c r="D2416" i="4"/>
  <c r="D2417" i="4"/>
  <c r="D2418" i="4"/>
  <c r="D2419" i="4"/>
  <c r="D2420" i="4"/>
  <c r="D2421" i="4"/>
  <c r="D2422" i="4"/>
  <c r="D2423" i="4"/>
  <c r="D2424" i="4"/>
  <c r="D2425" i="4"/>
  <c r="D2426" i="4"/>
  <c r="D2427" i="4"/>
  <c r="D2428" i="4"/>
  <c r="D2429" i="4"/>
  <c r="D2430" i="4"/>
  <c r="D2431" i="4"/>
  <c r="D2432" i="4"/>
  <c r="D2433" i="4"/>
  <c r="D2434" i="4"/>
  <c r="D2435" i="4"/>
  <c r="D2436" i="4"/>
  <c r="D2437" i="4"/>
  <c r="D2438" i="4"/>
  <c r="D2439" i="4"/>
  <c r="D2440" i="4"/>
  <c r="D2441" i="4"/>
  <c r="D2442" i="4"/>
  <c r="D2443" i="4"/>
  <c r="D2444" i="4"/>
  <c r="D2445" i="4"/>
  <c r="D2446" i="4"/>
  <c r="D2447" i="4"/>
  <c r="D2448" i="4"/>
  <c r="D2449" i="4"/>
  <c r="D2450" i="4"/>
  <c r="D2451" i="4"/>
  <c r="D2452" i="4"/>
  <c r="D2453" i="4"/>
  <c r="D2454" i="4"/>
  <c r="D2455" i="4"/>
  <c r="D2456" i="4"/>
  <c r="D2457" i="4"/>
  <c r="D2458" i="4"/>
  <c r="D2459" i="4"/>
  <c r="D2460" i="4"/>
  <c r="D2461" i="4"/>
  <c r="D2462" i="4"/>
  <c r="D2463" i="4"/>
  <c r="D2464" i="4"/>
  <c r="D2465" i="4"/>
  <c r="D2466" i="4"/>
  <c r="D2467" i="4"/>
  <c r="D2468" i="4"/>
  <c r="D2469" i="4"/>
  <c r="D2470" i="4"/>
  <c r="D2471" i="4"/>
  <c r="D2472" i="4"/>
  <c r="D2473" i="4"/>
  <c r="D2474" i="4"/>
  <c r="D2475" i="4"/>
  <c r="D2476" i="4"/>
  <c r="D2477" i="4"/>
  <c r="D2478" i="4"/>
  <c r="D2479" i="4"/>
  <c r="D2480" i="4"/>
  <c r="D2481" i="4"/>
  <c r="D2482" i="4"/>
  <c r="D2483" i="4"/>
  <c r="D2484" i="4"/>
  <c r="D2485" i="4"/>
  <c r="D2486" i="4"/>
  <c r="D2487" i="4"/>
  <c r="D2488" i="4"/>
  <c r="D2489" i="4"/>
  <c r="D2490" i="4"/>
  <c r="D2491" i="4"/>
  <c r="D2492" i="4"/>
  <c r="D2493" i="4"/>
  <c r="D2494" i="4"/>
  <c r="D2495" i="4"/>
  <c r="D2496" i="4"/>
  <c r="D2497" i="4"/>
  <c r="D2498" i="4"/>
  <c r="D2499" i="4"/>
  <c r="D2500" i="4"/>
  <c r="D2501" i="4"/>
  <c r="D2502" i="4"/>
  <c r="D2503" i="4"/>
  <c r="D2504" i="4"/>
  <c r="W245" i="19"/>
  <c r="W244" i="19"/>
  <c r="W243" i="19"/>
  <c r="W242" i="19"/>
  <c r="W241" i="19"/>
  <c r="W240" i="19"/>
  <c r="W239" i="19"/>
  <c r="W238" i="19"/>
  <c r="W237" i="19"/>
  <c r="W236" i="19"/>
  <c r="W235" i="19"/>
  <c r="W234" i="19"/>
  <c r="W233" i="19"/>
  <c r="W232" i="19"/>
  <c r="W231" i="19"/>
  <c r="W230" i="19"/>
  <c r="W229" i="19"/>
  <c r="W228" i="19"/>
  <c r="W227" i="19"/>
  <c r="W226" i="19"/>
  <c r="W225" i="19"/>
  <c r="W224" i="19"/>
  <c r="W223" i="19"/>
  <c r="W222" i="19"/>
  <c r="W221" i="19"/>
  <c r="W220" i="19"/>
  <c r="W219" i="19"/>
  <c r="W218" i="19"/>
  <c r="W217" i="19"/>
  <c r="W216" i="19"/>
  <c r="W215" i="19"/>
  <c r="W214" i="19"/>
  <c r="W213" i="19"/>
  <c r="W212" i="19"/>
  <c r="W211" i="19"/>
  <c r="W210" i="19"/>
  <c r="W209" i="19"/>
  <c r="W208" i="19"/>
  <c r="W207" i="19"/>
  <c r="W206" i="19"/>
  <c r="W205" i="19"/>
  <c r="W204" i="19"/>
  <c r="W203" i="19"/>
  <c r="W202" i="19"/>
  <c r="W201" i="19"/>
  <c r="W200" i="19"/>
  <c r="W199" i="19"/>
  <c r="W198" i="19"/>
  <c r="W197" i="19"/>
  <c r="W196" i="19"/>
  <c r="W195" i="19"/>
  <c r="W194" i="19"/>
  <c r="W193" i="19"/>
  <c r="W192" i="19"/>
  <c r="W191" i="19"/>
  <c r="W190" i="19"/>
  <c r="W189" i="19"/>
  <c r="W188" i="19"/>
  <c r="W187" i="19"/>
  <c r="W186" i="19"/>
  <c r="W185" i="19"/>
  <c r="W184" i="19"/>
  <c r="W183" i="19"/>
  <c r="W182" i="19"/>
  <c r="W181" i="19"/>
  <c r="W180" i="19"/>
  <c r="W179" i="19"/>
  <c r="W178" i="19"/>
  <c r="W177" i="19"/>
  <c r="W176" i="19"/>
  <c r="W175" i="19"/>
  <c r="W174" i="19"/>
  <c r="W173" i="19"/>
  <c r="W172" i="19"/>
  <c r="W171" i="19"/>
  <c r="W170" i="19"/>
  <c r="W169" i="19"/>
  <c r="W168" i="19"/>
  <c r="W167" i="19"/>
  <c r="W166" i="19"/>
  <c r="W165" i="19"/>
  <c r="W164" i="19"/>
  <c r="W163" i="19"/>
  <c r="W162" i="19"/>
  <c r="W161" i="19"/>
  <c r="W160" i="19"/>
  <c r="W159" i="19"/>
  <c r="W158" i="19"/>
  <c r="W157" i="19"/>
  <c r="W156" i="19"/>
  <c r="W155" i="19"/>
  <c r="W154" i="19"/>
  <c r="W153" i="19"/>
  <c r="W152" i="19"/>
  <c r="W151" i="19"/>
  <c r="W150" i="19"/>
  <c r="W149" i="19"/>
  <c r="W148" i="19"/>
  <c r="W147" i="19"/>
  <c r="W146" i="19"/>
  <c r="W145" i="19"/>
  <c r="W144" i="19"/>
  <c r="W143" i="19"/>
  <c r="W142" i="19"/>
  <c r="W141" i="19"/>
  <c r="W140" i="19"/>
  <c r="W139" i="19"/>
  <c r="W138" i="19"/>
  <c r="W137" i="19"/>
  <c r="W136" i="19"/>
  <c r="W135" i="19"/>
  <c r="W134" i="19"/>
  <c r="W133" i="19"/>
  <c r="W132" i="19"/>
  <c r="W131" i="19"/>
  <c r="W130" i="19"/>
  <c r="W129" i="19"/>
  <c r="W128" i="19"/>
  <c r="W127" i="19"/>
  <c r="W126" i="19"/>
  <c r="W125" i="19"/>
  <c r="W124" i="19"/>
  <c r="W123" i="19"/>
  <c r="W122" i="19"/>
  <c r="W121" i="19"/>
  <c r="W120" i="19"/>
  <c r="W119" i="19"/>
  <c r="W118" i="19"/>
  <c r="W117" i="19"/>
  <c r="W116" i="19"/>
  <c r="W115" i="19"/>
  <c r="W114" i="19"/>
  <c r="W113" i="19"/>
  <c r="W112" i="19"/>
  <c r="W111" i="19"/>
  <c r="W110" i="19"/>
  <c r="W109" i="19"/>
  <c r="W108" i="19"/>
  <c r="W107" i="19"/>
  <c r="W106" i="19"/>
  <c r="W105" i="19"/>
  <c r="W104" i="19"/>
  <c r="W103" i="19"/>
  <c r="W102" i="19"/>
  <c r="W101" i="19"/>
  <c r="W100" i="19"/>
  <c r="W99" i="19"/>
  <c r="W98" i="19"/>
  <c r="W97" i="19"/>
  <c r="W96" i="19"/>
  <c r="W95" i="19"/>
  <c r="W94" i="19"/>
  <c r="W93" i="19"/>
  <c r="W92" i="19"/>
  <c r="W91" i="19"/>
  <c r="W90" i="19"/>
  <c r="W89" i="19"/>
  <c r="W88" i="19"/>
  <c r="W87" i="19"/>
  <c r="W86" i="19"/>
  <c r="W85" i="19"/>
  <c r="W84" i="19"/>
  <c r="W83" i="19"/>
  <c r="W82" i="19"/>
  <c r="W81" i="19"/>
  <c r="W80" i="19"/>
  <c r="W79" i="19"/>
  <c r="W78" i="19"/>
  <c r="W77" i="19"/>
  <c r="W76" i="19"/>
  <c r="W75" i="19"/>
  <c r="W74" i="19"/>
  <c r="W73" i="19"/>
  <c r="W72" i="19"/>
  <c r="W71" i="19"/>
  <c r="W70" i="19"/>
  <c r="W69" i="19"/>
  <c r="W68" i="19"/>
  <c r="W67" i="19"/>
  <c r="W66" i="19"/>
  <c r="W65" i="19"/>
  <c r="W64" i="19"/>
  <c r="W63" i="19"/>
  <c r="W62" i="19"/>
  <c r="W61" i="19"/>
  <c r="W60" i="19"/>
  <c r="W59" i="19"/>
  <c r="W58" i="19"/>
  <c r="W57" i="19"/>
  <c r="W56" i="19"/>
  <c r="W55" i="19"/>
  <c r="W54" i="19"/>
  <c r="W53" i="19"/>
  <c r="W52" i="19"/>
  <c r="W51" i="19"/>
  <c r="W50" i="19"/>
  <c r="W49" i="19"/>
  <c r="W48" i="19"/>
  <c r="W47" i="19"/>
  <c r="W46" i="19"/>
  <c r="W45" i="19"/>
  <c r="W44" i="19"/>
  <c r="W43" i="19"/>
  <c r="W42" i="19"/>
  <c r="W41" i="19"/>
  <c r="W40" i="19"/>
  <c r="W39" i="19"/>
  <c r="W38" i="19"/>
  <c r="W37" i="19"/>
  <c r="W36" i="19"/>
  <c r="W35" i="19"/>
  <c r="W34" i="19"/>
  <c r="W33" i="19"/>
  <c r="W32" i="19"/>
  <c r="W31" i="19"/>
  <c r="W30" i="19"/>
  <c r="W29" i="19"/>
  <c r="W28" i="19"/>
  <c r="W27" i="19"/>
  <c r="W26" i="19"/>
  <c r="W25" i="19"/>
  <c r="W24" i="19"/>
  <c r="W23" i="19"/>
  <c r="W22" i="19"/>
  <c r="W21" i="19"/>
  <c r="W20" i="19"/>
  <c r="W19" i="19"/>
  <c r="W18" i="19"/>
  <c r="W17" i="19"/>
  <c r="W16" i="19"/>
  <c r="W15" i="19"/>
  <c r="W14" i="19"/>
  <c r="W13" i="19"/>
  <c r="W12" i="19"/>
  <c r="W11" i="19"/>
  <c r="W10" i="19"/>
  <c r="W9" i="19"/>
  <c r="W8" i="19"/>
  <c r="W7" i="19"/>
  <c r="W6" i="19"/>
  <c r="A75" i="12" l="1"/>
  <c r="A114" i="12" s="1"/>
  <c r="A153" i="12" s="1"/>
  <c r="A192" i="12" s="1"/>
  <c r="A231" i="12" s="1"/>
  <c r="A270" i="12" s="1"/>
  <c r="A309" i="12" s="1"/>
  <c r="A348" i="12" s="1"/>
  <c r="A387" i="12" s="1"/>
  <c r="A74" i="12"/>
  <c r="A113" i="12" s="1"/>
  <c r="A152" i="12" s="1"/>
  <c r="A191" i="12" s="1"/>
  <c r="A230" i="12" s="1"/>
  <c r="A269" i="12" s="1"/>
  <c r="A308" i="12" s="1"/>
  <c r="A347" i="12" s="1"/>
  <c r="A386" i="12" s="1"/>
  <c r="A73" i="12"/>
  <c r="A112" i="12" s="1"/>
  <c r="A151" i="12" s="1"/>
  <c r="A190" i="12" s="1"/>
  <c r="A229" i="12" s="1"/>
  <c r="A268" i="12" s="1"/>
  <c r="A307" i="12" s="1"/>
  <c r="A346" i="12" s="1"/>
  <c r="A385" i="12" s="1"/>
  <c r="A72" i="12"/>
  <c r="A111" i="12" s="1"/>
  <c r="A150" i="12" s="1"/>
  <c r="A189" i="12" s="1"/>
  <c r="A228" i="12" s="1"/>
  <c r="A267" i="12" s="1"/>
  <c r="A306" i="12" s="1"/>
  <c r="A345" i="12" s="1"/>
  <c r="A384" i="12" s="1"/>
  <c r="A71" i="12"/>
  <c r="A110" i="12" s="1"/>
  <c r="A149" i="12" s="1"/>
  <c r="A188" i="12" s="1"/>
  <c r="A227" i="12" s="1"/>
  <c r="A266" i="12" s="1"/>
  <c r="A305" i="12" s="1"/>
  <c r="A344" i="12" s="1"/>
  <c r="A383" i="12" s="1"/>
  <c r="A70" i="12"/>
  <c r="A109" i="12" s="1"/>
  <c r="A148" i="12" s="1"/>
  <c r="A187" i="12" s="1"/>
  <c r="A226" i="12" s="1"/>
  <c r="A265" i="12" s="1"/>
  <c r="A304" i="12" s="1"/>
  <c r="A343" i="12" s="1"/>
  <c r="A382" i="12" s="1"/>
  <c r="A69" i="12"/>
  <c r="A108" i="12" s="1"/>
  <c r="A147" i="12" s="1"/>
  <c r="A186" i="12" s="1"/>
  <c r="A225" i="12" s="1"/>
  <c r="A264" i="12" s="1"/>
  <c r="A303" i="12" s="1"/>
  <c r="A342" i="12" s="1"/>
  <c r="A381" i="12" s="1"/>
  <c r="A68" i="12"/>
  <c r="A107" i="12" s="1"/>
  <c r="A146" i="12" s="1"/>
  <c r="A185" i="12" s="1"/>
  <c r="A224" i="12" s="1"/>
  <c r="A263" i="12" s="1"/>
  <c r="A302" i="12" s="1"/>
  <c r="A341" i="12" s="1"/>
  <c r="A380" i="12" s="1"/>
  <c r="A67" i="12"/>
  <c r="A106" i="12" s="1"/>
  <c r="A145" i="12" s="1"/>
  <c r="A184" i="12" s="1"/>
  <c r="A223" i="12" s="1"/>
  <c r="A262" i="12" s="1"/>
  <c r="A301" i="12" s="1"/>
  <c r="A340" i="12" s="1"/>
  <c r="A379" i="12" s="1"/>
  <c r="A66" i="12"/>
  <c r="A105" i="12" s="1"/>
  <c r="A144" i="12" s="1"/>
  <c r="A183" i="12" s="1"/>
  <c r="A222" i="12" s="1"/>
  <c r="A261" i="12" s="1"/>
  <c r="A300" i="12" s="1"/>
  <c r="A339" i="12" s="1"/>
  <c r="A378" i="12" s="1"/>
  <c r="A65" i="12"/>
  <c r="A104" i="12" s="1"/>
  <c r="A143" i="12" s="1"/>
  <c r="A182" i="12" s="1"/>
  <c r="A221" i="12" s="1"/>
  <c r="A260" i="12" s="1"/>
  <c r="A299" i="12" s="1"/>
  <c r="A338" i="12" s="1"/>
  <c r="A377" i="12" s="1"/>
  <c r="A64" i="12"/>
  <c r="A103" i="12" s="1"/>
  <c r="A142" i="12" s="1"/>
  <c r="A181" i="12" s="1"/>
  <c r="A220" i="12" s="1"/>
  <c r="A259" i="12" s="1"/>
  <c r="A298" i="12" s="1"/>
  <c r="A337" i="12" s="1"/>
  <c r="A376" i="12" s="1"/>
  <c r="A63" i="12"/>
  <c r="A102" i="12" s="1"/>
  <c r="A141" i="12" s="1"/>
  <c r="A180" i="12" s="1"/>
  <c r="A219" i="12" s="1"/>
  <c r="A258" i="12" s="1"/>
  <c r="A297" i="12" s="1"/>
  <c r="A336" i="12" s="1"/>
  <c r="A375" i="12" s="1"/>
  <c r="A62" i="12"/>
  <c r="A101" i="12" s="1"/>
  <c r="A140" i="12" s="1"/>
  <c r="A179" i="12" s="1"/>
  <c r="A218" i="12" s="1"/>
  <c r="A257" i="12" s="1"/>
  <c r="A296" i="12" s="1"/>
  <c r="A335" i="12" s="1"/>
  <c r="A374" i="12" s="1"/>
  <c r="A61" i="12"/>
  <c r="A100" i="12" s="1"/>
  <c r="A139" i="12" s="1"/>
  <c r="A178" i="12" s="1"/>
  <c r="A217" i="12" s="1"/>
  <c r="A256" i="12" s="1"/>
  <c r="A295" i="12" s="1"/>
  <c r="A334" i="12" s="1"/>
  <c r="A373" i="12" s="1"/>
  <c r="A60" i="12"/>
  <c r="A99" i="12" s="1"/>
  <c r="A138" i="12" s="1"/>
  <c r="A177" i="12" s="1"/>
  <c r="A216" i="12" s="1"/>
  <c r="A255" i="12" s="1"/>
  <c r="A294" i="12" s="1"/>
  <c r="A333" i="12" s="1"/>
  <c r="A372" i="12" s="1"/>
  <c r="A59" i="12"/>
  <c r="A98" i="12" s="1"/>
  <c r="A137" i="12" s="1"/>
  <c r="A176" i="12" s="1"/>
  <c r="A215" i="12" s="1"/>
  <c r="A254" i="12" s="1"/>
  <c r="A293" i="12" s="1"/>
  <c r="A332" i="12" s="1"/>
  <c r="A371" i="12" s="1"/>
  <c r="A58" i="12"/>
  <c r="A97" i="12" s="1"/>
  <c r="A136" i="12" s="1"/>
  <c r="A175" i="12" s="1"/>
  <c r="A214" i="12" s="1"/>
  <c r="A253" i="12" s="1"/>
  <c r="A292" i="12" s="1"/>
  <c r="A331" i="12" s="1"/>
  <c r="A370" i="12" s="1"/>
  <c r="A57" i="12"/>
  <c r="A96" i="12" s="1"/>
  <c r="A135" i="12" s="1"/>
  <c r="A174" i="12" s="1"/>
  <c r="A213" i="12" s="1"/>
  <c r="A252" i="12" s="1"/>
  <c r="A291" i="12" s="1"/>
  <c r="A330" i="12" s="1"/>
  <c r="A369" i="12" s="1"/>
  <c r="A56" i="12"/>
  <c r="A95" i="12" s="1"/>
  <c r="A134" i="12" s="1"/>
  <c r="A173" i="12" s="1"/>
  <c r="A212" i="12" s="1"/>
  <c r="A251" i="12" s="1"/>
  <c r="A290" i="12" s="1"/>
  <c r="A329" i="12" s="1"/>
  <c r="A368" i="12" s="1"/>
  <c r="AY359" i="12"/>
  <c r="BT359" i="12" s="1"/>
  <c r="CO359" i="12" s="1"/>
  <c r="AY320" i="12"/>
  <c r="BT320" i="12" s="1"/>
  <c r="CO320" i="12" s="1"/>
  <c r="AY281" i="12"/>
  <c r="BT281" i="12" s="1"/>
  <c r="CO281" i="12" s="1"/>
  <c r="AY242" i="12"/>
  <c r="BT242" i="12" s="1"/>
  <c r="CO242" i="12" s="1"/>
  <c r="AY203" i="12"/>
  <c r="BT203" i="12" s="1"/>
  <c r="CO203" i="12" s="1"/>
  <c r="AY164" i="12"/>
  <c r="BT164" i="12" s="1"/>
  <c r="CO164" i="12" s="1"/>
  <c r="AY125" i="12"/>
  <c r="BT125" i="12" s="1"/>
  <c r="CO125" i="12" s="1"/>
  <c r="AY86" i="12"/>
  <c r="BT86" i="12" s="1"/>
  <c r="CO86" i="12" s="1"/>
  <c r="AY47" i="12"/>
  <c r="BT47" i="12" s="1"/>
  <c r="CO47" i="12" s="1"/>
  <c r="R2" i="19" l="1"/>
  <c r="AG11" i="12" s="1"/>
  <c r="R1" i="19"/>
  <c r="D12" i="18" l="1"/>
  <c r="D15" i="17"/>
  <c r="E11" i="16"/>
  <c r="D10" i="5"/>
  <c r="BB11" i="12"/>
  <c r="BW11" i="12" s="1"/>
  <c r="CR11" i="12" s="1"/>
  <c r="AG50" i="12"/>
  <c r="R4" i="19"/>
  <c r="AD11" i="12"/>
  <c r="C4" i="19"/>
  <c r="B4" i="19" l="1"/>
  <c r="C5" i="19"/>
  <c r="W4" i="19"/>
  <c r="E10" i="16"/>
  <c r="E12" i="16" s="1"/>
  <c r="D11" i="18"/>
  <c r="D13" i="18" s="1"/>
  <c r="D14" i="17"/>
  <c r="D16" i="17" s="1"/>
  <c r="AY11" i="12"/>
  <c r="BT11" i="12" s="1"/>
  <c r="CO11" i="12" s="1"/>
  <c r="AD50" i="12"/>
  <c r="D9" i="5"/>
  <c r="D11" i="5" s="1"/>
  <c r="BB50" i="12"/>
  <c r="BW50" i="12" s="1"/>
  <c r="CR50" i="12" s="1"/>
  <c r="AG89" i="12"/>
  <c r="M3" i="11"/>
  <c r="M2" i="11"/>
  <c r="M1" i="11"/>
  <c r="H3" i="11"/>
  <c r="H2" i="11"/>
  <c r="H1" i="11"/>
  <c r="AE9" i="12"/>
  <c r="O9" i="12"/>
  <c r="W5" i="19" l="1"/>
  <c r="W1" i="19" s="1"/>
  <c r="B5" i="19"/>
  <c r="A1" i="19" s="1"/>
  <c r="DQ7" i="12" s="1"/>
  <c r="AJ9" i="12"/>
  <c r="BE9" i="12" s="1"/>
  <c r="BZ9" i="12" s="1"/>
  <c r="O48" i="12"/>
  <c r="BB89" i="12"/>
  <c r="BW89" i="12" s="1"/>
  <c r="CR89" i="12" s="1"/>
  <c r="AG128" i="12"/>
  <c r="AZ9" i="12"/>
  <c r="BU9" i="12" s="1"/>
  <c r="CP9" i="12" s="1"/>
  <c r="AE48" i="12"/>
  <c r="AD89" i="12"/>
  <c r="AY50" i="12"/>
  <c r="BT50" i="12" s="1"/>
  <c r="CO50" i="12" s="1"/>
  <c r="O32" i="10"/>
  <c r="G1009" i="18"/>
  <c r="AB1009" i="18" s="1"/>
  <c r="G1008" i="18"/>
  <c r="F1008" i="18" s="1"/>
  <c r="G1007" i="18"/>
  <c r="G1006" i="18"/>
  <c r="AC1006" i="18" s="1"/>
  <c r="G1005" i="18"/>
  <c r="AB1005" i="18" s="1"/>
  <c r="G1004" i="18"/>
  <c r="F1004" i="18" s="1"/>
  <c r="G1003" i="18"/>
  <c r="G1002" i="18"/>
  <c r="AC1002" i="18" s="1"/>
  <c r="G1001" i="18"/>
  <c r="G1000" i="18"/>
  <c r="F1000" i="18" s="1"/>
  <c r="G999" i="18"/>
  <c r="G998" i="18"/>
  <c r="AC998" i="18" s="1"/>
  <c r="G997" i="18"/>
  <c r="G996" i="18"/>
  <c r="F996" i="18" s="1"/>
  <c r="G995" i="18"/>
  <c r="G994" i="18"/>
  <c r="F994" i="18" s="1"/>
  <c r="G993" i="18"/>
  <c r="AB993" i="18" s="1"/>
  <c r="G992" i="18"/>
  <c r="F992" i="18" s="1"/>
  <c r="G991" i="18"/>
  <c r="G990" i="18"/>
  <c r="F990" i="18" s="1"/>
  <c r="G989" i="18"/>
  <c r="G988" i="18"/>
  <c r="F988" i="18" s="1"/>
  <c r="G987" i="18"/>
  <c r="G986" i="18"/>
  <c r="F986" i="18" s="1"/>
  <c r="G985" i="18"/>
  <c r="G984" i="18"/>
  <c r="F984" i="18" s="1"/>
  <c r="G983" i="18"/>
  <c r="G982" i="18"/>
  <c r="F982" i="18" s="1"/>
  <c r="G981" i="18"/>
  <c r="G980" i="18"/>
  <c r="F980" i="18" s="1"/>
  <c r="G979" i="18"/>
  <c r="G978" i="18"/>
  <c r="F978" i="18" s="1"/>
  <c r="G977" i="18"/>
  <c r="G976" i="18"/>
  <c r="F976" i="18" s="1"/>
  <c r="G975" i="18"/>
  <c r="G974" i="18"/>
  <c r="F974" i="18" s="1"/>
  <c r="G973" i="18"/>
  <c r="G972" i="18"/>
  <c r="F972" i="18" s="1"/>
  <c r="G971" i="18"/>
  <c r="G970" i="18"/>
  <c r="F970" i="18" s="1"/>
  <c r="G969" i="18"/>
  <c r="G968" i="18"/>
  <c r="F968" i="18" s="1"/>
  <c r="G967" i="18"/>
  <c r="G966" i="18"/>
  <c r="F966" i="18" s="1"/>
  <c r="G965" i="18"/>
  <c r="G964" i="18"/>
  <c r="AC964" i="18" s="1"/>
  <c r="G963" i="18"/>
  <c r="G962" i="18"/>
  <c r="F962" i="18" s="1"/>
  <c r="G961" i="18"/>
  <c r="G960" i="18"/>
  <c r="F960" i="18" s="1"/>
  <c r="G959" i="18"/>
  <c r="G958" i="18"/>
  <c r="F958" i="18" s="1"/>
  <c r="G957" i="18"/>
  <c r="G956" i="18"/>
  <c r="F956" i="18" s="1"/>
  <c r="G955" i="18"/>
  <c r="G954" i="18"/>
  <c r="F954" i="18" s="1"/>
  <c r="G953" i="18"/>
  <c r="G952" i="18"/>
  <c r="F952" i="18" s="1"/>
  <c r="G951" i="18"/>
  <c r="G950" i="18"/>
  <c r="F950" i="18" s="1"/>
  <c r="G949" i="18"/>
  <c r="G948" i="18"/>
  <c r="F948" i="18" s="1"/>
  <c r="G947" i="18"/>
  <c r="G946" i="18"/>
  <c r="F946" i="18" s="1"/>
  <c r="G945" i="18"/>
  <c r="G944" i="18"/>
  <c r="AC944" i="18" s="1"/>
  <c r="G943" i="18"/>
  <c r="G942" i="18"/>
  <c r="F942" i="18" s="1"/>
  <c r="G941" i="18"/>
  <c r="G940" i="18"/>
  <c r="AC940" i="18" s="1"/>
  <c r="G939" i="18"/>
  <c r="G938" i="18"/>
  <c r="F938" i="18" s="1"/>
  <c r="G937" i="18"/>
  <c r="G936" i="18"/>
  <c r="AC936" i="18" s="1"/>
  <c r="G935" i="18"/>
  <c r="G934" i="18"/>
  <c r="F934" i="18" s="1"/>
  <c r="G933" i="18"/>
  <c r="G932" i="18"/>
  <c r="F932" i="18" s="1"/>
  <c r="G931" i="18"/>
  <c r="G930" i="18"/>
  <c r="F930" i="18" s="1"/>
  <c r="G929" i="18"/>
  <c r="F929" i="18" s="1"/>
  <c r="G928" i="18"/>
  <c r="F928" i="18" s="1"/>
  <c r="G927" i="18"/>
  <c r="G926" i="18"/>
  <c r="F926" i="18" s="1"/>
  <c r="G925" i="18"/>
  <c r="G924" i="18"/>
  <c r="F924" i="18" s="1"/>
  <c r="G923" i="18"/>
  <c r="G922" i="18"/>
  <c r="F922" i="18" s="1"/>
  <c r="G921" i="18"/>
  <c r="G920" i="18"/>
  <c r="F920" i="18" s="1"/>
  <c r="G919" i="18"/>
  <c r="G918" i="18"/>
  <c r="F918" i="18" s="1"/>
  <c r="G917" i="18"/>
  <c r="G916" i="18"/>
  <c r="F916" i="18" s="1"/>
  <c r="G915" i="18"/>
  <c r="G914" i="18"/>
  <c r="F914" i="18" s="1"/>
  <c r="G913" i="18"/>
  <c r="G912" i="18"/>
  <c r="F912" i="18" s="1"/>
  <c r="G911" i="18"/>
  <c r="G910" i="18"/>
  <c r="F910" i="18" s="1"/>
  <c r="G909" i="18"/>
  <c r="G908" i="18"/>
  <c r="F908" i="18" s="1"/>
  <c r="G907" i="18"/>
  <c r="G906" i="18"/>
  <c r="AB906" i="18" s="1"/>
  <c r="G905" i="18"/>
  <c r="G904" i="18"/>
  <c r="F904" i="18" s="1"/>
  <c r="G903" i="18"/>
  <c r="G902" i="18"/>
  <c r="AB902" i="18" s="1"/>
  <c r="G901" i="18"/>
  <c r="G900" i="18"/>
  <c r="F900" i="18" s="1"/>
  <c r="G899" i="18"/>
  <c r="G898" i="18"/>
  <c r="AB898" i="18" s="1"/>
  <c r="G897" i="18"/>
  <c r="G896" i="18"/>
  <c r="F896" i="18" s="1"/>
  <c r="G895" i="18"/>
  <c r="G894" i="18"/>
  <c r="AB894" i="18" s="1"/>
  <c r="G893" i="18"/>
  <c r="G892" i="18"/>
  <c r="F892" i="18" s="1"/>
  <c r="G891" i="18"/>
  <c r="G890" i="18"/>
  <c r="AB890" i="18" s="1"/>
  <c r="G889" i="18"/>
  <c r="G888" i="18"/>
  <c r="F888" i="18" s="1"/>
  <c r="G887" i="18"/>
  <c r="G886" i="18"/>
  <c r="AB886" i="18" s="1"/>
  <c r="G885" i="18"/>
  <c r="G884" i="18"/>
  <c r="F884" i="18" s="1"/>
  <c r="G883" i="18"/>
  <c r="G882" i="18"/>
  <c r="AB882" i="18" s="1"/>
  <c r="G881" i="18"/>
  <c r="G880" i="18"/>
  <c r="F880" i="18" s="1"/>
  <c r="G879" i="18"/>
  <c r="G878" i="18"/>
  <c r="AB878" i="18" s="1"/>
  <c r="G877" i="18"/>
  <c r="G876" i="18"/>
  <c r="F876" i="18" s="1"/>
  <c r="G875" i="18"/>
  <c r="G874" i="18"/>
  <c r="AB874" i="18" s="1"/>
  <c r="G873" i="18"/>
  <c r="G872" i="18"/>
  <c r="F872" i="18" s="1"/>
  <c r="G871" i="18"/>
  <c r="G870" i="18"/>
  <c r="AB870" i="18" s="1"/>
  <c r="G869" i="18"/>
  <c r="G868" i="18"/>
  <c r="F868" i="18" s="1"/>
  <c r="G867" i="18"/>
  <c r="G866" i="18"/>
  <c r="AB866" i="18" s="1"/>
  <c r="G865" i="18"/>
  <c r="G864" i="18"/>
  <c r="F864" i="18" s="1"/>
  <c r="G863" i="18"/>
  <c r="G862" i="18"/>
  <c r="AB862" i="18" s="1"/>
  <c r="G861" i="18"/>
  <c r="G860" i="18"/>
  <c r="F860" i="18" s="1"/>
  <c r="G859" i="18"/>
  <c r="G858" i="18"/>
  <c r="AB858" i="18" s="1"/>
  <c r="G857" i="18"/>
  <c r="G856" i="18"/>
  <c r="F856" i="18" s="1"/>
  <c r="G855" i="18"/>
  <c r="G854" i="18"/>
  <c r="AB854" i="18" s="1"/>
  <c r="G853" i="18"/>
  <c r="G852" i="18"/>
  <c r="F852" i="18" s="1"/>
  <c r="G851" i="18"/>
  <c r="G850" i="18"/>
  <c r="AB850" i="18" s="1"/>
  <c r="G849" i="18"/>
  <c r="G848" i="18"/>
  <c r="F848" i="18" s="1"/>
  <c r="G847" i="18"/>
  <c r="G846" i="18"/>
  <c r="AB846" i="18" s="1"/>
  <c r="G845" i="18"/>
  <c r="G844" i="18"/>
  <c r="F844" i="18" s="1"/>
  <c r="G843" i="18"/>
  <c r="G842" i="18"/>
  <c r="AB842" i="18" s="1"/>
  <c r="G841" i="18"/>
  <c r="G840" i="18"/>
  <c r="F840" i="18" s="1"/>
  <c r="G839" i="18"/>
  <c r="G838" i="18"/>
  <c r="AB838" i="18" s="1"/>
  <c r="G837" i="18"/>
  <c r="G836" i="18"/>
  <c r="AC836" i="18" s="1"/>
  <c r="G835" i="18"/>
  <c r="G834" i="18"/>
  <c r="AB834" i="18" s="1"/>
  <c r="G833" i="18"/>
  <c r="G832" i="18"/>
  <c r="F832" i="18" s="1"/>
  <c r="G831" i="18"/>
  <c r="G830" i="18"/>
  <c r="AB830" i="18" s="1"/>
  <c r="G829" i="18"/>
  <c r="G828" i="18"/>
  <c r="F828" i="18" s="1"/>
  <c r="G827" i="18"/>
  <c r="G826" i="18"/>
  <c r="AB826" i="18" s="1"/>
  <c r="G825" i="18"/>
  <c r="G824" i="18"/>
  <c r="F824" i="18" s="1"/>
  <c r="G823" i="18"/>
  <c r="G822" i="18"/>
  <c r="AB822" i="18" s="1"/>
  <c r="G821" i="18"/>
  <c r="G820" i="18"/>
  <c r="F820" i="18" s="1"/>
  <c r="G819" i="18"/>
  <c r="G818" i="18"/>
  <c r="AB818" i="18" s="1"/>
  <c r="G817" i="18"/>
  <c r="G816" i="18"/>
  <c r="F816" i="18" s="1"/>
  <c r="G815" i="18"/>
  <c r="G814" i="18"/>
  <c r="AB814" i="18" s="1"/>
  <c r="G813" i="18"/>
  <c r="G812" i="18"/>
  <c r="F812" i="18" s="1"/>
  <c r="G811" i="18"/>
  <c r="G810" i="18"/>
  <c r="AB810" i="18" s="1"/>
  <c r="G809" i="18"/>
  <c r="G808" i="18"/>
  <c r="F808" i="18" s="1"/>
  <c r="G807" i="18"/>
  <c r="G806" i="18"/>
  <c r="AB806" i="18" s="1"/>
  <c r="G805" i="18"/>
  <c r="G804" i="18"/>
  <c r="F804" i="18" s="1"/>
  <c r="G803" i="18"/>
  <c r="G802" i="18"/>
  <c r="AB802" i="18" s="1"/>
  <c r="G801" i="18"/>
  <c r="G800" i="18"/>
  <c r="F800" i="18" s="1"/>
  <c r="G799" i="18"/>
  <c r="G798" i="18"/>
  <c r="AB798" i="18" s="1"/>
  <c r="G797" i="18"/>
  <c r="G796" i="18"/>
  <c r="F796" i="18" s="1"/>
  <c r="G795" i="18"/>
  <c r="G794" i="18"/>
  <c r="AB794" i="18" s="1"/>
  <c r="G793" i="18"/>
  <c r="G792" i="18"/>
  <c r="F792" i="18" s="1"/>
  <c r="G791" i="18"/>
  <c r="G790" i="18"/>
  <c r="AB790" i="18" s="1"/>
  <c r="G789" i="18"/>
  <c r="G788" i="18"/>
  <c r="F788" i="18" s="1"/>
  <c r="G787" i="18"/>
  <c r="G786" i="18"/>
  <c r="AB786" i="18" s="1"/>
  <c r="G785" i="18"/>
  <c r="G784" i="18"/>
  <c r="F784" i="18" s="1"/>
  <c r="G783" i="18"/>
  <c r="G782" i="18"/>
  <c r="AB782" i="18" s="1"/>
  <c r="G781" i="18"/>
  <c r="G780" i="18"/>
  <c r="F780" i="18" s="1"/>
  <c r="G779" i="18"/>
  <c r="G778" i="18"/>
  <c r="AB778" i="18" s="1"/>
  <c r="G777" i="18"/>
  <c r="G776" i="18"/>
  <c r="F776" i="18" s="1"/>
  <c r="G775" i="18"/>
  <c r="G774" i="18"/>
  <c r="AB774" i="18" s="1"/>
  <c r="G773" i="18"/>
  <c r="G772" i="18"/>
  <c r="F772" i="18" s="1"/>
  <c r="G771" i="18"/>
  <c r="G770" i="18"/>
  <c r="AB770" i="18" s="1"/>
  <c r="G769" i="18"/>
  <c r="G768" i="18"/>
  <c r="G767" i="18"/>
  <c r="G766" i="18"/>
  <c r="AB766" i="18" s="1"/>
  <c r="G765" i="18"/>
  <c r="G764" i="18"/>
  <c r="G763" i="18"/>
  <c r="G762" i="18"/>
  <c r="AB762" i="18" s="1"/>
  <c r="G761" i="18"/>
  <c r="G760" i="18"/>
  <c r="G759" i="18"/>
  <c r="G758" i="18"/>
  <c r="AB758" i="18" s="1"/>
  <c r="G757" i="18"/>
  <c r="G756" i="18"/>
  <c r="G755" i="18"/>
  <c r="G754" i="18"/>
  <c r="AB754" i="18" s="1"/>
  <c r="G753" i="18"/>
  <c r="G752" i="18"/>
  <c r="G751" i="18"/>
  <c r="G750" i="18"/>
  <c r="AB750" i="18" s="1"/>
  <c r="G749" i="18"/>
  <c r="G748" i="18"/>
  <c r="G747" i="18"/>
  <c r="G746" i="18"/>
  <c r="AB746" i="18" s="1"/>
  <c r="G745" i="18"/>
  <c r="G744" i="18"/>
  <c r="G743" i="18"/>
  <c r="G742" i="18"/>
  <c r="AB742" i="18" s="1"/>
  <c r="G741" i="18"/>
  <c r="G740" i="18"/>
  <c r="G739" i="18"/>
  <c r="G738" i="18"/>
  <c r="AB738" i="18" s="1"/>
  <c r="G737" i="18"/>
  <c r="G736" i="18"/>
  <c r="G735" i="18"/>
  <c r="G734" i="18"/>
  <c r="AB734" i="18" s="1"/>
  <c r="G733" i="18"/>
  <c r="G732" i="18"/>
  <c r="G731" i="18"/>
  <c r="G730" i="18"/>
  <c r="AB730" i="18" s="1"/>
  <c r="G729" i="18"/>
  <c r="G728" i="18"/>
  <c r="G727" i="18"/>
  <c r="G726" i="18"/>
  <c r="AB726" i="18" s="1"/>
  <c r="G725" i="18"/>
  <c r="G724" i="18"/>
  <c r="G723" i="18"/>
  <c r="G722" i="18"/>
  <c r="AB722" i="18" s="1"/>
  <c r="G721" i="18"/>
  <c r="G720" i="18"/>
  <c r="G719" i="18"/>
  <c r="G718" i="18"/>
  <c r="AB718" i="18" s="1"/>
  <c r="G717" i="18"/>
  <c r="G716" i="18"/>
  <c r="G715" i="18"/>
  <c r="G714" i="18"/>
  <c r="AB714" i="18" s="1"/>
  <c r="G713" i="18"/>
  <c r="G712" i="18"/>
  <c r="G711" i="18"/>
  <c r="G710" i="18"/>
  <c r="AB710" i="18" s="1"/>
  <c r="G709" i="18"/>
  <c r="G708" i="18"/>
  <c r="G707" i="18"/>
  <c r="G706" i="18"/>
  <c r="AB706" i="18" s="1"/>
  <c r="G705" i="18"/>
  <c r="G704" i="18"/>
  <c r="G703" i="18"/>
  <c r="G702" i="18"/>
  <c r="AB702" i="18" s="1"/>
  <c r="G701" i="18"/>
  <c r="G700" i="18"/>
  <c r="G699" i="18"/>
  <c r="G698" i="18"/>
  <c r="AB698" i="18" s="1"/>
  <c r="G697" i="18"/>
  <c r="G696" i="18"/>
  <c r="G695" i="18"/>
  <c r="G694" i="18"/>
  <c r="AB694" i="18" s="1"/>
  <c r="G693" i="18"/>
  <c r="G692" i="18"/>
  <c r="G691" i="18"/>
  <c r="G690" i="18"/>
  <c r="AB690" i="18" s="1"/>
  <c r="G689" i="18"/>
  <c r="G688" i="18"/>
  <c r="G687" i="18"/>
  <c r="G686" i="18"/>
  <c r="AB686" i="18" s="1"/>
  <c r="G685" i="18"/>
  <c r="G684" i="18"/>
  <c r="G683" i="18"/>
  <c r="G682" i="18"/>
  <c r="AB682" i="18" s="1"/>
  <c r="G681" i="18"/>
  <c r="G680" i="18"/>
  <c r="G679" i="18"/>
  <c r="G678" i="18"/>
  <c r="AB678" i="18" s="1"/>
  <c r="G677" i="18"/>
  <c r="G676" i="18"/>
  <c r="G675" i="18"/>
  <c r="G674" i="18"/>
  <c r="AB674" i="18" s="1"/>
  <c r="G673" i="18"/>
  <c r="G672" i="18"/>
  <c r="G671" i="18"/>
  <c r="G670" i="18"/>
  <c r="AB670" i="18" s="1"/>
  <c r="G669" i="18"/>
  <c r="G668" i="18"/>
  <c r="G667" i="18"/>
  <c r="G666" i="18"/>
  <c r="AB666" i="18" s="1"/>
  <c r="G665" i="18"/>
  <c r="F665" i="18" s="1"/>
  <c r="G664" i="18"/>
  <c r="G663" i="18"/>
  <c r="G662" i="18"/>
  <c r="AB662" i="18" s="1"/>
  <c r="G661" i="18"/>
  <c r="G660" i="18"/>
  <c r="G659" i="18"/>
  <c r="G658" i="18"/>
  <c r="AB658" i="18" s="1"/>
  <c r="G657" i="18"/>
  <c r="G656" i="18"/>
  <c r="AC656" i="18" s="1"/>
  <c r="G655" i="18"/>
  <c r="G654" i="18"/>
  <c r="AB654" i="18" s="1"/>
  <c r="G653" i="18"/>
  <c r="G652" i="18"/>
  <c r="G651" i="18"/>
  <c r="G650" i="18"/>
  <c r="AB650" i="18" s="1"/>
  <c r="G649" i="18"/>
  <c r="G648" i="18"/>
  <c r="G647" i="18"/>
  <c r="G646" i="18"/>
  <c r="AB646" i="18" s="1"/>
  <c r="G645" i="18"/>
  <c r="G644" i="18"/>
  <c r="G643" i="18"/>
  <c r="G642" i="18"/>
  <c r="AB642" i="18" s="1"/>
  <c r="G641" i="18"/>
  <c r="G640" i="18"/>
  <c r="G639" i="18"/>
  <c r="G638" i="18"/>
  <c r="AB638" i="18" s="1"/>
  <c r="G637" i="18"/>
  <c r="G636" i="18"/>
  <c r="G635" i="18"/>
  <c r="G634" i="18"/>
  <c r="AB634" i="18" s="1"/>
  <c r="G633" i="18"/>
  <c r="G632" i="18"/>
  <c r="G631" i="18"/>
  <c r="G630" i="18"/>
  <c r="AB630" i="18" s="1"/>
  <c r="G629" i="18"/>
  <c r="G628" i="18"/>
  <c r="G627" i="18"/>
  <c r="G626" i="18"/>
  <c r="G625" i="18"/>
  <c r="G624" i="18"/>
  <c r="G623" i="18"/>
  <c r="G622" i="18"/>
  <c r="G621" i="18"/>
  <c r="G620" i="18"/>
  <c r="AB620" i="18" s="1"/>
  <c r="G619" i="18"/>
  <c r="G618" i="18"/>
  <c r="G617" i="18"/>
  <c r="AB617" i="18" s="1"/>
  <c r="G616" i="18"/>
  <c r="G615" i="18"/>
  <c r="G614" i="18"/>
  <c r="AC614" i="18" s="1"/>
  <c r="G613" i="18"/>
  <c r="G612" i="18"/>
  <c r="G611" i="18"/>
  <c r="G610" i="18"/>
  <c r="G609" i="18"/>
  <c r="AB609" i="18" s="1"/>
  <c r="G608" i="18"/>
  <c r="G607" i="18"/>
  <c r="G606" i="18"/>
  <c r="AC606" i="18" s="1"/>
  <c r="G605" i="18"/>
  <c r="G604" i="18"/>
  <c r="G603" i="18"/>
  <c r="G602" i="18"/>
  <c r="G601" i="18"/>
  <c r="G600" i="18"/>
  <c r="G599" i="18"/>
  <c r="G598" i="18"/>
  <c r="AC598" i="18" s="1"/>
  <c r="G597" i="18"/>
  <c r="G596" i="18"/>
  <c r="G595" i="18"/>
  <c r="G594" i="18"/>
  <c r="G593" i="18"/>
  <c r="G592" i="18"/>
  <c r="G591" i="18"/>
  <c r="G590" i="18"/>
  <c r="G589" i="18"/>
  <c r="G588" i="18"/>
  <c r="AB588" i="18" s="1"/>
  <c r="G587" i="18"/>
  <c r="G586" i="18"/>
  <c r="G585" i="18"/>
  <c r="AB585" i="18" s="1"/>
  <c r="G584" i="18"/>
  <c r="G583" i="18"/>
  <c r="G582" i="18"/>
  <c r="AC582" i="18" s="1"/>
  <c r="G581" i="18"/>
  <c r="G580" i="18"/>
  <c r="G579" i="18"/>
  <c r="G578" i="18"/>
  <c r="G577" i="18"/>
  <c r="AB577" i="18" s="1"/>
  <c r="G576" i="18"/>
  <c r="G575" i="18"/>
  <c r="G574" i="18"/>
  <c r="AC574" i="18" s="1"/>
  <c r="G573" i="18"/>
  <c r="G572" i="18"/>
  <c r="G571" i="18"/>
  <c r="G570" i="18"/>
  <c r="G569" i="18"/>
  <c r="G568" i="18"/>
  <c r="G567" i="18"/>
  <c r="G566" i="18"/>
  <c r="AC566" i="18" s="1"/>
  <c r="G565" i="18"/>
  <c r="G564" i="18"/>
  <c r="G563" i="18"/>
  <c r="G562" i="18"/>
  <c r="G561" i="18"/>
  <c r="AB561" i="18" s="1"/>
  <c r="G560" i="18"/>
  <c r="G559" i="18"/>
  <c r="G558" i="18"/>
  <c r="G557" i="18"/>
  <c r="G556" i="18"/>
  <c r="AB556" i="18" s="1"/>
  <c r="G555" i="18"/>
  <c r="G554" i="18"/>
  <c r="G553" i="18"/>
  <c r="AB553" i="18" s="1"/>
  <c r="G552" i="18"/>
  <c r="G551" i="18"/>
  <c r="G550" i="18"/>
  <c r="AC550" i="18" s="1"/>
  <c r="G549" i="18"/>
  <c r="G548" i="18"/>
  <c r="G547" i="18"/>
  <c r="G546" i="18"/>
  <c r="G545" i="18"/>
  <c r="AB545" i="18" s="1"/>
  <c r="G544" i="18"/>
  <c r="G543" i="18"/>
  <c r="G542" i="18"/>
  <c r="AC542" i="18" s="1"/>
  <c r="G541" i="18"/>
  <c r="G540" i="18"/>
  <c r="G539" i="18"/>
  <c r="G538" i="18"/>
  <c r="G537" i="18"/>
  <c r="G536" i="18"/>
  <c r="G535" i="18"/>
  <c r="G534" i="18"/>
  <c r="AC534" i="18" s="1"/>
  <c r="G533" i="18"/>
  <c r="G532" i="18"/>
  <c r="G531" i="18"/>
  <c r="G530" i="18"/>
  <c r="G529" i="18"/>
  <c r="AB529" i="18" s="1"/>
  <c r="G528" i="18"/>
  <c r="G527" i="18"/>
  <c r="G526" i="18"/>
  <c r="G525" i="18"/>
  <c r="G524" i="18"/>
  <c r="AB524" i="18" s="1"/>
  <c r="G523" i="18"/>
  <c r="G522" i="18"/>
  <c r="G521" i="18"/>
  <c r="AB521" i="18" s="1"/>
  <c r="G520" i="18"/>
  <c r="G519" i="18"/>
  <c r="G518" i="18"/>
  <c r="AC518" i="18" s="1"/>
  <c r="G517" i="18"/>
  <c r="G516" i="18"/>
  <c r="G515" i="18"/>
  <c r="G514" i="18"/>
  <c r="G513" i="18"/>
  <c r="G512" i="18"/>
  <c r="AB512" i="18" s="1"/>
  <c r="G511" i="18"/>
  <c r="G510" i="18"/>
  <c r="G509" i="18"/>
  <c r="G508" i="18"/>
  <c r="G507" i="18"/>
  <c r="F507" i="18" s="1"/>
  <c r="G506" i="18"/>
  <c r="G505" i="18"/>
  <c r="G504" i="18"/>
  <c r="G503" i="18"/>
  <c r="G502" i="18"/>
  <c r="G501" i="18"/>
  <c r="G500" i="18"/>
  <c r="G499" i="18"/>
  <c r="G498" i="18"/>
  <c r="G497" i="18"/>
  <c r="G496" i="18"/>
  <c r="AB496" i="18" s="1"/>
  <c r="G495" i="18"/>
  <c r="G494" i="18"/>
  <c r="G493" i="18"/>
  <c r="G492" i="18"/>
  <c r="G491" i="18"/>
  <c r="G490" i="18"/>
  <c r="G489" i="18"/>
  <c r="G488" i="18"/>
  <c r="G487" i="18"/>
  <c r="G486" i="18"/>
  <c r="G485" i="18"/>
  <c r="G484" i="18"/>
  <c r="G483" i="18"/>
  <c r="G482" i="18"/>
  <c r="G481" i="18"/>
  <c r="G480" i="18"/>
  <c r="AB480" i="18" s="1"/>
  <c r="G479" i="18"/>
  <c r="G478" i="18"/>
  <c r="G477" i="18"/>
  <c r="G476" i="18"/>
  <c r="G475" i="18"/>
  <c r="G474" i="18"/>
  <c r="G473" i="18"/>
  <c r="G472" i="18"/>
  <c r="G471" i="18"/>
  <c r="G470" i="18"/>
  <c r="G469" i="18"/>
  <c r="G468" i="18"/>
  <c r="G467" i="18"/>
  <c r="G466" i="18"/>
  <c r="G465" i="18"/>
  <c r="G464" i="18"/>
  <c r="AB464" i="18" s="1"/>
  <c r="G463" i="18"/>
  <c r="G462" i="18"/>
  <c r="G461" i="18"/>
  <c r="G460" i="18"/>
  <c r="G459" i="18"/>
  <c r="G458" i="18"/>
  <c r="G457" i="18"/>
  <c r="G456" i="18"/>
  <c r="G455" i="18"/>
  <c r="G454" i="18"/>
  <c r="G453" i="18"/>
  <c r="G452" i="18"/>
  <c r="G451" i="18"/>
  <c r="G450" i="18"/>
  <c r="G449" i="18"/>
  <c r="G448" i="18"/>
  <c r="AB448" i="18" s="1"/>
  <c r="G447" i="18"/>
  <c r="G446" i="18"/>
  <c r="G445" i="18"/>
  <c r="G444" i="18"/>
  <c r="G443" i="18"/>
  <c r="G442" i="18"/>
  <c r="G441" i="18"/>
  <c r="G440" i="18"/>
  <c r="G439" i="18"/>
  <c r="G438" i="18"/>
  <c r="G437" i="18"/>
  <c r="G436" i="18"/>
  <c r="G435" i="18"/>
  <c r="G434" i="18"/>
  <c r="G433" i="18"/>
  <c r="G432" i="18"/>
  <c r="AB432" i="18" s="1"/>
  <c r="G431" i="18"/>
  <c r="G430" i="18"/>
  <c r="G429" i="18"/>
  <c r="G428" i="18"/>
  <c r="G427" i="18"/>
  <c r="G426" i="18"/>
  <c r="G425" i="18"/>
  <c r="G424" i="18"/>
  <c r="G423" i="18"/>
  <c r="G422" i="18"/>
  <c r="G421" i="18"/>
  <c r="G420" i="18"/>
  <c r="G419" i="18"/>
  <c r="G418" i="18"/>
  <c r="G417" i="18"/>
  <c r="G416" i="18"/>
  <c r="AB416" i="18" s="1"/>
  <c r="G415" i="18"/>
  <c r="G414" i="18"/>
  <c r="G413" i="18"/>
  <c r="G412" i="18"/>
  <c r="G411" i="18"/>
  <c r="G410" i="18"/>
  <c r="G409" i="18"/>
  <c r="G408" i="18"/>
  <c r="G407" i="18"/>
  <c r="G406" i="18"/>
  <c r="G405" i="18"/>
  <c r="G404" i="18"/>
  <c r="G403" i="18"/>
  <c r="G402" i="18"/>
  <c r="G401" i="18"/>
  <c r="G400" i="18"/>
  <c r="AB400" i="18" s="1"/>
  <c r="G399" i="18"/>
  <c r="G398" i="18"/>
  <c r="G397" i="18"/>
  <c r="G396" i="18"/>
  <c r="G395" i="18"/>
  <c r="G394" i="18"/>
  <c r="G393" i="18"/>
  <c r="G392" i="18"/>
  <c r="G391" i="18"/>
  <c r="G390" i="18"/>
  <c r="G389" i="18"/>
  <c r="G388" i="18"/>
  <c r="G387" i="18"/>
  <c r="G386" i="18"/>
  <c r="G385" i="18"/>
  <c r="G384" i="18"/>
  <c r="AB384" i="18" s="1"/>
  <c r="G383" i="18"/>
  <c r="G382" i="18"/>
  <c r="G381" i="18"/>
  <c r="G380" i="18"/>
  <c r="G379" i="18"/>
  <c r="G378" i="18"/>
  <c r="G377" i="18"/>
  <c r="G376" i="18"/>
  <c r="G375" i="18"/>
  <c r="G374" i="18"/>
  <c r="G373" i="18"/>
  <c r="G372" i="18"/>
  <c r="G371" i="18"/>
  <c r="G370" i="18"/>
  <c r="G369" i="18"/>
  <c r="G368" i="18"/>
  <c r="AB368" i="18" s="1"/>
  <c r="G367" i="18"/>
  <c r="G366" i="18"/>
  <c r="G365" i="18"/>
  <c r="G364" i="18"/>
  <c r="G363" i="18"/>
  <c r="G362" i="18"/>
  <c r="G361" i="18"/>
  <c r="G360" i="18"/>
  <c r="G359" i="18"/>
  <c r="G358" i="18"/>
  <c r="G357" i="18"/>
  <c r="G356" i="18"/>
  <c r="G355" i="18"/>
  <c r="G354" i="18"/>
  <c r="G353" i="18"/>
  <c r="G352" i="18"/>
  <c r="AB352" i="18" s="1"/>
  <c r="G351" i="18"/>
  <c r="G350" i="18"/>
  <c r="G349" i="18"/>
  <c r="G348" i="18"/>
  <c r="G347" i="18"/>
  <c r="G346" i="18"/>
  <c r="G345" i="18"/>
  <c r="G344" i="18"/>
  <c r="G343" i="18"/>
  <c r="G342" i="18"/>
  <c r="G341" i="18"/>
  <c r="G340" i="18"/>
  <c r="G339" i="18"/>
  <c r="G338" i="18"/>
  <c r="G337" i="18"/>
  <c r="G336" i="18"/>
  <c r="AB336" i="18" s="1"/>
  <c r="G335" i="18"/>
  <c r="G334" i="18"/>
  <c r="G333" i="18"/>
  <c r="G332" i="18"/>
  <c r="G331" i="18"/>
  <c r="G330" i="18"/>
  <c r="G329" i="18"/>
  <c r="G328" i="18"/>
  <c r="G327" i="18"/>
  <c r="G326" i="18"/>
  <c r="G325" i="18"/>
  <c r="G324" i="18"/>
  <c r="G323" i="18"/>
  <c r="G322" i="18"/>
  <c r="G321" i="18"/>
  <c r="G320" i="18"/>
  <c r="AB320" i="18" s="1"/>
  <c r="G319" i="18"/>
  <c r="G318" i="18"/>
  <c r="G317" i="18"/>
  <c r="G316" i="18"/>
  <c r="G315" i="18"/>
  <c r="G314" i="18"/>
  <c r="G313" i="18"/>
  <c r="G312" i="18"/>
  <c r="G311" i="18"/>
  <c r="G310" i="18"/>
  <c r="G309" i="18"/>
  <c r="G308" i="18"/>
  <c r="G307" i="18"/>
  <c r="G306" i="18"/>
  <c r="G305" i="18"/>
  <c r="G304" i="18"/>
  <c r="AB304" i="18" s="1"/>
  <c r="G303" i="18"/>
  <c r="G302" i="18"/>
  <c r="G301" i="18"/>
  <c r="G300" i="18"/>
  <c r="G299" i="18"/>
  <c r="G298" i="18"/>
  <c r="G297" i="18"/>
  <c r="G296" i="18"/>
  <c r="G295" i="18"/>
  <c r="G294" i="18"/>
  <c r="G293" i="18"/>
  <c r="G292" i="18"/>
  <c r="G291" i="18"/>
  <c r="G290" i="18"/>
  <c r="G289" i="18"/>
  <c r="G288" i="18"/>
  <c r="AB288" i="18" s="1"/>
  <c r="G287" i="18"/>
  <c r="G286" i="18"/>
  <c r="G285" i="18"/>
  <c r="G284" i="18"/>
  <c r="G283" i="18"/>
  <c r="G282" i="18"/>
  <c r="G281" i="18"/>
  <c r="G280" i="18"/>
  <c r="G279" i="18"/>
  <c r="G278" i="18"/>
  <c r="G277" i="18"/>
  <c r="G276" i="18"/>
  <c r="G275" i="18"/>
  <c r="G274" i="18"/>
  <c r="G273" i="18"/>
  <c r="G272" i="18"/>
  <c r="AB272" i="18" s="1"/>
  <c r="G271" i="18"/>
  <c r="G270" i="18"/>
  <c r="G269" i="18"/>
  <c r="G268" i="18"/>
  <c r="G267" i="18"/>
  <c r="G266" i="18"/>
  <c r="G265" i="18"/>
  <c r="G264" i="18"/>
  <c r="G263" i="18"/>
  <c r="G262" i="18"/>
  <c r="G261" i="18"/>
  <c r="G260" i="18"/>
  <c r="G259" i="18"/>
  <c r="G258" i="18"/>
  <c r="G257" i="18"/>
  <c r="G256" i="18"/>
  <c r="AB256" i="18" s="1"/>
  <c r="G255" i="18"/>
  <c r="G254" i="18"/>
  <c r="G253" i="18"/>
  <c r="G252" i="18"/>
  <c r="G251" i="18"/>
  <c r="G250" i="18"/>
  <c r="G249" i="18"/>
  <c r="G248" i="18"/>
  <c r="G247" i="18"/>
  <c r="G246" i="18"/>
  <c r="G245" i="18"/>
  <c r="G244" i="18"/>
  <c r="G243" i="18"/>
  <c r="G242" i="18"/>
  <c r="G241" i="18"/>
  <c r="G240" i="18"/>
  <c r="AB240" i="18" s="1"/>
  <c r="G239" i="18"/>
  <c r="G238" i="18"/>
  <c r="G237" i="18"/>
  <c r="G236" i="18"/>
  <c r="G235" i="18"/>
  <c r="G234" i="18"/>
  <c r="G233" i="18"/>
  <c r="G232" i="18"/>
  <c r="G231" i="18"/>
  <c r="G230" i="18"/>
  <c r="G229" i="18"/>
  <c r="G228" i="18"/>
  <c r="G227" i="18"/>
  <c r="G226" i="18"/>
  <c r="G225" i="18"/>
  <c r="G224" i="18"/>
  <c r="AB224" i="18" s="1"/>
  <c r="G223" i="18"/>
  <c r="G222" i="18"/>
  <c r="G221" i="18"/>
  <c r="G220" i="18"/>
  <c r="G219" i="18"/>
  <c r="G218" i="18"/>
  <c r="G217" i="18"/>
  <c r="G216" i="18"/>
  <c r="G215" i="18"/>
  <c r="G214" i="18"/>
  <c r="G213" i="18"/>
  <c r="G212" i="18"/>
  <c r="G211" i="18"/>
  <c r="G210" i="18"/>
  <c r="G209" i="18"/>
  <c r="G208" i="18"/>
  <c r="AB208" i="18" s="1"/>
  <c r="G207" i="18"/>
  <c r="G206" i="18"/>
  <c r="G205" i="18"/>
  <c r="G204" i="18"/>
  <c r="G203" i="18"/>
  <c r="G202" i="18"/>
  <c r="G201" i="18"/>
  <c r="G200" i="18"/>
  <c r="G199" i="18"/>
  <c r="G198" i="18"/>
  <c r="G197" i="18"/>
  <c r="G196" i="18"/>
  <c r="G195" i="18"/>
  <c r="G194" i="18"/>
  <c r="G193" i="18"/>
  <c r="G192" i="18"/>
  <c r="AB192" i="18" s="1"/>
  <c r="G191" i="18"/>
  <c r="G190" i="18"/>
  <c r="G189" i="18"/>
  <c r="G188" i="18"/>
  <c r="G187" i="18"/>
  <c r="G186" i="18"/>
  <c r="G185" i="18"/>
  <c r="G184" i="18"/>
  <c r="G183" i="18"/>
  <c r="G182" i="18"/>
  <c r="G181" i="18"/>
  <c r="G180" i="18"/>
  <c r="G179" i="18"/>
  <c r="G178" i="18"/>
  <c r="G177" i="18"/>
  <c r="G176" i="18"/>
  <c r="AB176" i="18" s="1"/>
  <c r="G175" i="18"/>
  <c r="G174" i="18"/>
  <c r="G173" i="18"/>
  <c r="G172" i="18"/>
  <c r="G171" i="18"/>
  <c r="G170" i="18"/>
  <c r="G169" i="18"/>
  <c r="G168" i="18"/>
  <c r="G167" i="18"/>
  <c r="G166" i="18"/>
  <c r="G165" i="18"/>
  <c r="G164" i="18"/>
  <c r="G163" i="18"/>
  <c r="G162" i="18"/>
  <c r="G161" i="18"/>
  <c r="G160" i="18"/>
  <c r="AB160" i="18" s="1"/>
  <c r="G159" i="18"/>
  <c r="G158" i="18"/>
  <c r="G157" i="18"/>
  <c r="G156" i="18"/>
  <c r="G155" i="18"/>
  <c r="G154" i="18"/>
  <c r="G153" i="18"/>
  <c r="G152" i="18"/>
  <c r="G151" i="18"/>
  <c r="G150" i="18"/>
  <c r="G149" i="18"/>
  <c r="G148" i="18"/>
  <c r="G147" i="18"/>
  <c r="G146" i="18"/>
  <c r="G145" i="18"/>
  <c r="G144" i="18"/>
  <c r="G143" i="18"/>
  <c r="G142" i="18"/>
  <c r="G141" i="18"/>
  <c r="G140" i="18"/>
  <c r="AB140" i="18" s="1"/>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AB108" i="18" s="1"/>
  <c r="G107" i="18"/>
  <c r="G106" i="18"/>
  <c r="G105" i="18"/>
  <c r="G104" i="18"/>
  <c r="G103"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 r="G74" i="18"/>
  <c r="G73" i="18"/>
  <c r="AC73" i="18" s="1"/>
  <c r="G72" i="18"/>
  <c r="G71" i="18"/>
  <c r="G70" i="18"/>
  <c r="G69" i="18"/>
  <c r="G68" i="18"/>
  <c r="G67" i="18"/>
  <c r="G66" i="18"/>
  <c r="G65" i="18"/>
  <c r="G64" i="18"/>
  <c r="G63" i="18"/>
  <c r="G62" i="18"/>
  <c r="G61" i="18"/>
  <c r="G60" i="18"/>
  <c r="G59" i="18"/>
  <c r="G58" i="18"/>
  <c r="G57" i="18"/>
  <c r="AC57" i="18" s="1"/>
  <c r="G56" i="18"/>
  <c r="G55" i="18"/>
  <c r="G54" i="18"/>
  <c r="G53" i="18"/>
  <c r="G52" i="18"/>
  <c r="G51" i="18"/>
  <c r="G50" i="18"/>
  <c r="G49" i="18"/>
  <c r="F49" i="18" s="1"/>
  <c r="G48" i="18"/>
  <c r="G47" i="18"/>
  <c r="G46" i="18"/>
  <c r="G45" i="18"/>
  <c r="G44" i="18"/>
  <c r="G43" i="18"/>
  <c r="G42" i="18"/>
  <c r="G41" i="18"/>
  <c r="G40" i="18"/>
  <c r="G39" i="18"/>
  <c r="G38" i="18"/>
  <c r="G37" i="18"/>
  <c r="G36" i="18"/>
  <c r="G35" i="18"/>
  <c r="G34" i="18"/>
  <c r="G33" i="18"/>
  <c r="G32" i="18"/>
  <c r="G31" i="18"/>
  <c r="G30" i="18"/>
  <c r="G29" i="18"/>
  <c r="G28" i="18"/>
  <c r="G27" i="18"/>
  <c r="G26" i="18"/>
  <c r="G25" i="18"/>
  <c r="G24" i="18"/>
  <c r="G23" i="18"/>
  <c r="G22" i="18"/>
  <c r="G21" i="18"/>
  <c r="G20" i="18"/>
  <c r="G19" i="18"/>
  <c r="G18" i="18"/>
  <c r="G17" i="18"/>
  <c r="G16" i="18"/>
  <c r="G15" i="18"/>
  <c r="G14" i="18"/>
  <c r="G13" i="18"/>
  <c r="G12" i="18"/>
  <c r="G10" i="18"/>
  <c r="G11" i="18" s="1"/>
  <c r="J4" i="19" l="1"/>
  <c r="J5" i="19"/>
  <c r="AD8" i="12"/>
  <c r="AY8" i="12" s="1"/>
  <c r="BT8" i="12" s="1"/>
  <c r="CO8" i="12" s="1"/>
  <c r="CU8" i="12" s="1"/>
  <c r="CU47" i="12" s="1"/>
  <c r="CU86" i="12" s="1"/>
  <c r="AC1004" i="18"/>
  <c r="AB1000" i="18"/>
  <c r="AB994" i="18"/>
  <c r="AB990" i="18"/>
  <c r="AC984" i="18"/>
  <c r="AB980" i="18"/>
  <c r="AB974" i="18"/>
  <c r="AC968" i="18"/>
  <c r="AB964" i="18"/>
  <c r="AB958" i="18"/>
  <c r="AB952" i="18"/>
  <c r="AB944" i="18"/>
  <c r="AB936" i="18"/>
  <c r="AB928" i="18"/>
  <c r="AB920" i="18"/>
  <c r="AB912" i="18"/>
  <c r="AB904" i="18"/>
  <c r="AB896" i="18"/>
  <c r="AB888" i="18"/>
  <c r="AB880" i="18"/>
  <c r="AB872" i="18"/>
  <c r="AB864" i="18"/>
  <c r="AB856" i="18"/>
  <c r="AB836" i="18"/>
  <c r="AB824" i="18"/>
  <c r="AB804" i="18"/>
  <c r="AB792" i="18"/>
  <c r="AB772" i="18"/>
  <c r="F944" i="18"/>
  <c r="AC1008" i="18"/>
  <c r="AB1004" i="18"/>
  <c r="AB998" i="18"/>
  <c r="AC988" i="18"/>
  <c r="AB984" i="18"/>
  <c r="AB978" i="18"/>
  <c r="AC972" i="18"/>
  <c r="AB968" i="18"/>
  <c r="AB962" i="18"/>
  <c r="AC956" i="18"/>
  <c r="AB950" i="18"/>
  <c r="AB942" i="18"/>
  <c r="AB934" i="18"/>
  <c r="AB926" i="18"/>
  <c r="AB918" i="18"/>
  <c r="AB910" i="18"/>
  <c r="AB844" i="18"/>
  <c r="AB832" i="18"/>
  <c r="AB812" i="18"/>
  <c r="AB800" i="18"/>
  <c r="AB780" i="18"/>
  <c r="F964" i="18"/>
  <c r="AB1008" i="18"/>
  <c r="AB1002" i="18"/>
  <c r="AC996" i="18"/>
  <c r="AC992" i="18"/>
  <c r="AB988" i="18"/>
  <c r="AB982" i="18"/>
  <c r="AC976" i="18"/>
  <c r="AB972" i="18"/>
  <c r="AB966" i="18"/>
  <c r="AC960" i="18"/>
  <c r="AB956" i="18"/>
  <c r="AB948" i="18"/>
  <c r="AB940" i="18"/>
  <c r="AB932" i="18"/>
  <c r="AB924" i="18"/>
  <c r="AB916" i="18"/>
  <c r="AB908" i="18"/>
  <c r="AB900" i="18"/>
  <c r="AB892" i="18"/>
  <c r="AB884" i="18"/>
  <c r="AB876" i="18"/>
  <c r="AB868" i="18"/>
  <c r="AB860" i="18"/>
  <c r="AB852" i="18"/>
  <c r="AB840" i="18"/>
  <c r="AB820" i="18"/>
  <c r="AB808" i="18"/>
  <c r="AB788" i="18"/>
  <c r="AB776" i="18"/>
  <c r="F1002" i="18"/>
  <c r="AB1006" i="18"/>
  <c r="AC1000" i="18"/>
  <c r="AB996" i="18"/>
  <c r="AB992" i="18"/>
  <c r="AB986" i="18"/>
  <c r="AC980" i="18"/>
  <c r="AB976" i="18"/>
  <c r="AB970" i="18"/>
  <c r="AB960" i="18"/>
  <c r="AB954" i="18"/>
  <c r="AB946" i="18"/>
  <c r="AB938" i="18"/>
  <c r="AB930" i="18"/>
  <c r="AB922" i="18"/>
  <c r="AB914" i="18"/>
  <c r="AB848" i="18"/>
  <c r="AB828" i="18"/>
  <c r="AB816" i="18"/>
  <c r="AB796" i="18"/>
  <c r="AB784" i="18"/>
  <c r="F936" i="18"/>
  <c r="F11" i="18"/>
  <c r="AB11" i="18"/>
  <c r="AC11" i="18"/>
  <c r="F19" i="18"/>
  <c r="AB19" i="18"/>
  <c r="AC19" i="18"/>
  <c r="F31" i="18"/>
  <c r="AB31" i="18"/>
  <c r="AC31" i="18"/>
  <c r="AB39" i="18"/>
  <c r="AC39" i="18"/>
  <c r="F39" i="18"/>
  <c r="F47" i="18"/>
  <c r="AB47" i="18"/>
  <c r="AC47" i="18"/>
  <c r="AB59" i="18"/>
  <c r="AC59" i="18"/>
  <c r="F59" i="18"/>
  <c r="AB67" i="18"/>
  <c r="AC67" i="18"/>
  <c r="F67" i="18"/>
  <c r="F75" i="18"/>
  <c r="AB75" i="18"/>
  <c r="AC75" i="18"/>
  <c r="F83" i="18"/>
  <c r="AB83" i="18"/>
  <c r="AC83" i="18"/>
  <c r="F91" i="18"/>
  <c r="AB91" i="18"/>
  <c r="AC91" i="18"/>
  <c r="F99" i="18"/>
  <c r="AB99" i="18"/>
  <c r="AC99" i="18"/>
  <c r="F111" i="18"/>
  <c r="AB111" i="18"/>
  <c r="AC111" i="18"/>
  <c r="F119" i="18"/>
  <c r="AB119" i="18"/>
  <c r="AC119" i="18"/>
  <c r="F127" i="18"/>
  <c r="AB127" i="18"/>
  <c r="AC127" i="18"/>
  <c r="F139" i="18"/>
  <c r="AB139" i="18"/>
  <c r="AC139" i="18"/>
  <c r="F147" i="18"/>
  <c r="AB147" i="18"/>
  <c r="AC147" i="18"/>
  <c r="F155" i="18"/>
  <c r="AC155" i="18"/>
  <c r="AB155" i="18"/>
  <c r="AC167" i="18"/>
  <c r="F167" i="18"/>
  <c r="AB167" i="18"/>
  <c r="F171" i="18"/>
  <c r="AC171" i="18"/>
  <c r="AB171" i="18"/>
  <c r="F179" i="18"/>
  <c r="AC179" i="18"/>
  <c r="AB179" i="18"/>
  <c r="F191" i="18"/>
  <c r="AC191" i="18"/>
  <c r="AB191" i="18"/>
  <c r="F203" i="18"/>
  <c r="AC203" i="18"/>
  <c r="AB203" i="18"/>
  <c r="F211" i="18"/>
  <c r="AC211" i="18"/>
  <c r="AB211" i="18"/>
  <c r="F223" i="18"/>
  <c r="AC223" i="18"/>
  <c r="AB223" i="18"/>
  <c r="F227" i="18"/>
  <c r="AC227" i="18"/>
  <c r="AB227" i="18"/>
  <c r="F235" i="18"/>
  <c r="AC235" i="18"/>
  <c r="AB235" i="18"/>
  <c r="F247" i="18"/>
  <c r="AC247" i="18"/>
  <c r="AB247" i="18"/>
  <c r="F255" i="18"/>
  <c r="AC255" i="18"/>
  <c r="AB255" i="18"/>
  <c r="F263" i="18"/>
  <c r="AC263" i="18"/>
  <c r="AB263" i="18"/>
  <c r="F275" i="18"/>
  <c r="AC275" i="18"/>
  <c r="AB275" i="18"/>
  <c r="F283" i="18"/>
  <c r="AC283" i="18"/>
  <c r="AB283" i="18"/>
  <c r="F291" i="18"/>
  <c r="AC291" i="18"/>
  <c r="AB291" i="18"/>
  <c r="F303" i="18"/>
  <c r="AC303" i="18"/>
  <c r="AB303" i="18"/>
  <c r="F311" i="18"/>
  <c r="AC311" i="18"/>
  <c r="AB311" i="18"/>
  <c r="F319" i="18"/>
  <c r="AC319" i="18"/>
  <c r="AB319" i="18"/>
  <c r="F331" i="18"/>
  <c r="AC331" i="18"/>
  <c r="AB331" i="18"/>
  <c r="F339" i="18"/>
  <c r="AC339" i="18"/>
  <c r="AB339" i="18"/>
  <c r="F347" i="18"/>
  <c r="AC347" i="18"/>
  <c r="AB347" i="18"/>
  <c r="F355" i="18"/>
  <c r="AC355" i="18"/>
  <c r="AB355" i="18"/>
  <c r="F367" i="18"/>
  <c r="AC367" i="18"/>
  <c r="AB367" i="18"/>
  <c r="F375" i="18"/>
  <c r="AC375" i="18"/>
  <c r="AB375" i="18"/>
  <c r="F383" i="18"/>
  <c r="AC383" i="18"/>
  <c r="AB383" i="18"/>
  <c r="F395" i="18"/>
  <c r="AC395" i="18"/>
  <c r="AB395" i="18"/>
  <c r="F403" i="18"/>
  <c r="AC403" i="18"/>
  <c r="AB403" i="18"/>
  <c r="F411" i="18"/>
  <c r="AC411" i="18"/>
  <c r="AB411" i="18"/>
  <c r="F423" i="18"/>
  <c r="AC423" i="18"/>
  <c r="AB423" i="18"/>
  <c r="F431" i="18"/>
  <c r="AC431" i="18"/>
  <c r="AB431" i="18"/>
  <c r="F439" i="18"/>
  <c r="AC439" i="18"/>
  <c r="AB439" i="18"/>
  <c r="F451" i="18"/>
  <c r="AC451" i="18"/>
  <c r="AB451" i="18"/>
  <c r="F459" i="18"/>
  <c r="AC459" i="18"/>
  <c r="AB459" i="18"/>
  <c r="F467" i="18"/>
  <c r="AC467" i="18"/>
  <c r="AB467" i="18"/>
  <c r="F479" i="18"/>
  <c r="AC479" i="18"/>
  <c r="AB479" i="18"/>
  <c r="F487" i="18"/>
  <c r="AC487" i="18"/>
  <c r="AB487" i="18"/>
  <c r="F495" i="18"/>
  <c r="AC495" i="18"/>
  <c r="AB495" i="18"/>
  <c r="F503" i="18"/>
  <c r="AC503" i="18"/>
  <c r="AB503" i="18"/>
  <c r="F511" i="18"/>
  <c r="AC511" i="18"/>
  <c r="AB511" i="18"/>
  <c r="F523" i="18"/>
  <c r="AC523" i="18"/>
  <c r="AB523" i="18"/>
  <c r="F531" i="18"/>
  <c r="AC531" i="18"/>
  <c r="AB531" i="18"/>
  <c r="F539" i="18"/>
  <c r="AC539" i="18"/>
  <c r="AB539" i="18"/>
  <c r="F551" i="18"/>
  <c r="AC551" i="18"/>
  <c r="AB551" i="18"/>
  <c r="F559" i="18"/>
  <c r="AC559" i="18"/>
  <c r="AB559" i="18"/>
  <c r="F567" i="18"/>
  <c r="AC567" i="18"/>
  <c r="AB567" i="18"/>
  <c r="F579" i="18"/>
  <c r="AC579" i="18"/>
  <c r="AB579" i="18"/>
  <c r="F587" i="18"/>
  <c r="AC587" i="18"/>
  <c r="AB587" i="18"/>
  <c r="F595" i="18"/>
  <c r="AC595" i="18"/>
  <c r="AB595" i="18"/>
  <c r="F603" i="18"/>
  <c r="AC603" i="18"/>
  <c r="AB603" i="18"/>
  <c r="F615" i="18"/>
  <c r="AC615" i="18"/>
  <c r="AB615" i="18"/>
  <c r="F623" i="18"/>
  <c r="AC623" i="18"/>
  <c r="AB623" i="18"/>
  <c r="F631" i="18"/>
  <c r="AB631" i="18"/>
  <c r="AC631" i="18"/>
  <c r="F643" i="18"/>
  <c r="AB643" i="18"/>
  <c r="AC643" i="18"/>
  <c r="F651" i="18"/>
  <c r="AB651" i="18"/>
  <c r="AC651" i="18"/>
  <c r="F659" i="18"/>
  <c r="AB659" i="18"/>
  <c r="AC659" i="18"/>
  <c r="F667" i="18"/>
  <c r="AB667" i="18"/>
  <c r="AC667" i="18"/>
  <c r="F675" i="18"/>
  <c r="AB675" i="18"/>
  <c r="AC675" i="18"/>
  <c r="F687" i="18"/>
  <c r="AB687" i="18"/>
  <c r="AC687" i="18"/>
  <c r="F695" i="18"/>
  <c r="AB695" i="18"/>
  <c r="AC695" i="18"/>
  <c r="F703" i="18"/>
  <c r="AB703" i="18"/>
  <c r="AC703" i="18"/>
  <c r="F711" i="18"/>
  <c r="AB711" i="18"/>
  <c r="AC711" i="18"/>
  <c r="F719" i="18"/>
  <c r="AB719" i="18"/>
  <c r="AC719" i="18"/>
  <c r="F731" i="18"/>
  <c r="AB731" i="18"/>
  <c r="AC731" i="18"/>
  <c r="F739" i="18"/>
  <c r="AB739" i="18"/>
  <c r="AC739" i="18"/>
  <c r="F747" i="18"/>
  <c r="AB747" i="18"/>
  <c r="AC747" i="18"/>
  <c r="AB755" i="18"/>
  <c r="F755" i="18"/>
  <c r="AC755" i="18"/>
  <c r="F763" i="18"/>
  <c r="AB763" i="18"/>
  <c r="AC763" i="18"/>
  <c r="AB771" i="18"/>
  <c r="F771" i="18"/>
  <c r="AC771" i="18"/>
  <c r="AB775" i="18"/>
  <c r="F775" i="18"/>
  <c r="AC775" i="18"/>
  <c r="F783" i="18"/>
  <c r="AB783" i="18"/>
  <c r="AC783" i="18"/>
  <c r="F791" i="18"/>
  <c r="AB791" i="18"/>
  <c r="AC791" i="18"/>
  <c r="F799" i="18"/>
  <c r="AB799" i="18"/>
  <c r="AC799" i="18"/>
  <c r="F807" i="18"/>
  <c r="AB807" i="18"/>
  <c r="AC807" i="18"/>
  <c r="F815" i="18"/>
  <c r="AB815" i="18"/>
  <c r="AC815" i="18"/>
  <c r="F823" i="18"/>
  <c r="AB823" i="18"/>
  <c r="AC823" i="18"/>
  <c r="F827" i="18"/>
  <c r="AB827" i="18"/>
  <c r="AC827" i="18"/>
  <c r="F831" i="18"/>
  <c r="AB831" i="18"/>
  <c r="AC831" i="18"/>
  <c r="F835" i="18"/>
  <c r="AB835" i="18"/>
  <c r="AC835" i="18"/>
  <c r="F839" i="18"/>
  <c r="AB839" i="18"/>
  <c r="AC839" i="18"/>
  <c r="F843" i="18"/>
  <c r="AB843" i="18"/>
  <c r="AC843" i="18"/>
  <c r="F847" i="18"/>
  <c r="AB847" i="18"/>
  <c r="AC847" i="18"/>
  <c r="F851" i="18"/>
  <c r="AB851" i="18"/>
  <c r="AC851" i="18"/>
  <c r="F855" i="18"/>
  <c r="AB855" i="18"/>
  <c r="AC855" i="18"/>
  <c r="F859" i="18"/>
  <c r="AB859" i="18"/>
  <c r="AC859" i="18"/>
  <c r="F863" i="18"/>
  <c r="AB863" i="18"/>
  <c r="AC863" i="18"/>
  <c r="F867" i="18"/>
  <c r="AB867" i="18"/>
  <c r="AC867" i="18"/>
  <c r="F871" i="18"/>
  <c r="AB871" i="18"/>
  <c r="AC871" i="18"/>
  <c r="F875" i="18"/>
  <c r="AB875" i="18"/>
  <c r="AC875" i="18"/>
  <c r="F879" i="18"/>
  <c r="AB879" i="18"/>
  <c r="AC879" i="18"/>
  <c r="F883" i="18"/>
  <c r="AB883" i="18"/>
  <c r="AC883" i="18"/>
  <c r="F887" i="18"/>
  <c r="AB887" i="18"/>
  <c r="AC887" i="18"/>
  <c r="F895" i="18"/>
  <c r="AB895" i="18"/>
  <c r="AC895" i="18"/>
  <c r="F903" i="18"/>
  <c r="AB903" i="18"/>
  <c r="AC903" i="18"/>
  <c r="F907" i="18"/>
  <c r="AB907" i="18"/>
  <c r="AC907" i="18"/>
  <c r="F911" i="18"/>
  <c r="AB911" i="18"/>
  <c r="AC911" i="18"/>
  <c r="F915" i="18"/>
  <c r="AB915" i="18"/>
  <c r="AC915" i="18"/>
  <c r="F919" i="18"/>
  <c r="AB919" i="18"/>
  <c r="AC919" i="18"/>
  <c r="F923" i="18"/>
  <c r="AB923" i="18"/>
  <c r="AC923" i="18"/>
  <c r="F927" i="18"/>
  <c r="AB927" i="18"/>
  <c r="AC927" i="18"/>
  <c r="F931" i="18"/>
  <c r="AB931" i="18"/>
  <c r="AC931" i="18"/>
  <c r="F935" i="18"/>
  <c r="AB935" i="18"/>
  <c r="AC935" i="18"/>
  <c r="F939" i="18"/>
  <c r="AB939" i="18"/>
  <c r="AC939" i="18"/>
  <c r="F943" i="18"/>
  <c r="AB943" i="18"/>
  <c r="AC943" i="18"/>
  <c r="F947" i="18"/>
  <c r="AB947" i="18"/>
  <c r="AC947" i="18"/>
  <c r="F951" i="18"/>
  <c r="AB951" i="18"/>
  <c r="AC951" i="18"/>
  <c r="F955" i="18"/>
  <c r="AB955" i="18"/>
  <c r="AC955" i="18"/>
  <c r="F959" i="18"/>
  <c r="AB959" i="18"/>
  <c r="AC959" i="18"/>
  <c r="F963" i="18"/>
  <c r="AB963" i="18"/>
  <c r="AC963" i="18"/>
  <c r="F967" i="18"/>
  <c r="AB967" i="18"/>
  <c r="AC967" i="18"/>
  <c r="F971" i="18"/>
  <c r="AB971" i="18"/>
  <c r="AC971" i="18"/>
  <c r="F975" i="18"/>
  <c r="AB975" i="18"/>
  <c r="AC975" i="18"/>
  <c r="F979" i="18"/>
  <c r="AB979" i="18"/>
  <c r="AC979" i="18"/>
  <c r="F983" i="18"/>
  <c r="AB983" i="18"/>
  <c r="AC983" i="18"/>
  <c r="F987" i="18"/>
  <c r="AB987" i="18"/>
  <c r="AC987" i="18"/>
  <c r="F991" i="18"/>
  <c r="AB991" i="18"/>
  <c r="AC991" i="18"/>
  <c r="F995" i="18"/>
  <c r="AC995" i="18"/>
  <c r="F999" i="18"/>
  <c r="AC999" i="18"/>
  <c r="F1003" i="18"/>
  <c r="AC1003" i="18"/>
  <c r="F1007" i="18"/>
  <c r="AC1007" i="18"/>
  <c r="AB1003" i="18"/>
  <c r="F12" i="18"/>
  <c r="AB12" i="18"/>
  <c r="AC12" i="18"/>
  <c r="AB16" i="18"/>
  <c r="AC16" i="18"/>
  <c r="F20" i="18"/>
  <c r="AB20" i="18"/>
  <c r="AC20" i="18"/>
  <c r="F24" i="18"/>
  <c r="AB24" i="18"/>
  <c r="AC24" i="18"/>
  <c r="AB28" i="18"/>
  <c r="F28" i="18"/>
  <c r="AC28" i="18"/>
  <c r="F32" i="18"/>
  <c r="AB32" i="18"/>
  <c r="AC32" i="18"/>
  <c r="F36" i="18"/>
  <c r="AB36" i="18"/>
  <c r="AC36" i="18"/>
  <c r="F40" i="18"/>
  <c r="AB40" i="18"/>
  <c r="AC40" i="18"/>
  <c r="F44" i="18"/>
  <c r="AB44" i="18"/>
  <c r="AC44" i="18"/>
  <c r="F48" i="18"/>
  <c r="AB48" i="18"/>
  <c r="AC48" i="18"/>
  <c r="F52" i="18"/>
  <c r="AB52" i="18"/>
  <c r="AC52" i="18"/>
  <c r="AB56" i="18"/>
  <c r="F56" i="18"/>
  <c r="AC56" i="18"/>
  <c r="F60" i="18"/>
  <c r="AB60" i="18"/>
  <c r="AC60" i="18"/>
  <c r="F64" i="18"/>
  <c r="AB64" i="18"/>
  <c r="AC64" i="18"/>
  <c r="AB68" i="18"/>
  <c r="F68" i="18"/>
  <c r="AC68" i="18"/>
  <c r="F72" i="18"/>
  <c r="AB72" i="18"/>
  <c r="AC72" i="18"/>
  <c r="F76" i="18"/>
  <c r="AB76" i="18"/>
  <c r="AC76" i="18"/>
  <c r="F80" i="18"/>
  <c r="AC80" i="18"/>
  <c r="AB80" i="18"/>
  <c r="F84" i="18"/>
  <c r="AC84" i="18"/>
  <c r="F88" i="18"/>
  <c r="AC88" i="18"/>
  <c r="AB88" i="18"/>
  <c r="AC92" i="18"/>
  <c r="F92" i="18"/>
  <c r="F96" i="18"/>
  <c r="AC96" i="18"/>
  <c r="AB96" i="18"/>
  <c r="F100" i="18"/>
  <c r="AC100" i="18"/>
  <c r="F104" i="18"/>
  <c r="AC104" i="18"/>
  <c r="AB104" i="18"/>
  <c r="F108" i="18"/>
  <c r="AC108" i="18"/>
  <c r="F112" i="18"/>
  <c r="AC112" i="18"/>
  <c r="AB112" i="18"/>
  <c r="F116" i="18"/>
  <c r="AC116" i="18"/>
  <c r="AC120" i="18"/>
  <c r="F120" i="18"/>
  <c r="AB120" i="18"/>
  <c r="F124" i="18"/>
  <c r="AC124" i="18"/>
  <c r="F128" i="18"/>
  <c r="AC128" i="18"/>
  <c r="AB128" i="18"/>
  <c r="F132" i="18"/>
  <c r="AC132" i="18"/>
  <c r="F136" i="18"/>
  <c r="AC136" i="18"/>
  <c r="AB136" i="18"/>
  <c r="F140" i="18"/>
  <c r="AC140" i="18"/>
  <c r="F144" i="18"/>
  <c r="AC144" i="18"/>
  <c r="AB144" i="18"/>
  <c r="F148" i="18"/>
  <c r="AC148" i="18"/>
  <c r="F152" i="18"/>
  <c r="AC152" i="18"/>
  <c r="F156" i="18"/>
  <c r="AC156" i="18"/>
  <c r="F160" i="18"/>
  <c r="AC160" i="18"/>
  <c r="F164" i="18"/>
  <c r="AC164" i="18"/>
  <c r="F168" i="18"/>
  <c r="AC168" i="18"/>
  <c r="F172" i="18"/>
  <c r="AC172" i="18"/>
  <c r="F176" i="18"/>
  <c r="AC176" i="18"/>
  <c r="F180" i="18"/>
  <c r="AC180" i="18"/>
  <c r="F184" i="18"/>
  <c r="AC184" i="18"/>
  <c r="F188" i="18"/>
  <c r="AC188" i="18"/>
  <c r="F192" i="18"/>
  <c r="AC192" i="18"/>
  <c r="AC196" i="18"/>
  <c r="F196" i="18"/>
  <c r="F200" i="18"/>
  <c r="AC200" i="18"/>
  <c r="F204" i="18"/>
  <c r="AC204" i="18"/>
  <c r="F208" i="18"/>
  <c r="AC208" i="18"/>
  <c r="F212" i="18"/>
  <c r="AC212" i="18"/>
  <c r="F216" i="18"/>
  <c r="AC216" i="18"/>
  <c r="F220" i="18"/>
  <c r="AC220" i="18"/>
  <c r="F224" i="18"/>
  <c r="AC224" i="18"/>
  <c r="F228" i="18"/>
  <c r="AC228" i="18"/>
  <c r="F232" i="18"/>
  <c r="AC232" i="18"/>
  <c r="F236" i="18"/>
  <c r="AC236" i="18"/>
  <c r="F240" i="18"/>
  <c r="AC240" i="18"/>
  <c r="F244" i="18"/>
  <c r="AC244" i="18"/>
  <c r="F248" i="18"/>
  <c r="AC248" i="18"/>
  <c r="F252" i="18"/>
  <c r="AC252" i="18"/>
  <c r="F256" i="18"/>
  <c r="AC256" i="18"/>
  <c r="F260" i="18"/>
  <c r="AC260" i="18"/>
  <c r="F264" i="18"/>
  <c r="AC264" i="18"/>
  <c r="F268" i="18"/>
  <c r="AC268" i="18"/>
  <c r="F272" i="18"/>
  <c r="AC272" i="18"/>
  <c r="F276" i="18"/>
  <c r="AC276" i="18"/>
  <c r="F280" i="18"/>
  <c r="AC280" i="18"/>
  <c r="F284" i="18"/>
  <c r="AC284" i="18"/>
  <c r="F288" i="18"/>
  <c r="AC288" i="18"/>
  <c r="F292" i="18"/>
  <c r="AC292" i="18"/>
  <c r="F296" i="18"/>
  <c r="AC296" i="18"/>
  <c r="F300" i="18"/>
  <c r="AC300" i="18"/>
  <c r="F304" i="18"/>
  <c r="AC304" i="18"/>
  <c r="F308" i="18"/>
  <c r="AC308" i="18"/>
  <c r="F312" i="18"/>
  <c r="AC312" i="18"/>
  <c r="F316" i="18"/>
  <c r="AC316" i="18"/>
  <c r="F320" i="18"/>
  <c r="AC320" i="18"/>
  <c r="F324" i="18"/>
  <c r="AC324" i="18"/>
  <c r="F328" i="18"/>
  <c r="AC328" i="18"/>
  <c r="F332" i="18"/>
  <c r="AC332" i="18"/>
  <c r="F336" i="18"/>
  <c r="AC336" i="18"/>
  <c r="F340" i="18"/>
  <c r="AC340" i="18"/>
  <c r="F344" i="18"/>
  <c r="AC344" i="18"/>
  <c r="AC348" i="18"/>
  <c r="F348" i="18"/>
  <c r="F352" i="18"/>
  <c r="AC352" i="18"/>
  <c r="F356" i="18"/>
  <c r="AC356" i="18"/>
  <c r="F360" i="18"/>
  <c r="AC360" i="18"/>
  <c r="AC364" i="18"/>
  <c r="F364" i="18"/>
  <c r="F368" i="18"/>
  <c r="AC368" i="18"/>
  <c r="F372" i="18"/>
  <c r="AC372" i="18"/>
  <c r="F376" i="18"/>
  <c r="AC376" i="18"/>
  <c r="F380" i="18"/>
  <c r="AC380" i="18"/>
  <c r="F384" i="18"/>
  <c r="AC384" i="18"/>
  <c r="F388" i="18"/>
  <c r="AC388" i="18"/>
  <c r="F392" i="18"/>
  <c r="AC392" i="18"/>
  <c r="F396" i="18"/>
  <c r="AC396" i="18"/>
  <c r="AC400" i="18"/>
  <c r="F400" i="18"/>
  <c r="F404" i="18"/>
  <c r="AC404" i="18"/>
  <c r="F408" i="18"/>
  <c r="AC408" i="18"/>
  <c r="F412" i="18"/>
  <c r="AC412" i="18"/>
  <c r="F416" i="18"/>
  <c r="AC416" i="18"/>
  <c r="F420" i="18"/>
  <c r="AC420" i="18"/>
  <c r="F424" i="18"/>
  <c r="AC424" i="18"/>
  <c r="F428" i="18"/>
  <c r="AC428" i="18"/>
  <c r="F432" i="18"/>
  <c r="AC432" i="18"/>
  <c r="F436" i="18"/>
  <c r="AC436" i="18"/>
  <c r="F440" i="18"/>
  <c r="AC440" i="18"/>
  <c r="F444" i="18"/>
  <c r="AC444" i="18"/>
  <c r="F448" i="18"/>
  <c r="AC448" i="18"/>
  <c r="F452" i="18"/>
  <c r="AC452" i="18"/>
  <c r="F456" i="18"/>
  <c r="AC456" i="18"/>
  <c r="F460" i="18"/>
  <c r="AC460" i="18"/>
  <c r="F464" i="18"/>
  <c r="AC464" i="18"/>
  <c r="F468" i="18"/>
  <c r="AC468" i="18"/>
  <c r="F472" i="18"/>
  <c r="AC472" i="18"/>
  <c r="F476" i="18"/>
  <c r="AC476" i="18"/>
  <c r="F480" i="18"/>
  <c r="AC480" i="18"/>
  <c r="F484" i="18"/>
  <c r="AC484" i="18"/>
  <c r="F488" i="18"/>
  <c r="AC488" i="18"/>
  <c r="F492" i="18"/>
  <c r="AC492" i="18"/>
  <c r="F496" i="18"/>
  <c r="AC496" i="18"/>
  <c r="F500" i="18"/>
  <c r="AC500" i="18"/>
  <c r="F504" i="18"/>
  <c r="AC504" i="18"/>
  <c r="F508" i="18"/>
  <c r="AC508" i="18"/>
  <c r="F512" i="18"/>
  <c r="AC512" i="18"/>
  <c r="F516" i="18"/>
  <c r="AC516" i="18"/>
  <c r="F520" i="18"/>
  <c r="AB520" i="18"/>
  <c r="AC520" i="18"/>
  <c r="F524" i="18"/>
  <c r="AC524" i="18"/>
  <c r="F528" i="18"/>
  <c r="AB528" i="18"/>
  <c r="AC528" i="18"/>
  <c r="F532" i="18"/>
  <c r="AC532" i="18"/>
  <c r="F536" i="18"/>
  <c r="AB536" i="18"/>
  <c r="AC536" i="18"/>
  <c r="F540" i="18"/>
  <c r="AC540" i="18"/>
  <c r="F544" i="18"/>
  <c r="AB544" i="18"/>
  <c r="AC544" i="18"/>
  <c r="F548" i="18"/>
  <c r="AC548" i="18"/>
  <c r="F552" i="18"/>
  <c r="AB552" i="18"/>
  <c r="AC552" i="18"/>
  <c r="F556" i="18"/>
  <c r="AC556" i="18"/>
  <c r="F560" i="18"/>
  <c r="AB560" i="18"/>
  <c r="AC560" i="18"/>
  <c r="F564" i="18"/>
  <c r="AC564" i="18"/>
  <c r="F568" i="18"/>
  <c r="AB568" i="18"/>
  <c r="AC568" i="18"/>
  <c r="F572" i="18"/>
  <c r="AC572" i="18"/>
  <c r="F576" i="18"/>
  <c r="AB576" i="18"/>
  <c r="AC576" i="18"/>
  <c r="F580" i="18"/>
  <c r="AC580" i="18"/>
  <c r="F584" i="18"/>
  <c r="AB584" i="18"/>
  <c r="AC584" i="18"/>
  <c r="F588" i="18"/>
  <c r="AC588" i="18"/>
  <c r="F592" i="18"/>
  <c r="AB592" i="18"/>
  <c r="AC592" i="18"/>
  <c r="F596" i="18"/>
  <c r="AC596" i="18"/>
  <c r="F600" i="18"/>
  <c r="AB600" i="18"/>
  <c r="AC600" i="18"/>
  <c r="F604" i="18"/>
  <c r="AC604" i="18"/>
  <c r="F608" i="18"/>
  <c r="AB608" i="18"/>
  <c r="AC608" i="18"/>
  <c r="F612" i="18"/>
  <c r="AC612" i="18"/>
  <c r="F616" i="18"/>
  <c r="AB616" i="18"/>
  <c r="AC616" i="18"/>
  <c r="F620" i="18"/>
  <c r="AC620" i="18"/>
  <c r="F624" i="18"/>
  <c r="AB624" i="18"/>
  <c r="AC624" i="18"/>
  <c r="F628" i="18"/>
  <c r="AC628" i="18"/>
  <c r="F632" i="18"/>
  <c r="AC632" i="18"/>
  <c r="F636" i="18"/>
  <c r="AC636" i="18"/>
  <c r="F640" i="18"/>
  <c r="AC640" i="18"/>
  <c r="F644" i="18"/>
  <c r="AC644" i="18"/>
  <c r="F648" i="18"/>
  <c r="AC648" i="18"/>
  <c r="F652" i="18"/>
  <c r="AC652" i="18"/>
  <c r="F660" i="18"/>
  <c r="AC660" i="18"/>
  <c r="F664" i="18"/>
  <c r="AC664" i="18"/>
  <c r="F668" i="18"/>
  <c r="AC668" i="18"/>
  <c r="F672" i="18"/>
  <c r="AC672" i="18"/>
  <c r="F676" i="18"/>
  <c r="AC676" i="18"/>
  <c r="F680" i="18"/>
  <c r="AC680" i="18"/>
  <c r="F684" i="18"/>
  <c r="AC684" i="18"/>
  <c r="F688" i="18"/>
  <c r="AC688" i="18"/>
  <c r="F692" i="18"/>
  <c r="AC692" i="18"/>
  <c r="F696" i="18"/>
  <c r="AC696" i="18"/>
  <c r="F700" i="18"/>
  <c r="AC700" i="18"/>
  <c r="F704" i="18"/>
  <c r="AC704" i="18"/>
  <c r="F708" i="18"/>
  <c r="AC708" i="18"/>
  <c r="F712" i="18"/>
  <c r="AC712" i="18"/>
  <c r="F716" i="18"/>
  <c r="AC716" i="18"/>
  <c r="F720" i="18"/>
  <c r="AC720" i="18"/>
  <c r="F724" i="18"/>
  <c r="AC724" i="18"/>
  <c r="F728" i="18"/>
  <c r="AC728" i="18"/>
  <c r="F732" i="18"/>
  <c r="AC732" i="18"/>
  <c r="F736" i="18"/>
  <c r="AC736" i="18"/>
  <c r="F740" i="18"/>
  <c r="AC740" i="18"/>
  <c r="F744" i="18"/>
  <c r="AC744" i="18"/>
  <c r="F748" i="18"/>
  <c r="AC748" i="18"/>
  <c r="F752" i="18"/>
  <c r="AC752" i="18"/>
  <c r="F756" i="18"/>
  <c r="AC756" i="18"/>
  <c r="F760" i="18"/>
  <c r="AC760" i="18"/>
  <c r="F764" i="18"/>
  <c r="AC764" i="18"/>
  <c r="F768" i="18"/>
  <c r="AC768" i="18"/>
  <c r="AB999" i="18"/>
  <c r="AB764" i="18"/>
  <c r="AB756" i="18"/>
  <c r="AB748" i="18"/>
  <c r="AB740" i="18"/>
  <c r="AB732" i="18"/>
  <c r="AB724" i="18"/>
  <c r="AB716" i="18"/>
  <c r="AB708" i="18"/>
  <c r="AB700" i="18"/>
  <c r="AB692" i="18"/>
  <c r="AB684" i="18"/>
  <c r="AB676" i="18"/>
  <c r="AB668" i="18"/>
  <c r="AB660" i="18"/>
  <c r="AB652" i="18"/>
  <c r="AB644" i="18"/>
  <c r="AB636" i="18"/>
  <c r="AB628" i="18"/>
  <c r="AB596" i="18"/>
  <c r="AB564" i="18"/>
  <c r="AB532" i="18"/>
  <c r="AB508" i="18"/>
  <c r="AB492" i="18"/>
  <c r="AB476" i="18"/>
  <c r="AB460" i="18"/>
  <c r="AB444" i="18"/>
  <c r="AB428" i="18"/>
  <c r="AB412" i="18"/>
  <c r="AB396" i="18"/>
  <c r="AB380" i="18"/>
  <c r="AB364" i="18"/>
  <c r="AB348" i="18"/>
  <c r="AB332" i="18"/>
  <c r="AB316" i="18"/>
  <c r="AB300" i="18"/>
  <c r="AB284" i="18"/>
  <c r="AB268" i="18"/>
  <c r="AB252" i="18"/>
  <c r="AB236" i="18"/>
  <c r="AB220" i="18"/>
  <c r="AB204" i="18"/>
  <c r="AB188" i="18"/>
  <c r="AB172" i="18"/>
  <c r="AB156" i="18"/>
  <c r="AB132" i="18"/>
  <c r="AB100" i="18"/>
  <c r="F16" i="18"/>
  <c r="F27" i="18"/>
  <c r="AB27" i="18"/>
  <c r="AC27" i="18"/>
  <c r="F55" i="18"/>
  <c r="AB55" i="18"/>
  <c r="AC55" i="18"/>
  <c r="AB79" i="18"/>
  <c r="F79" i="18"/>
  <c r="AC79" i="18"/>
  <c r="F107" i="18"/>
  <c r="AB107" i="18"/>
  <c r="AC107" i="18"/>
  <c r="AB135" i="18"/>
  <c r="AC135" i="18"/>
  <c r="F135" i="18"/>
  <c r="F159" i="18"/>
  <c r="AC159" i="18"/>
  <c r="AB159" i="18"/>
  <c r="F187" i="18"/>
  <c r="AC187" i="18"/>
  <c r="AB187" i="18"/>
  <c r="F215" i="18"/>
  <c r="AC215" i="18"/>
  <c r="AB215" i="18"/>
  <c r="F243" i="18"/>
  <c r="AC243" i="18"/>
  <c r="AB243" i="18"/>
  <c r="F271" i="18"/>
  <c r="AC271" i="18"/>
  <c r="AB271" i="18"/>
  <c r="F299" i="18"/>
  <c r="AC299" i="18"/>
  <c r="AB299" i="18"/>
  <c r="F327" i="18"/>
  <c r="AC327" i="18"/>
  <c r="AB327" i="18"/>
  <c r="F359" i="18"/>
  <c r="AC359" i="18"/>
  <c r="AB359" i="18"/>
  <c r="F387" i="18"/>
  <c r="AC387" i="18"/>
  <c r="AB387" i="18"/>
  <c r="F415" i="18"/>
  <c r="AC415" i="18"/>
  <c r="AB415" i="18"/>
  <c r="F443" i="18"/>
  <c r="AC443" i="18"/>
  <c r="AB443" i="18"/>
  <c r="AC471" i="18"/>
  <c r="AB471" i="18"/>
  <c r="AC499" i="18"/>
  <c r="F499" i="18"/>
  <c r="AB499" i="18"/>
  <c r="F519" i="18"/>
  <c r="AC519" i="18"/>
  <c r="AB519" i="18"/>
  <c r="F547" i="18"/>
  <c r="AC547" i="18"/>
  <c r="AB547" i="18"/>
  <c r="F575" i="18"/>
  <c r="AC575" i="18"/>
  <c r="AB575" i="18"/>
  <c r="F607" i="18"/>
  <c r="AC607" i="18"/>
  <c r="AB607" i="18"/>
  <c r="F639" i="18"/>
  <c r="AB639" i="18"/>
  <c r="AC639" i="18"/>
  <c r="F679" i="18"/>
  <c r="AB679" i="18"/>
  <c r="AC679" i="18"/>
  <c r="F723" i="18"/>
  <c r="AB723" i="18"/>
  <c r="AC723" i="18"/>
  <c r="F891" i="18"/>
  <c r="AB891" i="18"/>
  <c r="AC891" i="18"/>
  <c r="F13" i="18"/>
  <c r="AB13" i="18"/>
  <c r="AC13" i="18"/>
  <c r="F25" i="18"/>
  <c r="AB25" i="18"/>
  <c r="AB41" i="18"/>
  <c r="F41" i="18"/>
  <c r="F53" i="18"/>
  <c r="AB53" i="18"/>
  <c r="AC53" i="18"/>
  <c r="F65" i="18"/>
  <c r="AB65" i="18"/>
  <c r="AC65" i="18"/>
  <c r="F77" i="18"/>
  <c r="AB77" i="18"/>
  <c r="AC77" i="18"/>
  <c r="F89" i="18"/>
  <c r="AB89" i="18"/>
  <c r="AC89" i="18"/>
  <c r="F109" i="18"/>
  <c r="AB109" i="18"/>
  <c r="AC109" i="18"/>
  <c r="F121" i="18"/>
  <c r="AB121" i="18"/>
  <c r="AC121" i="18"/>
  <c r="F133" i="18"/>
  <c r="AB133" i="18"/>
  <c r="AC133" i="18"/>
  <c r="F149" i="18"/>
  <c r="AC149" i="18"/>
  <c r="AB149" i="18"/>
  <c r="F161" i="18"/>
  <c r="AC161" i="18"/>
  <c r="AB161" i="18"/>
  <c r="F173" i="18"/>
  <c r="AC173" i="18"/>
  <c r="AB173" i="18"/>
  <c r="F185" i="18"/>
  <c r="AC185" i="18"/>
  <c r="AB185" i="18"/>
  <c r="F201" i="18"/>
  <c r="AC201" i="18"/>
  <c r="AB201" i="18"/>
  <c r="F213" i="18"/>
  <c r="AC213" i="18"/>
  <c r="AB213" i="18"/>
  <c r="F225" i="18"/>
  <c r="AC225" i="18"/>
  <c r="AB225" i="18"/>
  <c r="F241" i="18"/>
  <c r="AC241" i="18"/>
  <c r="AB241" i="18"/>
  <c r="F257" i="18"/>
  <c r="AC257" i="18"/>
  <c r="AB257" i="18"/>
  <c r="F277" i="18"/>
  <c r="AC277" i="18"/>
  <c r="AB277" i="18"/>
  <c r="F289" i="18"/>
  <c r="AC289" i="18"/>
  <c r="AB289" i="18"/>
  <c r="F301" i="18"/>
  <c r="AC301" i="18"/>
  <c r="AB301" i="18"/>
  <c r="F313" i="18"/>
  <c r="AC313" i="18"/>
  <c r="AB313" i="18"/>
  <c r="F329" i="18"/>
  <c r="AC329" i="18"/>
  <c r="AB329" i="18"/>
  <c r="F341" i="18"/>
  <c r="AC341" i="18"/>
  <c r="AB341" i="18"/>
  <c r="F361" i="18"/>
  <c r="AC361" i="18"/>
  <c r="AB361" i="18"/>
  <c r="F377" i="18"/>
  <c r="AC377" i="18"/>
  <c r="AB377" i="18"/>
  <c r="F389" i="18"/>
  <c r="AC389" i="18"/>
  <c r="AB389" i="18"/>
  <c r="F401" i="18"/>
  <c r="AC401" i="18"/>
  <c r="AB401" i="18"/>
  <c r="F413" i="18"/>
  <c r="AC413" i="18"/>
  <c r="AB413" i="18"/>
  <c r="F429" i="18"/>
  <c r="AC429" i="18"/>
  <c r="AB429" i="18"/>
  <c r="F441" i="18"/>
  <c r="AC441" i="18"/>
  <c r="AB441" i="18"/>
  <c r="F453" i="18"/>
  <c r="AC453" i="18"/>
  <c r="AB453" i="18"/>
  <c r="F465" i="18"/>
  <c r="AC465" i="18"/>
  <c r="AB465" i="18"/>
  <c r="F477" i="18"/>
  <c r="AC477" i="18"/>
  <c r="AB477" i="18"/>
  <c r="F493" i="18"/>
  <c r="AC493" i="18"/>
  <c r="AB493" i="18"/>
  <c r="F513" i="18"/>
  <c r="AC513" i="18"/>
  <c r="AB513" i="18"/>
  <c r="F533" i="18"/>
  <c r="AC533" i="18"/>
  <c r="AB533" i="18"/>
  <c r="F553" i="18"/>
  <c r="AC553" i="18"/>
  <c r="F569" i="18"/>
  <c r="AC569" i="18"/>
  <c r="F585" i="18"/>
  <c r="AC585" i="18"/>
  <c r="F593" i="18"/>
  <c r="AC593" i="18"/>
  <c r="F597" i="18"/>
  <c r="AC597" i="18"/>
  <c r="AB597" i="18"/>
  <c r="F601" i="18"/>
  <c r="AC601" i="18"/>
  <c r="F605" i="18"/>
  <c r="AC605" i="18"/>
  <c r="AB605" i="18"/>
  <c r="F609" i="18"/>
  <c r="AC609" i="18"/>
  <c r="F613" i="18"/>
  <c r="AC613" i="18"/>
  <c r="AB613" i="18"/>
  <c r="F617" i="18"/>
  <c r="AC617" i="18"/>
  <c r="F625" i="18"/>
  <c r="AC625" i="18"/>
  <c r="F629" i="18"/>
  <c r="AB629" i="18"/>
  <c r="AC629" i="18"/>
  <c r="F633" i="18"/>
  <c r="AB633" i="18"/>
  <c r="AC633" i="18"/>
  <c r="F637" i="18"/>
  <c r="AB637" i="18"/>
  <c r="AC637" i="18"/>
  <c r="F641" i="18"/>
  <c r="AB641" i="18"/>
  <c r="AC641" i="18"/>
  <c r="F645" i="18"/>
  <c r="AB645" i="18"/>
  <c r="AC645" i="18"/>
  <c r="F649" i="18"/>
  <c r="AB649" i="18"/>
  <c r="AC649" i="18"/>
  <c r="F653" i="18"/>
  <c r="AB653" i="18"/>
  <c r="AC653" i="18"/>
  <c r="F657" i="18"/>
  <c r="AB657" i="18"/>
  <c r="AC657" i="18"/>
  <c r="F661" i="18"/>
  <c r="AB661" i="18"/>
  <c r="AC661" i="18"/>
  <c r="AB665" i="18"/>
  <c r="AC665" i="18"/>
  <c r="F669" i="18"/>
  <c r="AB669" i="18"/>
  <c r="AC669" i="18"/>
  <c r="F673" i="18"/>
  <c r="AB673" i="18"/>
  <c r="AC673" i="18"/>
  <c r="F677" i="18"/>
  <c r="AB677" i="18"/>
  <c r="AC677" i="18"/>
  <c r="AB681" i="18"/>
  <c r="AC681" i="18"/>
  <c r="F685" i="18"/>
  <c r="AB685" i="18"/>
  <c r="AC685" i="18"/>
  <c r="F689" i="18"/>
  <c r="AB689" i="18"/>
  <c r="AC689" i="18"/>
  <c r="F693" i="18"/>
  <c r="AB693" i="18"/>
  <c r="AC693" i="18"/>
  <c r="F697" i="18"/>
  <c r="AB697" i="18"/>
  <c r="AC697" i="18"/>
  <c r="F701" i="18"/>
  <c r="AB701" i="18"/>
  <c r="AC701" i="18"/>
  <c r="F705" i="18"/>
  <c r="AB705" i="18"/>
  <c r="AC705" i="18"/>
  <c r="F709" i="18"/>
  <c r="AB709" i="18"/>
  <c r="AC709" i="18"/>
  <c r="F713" i="18"/>
  <c r="AB713" i="18"/>
  <c r="AC713" i="18"/>
  <c r="F717" i="18"/>
  <c r="AB717" i="18"/>
  <c r="AC717" i="18"/>
  <c r="F721" i="18"/>
  <c r="AB721" i="18"/>
  <c r="AC721" i="18"/>
  <c r="F725" i="18"/>
  <c r="AB725" i="18"/>
  <c r="AC725" i="18"/>
  <c r="F729" i="18"/>
  <c r="AB729" i="18"/>
  <c r="AC729" i="18"/>
  <c r="F733" i="18"/>
  <c r="AB733" i="18"/>
  <c r="AC733" i="18"/>
  <c r="F737" i="18"/>
  <c r="AB737" i="18"/>
  <c r="AC737" i="18"/>
  <c r="F741" i="18"/>
  <c r="AB741" i="18"/>
  <c r="AC741" i="18"/>
  <c r="F745" i="18"/>
  <c r="AB745" i="18"/>
  <c r="AC745" i="18"/>
  <c r="F749" i="18"/>
  <c r="AB749" i="18"/>
  <c r="AC749" i="18"/>
  <c r="F753" i="18"/>
  <c r="AB753" i="18"/>
  <c r="AC753" i="18"/>
  <c r="F757" i="18"/>
  <c r="AB757" i="18"/>
  <c r="AC757" i="18"/>
  <c r="F761" i="18"/>
  <c r="AB761" i="18"/>
  <c r="AC761" i="18"/>
  <c r="F765" i="18"/>
  <c r="AB765" i="18"/>
  <c r="AC765" i="18"/>
  <c r="F769" i="18"/>
  <c r="AB769" i="18"/>
  <c r="AC769" i="18"/>
  <c r="F773" i="18"/>
  <c r="AB773" i="18"/>
  <c r="AC773" i="18"/>
  <c r="F777" i="18"/>
  <c r="AB777" i="18"/>
  <c r="AC777" i="18"/>
  <c r="F781" i="18"/>
  <c r="AB781" i="18"/>
  <c r="AC781" i="18"/>
  <c r="F785" i="18"/>
  <c r="AB785" i="18"/>
  <c r="AC785" i="18"/>
  <c r="F789" i="18"/>
  <c r="AB789" i="18"/>
  <c r="AC789" i="18"/>
  <c r="F793" i="18"/>
  <c r="AB793" i="18"/>
  <c r="AC793" i="18"/>
  <c r="F797" i="18"/>
  <c r="AB797" i="18"/>
  <c r="AC797" i="18"/>
  <c r="F801" i="18"/>
  <c r="AB801" i="18"/>
  <c r="AC801" i="18"/>
  <c r="F805" i="18"/>
  <c r="AB805" i="18"/>
  <c r="AC805" i="18"/>
  <c r="F809" i="18"/>
  <c r="AB809" i="18"/>
  <c r="AC809" i="18"/>
  <c r="F813" i="18"/>
  <c r="AB813" i="18"/>
  <c r="AC813" i="18"/>
  <c r="F817" i="18"/>
  <c r="AB817" i="18"/>
  <c r="AC817" i="18"/>
  <c r="F821" i="18"/>
  <c r="AB821" i="18"/>
  <c r="AC821" i="18"/>
  <c r="F825" i="18"/>
  <c r="AB825" i="18"/>
  <c r="AC825" i="18"/>
  <c r="F829" i="18"/>
  <c r="AB829" i="18"/>
  <c r="AC829" i="18"/>
  <c r="F833" i="18"/>
  <c r="AB833" i="18"/>
  <c r="AC833" i="18"/>
  <c r="F837" i="18"/>
  <c r="AB837" i="18"/>
  <c r="AC837" i="18"/>
  <c r="F841" i="18"/>
  <c r="AB841" i="18"/>
  <c r="AC841" i="18"/>
  <c r="F845" i="18"/>
  <c r="AB845" i="18"/>
  <c r="AC845" i="18"/>
  <c r="F849" i="18"/>
  <c r="AB849" i="18"/>
  <c r="AC849" i="18"/>
  <c r="F853" i="18"/>
  <c r="AB853" i="18"/>
  <c r="AC853" i="18"/>
  <c r="F857" i="18"/>
  <c r="AB857" i="18"/>
  <c r="AC857" i="18"/>
  <c r="F861" i="18"/>
  <c r="AB861" i="18"/>
  <c r="AC861" i="18"/>
  <c r="F865" i="18"/>
  <c r="AB865" i="18"/>
  <c r="AC865" i="18"/>
  <c r="F869" i="18"/>
  <c r="AB869" i="18"/>
  <c r="AC869" i="18"/>
  <c r="F873" i="18"/>
  <c r="AB873" i="18"/>
  <c r="AC873" i="18"/>
  <c r="F877" i="18"/>
  <c r="AB877" i="18"/>
  <c r="AC877" i="18"/>
  <c r="F881" i="18"/>
  <c r="AB881" i="18"/>
  <c r="AC881" i="18"/>
  <c r="F885" i="18"/>
  <c r="AB885" i="18"/>
  <c r="AC885" i="18"/>
  <c r="F889" i="18"/>
  <c r="AB889" i="18"/>
  <c r="AC889" i="18"/>
  <c r="F893" i="18"/>
  <c r="AB893" i="18"/>
  <c r="AC893" i="18"/>
  <c r="F897" i="18"/>
  <c r="AB897" i="18"/>
  <c r="AC897" i="18"/>
  <c r="F901" i="18"/>
  <c r="AB901" i="18"/>
  <c r="AC901" i="18"/>
  <c r="F905" i="18"/>
  <c r="AB905" i="18"/>
  <c r="AC905" i="18"/>
  <c r="F909" i="18"/>
  <c r="AB909" i="18"/>
  <c r="AC909" i="18"/>
  <c r="F913" i="18"/>
  <c r="AB913" i="18"/>
  <c r="AC913" i="18"/>
  <c r="F917" i="18"/>
  <c r="AB917" i="18"/>
  <c r="AC917" i="18"/>
  <c r="F921" i="18"/>
  <c r="AB921" i="18"/>
  <c r="AC921" i="18"/>
  <c r="F925" i="18"/>
  <c r="AB925" i="18"/>
  <c r="AC925" i="18"/>
  <c r="AB929" i="18"/>
  <c r="AC929" i="18"/>
  <c r="F933" i="18"/>
  <c r="AB933" i="18"/>
  <c r="AC933" i="18"/>
  <c r="F937" i="18"/>
  <c r="AB937" i="18"/>
  <c r="AC937" i="18"/>
  <c r="F941" i="18"/>
  <c r="AB941" i="18"/>
  <c r="AC941" i="18"/>
  <c r="F945" i="18"/>
  <c r="AB945" i="18"/>
  <c r="AC945" i="18"/>
  <c r="F949" i="18"/>
  <c r="AB949" i="18"/>
  <c r="AC949" i="18"/>
  <c r="F953" i="18"/>
  <c r="AB953" i="18"/>
  <c r="AC953" i="18"/>
  <c r="F957" i="18"/>
  <c r="AB957" i="18"/>
  <c r="AC957" i="18"/>
  <c r="F961" i="18"/>
  <c r="AB961" i="18"/>
  <c r="AC961" i="18"/>
  <c r="F965" i="18"/>
  <c r="AB965" i="18"/>
  <c r="AC965" i="18"/>
  <c r="F969" i="18"/>
  <c r="AB969" i="18"/>
  <c r="AC969" i="18"/>
  <c r="AB973" i="18"/>
  <c r="F973" i="18"/>
  <c r="AC973" i="18"/>
  <c r="F977" i="18"/>
  <c r="AB977" i="18"/>
  <c r="AC977" i="18"/>
  <c r="F981" i="18"/>
  <c r="AB981" i="18"/>
  <c r="AC981" i="18"/>
  <c r="F985" i="18"/>
  <c r="AB985" i="18"/>
  <c r="AC985" i="18"/>
  <c r="F989" i="18"/>
  <c r="AB989" i="18"/>
  <c r="AC989" i="18"/>
  <c r="F993" i="18"/>
  <c r="AC993" i="18"/>
  <c r="F997" i="18"/>
  <c r="AC997" i="18"/>
  <c r="F1001" i="18"/>
  <c r="AC1001" i="18"/>
  <c r="F1005" i="18"/>
  <c r="AC1005" i="18"/>
  <c r="F1009" i="18"/>
  <c r="AC1009" i="18"/>
  <c r="AB1001" i="18"/>
  <c r="AB995" i="18"/>
  <c r="AB625" i="18"/>
  <c r="AB604" i="18"/>
  <c r="AB593" i="18"/>
  <c r="AB572" i="18"/>
  <c r="AB540" i="18"/>
  <c r="AB504" i="18"/>
  <c r="AB488" i="18"/>
  <c r="AB472" i="18"/>
  <c r="AB456" i="18"/>
  <c r="AB440" i="18"/>
  <c r="AB424" i="18"/>
  <c r="AB408" i="18"/>
  <c r="AB392" i="18"/>
  <c r="AB376" i="18"/>
  <c r="AB360" i="18"/>
  <c r="AB344" i="18"/>
  <c r="AB328" i="18"/>
  <c r="AB312" i="18"/>
  <c r="AB296" i="18"/>
  <c r="AB280" i="18"/>
  <c r="AB264" i="18"/>
  <c r="AB248" i="18"/>
  <c r="AB232" i="18"/>
  <c r="AB216" i="18"/>
  <c r="AB200" i="18"/>
  <c r="AB184" i="18"/>
  <c r="AB168" i="18"/>
  <c r="AB152" i="18"/>
  <c r="AB124" i="18"/>
  <c r="AB92" i="18"/>
  <c r="AC41" i="18"/>
  <c r="F471" i="18"/>
  <c r="F15" i="18"/>
  <c r="AB15" i="18"/>
  <c r="AC15" i="18"/>
  <c r="AB23" i="18"/>
  <c r="AC23" i="18"/>
  <c r="F23" i="18"/>
  <c r="F35" i="18"/>
  <c r="AB35" i="18"/>
  <c r="AC35" i="18"/>
  <c r="F43" i="18"/>
  <c r="AB43" i="18"/>
  <c r="AC43" i="18"/>
  <c r="F51" i="18"/>
  <c r="AB51" i="18"/>
  <c r="AC51" i="18"/>
  <c r="F63" i="18"/>
  <c r="AB63" i="18"/>
  <c r="AC63" i="18"/>
  <c r="F71" i="18"/>
  <c r="AB71" i="18"/>
  <c r="AC71" i="18"/>
  <c r="F87" i="18"/>
  <c r="AB87" i="18"/>
  <c r="AC87" i="18"/>
  <c r="AB95" i="18"/>
  <c r="AC95" i="18"/>
  <c r="F95" i="18"/>
  <c r="F103" i="18"/>
  <c r="AB103" i="18"/>
  <c r="AC103" i="18"/>
  <c r="F115" i="18"/>
  <c r="AB115" i="18"/>
  <c r="AC115" i="18"/>
  <c r="F123" i="18"/>
  <c r="AB123" i="18"/>
  <c r="AC123" i="18"/>
  <c r="F131" i="18"/>
  <c r="AB131" i="18"/>
  <c r="AC131" i="18"/>
  <c r="F143" i="18"/>
  <c r="AB143" i="18"/>
  <c r="AC143" i="18"/>
  <c r="AC151" i="18"/>
  <c r="F151" i="18"/>
  <c r="AB151" i="18"/>
  <c r="F163" i="18"/>
  <c r="AC163" i="18"/>
  <c r="AB163" i="18"/>
  <c r="F175" i="18"/>
  <c r="AC175" i="18"/>
  <c r="AB175" i="18"/>
  <c r="F183" i="18"/>
  <c r="AC183" i="18"/>
  <c r="AB183" i="18"/>
  <c r="F195" i="18"/>
  <c r="AC195" i="18"/>
  <c r="AB195" i="18"/>
  <c r="F199" i="18"/>
  <c r="AC199" i="18"/>
  <c r="AB199" i="18"/>
  <c r="F207" i="18"/>
  <c r="AC207" i="18"/>
  <c r="AB207" i="18"/>
  <c r="F219" i="18"/>
  <c r="AC219" i="18"/>
  <c r="AB219" i="18"/>
  <c r="F231" i="18"/>
  <c r="AC231" i="18"/>
  <c r="AB231" i="18"/>
  <c r="F239" i="18"/>
  <c r="AC239" i="18"/>
  <c r="AB239" i="18"/>
  <c r="F251" i="18"/>
  <c r="AC251" i="18"/>
  <c r="AB251" i="18"/>
  <c r="F259" i="18"/>
  <c r="AC259" i="18"/>
  <c r="AB259" i="18"/>
  <c r="F267" i="18"/>
  <c r="AC267" i="18"/>
  <c r="AB267" i="18"/>
  <c r="F279" i="18"/>
  <c r="AC279" i="18"/>
  <c r="AB279" i="18"/>
  <c r="F287" i="18"/>
  <c r="AC287" i="18"/>
  <c r="AB287" i="18"/>
  <c r="F295" i="18"/>
  <c r="AC295" i="18"/>
  <c r="AB295" i="18"/>
  <c r="F307" i="18"/>
  <c r="AC307" i="18"/>
  <c r="AB307" i="18"/>
  <c r="F315" i="18"/>
  <c r="AC315" i="18"/>
  <c r="AB315" i="18"/>
  <c r="F323" i="18"/>
  <c r="AC323" i="18"/>
  <c r="AB323" i="18"/>
  <c r="F335" i="18"/>
  <c r="AC335" i="18"/>
  <c r="AB335" i="18"/>
  <c r="F343" i="18"/>
  <c r="AC343" i="18"/>
  <c r="AB343" i="18"/>
  <c r="F351" i="18"/>
  <c r="AC351" i="18"/>
  <c r="AB351" i="18"/>
  <c r="F363" i="18"/>
  <c r="AC363" i="18"/>
  <c r="AB363" i="18"/>
  <c r="F371" i="18"/>
  <c r="AC371" i="18"/>
  <c r="AB371" i="18"/>
  <c r="F379" i="18"/>
  <c r="AC379" i="18"/>
  <c r="AB379" i="18"/>
  <c r="F391" i="18"/>
  <c r="AC391" i="18"/>
  <c r="AB391" i="18"/>
  <c r="F399" i="18"/>
  <c r="AC399" i="18"/>
  <c r="AB399" i="18"/>
  <c r="F407" i="18"/>
  <c r="AC407" i="18"/>
  <c r="AB407" i="18"/>
  <c r="F419" i="18"/>
  <c r="AC419" i="18"/>
  <c r="AB419" i="18"/>
  <c r="F427" i="18"/>
  <c r="AC427" i="18"/>
  <c r="AB427" i="18"/>
  <c r="F435" i="18"/>
  <c r="AC435" i="18"/>
  <c r="AB435" i="18"/>
  <c r="F447" i="18"/>
  <c r="AC447" i="18"/>
  <c r="AB447" i="18"/>
  <c r="F455" i="18"/>
  <c r="AC455" i="18"/>
  <c r="AB455" i="18"/>
  <c r="F463" i="18"/>
  <c r="AC463" i="18"/>
  <c r="AB463" i="18"/>
  <c r="F475" i="18"/>
  <c r="AC475" i="18"/>
  <c r="AB475" i="18"/>
  <c r="F483" i="18"/>
  <c r="AC483" i="18"/>
  <c r="AB483" i="18"/>
  <c r="F491" i="18"/>
  <c r="AC491" i="18"/>
  <c r="AB491" i="18"/>
  <c r="AC507" i="18"/>
  <c r="AB507" i="18"/>
  <c r="AC515" i="18"/>
  <c r="F515" i="18"/>
  <c r="AB515" i="18"/>
  <c r="F527" i="18"/>
  <c r="AC527" i="18"/>
  <c r="AB527" i="18"/>
  <c r="F535" i="18"/>
  <c r="AC535" i="18"/>
  <c r="AB535" i="18"/>
  <c r="F543" i="18"/>
  <c r="AC543" i="18"/>
  <c r="AB543" i="18"/>
  <c r="AC555" i="18"/>
  <c r="F555" i="18"/>
  <c r="AB555" i="18"/>
  <c r="F563" i="18"/>
  <c r="AC563" i="18"/>
  <c r="AB563" i="18"/>
  <c r="F571" i="18"/>
  <c r="AC571" i="18"/>
  <c r="AB571" i="18"/>
  <c r="F583" i="18"/>
  <c r="AC583" i="18"/>
  <c r="AB583" i="18"/>
  <c r="F591" i="18"/>
  <c r="AC591" i="18"/>
  <c r="AB591" i="18"/>
  <c r="F599" i="18"/>
  <c r="AC599" i="18"/>
  <c r="AB599" i="18"/>
  <c r="F611" i="18"/>
  <c r="AC611" i="18"/>
  <c r="AB611" i="18"/>
  <c r="F619" i="18"/>
  <c r="AC619" i="18"/>
  <c r="AB619" i="18"/>
  <c r="F627" i="18"/>
  <c r="AC627" i="18"/>
  <c r="AB627" i="18"/>
  <c r="F635" i="18"/>
  <c r="AB635" i="18"/>
  <c r="AC635" i="18"/>
  <c r="F647" i="18"/>
  <c r="AB647" i="18"/>
  <c r="AC647" i="18"/>
  <c r="F655" i="18"/>
  <c r="AB655" i="18"/>
  <c r="AC655" i="18"/>
  <c r="F663" i="18"/>
  <c r="AB663" i="18"/>
  <c r="AC663" i="18"/>
  <c r="F671" i="18"/>
  <c r="AB671" i="18"/>
  <c r="AC671" i="18"/>
  <c r="F683" i="18"/>
  <c r="AB683" i="18"/>
  <c r="AC683" i="18"/>
  <c r="F691" i="18"/>
  <c r="AB691" i="18"/>
  <c r="AC691" i="18"/>
  <c r="F699" i="18"/>
  <c r="AB699" i="18"/>
  <c r="AC699" i="18"/>
  <c r="F707" i="18"/>
  <c r="AB707" i="18"/>
  <c r="AC707" i="18"/>
  <c r="F715" i="18"/>
  <c r="AB715" i="18"/>
  <c r="AC715" i="18"/>
  <c r="F727" i="18"/>
  <c r="AB727" i="18"/>
  <c r="AC727" i="18"/>
  <c r="F735" i="18"/>
  <c r="AB735" i="18"/>
  <c r="AC735" i="18"/>
  <c r="F743" i="18"/>
  <c r="AB743" i="18"/>
  <c r="AC743" i="18"/>
  <c r="F751" i="18"/>
  <c r="AB751" i="18"/>
  <c r="AC751" i="18"/>
  <c r="F759" i="18"/>
  <c r="AB759" i="18"/>
  <c r="AC759" i="18"/>
  <c r="F767" i="18"/>
  <c r="AB767" i="18"/>
  <c r="AC767" i="18"/>
  <c r="F779" i="18"/>
  <c r="AB779" i="18"/>
  <c r="AC779" i="18"/>
  <c r="F787" i="18"/>
  <c r="AB787" i="18"/>
  <c r="AC787" i="18"/>
  <c r="F795" i="18"/>
  <c r="AB795" i="18"/>
  <c r="AC795" i="18"/>
  <c r="F803" i="18"/>
  <c r="AB803" i="18"/>
  <c r="AC803" i="18"/>
  <c r="F811" i="18"/>
  <c r="AB811" i="18"/>
  <c r="AC811" i="18"/>
  <c r="F819" i="18"/>
  <c r="AB819" i="18"/>
  <c r="AC819" i="18"/>
  <c r="F899" i="18"/>
  <c r="AB899" i="18"/>
  <c r="AC899" i="18"/>
  <c r="F17" i="18"/>
  <c r="AB17" i="18"/>
  <c r="AC17" i="18"/>
  <c r="F21" i="18"/>
  <c r="AB21" i="18"/>
  <c r="AC21" i="18"/>
  <c r="F29" i="18"/>
  <c r="AB29" i="18"/>
  <c r="AC29" i="18"/>
  <c r="F33" i="18"/>
  <c r="AB33" i="18"/>
  <c r="AC33" i="18"/>
  <c r="F37" i="18"/>
  <c r="AB37" i="18"/>
  <c r="AC37" i="18"/>
  <c r="AB45" i="18"/>
  <c r="AC45" i="18"/>
  <c r="F45" i="18"/>
  <c r="AB49" i="18"/>
  <c r="AC49" i="18"/>
  <c r="F57" i="18"/>
  <c r="AB57" i="18"/>
  <c r="F61" i="18"/>
  <c r="AB61" i="18"/>
  <c r="AC61" i="18"/>
  <c r="F69" i="18"/>
  <c r="AB69" i="18"/>
  <c r="AC69" i="18"/>
  <c r="F73" i="18"/>
  <c r="AB73" i="18"/>
  <c r="F81" i="18"/>
  <c r="AB81" i="18"/>
  <c r="AC81" i="18"/>
  <c r="F85" i="18"/>
  <c r="AB85" i="18"/>
  <c r="AC85" i="18"/>
  <c r="F93" i="18"/>
  <c r="AB93" i="18"/>
  <c r="AC93" i="18"/>
  <c r="F97" i="18"/>
  <c r="AB97" i="18"/>
  <c r="AC97" i="18"/>
  <c r="F101" i="18"/>
  <c r="AB101" i="18"/>
  <c r="AC101" i="18"/>
  <c r="F105" i="18"/>
  <c r="AB105" i="18"/>
  <c r="AC105" i="18"/>
  <c r="F113" i="18"/>
  <c r="AB113" i="18"/>
  <c r="AC113" i="18"/>
  <c r="F117" i="18"/>
  <c r="AB117" i="18"/>
  <c r="AC117" i="18"/>
  <c r="F125" i="18"/>
  <c r="AB125" i="18"/>
  <c r="AC125" i="18"/>
  <c r="F129" i="18"/>
  <c r="AB129" i="18"/>
  <c r="AC129" i="18"/>
  <c r="F137" i="18"/>
  <c r="AB137" i="18"/>
  <c r="AC137" i="18"/>
  <c r="F141" i="18"/>
  <c r="AB141" i="18"/>
  <c r="AC141" i="18"/>
  <c r="F145" i="18"/>
  <c r="AB145" i="18"/>
  <c r="AC145" i="18"/>
  <c r="F153" i="18"/>
  <c r="AC153" i="18"/>
  <c r="AB153" i="18"/>
  <c r="F157" i="18"/>
  <c r="AC157" i="18"/>
  <c r="AB157" i="18"/>
  <c r="F165" i="18"/>
  <c r="AC165" i="18"/>
  <c r="AB165" i="18"/>
  <c r="F169" i="18"/>
  <c r="AC169" i="18"/>
  <c r="AB169" i="18"/>
  <c r="F177" i="18"/>
  <c r="AC177" i="18"/>
  <c r="AB177" i="18"/>
  <c r="F181" i="18"/>
  <c r="AC181" i="18"/>
  <c r="AB181" i="18"/>
  <c r="F189" i="18"/>
  <c r="AC189" i="18"/>
  <c r="AB189" i="18"/>
  <c r="F193" i="18"/>
  <c r="AC193" i="18"/>
  <c r="AB193" i="18"/>
  <c r="F197" i="18"/>
  <c r="AC197" i="18"/>
  <c r="AB197" i="18"/>
  <c r="F205" i="18"/>
  <c r="AC205" i="18"/>
  <c r="AB205" i="18"/>
  <c r="F209" i="18"/>
  <c r="AC209" i="18"/>
  <c r="AB209" i="18"/>
  <c r="F217" i="18"/>
  <c r="AC217" i="18"/>
  <c r="AB217" i="18"/>
  <c r="F221" i="18"/>
  <c r="AC221" i="18"/>
  <c r="AB221" i="18"/>
  <c r="F229" i="18"/>
  <c r="AC229" i="18"/>
  <c r="AB229" i="18"/>
  <c r="F233" i="18"/>
  <c r="AC233" i="18"/>
  <c r="AB233" i="18"/>
  <c r="F237" i="18"/>
  <c r="AC237" i="18"/>
  <c r="AB237" i="18"/>
  <c r="F245" i="18"/>
  <c r="AC245" i="18"/>
  <c r="AB245" i="18"/>
  <c r="F249" i="18"/>
  <c r="AC249" i="18"/>
  <c r="AB249" i="18"/>
  <c r="F253" i="18"/>
  <c r="AC253" i="18"/>
  <c r="AB253" i="18"/>
  <c r="F261" i="18"/>
  <c r="AC261" i="18"/>
  <c r="AB261" i="18"/>
  <c r="F265" i="18"/>
  <c r="AC265" i="18"/>
  <c r="AB265" i="18"/>
  <c r="F269" i="18"/>
  <c r="AC269" i="18"/>
  <c r="AB269" i="18"/>
  <c r="F273" i="18"/>
  <c r="AC273" i="18"/>
  <c r="AB273" i="18"/>
  <c r="F281" i="18"/>
  <c r="AC281" i="18"/>
  <c r="AB281" i="18"/>
  <c r="F285" i="18"/>
  <c r="AC285" i="18"/>
  <c r="AB285" i="18"/>
  <c r="F293" i="18"/>
  <c r="AC293" i="18"/>
  <c r="AB293" i="18"/>
  <c r="AC297" i="18"/>
  <c r="AB297" i="18"/>
  <c r="F297" i="18"/>
  <c r="F305" i="18"/>
  <c r="AC305" i="18"/>
  <c r="AB305" i="18"/>
  <c r="F309" i="18"/>
  <c r="AC309" i="18"/>
  <c r="AB309" i="18"/>
  <c r="F317" i="18"/>
  <c r="AC317" i="18"/>
  <c r="AB317" i="18"/>
  <c r="F321" i="18"/>
  <c r="AC321" i="18"/>
  <c r="AB321" i="18"/>
  <c r="F325" i="18"/>
  <c r="AC325" i="18"/>
  <c r="AB325" i="18"/>
  <c r="F333" i="18"/>
  <c r="AC333" i="18"/>
  <c r="AB333" i="18"/>
  <c r="F337" i="18"/>
  <c r="AC337" i="18"/>
  <c r="AB337" i="18"/>
  <c r="F345" i="18"/>
  <c r="AC345" i="18"/>
  <c r="AB345" i="18"/>
  <c r="F349" i="18"/>
  <c r="AC349" i="18"/>
  <c r="AB349" i="18"/>
  <c r="F353" i="18"/>
  <c r="AC353" i="18"/>
  <c r="AB353" i="18"/>
  <c r="F357" i="18"/>
  <c r="AC357" i="18"/>
  <c r="AB357" i="18"/>
  <c r="F365" i="18"/>
  <c r="AC365" i="18"/>
  <c r="AB365" i="18"/>
  <c r="F369" i="18"/>
  <c r="AC369" i="18"/>
  <c r="AB369" i="18"/>
  <c r="F373" i="18"/>
  <c r="AC373" i="18"/>
  <c r="AB373" i="18"/>
  <c r="F381" i="18"/>
  <c r="AC381" i="18"/>
  <c r="AB381" i="18"/>
  <c r="F385" i="18"/>
  <c r="AC385" i="18"/>
  <c r="AB385" i="18"/>
  <c r="F393" i="18"/>
  <c r="AC393" i="18"/>
  <c r="AB393" i="18"/>
  <c r="F397" i="18"/>
  <c r="AC397" i="18"/>
  <c r="AB397" i="18"/>
  <c r="F405" i="18"/>
  <c r="AC405" i="18"/>
  <c r="AB405" i="18"/>
  <c r="AC409" i="18"/>
  <c r="AB409" i="18"/>
  <c r="F409" i="18"/>
  <c r="AC417" i="18"/>
  <c r="F417" i="18"/>
  <c r="AB417" i="18"/>
  <c r="F421" i="18"/>
  <c r="AC421" i="18"/>
  <c r="AB421" i="18"/>
  <c r="AC425" i="18"/>
  <c r="AB425" i="18"/>
  <c r="F425" i="18"/>
  <c r="F433" i="18"/>
  <c r="AC433" i="18"/>
  <c r="AB433" i="18"/>
  <c r="F437" i="18"/>
  <c r="AC437" i="18"/>
  <c r="AB437" i="18"/>
  <c r="F445" i="18"/>
  <c r="AC445" i="18"/>
  <c r="AB445" i="18"/>
  <c r="F449" i="18"/>
  <c r="AC449" i="18"/>
  <c r="AB449" i="18"/>
  <c r="F457" i="18"/>
  <c r="AC457" i="18"/>
  <c r="AB457" i="18"/>
  <c r="F461" i="18"/>
  <c r="AC461" i="18"/>
  <c r="AB461" i="18"/>
  <c r="F469" i="18"/>
  <c r="AC469" i="18"/>
  <c r="AB469" i="18"/>
  <c r="F473" i="18"/>
  <c r="AC473" i="18"/>
  <c r="AB473" i="18"/>
  <c r="F481" i="18"/>
  <c r="AC481" i="18"/>
  <c r="AB481" i="18"/>
  <c r="F485" i="18"/>
  <c r="AC485" i="18"/>
  <c r="AB485" i="18"/>
  <c r="F489" i="18"/>
  <c r="AC489" i="18"/>
  <c r="AB489" i="18"/>
  <c r="F497" i="18"/>
  <c r="AC497" i="18"/>
  <c r="AB497" i="18"/>
  <c r="F501" i="18"/>
  <c r="AC501" i="18"/>
  <c r="AB501" i="18"/>
  <c r="F505" i="18"/>
  <c r="AC505" i="18"/>
  <c r="AB505" i="18"/>
  <c r="F509" i="18"/>
  <c r="AC509" i="18"/>
  <c r="AB509" i="18"/>
  <c r="F517" i="18"/>
  <c r="AC517" i="18"/>
  <c r="AB517" i="18"/>
  <c r="F521" i="18"/>
  <c r="AC521" i="18"/>
  <c r="F525" i="18"/>
  <c r="AC525" i="18"/>
  <c r="AB525" i="18"/>
  <c r="F529" i="18"/>
  <c r="AC529" i="18"/>
  <c r="F537" i="18"/>
  <c r="AC537" i="18"/>
  <c r="F541" i="18"/>
  <c r="AC541" i="18"/>
  <c r="AB541" i="18"/>
  <c r="F545" i="18"/>
  <c r="AC545" i="18"/>
  <c r="F549" i="18"/>
  <c r="AC549" i="18"/>
  <c r="AB549" i="18"/>
  <c r="F557" i="18"/>
  <c r="AC557" i="18"/>
  <c r="AB557" i="18"/>
  <c r="F561" i="18"/>
  <c r="AC561" i="18"/>
  <c r="F565" i="18"/>
  <c r="AC565" i="18"/>
  <c r="AB565" i="18"/>
  <c r="F573" i="18"/>
  <c r="AC573" i="18"/>
  <c r="AB573" i="18"/>
  <c r="F577" i="18"/>
  <c r="AC577" i="18"/>
  <c r="F581" i="18"/>
  <c r="AC581" i="18"/>
  <c r="AB581" i="18"/>
  <c r="F589" i="18"/>
  <c r="AC589" i="18"/>
  <c r="AB589" i="18"/>
  <c r="F621" i="18"/>
  <c r="AC621" i="18"/>
  <c r="AB621" i="18"/>
  <c r="Q22" i="10"/>
  <c r="F20" i="10"/>
  <c r="R16" i="10"/>
  <c r="AB10" i="18"/>
  <c r="Z26" i="10" s="1"/>
  <c r="P26" i="10" s="1"/>
  <c r="F23" i="10"/>
  <c r="F19" i="10"/>
  <c r="G16" i="10"/>
  <c r="AC10" i="18"/>
  <c r="Z29" i="10" s="1"/>
  <c r="B31" i="10" s="1"/>
  <c r="B25" i="10"/>
  <c r="F22" i="10"/>
  <c r="E17" i="10"/>
  <c r="R15" i="10"/>
  <c r="F15" i="10"/>
  <c r="Q23" i="10"/>
  <c r="R17" i="10"/>
  <c r="F21" i="10"/>
  <c r="D5" i="18"/>
  <c r="F10" i="18"/>
  <c r="O30" i="10"/>
  <c r="F14" i="18"/>
  <c r="AB14" i="18"/>
  <c r="AC14" i="18"/>
  <c r="F18" i="18"/>
  <c r="AB18" i="18"/>
  <c r="AC18" i="18"/>
  <c r="F22" i="18"/>
  <c r="AB22" i="18"/>
  <c r="AC22" i="18"/>
  <c r="F26" i="18"/>
  <c r="AB26" i="18"/>
  <c r="AC26" i="18"/>
  <c r="F30" i="18"/>
  <c r="AB30" i="18"/>
  <c r="AC30" i="18"/>
  <c r="F34" i="18"/>
  <c r="AB34" i="18"/>
  <c r="AC34" i="18"/>
  <c r="AB38" i="18"/>
  <c r="AC38" i="18"/>
  <c r="F38" i="18"/>
  <c r="F42" i="18"/>
  <c r="AB42" i="18"/>
  <c r="AC42" i="18"/>
  <c r="F46" i="18"/>
  <c r="AB46" i="18"/>
  <c r="AC46" i="18"/>
  <c r="AB50" i="18"/>
  <c r="F50" i="18"/>
  <c r="AC50" i="18"/>
  <c r="F54" i="18"/>
  <c r="AB54" i="18"/>
  <c r="AC54" i="18"/>
  <c r="F58" i="18"/>
  <c r="AB58" i="18"/>
  <c r="AC58" i="18"/>
  <c r="AB62" i="18"/>
  <c r="F62" i="18"/>
  <c r="AC62" i="18"/>
  <c r="F66" i="18"/>
  <c r="AB66" i="18"/>
  <c r="AC66" i="18"/>
  <c r="F70" i="18"/>
  <c r="AB70" i="18"/>
  <c r="AC70" i="18"/>
  <c r="F74" i="18"/>
  <c r="AB74" i="18"/>
  <c r="AC74" i="18"/>
  <c r="F78" i="18"/>
  <c r="AB78" i="18"/>
  <c r="AC78" i="18"/>
  <c r="F82" i="18"/>
  <c r="AC82" i="18"/>
  <c r="AB82" i="18"/>
  <c r="F86" i="18"/>
  <c r="AC86" i="18"/>
  <c r="AB86" i="18"/>
  <c r="F90" i="18"/>
  <c r="AC90" i="18"/>
  <c r="AB90" i="18"/>
  <c r="F94" i="18"/>
  <c r="AC94" i="18"/>
  <c r="AB94" i="18"/>
  <c r="F98" i="18"/>
  <c r="AC98" i="18"/>
  <c r="AB98" i="18"/>
  <c r="F102" i="18"/>
  <c r="AC102" i="18"/>
  <c r="AB102" i="18"/>
  <c r="F106" i="18"/>
  <c r="AC106" i="18"/>
  <c r="AB106" i="18"/>
  <c r="F110" i="18"/>
  <c r="AC110" i="18"/>
  <c r="AB110" i="18"/>
  <c r="AC114" i="18"/>
  <c r="F114" i="18"/>
  <c r="AB114" i="18"/>
  <c r="F118" i="18"/>
  <c r="AC118" i="18"/>
  <c r="AB118" i="18"/>
  <c r="F122" i="18"/>
  <c r="AC122" i="18"/>
  <c r="AB122" i="18"/>
  <c r="F126" i="18"/>
  <c r="AC126" i="18"/>
  <c r="AB126" i="18"/>
  <c r="F130" i="18"/>
  <c r="AC130" i="18"/>
  <c r="AB130" i="18"/>
  <c r="F134" i="18"/>
  <c r="AC134" i="18"/>
  <c r="AB134" i="18"/>
  <c r="F138" i="18"/>
  <c r="AC138" i="18"/>
  <c r="AB138" i="18"/>
  <c r="F142" i="18"/>
  <c r="AC142" i="18"/>
  <c r="AB142" i="18"/>
  <c r="F146" i="18"/>
  <c r="AC146" i="18"/>
  <c r="AB146" i="18"/>
  <c r="F150" i="18"/>
  <c r="AC150" i="18"/>
  <c r="AB150" i="18"/>
  <c r="F154" i="18"/>
  <c r="AC154" i="18"/>
  <c r="AB154" i="18"/>
  <c r="F158" i="18"/>
  <c r="AC158" i="18"/>
  <c r="AB158" i="18"/>
  <c r="F162" i="18"/>
  <c r="AC162" i="18"/>
  <c r="AB162" i="18"/>
  <c r="F166" i="18"/>
  <c r="AC166" i="18"/>
  <c r="AB166" i="18"/>
  <c r="F170" i="18"/>
  <c r="AC170" i="18"/>
  <c r="AB170" i="18"/>
  <c r="F174" i="18"/>
  <c r="AC174" i="18"/>
  <c r="AB174" i="18"/>
  <c r="F178" i="18"/>
  <c r="AC178" i="18"/>
  <c r="AB178" i="18"/>
  <c r="F182" i="18"/>
  <c r="AC182" i="18"/>
  <c r="AB182" i="18"/>
  <c r="F186" i="18"/>
  <c r="AC186" i="18"/>
  <c r="AB186" i="18"/>
  <c r="AC190" i="18"/>
  <c r="F190" i="18"/>
  <c r="AB190" i="18"/>
  <c r="F194" i="18"/>
  <c r="AC194" i="18"/>
  <c r="AB194" i="18"/>
  <c r="F198" i="18"/>
  <c r="AC198" i="18"/>
  <c r="AB198" i="18"/>
  <c r="F202" i="18"/>
  <c r="AC202" i="18"/>
  <c r="AB202" i="18"/>
  <c r="F206" i="18"/>
  <c r="AC206" i="18"/>
  <c r="AB206" i="18"/>
  <c r="F210" i="18"/>
  <c r="AC210" i="18"/>
  <c r="AB210" i="18"/>
  <c r="F214" i="18"/>
  <c r="AC214" i="18"/>
  <c r="AB214" i="18"/>
  <c r="F218" i="18"/>
  <c r="AC218" i="18"/>
  <c r="AB218" i="18"/>
  <c r="F222" i="18"/>
  <c r="AC222" i="18"/>
  <c r="AB222" i="18"/>
  <c r="F226" i="18"/>
  <c r="AC226" i="18"/>
  <c r="AB226" i="18"/>
  <c r="F230" i="18"/>
  <c r="AC230" i="18"/>
  <c r="AB230" i="18"/>
  <c r="F234" i="18"/>
  <c r="AC234" i="18"/>
  <c r="AB234" i="18"/>
  <c r="F238" i="18"/>
  <c r="AC238" i="18"/>
  <c r="AB238" i="18"/>
  <c r="F242" i="18"/>
  <c r="AC242" i="18"/>
  <c r="AB242" i="18"/>
  <c r="F246" i="18"/>
  <c r="AC246" i="18"/>
  <c r="AB246" i="18"/>
  <c r="F250" i="18"/>
  <c r="AC250" i="18"/>
  <c r="AB250" i="18"/>
  <c r="F254" i="18"/>
  <c r="AC254" i="18"/>
  <c r="AB254" i="18"/>
  <c r="F258" i="18"/>
  <c r="AC258" i="18"/>
  <c r="AB258" i="18"/>
  <c r="F262" i="18"/>
  <c r="AC262" i="18"/>
  <c r="AB262" i="18"/>
  <c r="F266" i="18"/>
  <c r="AC266" i="18"/>
  <c r="AB266" i="18"/>
  <c r="F270" i="18"/>
  <c r="AC270" i="18"/>
  <c r="AB270" i="18"/>
  <c r="F274" i="18"/>
  <c r="AC274" i="18"/>
  <c r="AB274" i="18"/>
  <c r="F278" i="18"/>
  <c r="AC278" i="18"/>
  <c r="AB278" i="18"/>
  <c r="F282" i="18"/>
  <c r="AC282" i="18"/>
  <c r="AB282" i="18"/>
  <c r="F286" i="18"/>
  <c r="AC286" i="18"/>
  <c r="AB286" i="18"/>
  <c r="F290" i="18"/>
  <c r="AC290" i="18"/>
  <c r="AB290" i="18"/>
  <c r="F294" i="18"/>
  <c r="AC294" i="18"/>
  <c r="AB294" i="18"/>
  <c r="F298" i="18"/>
  <c r="AC298" i="18"/>
  <c r="AB298" i="18"/>
  <c r="F302" i="18"/>
  <c r="AC302" i="18"/>
  <c r="AB302" i="18"/>
  <c r="F306" i="18"/>
  <c r="AC306" i="18"/>
  <c r="AB306" i="18"/>
  <c r="F310" i="18"/>
  <c r="AC310" i="18"/>
  <c r="AB310" i="18"/>
  <c r="F314" i="18"/>
  <c r="AC314" i="18"/>
  <c r="AB314" i="18"/>
  <c r="F318" i="18"/>
  <c r="AC318" i="18"/>
  <c r="AB318" i="18"/>
  <c r="F322" i="18"/>
  <c r="AC322" i="18"/>
  <c r="AB322" i="18"/>
  <c r="F326" i="18"/>
  <c r="AC326" i="18"/>
  <c r="AB326" i="18"/>
  <c r="F330" i="18"/>
  <c r="AC330" i="18"/>
  <c r="AB330" i="18"/>
  <c r="F334" i="18"/>
  <c r="AC334" i="18"/>
  <c r="AB334" i="18"/>
  <c r="F338" i="18"/>
  <c r="AC338" i="18"/>
  <c r="AB338" i="18"/>
  <c r="F342" i="18"/>
  <c r="AC342" i="18"/>
  <c r="AB342" i="18"/>
  <c r="F346" i="18"/>
  <c r="AC346" i="18"/>
  <c r="AB346" i="18"/>
  <c r="F350" i="18"/>
  <c r="AC350" i="18"/>
  <c r="AB350" i="18"/>
  <c r="F354" i="18"/>
  <c r="AC354" i="18"/>
  <c r="AB354" i="18"/>
  <c r="F358" i="18"/>
  <c r="AC358" i="18"/>
  <c r="AB358" i="18"/>
  <c r="F362" i="18"/>
  <c r="AC362" i="18"/>
  <c r="AB362" i="18"/>
  <c r="F366" i="18"/>
  <c r="AC366" i="18"/>
  <c r="AB366" i="18"/>
  <c r="F370" i="18"/>
  <c r="AC370" i="18"/>
  <c r="AB370" i="18"/>
  <c r="F374" i="18"/>
  <c r="AC374" i="18"/>
  <c r="AB374" i="18"/>
  <c r="AC378" i="18"/>
  <c r="F378" i="18"/>
  <c r="AB378" i="18"/>
  <c r="F382" i="18"/>
  <c r="AC382" i="18"/>
  <c r="AB382" i="18"/>
  <c r="F386" i="18"/>
  <c r="AC386" i="18"/>
  <c r="AB386" i="18"/>
  <c r="F390" i="18"/>
  <c r="AC390" i="18"/>
  <c r="AB390" i="18"/>
  <c r="F394" i="18"/>
  <c r="AC394" i="18"/>
  <c r="AB394" i="18"/>
  <c r="F398" i="18"/>
  <c r="AC398" i="18"/>
  <c r="AB398" i="18"/>
  <c r="F402" i="18"/>
  <c r="AC402" i="18"/>
  <c r="AB402" i="18"/>
  <c r="F406" i="18"/>
  <c r="AC406" i="18"/>
  <c r="AB406" i="18"/>
  <c r="F410" i="18"/>
  <c r="AC410" i="18"/>
  <c r="AB410" i="18"/>
  <c r="F414" i="18"/>
  <c r="AC414" i="18"/>
  <c r="AB414" i="18"/>
  <c r="F418" i="18"/>
  <c r="AC418" i="18"/>
  <c r="AB418" i="18"/>
  <c r="F422" i="18"/>
  <c r="AC422" i="18"/>
  <c r="AB422" i="18"/>
  <c r="F426" i="18"/>
  <c r="AC426" i="18"/>
  <c r="AB426" i="18"/>
  <c r="F430" i="18"/>
  <c r="AC430" i="18"/>
  <c r="AB430" i="18"/>
  <c r="F434" i="18"/>
  <c r="AC434" i="18"/>
  <c r="AB434" i="18"/>
  <c r="F438" i="18"/>
  <c r="AC438" i="18"/>
  <c r="AB438" i="18"/>
  <c r="F442" i="18"/>
  <c r="AC442" i="18"/>
  <c r="AB442" i="18"/>
  <c r="F446" i="18"/>
  <c r="AC446" i="18"/>
  <c r="AB446" i="18"/>
  <c r="F450" i="18"/>
  <c r="AC450" i="18"/>
  <c r="AB450" i="18"/>
  <c r="F454" i="18"/>
  <c r="AC454" i="18"/>
  <c r="AB454" i="18"/>
  <c r="F458" i="18"/>
  <c r="AC458" i="18"/>
  <c r="AB458" i="18"/>
  <c r="F462" i="18"/>
  <c r="AC462" i="18"/>
  <c r="AB462" i="18"/>
  <c r="F466" i="18"/>
  <c r="AC466" i="18"/>
  <c r="AB466" i="18"/>
  <c r="F470" i="18"/>
  <c r="AC470" i="18"/>
  <c r="AB470" i="18"/>
  <c r="F474" i="18"/>
  <c r="AC474" i="18"/>
  <c r="AB474" i="18"/>
  <c r="F478" i="18"/>
  <c r="AC478" i="18"/>
  <c r="AB478" i="18"/>
  <c r="F482" i="18"/>
  <c r="AC482" i="18"/>
  <c r="AB482" i="18"/>
  <c r="F486" i="18"/>
  <c r="AC486" i="18"/>
  <c r="AB486" i="18"/>
  <c r="F490" i="18"/>
  <c r="AC490" i="18"/>
  <c r="AB490" i="18"/>
  <c r="F494" i="18"/>
  <c r="AC494" i="18"/>
  <c r="AB494" i="18"/>
  <c r="F498" i="18"/>
  <c r="AC498" i="18"/>
  <c r="AB498" i="18"/>
  <c r="F502" i="18"/>
  <c r="AC502" i="18"/>
  <c r="AB502" i="18"/>
  <c r="F506" i="18"/>
  <c r="AC506" i="18"/>
  <c r="AB506" i="18"/>
  <c r="F510" i="18"/>
  <c r="AC510" i="18"/>
  <c r="AB510" i="18"/>
  <c r="F514" i="18"/>
  <c r="AC514" i="18"/>
  <c r="AB514" i="18"/>
  <c r="F518" i="18"/>
  <c r="AB518" i="18"/>
  <c r="F522" i="18"/>
  <c r="AB522" i="18"/>
  <c r="AC522" i="18"/>
  <c r="F526" i="18"/>
  <c r="AB526" i="18"/>
  <c r="F530" i="18"/>
  <c r="AB530" i="18"/>
  <c r="AC530" i="18"/>
  <c r="F534" i="18"/>
  <c r="AB534" i="18"/>
  <c r="F538" i="18"/>
  <c r="AB538" i="18"/>
  <c r="AC538" i="18"/>
  <c r="F542" i="18"/>
  <c r="AB542" i="18"/>
  <c r="F546" i="18"/>
  <c r="AB546" i="18"/>
  <c r="AC546" i="18"/>
  <c r="F550" i="18"/>
  <c r="AB550" i="18"/>
  <c r="F554" i="18"/>
  <c r="AB554" i="18"/>
  <c r="AC554" i="18"/>
  <c r="F558" i="18"/>
  <c r="AB558" i="18"/>
  <c r="F562" i="18"/>
  <c r="AB562" i="18"/>
  <c r="AC562" i="18"/>
  <c r="F566" i="18"/>
  <c r="AB566" i="18"/>
  <c r="F570" i="18"/>
  <c r="AB570" i="18"/>
  <c r="AC570" i="18"/>
  <c r="F574" i="18"/>
  <c r="AB574" i="18"/>
  <c r="F578" i="18"/>
  <c r="AB578" i="18"/>
  <c r="AC578" i="18"/>
  <c r="F582" i="18"/>
  <c r="AB582" i="18"/>
  <c r="F586" i="18"/>
  <c r="AB586" i="18"/>
  <c r="AC586" i="18"/>
  <c r="F590" i="18"/>
  <c r="AB590" i="18"/>
  <c r="F594" i="18"/>
  <c r="AB594" i="18"/>
  <c r="AC594" i="18"/>
  <c r="F598" i="18"/>
  <c r="AB598" i="18"/>
  <c r="F602" i="18"/>
  <c r="AB602" i="18"/>
  <c r="AC602" i="18"/>
  <c r="F606" i="18"/>
  <c r="AB606" i="18"/>
  <c r="F610" i="18"/>
  <c r="AB610" i="18"/>
  <c r="AC610" i="18"/>
  <c r="F614" i="18"/>
  <c r="AB614" i="18"/>
  <c r="F618" i="18"/>
  <c r="AB618" i="18"/>
  <c r="AC618" i="18"/>
  <c r="F622" i="18"/>
  <c r="AB622" i="18"/>
  <c r="F626" i="18"/>
  <c r="AB626" i="18"/>
  <c r="AC626" i="18"/>
  <c r="F630" i="18"/>
  <c r="AC630" i="18"/>
  <c r="F634" i="18"/>
  <c r="AC634" i="18"/>
  <c r="F638" i="18"/>
  <c r="AC638" i="18"/>
  <c r="F642" i="18"/>
  <c r="AC642" i="18"/>
  <c r="F646" i="18"/>
  <c r="AC646" i="18"/>
  <c r="F650" i="18"/>
  <c r="AC650" i="18"/>
  <c r="F654" i="18"/>
  <c r="AC654" i="18"/>
  <c r="F658" i="18"/>
  <c r="AC658" i="18"/>
  <c r="F662" i="18"/>
  <c r="AC662" i="18"/>
  <c r="F666" i="18"/>
  <c r="AC666" i="18"/>
  <c r="F670" i="18"/>
  <c r="AC670" i="18"/>
  <c r="F674" i="18"/>
  <c r="AC674" i="18"/>
  <c r="F678" i="18"/>
  <c r="AC678" i="18"/>
  <c r="F682" i="18"/>
  <c r="AC682" i="18"/>
  <c r="F686" i="18"/>
  <c r="AC686" i="18"/>
  <c r="F690" i="18"/>
  <c r="AC690" i="18"/>
  <c r="F694" i="18"/>
  <c r="AC694" i="18"/>
  <c r="F698" i="18"/>
  <c r="AC698" i="18"/>
  <c r="F702" i="18"/>
  <c r="AC702" i="18"/>
  <c r="F706" i="18"/>
  <c r="AC706" i="18"/>
  <c r="F710" i="18"/>
  <c r="AC710" i="18"/>
  <c r="F714" i="18"/>
  <c r="AC714" i="18"/>
  <c r="F718" i="18"/>
  <c r="AC718" i="18"/>
  <c r="F722" i="18"/>
  <c r="AC722" i="18"/>
  <c r="F726" i="18"/>
  <c r="AC726" i="18"/>
  <c r="F730" i="18"/>
  <c r="AC730" i="18"/>
  <c r="F734" i="18"/>
  <c r="AC734" i="18"/>
  <c r="F738" i="18"/>
  <c r="AC738" i="18"/>
  <c r="F742" i="18"/>
  <c r="AC742" i="18"/>
  <c r="F746" i="18"/>
  <c r="AC746" i="18"/>
  <c r="F750" i="18"/>
  <c r="AC750" i="18"/>
  <c r="F754" i="18"/>
  <c r="AC754" i="18"/>
  <c r="F758" i="18"/>
  <c r="AC758" i="18"/>
  <c r="F762" i="18"/>
  <c r="AC762" i="18"/>
  <c r="F766" i="18"/>
  <c r="AC766" i="18"/>
  <c r="F770" i="18"/>
  <c r="AC770" i="18"/>
  <c r="F774" i="18"/>
  <c r="AC774" i="18"/>
  <c r="F778" i="18"/>
  <c r="AC778" i="18"/>
  <c r="F782" i="18"/>
  <c r="AC782" i="18"/>
  <c r="F786" i="18"/>
  <c r="AC786" i="18"/>
  <c r="F790" i="18"/>
  <c r="AC790" i="18"/>
  <c r="F794" i="18"/>
  <c r="AC794" i="18"/>
  <c r="F798" i="18"/>
  <c r="AC798" i="18"/>
  <c r="F802" i="18"/>
  <c r="AC802" i="18"/>
  <c r="F806" i="18"/>
  <c r="AC806" i="18"/>
  <c r="F810" i="18"/>
  <c r="AC810" i="18"/>
  <c r="F814" i="18"/>
  <c r="AC814" i="18"/>
  <c r="F818" i="18"/>
  <c r="AC818" i="18"/>
  <c r="F822" i="18"/>
  <c r="AC822" i="18"/>
  <c r="F826" i="18"/>
  <c r="AC826" i="18"/>
  <c r="F830" i="18"/>
  <c r="AC830" i="18"/>
  <c r="F834" i="18"/>
  <c r="AC834" i="18"/>
  <c r="F838" i="18"/>
  <c r="AC838" i="18"/>
  <c r="F842" i="18"/>
  <c r="AC842" i="18"/>
  <c r="F846" i="18"/>
  <c r="AC846" i="18"/>
  <c r="F850" i="18"/>
  <c r="AC850" i="18"/>
  <c r="F854" i="18"/>
  <c r="AC854" i="18"/>
  <c r="F858" i="18"/>
  <c r="AC858" i="18"/>
  <c r="F862" i="18"/>
  <c r="AC862" i="18"/>
  <c r="F866" i="18"/>
  <c r="AC866" i="18"/>
  <c r="F870" i="18"/>
  <c r="AC870" i="18"/>
  <c r="AC874" i="18"/>
  <c r="F874" i="18"/>
  <c r="F878" i="18"/>
  <c r="AC878" i="18"/>
  <c r="F882" i="18"/>
  <c r="AC882" i="18"/>
  <c r="F886" i="18"/>
  <c r="AC886" i="18"/>
  <c r="F890" i="18"/>
  <c r="AC890" i="18"/>
  <c r="F894" i="18"/>
  <c r="AC894" i="18"/>
  <c r="F898" i="18"/>
  <c r="AC898" i="18"/>
  <c r="F902" i="18"/>
  <c r="AC902" i="18"/>
  <c r="F906" i="18"/>
  <c r="AC906" i="18"/>
  <c r="AB1007" i="18"/>
  <c r="AB997" i="18"/>
  <c r="AB768" i="18"/>
  <c r="AB760" i="18"/>
  <c r="AB752" i="18"/>
  <c r="AB744" i="18"/>
  <c r="AB736" i="18"/>
  <c r="AB728" i="18"/>
  <c r="AB720" i="18"/>
  <c r="AB712" i="18"/>
  <c r="AB704" i="18"/>
  <c r="AB696" i="18"/>
  <c r="AB688" i="18"/>
  <c r="AB680" i="18"/>
  <c r="AB672" i="18"/>
  <c r="AB664" i="18"/>
  <c r="AB656" i="18"/>
  <c r="AB648" i="18"/>
  <c r="AB640" i="18"/>
  <c r="AB632" i="18"/>
  <c r="AC622" i="18"/>
  <c r="AB612" i="18"/>
  <c r="AB601" i="18"/>
  <c r="AC590" i="18"/>
  <c r="AB580" i="18"/>
  <c r="AB569" i="18"/>
  <c r="AC558" i="18"/>
  <c r="AB548" i="18"/>
  <c r="AB537" i="18"/>
  <c r="AC526" i="18"/>
  <c r="AB516" i="18"/>
  <c r="AB500" i="18"/>
  <c r="AB484" i="18"/>
  <c r="AB468" i="18"/>
  <c r="AB452" i="18"/>
  <c r="AB436" i="18"/>
  <c r="AB420" i="18"/>
  <c r="AB404" i="18"/>
  <c r="AB388" i="18"/>
  <c r="AB372" i="18"/>
  <c r="AB356" i="18"/>
  <c r="AB340" i="18"/>
  <c r="AB324" i="18"/>
  <c r="AB308" i="18"/>
  <c r="AB292" i="18"/>
  <c r="AB276" i="18"/>
  <c r="AB260" i="18"/>
  <c r="AB244" i="18"/>
  <c r="AB228" i="18"/>
  <c r="AB212" i="18"/>
  <c r="AB196" i="18"/>
  <c r="AB180" i="18"/>
  <c r="AB164" i="18"/>
  <c r="AB148" i="18"/>
  <c r="AB116" i="18"/>
  <c r="AB84" i="18"/>
  <c r="AC25" i="18"/>
  <c r="F681" i="18"/>
  <c r="F656" i="18"/>
  <c r="F836" i="18"/>
  <c r="F1006" i="18"/>
  <c r="F940" i="18"/>
  <c r="F998" i="18"/>
  <c r="AC994" i="18"/>
  <c r="AC990" i="18"/>
  <c r="AC986" i="18"/>
  <c r="AC982" i="18"/>
  <c r="AC978" i="18"/>
  <c r="AC974" i="18"/>
  <c r="AC970" i="18"/>
  <c r="AC966" i="18"/>
  <c r="AC962" i="18"/>
  <c r="AC958" i="18"/>
  <c r="AC954" i="18"/>
  <c r="AC952" i="18"/>
  <c r="AC950" i="18"/>
  <c r="AC948" i="18"/>
  <c r="AC946" i="18"/>
  <c r="AC942" i="18"/>
  <c r="AC938" i="18"/>
  <c r="AC934" i="18"/>
  <c r="AC932" i="18"/>
  <c r="AC930" i="18"/>
  <c r="AC928" i="18"/>
  <c r="AC926" i="18"/>
  <c r="AC924" i="18"/>
  <c r="AC922" i="18"/>
  <c r="AC920" i="18"/>
  <c r="AC918" i="18"/>
  <c r="AC916" i="18"/>
  <c r="AC914" i="18"/>
  <c r="AC912" i="18"/>
  <c r="AC910" i="18"/>
  <c r="AC908" i="18"/>
  <c r="AC904" i="18"/>
  <c r="AC900" i="18"/>
  <c r="AC896" i="18"/>
  <c r="AC892" i="18"/>
  <c r="AC888" i="18"/>
  <c r="AC884" i="18"/>
  <c r="AC880" i="18"/>
  <c r="AC876" i="18"/>
  <c r="AC872" i="18"/>
  <c r="AC868" i="18"/>
  <c r="AC864" i="18"/>
  <c r="AC860" i="18"/>
  <c r="AC856" i="18"/>
  <c r="AC852" i="18"/>
  <c r="AC848" i="18"/>
  <c r="AC844" i="18"/>
  <c r="AC840" i="18"/>
  <c r="AC832" i="18"/>
  <c r="AC828" i="18"/>
  <c r="AC824" i="18"/>
  <c r="AC820" i="18"/>
  <c r="AC816" i="18"/>
  <c r="AC812" i="18"/>
  <c r="AC808" i="18"/>
  <c r="AC804" i="18"/>
  <c r="AC800" i="18"/>
  <c r="AC796" i="18"/>
  <c r="AC792" i="18"/>
  <c r="AC788" i="18"/>
  <c r="AC784" i="18"/>
  <c r="AC780" i="18"/>
  <c r="AC776" i="18"/>
  <c r="AC772" i="18"/>
  <c r="AJ48" i="12"/>
  <c r="BE48" i="12" s="1"/>
  <c r="BZ48" i="12" s="1"/>
  <c r="O87" i="12"/>
  <c r="AE87" i="12"/>
  <c r="AZ48" i="12"/>
  <c r="BU48" i="12" s="1"/>
  <c r="CP48" i="12" s="1"/>
  <c r="BB128" i="12"/>
  <c r="BW128" i="12" s="1"/>
  <c r="CR128" i="12" s="1"/>
  <c r="AG167" i="12"/>
  <c r="AY89" i="12"/>
  <c r="BT89" i="12" s="1"/>
  <c r="CO89" i="12" s="1"/>
  <c r="AD128" i="12"/>
  <c r="C52" i="9"/>
  <c r="B30" i="10" l="1"/>
  <c r="D6" i="12"/>
  <c r="D5" i="12"/>
  <c r="E386" i="12" s="1"/>
  <c r="BZ386" i="12" s="1"/>
  <c r="CA386" i="12" s="1"/>
  <c r="DT215" i="12" s="1"/>
  <c r="AJ87" i="12"/>
  <c r="BE87" i="12" s="1"/>
  <c r="BZ87" i="12" s="1"/>
  <c r="O126" i="12"/>
  <c r="AE126" i="12"/>
  <c r="AZ87" i="12"/>
  <c r="BU87" i="12" s="1"/>
  <c r="CP87" i="12" s="1"/>
  <c r="BB167" i="12"/>
  <c r="BW167" i="12" s="1"/>
  <c r="CR167" i="12" s="1"/>
  <c r="AG206" i="12"/>
  <c r="AY128" i="12"/>
  <c r="BT128" i="12" s="1"/>
  <c r="CO128" i="12" s="1"/>
  <c r="AD167" i="12"/>
  <c r="P28" i="10"/>
  <c r="P27" i="10"/>
  <c r="E29" i="12" l="1"/>
  <c r="BZ29" i="12" s="1"/>
  <c r="CA29" i="12" s="1"/>
  <c r="DT29" i="12" s="1"/>
  <c r="E260" i="12"/>
  <c r="BZ260" i="12" s="1"/>
  <c r="CA260" i="12" s="1"/>
  <c r="DT146" i="12" s="1"/>
  <c r="E372" i="12"/>
  <c r="BZ372" i="12" s="1"/>
  <c r="CA372" i="12" s="1"/>
  <c r="DT201" i="12" s="1"/>
  <c r="E339" i="12"/>
  <c r="BZ339" i="12" s="1"/>
  <c r="CA339" i="12" s="1"/>
  <c r="DT187" i="12" s="1"/>
  <c r="E213" i="12"/>
  <c r="BZ213" i="12" s="1"/>
  <c r="CA213" i="12" s="1"/>
  <c r="DT118" i="12" s="1"/>
  <c r="E306" i="12"/>
  <c r="BZ306" i="12" s="1"/>
  <c r="CA306" i="12" s="1"/>
  <c r="DT173" i="12" s="1"/>
  <c r="E292" i="12"/>
  <c r="BZ292" i="12" s="1"/>
  <c r="CA292" i="12" s="1"/>
  <c r="DT159" i="12" s="1"/>
  <c r="E35" i="12"/>
  <c r="BZ35" i="12" s="1"/>
  <c r="CA35" i="12" s="1"/>
  <c r="DT35" i="12" s="1"/>
  <c r="E342" i="12"/>
  <c r="BZ342" i="12" s="1"/>
  <c r="CA342" i="12" s="1"/>
  <c r="DT190" i="12" s="1"/>
  <c r="E66" i="12"/>
  <c r="BZ66" i="12" s="1"/>
  <c r="CA66" i="12" s="1"/>
  <c r="DT47" i="12" s="1"/>
  <c r="E381" i="12"/>
  <c r="BZ381" i="12" s="1"/>
  <c r="CA381" i="12" s="1"/>
  <c r="DT210" i="12" s="1"/>
  <c r="E251" i="12"/>
  <c r="BZ251" i="12" s="1"/>
  <c r="CA251" i="12" s="1"/>
  <c r="DT137" i="12" s="1"/>
  <c r="E106" i="12"/>
  <c r="BZ106" i="12" s="1"/>
  <c r="CA106" i="12" s="1"/>
  <c r="DT68" i="12" s="1"/>
  <c r="E348" i="12"/>
  <c r="BZ348" i="12" s="1"/>
  <c r="CA348" i="12" s="1"/>
  <c r="DT196" i="12" s="1"/>
  <c r="E218" i="12"/>
  <c r="BZ218" i="12" s="1"/>
  <c r="CA218" i="12" s="1"/>
  <c r="DT123" i="12" s="1"/>
  <c r="E97" i="12"/>
  <c r="BZ97" i="12" s="1"/>
  <c r="CA97" i="12" s="1"/>
  <c r="DT59" i="12" s="1"/>
  <c r="E334" i="12"/>
  <c r="BZ334" i="12" s="1"/>
  <c r="CA334" i="12" s="1"/>
  <c r="DT182" i="12" s="1"/>
  <c r="E59" i="12"/>
  <c r="BZ59" i="12" s="1"/>
  <c r="CA59" i="12" s="1"/>
  <c r="DT40" i="12" s="1"/>
  <c r="E301" i="12"/>
  <c r="BZ301" i="12" s="1"/>
  <c r="CL301" i="12" s="1"/>
  <c r="E61" i="12"/>
  <c r="BZ61" i="12" s="1"/>
  <c r="CA61" i="12" s="1"/>
  <c r="DT42" i="12" s="1"/>
  <c r="E175" i="12"/>
  <c r="BZ175" i="12" s="1"/>
  <c r="CA175" i="12" s="1"/>
  <c r="DT99" i="12" s="1"/>
  <c r="E268" i="12"/>
  <c r="BZ268" i="12" s="1"/>
  <c r="CA268" i="12" s="1"/>
  <c r="DT154" i="12" s="1"/>
  <c r="E138" i="12"/>
  <c r="BZ138" i="12" s="1"/>
  <c r="CM138" i="12" s="1"/>
  <c r="E380" i="12"/>
  <c r="BZ380" i="12" s="1"/>
  <c r="CA380" i="12" s="1"/>
  <c r="DT209" i="12" s="1"/>
  <c r="E254" i="12"/>
  <c r="BZ254" i="12" s="1"/>
  <c r="CA254" i="12" s="1"/>
  <c r="DT140" i="12" s="1"/>
  <c r="E347" i="12"/>
  <c r="BZ347" i="12" s="1"/>
  <c r="CA347" i="12" s="1"/>
  <c r="DT195" i="12" s="1"/>
  <c r="E221" i="12"/>
  <c r="BZ221" i="12" s="1"/>
  <c r="CA221" i="12" s="1"/>
  <c r="DT126" i="12" s="1"/>
  <c r="E72" i="12"/>
  <c r="BZ72" i="12" s="1"/>
  <c r="CA72" i="12" s="1"/>
  <c r="DT53" i="12" s="1"/>
  <c r="E333" i="12"/>
  <c r="BZ333" i="12" s="1"/>
  <c r="CA333" i="12" s="1"/>
  <c r="DT181" i="12" s="1"/>
  <c r="E188" i="12"/>
  <c r="BZ188" i="12" s="1"/>
  <c r="CA188" i="12" s="1"/>
  <c r="DT112" i="12" s="1"/>
  <c r="E300" i="12"/>
  <c r="BZ300" i="12" s="1"/>
  <c r="CA300" i="12" s="1"/>
  <c r="DT167" i="12" s="1"/>
  <c r="E136" i="12"/>
  <c r="BZ136" i="12" s="1"/>
  <c r="CA136" i="12" s="1"/>
  <c r="DT79" i="12" s="1"/>
  <c r="E174" i="12"/>
  <c r="BZ174" i="12" s="1"/>
  <c r="CA174" i="12" s="1"/>
  <c r="DT98" i="12" s="1"/>
  <c r="E27" i="12"/>
  <c r="BZ27" i="12" s="1"/>
  <c r="CA27" i="12" s="1"/>
  <c r="DT27" i="12" s="1"/>
  <c r="E267" i="12"/>
  <c r="BZ267" i="12" s="1"/>
  <c r="CA267" i="12" s="1"/>
  <c r="DT153" i="12" s="1"/>
  <c r="E141" i="12"/>
  <c r="BZ141" i="12" s="1"/>
  <c r="CA141" i="12" s="1"/>
  <c r="DT84" i="12" s="1"/>
  <c r="E383" i="12"/>
  <c r="BZ383" i="12" s="1"/>
  <c r="CA383" i="12" s="1"/>
  <c r="DT212" i="12" s="1"/>
  <c r="E28" i="12"/>
  <c r="BZ28" i="12" s="1"/>
  <c r="CA28" i="12" s="1"/>
  <c r="DT28" i="12" s="1"/>
  <c r="E179" i="12"/>
  <c r="BZ179" i="12" s="1"/>
  <c r="CA179" i="12" s="1"/>
  <c r="DT103" i="12" s="1"/>
  <c r="E369" i="12"/>
  <c r="BZ369" i="12" s="1"/>
  <c r="CA369" i="12" s="1"/>
  <c r="DT198" i="12" s="1"/>
  <c r="E220" i="12"/>
  <c r="BZ220" i="12" s="1"/>
  <c r="CA220" i="12" s="1"/>
  <c r="DT125" i="12" s="1"/>
  <c r="E75" i="12"/>
  <c r="BZ75" i="12" s="1"/>
  <c r="CA75" i="12" s="1"/>
  <c r="DT56" i="12" s="1"/>
  <c r="E336" i="12"/>
  <c r="BZ336" i="12" s="1"/>
  <c r="CA336" i="12" s="1"/>
  <c r="DT184" i="12" s="1"/>
  <c r="E112" i="12"/>
  <c r="BZ112" i="12" s="1"/>
  <c r="CA112" i="12" s="1"/>
  <c r="DT74" i="12" s="1"/>
  <c r="E24" i="12"/>
  <c r="BZ24" i="12" s="1"/>
  <c r="CA24" i="12" s="1"/>
  <c r="DT24" i="12" s="1"/>
  <c r="E303" i="12"/>
  <c r="BZ303" i="12" s="1"/>
  <c r="CA303" i="12" s="1"/>
  <c r="DT170" i="12" s="1"/>
  <c r="E173" i="12"/>
  <c r="BZ173" i="12" s="1"/>
  <c r="CA173" i="12" s="1"/>
  <c r="DT97" i="12" s="1"/>
  <c r="E26" i="12"/>
  <c r="BZ26" i="12" s="1"/>
  <c r="CA26" i="12" s="1"/>
  <c r="DT26" i="12" s="1"/>
  <c r="E270" i="12"/>
  <c r="BZ270" i="12" s="1"/>
  <c r="CA270" i="12" s="1"/>
  <c r="DT156" i="12" s="1"/>
  <c r="E382" i="12"/>
  <c r="BZ382" i="12" s="1"/>
  <c r="CA382" i="12" s="1"/>
  <c r="DT211" i="12" s="1"/>
  <c r="E108" i="12"/>
  <c r="BZ108" i="12" s="1"/>
  <c r="CA108" i="12" s="1"/>
  <c r="DT70" i="12" s="1"/>
  <c r="E256" i="12"/>
  <c r="BZ256" i="12" s="1"/>
  <c r="CA256" i="12" s="1"/>
  <c r="DT142" i="12" s="1"/>
  <c r="E107" i="12"/>
  <c r="BZ107" i="12" s="1"/>
  <c r="CA107" i="12" s="1"/>
  <c r="DT69" i="12" s="1"/>
  <c r="E368" i="12"/>
  <c r="BZ368" i="12" s="1"/>
  <c r="CA368" i="12" s="1"/>
  <c r="DT197" i="12" s="1"/>
  <c r="E223" i="12"/>
  <c r="BZ223" i="12" s="1"/>
  <c r="CA223" i="12" s="1"/>
  <c r="DT128" i="12" s="1"/>
  <c r="E335" i="12"/>
  <c r="BZ335" i="12" s="1"/>
  <c r="CA335" i="12" s="1"/>
  <c r="DT183" i="12" s="1"/>
  <c r="E135" i="12"/>
  <c r="BZ135" i="12" s="1"/>
  <c r="CD135" i="12" s="1"/>
  <c r="E111" i="12"/>
  <c r="BZ111" i="12" s="1"/>
  <c r="CA111" i="12" s="1"/>
  <c r="DT73" i="12" s="1"/>
  <c r="E227" i="12"/>
  <c r="BZ227" i="12" s="1"/>
  <c r="CK227" i="12" s="1"/>
  <c r="E33" i="12"/>
  <c r="BZ33" i="12" s="1"/>
  <c r="CA33" i="12" s="1"/>
  <c r="DT33" i="12" s="1"/>
  <c r="E64" i="12"/>
  <c r="BZ64" i="12" s="1"/>
  <c r="CG64" i="12" s="1"/>
  <c r="E180" i="12"/>
  <c r="BZ180" i="12" s="1"/>
  <c r="CA180" i="12" s="1"/>
  <c r="DT104" i="12" s="1"/>
  <c r="E101" i="12"/>
  <c r="BZ101" i="12" s="1"/>
  <c r="CK101" i="12" s="1"/>
  <c r="E147" i="12"/>
  <c r="BZ147" i="12" s="1"/>
  <c r="CA147" i="12" s="1"/>
  <c r="DT90" i="12" s="1"/>
  <c r="E259" i="12"/>
  <c r="BZ259" i="12" s="1"/>
  <c r="CM259" i="12" s="1"/>
  <c r="E114" i="12"/>
  <c r="BZ114" i="12" s="1"/>
  <c r="CA114" i="12" s="1"/>
  <c r="DT76" i="12" s="1"/>
  <c r="E375" i="12"/>
  <c r="BZ375" i="12" s="1"/>
  <c r="CL375" i="12" s="1"/>
  <c r="E17" i="12"/>
  <c r="BZ17" i="12" s="1"/>
  <c r="CA17" i="12" s="1"/>
  <c r="DT17" i="12" s="1"/>
  <c r="E113" i="12"/>
  <c r="BZ113" i="12" s="1"/>
  <c r="CA113" i="12" s="1"/>
  <c r="DT75" i="12" s="1"/>
  <c r="E212" i="12"/>
  <c r="BZ212" i="12" s="1"/>
  <c r="CA212" i="12" s="1"/>
  <c r="DT117" i="12" s="1"/>
  <c r="E67" i="12"/>
  <c r="BZ67" i="12" s="1"/>
  <c r="CA67" i="12" s="1"/>
  <c r="DT48" i="12" s="1"/>
  <c r="E309" i="12"/>
  <c r="BZ309" i="12" s="1"/>
  <c r="CA309" i="12" s="1"/>
  <c r="DT176" i="12" s="1"/>
  <c r="E96" i="12"/>
  <c r="BZ96" i="12" s="1"/>
  <c r="CA96" i="12" s="1"/>
  <c r="DT58" i="12" s="1"/>
  <c r="E226" i="12"/>
  <c r="BZ226" i="12" s="1"/>
  <c r="CA226" i="12" s="1"/>
  <c r="DT131" i="12" s="1"/>
  <c r="E295" i="12"/>
  <c r="BZ295" i="12" s="1"/>
  <c r="CD295" i="12" s="1"/>
  <c r="E146" i="12"/>
  <c r="BZ146" i="12" s="1"/>
  <c r="E34" i="12"/>
  <c r="BZ34" i="12" s="1"/>
  <c r="CA34" i="12" s="1"/>
  <c r="DT34" i="12" s="1"/>
  <c r="E262" i="12"/>
  <c r="BZ262" i="12" s="1"/>
  <c r="CA262" i="12" s="1"/>
  <c r="DT148" i="12" s="1"/>
  <c r="E374" i="12"/>
  <c r="BZ374" i="12" s="1"/>
  <c r="CA374" i="12" s="1"/>
  <c r="DT203" i="12" s="1"/>
  <c r="E73" i="12"/>
  <c r="BZ73" i="12" s="1"/>
  <c r="CA73" i="12" s="1"/>
  <c r="DT54" i="12" s="1"/>
  <c r="E229" i="12"/>
  <c r="BZ229" i="12" s="1"/>
  <c r="CA229" i="12" s="1"/>
  <c r="DT134" i="12" s="1"/>
  <c r="E99" i="12"/>
  <c r="BZ99" i="12" s="1"/>
  <c r="CA99" i="12" s="1"/>
  <c r="DT61" i="12" s="1"/>
  <c r="E341" i="12"/>
  <c r="BZ341" i="12" s="1"/>
  <c r="CA341" i="12" s="1"/>
  <c r="DT189" i="12" s="1"/>
  <c r="E215" i="12"/>
  <c r="BZ215" i="12" s="1"/>
  <c r="CP215" i="12" s="1"/>
  <c r="E308" i="12"/>
  <c r="BZ308" i="12" s="1"/>
  <c r="CA308" i="12" s="1"/>
  <c r="DT175" i="12" s="1"/>
  <c r="E187" i="12"/>
  <c r="BZ187" i="12" s="1"/>
  <c r="CA187" i="12" s="1"/>
  <c r="DT111" i="12" s="1"/>
  <c r="E182" i="12"/>
  <c r="BZ182" i="12" s="1"/>
  <c r="CA182" i="12" s="1"/>
  <c r="DT106" i="12" s="1"/>
  <c r="E19" i="12"/>
  <c r="BZ19" i="12" s="1"/>
  <c r="CA19" i="12" s="1"/>
  <c r="DT19" i="12" s="1"/>
  <c r="E294" i="12"/>
  <c r="BZ294" i="12" s="1"/>
  <c r="CA294" i="12" s="1"/>
  <c r="DT161" i="12" s="1"/>
  <c r="E149" i="12"/>
  <c r="BZ149" i="12" s="1"/>
  <c r="CA149" i="12" s="1"/>
  <c r="DT92" i="12" s="1"/>
  <c r="E261" i="12"/>
  <c r="BZ261" i="12" s="1"/>
  <c r="CA261" i="12" s="1"/>
  <c r="DT147" i="12" s="1"/>
  <c r="E58" i="12"/>
  <c r="BZ58" i="12" s="1"/>
  <c r="CA58" i="12" s="1"/>
  <c r="DT39" i="12" s="1"/>
  <c r="E230" i="12"/>
  <c r="BZ230" i="12" s="1"/>
  <c r="CA230" i="12" s="1"/>
  <c r="DT135" i="12" s="1"/>
  <c r="E377" i="12"/>
  <c r="BZ377" i="12" s="1"/>
  <c r="CA377" i="12" s="1"/>
  <c r="DT206" i="12" s="1"/>
  <c r="E228" i="12"/>
  <c r="BZ228" i="12" s="1"/>
  <c r="CA228" i="12" s="1"/>
  <c r="DT133" i="12" s="1"/>
  <c r="E102" i="12"/>
  <c r="BZ102" i="12" s="1"/>
  <c r="CA102" i="12" s="1"/>
  <c r="DT64" i="12" s="1"/>
  <c r="E344" i="12"/>
  <c r="BZ344" i="12" s="1"/>
  <c r="CA344" i="12" s="1"/>
  <c r="DT192" i="12" s="1"/>
  <c r="E139" i="12"/>
  <c r="BZ139" i="12" s="1"/>
  <c r="CA139" i="12" s="1"/>
  <c r="DT82" i="12" s="1"/>
  <c r="E185" i="12"/>
  <c r="BZ185" i="12" s="1"/>
  <c r="CA185" i="12" s="1"/>
  <c r="DT109" i="12" s="1"/>
  <c r="E57" i="12"/>
  <c r="BZ57" i="12" s="1"/>
  <c r="CA57" i="12" s="1"/>
  <c r="DT38" i="12" s="1"/>
  <c r="CK386" i="12"/>
  <c r="CD386" i="12"/>
  <c r="CM386" i="12"/>
  <c r="CP386" i="12"/>
  <c r="CG386" i="12"/>
  <c r="CL386" i="12"/>
  <c r="CG135" i="12"/>
  <c r="CK260" i="12"/>
  <c r="CL260" i="12"/>
  <c r="CG260" i="12"/>
  <c r="CP260" i="12"/>
  <c r="CD260" i="12"/>
  <c r="CM260" i="12"/>
  <c r="CL306" i="12"/>
  <c r="CM306" i="12"/>
  <c r="CD306" i="12"/>
  <c r="CG306" i="12"/>
  <c r="CK306" i="12"/>
  <c r="CP306" i="12"/>
  <c r="CM59" i="12"/>
  <c r="CP59" i="12"/>
  <c r="CL59" i="12"/>
  <c r="CG59" i="12"/>
  <c r="CD59" i="12"/>
  <c r="CK59" i="12"/>
  <c r="CP301" i="12"/>
  <c r="CL61" i="12"/>
  <c r="CK268" i="12"/>
  <c r="CM268" i="12"/>
  <c r="CL268" i="12"/>
  <c r="CG268" i="12"/>
  <c r="CD268" i="12"/>
  <c r="CP268" i="12"/>
  <c r="CP138" i="12"/>
  <c r="CM114" i="12"/>
  <c r="CP114" i="12"/>
  <c r="CL114" i="12"/>
  <c r="CG114" i="12"/>
  <c r="CK114" i="12"/>
  <c r="CD114" i="12"/>
  <c r="CP375" i="12"/>
  <c r="CP96" i="12"/>
  <c r="CM136" i="12"/>
  <c r="CP174" i="12"/>
  <c r="CM295" i="12"/>
  <c r="CP374" i="12"/>
  <c r="CM374" i="12"/>
  <c r="CP220" i="12"/>
  <c r="CM75" i="12"/>
  <c r="CP75" i="12"/>
  <c r="CL75" i="12"/>
  <c r="CG75" i="12"/>
  <c r="CD75" i="12"/>
  <c r="CK75" i="12"/>
  <c r="CK182" i="12"/>
  <c r="CD182" i="12"/>
  <c r="CG270" i="12"/>
  <c r="CG261" i="12"/>
  <c r="CL108" i="12"/>
  <c r="CM108" i="12"/>
  <c r="CK377" i="12"/>
  <c r="CG377" i="12"/>
  <c r="CP377" i="12"/>
  <c r="CD377" i="12"/>
  <c r="CL377" i="12"/>
  <c r="CM377" i="12"/>
  <c r="CP368" i="12"/>
  <c r="CG368" i="12"/>
  <c r="CL368" i="12"/>
  <c r="CK368" i="12"/>
  <c r="CD368" i="12"/>
  <c r="CM368" i="12"/>
  <c r="CP223" i="12"/>
  <c r="CD223" i="12"/>
  <c r="CG335" i="12"/>
  <c r="E183" i="12"/>
  <c r="BZ183" i="12" s="1"/>
  <c r="CA183" i="12" s="1"/>
  <c r="DT107" i="12" s="1"/>
  <c r="E257" i="12"/>
  <c r="BZ257" i="12" s="1"/>
  <c r="CA257" i="12" s="1"/>
  <c r="DT143" i="12" s="1"/>
  <c r="E70" i="12"/>
  <c r="BZ70" i="12" s="1"/>
  <c r="CA70" i="12" s="1"/>
  <c r="DT51" i="12" s="1"/>
  <c r="E190" i="12"/>
  <c r="BZ190" i="12" s="1"/>
  <c r="CA190" i="12" s="1"/>
  <c r="DT114" i="12" s="1"/>
  <c r="E330" i="12"/>
  <c r="BZ330" i="12" s="1"/>
  <c r="CA330" i="12" s="1"/>
  <c r="DT178" i="12" s="1"/>
  <c r="E60" i="12"/>
  <c r="BZ60" i="12" s="1"/>
  <c r="CA60" i="12" s="1"/>
  <c r="DT41" i="12" s="1"/>
  <c r="E181" i="12"/>
  <c r="BZ181" i="12" s="1"/>
  <c r="CA181" i="12" s="1"/>
  <c r="DT105" i="12" s="1"/>
  <c r="E302" i="12"/>
  <c r="BZ302" i="12" s="1"/>
  <c r="CA302" i="12" s="1"/>
  <c r="DT169" i="12" s="1"/>
  <c r="E18" i="12"/>
  <c r="BZ18" i="12" s="1"/>
  <c r="CA18" i="12" s="1"/>
  <c r="DT18" i="12" s="1"/>
  <c r="E176" i="12"/>
  <c r="BZ176" i="12" s="1"/>
  <c r="CA176" i="12" s="1"/>
  <c r="DT100" i="12" s="1"/>
  <c r="E297" i="12"/>
  <c r="BZ297" i="12" s="1"/>
  <c r="CA297" i="12" s="1"/>
  <c r="DT164" i="12" s="1"/>
  <c r="E269" i="12"/>
  <c r="BZ269" i="12" s="1"/>
  <c r="CA269" i="12" s="1"/>
  <c r="DT155" i="12" s="1"/>
  <c r="E21" i="12"/>
  <c r="BZ21" i="12" s="1"/>
  <c r="CA21" i="12" s="1"/>
  <c r="DT21" i="12" s="1"/>
  <c r="E74" i="12"/>
  <c r="BZ74" i="12" s="1"/>
  <c r="CA74" i="12" s="1"/>
  <c r="DT55" i="12" s="1"/>
  <c r="E140" i="12"/>
  <c r="BZ140" i="12" s="1"/>
  <c r="CA140" i="12" s="1"/>
  <c r="DT83" i="12" s="1"/>
  <c r="E143" i="12"/>
  <c r="BZ143" i="12" s="1"/>
  <c r="CA143" i="12" s="1"/>
  <c r="DT86" i="12" s="1"/>
  <c r="E264" i="12"/>
  <c r="BZ264" i="12" s="1"/>
  <c r="CA264" i="12" s="1"/>
  <c r="DT150" i="12" s="1"/>
  <c r="E385" i="12"/>
  <c r="BZ385" i="12" s="1"/>
  <c r="CA385" i="12" s="1"/>
  <c r="DT214" i="12" s="1"/>
  <c r="E134" i="12"/>
  <c r="BZ134" i="12" s="1"/>
  <c r="CA134" i="12" s="1"/>
  <c r="DT77" i="12" s="1"/>
  <c r="E255" i="12"/>
  <c r="BZ255" i="12" s="1"/>
  <c r="CA255" i="12" s="1"/>
  <c r="DT141" i="12" s="1"/>
  <c r="E376" i="12"/>
  <c r="BZ376" i="12" s="1"/>
  <c r="CA376" i="12" s="1"/>
  <c r="DT205" i="12" s="1"/>
  <c r="E110" i="12"/>
  <c r="BZ110" i="12" s="1"/>
  <c r="CA110" i="12" s="1"/>
  <c r="DT72" i="12" s="1"/>
  <c r="E231" i="12"/>
  <c r="BZ231" i="12" s="1"/>
  <c r="CA231" i="12" s="1"/>
  <c r="DT136" i="12" s="1"/>
  <c r="E371" i="12"/>
  <c r="BZ371" i="12" s="1"/>
  <c r="CA371" i="12" s="1"/>
  <c r="DT200" i="12" s="1"/>
  <c r="E343" i="12"/>
  <c r="BZ343" i="12" s="1"/>
  <c r="CA343" i="12" s="1"/>
  <c r="DT191" i="12" s="1"/>
  <c r="E253" i="12"/>
  <c r="BZ253" i="12" s="1"/>
  <c r="CA253" i="12" s="1"/>
  <c r="DT139" i="12" s="1"/>
  <c r="E25" i="12"/>
  <c r="BZ25" i="12" s="1"/>
  <c r="CA25" i="12" s="1"/>
  <c r="DT25" i="12" s="1"/>
  <c r="E105" i="12"/>
  <c r="BZ105" i="12" s="1"/>
  <c r="CA105" i="12" s="1"/>
  <c r="DT67" i="12" s="1"/>
  <c r="E217" i="12"/>
  <c r="BZ217" i="12" s="1"/>
  <c r="CA217" i="12" s="1"/>
  <c r="DT122" i="12" s="1"/>
  <c r="E338" i="12"/>
  <c r="BZ338" i="12" s="1"/>
  <c r="CA338" i="12" s="1"/>
  <c r="DT186" i="12" s="1"/>
  <c r="E68" i="12"/>
  <c r="BZ68" i="12" s="1"/>
  <c r="CA68" i="12" s="1"/>
  <c r="DT49" i="12" s="1"/>
  <c r="E189" i="12"/>
  <c r="BZ189" i="12" s="1"/>
  <c r="CA189" i="12" s="1"/>
  <c r="DT113" i="12" s="1"/>
  <c r="E329" i="12"/>
  <c r="BZ329" i="12" s="1"/>
  <c r="CA329" i="12" s="1"/>
  <c r="DT177" i="12" s="1"/>
  <c r="E63" i="12"/>
  <c r="BZ63" i="12" s="1"/>
  <c r="CA63" i="12" s="1"/>
  <c r="DT44" i="12" s="1"/>
  <c r="E184" i="12"/>
  <c r="BZ184" i="12" s="1"/>
  <c r="CA184" i="12" s="1"/>
  <c r="DT108" i="12" s="1"/>
  <c r="E305" i="12"/>
  <c r="BZ305" i="12" s="1"/>
  <c r="CA305" i="12" s="1"/>
  <c r="DT172" i="12" s="1"/>
  <c r="E296" i="12"/>
  <c r="BZ296" i="12" s="1"/>
  <c r="CA296" i="12" s="1"/>
  <c r="DT163" i="12" s="1"/>
  <c r="E69" i="12"/>
  <c r="BZ69" i="12" s="1"/>
  <c r="CA69" i="12" s="1"/>
  <c r="DT50" i="12" s="1"/>
  <c r="E109" i="12"/>
  <c r="BZ109" i="12" s="1"/>
  <c r="CA109" i="12" s="1"/>
  <c r="DT71" i="12" s="1"/>
  <c r="E191" i="12"/>
  <c r="BZ191" i="12" s="1"/>
  <c r="CA191" i="12" s="1"/>
  <c r="DT115" i="12" s="1"/>
  <c r="E151" i="12"/>
  <c r="BZ151" i="12" s="1"/>
  <c r="CA151" i="12" s="1"/>
  <c r="DT94" i="12" s="1"/>
  <c r="E291" i="12"/>
  <c r="BZ291" i="12" s="1"/>
  <c r="CA291" i="12" s="1"/>
  <c r="DT158" i="12" s="1"/>
  <c r="E31" i="12"/>
  <c r="BZ31" i="12" s="1"/>
  <c r="CA31" i="12" s="1"/>
  <c r="DT31" i="12" s="1"/>
  <c r="E142" i="12"/>
  <c r="BZ142" i="12" s="1"/>
  <c r="CA142" i="12" s="1"/>
  <c r="DT85" i="12" s="1"/>
  <c r="E263" i="12"/>
  <c r="BZ263" i="12" s="1"/>
  <c r="CA263" i="12" s="1"/>
  <c r="DT149" i="12" s="1"/>
  <c r="E384" i="12"/>
  <c r="BZ384" i="12" s="1"/>
  <c r="CA384" i="12" s="1"/>
  <c r="DT213" i="12" s="1"/>
  <c r="E137" i="12"/>
  <c r="BZ137" i="12" s="1"/>
  <c r="CA137" i="12" s="1"/>
  <c r="DT80" i="12" s="1"/>
  <c r="E258" i="12"/>
  <c r="BZ258" i="12" s="1"/>
  <c r="CA258" i="12" s="1"/>
  <c r="DT144" i="12" s="1"/>
  <c r="E379" i="12"/>
  <c r="BZ379" i="12" s="1"/>
  <c r="CA379" i="12" s="1"/>
  <c r="DT208" i="12" s="1"/>
  <c r="E370" i="12"/>
  <c r="BZ370" i="12" s="1"/>
  <c r="CA370" i="12" s="1"/>
  <c r="DT199" i="12" s="1"/>
  <c r="CM29" i="12"/>
  <c r="CG29" i="12"/>
  <c r="CK381" i="12"/>
  <c r="CP381" i="12"/>
  <c r="CD381" i="12"/>
  <c r="CM381" i="12"/>
  <c r="CG381" i="12"/>
  <c r="CL381" i="12"/>
  <c r="CM106" i="12"/>
  <c r="CK106" i="12"/>
  <c r="CL218" i="12"/>
  <c r="CK218" i="12"/>
  <c r="CD218" i="12"/>
  <c r="CP218" i="12"/>
  <c r="CM218" i="12"/>
  <c r="CG218" i="12"/>
  <c r="CM334" i="12"/>
  <c r="CL334" i="12"/>
  <c r="CM185" i="12"/>
  <c r="CP185" i="12"/>
  <c r="CG185" i="12"/>
  <c r="CL185" i="12"/>
  <c r="CK185" i="12"/>
  <c r="CD185" i="12"/>
  <c r="CM180" i="12"/>
  <c r="CL180" i="12"/>
  <c r="CG180" i="12"/>
  <c r="CP180" i="12"/>
  <c r="CK180" i="12"/>
  <c r="CD180" i="12"/>
  <c r="CP292" i="12"/>
  <c r="CM292" i="12"/>
  <c r="CK292" i="12"/>
  <c r="CL292" i="12"/>
  <c r="CD292" i="12"/>
  <c r="CG292" i="12"/>
  <c r="CK175" i="12"/>
  <c r="CL175" i="12"/>
  <c r="CL35" i="12"/>
  <c r="CP254" i="12"/>
  <c r="CK254" i="12"/>
  <c r="CK347" i="12"/>
  <c r="CP347" i="12"/>
  <c r="CL347" i="12"/>
  <c r="CG347" i="12"/>
  <c r="CD347" i="12"/>
  <c r="CM347" i="12"/>
  <c r="CM226" i="12"/>
  <c r="CP226" i="12"/>
  <c r="CK226" i="12"/>
  <c r="CG226" i="12"/>
  <c r="CL226" i="12"/>
  <c r="CD226" i="12"/>
  <c r="CM27" i="12"/>
  <c r="CK27" i="12"/>
  <c r="CP27" i="12"/>
  <c r="CL27" i="12"/>
  <c r="CG27" i="12"/>
  <c r="CD27" i="12"/>
  <c r="CM267" i="12"/>
  <c r="CK267" i="12"/>
  <c r="CD267" i="12"/>
  <c r="CP267" i="12"/>
  <c r="CG267" i="12"/>
  <c r="CL267" i="12"/>
  <c r="CM262" i="12"/>
  <c r="CP262" i="12"/>
  <c r="CL262" i="12"/>
  <c r="CG262" i="12"/>
  <c r="CD262" i="12"/>
  <c r="CK262" i="12"/>
  <c r="CM28" i="12"/>
  <c r="CP28" i="12"/>
  <c r="CL28" i="12"/>
  <c r="CG28" i="12"/>
  <c r="CK28" i="12"/>
  <c r="CD28" i="12"/>
  <c r="CM179" i="12"/>
  <c r="CD179" i="12"/>
  <c r="CP179" i="12"/>
  <c r="CG179" i="12"/>
  <c r="CK179" i="12"/>
  <c r="CL179" i="12"/>
  <c r="CM99" i="12"/>
  <c r="CP99" i="12"/>
  <c r="CD99" i="12"/>
  <c r="CG99" i="12"/>
  <c r="CL99" i="12"/>
  <c r="CK99" i="12"/>
  <c r="CK341" i="12"/>
  <c r="CP341" i="12"/>
  <c r="CD341" i="12"/>
  <c r="CM341" i="12"/>
  <c r="CL341" i="12"/>
  <c r="CG341" i="12"/>
  <c r="CD336" i="12"/>
  <c r="CM336" i="12"/>
  <c r="CK336" i="12"/>
  <c r="CP336" i="12"/>
  <c r="CG336" i="12"/>
  <c r="CL336" i="12"/>
  <c r="CM187" i="12"/>
  <c r="CL187" i="12"/>
  <c r="CP187" i="12"/>
  <c r="CG187" i="12"/>
  <c r="CK187" i="12"/>
  <c r="CD187" i="12"/>
  <c r="CK303" i="12"/>
  <c r="CL303" i="12"/>
  <c r="CG303" i="12"/>
  <c r="CP303" i="12"/>
  <c r="CD303" i="12"/>
  <c r="CM303" i="12"/>
  <c r="CM173" i="12"/>
  <c r="CP173" i="12"/>
  <c r="CG173" i="12"/>
  <c r="CK173" i="12"/>
  <c r="CL173" i="12"/>
  <c r="CD173" i="12"/>
  <c r="CM149" i="12"/>
  <c r="CG149" i="12"/>
  <c r="CP149" i="12"/>
  <c r="CL149" i="12"/>
  <c r="CD149" i="12"/>
  <c r="CK149" i="12"/>
  <c r="CM382" i="12"/>
  <c r="CK382" i="12"/>
  <c r="CP382" i="12"/>
  <c r="CG382" i="12"/>
  <c r="CL382" i="12"/>
  <c r="CD382" i="12"/>
  <c r="CM230" i="12"/>
  <c r="CP230" i="12"/>
  <c r="CK228" i="12"/>
  <c r="CM228" i="12"/>
  <c r="CD228" i="12"/>
  <c r="CP228" i="12"/>
  <c r="CG228" i="12"/>
  <c r="CL228" i="12"/>
  <c r="CD344" i="12"/>
  <c r="CM344" i="12"/>
  <c r="E36" i="12"/>
  <c r="BZ36" i="12" s="1"/>
  <c r="CA36" i="12" s="1"/>
  <c r="DT36" i="12" s="1"/>
  <c r="E65" i="12"/>
  <c r="BZ65" i="12" s="1"/>
  <c r="CA65" i="12" s="1"/>
  <c r="DT46" i="12" s="1"/>
  <c r="E144" i="12"/>
  <c r="BZ144" i="12" s="1"/>
  <c r="CA144" i="12" s="1"/>
  <c r="DT87" i="12" s="1"/>
  <c r="E225" i="12"/>
  <c r="BZ225" i="12" s="1"/>
  <c r="CA225" i="12" s="1"/>
  <c r="DT130" i="12" s="1"/>
  <c r="E346" i="12"/>
  <c r="BZ346" i="12" s="1"/>
  <c r="CA346" i="12" s="1"/>
  <c r="DT194" i="12" s="1"/>
  <c r="E95" i="12"/>
  <c r="BZ95" i="12" s="1"/>
  <c r="CA95" i="12" s="1"/>
  <c r="DT57" i="12" s="1"/>
  <c r="E216" i="12"/>
  <c r="BZ216" i="12" s="1"/>
  <c r="CA216" i="12" s="1"/>
  <c r="DT121" i="12" s="1"/>
  <c r="E337" i="12"/>
  <c r="BZ337" i="12" s="1"/>
  <c r="CA337" i="12" s="1"/>
  <c r="DT185" i="12" s="1"/>
  <c r="E71" i="12"/>
  <c r="BZ71" i="12" s="1"/>
  <c r="CA71" i="12" s="1"/>
  <c r="DT52" i="12" s="1"/>
  <c r="E192" i="12"/>
  <c r="BZ192" i="12" s="1"/>
  <c r="CA192" i="12" s="1"/>
  <c r="DT116" i="12" s="1"/>
  <c r="E332" i="12"/>
  <c r="BZ332" i="12" s="1"/>
  <c r="CA332" i="12" s="1"/>
  <c r="DT180" i="12" s="1"/>
  <c r="E304" i="12"/>
  <c r="BZ304" i="12" s="1"/>
  <c r="CA304" i="12" s="1"/>
  <c r="DT171" i="12" s="1"/>
  <c r="E104" i="12"/>
  <c r="BZ104" i="12" s="1"/>
  <c r="CA104" i="12" s="1"/>
  <c r="DT66" i="12" s="1"/>
  <c r="E152" i="12"/>
  <c r="BZ152" i="12" s="1"/>
  <c r="CA152" i="12" s="1"/>
  <c r="DT95" i="12" s="1"/>
  <c r="E32" i="12"/>
  <c r="BZ32" i="12" s="1"/>
  <c r="CA32" i="12" s="1"/>
  <c r="DT32" i="12" s="1"/>
  <c r="E178" i="12"/>
  <c r="BZ178" i="12" s="1"/>
  <c r="CA178" i="12" s="1"/>
  <c r="DT102" i="12" s="1"/>
  <c r="E299" i="12"/>
  <c r="BZ299" i="12" s="1"/>
  <c r="CA299" i="12" s="1"/>
  <c r="DT166" i="12" s="1"/>
  <c r="E23" i="12"/>
  <c r="BZ23" i="12" s="1"/>
  <c r="CA23" i="12" s="1"/>
  <c r="DT23" i="12" s="1"/>
  <c r="E150" i="12"/>
  <c r="BZ150" i="12" s="1"/>
  <c r="CA150" i="12" s="1"/>
  <c r="DT93" i="12" s="1"/>
  <c r="E290" i="12"/>
  <c r="BZ290" i="12" s="1"/>
  <c r="CA290" i="12" s="1"/>
  <c r="DT157" i="12" s="1"/>
  <c r="E30" i="12"/>
  <c r="BZ30" i="12" s="1"/>
  <c r="CA30" i="12" s="1"/>
  <c r="DT30" i="12" s="1"/>
  <c r="E145" i="12"/>
  <c r="BZ145" i="12" s="1"/>
  <c r="CA145" i="12" s="1"/>
  <c r="DT88" i="12" s="1"/>
  <c r="E266" i="12"/>
  <c r="BZ266" i="12" s="1"/>
  <c r="CA266" i="12" s="1"/>
  <c r="DT152" i="12" s="1"/>
  <c r="E387" i="12"/>
  <c r="BZ387" i="12" s="1"/>
  <c r="CA387" i="12" s="1"/>
  <c r="DT216" i="12" s="1"/>
  <c r="E378" i="12"/>
  <c r="BZ378" i="12" s="1"/>
  <c r="CA378" i="12" s="1"/>
  <c r="DT207" i="12" s="1"/>
  <c r="E20" i="12"/>
  <c r="BZ20" i="12" s="1"/>
  <c r="CA20" i="12" s="1"/>
  <c r="DT20" i="12" s="1"/>
  <c r="E100" i="12"/>
  <c r="BZ100" i="12" s="1"/>
  <c r="CA100" i="12" s="1"/>
  <c r="DT62" i="12" s="1"/>
  <c r="E214" i="12"/>
  <c r="BZ214" i="12" s="1"/>
  <c r="CA214" i="12" s="1"/>
  <c r="DT119" i="12" s="1"/>
  <c r="E252" i="12"/>
  <c r="BZ252" i="12" s="1"/>
  <c r="CA252" i="12" s="1"/>
  <c r="DT138" i="12" s="1"/>
  <c r="E373" i="12"/>
  <c r="BZ373" i="12" s="1"/>
  <c r="CA373" i="12" s="1"/>
  <c r="DT202" i="12" s="1"/>
  <c r="E103" i="12"/>
  <c r="BZ103" i="12" s="1"/>
  <c r="CA103" i="12" s="1"/>
  <c r="DT65" i="12" s="1"/>
  <c r="E224" i="12"/>
  <c r="BZ224" i="12" s="1"/>
  <c r="CA224" i="12" s="1"/>
  <c r="DT129" i="12" s="1"/>
  <c r="E345" i="12"/>
  <c r="BZ345" i="12" s="1"/>
  <c r="CA345" i="12" s="1"/>
  <c r="DT193" i="12" s="1"/>
  <c r="E98" i="12"/>
  <c r="BZ98" i="12" s="1"/>
  <c r="CA98" i="12" s="1"/>
  <c r="DT60" i="12" s="1"/>
  <c r="E219" i="12"/>
  <c r="BZ219" i="12" s="1"/>
  <c r="CA219" i="12" s="1"/>
  <c r="DT124" i="12" s="1"/>
  <c r="E340" i="12"/>
  <c r="BZ340" i="12" s="1"/>
  <c r="CA340" i="12" s="1"/>
  <c r="DT188" i="12" s="1"/>
  <c r="E331" i="12"/>
  <c r="BZ331" i="12" s="1"/>
  <c r="CA331" i="12" s="1"/>
  <c r="DT179" i="12" s="1"/>
  <c r="E148" i="12"/>
  <c r="BZ148" i="12" s="1"/>
  <c r="CA148" i="12" s="1"/>
  <c r="DT91" i="12" s="1"/>
  <c r="E222" i="12"/>
  <c r="BZ222" i="12" s="1"/>
  <c r="CA222" i="12" s="1"/>
  <c r="DT127" i="12" s="1"/>
  <c r="E62" i="12"/>
  <c r="BZ62" i="12" s="1"/>
  <c r="CA62" i="12" s="1"/>
  <c r="DT43" i="12" s="1"/>
  <c r="E186" i="12"/>
  <c r="BZ186" i="12" s="1"/>
  <c r="CA186" i="12" s="1"/>
  <c r="DT110" i="12" s="1"/>
  <c r="E307" i="12"/>
  <c r="BZ307" i="12" s="1"/>
  <c r="CA307" i="12" s="1"/>
  <c r="DT174" i="12" s="1"/>
  <c r="E56" i="12"/>
  <c r="BZ56" i="12" s="1"/>
  <c r="CA56" i="12" s="1"/>
  <c r="DT37" i="12" s="1"/>
  <c r="E177" i="12"/>
  <c r="BZ177" i="12" s="1"/>
  <c r="CA177" i="12" s="1"/>
  <c r="DT101" i="12" s="1"/>
  <c r="E298" i="12"/>
  <c r="BZ298" i="12" s="1"/>
  <c r="CA298" i="12" s="1"/>
  <c r="DT165" i="12" s="1"/>
  <c r="E22" i="12"/>
  <c r="BZ22" i="12" s="1"/>
  <c r="CA22" i="12" s="1"/>
  <c r="DT22" i="12" s="1"/>
  <c r="E153" i="12"/>
  <c r="BZ153" i="12" s="1"/>
  <c r="CA153" i="12" s="1"/>
  <c r="DT96" i="12" s="1"/>
  <c r="E293" i="12"/>
  <c r="BZ293" i="12" s="1"/>
  <c r="CA293" i="12" s="1"/>
  <c r="DT160" i="12" s="1"/>
  <c r="E265" i="12"/>
  <c r="BZ265" i="12" s="1"/>
  <c r="CA265" i="12" s="1"/>
  <c r="DT151" i="12" s="1"/>
  <c r="CK66" i="12"/>
  <c r="CM66" i="12"/>
  <c r="CD66" i="12"/>
  <c r="CP66" i="12"/>
  <c r="CG66" i="12"/>
  <c r="CL66" i="12"/>
  <c r="CK139" i="12"/>
  <c r="CL139" i="12"/>
  <c r="CG139" i="12"/>
  <c r="CP139" i="12"/>
  <c r="CD139" i="12"/>
  <c r="CM139" i="12"/>
  <c r="CK111" i="12"/>
  <c r="CM111" i="12"/>
  <c r="CD111" i="12"/>
  <c r="CG111" i="12"/>
  <c r="CL111" i="12"/>
  <c r="CP111" i="12"/>
  <c r="CL372" i="12"/>
  <c r="CK372" i="12"/>
  <c r="CM372" i="12"/>
  <c r="CD372" i="12"/>
  <c r="CP372" i="12"/>
  <c r="CG372" i="12"/>
  <c r="CP348" i="12"/>
  <c r="CG348" i="12"/>
  <c r="CL348" i="12"/>
  <c r="CD348" i="12"/>
  <c r="CK348" i="12"/>
  <c r="CM348" i="12"/>
  <c r="CK213" i="12"/>
  <c r="CD213" i="12"/>
  <c r="CL17" i="12"/>
  <c r="CK57" i="12"/>
  <c r="CK113" i="12"/>
  <c r="CG113" i="12"/>
  <c r="CK221" i="12"/>
  <c r="CM221" i="12"/>
  <c r="CL221" i="12"/>
  <c r="CG221" i="12"/>
  <c r="CP221" i="12"/>
  <c r="CD221" i="12"/>
  <c r="CL342" i="12"/>
  <c r="CP342" i="12"/>
  <c r="CK72" i="12"/>
  <c r="CK212" i="12"/>
  <c r="CD212" i="12"/>
  <c r="CL212" i="12"/>
  <c r="CP212" i="12"/>
  <c r="CG212" i="12"/>
  <c r="CM212" i="12"/>
  <c r="CP333" i="12"/>
  <c r="CM67" i="12"/>
  <c r="CG67" i="12"/>
  <c r="CP67" i="12"/>
  <c r="CL67" i="12"/>
  <c r="CK67" i="12"/>
  <c r="CD67" i="12"/>
  <c r="CM188" i="12"/>
  <c r="CL188" i="12"/>
  <c r="CG188" i="12"/>
  <c r="CP188" i="12"/>
  <c r="CD188" i="12"/>
  <c r="CK188" i="12"/>
  <c r="CK300" i="12"/>
  <c r="CG300" i="12"/>
  <c r="CD300" i="12"/>
  <c r="CP300" i="12"/>
  <c r="CM300" i="12"/>
  <c r="CL300" i="12"/>
  <c r="BZ362" i="12"/>
  <c r="BZ206" i="12"/>
  <c r="BZ50" i="12"/>
  <c r="BZ89" i="12"/>
  <c r="BZ323" i="12"/>
  <c r="BZ167" i="12"/>
  <c r="BZ245" i="12"/>
  <c r="BZ284" i="12"/>
  <c r="BZ128" i="12"/>
  <c r="BZ11" i="12"/>
  <c r="CG17" i="12"/>
  <c r="O165" i="12"/>
  <c r="AJ126" i="12"/>
  <c r="BE126" i="12" s="1"/>
  <c r="BZ126" i="12" s="1"/>
  <c r="BB206" i="12"/>
  <c r="BW206" i="12" s="1"/>
  <c r="CR206" i="12" s="1"/>
  <c r="AG245" i="12"/>
  <c r="AD206" i="12"/>
  <c r="AY167" i="12"/>
  <c r="BT167" i="12" s="1"/>
  <c r="CO167" i="12" s="1"/>
  <c r="AZ126" i="12"/>
  <c r="BU126" i="12" s="1"/>
  <c r="CP126" i="12" s="1"/>
  <c r="AE165" i="12"/>
  <c r="C56" i="8"/>
  <c r="Q64" i="6"/>
  <c r="CP261" i="12" l="1"/>
  <c r="CL294" i="12"/>
  <c r="CM24" i="12"/>
  <c r="CK229" i="12"/>
  <c r="CM383" i="12"/>
  <c r="CK301" i="12"/>
  <c r="CG223" i="12"/>
  <c r="CP107" i="12"/>
  <c r="CP108" i="12"/>
  <c r="CD261" i="12"/>
  <c r="CL182" i="12"/>
  <c r="CG374" i="12"/>
  <c r="CL295" i="12"/>
  <c r="CK375" i="12"/>
  <c r="CG138" i="12"/>
  <c r="CG101" i="12"/>
  <c r="CG227" i="12"/>
  <c r="CK223" i="12"/>
  <c r="CM223" i="12"/>
  <c r="CD107" i="12"/>
  <c r="CD108" i="12"/>
  <c r="CK108" i="12"/>
  <c r="CM261" i="12"/>
  <c r="CK294" i="12"/>
  <c r="CG182" i="12"/>
  <c r="CK24" i="12"/>
  <c r="CL374" i="12"/>
  <c r="CK374" i="12"/>
  <c r="CM34" i="12"/>
  <c r="CP295" i="12"/>
  <c r="CD375" i="12"/>
  <c r="CD138" i="12"/>
  <c r="CD301" i="12"/>
  <c r="CD64" i="12"/>
  <c r="CL223" i="12"/>
  <c r="CG108" i="12"/>
  <c r="CL261" i="12"/>
  <c r="CK261" i="12"/>
  <c r="CM182" i="12"/>
  <c r="CP182" i="12"/>
  <c r="CG308" i="12"/>
  <c r="CD229" i="12"/>
  <c r="CD374" i="12"/>
  <c r="CK383" i="12"/>
  <c r="CG259" i="12"/>
  <c r="CP101" i="12"/>
  <c r="CL227" i="12"/>
  <c r="I278" i="12"/>
  <c r="I279" i="12" s="1"/>
  <c r="I280" i="12" s="1"/>
  <c r="I281" i="12" s="1"/>
  <c r="I282" i="12" s="1"/>
  <c r="I283" i="12" s="1"/>
  <c r="I284" i="12" s="1"/>
  <c r="I285" i="12" s="1"/>
  <c r="I286" i="12" s="1"/>
  <c r="I287" i="12" s="1"/>
  <c r="I288" i="12" s="1"/>
  <c r="I289" i="12" s="1"/>
  <c r="I290" i="12" s="1"/>
  <c r="I291" i="12" s="1"/>
  <c r="I292" i="12" s="1"/>
  <c r="I293" i="12" s="1"/>
  <c r="I294" i="12" s="1"/>
  <c r="I295" i="12" s="1"/>
  <c r="I296" i="12" s="1"/>
  <c r="I297" i="12" s="1"/>
  <c r="I298" i="12" s="1"/>
  <c r="I299" i="12" s="1"/>
  <c r="I300" i="12" s="1"/>
  <c r="I301" i="12" s="1"/>
  <c r="I302" i="12" s="1"/>
  <c r="I303" i="12" s="1"/>
  <c r="I304" i="12" s="1"/>
  <c r="I305" i="12" s="1"/>
  <c r="I306" i="12" s="1"/>
  <c r="I307" i="12" s="1"/>
  <c r="I308" i="12" s="1"/>
  <c r="I309" i="12" s="1"/>
  <c r="I310" i="12" s="1"/>
  <c r="I311" i="12" s="1"/>
  <c r="I312" i="12" s="1"/>
  <c r="I313" i="12" s="1"/>
  <c r="I314" i="12" s="1"/>
  <c r="I315" i="12" s="1"/>
  <c r="I316" i="12" s="1"/>
  <c r="BZ315" i="12"/>
  <c r="BZ314" i="12"/>
  <c r="BZ313" i="12"/>
  <c r="I83" i="12"/>
  <c r="I84" i="12" s="1"/>
  <c r="I85" i="12" s="1"/>
  <c r="I86" i="12" s="1"/>
  <c r="I87" i="12" s="1"/>
  <c r="I88" i="12" s="1"/>
  <c r="I89" i="12" s="1"/>
  <c r="I90" i="12" s="1"/>
  <c r="I91" i="12" s="1"/>
  <c r="I92" i="12" s="1"/>
  <c r="I93" i="12" s="1"/>
  <c r="I94" i="12" s="1"/>
  <c r="I95" i="12" s="1"/>
  <c r="I96" i="12" s="1"/>
  <c r="I97" i="12" s="1"/>
  <c r="I98" i="12" s="1"/>
  <c r="I99" i="12" s="1"/>
  <c r="I100" i="12" s="1"/>
  <c r="I101" i="12" s="1"/>
  <c r="I102" i="12" s="1"/>
  <c r="I103" i="12" s="1"/>
  <c r="I104" i="12" s="1"/>
  <c r="I105" i="12" s="1"/>
  <c r="I106" i="12" s="1"/>
  <c r="I107" i="12" s="1"/>
  <c r="I108" i="12" s="1"/>
  <c r="I109" i="12" s="1"/>
  <c r="I110" i="12" s="1"/>
  <c r="I111" i="12" s="1"/>
  <c r="I112" i="12" s="1"/>
  <c r="I113" i="12" s="1"/>
  <c r="I114" i="12" s="1"/>
  <c r="I115" i="12" s="1"/>
  <c r="I116" i="12" s="1"/>
  <c r="I117" i="12" s="1"/>
  <c r="I118" i="12" s="1"/>
  <c r="I119" i="12" s="1"/>
  <c r="I120" i="12" s="1"/>
  <c r="I121" i="12" s="1"/>
  <c r="BZ119" i="12"/>
  <c r="BZ118" i="12"/>
  <c r="BZ120" i="12"/>
  <c r="BZ275" i="12"/>
  <c r="BZ274" i="12"/>
  <c r="I239" i="12"/>
  <c r="I240" i="12" s="1"/>
  <c r="I241" i="12" s="1"/>
  <c r="I242" i="12" s="1"/>
  <c r="I243" i="12" s="1"/>
  <c r="I244" i="12" s="1"/>
  <c r="I245" i="12" s="1"/>
  <c r="I246" i="12" s="1"/>
  <c r="I247" i="12" s="1"/>
  <c r="I248" i="12" s="1"/>
  <c r="I249" i="12" s="1"/>
  <c r="I250" i="12" s="1"/>
  <c r="I251" i="12" s="1"/>
  <c r="I252" i="12" s="1"/>
  <c r="I253" i="12" s="1"/>
  <c r="I254" i="12" s="1"/>
  <c r="I255" i="12" s="1"/>
  <c r="I256" i="12" s="1"/>
  <c r="I257" i="12" s="1"/>
  <c r="I258" i="12" s="1"/>
  <c r="I259" i="12" s="1"/>
  <c r="I260" i="12" s="1"/>
  <c r="I261" i="12" s="1"/>
  <c r="I262" i="12" s="1"/>
  <c r="I263" i="12" s="1"/>
  <c r="I264" i="12" s="1"/>
  <c r="I265" i="12" s="1"/>
  <c r="I266" i="12" s="1"/>
  <c r="I267" i="12" s="1"/>
  <c r="I268" i="12" s="1"/>
  <c r="I269" i="12" s="1"/>
  <c r="I270" i="12" s="1"/>
  <c r="I271" i="12" s="1"/>
  <c r="I272" i="12" s="1"/>
  <c r="I273" i="12" s="1"/>
  <c r="I274" i="12" s="1"/>
  <c r="I275" i="12" s="1"/>
  <c r="I276" i="12" s="1"/>
  <c r="I277" i="12" s="1"/>
  <c r="BZ276" i="12"/>
  <c r="BZ79" i="12"/>
  <c r="I44" i="12"/>
  <c r="I45" i="12" s="1"/>
  <c r="I46" i="12" s="1"/>
  <c r="I47" i="12" s="1"/>
  <c r="I48" i="12" s="1"/>
  <c r="I49" i="12" s="1"/>
  <c r="I50" i="12" s="1"/>
  <c r="I51" i="12" s="1"/>
  <c r="I52" i="12" s="1"/>
  <c r="I53" i="12" s="1"/>
  <c r="I54" i="12" s="1"/>
  <c r="I55" i="12" s="1"/>
  <c r="I56" i="12" s="1"/>
  <c r="I57" i="12" s="1"/>
  <c r="I58" i="12" s="1"/>
  <c r="I59" i="12" s="1"/>
  <c r="I60" i="12" s="1"/>
  <c r="I61" i="12" s="1"/>
  <c r="I62" i="12" s="1"/>
  <c r="I63" i="12" s="1"/>
  <c r="I64" i="12" s="1"/>
  <c r="I65" i="12" s="1"/>
  <c r="I66" i="12" s="1"/>
  <c r="I67" i="12" s="1"/>
  <c r="I68" i="12" s="1"/>
  <c r="I69" i="12" s="1"/>
  <c r="I70" i="12" s="1"/>
  <c r="I71" i="12" s="1"/>
  <c r="I72" i="12" s="1"/>
  <c r="I73" i="12" s="1"/>
  <c r="I74" i="12" s="1"/>
  <c r="I75" i="12" s="1"/>
  <c r="I76" i="12" s="1"/>
  <c r="I77" i="12" s="1"/>
  <c r="I78" i="12" s="1"/>
  <c r="I79" i="12" s="1"/>
  <c r="I80" i="12" s="1"/>
  <c r="I81" i="12" s="1"/>
  <c r="I82" i="12" s="1"/>
  <c r="BZ81" i="12"/>
  <c r="BZ80" i="12"/>
  <c r="BZ198" i="12"/>
  <c r="BZ197" i="12"/>
  <c r="I161" i="12"/>
  <c r="I162" i="12" s="1"/>
  <c r="I163" i="12" s="1"/>
  <c r="I164" i="12" s="1"/>
  <c r="I165" i="12" s="1"/>
  <c r="I166" i="12" s="1"/>
  <c r="I167" i="12" s="1"/>
  <c r="I168" i="12" s="1"/>
  <c r="I169" i="12" s="1"/>
  <c r="I170" i="12" s="1"/>
  <c r="I171" i="12" s="1"/>
  <c r="I172" i="12" s="1"/>
  <c r="I173" i="12" s="1"/>
  <c r="I174" i="12" s="1"/>
  <c r="I175" i="12" s="1"/>
  <c r="I176" i="12" s="1"/>
  <c r="I177" i="12" s="1"/>
  <c r="I178" i="12" s="1"/>
  <c r="I179" i="12" s="1"/>
  <c r="I180" i="12" s="1"/>
  <c r="I181" i="12" s="1"/>
  <c r="I182" i="12" s="1"/>
  <c r="I183" i="12" s="1"/>
  <c r="I184" i="12" s="1"/>
  <c r="I185" i="12" s="1"/>
  <c r="I186" i="12" s="1"/>
  <c r="I187" i="12" s="1"/>
  <c r="I188" i="12" s="1"/>
  <c r="I189" i="12" s="1"/>
  <c r="I190" i="12" s="1"/>
  <c r="I191" i="12" s="1"/>
  <c r="I192" i="12" s="1"/>
  <c r="I193" i="12" s="1"/>
  <c r="I194" i="12" s="1"/>
  <c r="I195" i="12" s="1"/>
  <c r="I196" i="12" s="1"/>
  <c r="I197" i="12" s="1"/>
  <c r="I198" i="12" s="1"/>
  <c r="I199" i="12" s="1"/>
  <c r="BZ196" i="12"/>
  <c r="I200" i="12"/>
  <c r="I201" i="12" s="1"/>
  <c r="I202" i="12" s="1"/>
  <c r="I203" i="12" s="1"/>
  <c r="I204" i="12" s="1"/>
  <c r="I205" i="12" s="1"/>
  <c r="I206" i="12" s="1"/>
  <c r="I207" i="12" s="1"/>
  <c r="I208" i="12" s="1"/>
  <c r="I209" i="12" s="1"/>
  <c r="I210" i="12" s="1"/>
  <c r="I211" i="12" s="1"/>
  <c r="I212" i="12" s="1"/>
  <c r="I213" i="12" s="1"/>
  <c r="I214" i="12" s="1"/>
  <c r="I215" i="12" s="1"/>
  <c r="I216" i="12" s="1"/>
  <c r="I217" i="12" s="1"/>
  <c r="I218" i="12" s="1"/>
  <c r="I219" i="12" s="1"/>
  <c r="I220" i="12" s="1"/>
  <c r="I221" i="12" s="1"/>
  <c r="I222" i="12" s="1"/>
  <c r="I223" i="12" s="1"/>
  <c r="I224" i="12" s="1"/>
  <c r="I225" i="12" s="1"/>
  <c r="I226" i="12" s="1"/>
  <c r="I227" i="12" s="1"/>
  <c r="I228" i="12" s="1"/>
  <c r="I229" i="12" s="1"/>
  <c r="I230" i="12" s="1"/>
  <c r="I231" i="12" s="1"/>
  <c r="I232" i="12" s="1"/>
  <c r="I233" i="12" s="1"/>
  <c r="I234" i="12" s="1"/>
  <c r="I235" i="12" s="1"/>
  <c r="I236" i="12" s="1"/>
  <c r="I237" i="12" s="1"/>
  <c r="I238" i="12" s="1"/>
  <c r="BZ235" i="12"/>
  <c r="BZ237" i="12"/>
  <c r="BZ236" i="12"/>
  <c r="BZ159" i="12"/>
  <c r="I122" i="12"/>
  <c r="I123" i="12" s="1"/>
  <c r="I124" i="12" s="1"/>
  <c r="I125" i="12" s="1"/>
  <c r="I126" i="12" s="1"/>
  <c r="I127" i="12" s="1"/>
  <c r="I128" i="12" s="1"/>
  <c r="I129" i="12" s="1"/>
  <c r="I130" i="12" s="1"/>
  <c r="I131" i="12" s="1"/>
  <c r="I132" i="12" s="1"/>
  <c r="I133" i="12" s="1"/>
  <c r="I134" i="12" s="1"/>
  <c r="I135" i="12" s="1"/>
  <c r="I136" i="12" s="1"/>
  <c r="I137" i="12" s="1"/>
  <c r="I138" i="12" s="1"/>
  <c r="I139" i="12" s="1"/>
  <c r="I140" i="12" s="1"/>
  <c r="I141" i="12" s="1"/>
  <c r="I142" i="12" s="1"/>
  <c r="I143" i="12" s="1"/>
  <c r="I144" i="12" s="1"/>
  <c r="I145" i="12" s="1"/>
  <c r="I146" i="12" s="1"/>
  <c r="I147" i="12" s="1"/>
  <c r="I148" i="12" s="1"/>
  <c r="I149" i="12" s="1"/>
  <c r="I150" i="12" s="1"/>
  <c r="I151" i="12" s="1"/>
  <c r="I152" i="12" s="1"/>
  <c r="I153" i="12" s="1"/>
  <c r="I154" i="12" s="1"/>
  <c r="I155" i="12" s="1"/>
  <c r="I156" i="12" s="1"/>
  <c r="I157" i="12" s="1"/>
  <c r="I158" i="12" s="1"/>
  <c r="I159" i="12" s="1"/>
  <c r="I160" i="12" s="1"/>
  <c r="BZ158" i="12"/>
  <c r="BZ157" i="12"/>
  <c r="I317" i="12"/>
  <c r="I318" i="12" s="1"/>
  <c r="I319" i="12" s="1"/>
  <c r="I320" i="12" s="1"/>
  <c r="I321" i="12" s="1"/>
  <c r="I322" i="12" s="1"/>
  <c r="I323" i="12" s="1"/>
  <c r="I324" i="12" s="1"/>
  <c r="I325" i="12" s="1"/>
  <c r="I326" i="12" s="1"/>
  <c r="I327" i="12" s="1"/>
  <c r="I328" i="12" s="1"/>
  <c r="I329" i="12" s="1"/>
  <c r="I330" i="12" s="1"/>
  <c r="I331" i="12" s="1"/>
  <c r="I332" i="12" s="1"/>
  <c r="I333" i="12" s="1"/>
  <c r="I334" i="12" s="1"/>
  <c r="I335" i="12" s="1"/>
  <c r="I336" i="12" s="1"/>
  <c r="I337" i="12" s="1"/>
  <c r="I338" i="12" s="1"/>
  <c r="I339" i="12" s="1"/>
  <c r="I340" i="12" s="1"/>
  <c r="I341" i="12" s="1"/>
  <c r="I342" i="12" s="1"/>
  <c r="I343" i="12" s="1"/>
  <c r="I344" i="12" s="1"/>
  <c r="I345" i="12" s="1"/>
  <c r="I346" i="12" s="1"/>
  <c r="I347" i="12" s="1"/>
  <c r="I348" i="12" s="1"/>
  <c r="I349" i="12" s="1"/>
  <c r="I350" i="12" s="1"/>
  <c r="I351" i="12" s="1"/>
  <c r="I352" i="12" s="1"/>
  <c r="I353" i="12" s="1"/>
  <c r="I354" i="12" s="1"/>
  <c r="I355" i="12" s="1"/>
  <c r="BZ354" i="12"/>
  <c r="BZ353" i="12"/>
  <c r="BZ352" i="12"/>
  <c r="BZ391" i="12"/>
  <c r="I356" i="12"/>
  <c r="I357" i="12" s="1"/>
  <c r="I358" i="12" s="1"/>
  <c r="I359" i="12" s="1"/>
  <c r="I360" i="12" s="1"/>
  <c r="I361" i="12" s="1"/>
  <c r="I362" i="12" s="1"/>
  <c r="I363" i="12" s="1"/>
  <c r="I364" i="12" s="1"/>
  <c r="I365" i="12" s="1"/>
  <c r="I366" i="12" s="1"/>
  <c r="I367" i="12" s="1"/>
  <c r="I368" i="12" s="1"/>
  <c r="I369" i="12" s="1"/>
  <c r="I370" i="12" s="1"/>
  <c r="I371" i="12" s="1"/>
  <c r="I372" i="12" s="1"/>
  <c r="I373" i="12" s="1"/>
  <c r="I374" i="12" s="1"/>
  <c r="I375" i="12" s="1"/>
  <c r="I376" i="12" s="1"/>
  <c r="I377" i="12" s="1"/>
  <c r="I378" i="12" s="1"/>
  <c r="I379" i="12" s="1"/>
  <c r="I380" i="12" s="1"/>
  <c r="I381" i="12" s="1"/>
  <c r="I382" i="12" s="1"/>
  <c r="I383" i="12" s="1"/>
  <c r="I384" i="12" s="1"/>
  <c r="I385" i="12" s="1"/>
  <c r="I386" i="12" s="1"/>
  <c r="I387" i="12" s="1"/>
  <c r="I388" i="12" s="1"/>
  <c r="I389" i="12" s="1"/>
  <c r="I390" i="12" s="1"/>
  <c r="I391" i="12" s="1"/>
  <c r="I392" i="12" s="1"/>
  <c r="I393" i="12" s="1"/>
  <c r="I394" i="12" s="1"/>
  <c r="BZ393" i="12"/>
  <c r="BZ392" i="12"/>
  <c r="CG334" i="12"/>
  <c r="CG106" i="12"/>
  <c r="CK270" i="12"/>
  <c r="CL270" i="12"/>
  <c r="CL24" i="12"/>
  <c r="CD308" i="12"/>
  <c r="CM308" i="12"/>
  <c r="CL220" i="12"/>
  <c r="CD220" i="12"/>
  <c r="CP229" i="12"/>
  <c r="CP383" i="12"/>
  <c r="CP34" i="12"/>
  <c r="CK34" i="12"/>
  <c r="CG174" i="12"/>
  <c r="CM96" i="12"/>
  <c r="CK96" i="12"/>
  <c r="CP259" i="12"/>
  <c r="CP64" i="12"/>
  <c r="CK64" i="12"/>
  <c r="CL135" i="12"/>
  <c r="CG333" i="12"/>
  <c r="CL230" i="12"/>
  <c r="CK230" i="12"/>
  <c r="CM254" i="12"/>
  <c r="CM342" i="12"/>
  <c r="CD113" i="12"/>
  <c r="CP213" i="12"/>
  <c r="CL344" i="12"/>
  <c r="CG230" i="12"/>
  <c r="CG254" i="12"/>
  <c r="CM175" i="12"/>
  <c r="CP334" i="12"/>
  <c r="CL106" i="12"/>
  <c r="CD29" i="12"/>
  <c r="CK107" i="12"/>
  <c r="CP58" i="12"/>
  <c r="CD270" i="12"/>
  <c r="CM270" i="12"/>
  <c r="CM294" i="12"/>
  <c r="CP24" i="12"/>
  <c r="CL308" i="12"/>
  <c r="CK308" i="12"/>
  <c r="CG220" i="12"/>
  <c r="CM220" i="12"/>
  <c r="CG229" i="12"/>
  <c r="CG383" i="12"/>
  <c r="CG34" i="12"/>
  <c r="CM174" i="12"/>
  <c r="CL174" i="12"/>
  <c r="CG96" i="12"/>
  <c r="CK259" i="12"/>
  <c r="CL64" i="12"/>
  <c r="CL33" i="12"/>
  <c r="CK135" i="12"/>
  <c r="CG342" i="12"/>
  <c r="CP113" i="12"/>
  <c r="CL213" i="12"/>
  <c r="CG344" i="12"/>
  <c r="CK344" i="12"/>
  <c r="CD254" i="12"/>
  <c r="CG175" i="12"/>
  <c r="CP29" i="12"/>
  <c r="CL107" i="12"/>
  <c r="CM107" i="12"/>
  <c r="CP294" i="12"/>
  <c r="CM333" i="12"/>
  <c r="CL333" i="12"/>
  <c r="CD333" i="12"/>
  <c r="CK333" i="12"/>
  <c r="CK342" i="12"/>
  <c r="CD342" i="12"/>
  <c r="CL113" i="12"/>
  <c r="CM113" i="12"/>
  <c r="CM213" i="12"/>
  <c r="CG213" i="12"/>
  <c r="CP344" i="12"/>
  <c r="CD230" i="12"/>
  <c r="CL254" i="12"/>
  <c r="CP175" i="12"/>
  <c r="CD175" i="12"/>
  <c r="CD334" i="12"/>
  <c r="CK334" i="12"/>
  <c r="CD106" i="12"/>
  <c r="CP106" i="12"/>
  <c r="CK29" i="12"/>
  <c r="CL29" i="12"/>
  <c r="CG107" i="12"/>
  <c r="CP270" i="12"/>
  <c r="CG294" i="12"/>
  <c r="CD294" i="12"/>
  <c r="CD24" i="12"/>
  <c r="CG24" i="12"/>
  <c r="CP308" i="12"/>
  <c r="CK220" i="12"/>
  <c r="CM229" i="12"/>
  <c r="CL229" i="12"/>
  <c r="CD383" i="12"/>
  <c r="CL383" i="12"/>
  <c r="CL34" i="12"/>
  <c r="CD174" i="12"/>
  <c r="CK174" i="12"/>
  <c r="CL96" i="12"/>
  <c r="CG380" i="12"/>
  <c r="CG58" i="12"/>
  <c r="CM19" i="12"/>
  <c r="CM339" i="12"/>
  <c r="CL309" i="12"/>
  <c r="CG72" i="12"/>
  <c r="CD57" i="12"/>
  <c r="CP256" i="12"/>
  <c r="CG35" i="12"/>
  <c r="CD26" i="12"/>
  <c r="CP112" i="12"/>
  <c r="CD215" i="12"/>
  <c r="CK141" i="12"/>
  <c r="CP147" i="12"/>
  <c r="CD101" i="12"/>
  <c r="CK97" i="12"/>
  <c r="CL339" i="12"/>
  <c r="CM227" i="12"/>
  <c r="CL102" i="12"/>
  <c r="CL112" i="12"/>
  <c r="CG369" i="12"/>
  <c r="CM141" i="12"/>
  <c r="CP136" i="12"/>
  <c r="CK147" i="12"/>
  <c r="CL97" i="12"/>
  <c r="CM251" i="12"/>
  <c r="CG146" i="12"/>
  <c r="CA146" i="12"/>
  <c r="DT89" i="12" s="1"/>
  <c r="CK309" i="12"/>
  <c r="CP309" i="12"/>
  <c r="CP72" i="12"/>
  <c r="CG57" i="12"/>
  <c r="CM17" i="12"/>
  <c r="CG256" i="12"/>
  <c r="CP380" i="12"/>
  <c r="CD35" i="12"/>
  <c r="CK35" i="12"/>
  <c r="CL335" i="12"/>
  <c r="CP102" i="12"/>
  <c r="CL58" i="12"/>
  <c r="CM58" i="12"/>
  <c r="CP26" i="12"/>
  <c r="CG19" i="12"/>
  <c r="CD112" i="12"/>
  <c r="CK112" i="12"/>
  <c r="CL369" i="12"/>
  <c r="CL141" i="12"/>
  <c r="CL136" i="12"/>
  <c r="CK136" i="12"/>
  <c r="CG147" i="12"/>
  <c r="CD61" i="12"/>
  <c r="CP61" i="12"/>
  <c r="CG97" i="12"/>
  <c r="CM97" i="12"/>
  <c r="CG33" i="12"/>
  <c r="CD339" i="12"/>
  <c r="CK339" i="12"/>
  <c r="CD251" i="12"/>
  <c r="CK295" i="12"/>
  <c r="CA295" i="12"/>
  <c r="DT162" i="12" s="1"/>
  <c r="CM375" i="12"/>
  <c r="CA375" i="12"/>
  <c r="DT204" i="12" s="1"/>
  <c r="CM101" i="12"/>
  <c r="CA101" i="12"/>
  <c r="DT63" i="12" s="1"/>
  <c r="CP227" i="12"/>
  <c r="CA227" i="12"/>
  <c r="DT132" i="12" s="1"/>
  <c r="CK138" i="12"/>
  <c r="CA138" i="12"/>
  <c r="DT81" i="12" s="1"/>
  <c r="CM301" i="12"/>
  <c r="CA301" i="12"/>
  <c r="DT168" i="12" s="1"/>
  <c r="CM215" i="12"/>
  <c r="CA215" i="12"/>
  <c r="DT120" i="12" s="1"/>
  <c r="CM309" i="12"/>
  <c r="CD380" i="12"/>
  <c r="CK380" i="12"/>
  <c r="CP35" i="12"/>
  <c r="CD335" i="12"/>
  <c r="CP335" i="12"/>
  <c r="CD102" i="12"/>
  <c r="CG102" i="12"/>
  <c r="CK58" i="12"/>
  <c r="CL26" i="12"/>
  <c r="CG26" i="12"/>
  <c r="CP19" i="12"/>
  <c r="CD19" i="12"/>
  <c r="CM112" i="12"/>
  <c r="CM369" i="12"/>
  <c r="CP369" i="12"/>
  <c r="CG73" i="12"/>
  <c r="CP141" i="12"/>
  <c r="CG136" i="12"/>
  <c r="CL147" i="12"/>
  <c r="CM61" i="12"/>
  <c r="CK61" i="12"/>
  <c r="CP97" i="12"/>
  <c r="CP33" i="12"/>
  <c r="CK33" i="12"/>
  <c r="CP339" i="12"/>
  <c r="CL251" i="12"/>
  <c r="CG251" i="12"/>
  <c r="CD309" i="12"/>
  <c r="CD72" i="12"/>
  <c r="CL57" i="12"/>
  <c r="CP17" i="12"/>
  <c r="CD256" i="12"/>
  <c r="CL256" i="12"/>
  <c r="CD17" i="12"/>
  <c r="CG309" i="12"/>
  <c r="CL72" i="12"/>
  <c r="CM72" i="12"/>
  <c r="CM57" i="12"/>
  <c r="CP57" i="12"/>
  <c r="CK17" i="12"/>
  <c r="CM256" i="12"/>
  <c r="CK256" i="12"/>
  <c r="CL380" i="12"/>
  <c r="CM380" i="12"/>
  <c r="CM35" i="12"/>
  <c r="CM335" i="12"/>
  <c r="CK335" i="12"/>
  <c r="CK102" i="12"/>
  <c r="CM102" i="12"/>
  <c r="CD58" i="12"/>
  <c r="CM26" i="12"/>
  <c r="CK26" i="12"/>
  <c r="CL19" i="12"/>
  <c r="CK19" i="12"/>
  <c r="CG112" i="12"/>
  <c r="CD369" i="12"/>
  <c r="CK369" i="12"/>
  <c r="CD141" i="12"/>
  <c r="CG141" i="12"/>
  <c r="CD136" i="12"/>
  <c r="CD147" i="12"/>
  <c r="CM147" i="12"/>
  <c r="CG61" i="12"/>
  <c r="CD97" i="12"/>
  <c r="CD33" i="12"/>
  <c r="CM33" i="12"/>
  <c r="CG339" i="12"/>
  <c r="CK251" i="12"/>
  <c r="CP251" i="12"/>
  <c r="CD259" i="12"/>
  <c r="CA259" i="12"/>
  <c r="DT145" i="12" s="1"/>
  <c r="CM64" i="12"/>
  <c r="CA64" i="12"/>
  <c r="DT45" i="12" s="1"/>
  <c r="CP135" i="12"/>
  <c r="CA135" i="12"/>
  <c r="DT78" i="12" s="1"/>
  <c r="DT10" i="12" s="1"/>
  <c r="CK215" i="12"/>
  <c r="CG215" i="12"/>
  <c r="CL73" i="12"/>
  <c r="CL215" i="12"/>
  <c r="CD73" i="12"/>
  <c r="CK73" i="12"/>
  <c r="CD146" i="12"/>
  <c r="CM73" i="12"/>
  <c r="CP146" i="12"/>
  <c r="CL146" i="12"/>
  <c r="CK146" i="12"/>
  <c r="CM146" i="12"/>
  <c r="CP73" i="12"/>
  <c r="CD34" i="12"/>
  <c r="CG295" i="12"/>
  <c r="CD96" i="12"/>
  <c r="CG375" i="12"/>
  <c r="CL259" i="12"/>
  <c r="CL138" i="12"/>
  <c r="CL101" i="12"/>
  <c r="CG301" i="12"/>
  <c r="CD227" i="12"/>
  <c r="CM135" i="12"/>
  <c r="CL298" i="12"/>
  <c r="CD298" i="12"/>
  <c r="CM298" i="12"/>
  <c r="CG298" i="12"/>
  <c r="CP298" i="12"/>
  <c r="CK298" i="12"/>
  <c r="CK345" i="12"/>
  <c r="CL345" i="12"/>
  <c r="CG345" i="12"/>
  <c r="CP345" i="12"/>
  <c r="CD345" i="12"/>
  <c r="CM345" i="12"/>
  <c r="CK30" i="12"/>
  <c r="CL30" i="12"/>
  <c r="CG30" i="12"/>
  <c r="CP30" i="12"/>
  <c r="CD30" i="12"/>
  <c r="CM30" i="12"/>
  <c r="CK104" i="12"/>
  <c r="CG104" i="12"/>
  <c r="CP104" i="12"/>
  <c r="CL104" i="12"/>
  <c r="CD104" i="12"/>
  <c r="CM104" i="12"/>
  <c r="CM36" i="12"/>
  <c r="CG36" i="12"/>
  <c r="CP36" i="12"/>
  <c r="CL36" i="12"/>
  <c r="CK36" i="12"/>
  <c r="CD36" i="12"/>
  <c r="CM142" i="12"/>
  <c r="CD142" i="12"/>
  <c r="CP142" i="12"/>
  <c r="CG142" i="12"/>
  <c r="CL142" i="12"/>
  <c r="CK142" i="12"/>
  <c r="CM305" i="12"/>
  <c r="CP305" i="12"/>
  <c r="CL305" i="12"/>
  <c r="CG305" i="12"/>
  <c r="CD305" i="12"/>
  <c r="CK305" i="12"/>
  <c r="CM371" i="12"/>
  <c r="CP371" i="12"/>
  <c r="CL371" i="12"/>
  <c r="CG371" i="12"/>
  <c r="CD371" i="12"/>
  <c r="CK371" i="12"/>
  <c r="CK143" i="12"/>
  <c r="CM143" i="12"/>
  <c r="CL143" i="12"/>
  <c r="CG143" i="12"/>
  <c r="CP143" i="12"/>
  <c r="CD143" i="12"/>
  <c r="CK190" i="12"/>
  <c r="CP190" i="12"/>
  <c r="CD190" i="12"/>
  <c r="CM190" i="12"/>
  <c r="CL190" i="12"/>
  <c r="CG190" i="12"/>
  <c r="CK293" i="12"/>
  <c r="CM293" i="12"/>
  <c r="CL293" i="12"/>
  <c r="CG293" i="12"/>
  <c r="CD293" i="12"/>
  <c r="CP293" i="12"/>
  <c r="CM177" i="12"/>
  <c r="CL177" i="12"/>
  <c r="CP177" i="12"/>
  <c r="CD177" i="12"/>
  <c r="CK177" i="12"/>
  <c r="CG177" i="12"/>
  <c r="CM62" i="12"/>
  <c r="CG62" i="12"/>
  <c r="CD62" i="12"/>
  <c r="CL62" i="12"/>
  <c r="CK62" i="12"/>
  <c r="CP62" i="12"/>
  <c r="CM340" i="12"/>
  <c r="CK340" i="12"/>
  <c r="CG340" i="12"/>
  <c r="CD340" i="12"/>
  <c r="CL340" i="12"/>
  <c r="CP340" i="12"/>
  <c r="CM224" i="12"/>
  <c r="CL224" i="12"/>
  <c r="CP224" i="12"/>
  <c r="CD224" i="12"/>
  <c r="CK224" i="12"/>
  <c r="CG224" i="12"/>
  <c r="CK214" i="12"/>
  <c r="CM214" i="12"/>
  <c r="CD214" i="12"/>
  <c r="CP214" i="12"/>
  <c r="CG214" i="12"/>
  <c r="CL214" i="12"/>
  <c r="CM387" i="12"/>
  <c r="CP387" i="12"/>
  <c r="CG387" i="12"/>
  <c r="CL387" i="12"/>
  <c r="CD387" i="12"/>
  <c r="CK387" i="12"/>
  <c r="CL290" i="12"/>
  <c r="CD290" i="12"/>
  <c r="CM290" i="12"/>
  <c r="CG290" i="12"/>
  <c r="CK290" i="12"/>
  <c r="CP290" i="12"/>
  <c r="CK178" i="12"/>
  <c r="CP178" i="12"/>
  <c r="CL178" i="12"/>
  <c r="CG178" i="12"/>
  <c r="CD178" i="12"/>
  <c r="CM178" i="12"/>
  <c r="CK304" i="12"/>
  <c r="CL304" i="12"/>
  <c r="CD304" i="12"/>
  <c r="CG304" i="12"/>
  <c r="CM304" i="12"/>
  <c r="CP304" i="12"/>
  <c r="CK337" i="12"/>
  <c r="CM337" i="12"/>
  <c r="CL337" i="12"/>
  <c r="CG337" i="12"/>
  <c r="CD337" i="12"/>
  <c r="CP337" i="12"/>
  <c r="CK225" i="12"/>
  <c r="CM225" i="12"/>
  <c r="CL225" i="12"/>
  <c r="CG225" i="12"/>
  <c r="CP225" i="12"/>
  <c r="CD225" i="12"/>
  <c r="CM137" i="12"/>
  <c r="CL137" i="12"/>
  <c r="CG137" i="12"/>
  <c r="CP137" i="12"/>
  <c r="CD137" i="12"/>
  <c r="CK137" i="12"/>
  <c r="CM31" i="12"/>
  <c r="CP31" i="12"/>
  <c r="CD31" i="12"/>
  <c r="CL31" i="12"/>
  <c r="CK31" i="12"/>
  <c r="CG31" i="12"/>
  <c r="CM109" i="12"/>
  <c r="CD109" i="12"/>
  <c r="CP109" i="12"/>
  <c r="CG109" i="12"/>
  <c r="CL109" i="12"/>
  <c r="CK109" i="12"/>
  <c r="CM184" i="12"/>
  <c r="CG184" i="12"/>
  <c r="CP184" i="12"/>
  <c r="CL184" i="12"/>
  <c r="CK184" i="12"/>
  <c r="CD184" i="12"/>
  <c r="CK68" i="12"/>
  <c r="CP68" i="12"/>
  <c r="CD68" i="12"/>
  <c r="CG68" i="12"/>
  <c r="CM68" i="12"/>
  <c r="CL68" i="12"/>
  <c r="CG25" i="12"/>
  <c r="CL25" i="12"/>
  <c r="CK25" i="12"/>
  <c r="CD25" i="12"/>
  <c r="CM25" i="12"/>
  <c r="CP25" i="12"/>
  <c r="CM231" i="12"/>
  <c r="CP231" i="12"/>
  <c r="CL231" i="12"/>
  <c r="CG231" i="12"/>
  <c r="CK231" i="12"/>
  <c r="CD231" i="12"/>
  <c r="CP134" i="12"/>
  <c r="CL134" i="12"/>
  <c r="CD134" i="12"/>
  <c r="CK134" i="12"/>
  <c r="CM134" i="12"/>
  <c r="CG134" i="12"/>
  <c r="CL140" i="12"/>
  <c r="CD140" i="12"/>
  <c r="CK140" i="12"/>
  <c r="CM140" i="12"/>
  <c r="CP140" i="12"/>
  <c r="CG140" i="12"/>
  <c r="CK297" i="12"/>
  <c r="CM297" i="12"/>
  <c r="CL297" i="12"/>
  <c r="CG297" i="12"/>
  <c r="CD297" i="12"/>
  <c r="CP297" i="12"/>
  <c r="CD181" i="12"/>
  <c r="CM181" i="12"/>
  <c r="CK181" i="12"/>
  <c r="CL181" i="12"/>
  <c r="CP181" i="12"/>
  <c r="CG181" i="12"/>
  <c r="CM70" i="12"/>
  <c r="CG70" i="12"/>
  <c r="CD70" i="12"/>
  <c r="CL70" i="12"/>
  <c r="CK70" i="12"/>
  <c r="CP70" i="12"/>
  <c r="CM265" i="12"/>
  <c r="CK265" i="12"/>
  <c r="CD265" i="12"/>
  <c r="CP265" i="12"/>
  <c r="CG265" i="12"/>
  <c r="CL265" i="12"/>
  <c r="CK252" i="12"/>
  <c r="CG252" i="12"/>
  <c r="CP252" i="12"/>
  <c r="CL252" i="12"/>
  <c r="CD252" i="12"/>
  <c r="CM252" i="12"/>
  <c r="CM71" i="12"/>
  <c r="CL71" i="12"/>
  <c r="CG71" i="12"/>
  <c r="CP71" i="12"/>
  <c r="CK71" i="12"/>
  <c r="CD71" i="12"/>
  <c r="CK189" i="12"/>
  <c r="CD189" i="12"/>
  <c r="CM189" i="12"/>
  <c r="CL189" i="12"/>
  <c r="CP189" i="12"/>
  <c r="CG189" i="12"/>
  <c r="CM269" i="12"/>
  <c r="CG269" i="12"/>
  <c r="CD269" i="12"/>
  <c r="CL269" i="12"/>
  <c r="CK269" i="12"/>
  <c r="CP269" i="12"/>
  <c r="CM153" i="12"/>
  <c r="CP153" i="12"/>
  <c r="CL153" i="12"/>
  <c r="CG153" i="12"/>
  <c r="CK153" i="12"/>
  <c r="CD153" i="12"/>
  <c r="CM219" i="12"/>
  <c r="CG219" i="12"/>
  <c r="CP219" i="12"/>
  <c r="CL219" i="12"/>
  <c r="CK219" i="12"/>
  <c r="CD219" i="12"/>
  <c r="CM266" i="12"/>
  <c r="CP266" i="12"/>
  <c r="CL266" i="12"/>
  <c r="CG266" i="12"/>
  <c r="CK266" i="12"/>
  <c r="CD266" i="12"/>
  <c r="CK216" i="12"/>
  <c r="CM216" i="12"/>
  <c r="CD216" i="12"/>
  <c r="CG216" i="12"/>
  <c r="CL216" i="12"/>
  <c r="CP216" i="12"/>
  <c r="CM370" i="12"/>
  <c r="CP370" i="12"/>
  <c r="CD370" i="12"/>
  <c r="CG370" i="12"/>
  <c r="CL370" i="12"/>
  <c r="CK370" i="12"/>
  <c r="CK384" i="12"/>
  <c r="CD384" i="12"/>
  <c r="CM384" i="12"/>
  <c r="CL384" i="12"/>
  <c r="CP384" i="12"/>
  <c r="CG384" i="12"/>
  <c r="CK291" i="12"/>
  <c r="CP291" i="12"/>
  <c r="CL291" i="12"/>
  <c r="CG291" i="12"/>
  <c r="CM291" i="12"/>
  <c r="CD291" i="12"/>
  <c r="CK69" i="12"/>
  <c r="CP69" i="12"/>
  <c r="CL69" i="12"/>
  <c r="CG69" i="12"/>
  <c r="CM69" i="12"/>
  <c r="CD69" i="12"/>
  <c r="CM63" i="12"/>
  <c r="CL63" i="12"/>
  <c r="CG63" i="12"/>
  <c r="CP63" i="12"/>
  <c r="CK63" i="12"/>
  <c r="CD63" i="12"/>
  <c r="CM338" i="12"/>
  <c r="CK338" i="12"/>
  <c r="CD338" i="12"/>
  <c r="CL338" i="12"/>
  <c r="CP338" i="12"/>
  <c r="CG338" i="12"/>
  <c r="CD253" i="12"/>
  <c r="CM253" i="12"/>
  <c r="CP253" i="12"/>
  <c r="CK253" i="12"/>
  <c r="CG253" i="12"/>
  <c r="CL253" i="12"/>
  <c r="CM110" i="12"/>
  <c r="CG110" i="12"/>
  <c r="CL110" i="12"/>
  <c r="CP110" i="12"/>
  <c r="CD110" i="12"/>
  <c r="CK110" i="12"/>
  <c r="CK385" i="12"/>
  <c r="CM385" i="12"/>
  <c r="CL385" i="12"/>
  <c r="CD385" i="12"/>
  <c r="CG385" i="12"/>
  <c r="CP385" i="12"/>
  <c r="CK74" i="12"/>
  <c r="CD74" i="12"/>
  <c r="CM74" i="12"/>
  <c r="CL74" i="12"/>
  <c r="CP74" i="12"/>
  <c r="CG74" i="12"/>
  <c r="CM176" i="12"/>
  <c r="CP176" i="12"/>
  <c r="CL176" i="12"/>
  <c r="CG176" i="12"/>
  <c r="CK176" i="12"/>
  <c r="CD176" i="12"/>
  <c r="CM60" i="12"/>
  <c r="CD60" i="12"/>
  <c r="CP60" i="12"/>
  <c r="CK60" i="12"/>
  <c r="CG60" i="12"/>
  <c r="CL60" i="12"/>
  <c r="CK257" i="12"/>
  <c r="CM257" i="12"/>
  <c r="CG257" i="12"/>
  <c r="CL257" i="12"/>
  <c r="CD257" i="12"/>
  <c r="CP257" i="12"/>
  <c r="CK186" i="12"/>
  <c r="CP186" i="12"/>
  <c r="CD186" i="12"/>
  <c r="CM186" i="12"/>
  <c r="CL186" i="12"/>
  <c r="CG186" i="12"/>
  <c r="CK331" i="12"/>
  <c r="CP331" i="12"/>
  <c r="CL331" i="12"/>
  <c r="CG331" i="12"/>
  <c r="CD331" i="12"/>
  <c r="CM331" i="12"/>
  <c r="CM378" i="12"/>
  <c r="CK378" i="12"/>
  <c r="CD378" i="12"/>
  <c r="CL378" i="12"/>
  <c r="CP378" i="12"/>
  <c r="CG378" i="12"/>
  <c r="CK299" i="12"/>
  <c r="CP299" i="12"/>
  <c r="CL299" i="12"/>
  <c r="CG299" i="12"/>
  <c r="CM299" i="12"/>
  <c r="CD299" i="12"/>
  <c r="CL346" i="12"/>
  <c r="CM346" i="12"/>
  <c r="CD346" i="12"/>
  <c r="CP346" i="12"/>
  <c r="CK346" i="12"/>
  <c r="CG346" i="12"/>
  <c r="CM258" i="12"/>
  <c r="CP258" i="12"/>
  <c r="CL258" i="12"/>
  <c r="CG258" i="12"/>
  <c r="CK258" i="12"/>
  <c r="CD258" i="12"/>
  <c r="CK191" i="12"/>
  <c r="CM191" i="12"/>
  <c r="CD191" i="12"/>
  <c r="CP191" i="12"/>
  <c r="CG191" i="12"/>
  <c r="CL191" i="12"/>
  <c r="CK105" i="12"/>
  <c r="CG105" i="12"/>
  <c r="CD105" i="12"/>
  <c r="CL105" i="12"/>
  <c r="CM105" i="12"/>
  <c r="CP105" i="12"/>
  <c r="CD255" i="12"/>
  <c r="CM255" i="12"/>
  <c r="CL255" i="12"/>
  <c r="CK255" i="12"/>
  <c r="CP255" i="12"/>
  <c r="CG255" i="12"/>
  <c r="CL302" i="12"/>
  <c r="CM302" i="12"/>
  <c r="CD302" i="12"/>
  <c r="CG302" i="12"/>
  <c r="CK302" i="12"/>
  <c r="CP302" i="12"/>
  <c r="CD56" i="12"/>
  <c r="CP56" i="12"/>
  <c r="CK56" i="12"/>
  <c r="CM56" i="12"/>
  <c r="CG56" i="12"/>
  <c r="CL56" i="12"/>
  <c r="CD222" i="12"/>
  <c r="CM222" i="12"/>
  <c r="CL222" i="12"/>
  <c r="CP222" i="12"/>
  <c r="CK222" i="12"/>
  <c r="CG222" i="12"/>
  <c r="CM103" i="12"/>
  <c r="CK103" i="12"/>
  <c r="CD103" i="12"/>
  <c r="CG103" i="12"/>
  <c r="CL103" i="12"/>
  <c r="CP103" i="12"/>
  <c r="CK100" i="12"/>
  <c r="CP100" i="12"/>
  <c r="CL100" i="12"/>
  <c r="CG100" i="12"/>
  <c r="CD100" i="12"/>
  <c r="CM100" i="12"/>
  <c r="CK150" i="12"/>
  <c r="CM150" i="12"/>
  <c r="CD150" i="12"/>
  <c r="CP150" i="12"/>
  <c r="CG150" i="12"/>
  <c r="CL150" i="12"/>
  <c r="CM32" i="12"/>
  <c r="CP32" i="12"/>
  <c r="CL32" i="12"/>
  <c r="CG32" i="12"/>
  <c r="CK32" i="12"/>
  <c r="CD32" i="12"/>
  <c r="CM332" i="12"/>
  <c r="CG332" i="12"/>
  <c r="CL332" i="12"/>
  <c r="CP332" i="12"/>
  <c r="CD332" i="12"/>
  <c r="CK332" i="12"/>
  <c r="CD144" i="12"/>
  <c r="CM144" i="12"/>
  <c r="CL144" i="12"/>
  <c r="CK144" i="12"/>
  <c r="CP144" i="12"/>
  <c r="CG144" i="12"/>
  <c r="CK22" i="12"/>
  <c r="CP22" i="12"/>
  <c r="CD22" i="12"/>
  <c r="CM22" i="12"/>
  <c r="CL22" i="12"/>
  <c r="CG22" i="12"/>
  <c r="CK307" i="12"/>
  <c r="CL307" i="12"/>
  <c r="CG307" i="12"/>
  <c r="CP307" i="12"/>
  <c r="CD307" i="12"/>
  <c r="CM307" i="12"/>
  <c r="CM148" i="12"/>
  <c r="CP148" i="12"/>
  <c r="CG148" i="12"/>
  <c r="CD148" i="12"/>
  <c r="CK148" i="12"/>
  <c r="CL148" i="12"/>
  <c r="CM98" i="12"/>
  <c r="CP98" i="12"/>
  <c r="CL98" i="12"/>
  <c r="CG98" i="12"/>
  <c r="CK98" i="12"/>
  <c r="CD98" i="12"/>
  <c r="CK373" i="12"/>
  <c r="CL373" i="12"/>
  <c r="CG373" i="12"/>
  <c r="CP373" i="12"/>
  <c r="CM373" i="12"/>
  <c r="CD373" i="12"/>
  <c r="CK20" i="12"/>
  <c r="CG20" i="12"/>
  <c r="CP20" i="12"/>
  <c r="CD20" i="12"/>
  <c r="CL20" i="12"/>
  <c r="CM20" i="12"/>
  <c r="CM145" i="12"/>
  <c r="CP145" i="12"/>
  <c r="CL145" i="12"/>
  <c r="CG145" i="12"/>
  <c r="CD145" i="12"/>
  <c r="CK145" i="12"/>
  <c r="CM23" i="12"/>
  <c r="CK23" i="12"/>
  <c r="CD23" i="12"/>
  <c r="CG23" i="12"/>
  <c r="CP23" i="12"/>
  <c r="CL23" i="12"/>
  <c r="CK152" i="12"/>
  <c r="CD152" i="12"/>
  <c r="CM152" i="12"/>
  <c r="CL152" i="12"/>
  <c r="CP152" i="12"/>
  <c r="CG152" i="12"/>
  <c r="CM192" i="12"/>
  <c r="CG192" i="12"/>
  <c r="CP192" i="12"/>
  <c r="CL192" i="12"/>
  <c r="CK192" i="12"/>
  <c r="CD192" i="12"/>
  <c r="CM95" i="12"/>
  <c r="CP95" i="12"/>
  <c r="CD95" i="12"/>
  <c r="CG95" i="12"/>
  <c r="CK95" i="12"/>
  <c r="CL95" i="12"/>
  <c r="CK65" i="12"/>
  <c r="CP65" i="12"/>
  <c r="CL65" i="12"/>
  <c r="CG65" i="12"/>
  <c r="CM65" i="12"/>
  <c r="CD65" i="12"/>
  <c r="CM379" i="12"/>
  <c r="CG379" i="12"/>
  <c r="CL379" i="12"/>
  <c r="CP379" i="12"/>
  <c r="CD379" i="12"/>
  <c r="CK379" i="12"/>
  <c r="CM263" i="12"/>
  <c r="CK263" i="12"/>
  <c r="CD263" i="12"/>
  <c r="CL263" i="12"/>
  <c r="CP263" i="12"/>
  <c r="CG263" i="12"/>
  <c r="CK151" i="12"/>
  <c r="CM151" i="12"/>
  <c r="CL151" i="12"/>
  <c r="CG151" i="12"/>
  <c r="CP151" i="12"/>
  <c r="CD151" i="12"/>
  <c r="CK296" i="12"/>
  <c r="CD296" i="12"/>
  <c r="CP296" i="12"/>
  <c r="CL296" i="12"/>
  <c r="CM296" i="12"/>
  <c r="CG296" i="12"/>
  <c r="CM329" i="12"/>
  <c r="CD329" i="12"/>
  <c r="CP329" i="12"/>
  <c r="CL329" i="12"/>
  <c r="CK329" i="12"/>
  <c r="CG329" i="12"/>
  <c r="CK217" i="12"/>
  <c r="CL217" i="12"/>
  <c r="CG217" i="12"/>
  <c r="CP217" i="12"/>
  <c r="CD217" i="12"/>
  <c r="CM217" i="12"/>
  <c r="CK343" i="12"/>
  <c r="CP343" i="12"/>
  <c r="CL343" i="12"/>
  <c r="CG343" i="12"/>
  <c r="CM343" i="12"/>
  <c r="CD343" i="12"/>
  <c r="CM376" i="12"/>
  <c r="CK376" i="12"/>
  <c r="CD376" i="12"/>
  <c r="CP376" i="12"/>
  <c r="CG376" i="12"/>
  <c r="CL376" i="12"/>
  <c r="CK264" i="12"/>
  <c r="CL264" i="12"/>
  <c r="CG264" i="12"/>
  <c r="CP264" i="12"/>
  <c r="CD264" i="12"/>
  <c r="CM264" i="12"/>
  <c r="CK21" i="12"/>
  <c r="CG21" i="12"/>
  <c r="CD21" i="12"/>
  <c r="CP21" i="12"/>
  <c r="CM21" i="12"/>
  <c r="CL21" i="12"/>
  <c r="CK18" i="12"/>
  <c r="CL18" i="12"/>
  <c r="CG18" i="12"/>
  <c r="CP18" i="12"/>
  <c r="CD18" i="12"/>
  <c r="CM18" i="12"/>
  <c r="CK330" i="12"/>
  <c r="CM330" i="12"/>
  <c r="CG330" i="12"/>
  <c r="CL330" i="12"/>
  <c r="CP330" i="12"/>
  <c r="CD330" i="12"/>
  <c r="CM183" i="12"/>
  <c r="CK183" i="12"/>
  <c r="CD183" i="12"/>
  <c r="CP183" i="12"/>
  <c r="CG183" i="12"/>
  <c r="CL183" i="12"/>
  <c r="AJ165" i="12"/>
  <c r="BE165" i="12" s="1"/>
  <c r="BZ165" i="12" s="1"/>
  <c r="O204" i="12"/>
  <c r="AD245" i="12"/>
  <c r="AY206" i="12"/>
  <c r="BT206" i="12" s="1"/>
  <c r="CO206" i="12" s="1"/>
  <c r="AE204" i="12"/>
  <c r="AZ165" i="12"/>
  <c r="BU165" i="12" s="1"/>
  <c r="CP165" i="12" s="1"/>
  <c r="BB245" i="12"/>
  <c r="BW245" i="12" s="1"/>
  <c r="CR245" i="12" s="1"/>
  <c r="AG284" i="12"/>
  <c r="I16" i="9"/>
  <c r="H9" i="9"/>
  <c r="G1012" i="17"/>
  <c r="G1011" i="17"/>
  <c r="AI1011" i="17" s="1"/>
  <c r="G1010" i="17"/>
  <c r="F1010" i="17" s="1"/>
  <c r="G1009" i="17"/>
  <c r="G1008" i="17"/>
  <c r="AH1008" i="17" s="1"/>
  <c r="G1007" i="17"/>
  <c r="AI1007" i="17" s="1"/>
  <c r="G1006" i="17"/>
  <c r="G1005" i="17"/>
  <c r="AJ1005" i="17" s="1"/>
  <c r="G1004" i="17"/>
  <c r="G1003" i="17"/>
  <c r="AI1003" i="17" s="1"/>
  <c r="G1002" i="17"/>
  <c r="F1002" i="17" s="1"/>
  <c r="G1001" i="17"/>
  <c r="G1000" i="17"/>
  <c r="AH1000" i="17" s="1"/>
  <c r="G999" i="17"/>
  <c r="AI999" i="17" s="1"/>
  <c r="G998" i="17"/>
  <c r="F998" i="17" s="1"/>
  <c r="G997" i="17"/>
  <c r="AJ997" i="17" s="1"/>
  <c r="G996" i="17"/>
  <c r="G995" i="17"/>
  <c r="AI995" i="17" s="1"/>
  <c r="G994" i="17"/>
  <c r="F994" i="17" s="1"/>
  <c r="G993" i="17"/>
  <c r="G992" i="17"/>
  <c r="AH992" i="17" s="1"/>
  <c r="G991" i="17"/>
  <c r="AI991" i="17" s="1"/>
  <c r="G990" i="17"/>
  <c r="G989" i="17"/>
  <c r="AJ989" i="17" s="1"/>
  <c r="G988" i="17"/>
  <c r="G987" i="17"/>
  <c r="AI987" i="17" s="1"/>
  <c r="G986" i="17"/>
  <c r="F986" i="17" s="1"/>
  <c r="G985" i="17"/>
  <c r="G984" i="17"/>
  <c r="G983" i="17"/>
  <c r="AI983" i="17" s="1"/>
  <c r="G982" i="17"/>
  <c r="F982" i="17" s="1"/>
  <c r="G981" i="17"/>
  <c r="AJ981" i="17" s="1"/>
  <c r="G980" i="17"/>
  <c r="G979" i="17"/>
  <c r="AI979" i="17" s="1"/>
  <c r="G978" i="17"/>
  <c r="F978" i="17" s="1"/>
  <c r="G977" i="17"/>
  <c r="G976" i="17"/>
  <c r="AH976" i="17" s="1"/>
  <c r="G975" i="17"/>
  <c r="AI975" i="17" s="1"/>
  <c r="G974" i="17"/>
  <c r="G973" i="17"/>
  <c r="AJ973" i="17" s="1"/>
  <c r="G972" i="17"/>
  <c r="AL972" i="17" s="1"/>
  <c r="G971" i="17"/>
  <c r="AI971" i="17" s="1"/>
  <c r="G970" i="17"/>
  <c r="F970" i="17" s="1"/>
  <c r="G969" i="17"/>
  <c r="G968" i="17"/>
  <c r="AH968" i="17" s="1"/>
  <c r="G967" i="17"/>
  <c r="AI967" i="17" s="1"/>
  <c r="G966" i="17"/>
  <c r="F966" i="17" s="1"/>
  <c r="G965" i="17"/>
  <c r="AJ965" i="17" s="1"/>
  <c r="G964" i="17"/>
  <c r="AL964" i="17" s="1"/>
  <c r="G963" i="17"/>
  <c r="AI963" i="17" s="1"/>
  <c r="G962" i="17"/>
  <c r="F962" i="17" s="1"/>
  <c r="G961" i="17"/>
  <c r="G960" i="17"/>
  <c r="AH960" i="17" s="1"/>
  <c r="G959" i="17"/>
  <c r="AI959" i="17" s="1"/>
  <c r="G958" i="17"/>
  <c r="G957" i="17"/>
  <c r="AJ957" i="17" s="1"/>
  <c r="G956" i="17"/>
  <c r="AL956" i="17" s="1"/>
  <c r="G955" i="17"/>
  <c r="AI955" i="17" s="1"/>
  <c r="G954" i="17"/>
  <c r="F954" i="17" s="1"/>
  <c r="G953" i="17"/>
  <c r="G952" i="17"/>
  <c r="G951" i="17"/>
  <c r="AI951" i="17" s="1"/>
  <c r="G950" i="17"/>
  <c r="F950" i="17" s="1"/>
  <c r="G949" i="17"/>
  <c r="AJ949" i="17" s="1"/>
  <c r="G948" i="17"/>
  <c r="AL948" i="17" s="1"/>
  <c r="G947" i="17"/>
  <c r="AI947" i="17" s="1"/>
  <c r="G946" i="17"/>
  <c r="F946" i="17" s="1"/>
  <c r="G945" i="17"/>
  <c r="G944" i="17"/>
  <c r="AH944" i="17" s="1"/>
  <c r="G943" i="17"/>
  <c r="AI943" i="17" s="1"/>
  <c r="G942" i="17"/>
  <c r="G941" i="17"/>
  <c r="AJ941" i="17" s="1"/>
  <c r="G940" i="17"/>
  <c r="AL940" i="17" s="1"/>
  <c r="G939" i="17"/>
  <c r="AI939" i="17" s="1"/>
  <c r="G938" i="17"/>
  <c r="F938" i="17" s="1"/>
  <c r="G937" i="17"/>
  <c r="G936" i="17"/>
  <c r="AH936" i="17" s="1"/>
  <c r="G935" i="17"/>
  <c r="AI935" i="17" s="1"/>
  <c r="G934" i="17"/>
  <c r="F934" i="17" s="1"/>
  <c r="G933" i="17"/>
  <c r="AJ933" i="17" s="1"/>
  <c r="G932" i="17"/>
  <c r="G931" i="17"/>
  <c r="AI931" i="17" s="1"/>
  <c r="G930" i="17"/>
  <c r="F930" i="17" s="1"/>
  <c r="G929" i="17"/>
  <c r="G928" i="17"/>
  <c r="AH928" i="17" s="1"/>
  <c r="G927" i="17"/>
  <c r="AI927" i="17" s="1"/>
  <c r="G926" i="17"/>
  <c r="G925" i="17"/>
  <c r="AJ925" i="17" s="1"/>
  <c r="G924" i="17"/>
  <c r="AL924" i="17" s="1"/>
  <c r="G923" i="17"/>
  <c r="AI923" i="17" s="1"/>
  <c r="G922" i="17"/>
  <c r="F922" i="17" s="1"/>
  <c r="G921" i="17"/>
  <c r="G920" i="17"/>
  <c r="G919" i="17"/>
  <c r="AI919" i="17" s="1"/>
  <c r="G918" i="17"/>
  <c r="F918" i="17" s="1"/>
  <c r="G917" i="17"/>
  <c r="AJ917" i="17" s="1"/>
  <c r="G916" i="17"/>
  <c r="AL916" i="17" s="1"/>
  <c r="G915" i="17"/>
  <c r="AI915" i="17" s="1"/>
  <c r="G914" i="17"/>
  <c r="F914" i="17" s="1"/>
  <c r="G913" i="17"/>
  <c r="G912" i="17"/>
  <c r="AH912" i="17" s="1"/>
  <c r="G911" i="17"/>
  <c r="AI911" i="17" s="1"/>
  <c r="G910" i="17"/>
  <c r="G909" i="17"/>
  <c r="AJ909" i="17" s="1"/>
  <c r="G908" i="17"/>
  <c r="G907" i="17"/>
  <c r="AI907" i="17" s="1"/>
  <c r="G906" i="17"/>
  <c r="F906" i="17" s="1"/>
  <c r="G905" i="17"/>
  <c r="G904" i="17"/>
  <c r="AH904" i="17" s="1"/>
  <c r="G903" i="17"/>
  <c r="AI903" i="17" s="1"/>
  <c r="G902" i="17"/>
  <c r="F902" i="17" s="1"/>
  <c r="G901" i="17"/>
  <c r="AJ901" i="17" s="1"/>
  <c r="G900" i="17"/>
  <c r="AL900" i="17" s="1"/>
  <c r="G899" i="17"/>
  <c r="AI899" i="17" s="1"/>
  <c r="G898" i="17"/>
  <c r="F898" i="17" s="1"/>
  <c r="G897" i="17"/>
  <c r="G896" i="17"/>
  <c r="G895" i="17"/>
  <c r="AI895" i="17" s="1"/>
  <c r="G894" i="17"/>
  <c r="G893" i="17"/>
  <c r="AJ893" i="17" s="1"/>
  <c r="G892" i="17"/>
  <c r="AL892" i="17" s="1"/>
  <c r="G891" i="17"/>
  <c r="AI891" i="17" s="1"/>
  <c r="G890" i="17"/>
  <c r="F890" i="17" s="1"/>
  <c r="G889" i="17"/>
  <c r="G888" i="17"/>
  <c r="AH888" i="17" s="1"/>
  <c r="G887" i="17"/>
  <c r="AI887" i="17" s="1"/>
  <c r="G886" i="17"/>
  <c r="F886" i="17" s="1"/>
  <c r="G885" i="17"/>
  <c r="AJ885" i="17" s="1"/>
  <c r="G884" i="17"/>
  <c r="AL884" i="17" s="1"/>
  <c r="G883" i="17"/>
  <c r="AI883" i="17" s="1"/>
  <c r="G882" i="17"/>
  <c r="F882" i="17" s="1"/>
  <c r="G881" i="17"/>
  <c r="G880" i="17"/>
  <c r="G879" i="17"/>
  <c r="AI879" i="17" s="1"/>
  <c r="G878" i="17"/>
  <c r="G877" i="17"/>
  <c r="AJ877" i="17" s="1"/>
  <c r="G876" i="17"/>
  <c r="AL876" i="17" s="1"/>
  <c r="G875" i="17"/>
  <c r="AI875" i="17" s="1"/>
  <c r="G874" i="17"/>
  <c r="F874" i="17" s="1"/>
  <c r="G873" i="17"/>
  <c r="G872" i="17"/>
  <c r="AH872" i="17" s="1"/>
  <c r="G871" i="17"/>
  <c r="AI871" i="17" s="1"/>
  <c r="G870" i="17"/>
  <c r="F870" i="17" s="1"/>
  <c r="G869" i="17"/>
  <c r="AJ869" i="17" s="1"/>
  <c r="G868" i="17"/>
  <c r="G867" i="17"/>
  <c r="AI867" i="17" s="1"/>
  <c r="G866" i="17"/>
  <c r="F866" i="17" s="1"/>
  <c r="G865" i="17"/>
  <c r="G864" i="17"/>
  <c r="AH864" i="17" s="1"/>
  <c r="G863" i="17"/>
  <c r="AI863" i="17" s="1"/>
  <c r="G862" i="17"/>
  <c r="G861" i="17"/>
  <c r="AJ861" i="17" s="1"/>
  <c r="G860" i="17"/>
  <c r="AL860" i="17" s="1"/>
  <c r="G859" i="17"/>
  <c r="AI859" i="17" s="1"/>
  <c r="G858" i="17"/>
  <c r="F858" i="17" s="1"/>
  <c r="G857" i="17"/>
  <c r="G856" i="17"/>
  <c r="G855" i="17"/>
  <c r="AI855" i="17" s="1"/>
  <c r="G854" i="17"/>
  <c r="F854" i="17" s="1"/>
  <c r="G853" i="17"/>
  <c r="AJ853" i="17" s="1"/>
  <c r="G852" i="17"/>
  <c r="AL852" i="17" s="1"/>
  <c r="G851" i="17"/>
  <c r="AI851" i="17" s="1"/>
  <c r="G850" i="17"/>
  <c r="F850" i="17" s="1"/>
  <c r="G849" i="17"/>
  <c r="G848" i="17"/>
  <c r="AH848" i="17" s="1"/>
  <c r="G847" i="17"/>
  <c r="AI847" i="17" s="1"/>
  <c r="G846" i="17"/>
  <c r="G845" i="17"/>
  <c r="AJ845" i="17" s="1"/>
  <c r="G844" i="17"/>
  <c r="AL844" i="17" s="1"/>
  <c r="G843" i="17"/>
  <c r="AI843" i="17" s="1"/>
  <c r="G842" i="17"/>
  <c r="F842" i="17" s="1"/>
  <c r="G841" i="17"/>
  <c r="G840" i="17"/>
  <c r="G839" i="17"/>
  <c r="AI839" i="17" s="1"/>
  <c r="G838" i="17"/>
  <c r="F838" i="17" s="1"/>
  <c r="G837" i="17"/>
  <c r="AJ837" i="17" s="1"/>
  <c r="G836" i="17"/>
  <c r="AL836" i="17" s="1"/>
  <c r="G835" i="17"/>
  <c r="AI835" i="17" s="1"/>
  <c r="G834" i="17"/>
  <c r="F834" i="17" s="1"/>
  <c r="G833" i="17"/>
  <c r="G832" i="17"/>
  <c r="G831" i="17"/>
  <c r="AI831" i="17" s="1"/>
  <c r="G830" i="17"/>
  <c r="G829" i="17"/>
  <c r="AJ829" i="17" s="1"/>
  <c r="G828" i="17"/>
  <c r="AL828" i="17" s="1"/>
  <c r="G827" i="17"/>
  <c r="AI827" i="17" s="1"/>
  <c r="G826" i="17"/>
  <c r="F826" i="17" s="1"/>
  <c r="G825" i="17"/>
  <c r="G824" i="17"/>
  <c r="AH824" i="17" s="1"/>
  <c r="G823" i="17"/>
  <c r="AI823" i="17" s="1"/>
  <c r="G822" i="17"/>
  <c r="F822" i="17" s="1"/>
  <c r="G821" i="17"/>
  <c r="AJ821" i="17" s="1"/>
  <c r="G820" i="17"/>
  <c r="G819" i="17"/>
  <c r="AI819" i="17" s="1"/>
  <c r="G818" i="17"/>
  <c r="F818" i="17" s="1"/>
  <c r="G817" i="17"/>
  <c r="G816" i="17"/>
  <c r="AH816" i="17" s="1"/>
  <c r="G815" i="17"/>
  <c r="AI815" i="17" s="1"/>
  <c r="G814" i="17"/>
  <c r="G813" i="17"/>
  <c r="AJ813" i="17" s="1"/>
  <c r="G812" i="17"/>
  <c r="AL812" i="17" s="1"/>
  <c r="G811" i="17"/>
  <c r="AI811" i="17" s="1"/>
  <c r="G810" i="17"/>
  <c r="F810" i="17" s="1"/>
  <c r="G809" i="17"/>
  <c r="G808" i="17"/>
  <c r="G807" i="17"/>
  <c r="AI807" i="17" s="1"/>
  <c r="G806" i="17"/>
  <c r="F806" i="17" s="1"/>
  <c r="G805" i="17"/>
  <c r="AJ805" i="17" s="1"/>
  <c r="G804" i="17"/>
  <c r="AL804" i="17" s="1"/>
  <c r="G803" i="17"/>
  <c r="AI803" i="17" s="1"/>
  <c r="G802" i="17"/>
  <c r="F802" i="17" s="1"/>
  <c r="G801" i="17"/>
  <c r="G800" i="17"/>
  <c r="AH800" i="17" s="1"/>
  <c r="G799" i="17"/>
  <c r="G798" i="17"/>
  <c r="F798" i="17" s="1"/>
  <c r="G797" i="17"/>
  <c r="G796" i="17"/>
  <c r="F796" i="17" s="1"/>
  <c r="G795" i="17"/>
  <c r="F795" i="17" s="1"/>
  <c r="G794" i="17"/>
  <c r="F794" i="17" s="1"/>
  <c r="G793" i="17"/>
  <c r="F793" i="17" s="1"/>
  <c r="G792" i="17"/>
  <c r="F792" i="17" s="1"/>
  <c r="G791" i="17"/>
  <c r="F791" i="17" s="1"/>
  <c r="G790" i="17"/>
  <c r="F790" i="17" s="1"/>
  <c r="G789" i="17"/>
  <c r="G788" i="17"/>
  <c r="F788" i="17" s="1"/>
  <c r="G787" i="17"/>
  <c r="AI787" i="17" s="1"/>
  <c r="G786" i="17"/>
  <c r="F786" i="17" s="1"/>
  <c r="G785" i="17"/>
  <c r="G784" i="17"/>
  <c r="F784" i="17" s="1"/>
  <c r="G783" i="17"/>
  <c r="F783" i="17" s="1"/>
  <c r="G782" i="17"/>
  <c r="F782" i="17" s="1"/>
  <c r="G781" i="17"/>
  <c r="G780" i="17"/>
  <c r="G779" i="17"/>
  <c r="AI779" i="17" s="1"/>
  <c r="G778" i="17"/>
  <c r="F778" i="17" s="1"/>
  <c r="G777" i="17"/>
  <c r="G776" i="17"/>
  <c r="F776" i="17" s="1"/>
  <c r="G775" i="17"/>
  <c r="G774" i="17"/>
  <c r="F774" i="17" s="1"/>
  <c r="G773" i="17"/>
  <c r="G772" i="17"/>
  <c r="G771" i="17"/>
  <c r="F771" i="17" s="1"/>
  <c r="G770" i="17"/>
  <c r="F770" i="17" s="1"/>
  <c r="G769" i="17"/>
  <c r="G768" i="17"/>
  <c r="F768" i="17" s="1"/>
  <c r="G767" i="17"/>
  <c r="G766" i="17"/>
  <c r="F766" i="17" s="1"/>
  <c r="G765" i="17"/>
  <c r="G764" i="17"/>
  <c r="G763" i="17"/>
  <c r="G762" i="17"/>
  <c r="F762" i="17" s="1"/>
  <c r="G761" i="17"/>
  <c r="G760" i="17"/>
  <c r="F760" i="17" s="1"/>
  <c r="G759" i="17"/>
  <c r="G758" i="17"/>
  <c r="F758" i="17" s="1"/>
  <c r="G757" i="17"/>
  <c r="G756" i="17"/>
  <c r="AL756" i="17" s="1"/>
  <c r="G755" i="17"/>
  <c r="G754" i="17"/>
  <c r="F754" i="17" s="1"/>
  <c r="G753" i="17"/>
  <c r="G752" i="17"/>
  <c r="F752" i="17" s="1"/>
  <c r="G751" i="17"/>
  <c r="G750" i="17"/>
  <c r="F750" i="17" s="1"/>
  <c r="G749" i="17"/>
  <c r="G748" i="17"/>
  <c r="G747" i="17"/>
  <c r="G746" i="17"/>
  <c r="F746" i="17" s="1"/>
  <c r="G745" i="17"/>
  <c r="AK745" i="17" s="1"/>
  <c r="G744" i="17"/>
  <c r="F744" i="17" s="1"/>
  <c r="G743" i="17"/>
  <c r="G742" i="17"/>
  <c r="F742" i="17" s="1"/>
  <c r="G741" i="17"/>
  <c r="G740" i="17"/>
  <c r="G739" i="17"/>
  <c r="G738" i="17"/>
  <c r="F738" i="17" s="1"/>
  <c r="G737" i="17"/>
  <c r="G736" i="17"/>
  <c r="F736" i="17" s="1"/>
  <c r="G735" i="17"/>
  <c r="F735" i="17" s="1"/>
  <c r="G734" i="17"/>
  <c r="F734" i="17" s="1"/>
  <c r="G733" i="17"/>
  <c r="G732" i="17"/>
  <c r="AL732" i="17" s="1"/>
  <c r="G731" i="17"/>
  <c r="G730" i="17"/>
  <c r="F730" i="17" s="1"/>
  <c r="G729" i="17"/>
  <c r="G728" i="17"/>
  <c r="F728" i="17" s="1"/>
  <c r="G727" i="17"/>
  <c r="F727" i="17" s="1"/>
  <c r="G726" i="17"/>
  <c r="F726" i="17" s="1"/>
  <c r="G725" i="17"/>
  <c r="G724" i="17"/>
  <c r="AL724" i="17" s="1"/>
  <c r="G723" i="17"/>
  <c r="G722" i="17"/>
  <c r="F722" i="17" s="1"/>
  <c r="G721" i="17"/>
  <c r="G720" i="17"/>
  <c r="F720" i="17" s="1"/>
  <c r="G719" i="17"/>
  <c r="G718" i="17"/>
  <c r="F718" i="17" s="1"/>
  <c r="G717" i="17"/>
  <c r="G716" i="17"/>
  <c r="G715" i="17"/>
  <c r="G714" i="17"/>
  <c r="F714" i="17" s="1"/>
  <c r="G713" i="17"/>
  <c r="AK713" i="17" s="1"/>
  <c r="G712" i="17"/>
  <c r="F712" i="17" s="1"/>
  <c r="G711" i="17"/>
  <c r="G710" i="17"/>
  <c r="F710" i="17" s="1"/>
  <c r="G709" i="17"/>
  <c r="G708" i="17"/>
  <c r="G707" i="17"/>
  <c r="G706" i="17"/>
  <c r="F706" i="17" s="1"/>
  <c r="G705" i="17"/>
  <c r="G704" i="17"/>
  <c r="F704" i="17" s="1"/>
  <c r="G703" i="17"/>
  <c r="G702" i="17"/>
  <c r="F702" i="17" s="1"/>
  <c r="G701" i="17"/>
  <c r="G700" i="17"/>
  <c r="AL700" i="17" s="1"/>
  <c r="G699" i="17"/>
  <c r="G698" i="17"/>
  <c r="F698" i="17" s="1"/>
  <c r="G697" i="17"/>
  <c r="G696" i="17"/>
  <c r="F696" i="17" s="1"/>
  <c r="G695" i="17"/>
  <c r="G694" i="17"/>
  <c r="F694" i="17" s="1"/>
  <c r="G693" i="17"/>
  <c r="G692" i="17"/>
  <c r="AL692" i="17" s="1"/>
  <c r="G691" i="17"/>
  <c r="G690" i="17"/>
  <c r="F690" i="17" s="1"/>
  <c r="G689" i="17"/>
  <c r="G688" i="17"/>
  <c r="F688" i="17" s="1"/>
  <c r="G687" i="17"/>
  <c r="G686" i="17"/>
  <c r="F686" i="17" s="1"/>
  <c r="G685" i="17"/>
  <c r="G684" i="17"/>
  <c r="G683" i="17"/>
  <c r="G682" i="17"/>
  <c r="F682" i="17" s="1"/>
  <c r="G681" i="17"/>
  <c r="AK681" i="17" s="1"/>
  <c r="G680" i="17"/>
  <c r="F680" i="17" s="1"/>
  <c r="G679" i="17"/>
  <c r="F679" i="17" s="1"/>
  <c r="G678" i="17"/>
  <c r="F678" i="17" s="1"/>
  <c r="G677" i="17"/>
  <c r="G676" i="17"/>
  <c r="G675" i="17"/>
  <c r="G674" i="17"/>
  <c r="F674" i="17" s="1"/>
  <c r="G673" i="17"/>
  <c r="G672" i="17"/>
  <c r="F672" i="17" s="1"/>
  <c r="G671" i="17"/>
  <c r="G670" i="17"/>
  <c r="F670" i="17" s="1"/>
  <c r="G669" i="17"/>
  <c r="G668" i="17"/>
  <c r="AL668" i="17" s="1"/>
  <c r="G667" i="17"/>
  <c r="G666" i="17"/>
  <c r="F666" i="17" s="1"/>
  <c r="G665" i="17"/>
  <c r="G664" i="17"/>
  <c r="F664" i="17" s="1"/>
  <c r="G663" i="17"/>
  <c r="G662" i="17"/>
  <c r="F662" i="17" s="1"/>
  <c r="G661" i="17"/>
  <c r="G660" i="17"/>
  <c r="AL660" i="17" s="1"/>
  <c r="G659" i="17"/>
  <c r="G658" i="17"/>
  <c r="F658" i="17" s="1"/>
  <c r="G657" i="17"/>
  <c r="F657" i="17" s="1"/>
  <c r="G656" i="17"/>
  <c r="G655" i="17"/>
  <c r="G654" i="17"/>
  <c r="F654" i="17" s="1"/>
  <c r="G653" i="17"/>
  <c r="F653" i="17" s="1"/>
  <c r="G652" i="17"/>
  <c r="G651" i="17"/>
  <c r="G650" i="17"/>
  <c r="F650" i="17" s="1"/>
  <c r="G649" i="17"/>
  <c r="F649" i="17" s="1"/>
  <c r="G648" i="17"/>
  <c r="G647" i="17"/>
  <c r="G646" i="17"/>
  <c r="F646" i="17" s="1"/>
  <c r="G645" i="17"/>
  <c r="G644" i="17"/>
  <c r="AK644" i="17" s="1"/>
  <c r="G643" i="17"/>
  <c r="F643" i="17" s="1"/>
  <c r="G642" i="17"/>
  <c r="F642" i="17" s="1"/>
  <c r="G641" i="17"/>
  <c r="G640" i="17"/>
  <c r="F640" i="17" s="1"/>
  <c r="G639" i="17"/>
  <c r="G638" i="17"/>
  <c r="F638" i="17" s="1"/>
  <c r="G637" i="17"/>
  <c r="G636" i="17"/>
  <c r="F636" i="17" s="1"/>
  <c r="G635" i="17"/>
  <c r="G634" i="17"/>
  <c r="F634" i="17" s="1"/>
  <c r="G633" i="17"/>
  <c r="G632" i="17"/>
  <c r="F632" i="17" s="1"/>
  <c r="G631" i="17"/>
  <c r="G630" i="17"/>
  <c r="F630" i="17" s="1"/>
  <c r="G629" i="17"/>
  <c r="G628" i="17"/>
  <c r="F628" i="17" s="1"/>
  <c r="G627" i="17"/>
  <c r="F627" i="17" s="1"/>
  <c r="G626" i="17"/>
  <c r="F626" i="17" s="1"/>
  <c r="G625" i="17"/>
  <c r="F625" i="17" s="1"/>
  <c r="G624" i="17"/>
  <c r="F624" i="17" s="1"/>
  <c r="G623" i="17"/>
  <c r="G622" i="17"/>
  <c r="F622" i="17" s="1"/>
  <c r="G621" i="17"/>
  <c r="G620" i="17"/>
  <c r="F620" i="17" s="1"/>
  <c r="G619" i="17"/>
  <c r="F619" i="17" s="1"/>
  <c r="G618" i="17"/>
  <c r="F618" i="17" s="1"/>
  <c r="G617" i="17"/>
  <c r="F617" i="17" s="1"/>
  <c r="G616" i="17"/>
  <c r="AL616" i="17" s="1"/>
  <c r="G615" i="17"/>
  <c r="G614" i="17"/>
  <c r="F614" i="17" s="1"/>
  <c r="G613" i="17"/>
  <c r="G612" i="17"/>
  <c r="F612" i="17" s="1"/>
  <c r="G611" i="17"/>
  <c r="F611" i="17" s="1"/>
  <c r="G610" i="17"/>
  <c r="F610" i="17" s="1"/>
  <c r="G609" i="17"/>
  <c r="F609" i="17" s="1"/>
  <c r="G608" i="17"/>
  <c r="F608" i="17" s="1"/>
  <c r="G607" i="17"/>
  <c r="G606" i="17"/>
  <c r="F606" i="17" s="1"/>
  <c r="G605" i="17"/>
  <c r="G604" i="17"/>
  <c r="F604" i="17" s="1"/>
  <c r="G603" i="17"/>
  <c r="G602" i="17"/>
  <c r="F602" i="17" s="1"/>
  <c r="G601" i="17"/>
  <c r="F601" i="17" s="1"/>
  <c r="G600" i="17"/>
  <c r="AL600" i="17" s="1"/>
  <c r="G599" i="17"/>
  <c r="F599" i="17" s="1"/>
  <c r="G598" i="17"/>
  <c r="F598" i="17" s="1"/>
  <c r="G597" i="17"/>
  <c r="G596" i="17"/>
  <c r="F596" i="17" s="1"/>
  <c r="G595" i="17"/>
  <c r="F595" i="17" s="1"/>
  <c r="G594" i="17"/>
  <c r="F594" i="17" s="1"/>
  <c r="G593" i="17"/>
  <c r="F593" i="17" s="1"/>
  <c r="G592" i="17"/>
  <c r="F592" i="17" s="1"/>
  <c r="G591" i="17"/>
  <c r="G590" i="17"/>
  <c r="F590" i="17" s="1"/>
  <c r="G589" i="17"/>
  <c r="G588" i="17"/>
  <c r="F588" i="17" s="1"/>
  <c r="G587" i="17"/>
  <c r="F587" i="17" s="1"/>
  <c r="G586" i="17"/>
  <c r="F586" i="17" s="1"/>
  <c r="G585" i="17"/>
  <c r="F585" i="17" s="1"/>
  <c r="G584" i="17"/>
  <c r="G583" i="17"/>
  <c r="F583" i="17" s="1"/>
  <c r="G582" i="17"/>
  <c r="F582" i="17" s="1"/>
  <c r="G581" i="17"/>
  <c r="AK581" i="17" s="1"/>
  <c r="G580" i="17"/>
  <c r="F580" i="17" s="1"/>
  <c r="G579" i="17"/>
  <c r="F579" i="17" s="1"/>
  <c r="G578" i="17"/>
  <c r="F578" i="17" s="1"/>
  <c r="G577" i="17"/>
  <c r="F577" i="17" s="1"/>
  <c r="G576" i="17"/>
  <c r="F576" i="17" s="1"/>
  <c r="G575" i="17"/>
  <c r="F575" i="17" s="1"/>
  <c r="G574" i="17"/>
  <c r="F574" i="17" s="1"/>
  <c r="G573" i="17"/>
  <c r="G572" i="17"/>
  <c r="F572" i="17" s="1"/>
  <c r="G571" i="17"/>
  <c r="F571" i="17" s="1"/>
  <c r="G570" i="17"/>
  <c r="F570" i="17" s="1"/>
  <c r="G569" i="17"/>
  <c r="F569" i="17" s="1"/>
  <c r="G568" i="17"/>
  <c r="G567" i="17"/>
  <c r="F567" i="17" s="1"/>
  <c r="G566" i="17"/>
  <c r="F566" i="17" s="1"/>
  <c r="G565" i="17"/>
  <c r="G564" i="17"/>
  <c r="F564" i="17" s="1"/>
  <c r="G563" i="17"/>
  <c r="F563" i="17" s="1"/>
  <c r="G562" i="17"/>
  <c r="F562" i="17" s="1"/>
  <c r="G561" i="17"/>
  <c r="F561" i="17" s="1"/>
  <c r="G560" i="17"/>
  <c r="F560" i="17" s="1"/>
  <c r="G559" i="17"/>
  <c r="F559" i="17" s="1"/>
  <c r="G558" i="17"/>
  <c r="F558" i="17" s="1"/>
  <c r="G557" i="17"/>
  <c r="G556" i="17"/>
  <c r="F556" i="17" s="1"/>
  <c r="G555" i="17"/>
  <c r="F555" i="17" s="1"/>
  <c r="G554" i="17"/>
  <c r="F554" i="17" s="1"/>
  <c r="G553" i="17"/>
  <c r="F553" i="17" s="1"/>
  <c r="G552" i="17"/>
  <c r="G551" i="17"/>
  <c r="F551" i="17" s="1"/>
  <c r="G550" i="17"/>
  <c r="F550" i="17" s="1"/>
  <c r="G549" i="17"/>
  <c r="G548" i="17"/>
  <c r="F548" i="17" s="1"/>
  <c r="G547" i="17"/>
  <c r="F547" i="17" s="1"/>
  <c r="G546" i="17"/>
  <c r="F546" i="17" s="1"/>
  <c r="G545" i="17"/>
  <c r="F545" i="17" s="1"/>
  <c r="G544" i="17"/>
  <c r="F544" i="17" s="1"/>
  <c r="G543" i="17"/>
  <c r="F543" i="17" s="1"/>
  <c r="G542" i="17"/>
  <c r="F542" i="17" s="1"/>
  <c r="G541" i="17"/>
  <c r="G540" i="17"/>
  <c r="F540" i="17" s="1"/>
  <c r="G539" i="17"/>
  <c r="F539" i="17" s="1"/>
  <c r="G538" i="17"/>
  <c r="F538" i="17" s="1"/>
  <c r="G537" i="17"/>
  <c r="F537" i="17" s="1"/>
  <c r="G536" i="17"/>
  <c r="AL536" i="17" s="1"/>
  <c r="G535" i="17"/>
  <c r="F535" i="17" s="1"/>
  <c r="G534" i="17"/>
  <c r="F534" i="17" s="1"/>
  <c r="G533" i="17"/>
  <c r="G532" i="17"/>
  <c r="F532" i="17" s="1"/>
  <c r="G531" i="17"/>
  <c r="F531" i="17" s="1"/>
  <c r="G530" i="17"/>
  <c r="F530" i="17" s="1"/>
  <c r="G529" i="17"/>
  <c r="F529" i="17" s="1"/>
  <c r="G528" i="17"/>
  <c r="F528" i="17" s="1"/>
  <c r="G527" i="17"/>
  <c r="F527" i="17" s="1"/>
  <c r="G526" i="17"/>
  <c r="F526" i="17" s="1"/>
  <c r="G525" i="17"/>
  <c r="G524" i="17"/>
  <c r="F524" i="17" s="1"/>
  <c r="G523" i="17"/>
  <c r="F523" i="17" s="1"/>
  <c r="G522" i="17"/>
  <c r="F522" i="17" s="1"/>
  <c r="G521" i="17"/>
  <c r="F521" i="17" s="1"/>
  <c r="G520" i="17"/>
  <c r="G519" i="17"/>
  <c r="F519" i="17" s="1"/>
  <c r="G518" i="17"/>
  <c r="F518" i="17" s="1"/>
  <c r="G517" i="17"/>
  <c r="AK517" i="17" s="1"/>
  <c r="G516" i="17"/>
  <c r="F516" i="17" s="1"/>
  <c r="G515" i="17"/>
  <c r="F515" i="17" s="1"/>
  <c r="G514" i="17"/>
  <c r="F514" i="17" s="1"/>
  <c r="G513" i="17"/>
  <c r="F513" i="17" s="1"/>
  <c r="G512" i="17"/>
  <c r="F512" i="17" s="1"/>
  <c r="G511" i="17"/>
  <c r="F511" i="17" s="1"/>
  <c r="G510" i="17"/>
  <c r="F510" i="17" s="1"/>
  <c r="G509" i="17"/>
  <c r="G508" i="17"/>
  <c r="F508" i="17" s="1"/>
  <c r="G507" i="17"/>
  <c r="F507" i="17" s="1"/>
  <c r="G506" i="17"/>
  <c r="F506" i="17" s="1"/>
  <c r="G505" i="17"/>
  <c r="F505" i="17" s="1"/>
  <c r="G504" i="17"/>
  <c r="G503" i="17"/>
  <c r="F503" i="17" s="1"/>
  <c r="G502" i="17"/>
  <c r="F502" i="17" s="1"/>
  <c r="G501" i="17"/>
  <c r="G500" i="17"/>
  <c r="F500" i="17" s="1"/>
  <c r="G499" i="17"/>
  <c r="F499" i="17" s="1"/>
  <c r="G498" i="17"/>
  <c r="F498" i="17" s="1"/>
  <c r="G497" i="17"/>
  <c r="F497" i="17" s="1"/>
  <c r="G496" i="17"/>
  <c r="F496" i="17" s="1"/>
  <c r="G495" i="17"/>
  <c r="F495" i="17" s="1"/>
  <c r="G494" i="17"/>
  <c r="F494" i="17" s="1"/>
  <c r="G493" i="17"/>
  <c r="G492" i="17"/>
  <c r="F492" i="17" s="1"/>
  <c r="G491" i="17"/>
  <c r="F491" i="17" s="1"/>
  <c r="G490" i="17"/>
  <c r="F490" i="17" s="1"/>
  <c r="G489" i="17"/>
  <c r="F489" i="17" s="1"/>
  <c r="G488" i="17"/>
  <c r="F488" i="17" s="1"/>
  <c r="G487" i="17"/>
  <c r="F487" i="17" s="1"/>
  <c r="G486" i="17"/>
  <c r="F486" i="17" s="1"/>
  <c r="G485" i="17"/>
  <c r="F485" i="17" s="1"/>
  <c r="G484" i="17"/>
  <c r="F484" i="17" s="1"/>
  <c r="G483" i="17"/>
  <c r="F483" i="17" s="1"/>
  <c r="G482" i="17"/>
  <c r="F482" i="17" s="1"/>
  <c r="G481" i="17"/>
  <c r="G480" i="17"/>
  <c r="F480" i="17" s="1"/>
  <c r="G479" i="17"/>
  <c r="F479" i="17" s="1"/>
  <c r="G478" i="17"/>
  <c r="F478" i="17" s="1"/>
  <c r="G477" i="17"/>
  <c r="F477" i="17" s="1"/>
  <c r="G476" i="17"/>
  <c r="F476" i="17" s="1"/>
  <c r="G475" i="17"/>
  <c r="F475" i="17" s="1"/>
  <c r="G474" i="17"/>
  <c r="F474" i="17" s="1"/>
  <c r="G473" i="17"/>
  <c r="F473" i="17" s="1"/>
  <c r="G472" i="17"/>
  <c r="F472" i="17" s="1"/>
  <c r="G471" i="17"/>
  <c r="F471" i="17" s="1"/>
  <c r="G470" i="17"/>
  <c r="F470" i="17" s="1"/>
  <c r="G469" i="17"/>
  <c r="F469" i="17" s="1"/>
  <c r="G468" i="17"/>
  <c r="G467" i="17"/>
  <c r="F467" i="17" s="1"/>
  <c r="G466" i="17"/>
  <c r="F466" i="17" s="1"/>
  <c r="G465" i="17"/>
  <c r="G464" i="17"/>
  <c r="F464" i="17" s="1"/>
  <c r="G463" i="17"/>
  <c r="F463" i="17" s="1"/>
  <c r="G462" i="17"/>
  <c r="F462" i="17" s="1"/>
  <c r="G461" i="17"/>
  <c r="G460" i="17"/>
  <c r="F460" i="17" s="1"/>
  <c r="G459" i="17"/>
  <c r="F459" i="17" s="1"/>
  <c r="G458" i="17"/>
  <c r="F458" i="17" s="1"/>
  <c r="G457" i="17"/>
  <c r="F457" i="17" s="1"/>
  <c r="G456" i="17"/>
  <c r="F456" i="17" s="1"/>
  <c r="G455" i="17"/>
  <c r="F455" i="17" s="1"/>
  <c r="G454" i="17"/>
  <c r="F454" i="17" s="1"/>
  <c r="G453" i="17"/>
  <c r="F453" i="17" s="1"/>
  <c r="G452" i="17"/>
  <c r="F452" i="17" s="1"/>
  <c r="G451" i="17"/>
  <c r="F451" i="17" s="1"/>
  <c r="G450" i="17"/>
  <c r="F450" i="17" s="1"/>
  <c r="G449" i="17"/>
  <c r="G448" i="17"/>
  <c r="F448" i="17" s="1"/>
  <c r="G447" i="17"/>
  <c r="F447" i="17" s="1"/>
  <c r="G446" i="17"/>
  <c r="F446" i="17" s="1"/>
  <c r="G445" i="17"/>
  <c r="F445" i="17" s="1"/>
  <c r="G444" i="17"/>
  <c r="F444" i="17" s="1"/>
  <c r="G443" i="17"/>
  <c r="F443" i="17" s="1"/>
  <c r="G442" i="17"/>
  <c r="F442" i="17" s="1"/>
  <c r="G441" i="17"/>
  <c r="F441" i="17" s="1"/>
  <c r="G440" i="17"/>
  <c r="F440" i="17" s="1"/>
  <c r="G439" i="17"/>
  <c r="F439" i="17" s="1"/>
  <c r="G438" i="17"/>
  <c r="F438" i="17" s="1"/>
  <c r="G437" i="17"/>
  <c r="F437" i="17" s="1"/>
  <c r="G436" i="17"/>
  <c r="AJ436" i="17" s="1"/>
  <c r="G435" i="17"/>
  <c r="F435" i="17" s="1"/>
  <c r="G434" i="17"/>
  <c r="F434" i="17" s="1"/>
  <c r="G433" i="17"/>
  <c r="G432" i="17"/>
  <c r="F432" i="17" s="1"/>
  <c r="G431" i="17"/>
  <c r="F431" i="17" s="1"/>
  <c r="G430" i="17"/>
  <c r="F430" i="17" s="1"/>
  <c r="G429" i="17"/>
  <c r="G428" i="17"/>
  <c r="F428" i="17" s="1"/>
  <c r="G427" i="17"/>
  <c r="F427" i="17" s="1"/>
  <c r="G426" i="17"/>
  <c r="F426" i="17" s="1"/>
  <c r="G425" i="17"/>
  <c r="F425" i="17" s="1"/>
  <c r="G424" i="17"/>
  <c r="F424" i="17" s="1"/>
  <c r="G423" i="17"/>
  <c r="F423" i="17" s="1"/>
  <c r="G422" i="17"/>
  <c r="F422" i="17" s="1"/>
  <c r="G421" i="17"/>
  <c r="F421" i="17" s="1"/>
  <c r="G420" i="17"/>
  <c r="F420" i="17" s="1"/>
  <c r="G419" i="17"/>
  <c r="F419" i="17" s="1"/>
  <c r="G418" i="17"/>
  <c r="F418" i="17" s="1"/>
  <c r="G417" i="17"/>
  <c r="G416" i="17"/>
  <c r="F416" i="17" s="1"/>
  <c r="G415" i="17"/>
  <c r="F415" i="17" s="1"/>
  <c r="G414" i="17"/>
  <c r="F414" i="17" s="1"/>
  <c r="G413" i="17"/>
  <c r="F413" i="17" s="1"/>
  <c r="G412" i="17"/>
  <c r="F412" i="17" s="1"/>
  <c r="G411" i="17"/>
  <c r="F411" i="17" s="1"/>
  <c r="G410" i="17"/>
  <c r="F410" i="17" s="1"/>
  <c r="G409" i="17"/>
  <c r="F409" i="17" s="1"/>
  <c r="G408" i="17"/>
  <c r="F408" i="17" s="1"/>
  <c r="G407" i="17"/>
  <c r="F407" i="17" s="1"/>
  <c r="G406" i="17"/>
  <c r="F406" i="17" s="1"/>
  <c r="G405" i="17"/>
  <c r="F405" i="17" s="1"/>
  <c r="G404" i="17"/>
  <c r="G403" i="17"/>
  <c r="F403" i="17" s="1"/>
  <c r="G402" i="17"/>
  <c r="F402" i="17" s="1"/>
  <c r="G401" i="17"/>
  <c r="G400" i="17"/>
  <c r="F400" i="17" s="1"/>
  <c r="G399" i="17"/>
  <c r="F399" i="17" s="1"/>
  <c r="G398" i="17"/>
  <c r="F398" i="17" s="1"/>
  <c r="G397" i="17"/>
  <c r="G396" i="17"/>
  <c r="F396" i="17" s="1"/>
  <c r="G395" i="17"/>
  <c r="F395" i="17" s="1"/>
  <c r="G394" i="17"/>
  <c r="F394" i="17" s="1"/>
  <c r="G393" i="17"/>
  <c r="F393" i="17" s="1"/>
  <c r="G392" i="17"/>
  <c r="F392" i="17" s="1"/>
  <c r="G391" i="17"/>
  <c r="F391" i="17" s="1"/>
  <c r="G390" i="17"/>
  <c r="F390" i="17" s="1"/>
  <c r="G389" i="17"/>
  <c r="F389" i="17" s="1"/>
  <c r="G388" i="17"/>
  <c r="F388" i="17" s="1"/>
  <c r="G387" i="17"/>
  <c r="F387" i="17" s="1"/>
  <c r="G386" i="17"/>
  <c r="F386" i="17" s="1"/>
  <c r="G385" i="17"/>
  <c r="G384" i="17"/>
  <c r="F384" i="17" s="1"/>
  <c r="G383" i="17"/>
  <c r="F383" i="17" s="1"/>
  <c r="G382" i="17"/>
  <c r="F382" i="17" s="1"/>
  <c r="G381" i="17"/>
  <c r="F381" i="17" s="1"/>
  <c r="G380" i="17"/>
  <c r="F380" i="17" s="1"/>
  <c r="G379" i="17"/>
  <c r="F379" i="17" s="1"/>
  <c r="G378" i="17"/>
  <c r="F378" i="17" s="1"/>
  <c r="G377" i="17"/>
  <c r="F377" i="17" s="1"/>
  <c r="G376" i="17"/>
  <c r="F376" i="17" s="1"/>
  <c r="G375" i="17"/>
  <c r="F375" i="17" s="1"/>
  <c r="G374" i="17"/>
  <c r="F374" i="17" s="1"/>
  <c r="G373" i="17"/>
  <c r="F373" i="17" s="1"/>
  <c r="G372" i="17"/>
  <c r="AJ372" i="17" s="1"/>
  <c r="G371" i="17"/>
  <c r="F371" i="17" s="1"/>
  <c r="G370" i="17"/>
  <c r="F370" i="17" s="1"/>
  <c r="G369" i="17"/>
  <c r="G368" i="17"/>
  <c r="F368" i="17" s="1"/>
  <c r="G367" i="17"/>
  <c r="F367" i="17" s="1"/>
  <c r="G366" i="17"/>
  <c r="F366" i="17" s="1"/>
  <c r="G365" i="17"/>
  <c r="G364" i="17"/>
  <c r="F364" i="17" s="1"/>
  <c r="G363" i="17"/>
  <c r="F363" i="17" s="1"/>
  <c r="G362" i="17"/>
  <c r="F362" i="17" s="1"/>
  <c r="G361" i="17"/>
  <c r="F361" i="17" s="1"/>
  <c r="G360" i="17"/>
  <c r="F360" i="17" s="1"/>
  <c r="G359" i="17"/>
  <c r="F359" i="17" s="1"/>
  <c r="G358" i="17"/>
  <c r="F358" i="17" s="1"/>
  <c r="G357" i="17"/>
  <c r="F357" i="17" s="1"/>
  <c r="G356" i="17"/>
  <c r="F356" i="17" s="1"/>
  <c r="G355" i="17"/>
  <c r="F355" i="17" s="1"/>
  <c r="G354" i="17"/>
  <c r="F354" i="17" s="1"/>
  <c r="G353" i="17"/>
  <c r="G352" i="17"/>
  <c r="F352" i="17" s="1"/>
  <c r="G351" i="17"/>
  <c r="F351" i="17" s="1"/>
  <c r="G350" i="17"/>
  <c r="F350" i="17" s="1"/>
  <c r="G349" i="17"/>
  <c r="F349" i="17" s="1"/>
  <c r="G348" i="17"/>
  <c r="F348" i="17" s="1"/>
  <c r="G347" i="17"/>
  <c r="F347" i="17" s="1"/>
  <c r="G346" i="17"/>
  <c r="F346" i="17" s="1"/>
  <c r="G345" i="17"/>
  <c r="F345" i="17" s="1"/>
  <c r="G344" i="17"/>
  <c r="F344" i="17" s="1"/>
  <c r="G343" i="17"/>
  <c r="F343" i="17" s="1"/>
  <c r="G342" i="17"/>
  <c r="F342" i="17" s="1"/>
  <c r="G341" i="17"/>
  <c r="F341" i="17" s="1"/>
  <c r="G340" i="17"/>
  <c r="G339" i="17"/>
  <c r="F339" i="17" s="1"/>
  <c r="G338" i="17"/>
  <c r="F338" i="17" s="1"/>
  <c r="G337" i="17"/>
  <c r="F337" i="17" s="1"/>
  <c r="G336" i="17"/>
  <c r="F336" i="17" s="1"/>
  <c r="G335" i="17"/>
  <c r="F335" i="17" s="1"/>
  <c r="G334" i="17"/>
  <c r="F334" i="17" s="1"/>
  <c r="G333" i="17"/>
  <c r="F333" i="17" s="1"/>
  <c r="G332" i="17"/>
  <c r="F332" i="17" s="1"/>
  <c r="G331" i="17"/>
  <c r="F331" i="17" s="1"/>
  <c r="G330" i="17"/>
  <c r="F330" i="17" s="1"/>
  <c r="G329" i="17"/>
  <c r="G328" i="17"/>
  <c r="F328" i="17" s="1"/>
  <c r="G327" i="17"/>
  <c r="F327" i="17" s="1"/>
  <c r="G326" i="17"/>
  <c r="F326" i="17" s="1"/>
  <c r="G325" i="17"/>
  <c r="F325" i="17" s="1"/>
  <c r="G324" i="17"/>
  <c r="F324" i="17" s="1"/>
  <c r="G323" i="17"/>
  <c r="F323" i="17" s="1"/>
  <c r="G322" i="17"/>
  <c r="F322" i="17" s="1"/>
  <c r="G321" i="17"/>
  <c r="F321" i="17" s="1"/>
  <c r="G320" i="17"/>
  <c r="F320" i="17" s="1"/>
  <c r="G319" i="17"/>
  <c r="F319" i="17" s="1"/>
  <c r="G318" i="17"/>
  <c r="F318" i="17" s="1"/>
  <c r="G317" i="17"/>
  <c r="F317" i="17" s="1"/>
  <c r="G316" i="17"/>
  <c r="G315" i="17"/>
  <c r="F315" i="17" s="1"/>
  <c r="G314" i="17"/>
  <c r="F314" i="17" s="1"/>
  <c r="G313" i="17"/>
  <c r="F313" i="17" s="1"/>
  <c r="G312" i="17"/>
  <c r="F312" i="17" s="1"/>
  <c r="G311" i="17"/>
  <c r="F311" i="17" s="1"/>
  <c r="G310" i="17"/>
  <c r="F310" i="17" s="1"/>
  <c r="G309" i="17"/>
  <c r="F309" i="17" s="1"/>
  <c r="G308" i="17"/>
  <c r="F308" i="17" s="1"/>
  <c r="G307" i="17"/>
  <c r="F307" i="17" s="1"/>
  <c r="G306" i="17"/>
  <c r="F306" i="17" s="1"/>
  <c r="G305" i="17"/>
  <c r="F305" i="17" s="1"/>
  <c r="G304" i="17"/>
  <c r="F304" i="17" s="1"/>
  <c r="G303" i="17"/>
  <c r="F303" i="17" s="1"/>
  <c r="G302" i="17"/>
  <c r="F302" i="17" s="1"/>
  <c r="G301" i="17"/>
  <c r="F301" i="17" s="1"/>
  <c r="G300" i="17"/>
  <c r="F300" i="17" s="1"/>
  <c r="G299" i="17"/>
  <c r="F299" i="17" s="1"/>
  <c r="G298" i="17"/>
  <c r="F298" i="17" s="1"/>
  <c r="G297" i="17"/>
  <c r="G296" i="17"/>
  <c r="F296" i="17" s="1"/>
  <c r="G295" i="17"/>
  <c r="F295" i="17" s="1"/>
  <c r="G294" i="17"/>
  <c r="F294" i="17" s="1"/>
  <c r="G293" i="17"/>
  <c r="F293" i="17" s="1"/>
  <c r="G292" i="17"/>
  <c r="F292" i="17" s="1"/>
  <c r="G291" i="17"/>
  <c r="F291" i="17" s="1"/>
  <c r="G290" i="17"/>
  <c r="F290" i="17" s="1"/>
  <c r="G289" i="17"/>
  <c r="G288" i="17"/>
  <c r="F288" i="17" s="1"/>
  <c r="G287" i="17"/>
  <c r="F287" i="17" s="1"/>
  <c r="G286" i="17"/>
  <c r="F286" i="17" s="1"/>
  <c r="G285" i="17"/>
  <c r="F285" i="17" s="1"/>
  <c r="G284" i="17"/>
  <c r="F284" i="17" s="1"/>
  <c r="G283" i="17"/>
  <c r="F283" i="17" s="1"/>
  <c r="G282" i="17"/>
  <c r="F282" i="17" s="1"/>
  <c r="G281" i="17"/>
  <c r="F281" i="17" s="1"/>
  <c r="G280" i="17"/>
  <c r="F280" i="17" s="1"/>
  <c r="G279" i="17"/>
  <c r="F279" i="17" s="1"/>
  <c r="G278" i="17"/>
  <c r="F278" i="17" s="1"/>
  <c r="G277" i="17"/>
  <c r="F277" i="17" s="1"/>
  <c r="G276" i="17"/>
  <c r="F276" i="17" s="1"/>
  <c r="G275" i="17"/>
  <c r="F275" i="17" s="1"/>
  <c r="G274" i="17"/>
  <c r="F274" i="17" s="1"/>
  <c r="G273" i="17"/>
  <c r="F273" i="17" s="1"/>
  <c r="G272" i="17"/>
  <c r="F272" i="17" s="1"/>
  <c r="G271" i="17"/>
  <c r="F271" i="17" s="1"/>
  <c r="G270" i="17"/>
  <c r="F270" i="17" s="1"/>
  <c r="G269" i="17"/>
  <c r="F269" i="17" s="1"/>
  <c r="G268" i="17"/>
  <c r="F268" i="17" s="1"/>
  <c r="G267" i="17"/>
  <c r="F267" i="17" s="1"/>
  <c r="G266" i="17"/>
  <c r="F266" i="17" s="1"/>
  <c r="G265" i="17"/>
  <c r="F265" i="17" s="1"/>
  <c r="G264" i="17"/>
  <c r="F264" i="17" s="1"/>
  <c r="G263" i="17"/>
  <c r="F263" i="17" s="1"/>
  <c r="G262" i="17"/>
  <c r="F262" i="17" s="1"/>
  <c r="G261" i="17"/>
  <c r="F261" i="17" s="1"/>
  <c r="G260" i="17"/>
  <c r="F260" i="17" s="1"/>
  <c r="G259" i="17"/>
  <c r="F259" i="17" s="1"/>
  <c r="G258" i="17"/>
  <c r="F258" i="17" s="1"/>
  <c r="G257" i="17"/>
  <c r="G256" i="17"/>
  <c r="F256" i="17" s="1"/>
  <c r="G255" i="17"/>
  <c r="F255" i="17" s="1"/>
  <c r="G254" i="17"/>
  <c r="F254" i="17" s="1"/>
  <c r="G253" i="17"/>
  <c r="F253" i="17" s="1"/>
  <c r="G252" i="17"/>
  <c r="F252" i="17" s="1"/>
  <c r="G251" i="17"/>
  <c r="F251" i="17" s="1"/>
  <c r="G250" i="17"/>
  <c r="F250" i="17" s="1"/>
  <c r="G249" i="17"/>
  <c r="F249" i="17" s="1"/>
  <c r="G248" i="17"/>
  <c r="F248" i="17" s="1"/>
  <c r="G247" i="17"/>
  <c r="F247" i="17" s="1"/>
  <c r="G246" i="17"/>
  <c r="F246" i="17" s="1"/>
  <c r="G245" i="17"/>
  <c r="G244" i="17"/>
  <c r="F244" i="17" s="1"/>
  <c r="G243" i="17"/>
  <c r="F243" i="17" s="1"/>
  <c r="G242" i="17"/>
  <c r="F242" i="17" s="1"/>
  <c r="G241" i="17"/>
  <c r="G240" i="17"/>
  <c r="F240" i="17" s="1"/>
  <c r="G239" i="17"/>
  <c r="F239" i="17" s="1"/>
  <c r="G238" i="17"/>
  <c r="F238" i="17" s="1"/>
  <c r="G237" i="17"/>
  <c r="F237" i="17" s="1"/>
  <c r="G236" i="17"/>
  <c r="F236" i="17" s="1"/>
  <c r="G235" i="17"/>
  <c r="F235" i="17" s="1"/>
  <c r="G234" i="17"/>
  <c r="F234" i="17" s="1"/>
  <c r="G233" i="17"/>
  <c r="F233" i="17" s="1"/>
  <c r="G232" i="17"/>
  <c r="F232" i="17" s="1"/>
  <c r="G231" i="17"/>
  <c r="F231" i="17" s="1"/>
  <c r="G230" i="17"/>
  <c r="F230" i="17" s="1"/>
  <c r="G229" i="17"/>
  <c r="F229" i="17" s="1"/>
  <c r="G228" i="17"/>
  <c r="F228" i="17" s="1"/>
  <c r="G227" i="17"/>
  <c r="F227" i="17" s="1"/>
  <c r="G226" i="17"/>
  <c r="F226" i="17" s="1"/>
  <c r="G225" i="17"/>
  <c r="F225" i="17" s="1"/>
  <c r="G224" i="17"/>
  <c r="F224" i="17" s="1"/>
  <c r="G223" i="17"/>
  <c r="F223" i="17" s="1"/>
  <c r="G222" i="17"/>
  <c r="F222" i="17" s="1"/>
  <c r="G221" i="17"/>
  <c r="F221" i="17" s="1"/>
  <c r="G220" i="17"/>
  <c r="F220" i="17" s="1"/>
  <c r="G219" i="17"/>
  <c r="F219" i="17" s="1"/>
  <c r="G218" i="17"/>
  <c r="F218" i="17" s="1"/>
  <c r="G217" i="17"/>
  <c r="F217" i="17" s="1"/>
  <c r="G216" i="17"/>
  <c r="F216" i="17" s="1"/>
  <c r="G215" i="17"/>
  <c r="F215" i="17" s="1"/>
  <c r="G214" i="17"/>
  <c r="F214" i="17" s="1"/>
  <c r="G213" i="17"/>
  <c r="F213" i="17" s="1"/>
  <c r="G212" i="17"/>
  <c r="F212" i="17" s="1"/>
  <c r="G211" i="17"/>
  <c r="F211" i="17" s="1"/>
  <c r="G210" i="17"/>
  <c r="F210" i="17" s="1"/>
  <c r="G209" i="17"/>
  <c r="F209" i="17" s="1"/>
  <c r="G208" i="17"/>
  <c r="F208" i="17" s="1"/>
  <c r="G207" i="17"/>
  <c r="F207" i="17" s="1"/>
  <c r="G206" i="17"/>
  <c r="F206" i="17" s="1"/>
  <c r="G205" i="17"/>
  <c r="F205" i="17" s="1"/>
  <c r="G204" i="17"/>
  <c r="F204" i="17" s="1"/>
  <c r="G203" i="17"/>
  <c r="F203" i="17" s="1"/>
  <c r="G202" i="17"/>
  <c r="F202" i="17" s="1"/>
  <c r="G201" i="17"/>
  <c r="F201" i="17" s="1"/>
  <c r="G200" i="17"/>
  <c r="F200" i="17" s="1"/>
  <c r="G199" i="17"/>
  <c r="F199" i="17" s="1"/>
  <c r="G198" i="17"/>
  <c r="F198" i="17" s="1"/>
  <c r="G197" i="17"/>
  <c r="F197" i="17" s="1"/>
  <c r="G196" i="17"/>
  <c r="F196" i="17" s="1"/>
  <c r="G195" i="17"/>
  <c r="F195" i="17" s="1"/>
  <c r="G194" i="17"/>
  <c r="F194" i="17" s="1"/>
  <c r="G193" i="17"/>
  <c r="F193" i="17" s="1"/>
  <c r="G192" i="17"/>
  <c r="F192" i="17" s="1"/>
  <c r="G191" i="17"/>
  <c r="F191" i="17" s="1"/>
  <c r="G190" i="17"/>
  <c r="F190" i="17" s="1"/>
  <c r="G189" i="17"/>
  <c r="G188" i="17"/>
  <c r="F188" i="17" s="1"/>
  <c r="G187" i="17"/>
  <c r="F187" i="17" s="1"/>
  <c r="G186" i="17"/>
  <c r="F186" i="17" s="1"/>
  <c r="G185" i="17"/>
  <c r="F185" i="17" s="1"/>
  <c r="G184" i="17"/>
  <c r="F184" i="17" s="1"/>
  <c r="G183" i="17"/>
  <c r="F183" i="17" s="1"/>
  <c r="G182" i="17"/>
  <c r="F182" i="17" s="1"/>
  <c r="G181" i="17"/>
  <c r="F181" i="17" s="1"/>
  <c r="G180" i="17"/>
  <c r="F180" i="17" s="1"/>
  <c r="G179" i="17"/>
  <c r="F179" i="17" s="1"/>
  <c r="G178" i="17"/>
  <c r="F178" i="17" s="1"/>
  <c r="G177" i="17"/>
  <c r="F177" i="17" s="1"/>
  <c r="G176" i="17"/>
  <c r="F176" i="17" s="1"/>
  <c r="G175" i="17"/>
  <c r="F175" i="17" s="1"/>
  <c r="G174" i="17"/>
  <c r="F174" i="17" s="1"/>
  <c r="G173" i="17"/>
  <c r="F173" i="17" s="1"/>
  <c r="G172" i="17"/>
  <c r="F172" i="17" s="1"/>
  <c r="G171" i="17"/>
  <c r="F171" i="17" s="1"/>
  <c r="G170" i="17"/>
  <c r="F170" i="17" s="1"/>
  <c r="G169" i="17"/>
  <c r="F169" i="17" s="1"/>
  <c r="G168" i="17"/>
  <c r="F168" i="17" s="1"/>
  <c r="G167" i="17"/>
  <c r="F167" i="17" s="1"/>
  <c r="G166" i="17"/>
  <c r="F166" i="17" s="1"/>
  <c r="G165" i="17"/>
  <c r="F165" i="17" s="1"/>
  <c r="G164" i="17"/>
  <c r="F164" i="17" s="1"/>
  <c r="G163" i="17"/>
  <c r="F163" i="17" s="1"/>
  <c r="G162" i="17"/>
  <c r="F162" i="17" s="1"/>
  <c r="G161" i="17"/>
  <c r="F161" i="17" s="1"/>
  <c r="G160" i="17"/>
  <c r="F160" i="17" s="1"/>
  <c r="G159" i="17"/>
  <c r="F159" i="17" s="1"/>
  <c r="G158" i="17"/>
  <c r="F158" i="17" s="1"/>
  <c r="G157" i="17"/>
  <c r="F157" i="17" s="1"/>
  <c r="G156" i="17"/>
  <c r="F156" i="17" s="1"/>
  <c r="G155" i="17"/>
  <c r="F155" i="17" s="1"/>
  <c r="G154" i="17"/>
  <c r="F154" i="17" s="1"/>
  <c r="G153" i="17"/>
  <c r="F153" i="17" s="1"/>
  <c r="G152" i="17"/>
  <c r="F152" i="17" s="1"/>
  <c r="G151" i="17"/>
  <c r="F151" i="17" s="1"/>
  <c r="G150" i="17"/>
  <c r="F150" i="17" s="1"/>
  <c r="G149" i="17"/>
  <c r="F149" i="17" s="1"/>
  <c r="G148" i="17"/>
  <c r="F148" i="17" s="1"/>
  <c r="G147" i="17"/>
  <c r="F147" i="17" s="1"/>
  <c r="G146" i="17"/>
  <c r="F146" i="17" s="1"/>
  <c r="G145" i="17"/>
  <c r="F145" i="17" s="1"/>
  <c r="G144" i="17"/>
  <c r="F144" i="17" s="1"/>
  <c r="G143" i="17"/>
  <c r="F143" i="17" s="1"/>
  <c r="G142" i="17"/>
  <c r="F142" i="17" s="1"/>
  <c r="G141" i="17"/>
  <c r="F141" i="17" s="1"/>
  <c r="G140" i="17"/>
  <c r="F140" i="17" s="1"/>
  <c r="G139" i="17"/>
  <c r="F139" i="17" s="1"/>
  <c r="G138" i="17"/>
  <c r="F138" i="17" s="1"/>
  <c r="G137" i="17"/>
  <c r="F137" i="17" s="1"/>
  <c r="G136" i="17"/>
  <c r="F136" i="17" s="1"/>
  <c r="G135" i="17"/>
  <c r="F135" i="17" s="1"/>
  <c r="G134" i="17"/>
  <c r="F134" i="17" s="1"/>
  <c r="G133" i="17"/>
  <c r="F133" i="17" s="1"/>
  <c r="G132" i="17"/>
  <c r="F132" i="17" s="1"/>
  <c r="G131" i="17"/>
  <c r="F131" i="17" s="1"/>
  <c r="G130" i="17"/>
  <c r="F130" i="17" s="1"/>
  <c r="G129" i="17"/>
  <c r="F129" i="17" s="1"/>
  <c r="G128" i="17"/>
  <c r="F128" i="17" s="1"/>
  <c r="G127" i="17"/>
  <c r="F127" i="17" s="1"/>
  <c r="G126" i="17"/>
  <c r="F126" i="17" s="1"/>
  <c r="G125" i="17"/>
  <c r="F125" i="17" s="1"/>
  <c r="G124" i="17"/>
  <c r="F124" i="17" s="1"/>
  <c r="G123" i="17"/>
  <c r="F123" i="17" s="1"/>
  <c r="G122" i="17"/>
  <c r="F122" i="17" s="1"/>
  <c r="G121" i="17"/>
  <c r="F121" i="17" s="1"/>
  <c r="G120" i="17"/>
  <c r="F120" i="17" s="1"/>
  <c r="G119" i="17"/>
  <c r="F119" i="17" s="1"/>
  <c r="G118" i="17"/>
  <c r="F118" i="17" s="1"/>
  <c r="G117" i="17"/>
  <c r="F117" i="17" s="1"/>
  <c r="G116" i="17"/>
  <c r="F116" i="17" s="1"/>
  <c r="G115" i="17"/>
  <c r="F115" i="17" s="1"/>
  <c r="G114" i="17"/>
  <c r="F114" i="17" s="1"/>
  <c r="G113" i="17"/>
  <c r="F113" i="17" s="1"/>
  <c r="G112" i="17"/>
  <c r="F112" i="17" s="1"/>
  <c r="G111" i="17"/>
  <c r="F111" i="17" s="1"/>
  <c r="G110" i="17"/>
  <c r="F110" i="17" s="1"/>
  <c r="G109" i="17"/>
  <c r="F109" i="17" s="1"/>
  <c r="G108" i="17"/>
  <c r="F108" i="17" s="1"/>
  <c r="G107" i="17"/>
  <c r="F107" i="17" s="1"/>
  <c r="G106" i="17"/>
  <c r="F106" i="17" s="1"/>
  <c r="G105" i="17"/>
  <c r="F105" i="17" s="1"/>
  <c r="G104" i="17"/>
  <c r="F104" i="17" s="1"/>
  <c r="G103" i="17"/>
  <c r="F103" i="17" s="1"/>
  <c r="G102" i="17"/>
  <c r="F102" i="17" s="1"/>
  <c r="G101" i="17"/>
  <c r="F101" i="17" s="1"/>
  <c r="G100" i="17"/>
  <c r="F100" i="17" s="1"/>
  <c r="G99" i="17"/>
  <c r="F99" i="17" s="1"/>
  <c r="G98" i="17"/>
  <c r="F98" i="17" s="1"/>
  <c r="G97" i="17"/>
  <c r="F97" i="17" s="1"/>
  <c r="G96" i="17"/>
  <c r="F96" i="17" s="1"/>
  <c r="G95" i="17"/>
  <c r="F95" i="17" s="1"/>
  <c r="G94" i="17"/>
  <c r="F94" i="17" s="1"/>
  <c r="G93" i="17"/>
  <c r="F93" i="17" s="1"/>
  <c r="G92" i="17"/>
  <c r="F92" i="17" s="1"/>
  <c r="G91" i="17"/>
  <c r="F91" i="17" s="1"/>
  <c r="G90" i="17"/>
  <c r="F90" i="17" s="1"/>
  <c r="G89" i="17"/>
  <c r="F89" i="17" s="1"/>
  <c r="G88" i="17"/>
  <c r="F88" i="17" s="1"/>
  <c r="G87" i="17"/>
  <c r="F87" i="17" s="1"/>
  <c r="G86" i="17"/>
  <c r="F86" i="17" s="1"/>
  <c r="G85" i="17"/>
  <c r="F85" i="17" s="1"/>
  <c r="G84" i="17"/>
  <c r="F84" i="17" s="1"/>
  <c r="G83" i="17"/>
  <c r="F83" i="17" s="1"/>
  <c r="G82" i="17"/>
  <c r="F82" i="17" s="1"/>
  <c r="G81" i="17"/>
  <c r="F81" i="17" s="1"/>
  <c r="G80" i="17"/>
  <c r="F80" i="17" s="1"/>
  <c r="G79" i="17"/>
  <c r="F79" i="17" s="1"/>
  <c r="G78" i="17"/>
  <c r="F78" i="17" s="1"/>
  <c r="G77" i="17"/>
  <c r="F77" i="17" s="1"/>
  <c r="G76" i="17"/>
  <c r="F76" i="17" s="1"/>
  <c r="G75" i="17"/>
  <c r="F75" i="17" s="1"/>
  <c r="G74" i="17"/>
  <c r="F74" i="17" s="1"/>
  <c r="G73" i="17"/>
  <c r="F73" i="17" s="1"/>
  <c r="G72" i="17"/>
  <c r="F72" i="17" s="1"/>
  <c r="G71" i="17"/>
  <c r="F71" i="17" s="1"/>
  <c r="G70" i="17"/>
  <c r="F70" i="17" s="1"/>
  <c r="G69" i="17"/>
  <c r="F69" i="17" s="1"/>
  <c r="G68" i="17"/>
  <c r="F68" i="17" s="1"/>
  <c r="G67" i="17"/>
  <c r="F67" i="17" s="1"/>
  <c r="G66" i="17"/>
  <c r="F66" i="17" s="1"/>
  <c r="G65" i="17"/>
  <c r="F65" i="17" s="1"/>
  <c r="G64" i="17"/>
  <c r="F64" i="17" s="1"/>
  <c r="G63" i="17"/>
  <c r="F63" i="17" s="1"/>
  <c r="G62" i="17"/>
  <c r="F62" i="17" s="1"/>
  <c r="G61" i="17"/>
  <c r="F61" i="17" s="1"/>
  <c r="G60" i="17"/>
  <c r="F60" i="17" s="1"/>
  <c r="G59" i="17"/>
  <c r="F59" i="17" s="1"/>
  <c r="G58" i="17"/>
  <c r="F58" i="17" s="1"/>
  <c r="G57" i="17"/>
  <c r="F57" i="17" s="1"/>
  <c r="G56" i="17"/>
  <c r="F56" i="17" s="1"/>
  <c r="G55" i="17"/>
  <c r="F55" i="17" s="1"/>
  <c r="G54" i="17"/>
  <c r="F54" i="17" s="1"/>
  <c r="G53" i="17"/>
  <c r="F53" i="17" s="1"/>
  <c r="G52" i="17"/>
  <c r="F52" i="17" s="1"/>
  <c r="G51" i="17"/>
  <c r="F51" i="17" s="1"/>
  <c r="G50" i="17"/>
  <c r="F50" i="17" s="1"/>
  <c r="G49" i="17"/>
  <c r="F49" i="17" s="1"/>
  <c r="G48" i="17"/>
  <c r="F48" i="17" s="1"/>
  <c r="G47" i="17"/>
  <c r="F47" i="17" s="1"/>
  <c r="G46" i="17"/>
  <c r="F46" i="17" s="1"/>
  <c r="G45" i="17"/>
  <c r="F45" i="17" s="1"/>
  <c r="G44" i="17"/>
  <c r="F44" i="17" s="1"/>
  <c r="G43" i="17"/>
  <c r="F43" i="17" s="1"/>
  <c r="G42" i="17"/>
  <c r="F42" i="17" s="1"/>
  <c r="G41" i="17"/>
  <c r="F41" i="17" s="1"/>
  <c r="G40" i="17"/>
  <c r="F40" i="17" s="1"/>
  <c r="G39" i="17"/>
  <c r="F39" i="17" s="1"/>
  <c r="G38" i="17"/>
  <c r="F38" i="17" s="1"/>
  <c r="G37" i="17"/>
  <c r="F37" i="17" s="1"/>
  <c r="G36" i="17"/>
  <c r="F36" i="17" s="1"/>
  <c r="G35" i="17"/>
  <c r="F35" i="17" s="1"/>
  <c r="G34" i="17"/>
  <c r="F34" i="17" s="1"/>
  <c r="G33" i="17"/>
  <c r="F33" i="17" s="1"/>
  <c r="G32" i="17"/>
  <c r="F32" i="17" s="1"/>
  <c r="G31" i="17"/>
  <c r="F31" i="17" s="1"/>
  <c r="G30" i="17"/>
  <c r="F30" i="17" s="1"/>
  <c r="G29" i="17"/>
  <c r="F29" i="17" s="1"/>
  <c r="G28" i="17"/>
  <c r="F28" i="17" s="1"/>
  <c r="G27" i="17"/>
  <c r="F27" i="17" s="1"/>
  <c r="G26" i="17"/>
  <c r="F26" i="17" s="1"/>
  <c r="G25" i="17"/>
  <c r="F25" i="17" s="1"/>
  <c r="G24" i="17"/>
  <c r="F24" i="17" s="1"/>
  <c r="G23" i="17"/>
  <c r="F23" i="17" s="1"/>
  <c r="G22" i="17"/>
  <c r="F22" i="17" s="1"/>
  <c r="G21" i="17"/>
  <c r="F21" i="17" s="1"/>
  <c r="G20" i="17"/>
  <c r="F20" i="17" s="1"/>
  <c r="G19" i="17"/>
  <c r="F19" i="17" s="1"/>
  <c r="G18" i="17"/>
  <c r="F18" i="17" s="1"/>
  <c r="G13" i="17"/>
  <c r="AI795" i="17" l="1"/>
  <c r="DT11" i="12"/>
  <c r="DV197" i="12" s="1"/>
  <c r="DW197" i="12" s="1"/>
  <c r="AI980" i="17"/>
  <c r="F980" i="17"/>
  <c r="AK520" i="17"/>
  <c r="F520" i="17"/>
  <c r="AK552" i="17"/>
  <c r="F552" i="17"/>
  <c r="AK648" i="17"/>
  <c r="F648" i="17"/>
  <c r="AK676" i="17"/>
  <c r="F676" i="17"/>
  <c r="AK716" i="17"/>
  <c r="F716" i="17"/>
  <c r="AK740" i="17"/>
  <c r="F740" i="17"/>
  <c r="AK748" i="17"/>
  <c r="F748" i="17"/>
  <c r="AK764" i="17"/>
  <c r="F764" i="17"/>
  <c r="AK772" i="17"/>
  <c r="F772" i="17"/>
  <c r="AK780" i="17"/>
  <c r="F780" i="17"/>
  <c r="AI808" i="17"/>
  <c r="F808" i="17"/>
  <c r="AI820" i="17"/>
  <c r="F820" i="17"/>
  <c r="AI832" i="17"/>
  <c r="F832" i="17"/>
  <c r="AI840" i="17"/>
  <c r="F840" i="17"/>
  <c r="AI856" i="17"/>
  <c r="F856" i="17"/>
  <c r="AI868" i="17"/>
  <c r="F868" i="17"/>
  <c r="AI880" i="17"/>
  <c r="F880" i="17"/>
  <c r="AI896" i="17"/>
  <c r="F896" i="17"/>
  <c r="AI908" i="17"/>
  <c r="F908" i="17"/>
  <c r="AI920" i="17"/>
  <c r="F920" i="17"/>
  <c r="AI932" i="17"/>
  <c r="F932" i="17"/>
  <c r="AI952" i="17"/>
  <c r="F952" i="17"/>
  <c r="AI984" i="17"/>
  <c r="F984" i="17"/>
  <c r="AI988" i="17"/>
  <c r="F988" i="17"/>
  <c r="AI996" i="17"/>
  <c r="F996" i="17"/>
  <c r="AI1004" i="17"/>
  <c r="F1004" i="17"/>
  <c r="AI1012" i="17"/>
  <c r="F1012" i="17"/>
  <c r="AK1008" i="17"/>
  <c r="AK992" i="17"/>
  <c r="AK976" i="17"/>
  <c r="AK960" i="17"/>
  <c r="AK952" i="17"/>
  <c r="AK944" i="17"/>
  <c r="AK928" i="17"/>
  <c r="AK912" i="17"/>
  <c r="AK896" i="17"/>
  <c r="AK880" i="17"/>
  <c r="AK872" i="17"/>
  <c r="AK864" i="17"/>
  <c r="AK848" i="17"/>
  <c r="AK840" i="17"/>
  <c r="AK832" i="17"/>
  <c r="AK824" i="17"/>
  <c r="AK816" i="17"/>
  <c r="AK808" i="17"/>
  <c r="AK800" i="17"/>
  <c r="AL788" i="17"/>
  <c r="AH784" i="17"/>
  <c r="AH776" i="17"/>
  <c r="AH768" i="17"/>
  <c r="AH736" i="17"/>
  <c r="AH704" i="17"/>
  <c r="AH672" i="17"/>
  <c r="AH620" i="17"/>
  <c r="AH492" i="17"/>
  <c r="AL189" i="17"/>
  <c r="F189" i="17"/>
  <c r="AL241" i="17"/>
  <c r="F241" i="17"/>
  <c r="AH245" i="17"/>
  <c r="F245" i="17"/>
  <c r="AL257" i="17"/>
  <c r="F257" i="17"/>
  <c r="AI289" i="17"/>
  <c r="F289" i="17"/>
  <c r="AI297" i="17"/>
  <c r="F297" i="17"/>
  <c r="AI329" i="17"/>
  <c r="F329" i="17"/>
  <c r="AH353" i="17"/>
  <c r="F353" i="17"/>
  <c r="AL365" i="17"/>
  <c r="F365" i="17"/>
  <c r="AI369" i="17"/>
  <c r="F369" i="17"/>
  <c r="AH385" i="17"/>
  <c r="F385" i="17"/>
  <c r="AL397" i="17"/>
  <c r="F397" i="17"/>
  <c r="AI401" i="17"/>
  <c r="F401" i="17"/>
  <c r="AH417" i="17"/>
  <c r="F417" i="17"/>
  <c r="AL429" i="17"/>
  <c r="F429" i="17"/>
  <c r="AI433" i="17"/>
  <c r="F433" i="17"/>
  <c r="AH449" i="17"/>
  <c r="F449" i="17"/>
  <c r="AL461" i="17"/>
  <c r="F461" i="17"/>
  <c r="AI465" i="17"/>
  <c r="F465" i="17"/>
  <c r="AH481" i="17"/>
  <c r="F481" i="17"/>
  <c r="AK493" i="17"/>
  <c r="F493" i="17"/>
  <c r="AJ501" i="17"/>
  <c r="F501" i="17"/>
  <c r="AK509" i="17"/>
  <c r="F509" i="17"/>
  <c r="AJ517" i="17"/>
  <c r="F517" i="17"/>
  <c r="AK525" i="17"/>
  <c r="F525" i="17"/>
  <c r="AJ533" i="17"/>
  <c r="F533" i="17"/>
  <c r="AK541" i="17"/>
  <c r="F541" i="17"/>
  <c r="AJ549" i="17"/>
  <c r="F549" i="17"/>
  <c r="AK557" i="17"/>
  <c r="F557" i="17"/>
  <c r="AJ565" i="17"/>
  <c r="F565" i="17"/>
  <c r="AK573" i="17"/>
  <c r="F573" i="17"/>
  <c r="AJ581" i="17"/>
  <c r="F581" i="17"/>
  <c r="AK589" i="17"/>
  <c r="F589" i="17"/>
  <c r="AJ597" i="17"/>
  <c r="F597" i="17"/>
  <c r="AK605" i="17"/>
  <c r="F605" i="17"/>
  <c r="AJ613" i="17"/>
  <c r="F613" i="17"/>
  <c r="AK621" i="17"/>
  <c r="F621" i="17"/>
  <c r="AJ629" i="17"/>
  <c r="F629" i="17"/>
  <c r="AJ633" i="17"/>
  <c r="F633" i="17"/>
  <c r="AJ637" i="17"/>
  <c r="F637" i="17"/>
  <c r="AJ641" i="17"/>
  <c r="F641" i="17"/>
  <c r="AK645" i="17"/>
  <c r="F645" i="17"/>
  <c r="AK661" i="17"/>
  <c r="F661" i="17"/>
  <c r="AJ665" i="17"/>
  <c r="F665" i="17"/>
  <c r="AK669" i="17"/>
  <c r="F669" i="17"/>
  <c r="AJ673" i="17"/>
  <c r="F673" i="17"/>
  <c r="AK677" i="17"/>
  <c r="F677" i="17"/>
  <c r="AJ681" i="17"/>
  <c r="F681" i="17"/>
  <c r="AK685" i="17"/>
  <c r="F685" i="17"/>
  <c r="AJ689" i="17"/>
  <c r="F689" i="17"/>
  <c r="AK693" i="17"/>
  <c r="F693" i="17"/>
  <c r="AJ697" i="17"/>
  <c r="F697" i="17"/>
  <c r="AK701" i="17"/>
  <c r="F701" i="17"/>
  <c r="AJ705" i="17"/>
  <c r="F705" i="17"/>
  <c r="AK709" i="17"/>
  <c r="F709" i="17"/>
  <c r="AJ713" i="17"/>
  <c r="F713" i="17"/>
  <c r="AK717" i="17"/>
  <c r="F717" i="17"/>
  <c r="AJ721" i="17"/>
  <c r="F721" i="17"/>
  <c r="AK725" i="17"/>
  <c r="F725" i="17"/>
  <c r="AJ729" i="17"/>
  <c r="F729" i="17"/>
  <c r="AK733" i="17"/>
  <c r="F733" i="17"/>
  <c r="AJ737" i="17"/>
  <c r="F737" i="17"/>
  <c r="AK741" i="17"/>
  <c r="F741" i="17"/>
  <c r="AJ745" i="17"/>
  <c r="F745" i="17"/>
  <c r="AK749" i="17"/>
  <c r="F749" i="17"/>
  <c r="AJ753" i="17"/>
  <c r="F753" i="17"/>
  <c r="AK757" i="17"/>
  <c r="F757" i="17"/>
  <c r="AJ761" i="17"/>
  <c r="F761" i="17"/>
  <c r="AK765" i="17"/>
  <c r="F765" i="17"/>
  <c r="AJ769" i="17"/>
  <c r="F769" i="17"/>
  <c r="AK773" i="17"/>
  <c r="F773" i="17"/>
  <c r="AJ777" i="17"/>
  <c r="F777" i="17"/>
  <c r="AK781" i="17"/>
  <c r="F781" i="17"/>
  <c r="AJ785" i="17"/>
  <c r="F785" i="17"/>
  <c r="AK789" i="17"/>
  <c r="F789" i="17"/>
  <c r="AK797" i="17"/>
  <c r="F797" i="17"/>
  <c r="AH801" i="17"/>
  <c r="F801" i="17"/>
  <c r="AH805" i="17"/>
  <c r="F805" i="17"/>
  <c r="AH809" i="17"/>
  <c r="F809" i="17"/>
  <c r="AH813" i="17"/>
  <c r="F813" i="17"/>
  <c r="AH817" i="17"/>
  <c r="F817" i="17"/>
  <c r="AH821" i="17"/>
  <c r="F821" i="17"/>
  <c r="AH825" i="17"/>
  <c r="F825" i="17"/>
  <c r="AH829" i="17"/>
  <c r="F829" i="17"/>
  <c r="AH833" i="17"/>
  <c r="F833" i="17"/>
  <c r="AH837" i="17"/>
  <c r="F837" i="17"/>
  <c r="AH841" i="17"/>
  <c r="F841" i="17"/>
  <c r="AH845" i="17"/>
  <c r="F845" i="17"/>
  <c r="AH849" i="17"/>
  <c r="F849" i="17"/>
  <c r="AH853" i="17"/>
  <c r="F853" i="17"/>
  <c r="AH857" i="17"/>
  <c r="F857" i="17"/>
  <c r="AH861" i="17"/>
  <c r="F861" i="17"/>
  <c r="AH865" i="17"/>
  <c r="F865" i="17"/>
  <c r="AH869" i="17"/>
  <c r="F869" i="17"/>
  <c r="AH873" i="17"/>
  <c r="F873" i="17"/>
  <c r="AH877" i="17"/>
  <c r="F877" i="17"/>
  <c r="AH881" i="17"/>
  <c r="F881" i="17"/>
  <c r="AH885" i="17"/>
  <c r="F885" i="17"/>
  <c r="AH889" i="17"/>
  <c r="F889" i="17"/>
  <c r="AH893" i="17"/>
  <c r="F893" i="17"/>
  <c r="AH897" i="17"/>
  <c r="F897" i="17"/>
  <c r="AH901" i="17"/>
  <c r="F901" i="17"/>
  <c r="AH905" i="17"/>
  <c r="F905" i="17"/>
  <c r="AH909" i="17"/>
  <c r="F909" i="17"/>
  <c r="AH913" i="17"/>
  <c r="F913" i="17"/>
  <c r="AH917" i="17"/>
  <c r="F917" i="17"/>
  <c r="AH921" i="17"/>
  <c r="F921" i="17"/>
  <c r="AH925" i="17"/>
  <c r="F925" i="17"/>
  <c r="AH929" i="17"/>
  <c r="F929" i="17"/>
  <c r="AH933" i="17"/>
  <c r="F933" i="17"/>
  <c r="AH937" i="17"/>
  <c r="F937" i="17"/>
  <c r="AH941" i="17"/>
  <c r="F941" i="17"/>
  <c r="AH945" i="17"/>
  <c r="F945" i="17"/>
  <c r="AH949" i="17"/>
  <c r="F949" i="17"/>
  <c r="AH953" i="17"/>
  <c r="F953" i="17"/>
  <c r="AH957" i="17"/>
  <c r="F957" i="17"/>
  <c r="AH961" i="17"/>
  <c r="F961" i="17"/>
  <c r="AH965" i="17"/>
  <c r="F965" i="17"/>
  <c r="AH969" i="17"/>
  <c r="F969" i="17"/>
  <c r="AH973" i="17"/>
  <c r="F973" i="17"/>
  <c r="AH977" i="17"/>
  <c r="F977" i="17"/>
  <c r="AH981" i="17"/>
  <c r="F981" i="17"/>
  <c r="AH985" i="17"/>
  <c r="F985" i="17"/>
  <c r="AH989" i="17"/>
  <c r="F989" i="17"/>
  <c r="AH993" i="17"/>
  <c r="F993" i="17"/>
  <c r="AH997" i="17"/>
  <c r="F997" i="17"/>
  <c r="AH1001" i="17"/>
  <c r="F1001" i="17"/>
  <c r="AH1005" i="17"/>
  <c r="F1005" i="17"/>
  <c r="AH1009" i="17"/>
  <c r="F1009" i="17"/>
  <c r="AL1012" i="17"/>
  <c r="AK1009" i="17"/>
  <c r="AL1004" i="17"/>
  <c r="AK1001" i="17"/>
  <c r="AL996" i="17"/>
  <c r="AK993" i="17"/>
  <c r="AL988" i="17"/>
  <c r="AK985" i="17"/>
  <c r="AH984" i="17"/>
  <c r="AL980" i="17"/>
  <c r="AK977" i="17"/>
  <c r="AK969" i="17"/>
  <c r="AK961" i="17"/>
  <c r="AK953" i="17"/>
  <c r="AH952" i="17"/>
  <c r="AK945" i="17"/>
  <c r="AK937" i="17"/>
  <c r="AL932" i="17"/>
  <c r="AK929" i="17"/>
  <c r="AK921" i="17"/>
  <c r="AH920" i="17"/>
  <c r="AK913" i="17"/>
  <c r="AL908" i="17"/>
  <c r="AK905" i="17"/>
  <c r="AK897" i="17"/>
  <c r="AH896" i="17"/>
  <c r="AK889" i="17"/>
  <c r="AK881" i="17"/>
  <c r="AH880" i="17"/>
  <c r="AK873" i="17"/>
  <c r="AL868" i="17"/>
  <c r="AK865" i="17"/>
  <c r="AK857" i="17"/>
  <c r="AH856" i="17"/>
  <c r="AK849" i="17"/>
  <c r="AK841" i="17"/>
  <c r="AH840" i="17"/>
  <c r="AK833" i="17"/>
  <c r="AH832" i="17"/>
  <c r="AK825" i="17"/>
  <c r="AL820" i="17"/>
  <c r="AK817" i="17"/>
  <c r="AK809" i="17"/>
  <c r="AH808" i="17"/>
  <c r="AK801" i="17"/>
  <c r="AK793" i="17"/>
  <c r="AK788" i="17"/>
  <c r="AL780" i="17"/>
  <c r="AL772" i="17"/>
  <c r="AL764" i="17"/>
  <c r="AK753" i="17"/>
  <c r="AH744" i="17"/>
  <c r="AK721" i="17"/>
  <c r="AH712" i="17"/>
  <c r="AK689" i="17"/>
  <c r="AH680" i="17"/>
  <c r="AJ657" i="17"/>
  <c r="AK640" i="17"/>
  <c r="AK597" i="17"/>
  <c r="AH572" i="17"/>
  <c r="AL552" i="17"/>
  <c r="AK533" i="17"/>
  <c r="AH508" i="17"/>
  <c r="AI481" i="17"/>
  <c r="AI417" i="17"/>
  <c r="AJ316" i="17"/>
  <c r="F316" i="17"/>
  <c r="AI404" i="17"/>
  <c r="F404" i="17"/>
  <c r="AI468" i="17"/>
  <c r="F468" i="17"/>
  <c r="AK504" i="17"/>
  <c r="F504" i="17"/>
  <c r="AK536" i="17"/>
  <c r="F536" i="17"/>
  <c r="AK568" i="17"/>
  <c r="F568" i="17"/>
  <c r="AK584" i="17"/>
  <c r="F584" i="17"/>
  <c r="AK600" i="17"/>
  <c r="F600" i="17"/>
  <c r="AK616" i="17"/>
  <c r="F616" i="17"/>
  <c r="AH644" i="17"/>
  <c r="F644" i="17"/>
  <c r="AK652" i="17"/>
  <c r="F652" i="17"/>
  <c r="AL656" i="17"/>
  <c r="F656" i="17"/>
  <c r="AK660" i="17"/>
  <c r="F660" i="17"/>
  <c r="AK668" i="17"/>
  <c r="F668" i="17"/>
  <c r="AK684" i="17"/>
  <c r="F684" i="17"/>
  <c r="AK692" i="17"/>
  <c r="F692" i="17"/>
  <c r="AK700" i="17"/>
  <c r="F700" i="17"/>
  <c r="AK708" i="17"/>
  <c r="F708" i="17"/>
  <c r="AK724" i="17"/>
  <c r="F724" i="17"/>
  <c r="AK732" i="17"/>
  <c r="F732" i="17"/>
  <c r="AK756" i="17"/>
  <c r="F756" i="17"/>
  <c r="AI800" i="17"/>
  <c r="F800" i="17"/>
  <c r="AI804" i="17"/>
  <c r="F804" i="17"/>
  <c r="AI812" i="17"/>
  <c r="F812" i="17"/>
  <c r="AI816" i="17"/>
  <c r="F816" i="17"/>
  <c r="AI824" i="17"/>
  <c r="F824" i="17"/>
  <c r="AI828" i="17"/>
  <c r="F828" i="17"/>
  <c r="AI836" i="17"/>
  <c r="F836" i="17"/>
  <c r="AI844" i="17"/>
  <c r="F844" i="17"/>
  <c r="AI848" i="17"/>
  <c r="F848" i="17"/>
  <c r="AI852" i="17"/>
  <c r="F852" i="17"/>
  <c r="AI860" i="17"/>
  <c r="F860" i="17"/>
  <c r="AI864" i="17"/>
  <c r="F864" i="17"/>
  <c r="AI872" i="17"/>
  <c r="F872" i="17"/>
  <c r="AI876" i="17"/>
  <c r="F876" i="17"/>
  <c r="AI884" i="17"/>
  <c r="F884" i="17"/>
  <c r="AI888" i="17"/>
  <c r="F888" i="17"/>
  <c r="AI892" i="17"/>
  <c r="F892" i="17"/>
  <c r="AI900" i="17"/>
  <c r="F900" i="17"/>
  <c r="AI904" i="17"/>
  <c r="F904" i="17"/>
  <c r="AI912" i="17"/>
  <c r="F912" i="17"/>
  <c r="AI916" i="17"/>
  <c r="F916" i="17"/>
  <c r="AI924" i="17"/>
  <c r="F924" i="17"/>
  <c r="AI928" i="17"/>
  <c r="F928" i="17"/>
  <c r="AI936" i="17"/>
  <c r="F936" i="17"/>
  <c r="AI940" i="17"/>
  <c r="F940" i="17"/>
  <c r="AI944" i="17"/>
  <c r="F944" i="17"/>
  <c r="AI948" i="17"/>
  <c r="F948" i="17"/>
  <c r="AI956" i="17"/>
  <c r="F956" i="17"/>
  <c r="AI960" i="17"/>
  <c r="F960" i="17"/>
  <c r="AI964" i="17"/>
  <c r="F964" i="17"/>
  <c r="AI968" i="17"/>
  <c r="F968" i="17"/>
  <c r="AI972" i="17"/>
  <c r="F972" i="17"/>
  <c r="AI976" i="17"/>
  <c r="F976" i="17"/>
  <c r="AI992" i="17"/>
  <c r="F992" i="17"/>
  <c r="AI1000" i="17"/>
  <c r="F1000" i="17"/>
  <c r="AI1008" i="17"/>
  <c r="F1008" i="17"/>
  <c r="AK1000" i="17"/>
  <c r="AK984" i="17"/>
  <c r="AK968" i="17"/>
  <c r="AK936" i="17"/>
  <c r="AK920" i="17"/>
  <c r="AK904" i="17"/>
  <c r="AK888" i="17"/>
  <c r="AK856" i="17"/>
  <c r="AH556" i="17"/>
  <c r="AI13" i="17"/>
  <c r="F13" i="17"/>
  <c r="AJ814" i="17"/>
  <c r="F814" i="17"/>
  <c r="AJ830" i="17"/>
  <c r="F830" i="17"/>
  <c r="AJ846" i="17"/>
  <c r="F846" i="17"/>
  <c r="AJ862" i="17"/>
  <c r="F862" i="17"/>
  <c r="AJ878" i="17"/>
  <c r="F878" i="17"/>
  <c r="AJ894" i="17"/>
  <c r="F894" i="17"/>
  <c r="AJ910" i="17"/>
  <c r="F910" i="17"/>
  <c r="AJ926" i="17"/>
  <c r="F926" i="17"/>
  <c r="AJ942" i="17"/>
  <c r="F942" i="17"/>
  <c r="AJ958" i="17"/>
  <c r="F958" i="17"/>
  <c r="AJ974" i="17"/>
  <c r="F974" i="17"/>
  <c r="AJ990" i="17"/>
  <c r="F990" i="17"/>
  <c r="AJ1006" i="17"/>
  <c r="F1006" i="17"/>
  <c r="AK1012" i="17"/>
  <c r="AJ1009" i="17"/>
  <c r="AK1004" i="17"/>
  <c r="AJ1001" i="17"/>
  <c r="AK996" i="17"/>
  <c r="AJ993" i="17"/>
  <c r="AK988" i="17"/>
  <c r="AJ985" i="17"/>
  <c r="AK980" i="17"/>
  <c r="AJ977" i="17"/>
  <c r="AK972" i="17"/>
  <c r="AJ969" i="17"/>
  <c r="AK964" i="17"/>
  <c r="AJ961" i="17"/>
  <c r="AK956" i="17"/>
  <c r="AJ953" i="17"/>
  <c r="AK948" i="17"/>
  <c r="AJ945" i="17"/>
  <c r="AK940" i="17"/>
  <c r="AJ937" i="17"/>
  <c r="AK932" i="17"/>
  <c r="AJ929" i="17"/>
  <c r="AK924" i="17"/>
  <c r="AJ921" i="17"/>
  <c r="AK916" i="17"/>
  <c r="AJ913" i="17"/>
  <c r="AK908" i="17"/>
  <c r="AJ905" i="17"/>
  <c r="AK900" i="17"/>
  <c r="AJ897" i="17"/>
  <c r="AK892" i="17"/>
  <c r="AJ889" i="17"/>
  <c r="AK884" i="17"/>
  <c r="AJ881" i="17"/>
  <c r="AK876" i="17"/>
  <c r="AJ873" i="17"/>
  <c r="AK868" i="17"/>
  <c r="AJ865" i="17"/>
  <c r="AK860" i="17"/>
  <c r="AJ857" i="17"/>
  <c r="AK852" i="17"/>
  <c r="AJ849" i="17"/>
  <c r="AK844" i="17"/>
  <c r="AJ841" i="17"/>
  <c r="AK836" i="17"/>
  <c r="AJ833" i="17"/>
  <c r="AK828" i="17"/>
  <c r="AJ825" i="17"/>
  <c r="AK820" i="17"/>
  <c r="AJ817" i="17"/>
  <c r="AK812" i="17"/>
  <c r="AJ809" i="17"/>
  <c r="AK804" i="17"/>
  <c r="AJ801" i="17"/>
  <c r="AL796" i="17"/>
  <c r="AJ793" i="17"/>
  <c r="AI771" i="17"/>
  <c r="AK761" i="17"/>
  <c r="AH752" i="17"/>
  <c r="AL740" i="17"/>
  <c r="AK729" i="17"/>
  <c r="AH720" i="17"/>
  <c r="AL708" i="17"/>
  <c r="AK697" i="17"/>
  <c r="AH688" i="17"/>
  <c r="AL676" i="17"/>
  <c r="AK665" i="17"/>
  <c r="AJ653" i="17"/>
  <c r="AH636" i="17"/>
  <c r="AK613" i="17"/>
  <c r="AH588" i="17"/>
  <c r="AL568" i="17"/>
  <c r="AK549" i="17"/>
  <c r="AH524" i="17"/>
  <c r="AL504" i="17"/>
  <c r="AJ468" i="17"/>
  <c r="AJ404" i="17"/>
  <c r="AJ340" i="17"/>
  <c r="F340" i="17"/>
  <c r="AI372" i="17"/>
  <c r="F372" i="17"/>
  <c r="AI436" i="17"/>
  <c r="F436" i="17"/>
  <c r="AH591" i="17"/>
  <c r="F591" i="17"/>
  <c r="AL603" i="17"/>
  <c r="F603" i="17"/>
  <c r="AI607" i="17"/>
  <c r="F607" i="17"/>
  <c r="AI615" i="17"/>
  <c r="F615" i="17"/>
  <c r="AH623" i="17"/>
  <c r="F623" i="17"/>
  <c r="AL631" i="17"/>
  <c r="F631" i="17"/>
  <c r="AL635" i="17"/>
  <c r="F635" i="17"/>
  <c r="AI639" i="17"/>
  <c r="F639" i="17"/>
  <c r="AH647" i="17"/>
  <c r="F647" i="17"/>
  <c r="AH651" i="17"/>
  <c r="F651" i="17"/>
  <c r="AI655" i="17"/>
  <c r="F655" i="17"/>
  <c r="AH659" i="17"/>
  <c r="F659" i="17"/>
  <c r="AI663" i="17"/>
  <c r="F663" i="17"/>
  <c r="AI667" i="17"/>
  <c r="F667" i="17"/>
  <c r="AL671" i="17"/>
  <c r="F671" i="17"/>
  <c r="AH675" i="17"/>
  <c r="F675" i="17"/>
  <c r="AH683" i="17"/>
  <c r="F683" i="17"/>
  <c r="AI687" i="17"/>
  <c r="F687" i="17"/>
  <c r="AI691" i="17"/>
  <c r="F691" i="17"/>
  <c r="AL695" i="17"/>
  <c r="F695" i="17"/>
  <c r="AH699" i="17"/>
  <c r="F699" i="17"/>
  <c r="AL703" i="17"/>
  <c r="F703" i="17"/>
  <c r="AI707" i="17"/>
  <c r="F707" i="17"/>
  <c r="AL711" i="17"/>
  <c r="F711" i="17"/>
  <c r="AI715" i="17"/>
  <c r="F715" i="17"/>
  <c r="AI719" i="17"/>
  <c r="F719" i="17"/>
  <c r="AH723" i="17"/>
  <c r="F723" i="17"/>
  <c r="AH731" i="17"/>
  <c r="F731" i="17"/>
  <c r="AH739" i="17"/>
  <c r="F739" i="17"/>
  <c r="AL743" i="17"/>
  <c r="F743" i="17"/>
  <c r="AI747" i="17"/>
  <c r="F747" i="17"/>
  <c r="AL751" i="17"/>
  <c r="F751" i="17"/>
  <c r="AI755" i="17"/>
  <c r="F755" i="17"/>
  <c r="AL759" i="17"/>
  <c r="F759" i="17"/>
  <c r="AI763" i="17"/>
  <c r="F763" i="17"/>
  <c r="AL767" i="17"/>
  <c r="F767" i="17"/>
  <c r="AL775" i="17"/>
  <c r="F775" i="17"/>
  <c r="AH779" i="17"/>
  <c r="F779" i="17"/>
  <c r="AH787" i="17"/>
  <c r="F787" i="17"/>
  <c r="AL799" i="17"/>
  <c r="F799" i="17"/>
  <c r="AJ803" i="17"/>
  <c r="F803" i="17"/>
  <c r="AJ807" i="17"/>
  <c r="F807" i="17"/>
  <c r="AJ811" i="17"/>
  <c r="F811" i="17"/>
  <c r="AJ815" i="17"/>
  <c r="F815" i="17"/>
  <c r="AJ819" i="17"/>
  <c r="F819" i="17"/>
  <c r="AJ823" i="17"/>
  <c r="F823" i="17"/>
  <c r="AJ827" i="17"/>
  <c r="F827" i="17"/>
  <c r="AJ831" i="17"/>
  <c r="F831" i="17"/>
  <c r="AJ835" i="17"/>
  <c r="F835" i="17"/>
  <c r="AJ839" i="17"/>
  <c r="F839" i="17"/>
  <c r="AJ843" i="17"/>
  <c r="F843" i="17"/>
  <c r="AJ847" i="17"/>
  <c r="F847" i="17"/>
  <c r="AJ851" i="17"/>
  <c r="F851" i="17"/>
  <c r="AJ855" i="17"/>
  <c r="F855" i="17"/>
  <c r="AJ859" i="17"/>
  <c r="F859" i="17"/>
  <c r="AJ863" i="17"/>
  <c r="F863" i="17"/>
  <c r="AJ867" i="17"/>
  <c r="F867" i="17"/>
  <c r="AJ871" i="17"/>
  <c r="F871" i="17"/>
  <c r="AJ875" i="17"/>
  <c r="F875" i="17"/>
  <c r="AJ879" i="17"/>
  <c r="F879" i="17"/>
  <c r="AJ883" i="17"/>
  <c r="F883" i="17"/>
  <c r="AJ887" i="17"/>
  <c r="F887" i="17"/>
  <c r="AJ891" i="17"/>
  <c r="F891" i="17"/>
  <c r="AJ895" i="17"/>
  <c r="F895" i="17"/>
  <c r="AJ899" i="17"/>
  <c r="F899" i="17"/>
  <c r="AJ903" i="17"/>
  <c r="F903" i="17"/>
  <c r="AJ907" i="17"/>
  <c r="F907" i="17"/>
  <c r="AJ911" i="17"/>
  <c r="F911" i="17"/>
  <c r="AJ915" i="17"/>
  <c r="F915" i="17"/>
  <c r="AJ919" i="17"/>
  <c r="F919" i="17"/>
  <c r="AJ923" i="17"/>
  <c r="F923" i="17"/>
  <c r="AJ927" i="17"/>
  <c r="F927" i="17"/>
  <c r="AJ931" i="17"/>
  <c r="F931" i="17"/>
  <c r="AJ935" i="17"/>
  <c r="F935" i="17"/>
  <c r="AJ939" i="17"/>
  <c r="F939" i="17"/>
  <c r="AJ943" i="17"/>
  <c r="F943" i="17"/>
  <c r="AJ947" i="17"/>
  <c r="F947" i="17"/>
  <c r="AJ951" i="17"/>
  <c r="F951" i="17"/>
  <c r="AJ955" i="17"/>
  <c r="F955" i="17"/>
  <c r="AJ959" i="17"/>
  <c r="F959" i="17"/>
  <c r="AJ963" i="17"/>
  <c r="F963" i="17"/>
  <c r="AJ967" i="17"/>
  <c r="F967" i="17"/>
  <c r="AJ971" i="17"/>
  <c r="F971" i="17"/>
  <c r="AJ975" i="17"/>
  <c r="F975" i="17"/>
  <c r="AJ979" i="17"/>
  <c r="F979" i="17"/>
  <c r="AJ983" i="17"/>
  <c r="F983" i="17"/>
  <c r="AJ987" i="17"/>
  <c r="F987" i="17"/>
  <c r="AJ991" i="17"/>
  <c r="F991" i="17"/>
  <c r="AJ995" i="17"/>
  <c r="F995" i="17"/>
  <c r="AJ999" i="17"/>
  <c r="F999" i="17"/>
  <c r="AJ1003" i="17"/>
  <c r="F1003" i="17"/>
  <c r="AJ1007" i="17"/>
  <c r="F1007" i="17"/>
  <c r="AJ1011" i="17"/>
  <c r="F1011" i="17"/>
  <c r="AH1012" i="17"/>
  <c r="AL1008" i="17"/>
  <c r="AK1005" i="17"/>
  <c r="AH1004" i="17"/>
  <c r="AL1000" i="17"/>
  <c r="AK997" i="17"/>
  <c r="AH996" i="17"/>
  <c r="AL992" i="17"/>
  <c r="AK989" i="17"/>
  <c r="AH988" i="17"/>
  <c r="AL984" i="17"/>
  <c r="AK981" i="17"/>
  <c r="AH980" i="17"/>
  <c r="AL976" i="17"/>
  <c r="AK973" i="17"/>
  <c r="AH972" i="17"/>
  <c r="AL968" i="17"/>
  <c r="AK965" i="17"/>
  <c r="AH964" i="17"/>
  <c r="AL960" i="17"/>
  <c r="AK957" i="17"/>
  <c r="AH956" i="17"/>
  <c r="AL952" i="17"/>
  <c r="AK949" i="17"/>
  <c r="AH948" i="17"/>
  <c r="AL944" i="17"/>
  <c r="AK941" i="17"/>
  <c r="AH940" i="17"/>
  <c r="AL936" i="17"/>
  <c r="AK933" i="17"/>
  <c r="AH932" i="17"/>
  <c r="AL928" i="17"/>
  <c r="AK925" i="17"/>
  <c r="AH924" i="17"/>
  <c r="AL920" i="17"/>
  <c r="AK917" i="17"/>
  <c r="AH916" i="17"/>
  <c r="AL912" i="17"/>
  <c r="AK909" i="17"/>
  <c r="AH908" i="17"/>
  <c r="AL904" i="17"/>
  <c r="AK901" i="17"/>
  <c r="AH900" i="17"/>
  <c r="AL896" i="17"/>
  <c r="AK893" i="17"/>
  <c r="AH892" i="17"/>
  <c r="AL888" i="17"/>
  <c r="AK885" i="17"/>
  <c r="AH884" i="17"/>
  <c r="AL880" i="17"/>
  <c r="AK877" i="17"/>
  <c r="AH876" i="17"/>
  <c r="AL872" i="17"/>
  <c r="AK869" i="17"/>
  <c r="AH868" i="17"/>
  <c r="AL864" i="17"/>
  <c r="AK861" i="17"/>
  <c r="AH860" i="17"/>
  <c r="AL856" i="17"/>
  <c r="AK853" i="17"/>
  <c r="AH852" i="17"/>
  <c r="AL848" i="17"/>
  <c r="AK845" i="17"/>
  <c r="AH844" i="17"/>
  <c r="AL840" i="17"/>
  <c r="AK837" i="17"/>
  <c r="AH836" i="17"/>
  <c r="AL832" i="17"/>
  <c r="AK829" i="17"/>
  <c r="AH828" i="17"/>
  <c r="AL824" i="17"/>
  <c r="AK821" i="17"/>
  <c r="AH820" i="17"/>
  <c r="AL816" i="17"/>
  <c r="AK813" i="17"/>
  <c r="AH812" i="17"/>
  <c r="AL808" i="17"/>
  <c r="AK805" i="17"/>
  <c r="AH804" i="17"/>
  <c r="AL800" i="17"/>
  <c r="AK796" i="17"/>
  <c r="AH792" i="17"/>
  <c r="AK785" i="17"/>
  <c r="AK777" i="17"/>
  <c r="AK769" i="17"/>
  <c r="AH760" i="17"/>
  <c r="AL748" i="17"/>
  <c r="AK737" i="17"/>
  <c r="AH728" i="17"/>
  <c r="AL716" i="17"/>
  <c r="AK705" i="17"/>
  <c r="AH696" i="17"/>
  <c r="AL684" i="17"/>
  <c r="AK673" i="17"/>
  <c r="AH664" i="17"/>
  <c r="AL648" i="17"/>
  <c r="AK629" i="17"/>
  <c r="AH604" i="17"/>
  <c r="AL584" i="17"/>
  <c r="AK565" i="17"/>
  <c r="AH540" i="17"/>
  <c r="AL520" i="17"/>
  <c r="AK501" i="17"/>
  <c r="AI449" i="17"/>
  <c r="AI385" i="17"/>
  <c r="AJ204" i="12"/>
  <c r="BE204" i="12" s="1"/>
  <c r="BZ204" i="12" s="1"/>
  <c r="O243" i="12"/>
  <c r="AZ204" i="12"/>
  <c r="BU204" i="12" s="1"/>
  <c r="CP204" i="12" s="1"/>
  <c r="AE243" i="12"/>
  <c r="BB284" i="12"/>
  <c r="BW284" i="12" s="1"/>
  <c r="CR284" i="12" s="1"/>
  <c r="AG323" i="12"/>
  <c r="AY245" i="12"/>
  <c r="BT245" i="12" s="1"/>
  <c r="CO245" i="12" s="1"/>
  <c r="AD284" i="12"/>
  <c r="AK26" i="17"/>
  <c r="AH26" i="17"/>
  <c r="AL26" i="17"/>
  <c r="AI26" i="17"/>
  <c r="AJ26" i="17"/>
  <c r="AK42" i="17"/>
  <c r="AH42" i="17"/>
  <c r="AL42" i="17"/>
  <c r="AI42" i="17"/>
  <c r="AJ42" i="17"/>
  <c r="AK54" i="17"/>
  <c r="AH54" i="17"/>
  <c r="AL54" i="17"/>
  <c r="AI54" i="17"/>
  <c r="AJ54" i="17"/>
  <c r="AK70" i="17"/>
  <c r="AH70" i="17"/>
  <c r="AL70" i="17"/>
  <c r="AI70" i="17"/>
  <c r="AJ70" i="17"/>
  <c r="AI86" i="17"/>
  <c r="AJ86" i="17"/>
  <c r="AH86" i="17"/>
  <c r="AK86" i="17"/>
  <c r="AL86" i="17"/>
  <c r="AI106" i="17"/>
  <c r="AJ106" i="17"/>
  <c r="AK106" i="17"/>
  <c r="AL106" i="17"/>
  <c r="AH106" i="17"/>
  <c r="AH122" i="17"/>
  <c r="AL122" i="17"/>
  <c r="AI122" i="17"/>
  <c r="AJ122" i="17"/>
  <c r="AK122" i="17"/>
  <c r="AH138" i="17"/>
  <c r="AL138" i="17"/>
  <c r="AI138" i="17"/>
  <c r="AJ138" i="17"/>
  <c r="AK138" i="17"/>
  <c r="AH150" i="17"/>
  <c r="AL150" i="17"/>
  <c r="AI150" i="17"/>
  <c r="AJ150" i="17"/>
  <c r="AK150" i="17"/>
  <c r="AH158" i="17"/>
  <c r="AL158" i="17"/>
  <c r="AI158" i="17"/>
  <c r="AJ158" i="17"/>
  <c r="AK158" i="17"/>
  <c r="AH174" i="17"/>
  <c r="AL174" i="17"/>
  <c r="AI174" i="17"/>
  <c r="AJ174" i="17"/>
  <c r="AK174" i="17"/>
  <c r="AH190" i="17"/>
  <c r="AL190" i="17"/>
  <c r="AI190" i="17"/>
  <c r="AJ190" i="17"/>
  <c r="AK190" i="17"/>
  <c r="AH206" i="17"/>
  <c r="AL206" i="17"/>
  <c r="AI206" i="17"/>
  <c r="AJ206" i="17"/>
  <c r="AK206" i="17"/>
  <c r="AH218" i="17"/>
  <c r="AL218" i="17"/>
  <c r="AI218" i="17"/>
  <c r="AJ218" i="17"/>
  <c r="AK218" i="17"/>
  <c r="AH234" i="17"/>
  <c r="AL234" i="17"/>
  <c r="AI234" i="17"/>
  <c r="AJ234" i="17"/>
  <c r="AK234" i="17"/>
  <c r="AH250" i="17"/>
  <c r="AL250" i="17"/>
  <c r="AI250" i="17"/>
  <c r="AJ250" i="17"/>
  <c r="AK250" i="17"/>
  <c r="AH266" i="17"/>
  <c r="AL266" i="17"/>
  <c r="AI266" i="17"/>
  <c r="AJ266" i="17"/>
  <c r="AK266" i="17"/>
  <c r="AH282" i="17"/>
  <c r="AL282" i="17"/>
  <c r="AI282" i="17"/>
  <c r="AJ282" i="17"/>
  <c r="AK282" i="17"/>
  <c r="AI294" i="17"/>
  <c r="AJ294" i="17"/>
  <c r="AK294" i="17"/>
  <c r="AL294" i="17"/>
  <c r="AH294" i="17"/>
  <c r="AI310" i="17"/>
  <c r="AJ310" i="17"/>
  <c r="AK310" i="17"/>
  <c r="AL310" i="17"/>
  <c r="AH310" i="17"/>
  <c r="AI322" i="17"/>
  <c r="AJ322" i="17"/>
  <c r="AH322" i="17"/>
  <c r="AK322" i="17"/>
  <c r="AL322" i="17"/>
  <c r="AI334" i="17"/>
  <c r="AJ334" i="17"/>
  <c r="AK334" i="17"/>
  <c r="AL334" i="17"/>
  <c r="AH334" i="17"/>
  <c r="AI350" i="17"/>
  <c r="AJ350" i="17"/>
  <c r="AK350" i="17"/>
  <c r="AL350" i="17"/>
  <c r="AH350" i="17"/>
  <c r="AI362" i="17"/>
  <c r="AJ362" i="17"/>
  <c r="AH362" i="17"/>
  <c r="AK362" i="17"/>
  <c r="AL362" i="17"/>
  <c r="AI378" i="17"/>
  <c r="AJ378" i="17"/>
  <c r="AH378" i="17"/>
  <c r="AK378" i="17"/>
  <c r="AL378" i="17"/>
  <c r="AI390" i="17"/>
  <c r="AJ390" i="17"/>
  <c r="AK390" i="17"/>
  <c r="AL390" i="17"/>
  <c r="AH390" i="17"/>
  <c r="AI406" i="17"/>
  <c r="AJ406" i="17"/>
  <c r="AK406" i="17"/>
  <c r="AL406" i="17"/>
  <c r="AH406" i="17"/>
  <c r="AI422" i="17"/>
  <c r="AJ422" i="17"/>
  <c r="AK422" i="17"/>
  <c r="AL422" i="17"/>
  <c r="AH422" i="17"/>
  <c r="AI450" i="17"/>
  <c r="AJ450" i="17"/>
  <c r="AH450" i="17"/>
  <c r="AK450" i="17"/>
  <c r="AL450" i="17"/>
  <c r="AI462" i="17"/>
  <c r="AJ462" i="17"/>
  <c r="AK462" i="17"/>
  <c r="AL462" i="17"/>
  <c r="AH462" i="17"/>
  <c r="AI470" i="17"/>
  <c r="AJ470" i="17"/>
  <c r="AK470" i="17"/>
  <c r="AL470" i="17"/>
  <c r="AH470" i="17"/>
  <c r="AI486" i="17"/>
  <c r="AJ486" i="17"/>
  <c r="AK486" i="17"/>
  <c r="AL486" i="17"/>
  <c r="AH486" i="17"/>
  <c r="AK498" i="17"/>
  <c r="AH498" i="17"/>
  <c r="AL498" i="17"/>
  <c r="AI498" i="17"/>
  <c r="AJ498" i="17"/>
  <c r="AK514" i="17"/>
  <c r="AH514" i="17"/>
  <c r="AL514" i="17"/>
  <c r="AI514" i="17"/>
  <c r="AJ514" i="17"/>
  <c r="AK526" i="17"/>
  <c r="AH526" i="17"/>
  <c r="AL526" i="17"/>
  <c r="AI526" i="17"/>
  <c r="AJ526" i="17"/>
  <c r="AK566" i="17"/>
  <c r="AH566" i="17"/>
  <c r="AL566" i="17"/>
  <c r="AI566" i="17"/>
  <c r="AJ566" i="17"/>
  <c r="AJ19" i="17"/>
  <c r="AK19" i="17"/>
  <c r="AL19" i="17"/>
  <c r="AH19" i="17"/>
  <c r="AI19" i="17"/>
  <c r="AJ27" i="17"/>
  <c r="AK27" i="17"/>
  <c r="AL27" i="17"/>
  <c r="AH27" i="17"/>
  <c r="AI27" i="17"/>
  <c r="AJ39" i="17"/>
  <c r="AK39" i="17"/>
  <c r="AH39" i="17"/>
  <c r="AI39" i="17"/>
  <c r="AL39" i="17"/>
  <c r="AJ47" i="17"/>
  <c r="AK47" i="17"/>
  <c r="AH47" i="17"/>
  <c r="AI47" i="17"/>
  <c r="AL47" i="17"/>
  <c r="AJ55" i="17"/>
  <c r="AK55" i="17"/>
  <c r="AH55" i="17"/>
  <c r="AI55" i="17"/>
  <c r="AL55" i="17"/>
  <c r="AJ63" i="17"/>
  <c r="AK63" i="17"/>
  <c r="AH63" i="17"/>
  <c r="AI63" i="17"/>
  <c r="AL63" i="17"/>
  <c r="AJ71" i="17"/>
  <c r="AK71" i="17"/>
  <c r="AH71" i="17"/>
  <c r="AI71" i="17"/>
  <c r="AL71" i="17"/>
  <c r="AJ79" i="17"/>
  <c r="AK79" i="17"/>
  <c r="AH79" i="17"/>
  <c r="AI79" i="17"/>
  <c r="AL79" i="17"/>
  <c r="AH91" i="17"/>
  <c r="AL91" i="17"/>
  <c r="AI91" i="17"/>
  <c r="AJ91" i="17"/>
  <c r="AK91" i="17"/>
  <c r="AK18" i="17"/>
  <c r="AH18" i="17"/>
  <c r="AL18" i="17"/>
  <c r="AI18" i="17"/>
  <c r="AJ18" i="17"/>
  <c r="AK38" i="17"/>
  <c r="AH38" i="17"/>
  <c r="AL38" i="17"/>
  <c r="AI38" i="17"/>
  <c r="AJ38" i="17"/>
  <c r="AK50" i="17"/>
  <c r="AH50" i="17"/>
  <c r="AL50" i="17"/>
  <c r="AI50" i="17"/>
  <c r="AJ50" i="17"/>
  <c r="AK62" i="17"/>
  <c r="AH62" i="17"/>
  <c r="AL62" i="17"/>
  <c r="AI62" i="17"/>
  <c r="AJ62" i="17"/>
  <c r="AK78" i="17"/>
  <c r="AH78" i="17"/>
  <c r="AL78" i="17"/>
  <c r="AI78" i="17"/>
  <c r="AJ78" i="17"/>
  <c r="AI94" i="17"/>
  <c r="AJ94" i="17"/>
  <c r="AH94" i="17"/>
  <c r="AK94" i="17"/>
  <c r="AL94" i="17"/>
  <c r="AI110" i="17"/>
  <c r="AJ110" i="17"/>
  <c r="AH110" i="17"/>
  <c r="AK110" i="17"/>
  <c r="AL110" i="17"/>
  <c r="AH126" i="17"/>
  <c r="AL126" i="17"/>
  <c r="AI126" i="17"/>
  <c r="AJ126" i="17"/>
  <c r="AK126" i="17"/>
  <c r="AH142" i="17"/>
  <c r="AL142" i="17"/>
  <c r="AI142" i="17"/>
  <c r="AJ142" i="17"/>
  <c r="AK142" i="17"/>
  <c r="AH162" i="17"/>
  <c r="AL162" i="17"/>
  <c r="AI162" i="17"/>
  <c r="AJ162" i="17"/>
  <c r="AK162" i="17"/>
  <c r="AH182" i="17"/>
  <c r="AL182" i="17"/>
  <c r="AI182" i="17"/>
  <c r="AJ182" i="17"/>
  <c r="AK182" i="17"/>
  <c r="AH202" i="17"/>
  <c r="AL202" i="17"/>
  <c r="AI202" i="17"/>
  <c r="AJ202" i="17"/>
  <c r="AK202" i="17"/>
  <c r="AH222" i="17"/>
  <c r="AL222" i="17"/>
  <c r="AI222" i="17"/>
  <c r="AJ222" i="17"/>
  <c r="AK222" i="17"/>
  <c r="AH238" i="17"/>
  <c r="AL238" i="17"/>
  <c r="AI238" i="17"/>
  <c r="AJ238" i="17"/>
  <c r="AK238" i="17"/>
  <c r="AH262" i="17"/>
  <c r="AL262" i="17"/>
  <c r="AI262" i="17"/>
  <c r="AJ262" i="17"/>
  <c r="AK262" i="17"/>
  <c r="AH278" i="17"/>
  <c r="AL278" i="17"/>
  <c r="AI278" i="17"/>
  <c r="AJ278" i="17"/>
  <c r="AK278" i="17"/>
  <c r="AI298" i="17"/>
  <c r="AJ298" i="17"/>
  <c r="AH298" i="17"/>
  <c r="AK298" i="17"/>
  <c r="AL298" i="17"/>
  <c r="AI314" i="17"/>
  <c r="AJ314" i="17"/>
  <c r="AH314" i="17"/>
  <c r="AK314" i="17"/>
  <c r="AL314" i="17"/>
  <c r="AI342" i="17"/>
  <c r="AJ342" i="17"/>
  <c r="AK342" i="17"/>
  <c r="AL342" i="17"/>
  <c r="AH342" i="17"/>
  <c r="AI358" i="17"/>
  <c r="AJ358" i="17"/>
  <c r="AK358" i="17"/>
  <c r="AL358" i="17"/>
  <c r="AH358" i="17"/>
  <c r="AI374" i="17"/>
  <c r="AJ374" i="17"/>
  <c r="AK374" i="17"/>
  <c r="AL374" i="17"/>
  <c r="AH374" i="17"/>
  <c r="AI394" i="17"/>
  <c r="AJ394" i="17"/>
  <c r="AH394" i="17"/>
  <c r="AK394" i="17"/>
  <c r="AL394" i="17"/>
  <c r="AI410" i="17"/>
  <c r="AJ410" i="17"/>
  <c r="AH410" i="17"/>
  <c r="AK410" i="17"/>
  <c r="AL410" i="17"/>
  <c r="AI426" i="17"/>
  <c r="AJ426" i="17"/>
  <c r="AH426" i="17"/>
  <c r="AK426" i="17"/>
  <c r="AL426" i="17"/>
  <c r="AI438" i="17"/>
  <c r="AJ438" i="17"/>
  <c r="AK438" i="17"/>
  <c r="AL438" i="17"/>
  <c r="AH438" i="17"/>
  <c r="AI454" i="17"/>
  <c r="AJ454" i="17"/>
  <c r="AK454" i="17"/>
  <c r="AL454" i="17"/>
  <c r="AH454" i="17"/>
  <c r="AI478" i="17"/>
  <c r="AJ478" i="17"/>
  <c r="AK478" i="17"/>
  <c r="AL478" i="17"/>
  <c r="AH478" i="17"/>
  <c r="AK494" i="17"/>
  <c r="AH494" i="17"/>
  <c r="AL494" i="17"/>
  <c r="AI494" i="17"/>
  <c r="AJ494" i="17"/>
  <c r="AK510" i="17"/>
  <c r="AH510" i="17"/>
  <c r="AL510" i="17"/>
  <c r="AI510" i="17"/>
  <c r="AJ510" i="17"/>
  <c r="AK522" i="17"/>
  <c r="AH522" i="17"/>
  <c r="AL522" i="17"/>
  <c r="AI522" i="17"/>
  <c r="AJ522" i="17"/>
  <c r="AK534" i="17"/>
  <c r="AH534" i="17"/>
  <c r="AL534" i="17"/>
  <c r="AI534" i="17"/>
  <c r="AJ534" i="17"/>
  <c r="AK538" i="17"/>
  <c r="AH538" i="17"/>
  <c r="AL538" i="17"/>
  <c r="AI538" i="17"/>
  <c r="AJ538" i="17"/>
  <c r="AK542" i="17"/>
  <c r="AH542" i="17"/>
  <c r="AL542" i="17"/>
  <c r="AI542" i="17"/>
  <c r="AJ542" i="17"/>
  <c r="AK546" i="17"/>
  <c r="AH546" i="17"/>
  <c r="AL546" i="17"/>
  <c r="AI546" i="17"/>
  <c r="AJ546" i="17"/>
  <c r="AK550" i="17"/>
  <c r="AH550" i="17"/>
  <c r="AL550" i="17"/>
  <c r="AI550" i="17"/>
  <c r="AJ550" i="17"/>
  <c r="AK554" i="17"/>
  <c r="AH554" i="17"/>
  <c r="AL554" i="17"/>
  <c r="AI554" i="17"/>
  <c r="AJ554" i="17"/>
  <c r="AK562" i="17"/>
  <c r="AH562" i="17"/>
  <c r="AL562" i="17"/>
  <c r="AI562" i="17"/>
  <c r="AJ562" i="17"/>
  <c r="AK574" i="17"/>
  <c r="AH574" i="17"/>
  <c r="AL574" i="17"/>
  <c r="AI574" i="17"/>
  <c r="AJ574" i="17"/>
  <c r="AK578" i="17"/>
  <c r="AH578" i="17"/>
  <c r="AL578" i="17"/>
  <c r="AI578" i="17"/>
  <c r="AJ578" i="17"/>
  <c r="AK582" i="17"/>
  <c r="AH582" i="17"/>
  <c r="AL582" i="17"/>
  <c r="AI582" i="17"/>
  <c r="AJ582" i="17"/>
  <c r="AK586" i="17"/>
  <c r="AH586" i="17"/>
  <c r="AL586" i="17"/>
  <c r="AI586" i="17"/>
  <c r="AJ586" i="17"/>
  <c r="AK590" i="17"/>
  <c r="AH590" i="17"/>
  <c r="AL590" i="17"/>
  <c r="AI590" i="17"/>
  <c r="AJ590" i="17"/>
  <c r="AK594" i="17"/>
  <c r="AH594" i="17"/>
  <c r="AL594" i="17"/>
  <c r="AI594" i="17"/>
  <c r="AJ594" i="17"/>
  <c r="AK598" i="17"/>
  <c r="AH598" i="17"/>
  <c r="AL598" i="17"/>
  <c r="AI598" i="17"/>
  <c r="AJ598" i="17"/>
  <c r="AK602" i="17"/>
  <c r="AH602" i="17"/>
  <c r="AL602" i="17"/>
  <c r="AI602" i="17"/>
  <c r="AJ602" i="17"/>
  <c r="AK606" i="17"/>
  <c r="AH606" i="17"/>
  <c r="AL606" i="17"/>
  <c r="AI606" i="17"/>
  <c r="AJ606" i="17"/>
  <c r="AK610" i="17"/>
  <c r="AH610" i="17"/>
  <c r="AL610" i="17"/>
  <c r="AI610" i="17"/>
  <c r="AJ610" i="17"/>
  <c r="AK614" i="17"/>
  <c r="AH614" i="17"/>
  <c r="AL614" i="17"/>
  <c r="AI614" i="17"/>
  <c r="AJ614" i="17"/>
  <c r="AK618" i="17"/>
  <c r="AH618" i="17"/>
  <c r="AL618" i="17"/>
  <c r="AI618" i="17"/>
  <c r="AJ618" i="17"/>
  <c r="AK622" i="17"/>
  <c r="AH622" i="17"/>
  <c r="AL622" i="17"/>
  <c r="AI622" i="17"/>
  <c r="AJ622" i="17"/>
  <c r="AK626" i="17"/>
  <c r="AH626" i="17"/>
  <c r="AL626" i="17"/>
  <c r="AI626" i="17"/>
  <c r="AJ626" i="17"/>
  <c r="AK630" i="17"/>
  <c r="AH630" i="17"/>
  <c r="AL630" i="17"/>
  <c r="AJ630" i="17"/>
  <c r="AI630" i="17"/>
  <c r="AK634" i="17"/>
  <c r="AH634" i="17"/>
  <c r="AL634" i="17"/>
  <c r="AJ634" i="17"/>
  <c r="AI634" i="17"/>
  <c r="AK638" i="17"/>
  <c r="AH638" i="17"/>
  <c r="AL638" i="17"/>
  <c r="AJ638" i="17"/>
  <c r="AI638" i="17"/>
  <c r="AK642" i="17"/>
  <c r="AH642" i="17"/>
  <c r="AL642" i="17"/>
  <c r="AI642" i="17"/>
  <c r="AJ642" i="17"/>
  <c r="AK646" i="17"/>
  <c r="AH646" i="17"/>
  <c r="AL646" i="17"/>
  <c r="AJ646" i="17"/>
  <c r="AI646" i="17"/>
  <c r="AK650" i="17"/>
  <c r="AH650" i="17"/>
  <c r="AL650" i="17"/>
  <c r="AI650" i="17"/>
  <c r="AJ650" i="17"/>
  <c r="AK654" i="17"/>
  <c r="AH654" i="17"/>
  <c r="AL654" i="17"/>
  <c r="AJ654" i="17"/>
  <c r="AI654" i="17"/>
  <c r="AK658" i="17"/>
  <c r="AH658" i="17"/>
  <c r="AL658" i="17"/>
  <c r="AI658" i="17"/>
  <c r="AJ658" i="17"/>
  <c r="AK662" i="17"/>
  <c r="AH662" i="17"/>
  <c r="AL662" i="17"/>
  <c r="AI662" i="17"/>
  <c r="AJ662" i="17"/>
  <c r="AK666" i="17"/>
  <c r="AH666" i="17"/>
  <c r="AL666" i="17"/>
  <c r="AI666" i="17"/>
  <c r="AJ666" i="17"/>
  <c r="AK670" i="17"/>
  <c r="AH670" i="17"/>
  <c r="AL670" i="17"/>
  <c r="AI670" i="17"/>
  <c r="AJ670" i="17"/>
  <c r="AK674" i="17"/>
  <c r="AH674" i="17"/>
  <c r="AL674" i="17"/>
  <c r="AI674" i="17"/>
  <c r="AJ674" i="17"/>
  <c r="AK678" i="17"/>
  <c r="AH678" i="17"/>
  <c r="AL678" i="17"/>
  <c r="AI678" i="17"/>
  <c r="AJ678" i="17"/>
  <c r="AK682" i="17"/>
  <c r="AH682" i="17"/>
  <c r="AL682" i="17"/>
  <c r="AI682" i="17"/>
  <c r="AJ682" i="17"/>
  <c r="AK686" i="17"/>
  <c r="AH686" i="17"/>
  <c r="AL686" i="17"/>
  <c r="AI686" i="17"/>
  <c r="AJ686" i="17"/>
  <c r="AK690" i="17"/>
  <c r="AH690" i="17"/>
  <c r="AL690" i="17"/>
  <c r="AI690" i="17"/>
  <c r="AJ690" i="17"/>
  <c r="AK694" i="17"/>
  <c r="AH694" i="17"/>
  <c r="AL694" i="17"/>
  <c r="AI694" i="17"/>
  <c r="AJ694" i="17"/>
  <c r="AK698" i="17"/>
  <c r="AH698" i="17"/>
  <c r="AL698" i="17"/>
  <c r="AI698" i="17"/>
  <c r="AJ698" i="17"/>
  <c r="AK702" i="17"/>
  <c r="AH702" i="17"/>
  <c r="AL702" i="17"/>
  <c r="AI702" i="17"/>
  <c r="AJ702" i="17"/>
  <c r="AK706" i="17"/>
  <c r="AH706" i="17"/>
  <c r="AL706" i="17"/>
  <c r="AI706" i="17"/>
  <c r="AJ706" i="17"/>
  <c r="AK710" i="17"/>
  <c r="AH710" i="17"/>
  <c r="AL710" i="17"/>
  <c r="AI710" i="17"/>
  <c r="AJ710" i="17"/>
  <c r="AK714" i="17"/>
  <c r="AH714" i="17"/>
  <c r="AL714" i="17"/>
  <c r="AI714" i="17"/>
  <c r="AJ714" i="17"/>
  <c r="AK718" i="17"/>
  <c r="AH718" i="17"/>
  <c r="AL718" i="17"/>
  <c r="AI718" i="17"/>
  <c r="AJ718" i="17"/>
  <c r="AK722" i="17"/>
  <c r="AH722" i="17"/>
  <c r="AL722" i="17"/>
  <c r="AI722" i="17"/>
  <c r="AJ722" i="17"/>
  <c r="AK726" i="17"/>
  <c r="AH726" i="17"/>
  <c r="AL726" i="17"/>
  <c r="AI726" i="17"/>
  <c r="AJ726" i="17"/>
  <c r="AK730" i="17"/>
  <c r="AH730" i="17"/>
  <c r="AL730" i="17"/>
  <c r="AI730" i="17"/>
  <c r="AJ730" i="17"/>
  <c r="AK734" i="17"/>
  <c r="AH734" i="17"/>
  <c r="AL734" i="17"/>
  <c r="AI734" i="17"/>
  <c r="AJ734" i="17"/>
  <c r="AK738" i="17"/>
  <c r="AH738" i="17"/>
  <c r="AL738" i="17"/>
  <c r="AI738" i="17"/>
  <c r="AJ738" i="17"/>
  <c r="AK742" i="17"/>
  <c r="AH742" i="17"/>
  <c r="AL742" i="17"/>
  <c r="AI742" i="17"/>
  <c r="AJ742" i="17"/>
  <c r="AK746" i="17"/>
  <c r="AH746" i="17"/>
  <c r="AL746" i="17"/>
  <c r="AI746" i="17"/>
  <c r="AJ746" i="17"/>
  <c r="AK750" i="17"/>
  <c r="AH750" i="17"/>
  <c r="AL750" i="17"/>
  <c r="AI750" i="17"/>
  <c r="AJ750" i="17"/>
  <c r="AK754" i="17"/>
  <c r="AH754" i="17"/>
  <c r="AL754" i="17"/>
  <c r="AI754" i="17"/>
  <c r="AJ754" i="17"/>
  <c r="AK758" i="17"/>
  <c r="AH758" i="17"/>
  <c r="AL758" i="17"/>
  <c r="AI758" i="17"/>
  <c r="AJ758" i="17"/>
  <c r="AK762" i="17"/>
  <c r="AH762" i="17"/>
  <c r="AL762" i="17"/>
  <c r="AI762" i="17"/>
  <c r="AJ762" i="17"/>
  <c r="AK766" i="17"/>
  <c r="AH766" i="17"/>
  <c r="AL766" i="17"/>
  <c r="AI766" i="17"/>
  <c r="AJ766" i="17"/>
  <c r="AK770" i="17"/>
  <c r="AH770" i="17"/>
  <c r="AL770" i="17"/>
  <c r="AI770" i="17"/>
  <c r="AJ770" i="17"/>
  <c r="AK774" i="17"/>
  <c r="AH774" i="17"/>
  <c r="AL774" i="17"/>
  <c r="AI774" i="17"/>
  <c r="AJ774" i="17"/>
  <c r="AK778" i="17"/>
  <c r="AH778" i="17"/>
  <c r="AL778" i="17"/>
  <c r="AI778" i="17"/>
  <c r="AJ778" i="17"/>
  <c r="AK782" i="17"/>
  <c r="AH782" i="17"/>
  <c r="AL782" i="17"/>
  <c r="AI782" i="17"/>
  <c r="AJ782" i="17"/>
  <c r="AK786" i="17"/>
  <c r="AH786" i="17"/>
  <c r="AL786" i="17"/>
  <c r="AI786" i="17"/>
  <c r="AJ786" i="17"/>
  <c r="AK790" i="17"/>
  <c r="AH790" i="17"/>
  <c r="AL790" i="17"/>
  <c r="AI790" i="17"/>
  <c r="AJ790" i="17"/>
  <c r="AK794" i="17"/>
  <c r="AH794" i="17"/>
  <c r="AL794" i="17"/>
  <c r="AI794" i="17"/>
  <c r="AJ794" i="17"/>
  <c r="AK798" i="17"/>
  <c r="AH798" i="17"/>
  <c r="AL798" i="17"/>
  <c r="AI798" i="17"/>
  <c r="AJ798" i="17"/>
  <c r="AK802" i="17"/>
  <c r="AH802" i="17"/>
  <c r="AL802" i="17"/>
  <c r="AI802" i="17"/>
  <c r="AK806" i="17"/>
  <c r="AH806" i="17"/>
  <c r="AL806" i="17"/>
  <c r="AI806" i="17"/>
  <c r="AK810" i="17"/>
  <c r="AH810" i="17"/>
  <c r="AL810" i="17"/>
  <c r="AI810" i="17"/>
  <c r="AK814" i="17"/>
  <c r="AH814" i="17"/>
  <c r="AL814" i="17"/>
  <c r="AI814" i="17"/>
  <c r="AK818" i="17"/>
  <c r="AH818" i="17"/>
  <c r="AL818" i="17"/>
  <c r="AI818" i="17"/>
  <c r="AK822" i="17"/>
  <c r="AH822" i="17"/>
  <c r="AL822" i="17"/>
  <c r="AI822" i="17"/>
  <c r="AK826" i="17"/>
  <c r="AH826" i="17"/>
  <c r="AL826" i="17"/>
  <c r="AI826" i="17"/>
  <c r="AK830" i="17"/>
  <c r="AH830" i="17"/>
  <c r="AL830" i="17"/>
  <c r="AI830" i="17"/>
  <c r="AK834" i="17"/>
  <c r="AH834" i="17"/>
  <c r="AL834" i="17"/>
  <c r="AI834" i="17"/>
  <c r="AK838" i="17"/>
  <c r="AH838" i="17"/>
  <c r="AL838" i="17"/>
  <c r="AI838" i="17"/>
  <c r="AK842" i="17"/>
  <c r="AH842" i="17"/>
  <c r="AL842" i="17"/>
  <c r="AI842" i="17"/>
  <c r="AK846" i="17"/>
  <c r="AH846" i="17"/>
  <c r="AL846" i="17"/>
  <c r="AI846" i="17"/>
  <c r="AK850" i="17"/>
  <c r="AH850" i="17"/>
  <c r="AL850" i="17"/>
  <c r="AI850" i="17"/>
  <c r="AK854" i="17"/>
  <c r="AH854" i="17"/>
  <c r="AL854" i="17"/>
  <c r="AI854" i="17"/>
  <c r="AK858" i="17"/>
  <c r="AH858" i="17"/>
  <c r="AL858" i="17"/>
  <c r="AI858" i="17"/>
  <c r="AK862" i="17"/>
  <c r="AH862" i="17"/>
  <c r="AL862" i="17"/>
  <c r="AI862" i="17"/>
  <c r="AK866" i="17"/>
  <c r="AH866" i="17"/>
  <c r="AL866" i="17"/>
  <c r="AI866" i="17"/>
  <c r="AK870" i="17"/>
  <c r="AH870" i="17"/>
  <c r="AL870" i="17"/>
  <c r="AI870" i="17"/>
  <c r="AK874" i="17"/>
  <c r="AH874" i="17"/>
  <c r="AL874" i="17"/>
  <c r="AI874" i="17"/>
  <c r="AK878" i="17"/>
  <c r="AH878" i="17"/>
  <c r="AL878" i="17"/>
  <c r="AI878" i="17"/>
  <c r="AK882" i="17"/>
  <c r="AH882" i="17"/>
  <c r="AL882" i="17"/>
  <c r="AI882" i="17"/>
  <c r="AK886" i="17"/>
  <c r="AH886" i="17"/>
  <c r="AL886" i="17"/>
  <c r="AI886" i="17"/>
  <c r="AK890" i="17"/>
  <c r="AH890" i="17"/>
  <c r="AL890" i="17"/>
  <c r="AI890" i="17"/>
  <c r="AK894" i="17"/>
  <c r="AH894" i="17"/>
  <c r="AL894" i="17"/>
  <c r="AI894" i="17"/>
  <c r="AK898" i="17"/>
  <c r="AH898" i="17"/>
  <c r="AL898" i="17"/>
  <c r="AI898" i="17"/>
  <c r="AK902" i="17"/>
  <c r="AH902" i="17"/>
  <c r="AL902" i="17"/>
  <c r="AI902" i="17"/>
  <c r="AK906" i="17"/>
  <c r="AH906" i="17"/>
  <c r="AL906" i="17"/>
  <c r="AI906" i="17"/>
  <c r="AK910" i="17"/>
  <c r="AH910" i="17"/>
  <c r="AL910" i="17"/>
  <c r="AI910" i="17"/>
  <c r="AK914" i="17"/>
  <c r="AH914" i="17"/>
  <c r="AL914" i="17"/>
  <c r="AI914" i="17"/>
  <c r="AK918" i="17"/>
  <c r="AH918" i="17"/>
  <c r="AL918" i="17"/>
  <c r="AI918" i="17"/>
  <c r="AK922" i="17"/>
  <c r="AH922" i="17"/>
  <c r="AL922" i="17"/>
  <c r="AI922" i="17"/>
  <c r="AK926" i="17"/>
  <c r="AH926" i="17"/>
  <c r="AL926" i="17"/>
  <c r="AI926" i="17"/>
  <c r="AK930" i="17"/>
  <c r="AH930" i="17"/>
  <c r="AL930" i="17"/>
  <c r="AI930" i="17"/>
  <c r="AK934" i="17"/>
  <c r="AH934" i="17"/>
  <c r="AL934" i="17"/>
  <c r="AI934" i="17"/>
  <c r="AK938" i="17"/>
  <c r="AH938" i="17"/>
  <c r="AL938" i="17"/>
  <c r="AI938" i="17"/>
  <c r="AK942" i="17"/>
  <c r="AH942" i="17"/>
  <c r="AL942" i="17"/>
  <c r="AI942" i="17"/>
  <c r="AK946" i="17"/>
  <c r="AH946" i="17"/>
  <c r="AL946" i="17"/>
  <c r="AI946" i="17"/>
  <c r="AK950" i="17"/>
  <c r="AH950" i="17"/>
  <c r="AL950" i="17"/>
  <c r="AI950" i="17"/>
  <c r="AK954" i="17"/>
  <c r="AH954" i="17"/>
  <c r="AL954" i="17"/>
  <c r="AI954" i="17"/>
  <c r="AK958" i="17"/>
  <c r="AH958" i="17"/>
  <c r="AL958" i="17"/>
  <c r="AI958" i="17"/>
  <c r="AK962" i="17"/>
  <c r="AH962" i="17"/>
  <c r="AL962" i="17"/>
  <c r="AI962" i="17"/>
  <c r="AK966" i="17"/>
  <c r="AH966" i="17"/>
  <c r="AL966" i="17"/>
  <c r="AI966" i="17"/>
  <c r="AK970" i="17"/>
  <c r="AH970" i="17"/>
  <c r="AL970" i="17"/>
  <c r="AI970" i="17"/>
  <c r="AK974" i="17"/>
  <c r="AH974" i="17"/>
  <c r="AL974" i="17"/>
  <c r="AI974" i="17"/>
  <c r="AK978" i="17"/>
  <c r="AH978" i="17"/>
  <c r="AL978" i="17"/>
  <c r="AI978" i="17"/>
  <c r="AK982" i="17"/>
  <c r="AH982" i="17"/>
  <c r="AL982" i="17"/>
  <c r="AI982" i="17"/>
  <c r="AK986" i="17"/>
  <c r="AH986" i="17"/>
  <c r="AL986" i="17"/>
  <c r="AI986" i="17"/>
  <c r="AK990" i="17"/>
  <c r="AH990" i="17"/>
  <c r="AL990" i="17"/>
  <c r="AI990" i="17"/>
  <c r="AK994" i="17"/>
  <c r="AH994" i="17"/>
  <c r="AL994" i="17"/>
  <c r="AI994" i="17"/>
  <c r="AK998" i="17"/>
  <c r="AH998" i="17"/>
  <c r="AL998" i="17"/>
  <c r="AI998" i="17"/>
  <c r="AK1002" i="17"/>
  <c r="AH1002" i="17"/>
  <c r="AL1002" i="17"/>
  <c r="AI1002" i="17"/>
  <c r="AK1006" i="17"/>
  <c r="AH1006" i="17"/>
  <c r="AL1006" i="17"/>
  <c r="AI1006" i="17"/>
  <c r="AK1010" i="17"/>
  <c r="AH1010" i="17"/>
  <c r="AL1010" i="17"/>
  <c r="AI1010" i="17"/>
  <c r="AJ1010" i="17"/>
  <c r="AJ994" i="17"/>
  <c r="AJ978" i="17"/>
  <c r="AJ962" i="17"/>
  <c r="AJ946" i="17"/>
  <c r="AJ930" i="17"/>
  <c r="AJ914" i="17"/>
  <c r="AJ898" i="17"/>
  <c r="AJ882" i="17"/>
  <c r="AJ866" i="17"/>
  <c r="AJ850" i="17"/>
  <c r="AJ834" i="17"/>
  <c r="AJ818" i="17"/>
  <c r="AJ802" i="17"/>
  <c r="AL13" i="17"/>
  <c r="AH13" i="17"/>
  <c r="AK13" i="17"/>
  <c r="AJ13" i="17"/>
  <c r="AK34" i="17"/>
  <c r="AH34" i="17"/>
  <c r="AL34" i="17"/>
  <c r="AI34" i="17"/>
  <c r="AJ34" i="17"/>
  <c r="AK58" i="17"/>
  <c r="AH58" i="17"/>
  <c r="AL58" i="17"/>
  <c r="AI58" i="17"/>
  <c r="AJ58" i="17"/>
  <c r="AK74" i="17"/>
  <c r="AH74" i="17"/>
  <c r="AL74" i="17"/>
  <c r="AI74" i="17"/>
  <c r="AJ74" i="17"/>
  <c r="AI90" i="17"/>
  <c r="AJ90" i="17"/>
  <c r="AK90" i="17"/>
  <c r="AL90" i="17"/>
  <c r="AH90" i="17"/>
  <c r="AI102" i="17"/>
  <c r="AJ102" i="17"/>
  <c r="AH102" i="17"/>
  <c r="AK102" i="17"/>
  <c r="AL102" i="17"/>
  <c r="AH118" i="17"/>
  <c r="AL118" i="17"/>
  <c r="AI118" i="17"/>
  <c r="AJ118" i="17"/>
  <c r="AK118" i="17"/>
  <c r="AH134" i="17"/>
  <c r="AL134" i="17"/>
  <c r="AI134" i="17"/>
  <c r="AJ134" i="17"/>
  <c r="AK134" i="17"/>
  <c r="AH154" i="17"/>
  <c r="AL154" i="17"/>
  <c r="AI154" i="17"/>
  <c r="AJ154" i="17"/>
  <c r="AK154" i="17"/>
  <c r="AH166" i="17"/>
  <c r="AL166" i="17"/>
  <c r="AI166" i="17"/>
  <c r="AJ166" i="17"/>
  <c r="AK166" i="17"/>
  <c r="AH178" i="17"/>
  <c r="AL178" i="17"/>
  <c r="AI178" i="17"/>
  <c r="AJ178" i="17"/>
  <c r="AK178" i="17"/>
  <c r="AH194" i="17"/>
  <c r="AL194" i="17"/>
  <c r="AI194" i="17"/>
  <c r="AJ194" i="17"/>
  <c r="AK194" i="17"/>
  <c r="AH210" i="17"/>
  <c r="AL210" i="17"/>
  <c r="AI210" i="17"/>
  <c r="AJ210" i="17"/>
  <c r="AK210" i="17"/>
  <c r="AH226" i="17"/>
  <c r="AL226" i="17"/>
  <c r="AI226" i="17"/>
  <c r="AJ226" i="17"/>
  <c r="AK226" i="17"/>
  <c r="AH242" i="17"/>
  <c r="AL242" i="17"/>
  <c r="AI242" i="17"/>
  <c r="AJ242" i="17"/>
  <c r="AK242" i="17"/>
  <c r="AH254" i="17"/>
  <c r="AL254" i="17"/>
  <c r="AI254" i="17"/>
  <c r="AJ254" i="17"/>
  <c r="AK254" i="17"/>
  <c r="AH274" i="17"/>
  <c r="AL274" i="17"/>
  <c r="AI274" i="17"/>
  <c r="AJ274" i="17"/>
  <c r="AK274" i="17"/>
  <c r="AI290" i="17"/>
  <c r="AJ290" i="17"/>
  <c r="AH290" i="17"/>
  <c r="AK290" i="17"/>
  <c r="AL290" i="17"/>
  <c r="AI302" i="17"/>
  <c r="AJ302" i="17"/>
  <c r="AK302" i="17"/>
  <c r="AL302" i="17"/>
  <c r="AH302" i="17"/>
  <c r="AI318" i="17"/>
  <c r="AJ318" i="17"/>
  <c r="AK318" i="17"/>
  <c r="AL318" i="17"/>
  <c r="AH318" i="17"/>
  <c r="AI330" i="17"/>
  <c r="AJ330" i="17"/>
  <c r="AH330" i="17"/>
  <c r="AK330" i="17"/>
  <c r="AL330" i="17"/>
  <c r="AI346" i="17"/>
  <c r="AJ346" i="17"/>
  <c r="AH346" i="17"/>
  <c r="AK346" i="17"/>
  <c r="AL346" i="17"/>
  <c r="AI366" i="17"/>
  <c r="AJ366" i="17"/>
  <c r="AK366" i="17"/>
  <c r="AL366" i="17"/>
  <c r="AH366" i="17"/>
  <c r="AI382" i="17"/>
  <c r="AJ382" i="17"/>
  <c r="AK382" i="17"/>
  <c r="AL382" i="17"/>
  <c r="AH382" i="17"/>
  <c r="AI398" i="17"/>
  <c r="AJ398" i="17"/>
  <c r="AK398" i="17"/>
  <c r="AL398" i="17"/>
  <c r="AH398" i="17"/>
  <c r="AI414" i="17"/>
  <c r="AJ414" i="17"/>
  <c r="AK414" i="17"/>
  <c r="AL414" i="17"/>
  <c r="AH414" i="17"/>
  <c r="AI430" i="17"/>
  <c r="AJ430" i="17"/>
  <c r="AK430" i="17"/>
  <c r="AL430" i="17"/>
  <c r="AH430" i="17"/>
  <c r="AI442" i="17"/>
  <c r="AJ442" i="17"/>
  <c r="AH442" i="17"/>
  <c r="AK442" i="17"/>
  <c r="AL442" i="17"/>
  <c r="AI458" i="17"/>
  <c r="AJ458" i="17"/>
  <c r="AH458" i="17"/>
  <c r="AK458" i="17"/>
  <c r="AL458" i="17"/>
  <c r="AI474" i="17"/>
  <c r="AJ474" i="17"/>
  <c r="AH474" i="17"/>
  <c r="AK474" i="17"/>
  <c r="AL474" i="17"/>
  <c r="AK490" i="17"/>
  <c r="AH490" i="17"/>
  <c r="AL490" i="17"/>
  <c r="AI490" i="17"/>
  <c r="AJ490" i="17"/>
  <c r="AK506" i="17"/>
  <c r="AH506" i="17"/>
  <c r="AL506" i="17"/>
  <c r="AI506" i="17"/>
  <c r="AJ506" i="17"/>
  <c r="AK518" i="17"/>
  <c r="AH518" i="17"/>
  <c r="AL518" i="17"/>
  <c r="AI518" i="17"/>
  <c r="AJ518" i="17"/>
  <c r="AK530" i="17"/>
  <c r="AH530" i="17"/>
  <c r="AL530" i="17"/>
  <c r="AI530" i="17"/>
  <c r="AJ530" i="17"/>
  <c r="AK570" i="17"/>
  <c r="AH570" i="17"/>
  <c r="AL570" i="17"/>
  <c r="AI570" i="17"/>
  <c r="AJ570" i="17"/>
  <c r="AJ23" i="17"/>
  <c r="AK23" i="17"/>
  <c r="AH23" i="17"/>
  <c r="AI23" i="17"/>
  <c r="AL23" i="17"/>
  <c r="AJ31" i="17"/>
  <c r="AK31" i="17"/>
  <c r="AH31" i="17"/>
  <c r="AI31" i="17"/>
  <c r="AL31" i="17"/>
  <c r="AJ35" i="17"/>
  <c r="AK35" i="17"/>
  <c r="AL35" i="17"/>
  <c r="AH35" i="17"/>
  <c r="AI35" i="17"/>
  <c r="AJ43" i="17"/>
  <c r="AK43" i="17"/>
  <c r="AL43" i="17"/>
  <c r="AH43" i="17"/>
  <c r="AI43" i="17"/>
  <c r="AJ51" i="17"/>
  <c r="AK51" i="17"/>
  <c r="AL51" i="17"/>
  <c r="AH51" i="17"/>
  <c r="AI51" i="17"/>
  <c r="AJ59" i="17"/>
  <c r="AK59" i="17"/>
  <c r="AL59" i="17"/>
  <c r="AH59" i="17"/>
  <c r="AI59" i="17"/>
  <c r="AJ67" i="17"/>
  <c r="AK67" i="17"/>
  <c r="AL67" i="17"/>
  <c r="AH67" i="17"/>
  <c r="AI67" i="17"/>
  <c r="AJ75" i="17"/>
  <c r="AK75" i="17"/>
  <c r="AL75" i="17"/>
  <c r="AH75" i="17"/>
  <c r="AI75" i="17"/>
  <c r="AH83" i="17"/>
  <c r="AL83" i="17"/>
  <c r="AI83" i="17"/>
  <c r="AJ83" i="17"/>
  <c r="AK83" i="17"/>
  <c r="AH87" i="17"/>
  <c r="AL87" i="17"/>
  <c r="AI87" i="17"/>
  <c r="AJ87" i="17"/>
  <c r="AK87" i="17"/>
  <c r="AH95" i="17"/>
  <c r="AL95" i="17"/>
  <c r="AI95" i="17"/>
  <c r="AJ95" i="17"/>
  <c r="AK95" i="17"/>
  <c r="AH99" i="17"/>
  <c r="AL99" i="17"/>
  <c r="AI99" i="17"/>
  <c r="AJ99" i="17"/>
  <c r="AK99" i="17"/>
  <c r="AH103" i="17"/>
  <c r="AL103" i="17"/>
  <c r="AI103" i="17"/>
  <c r="AJ103" i="17"/>
  <c r="AK103" i="17"/>
  <c r="AH107" i="17"/>
  <c r="AL107" i="17"/>
  <c r="AI107" i="17"/>
  <c r="AJ107" i="17"/>
  <c r="AK107" i="17"/>
  <c r="AH111" i="17"/>
  <c r="AL111" i="17"/>
  <c r="AI111" i="17"/>
  <c r="AJ111" i="17"/>
  <c r="AK111" i="17"/>
  <c r="AH115" i="17"/>
  <c r="AK115" i="17"/>
  <c r="AL115" i="17"/>
  <c r="AI115" i="17"/>
  <c r="AJ115" i="17"/>
  <c r="AK119" i="17"/>
  <c r="AH119" i="17"/>
  <c r="AL119" i="17"/>
  <c r="AI119" i="17"/>
  <c r="AJ119" i="17"/>
  <c r="AK123" i="17"/>
  <c r="AH123" i="17"/>
  <c r="AL123" i="17"/>
  <c r="AI123" i="17"/>
  <c r="AJ123" i="17"/>
  <c r="AK127" i="17"/>
  <c r="AH127" i="17"/>
  <c r="AL127" i="17"/>
  <c r="AI127" i="17"/>
  <c r="AJ127" i="17"/>
  <c r="AK131" i="17"/>
  <c r="AH131" i="17"/>
  <c r="AL131" i="17"/>
  <c r="AI131" i="17"/>
  <c r="AJ131" i="17"/>
  <c r="AK135" i="17"/>
  <c r="AH135" i="17"/>
  <c r="AL135" i="17"/>
  <c r="AI135" i="17"/>
  <c r="AJ135" i="17"/>
  <c r="AK139" i="17"/>
  <c r="AH139" i="17"/>
  <c r="AL139" i="17"/>
  <c r="AI139" i="17"/>
  <c r="AJ139" i="17"/>
  <c r="AK143" i="17"/>
  <c r="AH143" i="17"/>
  <c r="AL143" i="17"/>
  <c r="AI143" i="17"/>
  <c r="AJ143" i="17"/>
  <c r="AK147" i="17"/>
  <c r="AH147" i="17"/>
  <c r="AL147" i="17"/>
  <c r="AI147" i="17"/>
  <c r="AJ147" i="17"/>
  <c r="AK151" i="17"/>
  <c r="AH151" i="17"/>
  <c r="AL151" i="17"/>
  <c r="AI151" i="17"/>
  <c r="AJ151" i="17"/>
  <c r="AK155" i="17"/>
  <c r="AH155" i="17"/>
  <c r="AL155" i="17"/>
  <c r="AI155" i="17"/>
  <c r="AJ155" i="17"/>
  <c r="AK159" i="17"/>
  <c r="AH159" i="17"/>
  <c r="AL159" i="17"/>
  <c r="AI159" i="17"/>
  <c r="AJ159" i="17"/>
  <c r="AK163" i="17"/>
  <c r="AH163" i="17"/>
  <c r="AL163" i="17"/>
  <c r="AI163" i="17"/>
  <c r="AJ163" i="17"/>
  <c r="AK167" i="17"/>
  <c r="AH167" i="17"/>
  <c r="AL167" i="17"/>
  <c r="AI167" i="17"/>
  <c r="AJ167" i="17"/>
  <c r="AK171" i="17"/>
  <c r="AH171" i="17"/>
  <c r="AL171" i="17"/>
  <c r="AI171" i="17"/>
  <c r="AJ171" i="17"/>
  <c r="AK175" i="17"/>
  <c r="AH175" i="17"/>
  <c r="AL175" i="17"/>
  <c r="AI175" i="17"/>
  <c r="AJ175" i="17"/>
  <c r="AK179" i="17"/>
  <c r="AH179" i="17"/>
  <c r="AL179" i="17"/>
  <c r="AI179" i="17"/>
  <c r="AJ179" i="17"/>
  <c r="AK183" i="17"/>
  <c r="AH183" i="17"/>
  <c r="AL183" i="17"/>
  <c r="AI183" i="17"/>
  <c r="AJ183" i="17"/>
  <c r="AK187" i="17"/>
  <c r="AH187" i="17"/>
  <c r="AL187" i="17"/>
  <c r="AI187" i="17"/>
  <c r="AJ187" i="17"/>
  <c r="AK191" i="17"/>
  <c r="AH191" i="17"/>
  <c r="AL191" i="17"/>
  <c r="AI191" i="17"/>
  <c r="AJ191" i="17"/>
  <c r="AK195" i="17"/>
  <c r="AH195" i="17"/>
  <c r="AL195" i="17"/>
  <c r="AI195" i="17"/>
  <c r="AJ195" i="17"/>
  <c r="AK199" i="17"/>
  <c r="AH199" i="17"/>
  <c r="AL199" i="17"/>
  <c r="AI199" i="17"/>
  <c r="AJ199" i="17"/>
  <c r="AK203" i="17"/>
  <c r="AH203" i="17"/>
  <c r="AL203" i="17"/>
  <c r="AI203" i="17"/>
  <c r="AJ203" i="17"/>
  <c r="AK207" i="17"/>
  <c r="AH207" i="17"/>
  <c r="AL207" i="17"/>
  <c r="AI207" i="17"/>
  <c r="AJ207" i="17"/>
  <c r="AK211" i="17"/>
  <c r="AH211" i="17"/>
  <c r="AL211" i="17"/>
  <c r="AI211" i="17"/>
  <c r="AJ211" i="17"/>
  <c r="AK215" i="17"/>
  <c r="AH215" i="17"/>
  <c r="AL215" i="17"/>
  <c r="AI215" i="17"/>
  <c r="AJ215" i="17"/>
  <c r="AK219" i="17"/>
  <c r="AH219" i="17"/>
  <c r="AL219" i="17"/>
  <c r="AI219" i="17"/>
  <c r="AJ219" i="17"/>
  <c r="AK223" i="17"/>
  <c r="AH223" i="17"/>
  <c r="AL223" i="17"/>
  <c r="AI223" i="17"/>
  <c r="AJ223" i="17"/>
  <c r="AK227" i="17"/>
  <c r="AH227" i="17"/>
  <c r="AL227" i="17"/>
  <c r="AI227" i="17"/>
  <c r="AJ227" i="17"/>
  <c r="AK231" i="17"/>
  <c r="AH231" i="17"/>
  <c r="AL231" i="17"/>
  <c r="AI231" i="17"/>
  <c r="AJ231" i="17"/>
  <c r="AK235" i="17"/>
  <c r="AH235" i="17"/>
  <c r="AL235" i="17"/>
  <c r="AI235" i="17"/>
  <c r="AJ235" i="17"/>
  <c r="AK239" i="17"/>
  <c r="AH239" i="17"/>
  <c r="AL239" i="17"/>
  <c r="AI239" i="17"/>
  <c r="AJ239" i="17"/>
  <c r="AK243" i="17"/>
  <c r="AH243" i="17"/>
  <c r="AL243" i="17"/>
  <c r="AI243" i="17"/>
  <c r="AJ243" i="17"/>
  <c r="AK247" i="17"/>
  <c r="AH247" i="17"/>
  <c r="AL247" i="17"/>
  <c r="AI247" i="17"/>
  <c r="AJ247" i="17"/>
  <c r="AK251" i="17"/>
  <c r="AH251" i="17"/>
  <c r="AL251" i="17"/>
  <c r="AI251" i="17"/>
  <c r="AJ251" i="17"/>
  <c r="AK255" i="17"/>
  <c r="AH255" i="17"/>
  <c r="AL255" i="17"/>
  <c r="AI255" i="17"/>
  <c r="AJ255" i="17"/>
  <c r="AK259" i="17"/>
  <c r="AH259" i="17"/>
  <c r="AL259" i="17"/>
  <c r="AI259" i="17"/>
  <c r="AJ259" i="17"/>
  <c r="AK263" i="17"/>
  <c r="AH263" i="17"/>
  <c r="AL263" i="17"/>
  <c r="AI263" i="17"/>
  <c r="AJ263" i="17"/>
  <c r="AK267" i="17"/>
  <c r="AH267" i="17"/>
  <c r="AL267" i="17"/>
  <c r="AI267" i="17"/>
  <c r="AJ267" i="17"/>
  <c r="AK271" i="17"/>
  <c r="AH271" i="17"/>
  <c r="AL271" i="17"/>
  <c r="AI271" i="17"/>
  <c r="AJ271" i="17"/>
  <c r="AK275" i="17"/>
  <c r="AH275" i="17"/>
  <c r="AL275" i="17"/>
  <c r="AI275" i="17"/>
  <c r="AJ275" i="17"/>
  <c r="AK279" i="17"/>
  <c r="AH279" i="17"/>
  <c r="AL279" i="17"/>
  <c r="AI279" i="17"/>
  <c r="AJ279" i="17"/>
  <c r="AK283" i="17"/>
  <c r="AH283" i="17"/>
  <c r="AL283" i="17"/>
  <c r="AI283" i="17"/>
  <c r="AJ283" i="17"/>
  <c r="AH287" i="17"/>
  <c r="AL287" i="17"/>
  <c r="AI287" i="17"/>
  <c r="AJ287" i="17"/>
  <c r="AK287" i="17"/>
  <c r="AH291" i="17"/>
  <c r="AL291" i="17"/>
  <c r="AI291" i="17"/>
  <c r="AJ291" i="17"/>
  <c r="AK291" i="17"/>
  <c r="AH295" i="17"/>
  <c r="AL295" i="17"/>
  <c r="AI295" i="17"/>
  <c r="AJ295" i="17"/>
  <c r="AK295" i="17"/>
  <c r="AH299" i="17"/>
  <c r="AL299" i="17"/>
  <c r="AI299" i="17"/>
  <c r="AJ299" i="17"/>
  <c r="AK299" i="17"/>
  <c r="AH303" i="17"/>
  <c r="AL303" i="17"/>
  <c r="AI303" i="17"/>
  <c r="AJ303" i="17"/>
  <c r="AK303" i="17"/>
  <c r="AH307" i="17"/>
  <c r="AL307" i="17"/>
  <c r="AI307" i="17"/>
  <c r="AJ307" i="17"/>
  <c r="AK307" i="17"/>
  <c r="AH311" i="17"/>
  <c r="AL311" i="17"/>
  <c r="AI311" i="17"/>
  <c r="AJ311" i="17"/>
  <c r="AK311" i="17"/>
  <c r="AH315" i="17"/>
  <c r="AL315" i="17"/>
  <c r="AI315" i="17"/>
  <c r="AJ315" i="17"/>
  <c r="AK315" i="17"/>
  <c r="AH319" i="17"/>
  <c r="AL319" i="17"/>
  <c r="AI319" i="17"/>
  <c r="AJ319" i="17"/>
  <c r="AK319" i="17"/>
  <c r="AH323" i="17"/>
  <c r="AL323" i="17"/>
  <c r="AI323" i="17"/>
  <c r="AJ323" i="17"/>
  <c r="AK323" i="17"/>
  <c r="AH327" i="17"/>
  <c r="AL327" i="17"/>
  <c r="AI327" i="17"/>
  <c r="AJ327" i="17"/>
  <c r="AK327" i="17"/>
  <c r="AH331" i="17"/>
  <c r="AL331" i="17"/>
  <c r="AI331" i="17"/>
  <c r="AJ331" i="17"/>
  <c r="AK331" i="17"/>
  <c r="AH335" i="17"/>
  <c r="AL335" i="17"/>
  <c r="AI335" i="17"/>
  <c r="AJ335" i="17"/>
  <c r="AK335" i="17"/>
  <c r="AH339" i="17"/>
  <c r="AL339" i="17"/>
  <c r="AI339" i="17"/>
  <c r="AJ339" i="17"/>
  <c r="AK339" i="17"/>
  <c r="AH343" i="17"/>
  <c r="AL343" i="17"/>
  <c r="AI343" i="17"/>
  <c r="AJ343" i="17"/>
  <c r="AK343" i="17"/>
  <c r="AH347" i="17"/>
  <c r="AL347" i="17"/>
  <c r="AI347" i="17"/>
  <c r="AJ347" i="17"/>
  <c r="AK347" i="17"/>
  <c r="AH351" i="17"/>
  <c r="AL351" i="17"/>
  <c r="AI351" i="17"/>
  <c r="AJ351" i="17"/>
  <c r="AK351" i="17"/>
  <c r="AH355" i="17"/>
  <c r="AL355" i="17"/>
  <c r="AI355" i="17"/>
  <c r="AJ355" i="17"/>
  <c r="AK355" i="17"/>
  <c r="AH359" i="17"/>
  <c r="AL359" i="17"/>
  <c r="AI359" i="17"/>
  <c r="AJ359" i="17"/>
  <c r="AK359" i="17"/>
  <c r="AH363" i="17"/>
  <c r="AL363" i="17"/>
  <c r="AI363" i="17"/>
  <c r="AJ363" i="17"/>
  <c r="AK363" i="17"/>
  <c r="AH367" i="17"/>
  <c r="AL367" i="17"/>
  <c r="AI367" i="17"/>
  <c r="AJ367" i="17"/>
  <c r="AK367" i="17"/>
  <c r="AH371" i="17"/>
  <c r="AL371" i="17"/>
  <c r="AI371" i="17"/>
  <c r="AJ371" i="17"/>
  <c r="AK371" i="17"/>
  <c r="AH375" i="17"/>
  <c r="AL375" i="17"/>
  <c r="AI375" i="17"/>
  <c r="AJ375" i="17"/>
  <c r="AK375" i="17"/>
  <c r="AH379" i="17"/>
  <c r="AL379" i="17"/>
  <c r="AI379" i="17"/>
  <c r="AJ379" i="17"/>
  <c r="AK379" i="17"/>
  <c r="AH383" i="17"/>
  <c r="AL383" i="17"/>
  <c r="AI383" i="17"/>
  <c r="AJ383" i="17"/>
  <c r="AK383" i="17"/>
  <c r="AH387" i="17"/>
  <c r="AL387" i="17"/>
  <c r="AI387" i="17"/>
  <c r="AJ387" i="17"/>
  <c r="AK387" i="17"/>
  <c r="AH391" i="17"/>
  <c r="AL391" i="17"/>
  <c r="AI391" i="17"/>
  <c r="AJ391" i="17"/>
  <c r="AK391" i="17"/>
  <c r="AH395" i="17"/>
  <c r="AL395" i="17"/>
  <c r="AI395" i="17"/>
  <c r="AJ395" i="17"/>
  <c r="AK395" i="17"/>
  <c r="AH399" i="17"/>
  <c r="AL399" i="17"/>
  <c r="AI399" i="17"/>
  <c r="AJ399" i="17"/>
  <c r="AK399" i="17"/>
  <c r="AH403" i="17"/>
  <c r="AL403" i="17"/>
  <c r="AI403" i="17"/>
  <c r="AJ403" i="17"/>
  <c r="AK403" i="17"/>
  <c r="AH407" i="17"/>
  <c r="AL407" i="17"/>
  <c r="AI407" i="17"/>
  <c r="AJ407" i="17"/>
  <c r="AK407" i="17"/>
  <c r="AH411" i="17"/>
  <c r="AL411" i="17"/>
  <c r="AI411" i="17"/>
  <c r="AJ411" i="17"/>
  <c r="AK411" i="17"/>
  <c r="AH415" i="17"/>
  <c r="AL415" i="17"/>
  <c r="AI415" i="17"/>
  <c r="AJ415" i="17"/>
  <c r="AK415" i="17"/>
  <c r="AH419" i="17"/>
  <c r="AL419" i="17"/>
  <c r="AI419" i="17"/>
  <c r="AJ419" i="17"/>
  <c r="AK419" i="17"/>
  <c r="AH423" i="17"/>
  <c r="AL423" i="17"/>
  <c r="AI423" i="17"/>
  <c r="AJ423" i="17"/>
  <c r="AK423" i="17"/>
  <c r="AH427" i="17"/>
  <c r="AL427" i="17"/>
  <c r="AI427" i="17"/>
  <c r="AJ427" i="17"/>
  <c r="AK427" i="17"/>
  <c r="AH431" i="17"/>
  <c r="AL431" i="17"/>
  <c r="AI431" i="17"/>
  <c r="AJ431" i="17"/>
  <c r="AK431" i="17"/>
  <c r="AH435" i="17"/>
  <c r="AL435" i="17"/>
  <c r="AI435" i="17"/>
  <c r="AJ435" i="17"/>
  <c r="AK435" i="17"/>
  <c r="AH439" i="17"/>
  <c r="AL439" i="17"/>
  <c r="AI439" i="17"/>
  <c r="AJ439" i="17"/>
  <c r="AK439" i="17"/>
  <c r="AH443" i="17"/>
  <c r="AL443" i="17"/>
  <c r="AI443" i="17"/>
  <c r="AJ443" i="17"/>
  <c r="AK443" i="17"/>
  <c r="AH447" i="17"/>
  <c r="AL447" i="17"/>
  <c r="AI447" i="17"/>
  <c r="AJ447" i="17"/>
  <c r="AK447" i="17"/>
  <c r="AH451" i="17"/>
  <c r="AL451" i="17"/>
  <c r="AI451" i="17"/>
  <c r="AJ451" i="17"/>
  <c r="AK451" i="17"/>
  <c r="AH455" i="17"/>
  <c r="AL455" i="17"/>
  <c r="AI455" i="17"/>
  <c r="AJ455" i="17"/>
  <c r="AK455" i="17"/>
  <c r="AH459" i="17"/>
  <c r="AL459" i="17"/>
  <c r="AI459" i="17"/>
  <c r="AJ459" i="17"/>
  <c r="AK459" i="17"/>
  <c r="AH463" i="17"/>
  <c r="AL463" i="17"/>
  <c r="AI463" i="17"/>
  <c r="AJ463" i="17"/>
  <c r="AK463" i="17"/>
  <c r="AH467" i="17"/>
  <c r="AL467" i="17"/>
  <c r="AI467" i="17"/>
  <c r="AJ467" i="17"/>
  <c r="AK467" i="17"/>
  <c r="AH471" i="17"/>
  <c r="AL471" i="17"/>
  <c r="AI471" i="17"/>
  <c r="AJ471" i="17"/>
  <c r="AK471" i="17"/>
  <c r="AH475" i="17"/>
  <c r="AL475" i="17"/>
  <c r="AI475" i="17"/>
  <c r="AJ475" i="17"/>
  <c r="AK475" i="17"/>
  <c r="AH479" i="17"/>
  <c r="AL479" i="17"/>
  <c r="AI479" i="17"/>
  <c r="AJ479" i="17"/>
  <c r="AK479" i="17"/>
  <c r="AH483" i="17"/>
  <c r="AL483" i="17"/>
  <c r="AI483" i="17"/>
  <c r="AJ483" i="17"/>
  <c r="AK483" i="17"/>
  <c r="AH487" i="17"/>
  <c r="AL487" i="17"/>
  <c r="AI487" i="17"/>
  <c r="AJ487" i="17"/>
  <c r="AK487" i="17"/>
  <c r="AJ491" i="17"/>
  <c r="AK491" i="17"/>
  <c r="AH491" i="17"/>
  <c r="AI491" i="17"/>
  <c r="AL491" i="17"/>
  <c r="AJ495" i="17"/>
  <c r="AK495" i="17"/>
  <c r="AL495" i="17"/>
  <c r="AH495" i="17"/>
  <c r="AI495" i="17"/>
  <c r="AJ499" i="17"/>
  <c r="AK499" i="17"/>
  <c r="AH499" i="17"/>
  <c r="AI499" i="17"/>
  <c r="AL499" i="17"/>
  <c r="AJ503" i="17"/>
  <c r="AK503" i="17"/>
  <c r="AL503" i="17"/>
  <c r="AH503" i="17"/>
  <c r="AI503" i="17"/>
  <c r="AJ507" i="17"/>
  <c r="AK507" i="17"/>
  <c r="AH507" i="17"/>
  <c r="AI507" i="17"/>
  <c r="AL507" i="17"/>
  <c r="AJ511" i="17"/>
  <c r="AK511" i="17"/>
  <c r="AL511" i="17"/>
  <c r="AH511" i="17"/>
  <c r="AI511" i="17"/>
  <c r="AJ515" i="17"/>
  <c r="AK515" i="17"/>
  <c r="AH515" i="17"/>
  <c r="AI515" i="17"/>
  <c r="AL515" i="17"/>
  <c r="AJ519" i="17"/>
  <c r="AK519" i="17"/>
  <c r="AL519" i="17"/>
  <c r="AH519" i="17"/>
  <c r="AI519" i="17"/>
  <c r="AJ523" i="17"/>
  <c r="AK523" i="17"/>
  <c r="AH523" i="17"/>
  <c r="AI523" i="17"/>
  <c r="AL523" i="17"/>
  <c r="AJ527" i="17"/>
  <c r="AK527" i="17"/>
  <c r="AL527" i="17"/>
  <c r="AH527" i="17"/>
  <c r="AI527" i="17"/>
  <c r="AJ531" i="17"/>
  <c r="AK531" i="17"/>
  <c r="AH531" i="17"/>
  <c r="AI531" i="17"/>
  <c r="AL531" i="17"/>
  <c r="AJ535" i="17"/>
  <c r="AK535" i="17"/>
  <c r="AL535" i="17"/>
  <c r="AH535" i="17"/>
  <c r="AI535" i="17"/>
  <c r="AJ539" i="17"/>
  <c r="AK539" i="17"/>
  <c r="AH539" i="17"/>
  <c r="AI539" i="17"/>
  <c r="AL539" i="17"/>
  <c r="AJ543" i="17"/>
  <c r="AK543" i="17"/>
  <c r="AL543" i="17"/>
  <c r="AH543" i="17"/>
  <c r="AI543" i="17"/>
  <c r="AJ547" i="17"/>
  <c r="AK547" i="17"/>
  <c r="AH547" i="17"/>
  <c r="AI547" i="17"/>
  <c r="AL547" i="17"/>
  <c r="AJ551" i="17"/>
  <c r="AK551" i="17"/>
  <c r="AL551" i="17"/>
  <c r="AH551" i="17"/>
  <c r="AI551" i="17"/>
  <c r="AJ555" i="17"/>
  <c r="AK555" i="17"/>
  <c r="AH555" i="17"/>
  <c r="AI555" i="17"/>
  <c r="AL555" i="17"/>
  <c r="AJ559" i="17"/>
  <c r="AK559" i="17"/>
  <c r="AL559" i="17"/>
  <c r="AH559" i="17"/>
  <c r="AI559" i="17"/>
  <c r="AJ563" i="17"/>
  <c r="AK563" i="17"/>
  <c r="AH563" i="17"/>
  <c r="AI563" i="17"/>
  <c r="AL563" i="17"/>
  <c r="AJ567" i="17"/>
  <c r="AK567" i="17"/>
  <c r="AL567" i="17"/>
  <c r="AH567" i="17"/>
  <c r="AI567" i="17"/>
  <c r="AJ571" i="17"/>
  <c r="AK571" i="17"/>
  <c r="AH571" i="17"/>
  <c r="AI571" i="17"/>
  <c r="AL571" i="17"/>
  <c r="AJ575" i="17"/>
  <c r="AK575" i="17"/>
  <c r="AL575" i="17"/>
  <c r="AH575" i="17"/>
  <c r="AI575" i="17"/>
  <c r="AJ579" i="17"/>
  <c r="AK579" i="17"/>
  <c r="AH579" i="17"/>
  <c r="AI579" i="17"/>
  <c r="AL579" i="17"/>
  <c r="AJ583" i="17"/>
  <c r="AK583" i="17"/>
  <c r="AL583" i="17"/>
  <c r="AH583" i="17"/>
  <c r="AI583" i="17"/>
  <c r="AJ587" i="17"/>
  <c r="AK587" i="17"/>
  <c r="AH587" i="17"/>
  <c r="AI587" i="17"/>
  <c r="AL587" i="17"/>
  <c r="AJ998" i="17"/>
  <c r="AJ982" i="17"/>
  <c r="AJ966" i="17"/>
  <c r="AJ950" i="17"/>
  <c r="AJ934" i="17"/>
  <c r="AJ918" i="17"/>
  <c r="AJ902" i="17"/>
  <c r="AJ886" i="17"/>
  <c r="AJ870" i="17"/>
  <c r="AJ854" i="17"/>
  <c r="AJ838" i="17"/>
  <c r="AJ822" i="17"/>
  <c r="AJ806" i="17"/>
  <c r="AK22" i="17"/>
  <c r="AH22" i="17"/>
  <c r="AL22" i="17"/>
  <c r="AI22" i="17"/>
  <c r="AJ22" i="17"/>
  <c r="AK30" i="17"/>
  <c r="AH30" i="17"/>
  <c r="AL30" i="17"/>
  <c r="AI30" i="17"/>
  <c r="AJ30" i="17"/>
  <c r="AK46" i="17"/>
  <c r="AH46" i="17"/>
  <c r="AL46" i="17"/>
  <c r="AI46" i="17"/>
  <c r="AJ46" i="17"/>
  <c r="AK66" i="17"/>
  <c r="AH66" i="17"/>
  <c r="AL66" i="17"/>
  <c r="AI66" i="17"/>
  <c r="AJ66" i="17"/>
  <c r="AI82" i="17"/>
  <c r="AJ82" i="17"/>
  <c r="AK82" i="17"/>
  <c r="AL82" i="17"/>
  <c r="AH82" i="17"/>
  <c r="AI98" i="17"/>
  <c r="AJ98" i="17"/>
  <c r="AK98" i="17"/>
  <c r="AL98" i="17"/>
  <c r="AH98" i="17"/>
  <c r="AI114" i="17"/>
  <c r="AJ114" i="17"/>
  <c r="AK114" i="17"/>
  <c r="AL114" i="17"/>
  <c r="AH114" i="17"/>
  <c r="AH130" i="17"/>
  <c r="AL130" i="17"/>
  <c r="AI130" i="17"/>
  <c r="AJ130" i="17"/>
  <c r="AK130" i="17"/>
  <c r="AH146" i="17"/>
  <c r="AL146" i="17"/>
  <c r="AI146" i="17"/>
  <c r="AJ146" i="17"/>
  <c r="AK146" i="17"/>
  <c r="AH170" i="17"/>
  <c r="AL170" i="17"/>
  <c r="AI170" i="17"/>
  <c r="AJ170" i="17"/>
  <c r="AK170" i="17"/>
  <c r="AH186" i="17"/>
  <c r="AL186" i="17"/>
  <c r="AI186" i="17"/>
  <c r="AJ186" i="17"/>
  <c r="AK186" i="17"/>
  <c r="AH198" i="17"/>
  <c r="AL198" i="17"/>
  <c r="AI198" i="17"/>
  <c r="AJ198" i="17"/>
  <c r="AK198" i="17"/>
  <c r="AH214" i="17"/>
  <c r="AL214" i="17"/>
  <c r="AI214" i="17"/>
  <c r="AJ214" i="17"/>
  <c r="AK214" i="17"/>
  <c r="AH230" i="17"/>
  <c r="AL230" i="17"/>
  <c r="AI230" i="17"/>
  <c r="AJ230" i="17"/>
  <c r="AK230" i="17"/>
  <c r="AH246" i="17"/>
  <c r="AL246" i="17"/>
  <c r="AI246" i="17"/>
  <c r="AJ246" i="17"/>
  <c r="AK246" i="17"/>
  <c r="AH258" i="17"/>
  <c r="AL258" i="17"/>
  <c r="AI258" i="17"/>
  <c r="AJ258" i="17"/>
  <c r="AK258" i="17"/>
  <c r="AH270" i="17"/>
  <c r="AL270" i="17"/>
  <c r="AI270" i="17"/>
  <c r="AJ270" i="17"/>
  <c r="AK270" i="17"/>
  <c r="AI286" i="17"/>
  <c r="AJ286" i="17"/>
  <c r="AK286" i="17"/>
  <c r="AL286" i="17"/>
  <c r="AH286" i="17"/>
  <c r="AI306" i="17"/>
  <c r="AJ306" i="17"/>
  <c r="AH306" i="17"/>
  <c r="AK306" i="17"/>
  <c r="AL306" i="17"/>
  <c r="AI326" i="17"/>
  <c r="AJ326" i="17"/>
  <c r="AK326" i="17"/>
  <c r="AL326" i="17"/>
  <c r="AH326" i="17"/>
  <c r="AI338" i="17"/>
  <c r="AJ338" i="17"/>
  <c r="AH338" i="17"/>
  <c r="AK338" i="17"/>
  <c r="AL338" i="17"/>
  <c r="AI354" i="17"/>
  <c r="AJ354" i="17"/>
  <c r="AH354" i="17"/>
  <c r="AK354" i="17"/>
  <c r="AL354" i="17"/>
  <c r="AI370" i="17"/>
  <c r="AJ370" i="17"/>
  <c r="AH370" i="17"/>
  <c r="AK370" i="17"/>
  <c r="AL370" i="17"/>
  <c r="AI386" i="17"/>
  <c r="AJ386" i="17"/>
  <c r="AH386" i="17"/>
  <c r="AK386" i="17"/>
  <c r="AL386" i="17"/>
  <c r="AI402" i="17"/>
  <c r="AJ402" i="17"/>
  <c r="AH402" i="17"/>
  <c r="AK402" i="17"/>
  <c r="AL402" i="17"/>
  <c r="AI418" i="17"/>
  <c r="AJ418" i="17"/>
  <c r="AH418" i="17"/>
  <c r="AK418" i="17"/>
  <c r="AL418" i="17"/>
  <c r="AI434" i="17"/>
  <c r="AJ434" i="17"/>
  <c r="AH434" i="17"/>
  <c r="AK434" i="17"/>
  <c r="AL434" i="17"/>
  <c r="AI446" i="17"/>
  <c r="AJ446" i="17"/>
  <c r="AK446" i="17"/>
  <c r="AL446" i="17"/>
  <c r="AH446" i="17"/>
  <c r="AI466" i="17"/>
  <c r="AJ466" i="17"/>
  <c r="AH466" i="17"/>
  <c r="AK466" i="17"/>
  <c r="AL466" i="17"/>
  <c r="AI482" i="17"/>
  <c r="AJ482" i="17"/>
  <c r="AH482" i="17"/>
  <c r="AK482" i="17"/>
  <c r="AL482" i="17"/>
  <c r="AK502" i="17"/>
  <c r="AH502" i="17"/>
  <c r="AL502" i="17"/>
  <c r="AI502" i="17"/>
  <c r="AJ502" i="17"/>
  <c r="AK558" i="17"/>
  <c r="AH558" i="17"/>
  <c r="AL558" i="17"/>
  <c r="AI558" i="17"/>
  <c r="AJ558" i="17"/>
  <c r="AJ1002" i="17"/>
  <c r="AJ986" i="17"/>
  <c r="AJ970" i="17"/>
  <c r="AJ954" i="17"/>
  <c r="AJ938" i="17"/>
  <c r="AJ922" i="17"/>
  <c r="AJ906" i="17"/>
  <c r="AJ890" i="17"/>
  <c r="AJ874" i="17"/>
  <c r="AJ858" i="17"/>
  <c r="AJ842" i="17"/>
  <c r="AJ826" i="17"/>
  <c r="AJ810" i="17"/>
  <c r="AI739" i="17"/>
  <c r="AI731" i="17"/>
  <c r="AI723" i="17"/>
  <c r="AI699" i="17"/>
  <c r="AI683" i="17"/>
  <c r="AI675" i="17"/>
  <c r="AI659" i="17"/>
  <c r="AI623" i="17"/>
  <c r="AI591" i="17"/>
  <c r="AI353" i="17"/>
  <c r="AJ599" i="17"/>
  <c r="AK599" i="17"/>
  <c r="AL599" i="17"/>
  <c r="AJ607" i="17"/>
  <c r="AK607" i="17"/>
  <c r="AL607" i="17"/>
  <c r="AJ619" i="17"/>
  <c r="AK619" i="17"/>
  <c r="AH619" i="17"/>
  <c r="AI619" i="17"/>
  <c r="AJ631" i="17"/>
  <c r="AK631" i="17"/>
  <c r="AJ643" i="17"/>
  <c r="AK643" i="17"/>
  <c r="AI643" i="17"/>
  <c r="AJ655" i="17"/>
  <c r="AK655" i="17"/>
  <c r="AJ667" i="17"/>
  <c r="AK667" i="17"/>
  <c r="AJ679" i="17"/>
  <c r="AK679" i="17"/>
  <c r="AJ691" i="17"/>
  <c r="AK691" i="17"/>
  <c r="AJ707" i="17"/>
  <c r="AK707" i="17"/>
  <c r="AJ715" i="17"/>
  <c r="AK715" i="17"/>
  <c r="AJ727" i="17"/>
  <c r="AK727" i="17"/>
  <c r="AJ735" i="17"/>
  <c r="AK735" i="17"/>
  <c r="AJ747" i="17"/>
  <c r="AK747" i="17"/>
  <c r="AJ755" i="17"/>
  <c r="AK755" i="17"/>
  <c r="AJ763" i="17"/>
  <c r="AK763" i="17"/>
  <c r="AJ771" i="17"/>
  <c r="AK771" i="17"/>
  <c r="AJ783" i="17"/>
  <c r="AK783" i="17"/>
  <c r="AJ791" i="17"/>
  <c r="AK791" i="17"/>
  <c r="AJ795" i="17"/>
  <c r="AK795" i="17"/>
  <c r="AL1011" i="17"/>
  <c r="AH1011" i="17"/>
  <c r="AL1007" i="17"/>
  <c r="AH1007" i="17"/>
  <c r="AL1003" i="17"/>
  <c r="AH1003" i="17"/>
  <c r="AL999" i="17"/>
  <c r="AH999" i="17"/>
  <c r="AL995" i="17"/>
  <c r="AH995" i="17"/>
  <c r="AL991" i="17"/>
  <c r="AH991" i="17"/>
  <c r="AL987" i="17"/>
  <c r="AH987" i="17"/>
  <c r="AL983" i="17"/>
  <c r="AH983" i="17"/>
  <c r="AL979" i="17"/>
  <c r="AH979" i="17"/>
  <c r="AL975" i="17"/>
  <c r="AH975" i="17"/>
  <c r="AL971" i="17"/>
  <c r="AH971" i="17"/>
  <c r="AL967" i="17"/>
  <c r="AH967" i="17"/>
  <c r="AL963" i="17"/>
  <c r="AH963" i="17"/>
  <c r="AL959" i="17"/>
  <c r="AH959" i="17"/>
  <c r="AL955" i="17"/>
  <c r="AH955" i="17"/>
  <c r="AL951" i="17"/>
  <c r="AH951" i="17"/>
  <c r="AL947" i="17"/>
  <c r="AH947" i="17"/>
  <c r="AL943" i="17"/>
  <c r="AH943" i="17"/>
  <c r="AL939" i="17"/>
  <c r="AH939" i="17"/>
  <c r="AL935" i="17"/>
  <c r="AH935" i="17"/>
  <c r="AL931" i="17"/>
  <c r="AH931" i="17"/>
  <c r="AL927" i="17"/>
  <c r="AH927" i="17"/>
  <c r="AL923" i="17"/>
  <c r="AH923" i="17"/>
  <c r="AL919" i="17"/>
  <c r="AH919" i="17"/>
  <c r="AL915" i="17"/>
  <c r="AH915" i="17"/>
  <c r="AL911" i="17"/>
  <c r="AH911" i="17"/>
  <c r="AL907" i="17"/>
  <c r="AH907" i="17"/>
  <c r="AL903" i="17"/>
  <c r="AH903" i="17"/>
  <c r="AL899" i="17"/>
  <c r="AH899" i="17"/>
  <c r="AL895" i="17"/>
  <c r="AH895" i="17"/>
  <c r="AL891" i="17"/>
  <c r="AH891" i="17"/>
  <c r="AL887" i="17"/>
  <c r="AH887" i="17"/>
  <c r="AL883" i="17"/>
  <c r="AH883" i="17"/>
  <c r="AL879" i="17"/>
  <c r="AH879" i="17"/>
  <c r="AL875" i="17"/>
  <c r="AH875" i="17"/>
  <c r="AL871" i="17"/>
  <c r="AH871" i="17"/>
  <c r="AL867" i="17"/>
  <c r="AH867" i="17"/>
  <c r="AL863" i="17"/>
  <c r="AH863" i="17"/>
  <c r="AL859" i="17"/>
  <c r="AH859" i="17"/>
  <c r="AL855" i="17"/>
  <c r="AH855" i="17"/>
  <c r="AL851" i="17"/>
  <c r="AH851" i="17"/>
  <c r="AL847" i="17"/>
  <c r="AH847" i="17"/>
  <c r="AL843" i="17"/>
  <c r="AH843" i="17"/>
  <c r="AL839" i="17"/>
  <c r="AH839" i="17"/>
  <c r="AL835" i="17"/>
  <c r="AH835" i="17"/>
  <c r="AL831" i="17"/>
  <c r="AH831" i="17"/>
  <c r="AL827" i="17"/>
  <c r="AH827" i="17"/>
  <c r="AL823" i="17"/>
  <c r="AH823" i="17"/>
  <c r="AL819" i="17"/>
  <c r="AH819" i="17"/>
  <c r="AL815" i="17"/>
  <c r="AH815" i="17"/>
  <c r="AL811" i="17"/>
  <c r="AH811" i="17"/>
  <c r="AL807" i="17"/>
  <c r="AH807" i="17"/>
  <c r="AL803" i="17"/>
  <c r="AH803" i="17"/>
  <c r="AH795" i="17"/>
  <c r="AL791" i="17"/>
  <c r="AL783" i="17"/>
  <c r="AH771" i="17"/>
  <c r="AH763" i="17"/>
  <c r="AH755" i="17"/>
  <c r="AH747" i="17"/>
  <c r="AL735" i="17"/>
  <c r="AL727" i="17"/>
  <c r="AL719" i="17"/>
  <c r="AH715" i="17"/>
  <c r="AH707" i="17"/>
  <c r="AH691" i="17"/>
  <c r="AL687" i="17"/>
  <c r="AL679" i="17"/>
  <c r="AH667" i="17"/>
  <c r="AL663" i="17"/>
  <c r="AH655" i="17"/>
  <c r="AL639" i="17"/>
  <c r="AK637" i="17"/>
  <c r="AI631" i="17"/>
  <c r="AL619" i="17"/>
  <c r="AH607" i="17"/>
  <c r="AJ595" i="17"/>
  <c r="AK595" i="17"/>
  <c r="AH595" i="17"/>
  <c r="AI595" i="17"/>
  <c r="AJ611" i="17"/>
  <c r="AK611" i="17"/>
  <c r="AH611" i="17"/>
  <c r="AI611" i="17"/>
  <c r="AJ623" i="17"/>
  <c r="AK623" i="17"/>
  <c r="AL623" i="17"/>
  <c r="AJ635" i="17"/>
  <c r="AK635" i="17"/>
  <c r="AI635" i="17"/>
  <c r="AJ647" i="17"/>
  <c r="AK647" i="17"/>
  <c r="AJ659" i="17"/>
  <c r="AK659" i="17"/>
  <c r="AJ671" i="17"/>
  <c r="AK671" i="17"/>
  <c r="AJ683" i="17"/>
  <c r="AK683" i="17"/>
  <c r="AJ695" i="17"/>
  <c r="AK695" i="17"/>
  <c r="AJ703" i="17"/>
  <c r="AK703" i="17"/>
  <c r="AJ711" i="17"/>
  <c r="AK711" i="17"/>
  <c r="AJ723" i="17"/>
  <c r="AK723" i="17"/>
  <c r="AJ731" i="17"/>
  <c r="AK731" i="17"/>
  <c r="AJ739" i="17"/>
  <c r="AK739" i="17"/>
  <c r="AJ743" i="17"/>
  <c r="AK743" i="17"/>
  <c r="AJ751" i="17"/>
  <c r="AK751" i="17"/>
  <c r="AJ759" i="17"/>
  <c r="AK759" i="17"/>
  <c r="AJ767" i="17"/>
  <c r="AK767" i="17"/>
  <c r="AJ775" i="17"/>
  <c r="AK775" i="17"/>
  <c r="AJ779" i="17"/>
  <c r="AK779" i="17"/>
  <c r="AJ787" i="17"/>
  <c r="AK787" i="17"/>
  <c r="AJ799" i="17"/>
  <c r="AK799" i="17"/>
  <c r="AI20" i="17"/>
  <c r="AJ20" i="17"/>
  <c r="AH20" i="17"/>
  <c r="AK20" i="17"/>
  <c r="AL20" i="17"/>
  <c r="AI24" i="17"/>
  <c r="AJ24" i="17"/>
  <c r="AK24" i="17"/>
  <c r="AL24" i="17"/>
  <c r="AH24" i="17"/>
  <c r="AI28" i="17"/>
  <c r="AJ28" i="17"/>
  <c r="AH28" i="17"/>
  <c r="AK28" i="17"/>
  <c r="AL28" i="17"/>
  <c r="AI32" i="17"/>
  <c r="AJ32" i="17"/>
  <c r="AK32" i="17"/>
  <c r="AL32" i="17"/>
  <c r="AH32" i="17"/>
  <c r="AI36" i="17"/>
  <c r="AJ36" i="17"/>
  <c r="AH36" i="17"/>
  <c r="AK36" i="17"/>
  <c r="AL36" i="17"/>
  <c r="AI40" i="17"/>
  <c r="AJ40" i="17"/>
  <c r="AK40" i="17"/>
  <c r="AL40" i="17"/>
  <c r="AH40" i="17"/>
  <c r="AI44" i="17"/>
  <c r="AJ44" i="17"/>
  <c r="AH44" i="17"/>
  <c r="AK44" i="17"/>
  <c r="AL44" i="17"/>
  <c r="AI48" i="17"/>
  <c r="AJ48" i="17"/>
  <c r="AK48" i="17"/>
  <c r="AL48" i="17"/>
  <c r="AH48" i="17"/>
  <c r="AI52" i="17"/>
  <c r="AJ52" i="17"/>
  <c r="AH52" i="17"/>
  <c r="AK52" i="17"/>
  <c r="AL52" i="17"/>
  <c r="AI56" i="17"/>
  <c r="AJ56" i="17"/>
  <c r="AK56" i="17"/>
  <c r="AL56" i="17"/>
  <c r="AH56" i="17"/>
  <c r="AI60" i="17"/>
  <c r="AJ60" i="17"/>
  <c r="AH60" i="17"/>
  <c r="AK60" i="17"/>
  <c r="AL60" i="17"/>
  <c r="AI64" i="17"/>
  <c r="AJ64" i="17"/>
  <c r="AK64" i="17"/>
  <c r="AL64" i="17"/>
  <c r="AH64" i="17"/>
  <c r="AI68" i="17"/>
  <c r="AJ68" i="17"/>
  <c r="AH68" i="17"/>
  <c r="AK68" i="17"/>
  <c r="AL68" i="17"/>
  <c r="AI72" i="17"/>
  <c r="AJ72" i="17"/>
  <c r="AK72" i="17"/>
  <c r="AL72" i="17"/>
  <c r="AH72" i="17"/>
  <c r="AI76" i="17"/>
  <c r="AJ76" i="17"/>
  <c r="AH76" i="17"/>
  <c r="AK76" i="17"/>
  <c r="AL76" i="17"/>
  <c r="AI80" i="17"/>
  <c r="AJ80" i="17"/>
  <c r="AK80" i="17"/>
  <c r="AL80" i="17"/>
  <c r="AH80" i="17"/>
  <c r="AK84" i="17"/>
  <c r="AH84" i="17"/>
  <c r="AL84" i="17"/>
  <c r="AI84" i="17"/>
  <c r="AJ84" i="17"/>
  <c r="AK88" i="17"/>
  <c r="AH88" i="17"/>
  <c r="AL88" i="17"/>
  <c r="AI88" i="17"/>
  <c r="AJ88" i="17"/>
  <c r="AK92" i="17"/>
  <c r="AH92" i="17"/>
  <c r="AL92" i="17"/>
  <c r="AI92" i="17"/>
  <c r="AJ92" i="17"/>
  <c r="AK96" i="17"/>
  <c r="AH96" i="17"/>
  <c r="AL96" i="17"/>
  <c r="AI96" i="17"/>
  <c r="AJ96" i="17"/>
  <c r="AK100" i="17"/>
  <c r="AH100" i="17"/>
  <c r="AL100" i="17"/>
  <c r="AI100" i="17"/>
  <c r="AJ100" i="17"/>
  <c r="AK104" i="17"/>
  <c r="AH104" i="17"/>
  <c r="AL104" i="17"/>
  <c r="AI104" i="17"/>
  <c r="AJ104" i="17"/>
  <c r="AK108" i="17"/>
  <c r="AH108" i="17"/>
  <c r="AL108" i="17"/>
  <c r="AI108" i="17"/>
  <c r="AJ108" i="17"/>
  <c r="AK112" i="17"/>
  <c r="AH112" i="17"/>
  <c r="AL112" i="17"/>
  <c r="AI112" i="17"/>
  <c r="AJ112" i="17"/>
  <c r="AJ116" i="17"/>
  <c r="AK116" i="17"/>
  <c r="AL116" i="17"/>
  <c r="AH116" i="17"/>
  <c r="AI116" i="17"/>
  <c r="AJ120" i="17"/>
  <c r="AK120" i="17"/>
  <c r="AH120" i="17"/>
  <c r="AI120" i="17"/>
  <c r="AL120" i="17"/>
  <c r="AJ124" i="17"/>
  <c r="AK124" i="17"/>
  <c r="AL124" i="17"/>
  <c r="AH124" i="17"/>
  <c r="AI124" i="17"/>
  <c r="AJ128" i="17"/>
  <c r="AK128" i="17"/>
  <c r="AH128" i="17"/>
  <c r="AI128" i="17"/>
  <c r="AL128" i="17"/>
  <c r="AJ132" i="17"/>
  <c r="AK132" i="17"/>
  <c r="AL132" i="17"/>
  <c r="AH132" i="17"/>
  <c r="AI132" i="17"/>
  <c r="AJ136" i="17"/>
  <c r="AK136" i="17"/>
  <c r="AH136" i="17"/>
  <c r="AI136" i="17"/>
  <c r="AL136" i="17"/>
  <c r="AJ140" i="17"/>
  <c r="AK140" i="17"/>
  <c r="AL140" i="17"/>
  <c r="AH140" i="17"/>
  <c r="AI140" i="17"/>
  <c r="AJ144" i="17"/>
  <c r="AK144" i="17"/>
  <c r="AH144" i="17"/>
  <c r="AI144" i="17"/>
  <c r="AL144" i="17"/>
  <c r="AJ148" i="17"/>
  <c r="AK148" i="17"/>
  <c r="AL148" i="17"/>
  <c r="AH148" i="17"/>
  <c r="AI148" i="17"/>
  <c r="AJ152" i="17"/>
  <c r="AK152" i="17"/>
  <c r="AH152" i="17"/>
  <c r="AI152" i="17"/>
  <c r="AL152" i="17"/>
  <c r="AJ156" i="17"/>
  <c r="AK156" i="17"/>
  <c r="AL156" i="17"/>
  <c r="AH156" i="17"/>
  <c r="AI156" i="17"/>
  <c r="AJ160" i="17"/>
  <c r="AK160" i="17"/>
  <c r="AH160" i="17"/>
  <c r="AI160" i="17"/>
  <c r="AL160" i="17"/>
  <c r="AJ164" i="17"/>
  <c r="AK164" i="17"/>
  <c r="AL164" i="17"/>
  <c r="AH164" i="17"/>
  <c r="AJ168" i="17"/>
  <c r="AK168" i="17"/>
  <c r="AH168" i="17"/>
  <c r="AI168" i="17"/>
  <c r="AL168" i="17"/>
  <c r="AJ172" i="17"/>
  <c r="AK172" i="17"/>
  <c r="AL172" i="17"/>
  <c r="AH172" i="17"/>
  <c r="AI172" i="17"/>
  <c r="AJ176" i="17"/>
  <c r="AK176" i="17"/>
  <c r="AH176" i="17"/>
  <c r="AI176" i="17"/>
  <c r="AL176" i="17"/>
  <c r="AJ180" i="17"/>
  <c r="AK180" i="17"/>
  <c r="AL180" i="17"/>
  <c r="AH180" i="17"/>
  <c r="AI180" i="17"/>
  <c r="AJ184" i="17"/>
  <c r="AK184" i="17"/>
  <c r="AH184" i="17"/>
  <c r="AI184" i="17"/>
  <c r="AL184" i="17"/>
  <c r="AJ188" i="17"/>
  <c r="AK188" i="17"/>
  <c r="AL188" i="17"/>
  <c r="AH188" i="17"/>
  <c r="AI188" i="17"/>
  <c r="AJ192" i="17"/>
  <c r="AK192" i="17"/>
  <c r="AH192" i="17"/>
  <c r="AI192" i="17"/>
  <c r="AL192" i="17"/>
  <c r="AJ196" i="17"/>
  <c r="AK196" i="17"/>
  <c r="AL196" i="17"/>
  <c r="AH196" i="17"/>
  <c r="AI196" i="17"/>
  <c r="AJ200" i="17"/>
  <c r="AK200" i="17"/>
  <c r="AH200" i="17"/>
  <c r="AI200" i="17"/>
  <c r="AL200" i="17"/>
  <c r="AJ204" i="17"/>
  <c r="AK204" i="17"/>
  <c r="AL204" i="17"/>
  <c r="AH204" i="17"/>
  <c r="AI204" i="17"/>
  <c r="AJ208" i="17"/>
  <c r="AK208" i="17"/>
  <c r="AH208" i="17"/>
  <c r="AI208" i="17"/>
  <c r="AL208" i="17"/>
  <c r="AJ212" i="17"/>
  <c r="AK212" i="17"/>
  <c r="AL212" i="17"/>
  <c r="AH212" i="17"/>
  <c r="AI212" i="17"/>
  <c r="AJ216" i="17"/>
  <c r="AK216" i="17"/>
  <c r="AH216" i="17"/>
  <c r="AI216" i="17"/>
  <c r="AL216" i="17"/>
  <c r="AJ220" i="17"/>
  <c r="AK220" i="17"/>
  <c r="AH220" i="17"/>
  <c r="AI220" i="17"/>
  <c r="AL220" i="17"/>
  <c r="AJ224" i="17"/>
  <c r="AK224" i="17"/>
  <c r="AL224" i="17"/>
  <c r="AH224" i="17"/>
  <c r="AI224" i="17"/>
  <c r="AJ228" i="17"/>
  <c r="AK228" i="17"/>
  <c r="AH228" i="17"/>
  <c r="AI228" i="17"/>
  <c r="AL228" i="17"/>
  <c r="AJ232" i="17"/>
  <c r="AK232" i="17"/>
  <c r="AL232" i="17"/>
  <c r="AH232" i="17"/>
  <c r="AJ236" i="17"/>
  <c r="AK236" i="17"/>
  <c r="AH236" i="17"/>
  <c r="AI236" i="17"/>
  <c r="AL236" i="17"/>
  <c r="AJ240" i="17"/>
  <c r="AK240" i="17"/>
  <c r="AL240" i="17"/>
  <c r="AH240" i="17"/>
  <c r="AI240" i="17"/>
  <c r="AJ244" i="17"/>
  <c r="AK244" i="17"/>
  <c r="AH244" i="17"/>
  <c r="AI244" i="17"/>
  <c r="AL244" i="17"/>
  <c r="AJ248" i="17"/>
  <c r="AK248" i="17"/>
  <c r="AL248" i="17"/>
  <c r="AH248" i="17"/>
  <c r="AI248" i="17"/>
  <c r="AJ252" i="17"/>
  <c r="AK252" i="17"/>
  <c r="AH252" i="17"/>
  <c r="AI252" i="17"/>
  <c r="AL252" i="17"/>
  <c r="AJ256" i="17"/>
  <c r="AK256" i="17"/>
  <c r="AL256" i="17"/>
  <c r="AH256" i="17"/>
  <c r="AI256" i="17"/>
  <c r="AJ260" i="17"/>
  <c r="AK260" i="17"/>
  <c r="AH260" i="17"/>
  <c r="AI260" i="17"/>
  <c r="AL260" i="17"/>
  <c r="AJ264" i="17"/>
  <c r="AK264" i="17"/>
  <c r="AL264" i="17"/>
  <c r="AH264" i="17"/>
  <c r="AI264" i="17"/>
  <c r="AJ268" i="17"/>
  <c r="AK268" i="17"/>
  <c r="AH268" i="17"/>
  <c r="AI268" i="17"/>
  <c r="AL268" i="17"/>
  <c r="AJ272" i="17"/>
  <c r="AK272" i="17"/>
  <c r="AL272" i="17"/>
  <c r="AH272" i="17"/>
  <c r="AI272" i="17"/>
  <c r="AJ276" i="17"/>
  <c r="AK276" i="17"/>
  <c r="AH276" i="17"/>
  <c r="AI276" i="17"/>
  <c r="AL276" i="17"/>
  <c r="AJ280" i="17"/>
  <c r="AK280" i="17"/>
  <c r="AL280" i="17"/>
  <c r="AH280" i="17"/>
  <c r="AJ284" i="17"/>
  <c r="AK284" i="17"/>
  <c r="AH284" i="17"/>
  <c r="AI284" i="17"/>
  <c r="AL284" i="17"/>
  <c r="AK288" i="17"/>
  <c r="AH288" i="17"/>
  <c r="AL288" i="17"/>
  <c r="AI288" i="17"/>
  <c r="AJ288" i="17"/>
  <c r="AK292" i="17"/>
  <c r="AH292" i="17"/>
  <c r="AL292" i="17"/>
  <c r="AI292" i="17"/>
  <c r="AJ292" i="17"/>
  <c r="AK296" i="17"/>
  <c r="AH296" i="17"/>
  <c r="AL296" i="17"/>
  <c r="AI296" i="17"/>
  <c r="AJ296" i="17"/>
  <c r="AK300" i="17"/>
  <c r="AH300" i="17"/>
  <c r="AL300" i="17"/>
  <c r="AI300" i="17"/>
  <c r="AJ300" i="17"/>
  <c r="AK304" i="17"/>
  <c r="AH304" i="17"/>
  <c r="AL304" i="17"/>
  <c r="AI304" i="17"/>
  <c r="AJ304" i="17"/>
  <c r="AK308" i="17"/>
  <c r="AH308" i="17"/>
  <c r="AL308" i="17"/>
  <c r="AI308" i="17"/>
  <c r="AK312" i="17"/>
  <c r="AH312" i="17"/>
  <c r="AL312" i="17"/>
  <c r="AI312" i="17"/>
  <c r="AJ312" i="17"/>
  <c r="AK316" i="17"/>
  <c r="AH316" i="17"/>
  <c r="AL316" i="17"/>
  <c r="AI316" i="17"/>
  <c r="AK320" i="17"/>
  <c r="AH320" i="17"/>
  <c r="AL320" i="17"/>
  <c r="AI320" i="17"/>
  <c r="AJ320" i="17"/>
  <c r="AK324" i="17"/>
  <c r="AH324" i="17"/>
  <c r="AL324" i="17"/>
  <c r="AI324" i="17"/>
  <c r="AJ324" i="17"/>
  <c r="AK328" i="17"/>
  <c r="AH328" i="17"/>
  <c r="AL328" i="17"/>
  <c r="AI328" i="17"/>
  <c r="AJ328" i="17"/>
  <c r="AK332" i="17"/>
  <c r="AH332" i="17"/>
  <c r="AL332" i="17"/>
  <c r="AI332" i="17"/>
  <c r="AJ332" i="17"/>
  <c r="AK336" i="17"/>
  <c r="AH336" i="17"/>
  <c r="AL336" i="17"/>
  <c r="AI336" i="17"/>
  <c r="AJ336" i="17"/>
  <c r="AK340" i="17"/>
  <c r="AH340" i="17"/>
  <c r="AL340" i="17"/>
  <c r="AI340" i="17"/>
  <c r="AK344" i="17"/>
  <c r="AH344" i="17"/>
  <c r="AL344" i="17"/>
  <c r="AI344" i="17"/>
  <c r="AJ344" i="17"/>
  <c r="AK348" i="17"/>
  <c r="AH348" i="17"/>
  <c r="AL348" i="17"/>
  <c r="AI348" i="17"/>
  <c r="AK352" i="17"/>
  <c r="AH352" i="17"/>
  <c r="AL352" i="17"/>
  <c r="AI352" i="17"/>
  <c r="AJ352" i="17"/>
  <c r="AK356" i="17"/>
  <c r="AH356" i="17"/>
  <c r="AL356" i="17"/>
  <c r="AK360" i="17"/>
  <c r="AH360" i="17"/>
  <c r="AL360" i="17"/>
  <c r="AI360" i="17"/>
  <c r="AJ360" i="17"/>
  <c r="AK364" i="17"/>
  <c r="AH364" i="17"/>
  <c r="AL364" i="17"/>
  <c r="AI364" i="17"/>
  <c r="AJ364" i="17"/>
  <c r="AK368" i="17"/>
  <c r="AH368" i="17"/>
  <c r="AL368" i="17"/>
  <c r="AI368" i="17"/>
  <c r="AJ368" i="17"/>
  <c r="AK372" i="17"/>
  <c r="AH372" i="17"/>
  <c r="AL372" i="17"/>
  <c r="AK376" i="17"/>
  <c r="AH376" i="17"/>
  <c r="AL376" i="17"/>
  <c r="AI376" i="17"/>
  <c r="AJ376" i="17"/>
  <c r="AK380" i="17"/>
  <c r="AH380" i="17"/>
  <c r="AL380" i="17"/>
  <c r="AI380" i="17"/>
  <c r="AJ380" i="17"/>
  <c r="AK384" i="17"/>
  <c r="AH384" i="17"/>
  <c r="AL384" i="17"/>
  <c r="AI384" i="17"/>
  <c r="AJ384" i="17"/>
  <c r="AK388" i="17"/>
  <c r="AH388" i="17"/>
  <c r="AL388" i="17"/>
  <c r="AK392" i="17"/>
  <c r="AH392" i="17"/>
  <c r="AL392" i="17"/>
  <c r="AI392" i="17"/>
  <c r="AJ392" i="17"/>
  <c r="AK396" i="17"/>
  <c r="AH396" i="17"/>
  <c r="AL396" i="17"/>
  <c r="AI396" i="17"/>
  <c r="AJ396" i="17"/>
  <c r="AK400" i="17"/>
  <c r="AH400" i="17"/>
  <c r="AL400" i="17"/>
  <c r="AI400" i="17"/>
  <c r="AJ400" i="17"/>
  <c r="AK404" i="17"/>
  <c r="AH404" i="17"/>
  <c r="AL404" i="17"/>
  <c r="AK408" i="17"/>
  <c r="AH408" i="17"/>
  <c r="AL408" i="17"/>
  <c r="AI408" i="17"/>
  <c r="AJ408" i="17"/>
  <c r="AK412" i="17"/>
  <c r="AH412" i="17"/>
  <c r="AL412" i="17"/>
  <c r="AI412" i="17"/>
  <c r="AJ412" i="17"/>
  <c r="AK416" i="17"/>
  <c r="AH416" i="17"/>
  <c r="AL416" i="17"/>
  <c r="AI416" i="17"/>
  <c r="AJ416" i="17"/>
  <c r="AK420" i="17"/>
  <c r="AH420" i="17"/>
  <c r="AL420" i="17"/>
  <c r="AK424" i="17"/>
  <c r="AH424" i="17"/>
  <c r="AL424" i="17"/>
  <c r="AI424" i="17"/>
  <c r="AJ424" i="17"/>
  <c r="AK428" i="17"/>
  <c r="AH428" i="17"/>
  <c r="AL428" i="17"/>
  <c r="AI428" i="17"/>
  <c r="AJ428" i="17"/>
  <c r="AK432" i="17"/>
  <c r="AH432" i="17"/>
  <c r="AL432" i="17"/>
  <c r="AI432" i="17"/>
  <c r="AJ432" i="17"/>
  <c r="AK436" i="17"/>
  <c r="AH436" i="17"/>
  <c r="AL436" i="17"/>
  <c r="AK440" i="17"/>
  <c r="AH440" i="17"/>
  <c r="AL440" i="17"/>
  <c r="AI440" i="17"/>
  <c r="AJ440" i="17"/>
  <c r="AK444" i="17"/>
  <c r="AH444" i="17"/>
  <c r="AL444" i="17"/>
  <c r="AI444" i="17"/>
  <c r="AJ444" i="17"/>
  <c r="AK448" i="17"/>
  <c r="AH448" i="17"/>
  <c r="AL448" i="17"/>
  <c r="AI448" i="17"/>
  <c r="AJ448" i="17"/>
  <c r="AK452" i="17"/>
  <c r="AH452" i="17"/>
  <c r="AL452" i="17"/>
  <c r="AK456" i="17"/>
  <c r="AH456" i="17"/>
  <c r="AL456" i="17"/>
  <c r="AI456" i="17"/>
  <c r="AJ456" i="17"/>
  <c r="AK460" i="17"/>
  <c r="AH460" i="17"/>
  <c r="AL460" i="17"/>
  <c r="AI460" i="17"/>
  <c r="AJ460" i="17"/>
  <c r="AK464" i="17"/>
  <c r="AH464" i="17"/>
  <c r="AL464" i="17"/>
  <c r="AI464" i="17"/>
  <c r="AJ464" i="17"/>
  <c r="AK468" i="17"/>
  <c r="AH468" i="17"/>
  <c r="AL468" i="17"/>
  <c r="AK472" i="17"/>
  <c r="AH472" i="17"/>
  <c r="AL472" i="17"/>
  <c r="AI472" i="17"/>
  <c r="AJ472" i="17"/>
  <c r="AK476" i="17"/>
  <c r="AH476" i="17"/>
  <c r="AL476" i="17"/>
  <c r="AI476" i="17"/>
  <c r="AJ476" i="17"/>
  <c r="AK480" i="17"/>
  <c r="AH480" i="17"/>
  <c r="AL480" i="17"/>
  <c r="AI480" i="17"/>
  <c r="AJ480" i="17"/>
  <c r="AK484" i="17"/>
  <c r="AH484" i="17"/>
  <c r="AL484" i="17"/>
  <c r="AK488" i="17"/>
  <c r="AH488" i="17"/>
  <c r="AL488" i="17"/>
  <c r="AI488" i="17"/>
  <c r="AJ488" i="17"/>
  <c r="AI492" i="17"/>
  <c r="AJ492" i="17"/>
  <c r="AK492" i="17"/>
  <c r="AL492" i="17"/>
  <c r="AI496" i="17"/>
  <c r="AJ496" i="17"/>
  <c r="AH496" i="17"/>
  <c r="AI500" i="17"/>
  <c r="AJ500" i="17"/>
  <c r="AK500" i="17"/>
  <c r="AL500" i="17"/>
  <c r="AI504" i="17"/>
  <c r="AJ504" i="17"/>
  <c r="AH504" i="17"/>
  <c r="AI508" i="17"/>
  <c r="AJ508" i="17"/>
  <c r="AK508" i="17"/>
  <c r="AL508" i="17"/>
  <c r="AI512" i="17"/>
  <c r="AJ512" i="17"/>
  <c r="AH512" i="17"/>
  <c r="AI516" i="17"/>
  <c r="AJ516" i="17"/>
  <c r="AK516" i="17"/>
  <c r="AL516" i="17"/>
  <c r="AI520" i="17"/>
  <c r="AJ520" i="17"/>
  <c r="AH520" i="17"/>
  <c r="AI524" i="17"/>
  <c r="AJ524" i="17"/>
  <c r="AK524" i="17"/>
  <c r="AL524" i="17"/>
  <c r="AI528" i="17"/>
  <c r="AJ528" i="17"/>
  <c r="AH528" i="17"/>
  <c r="AI532" i="17"/>
  <c r="AJ532" i="17"/>
  <c r="AK532" i="17"/>
  <c r="AL532" i="17"/>
  <c r="AI536" i="17"/>
  <c r="AJ536" i="17"/>
  <c r="AH536" i="17"/>
  <c r="AI540" i="17"/>
  <c r="AJ540" i="17"/>
  <c r="AK540" i="17"/>
  <c r="AL540" i="17"/>
  <c r="AI544" i="17"/>
  <c r="AJ544" i="17"/>
  <c r="AH544" i="17"/>
  <c r="AI548" i="17"/>
  <c r="AJ548" i="17"/>
  <c r="AK548" i="17"/>
  <c r="AL548" i="17"/>
  <c r="AI552" i="17"/>
  <c r="AJ552" i="17"/>
  <c r="AH552" i="17"/>
  <c r="AI556" i="17"/>
  <c r="AJ556" i="17"/>
  <c r="AK556" i="17"/>
  <c r="AL556" i="17"/>
  <c r="AI560" i="17"/>
  <c r="AJ560" i="17"/>
  <c r="AH560" i="17"/>
  <c r="AI564" i="17"/>
  <c r="AJ564" i="17"/>
  <c r="AK564" i="17"/>
  <c r="AL564" i="17"/>
  <c r="AI568" i="17"/>
  <c r="AJ568" i="17"/>
  <c r="AH568" i="17"/>
  <c r="AI572" i="17"/>
  <c r="AJ572" i="17"/>
  <c r="AK572" i="17"/>
  <c r="AL572" i="17"/>
  <c r="AI576" i="17"/>
  <c r="AJ576" i="17"/>
  <c r="AH576" i="17"/>
  <c r="AI580" i="17"/>
  <c r="AJ580" i="17"/>
  <c r="AK580" i="17"/>
  <c r="AL580" i="17"/>
  <c r="AI584" i="17"/>
  <c r="AJ584" i="17"/>
  <c r="AH584" i="17"/>
  <c r="AI588" i="17"/>
  <c r="AJ588" i="17"/>
  <c r="AK588" i="17"/>
  <c r="AL588" i="17"/>
  <c r="AI592" i="17"/>
  <c r="AJ592" i="17"/>
  <c r="AH592" i="17"/>
  <c r="AI596" i="17"/>
  <c r="AJ596" i="17"/>
  <c r="AK596" i="17"/>
  <c r="AL596" i="17"/>
  <c r="AI600" i="17"/>
  <c r="AJ600" i="17"/>
  <c r="AH600" i="17"/>
  <c r="AI604" i="17"/>
  <c r="AJ604" i="17"/>
  <c r="AK604" i="17"/>
  <c r="AL604" i="17"/>
  <c r="AI608" i="17"/>
  <c r="AJ608" i="17"/>
  <c r="AH608" i="17"/>
  <c r="AI612" i="17"/>
  <c r="AJ612" i="17"/>
  <c r="AK612" i="17"/>
  <c r="AL612" i="17"/>
  <c r="AI616" i="17"/>
  <c r="AJ616" i="17"/>
  <c r="AH616" i="17"/>
  <c r="AI620" i="17"/>
  <c r="AJ620" i="17"/>
  <c r="AK620" i="17"/>
  <c r="AL620" i="17"/>
  <c r="AI624" i="17"/>
  <c r="AJ624" i="17"/>
  <c r="AH624" i="17"/>
  <c r="AI628" i="17"/>
  <c r="AJ628" i="17"/>
  <c r="AK628" i="17"/>
  <c r="AL628" i="17"/>
  <c r="AI632" i="17"/>
  <c r="AJ632" i="17"/>
  <c r="AH632" i="17"/>
  <c r="AI636" i="17"/>
  <c r="AJ636" i="17"/>
  <c r="AL636" i="17"/>
  <c r="AI640" i="17"/>
  <c r="AJ640" i="17"/>
  <c r="AH640" i="17"/>
  <c r="AI644" i="17"/>
  <c r="AJ644" i="17"/>
  <c r="AL644" i="17"/>
  <c r="AI648" i="17"/>
  <c r="AJ648" i="17"/>
  <c r="AH648" i="17"/>
  <c r="AI652" i="17"/>
  <c r="AJ652" i="17"/>
  <c r="AL652" i="17"/>
  <c r="AI656" i="17"/>
  <c r="AJ656" i="17"/>
  <c r="AH656" i="17"/>
  <c r="AI660" i="17"/>
  <c r="AJ660" i="17"/>
  <c r="AI664" i="17"/>
  <c r="AJ664" i="17"/>
  <c r="AI668" i="17"/>
  <c r="AJ668" i="17"/>
  <c r="AI672" i="17"/>
  <c r="AJ672" i="17"/>
  <c r="AI676" i="17"/>
  <c r="AJ676" i="17"/>
  <c r="AI680" i="17"/>
  <c r="AJ680" i="17"/>
  <c r="AI684" i="17"/>
  <c r="AJ684" i="17"/>
  <c r="AI688" i="17"/>
  <c r="AJ688" i="17"/>
  <c r="AI692" i="17"/>
  <c r="AJ692" i="17"/>
  <c r="AI696" i="17"/>
  <c r="AJ696" i="17"/>
  <c r="AI700" i="17"/>
  <c r="AJ700" i="17"/>
  <c r="AI704" i="17"/>
  <c r="AJ704" i="17"/>
  <c r="AI708" i="17"/>
  <c r="AJ708" i="17"/>
  <c r="AI712" i="17"/>
  <c r="AJ712" i="17"/>
  <c r="AI716" i="17"/>
  <c r="AJ716" i="17"/>
  <c r="AI720" i="17"/>
  <c r="AJ720" i="17"/>
  <c r="AI724" i="17"/>
  <c r="AJ724" i="17"/>
  <c r="AI728" i="17"/>
  <c r="AJ728" i="17"/>
  <c r="AI732" i="17"/>
  <c r="AJ732" i="17"/>
  <c r="AI736" i="17"/>
  <c r="AJ736" i="17"/>
  <c r="AI740" i="17"/>
  <c r="AJ740" i="17"/>
  <c r="AI744" i="17"/>
  <c r="AJ744" i="17"/>
  <c r="AI748" i="17"/>
  <c r="AJ748" i="17"/>
  <c r="AI752" i="17"/>
  <c r="AJ752" i="17"/>
  <c r="AI756" i="17"/>
  <c r="AJ756" i="17"/>
  <c r="AI760" i="17"/>
  <c r="AJ760" i="17"/>
  <c r="AI764" i="17"/>
  <c r="AJ764" i="17"/>
  <c r="AI768" i="17"/>
  <c r="AJ768" i="17"/>
  <c r="AI772" i="17"/>
  <c r="AJ772" i="17"/>
  <c r="AI776" i="17"/>
  <c r="AJ776" i="17"/>
  <c r="AI780" i="17"/>
  <c r="AJ780" i="17"/>
  <c r="AI784" i="17"/>
  <c r="AJ784" i="17"/>
  <c r="AI788" i="17"/>
  <c r="AJ788" i="17"/>
  <c r="AI792" i="17"/>
  <c r="AJ792" i="17"/>
  <c r="AI796" i="17"/>
  <c r="AJ796" i="17"/>
  <c r="AJ1012" i="17"/>
  <c r="AK1011" i="17"/>
  <c r="AI1009" i="17"/>
  <c r="AJ1008" i="17"/>
  <c r="AK1007" i="17"/>
  <c r="AI1005" i="17"/>
  <c r="AJ1004" i="17"/>
  <c r="AK1003" i="17"/>
  <c r="AI1001" i="17"/>
  <c r="AJ1000" i="17"/>
  <c r="AK999" i="17"/>
  <c r="AI997" i="17"/>
  <c r="AJ996" i="17"/>
  <c r="AK995" i="17"/>
  <c r="AI993" i="17"/>
  <c r="AJ992" i="17"/>
  <c r="AK991" i="17"/>
  <c r="AI989" i="17"/>
  <c r="AJ988" i="17"/>
  <c r="AK987" i="17"/>
  <c r="AI985" i="17"/>
  <c r="AJ984" i="17"/>
  <c r="AK983" i="17"/>
  <c r="AI981" i="17"/>
  <c r="AJ980" i="17"/>
  <c r="AK979" i="17"/>
  <c r="AI977" i="17"/>
  <c r="AJ976" i="17"/>
  <c r="AK975" i="17"/>
  <c r="AI973" i="17"/>
  <c r="AJ972" i="17"/>
  <c r="AK971" i="17"/>
  <c r="AI969" i="17"/>
  <c r="AJ968" i="17"/>
  <c r="AK967" i="17"/>
  <c r="AI965" i="17"/>
  <c r="AJ964" i="17"/>
  <c r="AK963" i="17"/>
  <c r="AI961" i="17"/>
  <c r="AJ960" i="17"/>
  <c r="AK959" i="17"/>
  <c r="AI957" i="17"/>
  <c r="AJ956" i="17"/>
  <c r="AK955" i="17"/>
  <c r="AI953" i="17"/>
  <c r="AJ952" i="17"/>
  <c r="AK951" i="17"/>
  <c r="AI949" i="17"/>
  <c r="AJ948" i="17"/>
  <c r="AK947" i="17"/>
  <c r="AI945" i="17"/>
  <c r="AJ944" i="17"/>
  <c r="AK943" i="17"/>
  <c r="AI941" i="17"/>
  <c r="AJ940" i="17"/>
  <c r="AK939" i="17"/>
  <c r="AI937" i="17"/>
  <c r="AJ936" i="17"/>
  <c r="AK935" i="17"/>
  <c r="AI933" i="17"/>
  <c r="AJ932" i="17"/>
  <c r="AK931" i="17"/>
  <c r="AI929" i="17"/>
  <c r="AJ928" i="17"/>
  <c r="AK927" i="17"/>
  <c r="AI925" i="17"/>
  <c r="AJ924" i="17"/>
  <c r="AK923" i="17"/>
  <c r="AI921" i="17"/>
  <c r="AJ920" i="17"/>
  <c r="AK919" i="17"/>
  <c r="AI917" i="17"/>
  <c r="AJ916" i="17"/>
  <c r="AK915" i="17"/>
  <c r="AI913" i="17"/>
  <c r="AJ912" i="17"/>
  <c r="AK911" i="17"/>
  <c r="AI909" i="17"/>
  <c r="AJ908" i="17"/>
  <c r="AK907" i="17"/>
  <c r="AI905" i="17"/>
  <c r="AJ904" i="17"/>
  <c r="AK903" i="17"/>
  <c r="AI901" i="17"/>
  <c r="AJ900" i="17"/>
  <c r="AK899" i="17"/>
  <c r="AI897" i="17"/>
  <c r="AJ896" i="17"/>
  <c r="AK895" i="17"/>
  <c r="AI893" i="17"/>
  <c r="AJ892" i="17"/>
  <c r="AK891" i="17"/>
  <c r="AI889" i="17"/>
  <c r="AJ888" i="17"/>
  <c r="AK887" i="17"/>
  <c r="AI885" i="17"/>
  <c r="AJ884" i="17"/>
  <c r="AK883" i="17"/>
  <c r="AI881" i="17"/>
  <c r="AJ880" i="17"/>
  <c r="AK879" i="17"/>
  <c r="AI877" i="17"/>
  <c r="AJ876" i="17"/>
  <c r="AK875" i="17"/>
  <c r="AI873" i="17"/>
  <c r="AJ872" i="17"/>
  <c r="AK871" i="17"/>
  <c r="AI869" i="17"/>
  <c r="AJ868" i="17"/>
  <c r="AK867" i="17"/>
  <c r="AI865" i="17"/>
  <c r="AJ864" i="17"/>
  <c r="AK863" i="17"/>
  <c r="AI861" i="17"/>
  <c r="AJ860" i="17"/>
  <c r="AK859" i="17"/>
  <c r="AI857" i="17"/>
  <c r="AJ856" i="17"/>
  <c r="AK855" i="17"/>
  <c r="AI853" i="17"/>
  <c r="AJ852" i="17"/>
  <c r="AK851" i="17"/>
  <c r="AI849" i="17"/>
  <c r="AJ848" i="17"/>
  <c r="AK847" i="17"/>
  <c r="AI845" i="17"/>
  <c r="AJ844" i="17"/>
  <c r="AK843" i="17"/>
  <c r="AI841" i="17"/>
  <c r="AJ840" i="17"/>
  <c r="AK839" i="17"/>
  <c r="AI837" i="17"/>
  <c r="AJ836" i="17"/>
  <c r="AK835" i="17"/>
  <c r="AI833" i="17"/>
  <c r="AJ832" i="17"/>
  <c r="AK831" i="17"/>
  <c r="AI829" i="17"/>
  <c r="AJ828" i="17"/>
  <c r="AK827" i="17"/>
  <c r="AI825" i="17"/>
  <c r="AJ824" i="17"/>
  <c r="AK823" i="17"/>
  <c r="AI821" i="17"/>
  <c r="AJ820" i="17"/>
  <c r="AK819" i="17"/>
  <c r="AI817" i="17"/>
  <c r="AJ816" i="17"/>
  <c r="AK815" i="17"/>
  <c r="AI813" i="17"/>
  <c r="AJ812" i="17"/>
  <c r="AK811" i="17"/>
  <c r="AI809" i="17"/>
  <c r="AJ808" i="17"/>
  <c r="AK807" i="17"/>
  <c r="AI805" i="17"/>
  <c r="AJ804" i="17"/>
  <c r="AK803" i="17"/>
  <c r="AI801" i="17"/>
  <c r="AJ800" i="17"/>
  <c r="AI799" i="17"/>
  <c r="AH796" i="17"/>
  <c r="AL792" i="17"/>
  <c r="AI791" i="17"/>
  <c r="AH788" i="17"/>
  <c r="AL784" i="17"/>
  <c r="AI783" i="17"/>
  <c r="AH780" i="17"/>
  <c r="AL776" i="17"/>
  <c r="AI775" i="17"/>
  <c r="AH772" i="17"/>
  <c r="AL768" i="17"/>
  <c r="AI767" i="17"/>
  <c r="AH764" i="17"/>
  <c r="AL760" i="17"/>
  <c r="AI759" i="17"/>
  <c r="AH756" i="17"/>
  <c r="AL752" i="17"/>
  <c r="AI751" i="17"/>
  <c r="AH748" i="17"/>
  <c r="AL744" i="17"/>
  <c r="AI743" i="17"/>
  <c r="AH740" i="17"/>
  <c r="AL736" i="17"/>
  <c r="AI735" i="17"/>
  <c r="AH732" i="17"/>
  <c r="AL728" i="17"/>
  <c r="AI727" i="17"/>
  <c r="AH724" i="17"/>
  <c r="AL720" i="17"/>
  <c r="AH716" i="17"/>
  <c r="AL712" i="17"/>
  <c r="AI711" i="17"/>
  <c r="AH708" i="17"/>
  <c r="AL704" i="17"/>
  <c r="AI703" i="17"/>
  <c r="AH700" i="17"/>
  <c r="AL696" i="17"/>
  <c r="AI695" i="17"/>
  <c r="AH692" i="17"/>
  <c r="AL688" i="17"/>
  <c r="AH684" i="17"/>
  <c r="AL680" i="17"/>
  <c r="AI679" i="17"/>
  <c r="AH676" i="17"/>
  <c r="AL672" i="17"/>
  <c r="AI671" i="17"/>
  <c r="AH668" i="17"/>
  <c r="AL664" i="17"/>
  <c r="AH660" i="17"/>
  <c r="AK656" i="17"/>
  <c r="AH652" i="17"/>
  <c r="AL647" i="17"/>
  <c r="AL643" i="17"/>
  <c r="AH635" i="17"/>
  <c r="AL632" i="17"/>
  <c r="AH631" i="17"/>
  <c r="AH628" i="17"/>
  <c r="AL624" i="17"/>
  <c r="AH612" i="17"/>
  <c r="AL608" i="17"/>
  <c r="AI599" i="17"/>
  <c r="AH596" i="17"/>
  <c r="AL592" i="17"/>
  <c r="AH580" i="17"/>
  <c r="AL576" i="17"/>
  <c r="AH564" i="17"/>
  <c r="AL560" i="17"/>
  <c r="AH548" i="17"/>
  <c r="AL544" i="17"/>
  <c r="AH532" i="17"/>
  <c r="AL528" i="17"/>
  <c r="AH516" i="17"/>
  <c r="AL512" i="17"/>
  <c r="AH500" i="17"/>
  <c r="AL496" i="17"/>
  <c r="AJ484" i="17"/>
  <c r="AJ452" i="17"/>
  <c r="AJ420" i="17"/>
  <c r="AJ388" i="17"/>
  <c r="AJ356" i="17"/>
  <c r="AJ348" i="17"/>
  <c r="AI232" i="17"/>
  <c r="AI164" i="17"/>
  <c r="AJ591" i="17"/>
  <c r="AK591" i="17"/>
  <c r="AL591" i="17"/>
  <c r="AJ603" i="17"/>
  <c r="AK603" i="17"/>
  <c r="AH603" i="17"/>
  <c r="AI603" i="17"/>
  <c r="AJ615" i="17"/>
  <c r="AK615" i="17"/>
  <c r="AL615" i="17"/>
  <c r="AJ627" i="17"/>
  <c r="AK627" i="17"/>
  <c r="AH627" i="17"/>
  <c r="AI627" i="17"/>
  <c r="AJ639" i="17"/>
  <c r="AK639" i="17"/>
  <c r="AJ651" i="17"/>
  <c r="AK651" i="17"/>
  <c r="AI651" i="17"/>
  <c r="AJ663" i="17"/>
  <c r="AK663" i="17"/>
  <c r="AJ675" i="17"/>
  <c r="AK675" i="17"/>
  <c r="AJ687" i="17"/>
  <c r="AK687" i="17"/>
  <c r="AJ699" i="17"/>
  <c r="AK699" i="17"/>
  <c r="AJ719" i="17"/>
  <c r="AK719" i="17"/>
  <c r="AH21" i="17"/>
  <c r="AL21" i="17"/>
  <c r="AI21" i="17"/>
  <c r="AJ21" i="17"/>
  <c r="AK21" i="17"/>
  <c r="AH25" i="17"/>
  <c r="AL25" i="17"/>
  <c r="AI25" i="17"/>
  <c r="AJ25" i="17"/>
  <c r="AK25" i="17"/>
  <c r="AH29" i="17"/>
  <c r="AL29" i="17"/>
  <c r="AI29" i="17"/>
  <c r="AJ29" i="17"/>
  <c r="AK29" i="17"/>
  <c r="AH33" i="17"/>
  <c r="AL33" i="17"/>
  <c r="AI33" i="17"/>
  <c r="AJ33" i="17"/>
  <c r="AK33" i="17"/>
  <c r="AH37" i="17"/>
  <c r="AL37" i="17"/>
  <c r="AI37" i="17"/>
  <c r="AJ37" i="17"/>
  <c r="AK37" i="17"/>
  <c r="AH41" i="17"/>
  <c r="AL41" i="17"/>
  <c r="AI41" i="17"/>
  <c r="AJ41" i="17"/>
  <c r="AK41" i="17"/>
  <c r="AH45" i="17"/>
  <c r="AL45" i="17"/>
  <c r="AI45" i="17"/>
  <c r="AJ45" i="17"/>
  <c r="AK45" i="17"/>
  <c r="AH49" i="17"/>
  <c r="AL49" i="17"/>
  <c r="AI49" i="17"/>
  <c r="AJ49" i="17"/>
  <c r="AK49" i="17"/>
  <c r="AH53" i="17"/>
  <c r="AL53" i="17"/>
  <c r="AI53" i="17"/>
  <c r="AJ53" i="17"/>
  <c r="AK53" i="17"/>
  <c r="AH57" i="17"/>
  <c r="AL57" i="17"/>
  <c r="AI57" i="17"/>
  <c r="AJ57" i="17"/>
  <c r="AK57" i="17"/>
  <c r="AH61" i="17"/>
  <c r="AL61" i="17"/>
  <c r="AI61" i="17"/>
  <c r="AJ61" i="17"/>
  <c r="AK61" i="17"/>
  <c r="AH65" i="17"/>
  <c r="AL65" i="17"/>
  <c r="AI65" i="17"/>
  <c r="AJ65" i="17"/>
  <c r="AK65" i="17"/>
  <c r="AH69" i="17"/>
  <c r="AL69" i="17"/>
  <c r="AI69" i="17"/>
  <c r="AJ69" i="17"/>
  <c r="AK69" i="17"/>
  <c r="AH73" i="17"/>
  <c r="AL73" i="17"/>
  <c r="AI73" i="17"/>
  <c r="AJ73" i="17"/>
  <c r="AK73" i="17"/>
  <c r="AH77" i="17"/>
  <c r="AL77" i="17"/>
  <c r="AI77" i="17"/>
  <c r="AJ77" i="17"/>
  <c r="AK77" i="17"/>
  <c r="AJ81" i="17"/>
  <c r="AK81" i="17"/>
  <c r="AH81" i="17"/>
  <c r="AI81" i="17"/>
  <c r="AL81" i="17"/>
  <c r="AJ85" i="17"/>
  <c r="AK85" i="17"/>
  <c r="AL85" i="17"/>
  <c r="AH85" i="17"/>
  <c r="AI85" i="17"/>
  <c r="AJ89" i="17"/>
  <c r="AK89" i="17"/>
  <c r="AH89" i="17"/>
  <c r="AI89" i="17"/>
  <c r="AL89" i="17"/>
  <c r="AJ93" i="17"/>
  <c r="AK93" i="17"/>
  <c r="AL93" i="17"/>
  <c r="AH93" i="17"/>
  <c r="AI93" i="17"/>
  <c r="AJ97" i="17"/>
  <c r="AK97" i="17"/>
  <c r="AH97" i="17"/>
  <c r="AI97" i="17"/>
  <c r="AL97" i="17"/>
  <c r="AJ101" i="17"/>
  <c r="AK101" i="17"/>
  <c r="AL101" i="17"/>
  <c r="AH101" i="17"/>
  <c r="AI101" i="17"/>
  <c r="AJ105" i="17"/>
  <c r="AK105" i="17"/>
  <c r="AH105" i="17"/>
  <c r="AI105" i="17"/>
  <c r="AL105" i="17"/>
  <c r="AJ109" i="17"/>
  <c r="AK109" i="17"/>
  <c r="AL109" i="17"/>
  <c r="AH109" i="17"/>
  <c r="AI109" i="17"/>
  <c r="AJ113" i="17"/>
  <c r="AK113" i="17"/>
  <c r="AH113" i="17"/>
  <c r="AI113" i="17"/>
  <c r="AL113" i="17"/>
  <c r="AI117" i="17"/>
  <c r="AJ117" i="17"/>
  <c r="AH117" i="17"/>
  <c r="AK117" i="17"/>
  <c r="AL117" i="17"/>
  <c r="AI121" i="17"/>
  <c r="AJ121" i="17"/>
  <c r="AK121" i="17"/>
  <c r="AL121" i="17"/>
  <c r="AH121" i="17"/>
  <c r="AI125" i="17"/>
  <c r="AJ125" i="17"/>
  <c r="AH125" i="17"/>
  <c r="AK125" i="17"/>
  <c r="AL125" i="17"/>
  <c r="AI129" i="17"/>
  <c r="AJ129" i="17"/>
  <c r="AK129" i="17"/>
  <c r="AL129" i="17"/>
  <c r="AH129" i="17"/>
  <c r="AI133" i="17"/>
  <c r="AJ133" i="17"/>
  <c r="AH133" i="17"/>
  <c r="AK133" i="17"/>
  <c r="AL133" i="17"/>
  <c r="AI137" i="17"/>
  <c r="AJ137" i="17"/>
  <c r="AK137" i="17"/>
  <c r="AL137" i="17"/>
  <c r="AH137" i="17"/>
  <c r="AI141" i="17"/>
  <c r="AJ141" i="17"/>
  <c r="AH141" i="17"/>
  <c r="AK141" i="17"/>
  <c r="AL141" i="17"/>
  <c r="AI145" i="17"/>
  <c r="AJ145" i="17"/>
  <c r="AK145" i="17"/>
  <c r="AL145" i="17"/>
  <c r="AH145" i="17"/>
  <c r="AI149" i="17"/>
  <c r="AJ149" i="17"/>
  <c r="AH149" i="17"/>
  <c r="AK149" i="17"/>
  <c r="AL149" i="17"/>
  <c r="AI153" i="17"/>
  <c r="AJ153" i="17"/>
  <c r="AK153" i="17"/>
  <c r="AL153" i="17"/>
  <c r="AH153" i="17"/>
  <c r="AI157" i="17"/>
  <c r="AJ157" i="17"/>
  <c r="AH157" i="17"/>
  <c r="AK157" i="17"/>
  <c r="AL157" i="17"/>
  <c r="AI161" i="17"/>
  <c r="AJ161" i="17"/>
  <c r="AK161" i="17"/>
  <c r="AL161" i="17"/>
  <c r="AH161" i="17"/>
  <c r="AI165" i="17"/>
  <c r="AJ165" i="17"/>
  <c r="AH165" i="17"/>
  <c r="AK165" i="17"/>
  <c r="AL165" i="17"/>
  <c r="AI169" i="17"/>
  <c r="AJ169" i="17"/>
  <c r="AK169" i="17"/>
  <c r="AL169" i="17"/>
  <c r="AH169" i="17"/>
  <c r="AI173" i="17"/>
  <c r="AJ173" i="17"/>
  <c r="AH173" i="17"/>
  <c r="AK173" i="17"/>
  <c r="AL173" i="17"/>
  <c r="AI177" i="17"/>
  <c r="AJ177" i="17"/>
  <c r="AK177" i="17"/>
  <c r="AL177" i="17"/>
  <c r="AH177" i="17"/>
  <c r="AI181" i="17"/>
  <c r="AJ181" i="17"/>
  <c r="AH181" i="17"/>
  <c r="AK181" i="17"/>
  <c r="AL181" i="17"/>
  <c r="AI185" i="17"/>
  <c r="AJ185" i="17"/>
  <c r="AK185" i="17"/>
  <c r="AL185" i="17"/>
  <c r="AH185" i="17"/>
  <c r="AI189" i="17"/>
  <c r="AJ189" i="17"/>
  <c r="AH189" i="17"/>
  <c r="AK189" i="17"/>
  <c r="AI193" i="17"/>
  <c r="AJ193" i="17"/>
  <c r="AK193" i="17"/>
  <c r="AL193" i="17"/>
  <c r="AH193" i="17"/>
  <c r="AI197" i="17"/>
  <c r="AJ197" i="17"/>
  <c r="AH197" i="17"/>
  <c r="AK197" i="17"/>
  <c r="AL197" i="17"/>
  <c r="AI201" i="17"/>
  <c r="AJ201" i="17"/>
  <c r="AK201" i="17"/>
  <c r="AL201" i="17"/>
  <c r="AH201" i="17"/>
  <c r="AI205" i="17"/>
  <c r="AJ205" i="17"/>
  <c r="AH205" i="17"/>
  <c r="AK205" i="17"/>
  <c r="AL205" i="17"/>
  <c r="AI209" i="17"/>
  <c r="AJ209" i="17"/>
  <c r="AK209" i="17"/>
  <c r="AL209" i="17"/>
  <c r="AH209" i="17"/>
  <c r="AI213" i="17"/>
  <c r="AJ213" i="17"/>
  <c r="AH213" i="17"/>
  <c r="AK213" i="17"/>
  <c r="AL213" i="17"/>
  <c r="AI217" i="17"/>
  <c r="AJ217" i="17"/>
  <c r="AH217" i="17"/>
  <c r="AK217" i="17"/>
  <c r="AL217" i="17"/>
  <c r="AI221" i="17"/>
  <c r="AJ221" i="17"/>
  <c r="AK221" i="17"/>
  <c r="AL221" i="17"/>
  <c r="AH221" i="17"/>
  <c r="AI225" i="17"/>
  <c r="AJ225" i="17"/>
  <c r="AH225" i="17"/>
  <c r="AK225" i="17"/>
  <c r="AL225" i="17"/>
  <c r="AI229" i="17"/>
  <c r="AJ229" i="17"/>
  <c r="AK229" i="17"/>
  <c r="AL229" i="17"/>
  <c r="AI233" i="17"/>
  <c r="AJ233" i="17"/>
  <c r="AH233" i="17"/>
  <c r="AK233" i="17"/>
  <c r="AL233" i="17"/>
  <c r="AI237" i="17"/>
  <c r="AJ237" i="17"/>
  <c r="AK237" i="17"/>
  <c r="AL237" i="17"/>
  <c r="AH237" i="17"/>
  <c r="AI241" i="17"/>
  <c r="AJ241" i="17"/>
  <c r="AH241" i="17"/>
  <c r="AK241" i="17"/>
  <c r="AI245" i="17"/>
  <c r="AJ245" i="17"/>
  <c r="AK245" i="17"/>
  <c r="AL245" i="17"/>
  <c r="AI249" i="17"/>
  <c r="AJ249" i="17"/>
  <c r="AH249" i="17"/>
  <c r="AK249" i="17"/>
  <c r="AL249" i="17"/>
  <c r="AI253" i="17"/>
  <c r="AJ253" i="17"/>
  <c r="AK253" i="17"/>
  <c r="AL253" i="17"/>
  <c r="AH253" i="17"/>
  <c r="AI257" i="17"/>
  <c r="AJ257" i="17"/>
  <c r="AH257" i="17"/>
  <c r="AK257" i="17"/>
  <c r="AI261" i="17"/>
  <c r="AJ261" i="17"/>
  <c r="AK261" i="17"/>
  <c r="AL261" i="17"/>
  <c r="AH261" i="17"/>
  <c r="AI265" i="17"/>
  <c r="AJ265" i="17"/>
  <c r="AH265" i="17"/>
  <c r="AK265" i="17"/>
  <c r="AL265" i="17"/>
  <c r="AI269" i="17"/>
  <c r="AJ269" i="17"/>
  <c r="AK269" i="17"/>
  <c r="AL269" i="17"/>
  <c r="AH269" i="17"/>
  <c r="AI273" i="17"/>
  <c r="AJ273" i="17"/>
  <c r="AH273" i="17"/>
  <c r="AK273" i="17"/>
  <c r="AL273" i="17"/>
  <c r="AI277" i="17"/>
  <c r="AJ277" i="17"/>
  <c r="AK277" i="17"/>
  <c r="AL277" i="17"/>
  <c r="AH277" i="17"/>
  <c r="AI281" i="17"/>
  <c r="AJ281" i="17"/>
  <c r="AH281" i="17"/>
  <c r="AK281" i="17"/>
  <c r="AL281" i="17"/>
  <c r="AJ285" i="17"/>
  <c r="AI285" i="17"/>
  <c r="AK285" i="17"/>
  <c r="AH285" i="17"/>
  <c r="AL285" i="17"/>
  <c r="AJ289" i="17"/>
  <c r="AK289" i="17"/>
  <c r="AL289" i="17"/>
  <c r="AH289" i="17"/>
  <c r="AJ293" i="17"/>
  <c r="AK293" i="17"/>
  <c r="AH293" i="17"/>
  <c r="AI293" i="17"/>
  <c r="AL293" i="17"/>
  <c r="AJ297" i="17"/>
  <c r="AK297" i="17"/>
  <c r="AL297" i="17"/>
  <c r="AH297" i="17"/>
  <c r="AJ301" i="17"/>
  <c r="AK301" i="17"/>
  <c r="AH301" i="17"/>
  <c r="AI301" i="17"/>
  <c r="AL301" i="17"/>
  <c r="AJ305" i="17"/>
  <c r="AK305" i="17"/>
  <c r="AL305" i="17"/>
  <c r="AH305" i="17"/>
  <c r="AI305" i="17"/>
  <c r="AJ309" i="17"/>
  <c r="AK309" i="17"/>
  <c r="AH309" i="17"/>
  <c r="AI309" i="17"/>
  <c r="AL309" i="17"/>
  <c r="AJ313" i="17"/>
  <c r="AK313" i="17"/>
  <c r="AL313" i="17"/>
  <c r="AH313" i="17"/>
  <c r="AI313" i="17"/>
  <c r="AJ317" i="17"/>
  <c r="AK317" i="17"/>
  <c r="AH317" i="17"/>
  <c r="AI317" i="17"/>
  <c r="AL317" i="17"/>
  <c r="AJ321" i="17"/>
  <c r="AK321" i="17"/>
  <c r="AL321" i="17"/>
  <c r="AH321" i="17"/>
  <c r="AJ325" i="17"/>
  <c r="AK325" i="17"/>
  <c r="AH325" i="17"/>
  <c r="AI325" i="17"/>
  <c r="AL325" i="17"/>
  <c r="AJ329" i="17"/>
  <c r="AK329" i="17"/>
  <c r="AL329" i="17"/>
  <c r="AH329" i="17"/>
  <c r="AJ333" i="17"/>
  <c r="AK333" i="17"/>
  <c r="AH333" i="17"/>
  <c r="AI333" i="17"/>
  <c r="AL333" i="17"/>
  <c r="AJ337" i="17"/>
  <c r="AK337" i="17"/>
  <c r="AL337" i="17"/>
  <c r="AH337" i="17"/>
  <c r="AI337" i="17"/>
  <c r="AJ341" i="17"/>
  <c r="AK341" i="17"/>
  <c r="AH341" i="17"/>
  <c r="AI341" i="17"/>
  <c r="AL341" i="17"/>
  <c r="AJ345" i="17"/>
  <c r="AK345" i="17"/>
  <c r="AL345" i="17"/>
  <c r="AH345" i="17"/>
  <c r="AI345" i="17"/>
  <c r="AJ349" i="17"/>
  <c r="AK349" i="17"/>
  <c r="AH349" i="17"/>
  <c r="AI349" i="17"/>
  <c r="AL349" i="17"/>
  <c r="AJ353" i="17"/>
  <c r="AK353" i="17"/>
  <c r="AL353" i="17"/>
  <c r="AJ357" i="17"/>
  <c r="AK357" i="17"/>
  <c r="AH357" i="17"/>
  <c r="AI357" i="17"/>
  <c r="AL357" i="17"/>
  <c r="AJ361" i="17"/>
  <c r="AK361" i="17"/>
  <c r="AL361" i="17"/>
  <c r="AH361" i="17"/>
  <c r="AI361" i="17"/>
  <c r="AJ365" i="17"/>
  <c r="AK365" i="17"/>
  <c r="AH365" i="17"/>
  <c r="AI365" i="17"/>
  <c r="AJ369" i="17"/>
  <c r="AK369" i="17"/>
  <c r="AL369" i="17"/>
  <c r="AJ373" i="17"/>
  <c r="AK373" i="17"/>
  <c r="AH373" i="17"/>
  <c r="AI373" i="17"/>
  <c r="AL373" i="17"/>
  <c r="AJ377" i="17"/>
  <c r="AK377" i="17"/>
  <c r="AL377" i="17"/>
  <c r="AH377" i="17"/>
  <c r="AI377" i="17"/>
  <c r="AJ381" i="17"/>
  <c r="AK381" i="17"/>
  <c r="AH381" i="17"/>
  <c r="AI381" i="17"/>
  <c r="AJ385" i="17"/>
  <c r="AK385" i="17"/>
  <c r="AL385" i="17"/>
  <c r="AJ389" i="17"/>
  <c r="AK389" i="17"/>
  <c r="AH389" i="17"/>
  <c r="AI389" i="17"/>
  <c r="AL389" i="17"/>
  <c r="AJ393" i="17"/>
  <c r="AK393" i="17"/>
  <c r="AL393" i="17"/>
  <c r="AH393" i="17"/>
  <c r="AI393" i="17"/>
  <c r="AJ397" i="17"/>
  <c r="AK397" i="17"/>
  <c r="AH397" i="17"/>
  <c r="AI397" i="17"/>
  <c r="AJ401" i="17"/>
  <c r="AK401" i="17"/>
  <c r="AL401" i="17"/>
  <c r="AJ405" i="17"/>
  <c r="AK405" i="17"/>
  <c r="AH405" i="17"/>
  <c r="AI405" i="17"/>
  <c r="AL405" i="17"/>
  <c r="AJ409" i="17"/>
  <c r="AK409" i="17"/>
  <c r="AL409" i="17"/>
  <c r="AH409" i="17"/>
  <c r="AI409" i="17"/>
  <c r="AJ413" i="17"/>
  <c r="AK413" i="17"/>
  <c r="AH413" i="17"/>
  <c r="AI413" i="17"/>
  <c r="AJ417" i="17"/>
  <c r="AK417" i="17"/>
  <c r="AL417" i="17"/>
  <c r="AJ421" i="17"/>
  <c r="AK421" i="17"/>
  <c r="AH421" i="17"/>
  <c r="AI421" i="17"/>
  <c r="AL421" i="17"/>
  <c r="AJ425" i="17"/>
  <c r="AK425" i="17"/>
  <c r="AL425" i="17"/>
  <c r="AH425" i="17"/>
  <c r="AI425" i="17"/>
  <c r="AJ429" i="17"/>
  <c r="AK429" i="17"/>
  <c r="AH429" i="17"/>
  <c r="AI429" i="17"/>
  <c r="AJ433" i="17"/>
  <c r="AK433" i="17"/>
  <c r="AL433" i="17"/>
  <c r="AJ437" i="17"/>
  <c r="AK437" i="17"/>
  <c r="AH437" i="17"/>
  <c r="AI437" i="17"/>
  <c r="AL437" i="17"/>
  <c r="AJ441" i="17"/>
  <c r="AK441" i="17"/>
  <c r="AL441" i="17"/>
  <c r="AH441" i="17"/>
  <c r="AI441" i="17"/>
  <c r="AJ445" i="17"/>
  <c r="AK445" i="17"/>
  <c r="AH445" i="17"/>
  <c r="AI445" i="17"/>
  <c r="AJ449" i="17"/>
  <c r="AK449" i="17"/>
  <c r="AL449" i="17"/>
  <c r="AJ453" i="17"/>
  <c r="AK453" i="17"/>
  <c r="AH453" i="17"/>
  <c r="AI453" i="17"/>
  <c r="AL453" i="17"/>
  <c r="AJ457" i="17"/>
  <c r="AK457" i="17"/>
  <c r="AL457" i="17"/>
  <c r="AH457" i="17"/>
  <c r="AI457" i="17"/>
  <c r="AJ461" i="17"/>
  <c r="AK461" i="17"/>
  <c r="AH461" i="17"/>
  <c r="AI461" i="17"/>
  <c r="AJ465" i="17"/>
  <c r="AK465" i="17"/>
  <c r="AL465" i="17"/>
  <c r="AJ469" i="17"/>
  <c r="AK469" i="17"/>
  <c r="AH469" i="17"/>
  <c r="AI469" i="17"/>
  <c r="AL469" i="17"/>
  <c r="AJ473" i="17"/>
  <c r="AK473" i="17"/>
  <c r="AL473" i="17"/>
  <c r="AH473" i="17"/>
  <c r="AI473" i="17"/>
  <c r="AJ477" i="17"/>
  <c r="AK477" i="17"/>
  <c r="AH477" i="17"/>
  <c r="AI477" i="17"/>
  <c r="AJ481" i="17"/>
  <c r="AK481" i="17"/>
  <c r="AL481" i="17"/>
  <c r="AJ485" i="17"/>
  <c r="AK485" i="17"/>
  <c r="AH485" i="17"/>
  <c r="AI485" i="17"/>
  <c r="AL485" i="17"/>
  <c r="AJ489" i="17"/>
  <c r="AK489" i="17"/>
  <c r="AL489" i="17"/>
  <c r="AH489" i="17"/>
  <c r="AI489" i="17"/>
  <c r="AH493" i="17"/>
  <c r="AL493" i="17"/>
  <c r="AI493" i="17"/>
  <c r="AH497" i="17"/>
  <c r="AL497" i="17"/>
  <c r="AI497" i="17"/>
  <c r="AJ497" i="17"/>
  <c r="AK497" i="17"/>
  <c r="AH501" i="17"/>
  <c r="AL501" i="17"/>
  <c r="AI501" i="17"/>
  <c r="AH505" i="17"/>
  <c r="AL505" i="17"/>
  <c r="AI505" i="17"/>
  <c r="AJ505" i="17"/>
  <c r="AK505" i="17"/>
  <c r="AH509" i="17"/>
  <c r="AL509" i="17"/>
  <c r="AI509" i="17"/>
  <c r="AH513" i="17"/>
  <c r="AL513" i="17"/>
  <c r="AI513" i="17"/>
  <c r="AJ513" i="17"/>
  <c r="AK513" i="17"/>
  <c r="AH517" i="17"/>
  <c r="AL517" i="17"/>
  <c r="AI517" i="17"/>
  <c r="AH521" i="17"/>
  <c r="AL521" i="17"/>
  <c r="AI521" i="17"/>
  <c r="AJ521" i="17"/>
  <c r="AK521" i="17"/>
  <c r="AH525" i="17"/>
  <c r="AL525" i="17"/>
  <c r="AI525" i="17"/>
  <c r="AH529" i="17"/>
  <c r="AL529" i="17"/>
  <c r="AI529" i="17"/>
  <c r="AJ529" i="17"/>
  <c r="AK529" i="17"/>
  <c r="AH533" i="17"/>
  <c r="AL533" i="17"/>
  <c r="AI533" i="17"/>
  <c r="AH537" i="17"/>
  <c r="AL537" i="17"/>
  <c r="AI537" i="17"/>
  <c r="AJ537" i="17"/>
  <c r="AK537" i="17"/>
  <c r="AH541" i="17"/>
  <c r="AL541" i="17"/>
  <c r="AI541" i="17"/>
  <c r="AH545" i="17"/>
  <c r="AL545" i="17"/>
  <c r="AI545" i="17"/>
  <c r="AJ545" i="17"/>
  <c r="AK545" i="17"/>
  <c r="AH549" i="17"/>
  <c r="AL549" i="17"/>
  <c r="AI549" i="17"/>
  <c r="AH553" i="17"/>
  <c r="AL553" i="17"/>
  <c r="AI553" i="17"/>
  <c r="AJ553" i="17"/>
  <c r="AK553" i="17"/>
  <c r="AH557" i="17"/>
  <c r="AL557" i="17"/>
  <c r="AI557" i="17"/>
  <c r="AH561" i="17"/>
  <c r="AL561" i="17"/>
  <c r="AI561" i="17"/>
  <c r="AJ561" i="17"/>
  <c r="AK561" i="17"/>
  <c r="AH565" i="17"/>
  <c r="AL565" i="17"/>
  <c r="AI565" i="17"/>
  <c r="AH569" i="17"/>
  <c r="AL569" i="17"/>
  <c r="AI569" i="17"/>
  <c r="AJ569" i="17"/>
  <c r="AK569" i="17"/>
  <c r="AH573" i="17"/>
  <c r="AL573" i="17"/>
  <c r="AI573" i="17"/>
  <c r="AH577" i="17"/>
  <c r="AL577" i="17"/>
  <c r="AI577" i="17"/>
  <c r="AJ577" i="17"/>
  <c r="AK577" i="17"/>
  <c r="AH581" i="17"/>
  <c r="AL581" i="17"/>
  <c r="AI581" i="17"/>
  <c r="AH585" i="17"/>
  <c r="AL585" i="17"/>
  <c r="AI585" i="17"/>
  <c r="AJ585" i="17"/>
  <c r="AK585" i="17"/>
  <c r="AH589" i="17"/>
  <c r="AL589" i="17"/>
  <c r="AI589" i="17"/>
  <c r="AH593" i="17"/>
  <c r="AL593" i="17"/>
  <c r="AI593" i="17"/>
  <c r="AJ593" i="17"/>
  <c r="AK593" i="17"/>
  <c r="AH597" i="17"/>
  <c r="AL597" i="17"/>
  <c r="AI597" i="17"/>
  <c r="AH601" i="17"/>
  <c r="AL601" i="17"/>
  <c r="AI601" i="17"/>
  <c r="AJ601" i="17"/>
  <c r="AK601" i="17"/>
  <c r="AH605" i="17"/>
  <c r="AL605" i="17"/>
  <c r="AI605" i="17"/>
  <c r="AH609" i="17"/>
  <c r="AL609" i="17"/>
  <c r="AI609" i="17"/>
  <c r="AJ609" i="17"/>
  <c r="AK609" i="17"/>
  <c r="AH613" i="17"/>
  <c r="AL613" i="17"/>
  <c r="AI613" i="17"/>
  <c r="AH617" i="17"/>
  <c r="AL617" i="17"/>
  <c r="AI617" i="17"/>
  <c r="AJ617" i="17"/>
  <c r="AK617" i="17"/>
  <c r="AH621" i="17"/>
  <c r="AL621" i="17"/>
  <c r="AI621" i="17"/>
  <c r="AH625" i="17"/>
  <c r="AL625" i="17"/>
  <c r="AI625" i="17"/>
  <c r="AJ625" i="17"/>
  <c r="AK625" i="17"/>
  <c r="AH629" i="17"/>
  <c r="AL629" i="17"/>
  <c r="AI629" i="17"/>
  <c r="AH633" i="17"/>
  <c r="AL633" i="17"/>
  <c r="AI633" i="17"/>
  <c r="AK633" i="17"/>
  <c r="AH637" i="17"/>
  <c r="AL637" i="17"/>
  <c r="AI637" i="17"/>
  <c r="AH641" i="17"/>
  <c r="AL641" i="17"/>
  <c r="AI641" i="17"/>
  <c r="AK641" i="17"/>
  <c r="AH645" i="17"/>
  <c r="AL645" i="17"/>
  <c r="AI645" i="17"/>
  <c r="AH649" i="17"/>
  <c r="AL649" i="17"/>
  <c r="AI649" i="17"/>
  <c r="AK649" i="17"/>
  <c r="AH653" i="17"/>
  <c r="AL653" i="17"/>
  <c r="AI653" i="17"/>
  <c r="AH657" i="17"/>
  <c r="AL657" i="17"/>
  <c r="AI657" i="17"/>
  <c r="AK657" i="17"/>
  <c r="AH661" i="17"/>
  <c r="AL661" i="17"/>
  <c r="AI661" i="17"/>
  <c r="AH665" i="17"/>
  <c r="AL665" i="17"/>
  <c r="AI665" i="17"/>
  <c r="AH669" i="17"/>
  <c r="AL669" i="17"/>
  <c r="AI669" i="17"/>
  <c r="AH673" i="17"/>
  <c r="AL673" i="17"/>
  <c r="AI673" i="17"/>
  <c r="AH677" i="17"/>
  <c r="AL677" i="17"/>
  <c r="AI677" i="17"/>
  <c r="AH681" i="17"/>
  <c r="AL681" i="17"/>
  <c r="AI681" i="17"/>
  <c r="AH685" i="17"/>
  <c r="AL685" i="17"/>
  <c r="AI685" i="17"/>
  <c r="AH689" i="17"/>
  <c r="AL689" i="17"/>
  <c r="AI689" i="17"/>
  <c r="AH693" i="17"/>
  <c r="AL693" i="17"/>
  <c r="AI693" i="17"/>
  <c r="AH697" i="17"/>
  <c r="AL697" i="17"/>
  <c r="AI697" i="17"/>
  <c r="AH701" i="17"/>
  <c r="AL701" i="17"/>
  <c r="AI701" i="17"/>
  <c r="AH705" i="17"/>
  <c r="AL705" i="17"/>
  <c r="AI705" i="17"/>
  <c r="AH709" i="17"/>
  <c r="AL709" i="17"/>
  <c r="AI709" i="17"/>
  <c r="AH713" i="17"/>
  <c r="AL713" i="17"/>
  <c r="AI713" i="17"/>
  <c r="AH717" i="17"/>
  <c r="AL717" i="17"/>
  <c r="AI717" i="17"/>
  <c r="AH721" i="17"/>
  <c r="AL721" i="17"/>
  <c r="AI721" i="17"/>
  <c r="AH725" i="17"/>
  <c r="AL725" i="17"/>
  <c r="AI725" i="17"/>
  <c r="AH729" i="17"/>
  <c r="AL729" i="17"/>
  <c r="AI729" i="17"/>
  <c r="AH733" i="17"/>
  <c r="AL733" i="17"/>
  <c r="AI733" i="17"/>
  <c r="AH737" i="17"/>
  <c r="AL737" i="17"/>
  <c r="AI737" i="17"/>
  <c r="AH741" i="17"/>
  <c r="AL741" i="17"/>
  <c r="AI741" i="17"/>
  <c r="AH745" i="17"/>
  <c r="AL745" i="17"/>
  <c r="AI745" i="17"/>
  <c r="AH749" i="17"/>
  <c r="AL749" i="17"/>
  <c r="AI749" i="17"/>
  <c r="AH753" i="17"/>
  <c r="AL753" i="17"/>
  <c r="AI753" i="17"/>
  <c r="AH757" i="17"/>
  <c r="AL757" i="17"/>
  <c r="AI757" i="17"/>
  <c r="AH761" i="17"/>
  <c r="AL761" i="17"/>
  <c r="AI761" i="17"/>
  <c r="AH765" i="17"/>
  <c r="AL765" i="17"/>
  <c r="AI765" i="17"/>
  <c r="AH769" i="17"/>
  <c r="AL769" i="17"/>
  <c r="AI769" i="17"/>
  <c r="AH773" i="17"/>
  <c r="AL773" i="17"/>
  <c r="AI773" i="17"/>
  <c r="AH777" i="17"/>
  <c r="AL777" i="17"/>
  <c r="AI777" i="17"/>
  <c r="AH781" i="17"/>
  <c r="AL781" i="17"/>
  <c r="AI781" i="17"/>
  <c r="AH785" i="17"/>
  <c r="AL785" i="17"/>
  <c r="AI785" i="17"/>
  <c r="AH789" i="17"/>
  <c r="AL789" i="17"/>
  <c r="AI789" i="17"/>
  <c r="AH793" i="17"/>
  <c r="AL793" i="17"/>
  <c r="AI793" i="17"/>
  <c r="AH797" i="17"/>
  <c r="AL797" i="17"/>
  <c r="AI797" i="17"/>
  <c r="AL1009" i="17"/>
  <c r="AL1005" i="17"/>
  <c r="AL1001" i="17"/>
  <c r="AL997" i="17"/>
  <c r="AL993" i="17"/>
  <c r="AL989" i="17"/>
  <c r="AL985" i="17"/>
  <c r="AL981" i="17"/>
  <c r="AL977" i="17"/>
  <c r="AL973" i="17"/>
  <c r="AL969" i="17"/>
  <c r="AL965" i="17"/>
  <c r="AL961" i="17"/>
  <c r="AL957" i="17"/>
  <c r="AL953" i="17"/>
  <c r="AL949" i="17"/>
  <c r="AL945" i="17"/>
  <c r="AL941" i="17"/>
  <c r="AL937" i="17"/>
  <c r="AL933" i="17"/>
  <c r="AL929" i="17"/>
  <c r="AL925" i="17"/>
  <c r="AL921" i="17"/>
  <c r="AL917" i="17"/>
  <c r="AL913" i="17"/>
  <c r="AL909" i="17"/>
  <c r="AL905" i="17"/>
  <c r="AL901" i="17"/>
  <c r="AL897" i="17"/>
  <c r="AL893" i="17"/>
  <c r="AL889" i="17"/>
  <c r="AL885" i="17"/>
  <c r="AL881" i="17"/>
  <c r="AL877" i="17"/>
  <c r="AL873" i="17"/>
  <c r="AL869" i="17"/>
  <c r="AL865" i="17"/>
  <c r="AL861" i="17"/>
  <c r="AL857" i="17"/>
  <c r="AL853" i="17"/>
  <c r="AL849" i="17"/>
  <c r="AL845" i="17"/>
  <c r="AL841" i="17"/>
  <c r="AL837" i="17"/>
  <c r="AL833" i="17"/>
  <c r="AL829" i="17"/>
  <c r="AL825" i="17"/>
  <c r="AL821" i="17"/>
  <c r="AL817" i="17"/>
  <c r="AL813" i="17"/>
  <c r="AL809" i="17"/>
  <c r="AL805" i="17"/>
  <c r="AL801" i="17"/>
  <c r="AH799" i="17"/>
  <c r="AJ797" i="17"/>
  <c r="AL795" i="17"/>
  <c r="AK792" i="17"/>
  <c r="AH791" i="17"/>
  <c r="AJ789" i="17"/>
  <c r="AL787" i="17"/>
  <c r="AK784" i="17"/>
  <c r="AH783" i="17"/>
  <c r="AJ781" i="17"/>
  <c r="AL779" i="17"/>
  <c r="AK776" i="17"/>
  <c r="AH775" i="17"/>
  <c r="AJ773" i="17"/>
  <c r="AL771" i="17"/>
  <c r="AK768" i="17"/>
  <c r="AH767" i="17"/>
  <c r="AJ765" i="17"/>
  <c r="AL763" i="17"/>
  <c r="AK760" i="17"/>
  <c r="AH759" i="17"/>
  <c r="AJ757" i="17"/>
  <c r="AL755" i="17"/>
  <c r="AK752" i="17"/>
  <c r="AH751" i="17"/>
  <c r="AJ749" i="17"/>
  <c r="AL747" i="17"/>
  <c r="AK744" i="17"/>
  <c r="AH743" i="17"/>
  <c r="AJ741" i="17"/>
  <c r="AL739" i="17"/>
  <c r="AK736" i="17"/>
  <c r="AH735" i="17"/>
  <c r="AJ733" i="17"/>
  <c r="AL731" i="17"/>
  <c r="AK728" i="17"/>
  <c r="AH727" i="17"/>
  <c r="AJ725" i="17"/>
  <c r="AL723" i="17"/>
  <c r="AK720" i="17"/>
  <c r="AH719" i="17"/>
  <c r="AJ717" i="17"/>
  <c r="AL715" i="17"/>
  <c r="AK712" i="17"/>
  <c r="AH711" i="17"/>
  <c r="AJ709" i="17"/>
  <c r="AL707" i="17"/>
  <c r="AK704" i="17"/>
  <c r="AH703" i="17"/>
  <c r="AJ701" i="17"/>
  <c r="AL699" i="17"/>
  <c r="AK696" i="17"/>
  <c r="AH695" i="17"/>
  <c r="AJ693" i="17"/>
  <c r="AL691" i="17"/>
  <c r="AK688" i="17"/>
  <c r="AH687" i="17"/>
  <c r="AJ685" i="17"/>
  <c r="AL683" i="17"/>
  <c r="AK680" i="17"/>
  <c r="AH679" i="17"/>
  <c r="AJ677" i="17"/>
  <c r="AL675" i="17"/>
  <c r="AK672" i="17"/>
  <c r="AH671" i="17"/>
  <c r="AJ669" i="17"/>
  <c r="AL667" i="17"/>
  <c r="AK664" i="17"/>
  <c r="AH663" i="17"/>
  <c r="AJ661" i="17"/>
  <c r="AL659" i="17"/>
  <c r="AL655" i="17"/>
  <c r="AK653" i="17"/>
  <c r="AL651" i="17"/>
  <c r="AJ649" i="17"/>
  <c r="AI647" i="17"/>
  <c r="AJ645" i="17"/>
  <c r="AH643" i="17"/>
  <c r="AL640" i="17"/>
  <c r="AH639" i="17"/>
  <c r="AK636" i="17"/>
  <c r="AK632" i="17"/>
  <c r="AL627" i="17"/>
  <c r="AK624" i="17"/>
  <c r="AJ621" i="17"/>
  <c r="AH615" i="17"/>
  <c r="AL611" i="17"/>
  <c r="AK608" i="17"/>
  <c r="AJ605" i="17"/>
  <c r="AH599" i="17"/>
  <c r="AL595" i="17"/>
  <c r="AK592" i="17"/>
  <c r="AJ589" i="17"/>
  <c r="AK576" i="17"/>
  <c r="AJ573" i="17"/>
  <c r="AK560" i="17"/>
  <c r="AJ557" i="17"/>
  <c r="AK544" i="17"/>
  <c r="AJ541" i="17"/>
  <c r="AK528" i="17"/>
  <c r="AJ525" i="17"/>
  <c r="AK512" i="17"/>
  <c r="AJ509" i="17"/>
  <c r="AK496" i="17"/>
  <c r="AJ493" i="17"/>
  <c r="AI484" i="17"/>
  <c r="AL477" i="17"/>
  <c r="AH465" i="17"/>
  <c r="AI452" i="17"/>
  <c r="AL445" i="17"/>
  <c r="AH433" i="17"/>
  <c r="AI420" i="17"/>
  <c r="AL413" i="17"/>
  <c r="AH401" i="17"/>
  <c r="AI388" i="17"/>
  <c r="AL381" i="17"/>
  <c r="AH369" i="17"/>
  <c r="AI356" i="17"/>
  <c r="AI321" i="17"/>
  <c r="AJ308" i="17"/>
  <c r="AI280" i="17"/>
  <c r="AH229" i="17"/>
  <c r="DU198" i="12" l="1"/>
  <c r="DV198" i="12"/>
  <c r="DW198" i="12" s="1"/>
  <c r="AJ243" i="12"/>
  <c r="BE243" i="12" s="1"/>
  <c r="BZ243" i="12" s="1"/>
  <c r="O282" i="12"/>
  <c r="AG362" i="12"/>
  <c r="BB362" i="12" s="1"/>
  <c r="BW362" i="12" s="1"/>
  <c r="CR362" i="12" s="1"/>
  <c r="BB323" i="12"/>
  <c r="BW323" i="12" s="1"/>
  <c r="CR323" i="12" s="1"/>
  <c r="AD323" i="12"/>
  <c r="AY284" i="12"/>
  <c r="BT284" i="12" s="1"/>
  <c r="CO284" i="12" s="1"/>
  <c r="AZ243" i="12"/>
  <c r="BU243" i="12" s="1"/>
  <c r="CP243" i="12" s="1"/>
  <c r="AE282" i="12"/>
  <c r="H1008" i="16"/>
  <c r="H1007" i="16"/>
  <c r="G1007" i="16" s="1"/>
  <c r="H1006" i="16"/>
  <c r="H1005" i="16"/>
  <c r="G1005" i="16" s="1"/>
  <c r="H1004" i="16"/>
  <c r="H1003" i="16"/>
  <c r="G1003" i="16" s="1"/>
  <c r="H1002" i="16"/>
  <c r="H1001" i="16"/>
  <c r="G1001" i="16" s="1"/>
  <c r="H1000" i="16"/>
  <c r="H999" i="16"/>
  <c r="G999" i="16" s="1"/>
  <c r="H998" i="16"/>
  <c r="H997" i="16"/>
  <c r="G997" i="16" s="1"/>
  <c r="H996" i="16"/>
  <c r="H995" i="16"/>
  <c r="G995" i="16" s="1"/>
  <c r="H994" i="16"/>
  <c r="H993" i="16"/>
  <c r="G993" i="16" s="1"/>
  <c r="H992" i="16"/>
  <c r="H991" i="16"/>
  <c r="G991" i="16" s="1"/>
  <c r="H990" i="16"/>
  <c r="H989" i="16"/>
  <c r="G989" i="16" s="1"/>
  <c r="H988" i="16"/>
  <c r="H987" i="16"/>
  <c r="G987" i="16" s="1"/>
  <c r="H986" i="16"/>
  <c r="H985" i="16"/>
  <c r="G985" i="16" s="1"/>
  <c r="H984" i="16"/>
  <c r="H983" i="16"/>
  <c r="G983" i="16" s="1"/>
  <c r="H982" i="16"/>
  <c r="H981" i="16"/>
  <c r="G981" i="16" s="1"/>
  <c r="H980" i="16"/>
  <c r="H979" i="16"/>
  <c r="G979" i="16" s="1"/>
  <c r="H978" i="16"/>
  <c r="H977" i="16"/>
  <c r="G977" i="16" s="1"/>
  <c r="H976" i="16"/>
  <c r="H975" i="16"/>
  <c r="G975" i="16" s="1"/>
  <c r="H974" i="16"/>
  <c r="H973" i="16"/>
  <c r="G973" i="16" s="1"/>
  <c r="H972" i="16"/>
  <c r="H971" i="16"/>
  <c r="G971" i="16" s="1"/>
  <c r="H970" i="16"/>
  <c r="H969" i="16"/>
  <c r="G969" i="16" s="1"/>
  <c r="H968" i="16"/>
  <c r="H967" i="16"/>
  <c r="G967" i="16" s="1"/>
  <c r="H966" i="16"/>
  <c r="H965" i="16"/>
  <c r="G965" i="16" s="1"/>
  <c r="H964" i="16"/>
  <c r="H963" i="16"/>
  <c r="G963" i="16" s="1"/>
  <c r="H962" i="16"/>
  <c r="H961" i="16"/>
  <c r="G961" i="16" s="1"/>
  <c r="H960" i="16"/>
  <c r="H959" i="16"/>
  <c r="G959" i="16" s="1"/>
  <c r="H958" i="16"/>
  <c r="H957" i="16"/>
  <c r="G957" i="16" s="1"/>
  <c r="H956" i="16"/>
  <c r="H955" i="16"/>
  <c r="G955" i="16" s="1"/>
  <c r="H954" i="16"/>
  <c r="H953" i="16"/>
  <c r="G953" i="16" s="1"/>
  <c r="H952" i="16"/>
  <c r="H951" i="16"/>
  <c r="G951" i="16" s="1"/>
  <c r="H950" i="16"/>
  <c r="H949" i="16"/>
  <c r="G949" i="16" s="1"/>
  <c r="H948" i="16"/>
  <c r="H947" i="16"/>
  <c r="G947" i="16" s="1"/>
  <c r="H946" i="16"/>
  <c r="H945" i="16"/>
  <c r="G945" i="16" s="1"/>
  <c r="H944" i="16"/>
  <c r="H943" i="16"/>
  <c r="G943" i="16" s="1"/>
  <c r="H942" i="16"/>
  <c r="H941" i="16"/>
  <c r="G941" i="16" s="1"/>
  <c r="H940" i="16"/>
  <c r="H939" i="16"/>
  <c r="G939" i="16" s="1"/>
  <c r="H938" i="16"/>
  <c r="H937" i="16"/>
  <c r="G937" i="16" s="1"/>
  <c r="H936" i="16"/>
  <c r="H935" i="16"/>
  <c r="G935" i="16" s="1"/>
  <c r="H934" i="16"/>
  <c r="H933" i="16"/>
  <c r="G933" i="16" s="1"/>
  <c r="H932" i="16"/>
  <c r="H931" i="16"/>
  <c r="G931" i="16" s="1"/>
  <c r="H930" i="16"/>
  <c r="H929" i="16"/>
  <c r="G929" i="16" s="1"/>
  <c r="H928" i="16"/>
  <c r="H927" i="16"/>
  <c r="G927" i="16" s="1"/>
  <c r="H926" i="16"/>
  <c r="H925" i="16"/>
  <c r="G925" i="16" s="1"/>
  <c r="H924" i="16"/>
  <c r="H923" i="16"/>
  <c r="G923" i="16" s="1"/>
  <c r="H922" i="16"/>
  <c r="H921" i="16"/>
  <c r="G921" i="16" s="1"/>
  <c r="H920" i="16"/>
  <c r="H919" i="16"/>
  <c r="G919" i="16" s="1"/>
  <c r="H918" i="16"/>
  <c r="H917" i="16"/>
  <c r="G917" i="16" s="1"/>
  <c r="H916" i="16"/>
  <c r="H915" i="16"/>
  <c r="G915" i="16" s="1"/>
  <c r="H914" i="16"/>
  <c r="H913" i="16"/>
  <c r="G913" i="16" s="1"/>
  <c r="H912" i="16"/>
  <c r="H911" i="16"/>
  <c r="G911" i="16" s="1"/>
  <c r="H910" i="16"/>
  <c r="H909" i="16"/>
  <c r="H908" i="16"/>
  <c r="H907" i="16"/>
  <c r="H906" i="16"/>
  <c r="H905" i="16"/>
  <c r="H904" i="16"/>
  <c r="H903" i="16"/>
  <c r="H902" i="16"/>
  <c r="H901" i="16"/>
  <c r="H900" i="16"/>
  <c r="H899" i="16"/>
  <c r="H898" i="16"/>
  <c r="H897" i="16"/>
  <c r="H896" i="16"/>
  <c r="H895" i="16"/>
  <c r="H894" i="16"/>
  <c r="H893" i="16"/>
  <c r="H892" i="16"/>
  <c r="H891" i="16"/>
  <c r="H890" i="16"/>
  <c r="H889" i="16"/>
  <c r="H888" i="16"/>
  <c r="H887" i="16"/>
  <c r="H886" i="16"/>
  <c r="H885" i="16"/>
  <c r="H884" i="16"/>
  <c r="H883" i="16"/>
  <c r="H882" i="16"/>
  <c r="H881" i="16"/>
  <c r="H880" i="16"/>
  <c r="H879" i="16"/>
  <c r="H878" i="16"/>
  <c r="H877" i="16"/>
  <c r="H876" i="16"/>
  <c r="H875" i="16"/>
  <c r="H874" i="16"/>
  <c r="H873" i="16"/>
  <c r="H872" i="16"/>
  <c r="H871" i="16"/>
  <c r="H870" i="16"/>
  <c r="H869" i="16"/>
  <c r="H868" i="16"/>
  <c r="H867" i="16"/>
  <c r="H866" i="16"/>
  <c r="H865" i="16"/>
  <c r="H864" i="16"/>
  <c r="H863" i="16"/>
  <c r="H862" i="16"/>
  <c r="H861" i="16"/>
  <c r="H860" i="16"/>
  <c r="H859" i="16"/>
  <c r="H858" i="16"/>
  <c r="H857" i="16"/>
  <c r="H856" i="16"/>
  <c r="H855" i="16"/>
  <c r="H854" i="16"/>
  <c r="H853" i="16"/>
  <c r="H852" i="16"/>
  <c r="H851" i="16"/>
  <c r="H850" i="16"/>
  <c r="H849" i="16"/>
  <c r="H848" i="16"/>
  <c r="H847" i="16"/>
  <c r="H846" i="16"/>
  <c r="H845" i="16"/>
  <c r="H844" i="16"/>
  <c r="H843" i="16"/>
  <c r="H842" i="16"/>
  <c r="H841" i="16"/>
  <c r="H840" i="16"/>
  <c r="H839" i="16"/>
  <c r="H838" i="16"/>
  <c r="H837" i="16"/>
  <c r="H836" i="16"/>
  <c r="H835" i="16"/>
  <c r="H834" i="16"/>
  <c r="H833" i="16"/>
  <c r="H832" i="16"/>
  <c r="H831" i="16"/>
  <c r="H830" i="16"/>
  <c r="H829" i="16"/>
  <c r="H828" i="16"/>
  <c r="H827" i="16"/>
  <c r="H826" i="16"/>
  <c r="H825" i="16"/>
  <c r="H824" i="16"/>
  <c r="H823" i="16"/>
  <c r="H822" i="16"/>
  <c r="H821" i="16"/>
  <c r="H820" i="16"/>
  <c r="H819" i="16"/>
  <c r="H818" i="16"/>
  <c r="H817" i="16"/>
  <c r="H816" i="16"/>
  <c r="H815" i="16"/>
  <c r="H814" i="16"/>
  <c r="H813" i="16"/>
  <c r="H812" i="16"/>
  <c r="H811" i="16"/>
  <c r="H810" i="16"/>
  <c r="H809" i="16"/>
  <c r="H808" i="16"/>
  <c r="H807" i="16"/>
  <c r="H806" i="16"/>
  <c r="H805" i="16"/>
  <c r="H804" i="16"/>
  <c r="H803" i="16"/>
  <c r="H802" i="16"/>
  <c r="H801" i="16"/>
  <c r="H800" i="16"/>
  <c r="H799" i="16"/>
  <c r="H798" i="16"/>
  <c r="H797" i="16"/>
  <c r="H796" i="16"/>
  <c r="H795" i="16"/>
  <c r="H794" i="16"/>
  <c r="H793" i="16"/>
  <c r="H792" i="16"/>
  <c r="H791" i="16"/>
  <c r="H790" i="16"/>
  <c r="H789" i="16"/>
  <c r="H788" i="16"/>
  <c r="H787" i="16"/>
  <c r="H786" i="16"/>
  <c r="H785" i="16"/>
  <c r="H784" i="16"/>
  <c r="H783" i="16"/>
  <c r="H782" i="16"/>
  <c r="H781" i="16"/>
  <c r="H780" i="16"/>
  <c r="H779" i="16"/>
  <c r="H778" i="16"/>
  <c r="H777" i="16"/>
  <c r="H776" i="16"/>
  <c r="H775" i="16"/>
  <c r="H774" i="16"/>
  <c r="H773" i="16"/>
  <c r="H772" i="16"/>
  <c r="H771" i="16"/>
  <c r="H770" i="16"/>
  <c r="H769" i="16"/>
  <c r="H768" i="16"/>
  <c r="H767" i="16"/>
  <c r="H766" i="16"/>
  <c r="H765" i="16"/>
  <c r="H764" i="16"/>
  <c r="H763" i="16"/>
  <c r="H762" i="16"/>
  <c r="H761" i="16"/>
  <c r="H760" i="16"/>
  <c r="H759" i="16"/>
  <c r="H758" i="16"/>
  <c r="H757" i="16"/>
  <c r="H756" i="16"/>
  <c r="H755" i="16"/>
  <c r="H754" i="16"/>
  <c r="H753" i="16"/>
  <c r="H752" i="16"/>
  <c r="H751" i="16"/>
  <c r="H750" i="16"/>
  <c r="H749" i="16"/>
  <c r="H748" i="16"/>
  <c r="H747" i="16"/>
  <c r="H746" i="16"/>
  <c r="H745" i="16"/>
  <c r="H744" i="16"/>
  <c r="H743" i="16"/>
  <c r="H742" i="16"/>
  <c r="H741" i="16"/>
  <c r="H740" i="16"/>
  <c r="H739" i="16"/>
  <c r="H738" i="16"/>
  <c r="H737" i="16"/>
  <c r="H736" i="16"/>
  <c r="H735" i="16"/>
  <c r="H734" i="16"/>
  <c r="H733" i="16"/>
  <c r="H732" i="16"/>
  <c r="H731" i="16"/>
  <c r="H730" i="16"/>
  <c r="H729" i="16"/>
  <c r="H728" i="16"/>
  <c r="H727" i="16"/>
  <c r="H726" i="16"/>
  <c r="H725" i="16"/>
  <c r="H724" i="16"/>
  <c r="H723" i="16"/>
  <c r="H722" i="16"/>
  <c r="H721" i="16"/>
  <c r="H720" i="16"/>
  <c r="H719" i="16"/>
  <c r="H718" i="16"/>
  <c r="H717" i="16"/>
  <c r="H716" i="16"/>
  <c r="H715" i="16"/>
  <c r="H714" i="16"/>
  <c r="H713" i="16"/>
  <c r="H712" i="16"/>
  <c r="H711" i="16"/>
  <c r="H710" i="16"/>
  <c r="H709" i="16"/>
  <c r="H708" i="16"/>
  <c r="H707" i="16"/>
  <c r="H706" i="16"/>
  <c r="H705" i="16"/>
  <c r="H704" i="16"/>
  <c r="H703" i="16"/>
  <c r="H702" i="16"/>
  <c r="H701" i="16"/>
  <c r="H700" i="16"/>
  <c r="H699" i="16"/>
  <c r="H698" i="16"/>
  <c r="H697" i="16"/>
  <c r="H696" i="16"/>
  <c r="H695" i="16"/>
  <c r="H694" i="16"/>
  <c r="H693" i="16"/>
  <c r="H692" i="16"/>
  <c r="H691" i="16"/>
  <c r="H690" i="16"/>
  <c r="H689" i="16"/>
  <c r="H688" i="16"/>
  <c r="H687" i="16"/>
  <c r="H686" i="16"/>
  <c r="H685" i="16"/>
  <c r="H684" i="16"/>
  <c r="H683" i="16"/>
  <c r="H682" i="16"/>
  <c r="H681" i="16"/>
  <c r="H680" i="16"/>
  <c r="H679" i="16"/>
  <c r="H678" i="16"/>
  <c r="H677" i="16"/>
  <c r="H676" i="16"/>
  <c r="H675" i="16"/>
  <c r="H674" i="16"/>
  <c r="H673" i="16"/>
  <c r="H672" i="16"/>
  <c r="H671" i="16"/>
  <c r="H670" i="16"/>
  <c r="H669" i="16"/>
  <c r="H668" i="16"/>
  <c r="H667" i="16"/>
  <c r="H666" i="16"/>
  <c r="H665" i="16"/>
  <c r="H664" i="16"/>
  <c r="H663" i="16"/>
  <c r="H662" i="16"/>
  <c r="H661" i="16"/>
  <c r="H660" i="16"/>
  <c r="H659" i="16"/>
  <c r="H658" i="16"/>
  <c r="H657" i="16"/>
  <c r="H656" i="16"/>
  <c r="H655" i="16"/>
  <c r="H654" i="16"/>
  <c r="H653" i="16"/>
  <c r="H652" i="16"/>
  <c r="H651" i="16"/>
  <c r="H650" i="16"/>
  <c r="H649" i="16"/>
  <c r="H648" i="16"/>
  <c r="H647" i="16"/>
  <c r="H646" i="16"/>
  <c r="H645" i="16"/>
  <c r="H644" i="16"/>
  <c r="H643" i="16"/>
  <c r="H642" i="16"/>
  <c r="H641" i="16"/>
  <c r="H640" i="16"/>
  <c r="H639" i="16"/>
  <c r="H638" i="16"/>
  <c r="H637" i="16"/>
  <c r="H636" i="16"/>
  <c r="H635" i="16"/>
  <c r="H634" i="16"/>
  <c r="H633" i="16"/>
  <c r="H632" i="16"/>
  <c r="H631" i="16"/>
  <c r="H630" i="16"/>
  <c r="H629" i="16"/>
  <c r="H628" i="16"/>
  <c r="H627" i="16"/>
  <c r="H626" i="16"/>
  <c r="H625" i="16"/>
  <c r="H624" i="16"/>
  <c r="H623" i="16"/>
  <c r="H622" i="16"/>
  <c r="H621" i="16"/>
  <c r="H620" i="16"/>
  <c r="H619" i="16"/>
  <c r="H618" i="16"/>
  <c r="H617" i="16"/>
  <c r="H616" i="16"/>
  <c r="H615" i="16"/>
  <c r="H614" i="16"/>
  <c r="H613" i="16"/>
  <c r="H612" i="16"/>
  <c r="H611" i="16"/>
  <c r="H610" i="16"/>
  <c r="H609" i="16"/>
  <c r="H608" i="16"/>
  <c r="H607" i="16"/>
  <c r="H606" i="16"/>
  <c r="H605" i="16"/>
  <c r="H604" i="16"/>
  <c r="H603" i="16"/>
  <c r="H602" i="16"/>
  <c r="H601" i="16"/>
  <c r="H600" i="16"/>
  <c r="H599" i="16"/>
  <c r="H598" i="16"/>
  <c r="H597" i="16"/>
  <c r="H596" i="16"/>
  <c r="H595" i="16"/>
  <c r="H594" i="16"/>
  <c r="H593" i="16"/>
  <c r="H592" i="16"/>
  <c r="H591" i="16"/>
  <c r="H590" i="16"/>
  <c r="H589" i="16"/>
  <c r="H588" i="16"/>
  <c r="H587" i="16"/>
  <c r="H586" i="16"/>
  <c r="H585" i="16"/>
  <c r="H584" i="16"/>
  <c r="H583" i="16"/>
  <c r="H582" i="16"/>
  <c r="H581" i="16"/>
  <c r="H580" i="16"/>
  <c r="H579" i="16"/>
  <c r="H578" i="16"/>
  <c r="H577" i="16"/>
  <c r="H576" i="16"/>
  <c r="H575" i="16"/>
  <c r="H574" i="16"/>
  <c r="H573" i="16"/>
  <c r="H572" i="16"/>
  <c r="H571" i="16"/>
  <c r="H570" i="16"/>
  <c r="H569" i="16"/>
  <c r="H568" i="16"/>
  <c r="H567" i="16"/>
  <c r="H566" i="16"/>
  <c r="H565" i="16"/>
  <c r="H564" i="16"/>
  <c r="H563" i="16"/>
  <c r="H562" i="16"/>
  <c r="H561" i="16"/>
  <c r="H560" i="16"/>
  <c r="H559" i="16"/>
  <c r="H558" i="16"/>
  <c r="H557" i="16"/>
  <c r="H556" i="16"/>
  <c r="H555" i="16"/>
  <c r="H554" i="16"/>
  <c r="H553" i="16"/>
  <c r="H552" i="16"/>
  <c r="H551" i="16"/>
  <c r="H550" i="16"/>
  <c r="H549" i="16"/>
  <c r="H548" i="16"/>
  <c r="H547" i="16"/>
  <c r="H546" i="16"/>
  <c r="H545" i="16"/>
  <c r="H544" i="16"/>
  <c r="H543" i="16"/>
  <c r="H542" i="16"/>
  <c r="H541" i="16"/>
  <c r="H540" i="16"/>
  <c r="H539" i="16"/>
  <c r="H538" i="16"/>
  <c r="H537" i="16"/>
  <c r="H536" i="16"/>
  <c r="H535" i="16"/>
  <c r="H534" i="16"/>
  <c r="H533" i="16"/>
  <c r="H532" i="16"/>
  <c r="H531" i="16"/>
  <c r="H530" i="16"/>
  <c r="H529" i="16"/>
  <c r="H528" i="16"/>
  <c r="H527" i="16"/>
  <c r="H526" i="16"/>
  <c r="H525" i="16"/>
  <c r="H524" i="16"/>
  <c r="H523" i="16"/>
  <c r="H522" i="16"/>
  <c r="H521" i="16"/>
  <c r="H520" i="16"/>
  <c r="H519" i="16"/>
  <c r="H518" i="16"/>
  <c r="H517" i="16"/>
  <c r="H516" i="16"/>
  <c r="H515" i="16"/>
  <c r="H514" i="16"/>
  <c r="H513" i="16"/>
  <c r="H512" i="16"/>
  <c r="H511" i="16"/>
  <c r="H510" i="16"/>
  <c r="H509" i="16"/>
  <c r="H508" i="16"/>
  <c r="H507" i="16"/>
  <c r="H506" i="16"/>
  <c r="H505" i="16"/>
  <c r="H504" i="16"/>
  <c r="H503" i="16"/>
  <c r="H502" i="16"/>
  <c r="H501" i="16"/>
  <c r="H500" i="16"/>
  <c r="H499" i="16"/>
  <c r="H498" i="16"/>
  <c r="H497" i="16"/>
  <c r="H496" i="16"/>
  <c r="H495" i="16"/>
  <c r="H494" i="16"/>
  <c r="H493" i="16"/>
  <c r="H492" i="16"/>
  <c r="H491" i="16"/>
  <c r="H490" i="16"/>
  <c r="H489" i="16"/>
  <c r="H488" i="16"/>
  <c r="H487" i="16"/>
  <c r="H486" i="16"/>
  <c r="H485" i="16"/>
  <c r="H484" i="16"/>
  <c r="H483" i="16"/>
  <c r="H482" i="16"/>
  <c r="H481" i="16"/>
  <c r="H480" i="16"/>
  <c r="H479" i="16"/>
  <c r="H478" i="16"/>
  <c r="H477" i="16"/>
  <c r="H476" i="16"/>
  <c r="H475" i="16"/>
  <c r="H474" i="16"/>
  <c r="H473" i="16"/>
  <c r="H472" i="16"/>
  <c r="H471" i="16"/>
  <c r="H470" i="16"/>
  <c r="H469" i="16"/>
  <c r="H468" i="16"/>
  <c r="H467" i="16"/>
  <c r="H466" i="16"/>
  <c r="H465" i="16"/>
  <c r="H464" i="16"/>
  <c r="H463" i="16"/>
  <c r="H462" i="16"/>
  <c r="H461" i="16"/>
  <c r="H460" i="16"/>
  <c r="H459" i="16"/>
  <c r="H458" i="16"/>
  <c r="H457" i="16"/>
  <c r="H456" i="16"/>
  <c r="H455" i="16"/>
  <c r="H454" i="16"/>
  <c r="H453" i="16"/>
  <c r="H452" i="16"/>
  <c r="H451" i="16"/>
  <c r="H450" i="16"/>
  <c r="H449" i="16"/>
  <c r="H448" i="16"/>
  <c r="H447" i="16"/>
  <c r="H446" i="16"/>
  <c r="H445" i="16"/>
  <c r="H444" i="16"/>
  <c r="H443" i="16"/>
  <c r="H442" i="16"/>
  <c r="H441" i="16"/>
  <c r="H440" i="16"/>
  <c r="H439" i="16"/>
  <c r="H438" i="16"/>
  <c r="H437" i="16"/>
  <c r="H436" i="16"/>
  <c r="H435" i="16"/>
  <c r="H434" i="16"/>
  <c r="H433" i="16"/>
  <c r="H432" i="16"/>
  <c r="H431" i="16"/>
  <c r="H430" i="16"/>
  <c r="H429" i="16"/>
  <c r="H428" i="16"/>
  <c r="H427" i="16"/>
  <c r="H426" i="16"/>
  <c r="H425" i="16"/>
  <c r="H424" i="16"/>
  <c r="H423" i="16"/>
  <c r="H422" i="16"/>
  <c r="H421" i="16"/>
  <c r="H420" i="16"/>
  <c r="H419" i="16"/>
  <c r="H418" i="16"/>
  <c r="H417" i="16"/>
  <c r="H416" i="16"/>
  <c r="H415" i="16"/>
  <c r="H414" i="16"/>
  <c r="H413" i="16"/>
  <c r="H412" i="16"/>
  <c r="H411" i="16"/>
  <c r="H410" i="16"/>
  <c r="H409" i="16"/>
  <c r="H408" i="16"/>
  <c r="H407" i="16"/>
  <c r="H406" i="16"/>
  <c r="H405" i="16"/>
  <c r="H404" i="16"/>
  <c r="H403" i="16"/>
  <c r="H402" i="16"/>
  <c r="H401" i="16"/>
  <c r="H400" i="16"/>
  <c r="H399" i="16"/>
  <c r="H398" i="16"/>
  <c r="H397" i="16"/>
  <c r="H396" i="16"/>
  <c r="H395" i="16"/>
  <c r="H394" i="16"/>
  <c r="H393" i="16"/>
  <c r="H392" i="16"/>
  <c r="H391" i="16"/>
  <c r="H390" i="16"/>
  <c r="H389" i="16"/>
  <c r="H388" i="16"/>
  <c r="H387" i="16"/>
  <c r="H386" i="16"/>
  <c r="H385" i="16"/>
  <c r="H384" i="16"/>
  <c r="H383" i="16"/>
  <c r="H382" i="16"/>
  <c r="H381" i="16"/>
  <c r="H380" i="16"/>
  <c r="H379" i="16"/>
  <c r="H378" i="16"/>
  <c r="H377" i="16"/>
  <c r="H376" i="16"/>
  <c r="H375" i="16"/>
  <c r="H374" i="16"/>
  <c r="H373" i="16"/>
  <c r="H372" i="16"/>
  <c r="H371" i="16"/>
  <c r="H370" i="16"/>
  <c r="H369" i="16"/>
  <c r="H368" i="16"/>
  <c r="H367" i="16"/>
  <c r="H366" i="16"/>
  <c r="H365" i="16"/>
  <c r="H364" i="16"/>
  <c r="H363" i="16"/>
  <c r="H362" i="16"/>
  <c r="H361" i="16"/>
  <c r="H360" i="16"/>
  <c r="H359" i="16"/>
  <c r="H358" i="16"/>
  <c r="H357" i="16"/>
  <c r="H356" i="16"/>
  <c r="H355" i="16"/>
  <c r="H354" i="16"/>
  <c r="H353" i="16"/>
  <c r="H352" i="16"/>
  <c r="H351" i="16"/>
  <c r="H350" i="16"/>
  <c r="H349" i="16"/>
  <c r="H348" i="16"/>
  <c r="H347" i="16"/>
  <c r="H346" i="16"/>
  <c r="H345" i="16"/>
  <c r="H344" i="16"/>
  <c r="H343" i="16"/>
  <c r="H342" i="16"/>
  <c r="H341" i="16"/>
  <c r="H340" i="16"/>
  <c r="H339" i="16"/>
  <c r="H338" i="16"/>
  <c r="H337" i="16"/>
  <c r="H336" i="16"/>
  <c r="H335" i="16"/>
  <c r="H334" i="16"/>
  <c r="H333" i="16"/>
  <c r="G333" i="16" s="1"/>
  <c r="H332" i="16"/>
  <c r="H331" i="16"/>
  <c r="G331" i="16" s="1"/>
  <c r="H330" i="16"/>
  <c r="H329" i="16"/>
  <c r="G329" i="16" s="1"/>
  <c r="H328" i="16"/>
  <c r="H327" i="16"/>
  <c r="G327" i="16" s="1"/>
  <c r="H326" i="16"/>
  <c r="H325" i="16"/>
  <c r="G325" i="16" s="1"/>
  <c r="H324" i="16"/>
  <c r="H323" i="16"/>
  <c r="G323" i="16" s="1"/>
  <c r="H322" i="16"/>
  <c r="H321" i="16"/>
  <c r="G321" i="16" s="1"/>
  <c r="H320" i="16"/>
  <c r="H319" i="16"/>
  <c r="G319" i="16" s="1"/>
  <c r="H318" i="16"/>
  <c r="H317" i="16"/>
  <c r="G317" i="16" s="1"/>
  <c r="H316" i="16"/>
  <c r="H315" i="16"/>
  <c r="G315" i="16" s="1"/>
  <c r="H314" i="16"/>
  <c r="H313" i="16"/>
  <c r="G313" i="16" s="1"/>
  <c r="H312" i="16"/>
  <c r="H311" i="16"/>
  <c r="G311" i="16" s="1"/>
  <c r="H310" i="16"/>
  <c r="H309" i="16"/>
  <c r="G309" i="16" s="1"/>
  <c r="H308" i="16"/>
  <c r="H307" i="16"/>
  <c r="G307" i="16" s="1"/>
  <c r="H306" i="16"/>
  <c r="H305" i="16"/>
  <c r="G305" i="16" s="1"/>
  <c r="H304" i="16"/>
  <c r="H303" i="16"/>
  <c r="G303" i="16" s="1"/>
  <c r="H302" i="16"/>
  <c r="H301" i="16"/>
  <c r="G301" i="16" s="1"/>
  <c r="H300" i="16"/>
  <c r="H299" i="16"/>
  <c r="G299" i="16" s="1"/>
  <c r="H298" i="16"/>
  <c r="H297" i="16"/>
  <c r="G297" i="16" s="1"/>
  <c r="H296" i="16"/>
  <c r="H295" i="16"/>
  <c r="G295" i="16" s="1"/>
  <c r="H294" i="16"/>
  <c r="H293" i="16"/>
  <c r="G293" i="16" s="1"/>
  <c r="H292" i="16"/>
  <c r="H291" i="16"/>
  <c r="G291" i="16" s="1"/>
  <c r="H290" i="16"/>
  <c r="H289" i="16"/>
  <c r="G289" i="16" s="1"/>
  <c r="H288" i="16"/>
  <c r="G288" i="16" s="1"/>
  <c r="H287" i="16"/>
  <c r="G287" i="16" s="1"/>
  <c r="H286" i="16"/>
  <c r="G286" i="16" s="1"/>
  <c r="H285" i="16"/>
  <c r="G285" i="16" s="1"/>
  <c r="H284" i="16"/>
  <c r="G284" i="16" s="1"/>
  <c r="H283" i="16"/>
  <c r="G283" i="16" s="1"/>
  <c r="H282" i="16"/>
  <c r="G282" i="16" s="1"/>
  <c r="H281" i="16"/>
  <c r="G281" i="16" s="1"/>
  <c r="H280" i="16"/>
  <c r="G280" i="16" s="1"/>
  <c r="H279" i="16"/>
  <c r="H278" i="16"/>
  <c r="G278" i="16" s="1"/>
  <c r="H277" i="16"/>
  <c r="H276" i="16"/>
  <c r="G276" i="16" s="1"/>
  <c r="H275" i="16"/>
  <c r="H274" i="16"/>
  <c r="G274" i="16" s="1"/>
  <c r="H273" i="16"/>
  <c r="H272" i="16"/>
  <c r="G272" i="16" s="1"/>
  <c r="H271" i="16"/>
  <c r="H270" i="16"/>
  <c r="G270" i="16" s="1"/>
  <c r="H269" i="16"/>
  <c r="H268" i="16"/>
  <c r="G268" i="16" s="1"/>
  <c r="H267" i="16"/>
  <c r="H266" i="16"/>
  <c r="G266" i="16" s="1"/>
  <c r="H265" i="16"/>
  <c r="H264" i="16"/>
  <c r="G264" i="16" s="1"/>
  <c r="H263" i="16"/>
  <c r="H262" i="16"/>
  <c r="G262" i="16" s="1"/>
  <c r="H261" i="16"/>
  <c r="H260" i="16"/>
  <c r="G260" i="16" s="1"/>
  <c r="H259" i="16"/>
  <c r="H258" i="16"/>
  <c r="G258" i="16" s="1"/>
  <c r="H257" i="16"/>
  <c r="H256" i="16"/>
  <c r="G256" i="16" s="1"/>
  <c r="H255" i="16"/>
  <c r="H254" i="16"/>
  <c r="G254" i="16" s="1"/>
  <c r="H253" i="16"/>
  <c r="H252" i="16"/>
  <c r="G252" i="16" s="1"/>
  <c r="H251" i="16"/>
  <c r="H250" i="16"/>
  <c r="G250" i="16" s="1"/>
  <c r="H249" i="16"/>
  <c r="H248" i="16"/>
  <c r="G248" i="16" s="1"/>
  <c r="H247" i="16"/>
  <c r="H246" i="16"/>
  <c r="G246" i="16" s="1"/>
  <c r="H245" i="16"/>
  <c r="H244" i="16"/>
  <c r="G244" i="16" s="1"/>
  <c r="H243" i="16"/>
  <c r="H242" i="16"/>
  <c r="G242" i="16" s="1"/>
  <c r="H241" i="16"/>
  <c r="H240" i="16"/>
  <c r="G240" i="16" s="1"/>
  <c r="H239" i="16"/>
  <c r="H238" i="16"/>
  <c r="G238" i="16" s="1"/>
  <c r="H237" i="16"/>
  <c r="H236" i="16"/>
  <c r="G236" i="16" s="1"/>
  <c r="H235" i="16"/>
  <c r="H234" i="16"/>
  <c r="G234" i="16" s="1"/>
  <c r="H233" i="16"/>
  <c r="H232" i="16"/>
  <c r="G232" i="16" s="1"/>
  <c r="H231" i="16"/>
  <c r="H230" i="16"/>
  <c r="G230" i="16" s="1"/>
  <c r="H229" i="16"/>
  <c r="H228" i="16"/>
  <c r="G228" i="16" s="1"/>
  <c r="H227" i="16"/>
  <c r="H226" i="16"/>
  <c r="G226" i="16" s="1"/>
  <c r="H225" i="16"/>
  <c r="H224" i="16"/>
  <c r="G224" i="16" s="1"/>
  <c r="H223" i="16"/>
  <c r="H222" i="16"/>
  <c r="G222" i="16" s="1"/>
  <c r="H221" i="16"/>
  <c r="H220" i="16"/>
  <c r="G220" i="16" s="1"/>
  <c r="H219" i="16"/>
  <c r="H218" i="16"/>
  <c r="G218" i="16" s="1"/>
  <c r="H217" i="16"/>
  <c r="H216" i="16"/>
  <c r="G216" i="16" s="1"/>
  <c r="H215" i="16"/>
  <c r="H214" i="16"/>
  <c r="G214" i="16" s="1"/>
  <c r="H213" i="16"/>
  <c r="H212" i="16"/>
  <c r="G212" i="16" s="1"/>
  <c r="H211" i="16"/>
  <c r="H210" i="16"/>
  <c r="G210" i="16" s="1"/>
  <c r="H209" i="16"/>
  <c r="H208" i="16"/>
  <c r="G208" i="16" s="1"/>
  <c r="H207" i="16"/>
  <c r="H206" i="16"/>
  <c r="G206" i="16" s="1"/>
  <c r="H205" i="16"/>
  <c r="H204" i="16"/>
  <c r="G204" i="16" s="1"/>
  <c r="H203" i="16"/>
  <c r="H202" i="16"/>
  <c r="G202" i="16" s="1"/>
  <c r="H201" i="16"/>
  <c r="H200" i="16"/>
  <c r="G200" i="16" s="1"/>
  <c r="H199" i="16"/>
  <c r="H198" i="16"/>
  <c r="G198" i="16" s="1"/>
  <c r="H197" i="16"/>
  <c r="H196" i="16"/>
  <c r="G196" i="16" s="1"/>
  <c r="H195" i="16"/>
  <c r="H194" i="16"/>
  <c r="G194" i="16" s="1"/>
  <c r="H193" i="16"/>
  <c r="H192" i="16"/>
  <c r="G192" i="16" s="1"/>
  <c r="H191" i="16"/>
  <c r="H190" i="16"/>
  <c r="G190" i="16" s="1"/>
  <c r="H189" i="16"/>
  <c r="H188" i="16"/>
  <c r="G188" i="16" s="1"/>
  <c r="H187" i="16"/>
  <c r="H186" i="16"/>
  <c r="G186" i="16" s="1"/>
  <c r="H185" i="16"/>
  <c r="H184" i="16"/>
  <c r="G184" i="16" s="1"/>
  <c r="H183" i="16"/>
  <c r="H182" i="16"/>
  <c r="G182" i="16" s="1"/>
  <c r="H181" i="16"/>
  <c r="H180" i="16"/>
  <c r="G180" i="16" s="1"/>
  <c r="H179" i="16"/>
  <c r="H178" i="16"/>
  <c r="G178" i="16" s="1"/>
  <c r="H177" i="16"/>
  <c r="H176" i="16"/>
  <c r="G176" i="16" s="1"/>
  <c r="H175" i="16"/>
  <c r="H174" i="16"/>
  <c r="G174" i="16" s="1"/>
  <c r="H173" i="16"/>
  <c r="H172" i="16"/>
  <c r="G172" i="16" s="1"/>
  <c r="H171" i="16"/>
  <c r="H170" i="16"/>
  <c r="G170" i="16" s="1"/>
  <c r="H169" i="16"/>
  <c r="H168" i="16"/>
  <c r="G168" i="16" s="1"/>
  <c r="H167" i="16"/>
  <c r="H166" i="16"/>
  <c r="G166" i="16" s="1"/>
  <c r="H165" i="16"/>
  <c r="H164" i="16"/>
  <c r="G164" i="16" s="1"/>
  <c r="H163" i="16"/>
  <c r="G163" i="16" s="1"/>
  <c r="H162" i="16"/>
  <c r="G162" i="16" s="1"/>
  <c r="H161" i="16"/>
  <c r="G161" i="16" s="1"/>
  <c r="H160" i="16"/>
  <c r="G160" i="16" s="1"/>
  <c r="H159" i="16"/>
  <c r="G159" i="16" s="1"/>
  <c r="H158" i="16"/>
  <c r="G158" i="16" s="1"/>
  <c r="H157" i="16"/>
  <c r="G157" i="16" s="1"/>
  <c r="H156" i="16"/>
  <c r="G156" i="16" s="1"/>
  <c r="H155" i="16"/>
  <c r="G155" i="16" s="1"/>
  <c r="H154" i="16"/>
  <c r="G154" i="16" s="1"/>
  <c r="H153" i="16"/>
  <c r="G153" i="16" s="1"/>
  <c r="H152" i="16"/>
  <c r="G152" i="16" s="1"/>
  <c r="H151" i="16"/>
  <c r="G151" i="16" s="1"/>
  <c r="H150" i="16"/>
  <c r="G150" i="16" s="1"/>
  <c r="H149" i="16"/>
  <c r="G149" i="16" s="1"/>
  <c r="H148" i="16"/>
  <c r="G148" i="16" s="1"/>
  <c r="H147" i="16"/>
  <c r="G147" i="16" s="1"/>
  <c r="H146" i="16"/>
  <c r="G146" i="16" s="1"/>
  <c r="H145" i="16"/>
  <c r="G145" i="16" s="1"/>
  <c r="H144" i="16"/>
  <c r="G144" i="16" s="1"/>
  <c r="H143" i="16"/>
  <c r="G143" i="16" s="1"/>
  <c r="H142" i="16"/>
  <c r="G142" i="16" s="1"/>
  <c r="H141" i="16"/>
  <c r="G141" i="16" s="1"/>
  <c r="H140" i="16"/>
  <c r="G140" i="16" s="1"/>
  <c r="H139" i="16"/>
  <c r="G139" i="16" s="1"/>
  <c r="H138" i="16"/>
  <c r="G138" i="16" s="1"/>
  <c r="H137" i="16"/>
  <c r="G137" i="16" s="1"/>
  <c r="H136" i="16"/>
  <c r="G136" i="16" s="1"/>
  <c r="H135" i="16"/>
  <c r="G135" i="16" s="1"/>
  <c r="H134" i="16"/>
  <c r="G134" i="16" s="1"/>
  <c r="H133" i="16"/>
  <c r="G133" i="16" s="1"/>
  <c r="H132" i="16"/>
  <c r="G132" i="16" s="1"/>
  <c r="H131" i="16"/>
  <c r="G131" i="16" s="1"/>
  <c r="H130" i="16"/>
  <c r="G130" i="16" s="1"/>
  <c r="H129" i="16"/>
  <c r="G129" i="16" s="1"/>
  <c r="H128" i="16"/>
  <c r="G128" i="16" s="1"/>
  <c r="H127" i="16"/>
  <c r="G127" i="16" s="1"/>
  <c r="H126" i="16"/>
  <c r="G126" i="16" s="1"/>
  <c r="H125" i="16"/>
  <c r="G125" i="16" s="1"/>
  <c r="H124" i="16"/>
  <c r="G124" i="16" s="1"/>
  <c r="H123" i="16"/>
  <c r="G123" i="16" s="1"/>
  <c r="H122" i="16"/>
  <c r="G122" i="16" s="1"/>
  <c r="H121" i="16"/>
  <c r="G121" i="16" s="1"/>
  <c r="H120" i="16"/>
  <c r="G120" i="16" s="1"/>
  <c r="H119" i="16"/>
  <c r="G119" i="16" s="1"/>
  <c r="H118" i="16"/>
  <c r="G118" i="16" s="1"/>
  <c r="H117" i="16"/>
  <c r="G117" i="16" s="1"/>
  <c r="H116" i="16"/>
  <c r="G116" i="16" s="1"/>
  <c r="H115" i="16"/>
  <c r="G115" i="16" s="1"/>
  <c r="H114" i="16"/>
  <c r="G114" i="16" s="1"/>
  <c r="H113" i="16"/>
  <c r="G113" i="16" s="1"/>
  <c r="H112" i="16"/>
  <c r="G112" i="16" s="1"/>
  <c r="H111" i="16"/>
  <c r="G111" i="16" s="1"/>
  <c r="H110" i="16"/>
  <c r="G110" i="16" s="1"/>
  <c r="H109" i="16"/>
  <c r="G109" i="16" s="1"/>
  <c r="H108" i="16"/>
  <c r="G108" i="16" s="1"/>
  <c r="H107" i="16"/>
  <c r="G107" i="16" s="1"/>
  <c r="H106" i="16"/>
  <c r="G106" i="16" s="1"/>
  <c r="H105" i="16"/>
  <c r="G105" i="16" s="1"/>
  <c r="H104" i="16"/>
  <c r="G104" i="16" s="1"/>
  <c r="H103" i="16"/>
  <c r="G103" i="16" s="1"/>
  <c r="H102" i="16"/>
  <c r="G102" i="16" s="1"/>
  <c r="H101" i="16"/>
  <c r="G101" i="16" s="1"/>
  <c r="H100" i="16"/>
  <c r="G100" i="16" s="1"/>
  <c r="H99" i="16"/>
  <c r="G99" i="16" s="1"/>
  <c r="H98" i="16"/>
  <c r="G98" i="16" s="1"/>
  <c r="H97" i="16"/>
  <c r="G97" i="16" s="1"/>
  <c r="H96" i="16"/>
  <c r="G96" i="16" s="1"/>
  <c r="H95" i="16"/>
  <c r="G95" i="16" s="1"/>
  <c r="H94" i="16"/>
  <c r="G94" i="16" s="1"/>
  <c r="H93" i="16"/>
  <c r="G93" i="16" s="1"/>
  <c r="H92" i="16"/>
  <c r="G92" i="16" s="1"/>
  <c r="H91" i="16"/>
  <c r="G91" i="16" s="1"/>
  <c r="H90" i="16"/>
  <c r="G90" i="16" s="1"/>
  <c r="H89" i="16"/>
  <c r="G89" i="16" s="1"/>
  <c r="H88" i="16"/>
  <c r="G88" i="16" s="1"/>
  <c r="H87" i="16"/>
  <c r="G87" i="16" s="1"/>
  <c r="H86" i="16"/>
  <c r="G86" i="16" s="1"/>
  <c r="H85" i="16"/>
  <c r="G85" i="16" s="1"/>
  <c r="H84" i="16"/>
  <c r="G84" i="16" s="1"/>
  <c r="H83" i="16"/>
  <c r="G83" i="16" s="1"/>
  <c r="H82" i="16"/>
  <c r="G82" i="16" s="1"/>
  <c r="H81" i="16"/>
  <c r="G81" i="16" s="1"/>
  <c r="H80" i="16"/>
  <c r="G80" i="16" s="1"/>
  <c r="H79" i="16"/>
  <c r="G79" i="16" s="1"/>
  <c r="H78" i="16"/>
  <c r="G78" i="16" s="1"/>
  <c r="H77" i="16"/>
  <c r="G77" i="16" s="1"/>
  <c r="H76" i="16"/>
  <c r="G76" i="16" s="1"/>
  <c r="H75" i="16"/>
  <c r="G75" i="16" s="1"/>
  <c r="H74" i="16"/>
  <c r="G74" i="16" s="1"/>
  <c r="H73" i="16"/>
  <c r="G73" i="16" s="1"/>
  <c r="H72" i="16"/>
  <c r="G72" i="16" s="1"/>
  <c r="H71" i="16"/>
  <c r="G71" i="16" s="1"/>
  <c r="H70" i="16"/>
  <c r="G70" i="16" s="1"/>
  <c r="H69" i="16"/>
  <c r="G69" i="16" s="1"/>
  <c r="H68" i="16"/>
  <c r="G68" i="16" s="1"/>
  <c r="H67" i="16"/>
  <c r="G67" i="16" s="1"/>
  <c r="H66" i="16"/>
  <c r="G66" i="16" s="1"/>
  <c r="H65" i="16"/>
  <c r="G65" i="16" s="1"/>
  <c r="H64" i="16"/>
  <c r="G64" i="16" s="1"/>
  <c r="H63" i="16"/>
  <c r="G63" i="16" s="1"/>
  <c r="H62" i="16"/>
  <c r="G62" i="16" s="1"/>
  <c r="H61" i="16"/>
  <c r="G61" i="16" s="1"/>
  <c r="H60" i="16"/>
  <c r="G60" i="16" s="1"/>
  <c r="H59" i="16"/>
  <c r="G59" i="16" s="1"/>
  <c r="H58" i="16"/>
  <c r="G58" i="16" s="1"/>
  <c r="H57" i="16"/>
  <c r="G57" i="16" s="1"/>
  <c r="H56" i="16"/>
  <c r="G56" i="16" s="1"/>
  <c r="H55" i="16"/>
  <c r="G55" i="16" s="1"/>
  <c r="H54" i="16"/>
  <c r="G54" i="16" s="1"/>
  <c r="H53" i="16"/>
  <c r="G53" i="16" s="1"/>
  <c r="H52" i="16"/>
  <c r="G52" i="16" s="1"/>
  <c r="H51" i="16"/>
  <c r="G51" i="16" s="1"/>
  <c r="H50" i="16"/>
  <c r="G50" i="16" s="1"/>
  <c r="H49" i="16"/>
  <c r="G49" i="16" s="1"/>
  <c r="H48" i="16"/>
  <c r="G48" i="16" s="1"/>
  <c r="H47" i="16"/>
  <c r="G47" i="16" s="1"/>
  <c r="H46" i="16"/>
  <c r="G46" i="16" s="1"/>
  <c r="H45" i="16"/>
  <c r="G45" i="16" s="1"/>
  <c r="H44" i="16"/>
  <c r="G44" i="16" s="1"/>
  <c r="H43" i="16"/>
  <c r="G43" i="16" s="1"/>
  <c r="H42" i="16"/>
  <c r="G42" i="16" s="1"/>
  <c r="H41" i="16"/>
  <c r="G41" i="16" s="1"/>
  <c r="H40" i="16"/>
  <c r="G40" i="16" s="1"/>
  <c r="H39" i="16"/>
  <c r="G39" i="16" s="1"/>
  <c r="H38" i="16"/>
  <c r="G38" i="16" s="1"/>
  <c r="H37" i="16"/>
  <c r="G37" i="16" s="1"/>
  <c r="H36" i="16"/>
  <c r="G36" i="16" s="1"/>
  <c r="H35" i="16"/>
  <c r="G35" i="16" s="1"/>
  <c r="H34" i="16"/>
  <c r="G34" i="16" s="1"/>
  <c r="H33" i="16"/>
  <c r="G33" i="16" s="1"/>
  <c r="H32" i="16"/>
  <c r="G32" i="16" s="1"/>
  <c r="H31" i="16"/>
  <c r="G31" i="16" s="1"/>
  <c r="H30" i="16"/>
  <c r="G30" i="16" s="1"/>
  <c r="H29" i="16"/>
  <c r="G29" i="16" s="1"/>
  <c r="H28" i="16"/>
  <c r="G28" i="16" s="1"/>
  <c r="H27" i="16"/>
  <c r="G27" i="16" s="1"/>
  <c r="H26" i="16"/>
  <c r="G26" i="16" s="1"/>
  <c r="H25" i="16"/>
  <c r="G25" i="16" s="1"/>
  <c r="H24" i="16"/>
  <c r="G24" i="16" s="1"/>
  <c r="H23" i="16"/>
  <c r="G23" i="16" s="1"/>
  <c r="H22" i="16"/>
  <c r="G22" i="16" s="1"/>
  <c r="H21" i="16"/>
  <c r="G21" i="16" s="1"/>
  <c r="H20" i="16"/>
  <c r="G20" i="16" s="1"/>
  <c r="H19" i="16"/>
  <c r="G19" i="16" s="1"/>
  <c r="H18" i="16"/>
  <c r="G18" i="16" s="1"/>
  <c r="H17" i="16"/>
  <c r="G17" i="16" s="1"/>
  <c r="DU199" i="12" l="1"/>
  <c r="AE60" i="16"/>
  <c r="DX198" i="12"/>
  <c r="AE166" i="16"/>
  <c r="AE124" i="16"/>
  <c r="AE230" i="16"/>
  <c r="AE76" i="16"/>
  <c r="AE208" i="16"/>
  <c r="AE140" i="16"/>
  <c r="AE28" i="16"/>
  <c r="AE92" i="16"/>
  <c r="AE260" i="16"/>
  <c r="AE44" i="16"/>
  <c r="AE108" i="16"/>
  <c r="AE188" i="16"/>
  <c r="AE36" i="16"/>
  <c r="AE68" i="16"/>
  <c r="AE100" i="16"/>
  <c r="AE132" i="16"/>
  <c r="AE176" i="16"/>
  <c r="AE198" i="16"/>
  <c r="AE220" i="16"/>
  <c r="AE276" i="16"/>
  <c r="AE20" i="16"/>
  <c r="AE52" i="16"/>
  <c r="AE84" i="16"/>
  <c r="AE116" i="16"/>
  <c r="AE148" i="16"/>
  <c r="AE244" i="16"/>
  <c r="AE24" i="16"/>
  <c r="AE40" i="16"/>
  <c r="AE56" i="16"/>
  <c r="AE72" i="16"/>
  <c r="AE88" i="16"/>
  <c r="AE104" i="16"/>
  <c r="AE120" i="16"/>
  <c r="AE136" i="16"/>
  <c r="AE152" i="16"/>
  <c r="AE204" i="16"/>
  <c r="AE214" i="16"/>
  <c r="AE224" i="16"/>
  <c r="AE252" i="16"/>
  <c r="AE284" i="16"/>
  <c r="AE32" i="16"/>
  <c r="AE48" i="16"/>
  <c r="AE64" i="16"/>
  <c r="AE80" i="16"/>
  <c r="AE96" i="16"/>
  <c r="AE112" i="16"/>
  <c r="AE128" i="16"/>
  <c r="AE144" i="16"/>
  <c r="AE172" i="16"/>
  <c r="AE182" i="16"/>
  <c r="AE192" i="16"/>
  <c r="AE236" i="16"/>
  <c r="AE268" i="16"/>
  <c r="AE18" i="16"/>
  <c r="AE26" i="16"/>
  <c r="AE34" i="16"/>
  <c r="AE42" i="16"/>
  <c r="AE50" i="16"/>
  <c r="AE58" i="16"/>
  <c r="AE66" i="16"/>
  <c r="AE74" i="16"/>
  <c r="AE82" i="16"/>
  <c r="AE90" i="16"/>
  <c r="AE98" i="16"/>
  <c r="AE106" i="16"/>
  <c r="AE114" i="16"/>
  <c r="AE122" i="16"/>
  <c r="AE130" i="16"/>
  <c r="AE138" i="16"/>
  <c r="AE146" i="16"/>
  <c r="AE154" i="16"/>
  <c r="AE156" i="16"/>
  <c r="AE158" i="16"/>
  <c r="AE160" i="16"/>
  <c r="AE162" i="16"/>
  <c r="AE164" i="16"/>
  <c r="AE184" i="16"/>
  <c r="AE190" i="16"/>
  <c r="AE196" i="16"/>
  <c r="AE216" i="16"/>
  <c r="AE222" i="16"/>
  <c r="AE228" i="16"/>
  <c r="AE240" i="16"/>
  <c r="AE256" i="16"/>
  <c r="AE272" i="16"/>
  <c r="AE288" i="16"/>
  <c r="AE22" i="16"/>
  <c r="AE30" i="16"/>
  <c r="AE38" i="16"/>
  <c r="AE46" i="16"/>
  <c r="AE54" i="16"/>
  <c r="AE62" i="16"/>
  <c r="AE70" i="16"/>
  <c r="AE78" i="16"/>
  <c r="AE86" i="16"/>
  <c r="AE94" i="16"/>
  <c r="AE102" i="16"/>
  <c r="AE110" i="16"/>
  <c r="AE118" i="16"/>
  <c r="AE126" i="16"/>
  <c r="AE134" i="16"/>
  <c r="AE142" i="16"/>
  <c r="AE150" i="16"/>
  <c r="AE155" i="16"/>
  <c r="AE157" i="16"/>
  <c r="AE159" i="16"/>
  <c r="AE161" i="16"/>
  <c r="AE163" i="16"/>
  <c r="AE168" i="16"/>
  <c r="AE174" i="16"/>
  <c r="AE180" i="16"/>
  <c r="AE200" i="16"/>
  <c r="AE206" i="16"/>
  <c r="AE212" i="16"/>
  <c r="AE232" i="16"/>
  <c r="AE248" i="16"/>
  <c r="AE264" i="16"/>
  <c r="AE280" i="16"/>
  <c r="G183" i="16"/>
  <c r="AE183" i="16"/>
  <c r="G191" i="16"/>
  <c r="AE191" i="16"/>
  <c r="G199" i="16"/>
  <c r="AE199" i="16"/>
  <c r="G215" i="16"/>
  <c r="AE215" i="16"/>
  <c r="G223" i="16"/>
  <c r="AE223" i="16"/>
  <c r="G239" i="16"/>
  <c r="AE239" i="16"/>
  <c r="G247" i="16"/>
  <c r="AE247" i="16"/>
  <c r="G255" i="16"/>
  <c r="AE255" i="16"/>
  <c r="G263" i="16"/>
  <c r="AE263" i="16"/>
  <c r="G271" i="16"/>
  <c r="AE271" i="16"/>
  <c r="G279" i="16"/>
  <c r="AE279" i="16"/>
  <c r="G294" i="16"/>
  <c r="AE294" i="16"/>
  <c r="G302" i="16"/>
  <c r="AE302" i="16"/>
  <c r="G310" i="16"/>
  <c r="AE310" i="16"/>
  <c r="G318" i="16"/>
  <c r="AE318" i="16"/>
  <c r="G326" i="16"/>
  <c r="AE326" i="16"/>
  <c r="G165" i="16"/>
  <c r="AE165" i="16"/>
  <c r="AE170" i="16"/>
  <c r="G173" i="16"/>
  <c r="AE173" i="16"/>
  <c r="AE178" i="16"/>
  <c r="G181" i="16"/>
  <c r="AE181" i="16"/>
  <c r="AE186" i="16"/>
  <c r="G189" i="16"/>
  <c r="AE189" i="16"/>
  <c r="AE194" i="16"/>
  <c r="G197" i="16"/>
  <c r="AE197" i="16"/>
  <c r="AE202" i="16"/>
  <c r="G205" i="16"/>
  <c r="AE205" i="16"/>
  <c r="AE210" i="16"/>
  <c r="G213" i="16"/>
  <c r="AE213" i="16"/>
  <c r="AE218" i="16"/>
  <c r="G221" i="16"/>
  <c r="AE221" i="16"/>
  <c r="AE226" i="16"/>
  <c r="G229" i="16"/>
  <c r="AE229" i="16"/>
  <c r="AE234" i="16"/>
  <c r="G237" i="16"/>
  <c r="AE237" i="16"/>
  <c r="AE242" i="16"/>
  <c r="G245" i="16"/>
  <c r="AE245" i="16"/>
  <c r="AE250" i="16"/>
  <c r="G253" i="16"/>
  <c r="AE253" i="16"/>
  <c r="AE258" i="16"/>
  <c r="G261" i="16"/>
  <c r="AE261" i="16"/>
  <c r="AE266" i="16"/>
  <c r="G269" i="16"/>
  <c r="AE269" i="16"/>
  <c r="AE274" i="16"/>
  <c r="G277" i="16"/>
  <c r="AE277" i="16"/>
  <c r="AE282" i="16"/>
  <c r="G167" i="16"/>
  <c r="AE167" i="16"/>
  <c r="G175" i="16"/>
  <c r="AE175" i="16"/>
  <c r="G207" i="16"/>
  <c r="AE207" i="16"/>
  <c r="G231" i="16"/>
  <c r="AE231" i="16"/>
  <c r="G290" i="16"/>
  <c r="AE290" i="16"/>
  <c r="G298" i="16"/>
  <c r="AE298" i="16"/>
  <c r="G306" i="16"/>
  <c r="AE306" i="16"/>
  <c r="G314" i="16"/>
  <c r="AE314" i="16"/>
  <c r="G322" i="16"/>
  <c r="AE322" i="16"/>
  <c r="G330" i="16"/>
  <c r="AE330" i="16"/>
  <c r="AE17" i="16"/>
  <c r="AE19" i="16"/>
  <c r="AE21" i="16"/>
  <c r="AE23" i="16"/>
  <c r="AE25" i="16"/>
  <c r="AE27" i="16"/>
  <c r="AE29" i="16"/>
  <c r="AE31" i="16"/>
  <c r="AE33" i="16"/>
  <c r="AE35" i="16"/>
  <c r="AE37" i="16"/>
  <c r="AE39" i="16"/>
  <c r="AE41" i="16"/>
  <c r="AE43" i="16"/>
  <c r="AE45" i="16"/>
  <c r="AE47" i="16"/>
  <c r="AE49" i="16"/>
  <c r="AE51" i="16"/>
  <c r="AE53" i="16"/>
  <c r="AE55" i="16"/>
  <c r="AE57" i="16"/>
  <c r="AE59" i="16"/>
  <c r="AE61" i="16"/>
  <c r="AE63" i="16"/>
  <c r="AE65" i="16"/>
  <c r="AE67" i="16"/>
  <c r="AE69" i="16"/>
  <c r="AE71" i="16"/>
  <c r="AE73" i="16"/>
  <c r="AE75" i="16"/>
  <c r="AE77" i="16"/>
  <c r="AE79" i="16"/>
  <c r="AE81" i="16"/>
  <c r="AE83" i="16"/>
  <c r="AE85" i="16"/>
  <c r="AE87" i="16"/>
  <c r="AE89" i="16"/>
  <c r="AE91" i="16"/>
  <c r="AE93" i="16"/>
  <c r="AE95" i="16"/>
  <c r="AE97" i="16"/>
  <c r="AE99" i="16"/>
  <c r="AE101" i="16"/>
  <c r="AE103" i="16"/>
  <c r="AE105" i="16"/>
  <c r="AE107" i="16"/>
  <c r="AE109" i="16"/>
  <c r="AE111" i="16"/>
  <c r="AE113" i="16"/>
  <c r="AE115" i="16"/>
  <c r="AE117" i="16"/>
  <c r="AE119" i="16"/>
  <c r="AE121" i="16"/>
  <c r="AE123" i="16"/>
  <c r="AE125" i="16"/>
  <c r="AE127" i="16"/>
  <c r="AE129" i="16"/>
  <c r="AE131" i="16"/>
  <c r="AE133" i="16"/>
  <c r="AE135" i="16"/>
  <c r="AE137" i="16"/>
  <c r="AE139" i="16"/>
  <c r="AE141" i="16"/>
  <c r="AE143" i="16"/>
  <c r="AE145" i="16"/>
  <c r="AE147" i="16"/>
  <c r="AE149" i="16"/>
  <c r="AE151" i="16"/>
  <c r="AE153" i="16"/>
  <c r="G171" i="16"/>
  <c r="AE171" i="16"/>
  <c r="G179" i="16"/>
  <c r="AE179" i="16"/>
  <c r="G187" i="16"/>
  <c r="AE187" i="16"/>
  <c r="G195" i="16"/>
  <c r="AE195" i="16"/>
  <c r="G203" i="16"/>
  <c r="AE203" i="16"/>
  <c r="G211" i="16"/>
  <c r="AE211" i="16"/>
  <c r="G219" i="16"/>
  <c r="AE219" i="16"/>
  <c r="G227" i="16"/>
  <c r="AE227" i="16"/>
  <c r="G235" i="16"/>
  <c r="AE235" i="16"/>
  <c r="G243" i="16"/>
  <c r="AE243" i="16"/>
  <c r="G251" i="16"/>
  <c r="AE251" i="16"/>
  <c r="G259" i="16"/>
  <c r="AE259" i="16"/>
  <c r="G267" i="16"/>
  <c r="AE267" i="16"/>
  <c r="G275" i="16"/>
  <c r="AE275" i="16"/>
  <c r="G292" i="16"/>
  <c r="AE292" i="16"/>
  <c r="G296" i="16"/>
  <c r="AE296" i="16"/>
  <c r="G300" i="16"/>
  <c r="AE300" i="16"/>
  <c r="G304" i="16"/>
  <c r="AE304" i="16"/>
  <c r="G308" i="16"/>
  <c r="AE308" i="16"/>
  <c r="G312" i="16"/>
  <c r="AE312" i="16"/>
  <c r="G316" i="16"/>
  <c r="AE316" i="16"/>
  <c r="G320" i="16"/>
  <c r="AE320" i="16"/>
  <c r="G324" i="16"/>
  <c r="AE324" i="16"/>
  <c r="G328" i="16"/>
  <c r="AE328" i="16"/>
  <c r="G332" i="16"/>
  <c r="AE332" i="16"/>
  <c r="G169" i="16"/>
  <c r="AE169" i="16"/>
  <c r="G177" i="16"/>
  <c r="AE177" i="16"/>
  <c r="G185" i="16"/>
  <c r="AE185" i="16"/>
  <c r="G193" i="16"/>
  <c r="AE193" i="16"/>
  <c r="G201" i="16"/>
  <c r="AE201" i="16"/>
  <c r="G209" i="16"/>
  <c r="AE209" i="16"/>
  <c r="G217" i="16"/>
  <c r="AE217" i="16"/>
  <c r="G225" i="16"/>
  <c r="AE225" i="16"/>
  <c r="G233" i="16"/>
  <c r="AE233" i="16"/>
  <c r="AE238" i="16"/>
  <c r="G241" i="16"/>
  <c r="AE241" i="16"/>
  <c r="AE246" i="16"/>
  <c r="G249" i="16"/>
  <c r="AE249" i="16"/>
  <c r="AE254" i="16"/>
  <c r="G257" i="16"/>
  <c r="AE257" i="16"/>
  <c r="AE262" i="16"/>
  <c r="G265" i="16"/>
  <c r="AE265" i="16"/>
  <c r="AE270" i="16"/>
  <c r="G273" i="16"/>
  <c r="AE273" i="16"/>
  <c r="AE278" i="16"/>
  <c r="AE286" i="16"/>
  <c r="AE281" i="16"/>
  <c r="AE283" i="16"/>
  <c r="AE285" i="16"/>
  <c r="AE287" i="16"/>
  <c r="AE289" i="16"/>
  <c r="AE291" i="16"/>
  <c r="AE293" i="16"/>
  <c r="AE295" i="16"/>
  <c r="AE297" i="16"/>
  <c r="AE299" i="16"/>
  <c r="AE301" i="16"/>
  <c r="AE303" i="16"/>
  <c r="AE305" i="16"/>
  <c r="AE307" i="16"/>
  <c r="AE309" i="16"/>
  <c r="AE311" i="16"/>
  <c r="AE313" i="16"/>
  <c r="AE315" i="16"/>
  <c r="AE317" i="16"/>
  <c r="AE319" i="16"/>
  <c r="AE321" i="16"/>
  <c r="AE323" i="16"/>
  <c r="AE325" i="16"/>
  <c r="AE327" i="16"/>
  <c r="AE329" i="16"/>
  <c r="AE331" i="16"/>
  <c r="AE333" i="16"/>
  <c r="G893" i="16"/>
  <c r="AE893" i="16"/>
  <c r="G337" i="16"/>
  <c r="AE337" i="16"/>
  <c r="G345" i="16"/>
  <c r="AE345" i="16"/>
  <c r="G353" i="16"/>
  <c r="AE353" i="16"/>
  <c r="G361" i="16"/>
  <c r="AE361" i="16"/>
  <c r="G369" i="16"/>
  <c r="AE369" i="16"/>
  <c r="G377" i="16"/>
  <c r="AE377" i="16"/>
  <c r="G385" i="16"/>
  <c r="AE385" i="16"/>
  <c r="G397" i="16"/>
  <c r="AE397" i="16"/>
  <c r="G409" i="16"/>
  <c r="AE409" i="16"/>
  <c r="G421" i="16"/>
  <c r="AE421" i="16"/>
  <c r="G429" i="16"/>
  <c r="AE429" i="16"/>
  <c r="G441" i="16"/>
  <c r="AE441" i="16"/>
  <c r="G449" i="16"/>
  <c r="AE449" i="16"/>
  <c r="G453" i="16"/>
  <c r="AE453" i="16"/>
  <c r="G465" i="16"/>
  <c r="AE465" i="16"/>
  <c r="G473" i="16"/>
  <c r="AE473" i="16"/>
  <c r="G481" i="16"/>
  <c r="AE481" i="16"/>
  <c r="G493" i="16"/>
  <c r="AE493" i="16"/>
  <c r="G501" i="16"/>
  <c r="AE501" i="16"/>
  <c r="G509" i="16"/>
  <c r="AE509" i="16"/>
  <c r="G521" i="16"/>
  <c r="AE521" i="16"/>
  <c r="G529" i="16"/>
  <c r="AE529" i="16"/>
  <c r="G541" i="16"/>
  <c r="AE541" i="16"/>
  <c r="G549" i="16"/>
  <c r="AE549" i="16"/>
  <c r="G557" i="16"/>
  <c r="AE557" i="16"/>
  <c r="G569" i="16"/>
  <c r="AE569" i="16"/>
  <c r="G577" i="16"/>
  <c r="AE577" i="16"/>
  <c r="G585" i="16"/>
  <c r="AE585" i="16"/>
  <c r="G593" i="16"/>
  <c r="AE593" i="16"/>
  <c r="G601" i="16"/>
  <c r="AE601" i="16"/>
  <c r="G609" i="16"/>
  <c r="AE609" i="16"/>
  <c r="G621" i="16"/>
  <c r="AE621" i="16"/>
  <c r="G629" i="16"/>
  <c r="AE629" i="16"/>
  <c r="G637" i="16"/>
  <c r="AE637" i="16"/>
  <c r="G645" i="16"/>
  <c r="AE645" i="16"/>
  <c r="G653" i="16"/>
  <c r="AE653" i="16"/>
  <c r="G661" i="16"/>
  <c r="AE661" i="16"/>
  <c r="G669" i="16"/>
  <c r="AE669" i="16"/>
  <c r="G677" i="16"/>
  <c r="AE677" i="16"/>
  <c r="G685" i="16"/>
  <c r="AE685" i="16"/>
  <c r="G693" i="16"/>
  <c r="AE693" i="16"/>
  <c r="G701" i="16"/>
  <c r="AE701" i="16"/>
  <c r="G709" i="16"/>
  <c r="AE709" i="16"/>
  <c r="G717" i="16"/>
  <c r="AE717" i="16"/>
  <c r="G721" i="16"/>
  <c r="AE721" i="16"/>
  <c r="G729" i="16"/>
  <c r="AE729" i="16"/>
  <c r="G733" i="16"/>
  <c r="AE733" i="16"/>
  <c r="G737" i="16"/>
  <c r="AE737" i="16"/>
  <c r="G741" i="16"/>
  <c r="AE741" i="16"/>
  <c r="G745" i="16"/>
  <c r="AE745" i="16"/>
  <c r="G749" i="16"/>
  <c r="AE749" i="16"/>
  <c r="G753" i="16"/>
  <c r="AE753" i="16"/>
  <c r="G757" i="16"/>
  <c r="AE757" i="16"/>
  <c r="G761" i="16"/>
  <c r="AE761" i="16"/>
  <c r="G765" i="16"/>
  <c r="AE765" i="16"/>
  <c r="G769" i="16"/>
  <c r="AE769" i="16"/>
  <c r="G773" i="16"/>
  <c r="AE773" i="16"/>
  <c r="G777" i="16"/>
  <c r="AE777" i="16"/>
  <c r="G785" i="16"/>
  <c r="AE785" i="16"/>
  <c r="G789" i="16"/>
  <c r="AE789" i="16"/>
  <c r="G793" i="16"/>
  <c r="AE793" i="16"/>
  <c r="G801" i="16"/>
  <c r="AE801" i="16"/>
  <c r="G805" i="16"/>
  <c r="AE805" i="16"/>
  <c r="G809" i="16"/>
  <c r="AE809" i="16"/>
  <c r="G813" i="16"/>
  <c r="AE813" i="16"/>
  <c r="G817" i="16"/>
  <c r="AE817" i="16"/>
  <c r="G821" i="16"/>
  <c r="AE821" i="16"/>
  <c r="G825" i="16"/>
  <c r="AE825" i="16"/>
  <c r="G829" i="16"/>
  <c r="AE829" i="16"/>
  <c r="G833" i="16"/>
  <c r="AE833" i="16"/>
  <c r="G837" i="16"/>
  <c r="AE837" i="16"/>
  <c r="G841" i="16"/>
  <c r="AE841" i="16"/>
  <c r="G845" i="16"/>
  <c r="AE845" i="16"/>
  <c r="G849" i="16"/>
  <c r="AE849" i="16"/>
  <c r="G853" i="16"/>
  <c r="AE853" i="16"/>
  <c r="G857" i="16"/>
  <c r="AE857" i="16"/>
  <c r="G861" i="16"/>
  <c r="AE861" i="16"/>
  <c r="G865" i="16"/>
  <c r="AE865" i="16"/>
  <c r="G869" i="16"/>
  <c r="AE869" i="16"/>
  <c r="G873" i="16"/>
  <c r="AE873" i="16"/>
  <c r="G877" i="16"/>
  <c r="AE877" i="16"/>
  <c r="G881" i="16"/>
  <c r="AE881" i="16"/>
  <c r="G885" i="16"/>
  <c r="AE885" i="16"/>
  <c r="G889" i="16"/>
  <c r="AE889" i="16"/>
  <c r="G897" i="16"/>
  <c r="AE897" i="16"/>
  <c r="G901" i="16"/>
  <c r="AE901" i="16"/>
  <c r="G905" i="16"/>
  <c r="AE905" i="16"/>
  <c r="G909" i="16"/>
  <c r="AE909" i="16"/>
  <c r="G334" i="16"/>
  <c r="AE334" i="16"/>
  <c r="G338" i="16"/>
  <c r="AE338" i="16"/>
  <c r="G342" i="16"/>
  <c r="AE342" i="16"/>
  <c r="G346" i="16"/>
  <c r="AE346" i="16"/>
  <c r="G350" i="16"/>
  <c r="AE350" i="16"/>
  <c r="G354" i="16"/>
  <c r="AE354" i="16"/>
  <c r="G358" i="16"/>
  <c r="AE358" i="16"/>
  <c r="G362" i="16"/>
  <c r="AE362" i="16"/>
  <c r="G366" i="16"/>
  <c r="AE366" i="16"/>
  <c r="G370" i="16"/>
  <c r="AE370" i="16"/>
  <c r="G374" i="16"/>
  <c r="AE374" i="16"/>
  <c r="G378" i="16"/>
  <c r="AE378" i="16"/>
  <c r="G382" i="16"/>
  <c r="AE382" i="16"/>
  <c r="G386" i="16"/>
  <c r="AE386" i="16"/>
  <c r="G390" i="16"/>
  <c r="AE390" i="16"/>
  <c r="G394" i="16"/>
  <c r="AE394" i="16"/>
  <c r="G398" i="16"/>
  <c r="AE398" i="16"/>
  <c r="G402" i="16"/>
  <c r="AE402" i="16"/>
  <c r="G406" i="16"/>
  <c r="AE406" i="16"/>
  <c r="G410" i="16"/>
  <c r="AE410" i="16"/>
  <c r="G414" i="16"/>
  <c r="AE414" i="16"/>
  <c r="G418" i="16"/>
  <c r="AE418" i="16"/>
  <c r="G422" i="16"/>
  <c r="AE422" i="16"/>
  <c r="G426" i="16"/>
  <c r="AE426" i="16"/>
  <c r="G430" i="16"/>
  <c r="AE430" i="16"/>
  <c r="G434" i="16"/>
  <c r="AE434" i="16"/>
  <c r="G438" i="16"/>
  <c r="AE438" i="16"/>
  <c r="G442" i="16"/>
  <c r="AE442" i="16"/>
  <c r="G446" i="16"/>
  <c r="AE446" i="16"/>
  <c r="G450" i="16"/>
  <c r="AE450" i="16"/>
  <c r="G454" i="16"/>
  <c r="AE454" i="16"/>
  <c r="G458" i="16"/>
  <c r="AE458" i="16"/>
  <c r="G462" i="16"/>
  <c r="AE462" i="16"/>
  <c r="G466" i="16"/>
  <c r="AE466" i="16"/>
  <c r="G470" i="16"/>
  <c r="AE470" i="16"/>
  <c r="G474" i="16"/>
  <c r="AE474" i="16"/>
  <c r="G478" i="16"/>
  <c r="AE478" i="16"/>
  <c r="G482" i="16"/>
  <c r="AE482" i="16"/>
  <c r="G486" i="16"/>
  <c r="AE486" i="16"/>
  <c r="G490" i="16"/>
  <c r="AE490" i="16"/>
  <c r="G494" i="16"/>
  <c r="AE494" i="16"/>
  <c r="G498" i="16"/>
  <c r="AE498" i="16"/>
  <c r="G502" i="16"/>
  <c r="AE502" i="16"/>
  <c r="G506" i="16"/>
  <c r="AE506" i="16"/>
  <c r="G510" i="16"/>
  <c r="AE510" i="16"/>
  <c r="G514" i="16"/>
  <c r="AE514" i="16"/>
  <c r="G518" i="16"/>
  <c r="AE518" i="16"/>
  <c r="G522" i="16"/>
  <c r="AE522" i="16"/>
  <c r="G526" i="16"/>
  <c r="AE526" i="16"/>
  <c r="G530" i="16"/>
  <c r="AE530" i="16"/>
  <c r="G534" i="16"/>
  <c r="AE534" i="16"/>
  <c r="G538" i="16"/>
  <c r="AE538" i="16"/>
  <c r="G542" i="16"/>
  <c r="AE542" i="16"/>
  <c r="G546" i="16"/>
  <c r="AE546" i="16"/>
  <c r="G550" i="16"/>
  <c r="AE550" i="16"/>
  <c r="G554" i="16"/>
  <c r="AE554" i="16"/>
  <c r="G558" i="16"/>
  <c r="AE558" i="16"/>
  <c r="G562" i="16"/>
  <c r="AE562" i="16"/>
  <c r="G566" i="16"/>
  <c r="AE566" i="16"/>
  <c r="G570" i="16"/>
  <c r="AE570" i="16"/>
  <c r="G574" i="16"/>
  <c r="AE574" i="16"/>
  <c r="G578" i="16"/>
  <c r="AE578" i="16"/>
  <c r="G582" i="16"/>
  <c r="AE582" i="16"/>
  <c r="G586" i="16"/>
  <c r="AE586" i="16"/>
  <c r="G590" i="16"/>
  <c r="AE590" i="16"/>
  <c r="G594" i="16"/>
  <c r="AE594" i="16"/>
  <c r="G598" i="16"/>
  <c r="AE598" i="16"/>
  <c r="G602" i="16"/>
  <c r="AE602" i="16"/>
  <c r="G606" i="16"/>
  <c r="AE606" i="16"/>
  <c r="G610" i="16"/>
  <c r="AE610" i="16"/>
  <c r="G614" i="16"/>
  <c r="AE614" i="16"/>
  <c r="G618" i="16"/>
  <c r="AE618" i="16"/>
  <c r="G622" i="16"/>
  <c r="AE622" i="16"/>
  <c r="G626" i="16"/>
  <c r="AE626" i="16"/>
  <c r="G630" i="16"/>
  <c r="AE630" i="16"/>
  <c r="G634" i="16"/>
  <c r="AE634" i="16"/>
  <c r="G638" i="16"/>
  <c r="AE638" i="16"/>
  <c r="G642" i="16"/>
  <c r="AE642" i="16"/>
  <c r="G646" i="16"/>
  <c r="AE646" i="16"/>
  <c r="G650" i="16"/>
  <c r="AE650" i="16"/>
  <c r="G654" i="16"/>
  <c r="AE654" i="16"/>
  <c r="G658" i="16"/>
  <c r="AE658" i="16"/>
  <c r="G662" i="16"/>
  <c r="AE662" i="16"/>
  <c r="G666" i="16"/>
  <c r="AE666" i="16"/>
  <c r="G670" i="16"/>
  <c r="AE670" i="16"/>
  <c r="G674" i="16"/>
  <c r="AE674" i="16"/>
  <c r="G678" i="16"/>
  <c r="AE678" i="16"/>
  <c r="G682" i="16"/>
  <c r="AE682" i="16"/>
  <c r="G686" i="16"/>
  <c r="AE686" i="16"/>
  <c r="G690" i="16"/>
  <c r="AE690" i="16"/>
  <c r="G694" i="16"/>
  <c r="AE694" i="16"/>
  <c r="G698" i="16"/>
  <c r="AE698" i="16"/>
  <c r="G702" i="16"/>
  <c r="AE702" i="16"/>
  <c r="G706" i="16"/>
  <c r="AE706" i="16"/>
  <c r="G710" i="16"/>
  <c r="AE710" i="16"/>
  <c r="G714" i="16"/>
  <c r="AE714" i="16"/>
  <c r="G718" i="16"/>
  <c r="AE718" i="16"/>
  <c r="G722" i="16"/>
  <c r="AE722" i="16"/>
  <c r="G726" i="16"/>
  <c r="AE726" i="16"/>
  <c r="G730" i="16"/>
  <c r="AE730" i="16"/>
  <c r="G734" i="16"/>
  <c r="AE734" i="16"/>
  <c r="G738" i="16"/>
  <c r="AE738" i="16"/>
  <c r="G742" i="16"/>
  <c r="AE742" i="16"/>
  <c r="G746" i="16"/>
  <c r="AE746" i="16"/>
  <c r="G750" i="16"/>
  <c r="AE750" i="16"/>
  <c r="G754" i="16"/>
  <c r="AE754" i="16"/>
  <c r="G758" i="16"/>
  <c r="AE758" i="16"/>
  <c r="G762" i="16"/>
  <c r="AE762" i="16"/>
  <c r="G766" i="16"/>
  <c r="AE766" i="16"/>
  <c r="G770" i="16"/>
  <c r="AE770" i="16"/>
  <c r="G774" i="16"/>
  <c r="AE774" i="16"/>
  <c r="G778" i="16"/>
  <c r="AE778" i="16"/>
  <c r="G782" i="16"/>
  <c r="AE782" i="16"/>
  <c r="G786" i="16"/>
  <c r="AE786" i="16"/>
  <c r="G790" i="16"/>
  <c r="AE790" i="16"/>
  <c r="G794" i="16"/>
  <c r="AE794" i="16"/>
  <c r="G798" i="16"/>
  <c r="AE798" i="16"/>
  <c r="G802" i="16"/>
  <c r="AE802" i="16"/>
  <c r="G806" i="16"/>
  <c r="AE806" i="16"/>
  <c r="G810" i="16"/>
  <c r="AE810" i="16"/>
  <c r="G814" i="16"/>
  <c r="AE814" i="16"/>
  <c r="G818" i="16"/>
  <c r="AE818" i="16"/>
  <c r="G822" i="16"/>
  <c r="AE822" i="16"/>
  <c r="G826" i="16"/>
  <c r="AE826" i="16"/>
  <c r="G830" i="16"/>
  <c r="AE830" i="16"/>
  <c r="G834" i="16"/>
  <c r="AE834" i="16"/>
  <c r="G838" i="16"/>
  <c r="AE838" i="16"/>
  <c r="G842" i="16"/>
  <c r="AE842" i="16"/>
  <c r="G846" i="16"/>
  <c r="AE846" i="16"/>
  <c r="G850" i="16"/>
  <c r="AE850" i="16"/>
  <c r="G854" i="16"/>
  <c r="AE854" i="16"/>
  <c r="G858" i="16"/>
  <c r="AE858" i="16"/>
  <c r="G862" i="16"/>
  <c r="AE862" i="16"/>
  <c r="G866" i="16"/>
  <c r="AE866" i="16"/>
  <c r="G870" i="16"/>
  <c r="AE870" i="16"/>
  <c r="G874" i="16"/>
  <c r="AE874" i="16"/>
  <c r="G878" i="16"/>
  <c r="AE878" i="16"/>
  <c r="G882" i="16"/>
  <c r="AE882" i="16"/>
  <c r="G886" i="16"/>
  <c r="AE886" i="16"/>
  <c r="G890" i="16"/>
  <c r="AE890" i="16"/>
  <c r="G894" i="16"/>
  <c r="AE894" i="16"/>
  <c r="G898" i="16"/>
  <c r="AE898" i="16"/>
  <c r="G902" i="16"/>
  <c r="AE902" i="16"/>
  <c r="G906" i="16"/>
  <c r="AE906" i="16"/>
  <c r="G910" i="16"/>
  <c r="AE910" i="16"/>
  <c r="G914" i="16"/>
  <c r="AE914" i="16"/>
  <c r="G918" i="16"/>
  <c r="AE918" i="16"/>
  <c r="G922" i="16"/>
  <c r="AE922" i="16"/>
  <c r="G926" i="16"/>
  <c r="AE926" i="16"/>
  <c r="G930" i="16"/>
  <c r="AE930" i="16"/>
  <c r="G934" i="16"/>
  <c r="AE934" i="16"/>
  <c r="G938" i="16"/>
  <c r="AE938" i="16"/>
  <c r="G942" i="16"/>
  <c r="AE942" i="16"/>
  <c r="G946" i="16"/>
  <c r="AE946" i="16"/>
  <c r="G950" i="16"/>
  <c r="AE950" i="16"/>
  <c r="G954" i="16"/>
  <c r="AE954" i="16"/>
  <c r="G958" i="16"/>
  <c r="AE958" i="16"/>
  <c r="G962" i="16"/>
  <c r="AE962" i="16"/>
  <c r="G966" i="16"/>
  <c r="AE966" i="16"/>
  <c r="G970" i="16"/>
  <c r="AE970" i="16"/>
  <c r="G974" i="16"/>
  <c r="AE974" i="16"/>
  <c r="G978" i="16"/>
  <c r="AE978" i="16"/>
  <c r="G982" i="16"/>
  <c r="AE982" i="16"/>
  <c r="G986" i="16"/>
  <c r="AE986" i="16"/>
  <c r="G990" i="16"/>
  <c r="AE990" i="16"/>
  <c r="G994" i="16"/>
  <c r="AE994" i="16"/>
  <c r="G998" i="16"/>
  <c r="AE998" i="16"/>
  <c r="G1002" i="16"/>
  <c r="AE1002" i="16"/>
  <c r="G1006" i="16"/>
  <c r="AE1006" i="16"/>
  <c r="G357" i="16"/>
  <c r="AE357" i="16"/>
  <c r="G389" i="16"/>
  <c r="AE389" i="16"/>
  <c r="G413" i="16"/>
  <c r="AE413" i="16"/>
  <c r="G437" i="16"/>
  <c r="AE437" i="16"/>
  <c r="G461" i="16"/>
  <c r="AE461" i="16"/>
  <c r="G489" i="16"/>
  <c r="AE489" i="16"/>
  <c r="G513" i="16"/>
  <c r="AE513" i="16"/>
  <c r="G537" i="16"/>
  <c r="AE537" i="16"/>
  <c r="G565" i="16"/>
  <c r="AE565" i="16"/>
  <c r="G613" i="16"/>
  <c r="AE613" i="16"/>
  <c r="G781" i="16"/>
  <c r="AE781" i="16"/>
  <c r="G335" i="16"/>
  <c r="AE335" i="16"/>
  <c r="G339" i="16"/>
  <c r="AE339" i="16"/>
  <c r="G343" i="16"/>
  <c r="AE343" i="16"/>
  <c r="G347" i="16"/>
  <c r="AE347" i="16"/>
  <c r="G351" i="16"/>
  <c r="AE351" i="16"/>
  <c r="G355" i="16"/>
  <c r="AE355" i="16"/>
  <c r="G359" i="16"/>
  <c r="AE359" i="16"/>
  <c r="G363" i="16"/>
  <c r="AE363" i="16"/>
  <c r="G367" i="16"/>
  <c r="AE367" i="16"/>
  <c r="G371" i="16"/>
  <c r="AE371" i="16"/>
  <c r="G375" i="16"/>
  <c r="AE375" i="16"/>
  <c r="G379" i="16"/>
  <c r="AE379" i="16"/>
  <c r="G383" i="16"/>
  <c r="AE383" i="16"/>
  <c r="G387" i="16"/>
  <c r="AE387" i="16"/>
  <c r="G391" i="16"/>
  <c r="AE391" i="16"/>
  <c r="G395" i="16"/>
  <c r="AE395" i="16"/>
  <c r="G399" i="16"/>
  <c r="AE399" i="16"/>
  <c r="G403" i="16"/>
  <c r="AE403" i="16"/>
  <c r="G407" i="16"/>
  <c r="AE407" i="16"/>
  <c r="G411" i="16"/>
  <c r="AE411" i="16"/>
  <c r="G415" i="16"/>
  <c r="AE415" i="16"/>
  <c r="G419" i="16"/>
  <c r="AE419" i="16"/>
  <c r="G423" i="16"/>
  <c r="AE423" i="16"/>
  <c r="G427" i="16"/>
  <c r="AE427" i="16"/>
  <c r="G431" i="16"/>
  <c r="AE431" i="16"/>
  <c r="G435" i="16"/>
  <c r="AE435" i="16"/>
  <c r="G439" i="16"/>
  <c r="AE439" i="16"/>
  <c r="G443" i="16"/>
  <c r="AE443" i="16"/>
  <c r="G447" i="16"/>
  <c r="AE447" i="16"/>
  <c r="G451" i="16"/>
  <c r="AE451" i="16"/>
  <c r="G455" i="16"/>
  <c r="AE455" i="16"/>
  <c r="G459" i="16"/>
  <c r="AE459" i="16"/>
  <c r="G463" i="16"/>
  <c r="AE463" i="16"/>
  <c r="G467" i="16"/>
  <c r="AE467" i="16"/>
  <c r="G471" i="16"/>
  <c r="AE471" i="16"/>
  <c r="G475" i="16"/>
  <c r="AE475" i="16"/>
  <c r="G479" i="16"/>
  <c r="AE479" i="16"/>
  <c r="G483" i="16"/>
  <c r="AE483" i="16"/>
  <c r="G487" i="16"/>
  <c r="AE487" i="16"/>
  <c r="G491" i="16"/>
  <c r="AE491" i="16"/>
  <c r="G495" i="16"/>
  <c r="AE495" i="16"/>
  <c r="G499" i="16"/>
  <c r="AE499" i="16"/>
  <c r="G503" i="16"/>
  <c r="AE503" i="16"/>
  <c r="G507" i="16"/>
  <c r="AE507" i="16"/>
  <c r="G511" i="16"/>
  <c r="AE511" i="16"/>
  <c r="G515" i="16"/>
  <c r="AE515" i="16"/>
  <c r="G519" i="16"/>
  <c r="AE519" i="16"/>
  <c r="G523" i="16"/>
  <c r="AE523" i="16"/>
  <c r="G527" i="16"/>
  <c r="AE527" i="16"/>
  <c r="G531" i="16"/>
  <c r="AE531" i="16"/>
  <c r="G535" i="16"/>
  <c r="AE535" i="16"/>
  <c r="G539" i="16"/>
  <c r="AE539" i="16"/>
  <c r="G543" i="16"/>
  <c r="AE543" i="16"/>
  <c r="G547" i="16"/>
  <c r="AE547" i="16"/>
  <c r="G551" i="16"/>
  <c r="AE551" i="16"/>
  <c r="G555" i="16"/>
  <c r="AE555" i="16"/>
  <c r="G559" i="16"/>
  <c r="AE559" i="16"/>
  <c r="G563" i="16"/>
  <c r="AE563" i="16"/>
  <c r="G567" i="16"/>
  <c r="AE567" i="16"/>
  <c r="G571" i="16"/>
  <c r="AE571" i="16"/>
  <c r="G575" i="16"/>
  <c r="AE575" i="16"/>
  <c r="G579" i="16"/>
  <c r="AE579" i="16"/>
  <c r="G583" i="16"/>
  <c r="AE583" i="16"/>
  <c r="G587" i="16"/>
  <c r="AE587" i="16"/>
  <c r="G591" i="16"/>
  <c r="AE591" i="16"/>
  <c r="G595" i="16"/>
  <c r="AE595" i="16"/>
  <c r="G599" i="16"/>
  <c r="AE599" i="16"/>
  <c r="G603" i="16"/>
  <c r="AE603" i="16"/>
  <c r="G607" i="16"/>
  <c r="AE607" i="16"/>
  <c r="G611" i="16"/>
  <c r="AE611" i="16"/>
  <c r="G615" i="16"/>
  <c r="AE615" i="16"/>
  <c r="G619" i="16"/>
  <c r="AE619" i="16"/>
  <c r="G623" i="16"/>
  <c r="AE623" i="16"/>
  <c r="G627" i="16"/>
  <c r="AE627" i="16"/>
  <c r="G631" i="16"/>
  <c r="AE631" i="16"/>
  <c r="G635" i="16"/>
  <c r="AE635" i="16"/>
  <c r="G639" i="16"/>
  <c r="AE639" i="16"/>
  <c r="G643" i="16"/>
  <c r="AE643" i="16"/>
  <c r="G647" i="16"/>
  <c r="AE647" i="16"/>
  <c r="G651" i="16"/>
  <c r="AE651" i="16"/>
  <c r="G655" i="16"/>
  <c r="AE655" i="16"/>
  <c r="G659" i="16"/>
  <c r="AE659" i="16"/>
  <c r="G663" i="16"/>
  <c r="AE663" i="16"/>
  <c r="G667" i="16"/>
  <c r="AE667" i="16"/>
  <c r="G671" i="16"/>
  <c r="AE671" i="16"/>
  <c r="G675" i="16"/>
  <c r="AE675" i="16"/>
  <c r="G679" i="16"/>
  <c r="AE679" i="16"/>
  <c r="G683" i="16"/>
  <c r="AE683" i="16"/>
  <c r="G687" i="16"/>
  <c r="AE687" i="16"/>
  <c r="G691" i="16"/>
  <c r="AE691" i="16"/>
  <c r="G695" i="16"/>
  <c r="AE695" i="16"/>
  <c r="G699" i="16"/>
  <c r="AE699" i="16"/>
  <c r="G703" i="16"/>
  <c r="AE703" i="16"/>
  <c r="G707" i="16"/>
  <c r="AE707" i="16"/>
  <c r="G711" i="16"/>
  <c r="AE711" i="16"/>
  <c r="G715" i="16"/>
  <c r="AE715" i="16"/>
  <c r="G719" i="16"/>
  <c r="AE719" i="16"/>
  <c r="G723" i="16"/>
  <c r="AE723" i="16"/>
  <c r="G727" i="16"/>
  <c r="AE727" i="16"/>
  <c r="G731" i="16"/>
  <c r="AE731" i="16"/>
  <c r="G735" i="16"/>
  <c r="AE735" i="16"/>
  <c r="G739" i="16"/>
  <c r="AE739" i="16"/>
  <c r="G743" i="16"/>
  <c r="AE743" i="16"/>
  <c r="G747" i="16"/>
  <c r="AE747" i="16"/>
  <c r="G751" i="16"/>
  <c r="AE751" i="16"/>
  <c r="G755" i="16"/>
  <c r="AE755" i="16"/>
  <c r="G759" i="16"/>
  <c r="AE759" i="16"/>
  <c r="G763" i="16"/>
  <c r="AE763" i="16"/>
  <c r="G767" i="16"/>
  <c r="AE767" i="16"/>
  <c r="G771" i="16"/>
  <c r="AE771" i="16"/>
  <c r="G775" i="16"/>
  <c r="AE775" i="16"/>
  <c r="G779" i="16"/>
  <c r="AE779" i="16"/>
  <c r="G783" i="16"/>
  <c r="AE783" i="16"/>
  <c r="G787" i="16"/>
  <c r="AE787" i="16"/>
  <c r="G791" i="16"/>
  <c r="AE791" i="16"/>
  <c r="G795" i="16"/>
  <c r="AE795" i="16"/>
  <c r="G799" i="16"/>
  <c r="AE799" i="16"/>
  <c r="G803" i="16"/>
  <c r="AE803" i="16"/>
  <c r="G807" i="16"/>
  <c r="AE807" i="16"/>
  <c r="G811" i="16"/>
  <c r="AE811" i="16"/>
  <c r="G815" i="16"/>
  <c r="AE815" i="16"/>
  <c r="G819" i="16"/>
  <c r="AE819" i="16"/>
  <c r="G823" i="16"/>
  <c r="AE823" i="16"/>
  <c r="G827" i="16"/>
  <c r="AE827" i="16"/>
  <c r="G831" i="16"/>
  <c r="AE831" i="16"/>
  <c r="G835" i="16"/>
  <c r="AE835" i="16"/>
  <c r="G839" i="16"/>
  <c r="AE839" i="16"/>
  <c r="G843" i="16"/>
  <c r="AE843" i="16"/>
  <c r="G847" i="16"/>
  <c r="AE847" i="16"/>
  <c r="G851" i="16"/>
  <c r="AE851" i="16"/>
  <c r="G855" i="16"/>
  <c r="AE855" i="16"/>
  <c r="G859" i="16"/>
  <c r="AE859" i="16"/>
  <c r="G863" i="16"/>
  <c r="AE863" i="16"/>
  <c r="G867" i="16"/>
  <c r="AE867" i="16"/>
  <c r="G871" i="16"/>
  <c r="AE871" i="16"/>
  <c r="G875" i="16"/>
  <c r="AE875" i="16"/>
  <c r="G879" i="16"/>
  <c r="AE879" i="16"/>
  <c r="G883" i="16"/>
  <c r="AE883" i="16"/>
  <c r="G887" i="16"/>
  <c r="AE887" i="16"/>
  <c r="G891" i="16"/>
  <c r="AE891" i="16"/>
  <c r="G895" i="16"/>
  <c r="AE895" i="16"/>
  <c r="G899" i="16"/>
  <c r="AE899" i="16"/>
  <c r="G903" i="16"/>
  <c r="AE903" i="16"/>
  <c r="G907" i="16"/>
  <c r="AE907" i="16"/>
  <c r="G341" i="16"/>
  <c r="AE341" i="16"/>
  <c r="G349" i="16"/>
  <c r="AE349" i="16"/>
  <c r="G365" i="16"/>
  <c r="AE365" i="16"/>
  <c r="G373" i="16"/>
  <c r="AE373" i="16"/>
  <c r="G381" i="16"/>
  <c r="AE381" i="16"/>
  <c r="G393" i="16"/>
  <c r="AE393" i="16"/>
  <c r="G401" i="16"/>
  <c r="AE401" i="16"/>
  <c r="G405" i="16"/>
  <c r="AE405" i="16"/>
  <c r="G417" i="16"/>
  <c r="AE417" i="16"/>
  <c r="G425" i="16"/>
  <c r="AE425" i="16"/>
  <c r="G433" i="16"/>
  <c r="AE433" i="16"/>
  <c r="G445" i="16"/>
  <c r="AE445" i="16"/>
  <c r="G457" i="16"/>
  <c r="AE457" i="16"/>
  <c r="G469" i="16"/>
  <c r="AE469" i="16"/>
  <c r="G477" i="16"/>
  <c r="AE477" i="16"/>
  <c r="G485" i="16"/>
  <c r="AE485" i="16"/>
  <c r="G497" i="16"/>
  <c r="AE497" i="16"/>
  <c r="G505" i="16"/>
  <c r="AE505" i="16"/>
  <c r="G517" i="16"/>
  <c r="AE517" i="16"/>
  <c r="G525" i="16"/>
  <c r="AE525" i="16"/>
  <c r="G533" i="16"/>
  <c r="AE533" i="16"/>
  <c r="G545" i="16"/>
  <c r="AE545" i="16"/>
  <c r="G553" i="16"/>
  <c r="AE553" i="16"/>
  <c r="G561" i="16"/>
  <c r="AE561" i="16"/>
  <c r="G573" i="16"/>
  <c r="AE573" i="16"/>
  <c r="G581" i="16"/>
  <c r="AE581" i="16"/>
  <c r="G589" i="16"/>
  <c r="AE589" i="16"/>
  <c r="G597" i="16"/>
  <c r="AE597" i="16"/>
  <c r="G605" i="16"/>
  <c r="AE605" i="16"/>
  <c r="G617" i="16"/>
  <c r="AE617" i="16"/>
  <c r="G625" i="16"/>
  <c r="AE625" i="16"/>
  <c r="G633" i="16"/>
  <c r="AE633" i="16"/>
  <c r="G641" i="16"/>
  <c r="AE641" i="16"/>
  <c r="G649" i="16"/>
  <c r="AE649" i="16"/>
  <c r="G657" i="16"/>
  <c r="AE657" i="16"/>
  <c r="G665" i="16"/>
  <c r="AE665" i="16"/>
  <c r="G673" i="16"/>
  <c r="AE673" i="16"/>
  <c r="G681" i="16"/>
  <c r="AE681" i="16"/>
  <c r="G689" i="16"/>
  <c r="AE689" i="16"/>
  <c r="G697" i="16"/>
  <c r="AE697" i="16"/>
  <c r="G705" i="16"/>
  <c r="AE705" i="16"/>
  <c r="G713" i="16"/>
  <c r="AE713" i="16"/>
  <c r="G725" i="16"/>
  <c r="AE725" i="16"/>
  <c r="G797" i="16"/>
  <c r="AE797" i="16"/>
  <c r="G336" i="16"/>
  <c r="AE336" i="16"/>
  <c r="G340" i="16"/>
  <c r="AE340" i="16"/>
  <c r="G344" i="16"/>
  <c r="AE344" i="16"/>
  <c r="G348" i="16"/>
  <c r="AE348" i="16"/>
  <c r="G352" i="16"/>
  <c r="AE352" i="16"/>
  <c r="G356" i="16"/>
  <c r="AE356" i="16"/>
  <c r="G360" i="16"/>
  <c r="AE360" i="16"/>
  <c r="G364" i="16"/>
  <c r="AE364" i="16"/>
  <c r="G368" i="16"/>
  <c r="AE368" i="16"/>
  <c r="G372" i="16"/>
  <c r="AE372" i="16"/>
  <c r="G376" i="16"/>
  <c r="AE376" i="16"/>
  <c r="G380" i="16"/>
  <c r="AE380" i="16"/>
  <c r="G384" i="16"/>
  <c r="AE384" i="16"/>
  <c r="G388" i="16"/>
  <c r="AE388" i="16"/>
  <c r="G392" i="16"/>
  <c r="AE392" i="16"/>
  <c r="G396" i="16"/>
  <c r="AE396" i="16"/>
  <c r="G400" i="16"/>
  <c r="AE400" i="16"/>
  <c r="G404" i="16"/>
  <c r="AE404" i="16"/>
  <c r="G408" i="16"/>
  <c r="AE408" i="16"/>
  <c r="G412" i="16"/>
  <c r="AE412" i="16"/>
  <c r="G416" i="16"/>
  <c r="AE416" i="16"/>
  <c r="G420" i="16"/>
  <c r="AE420" i="16"/>
  <c r="G424" i="16"/>
  <c r="AE424" i="16"/>
  <c r="G428" i="16"/>
  <c r="AE428" i="16"/>
  <c r="G432" i="16"/>
  <c r="AE432" i="16"/>
  <c r="G436" i="16"/>
  <c r="AE436" i="16"/>
  <c r="G440" i="16"/>
  <c r="AE440" i="16"/>
  <c r="G444" i="16"/>
  <c r="AE444" i="16"/>
  <c r="G448" i="16"/>
  <c r="AE448" i="16"/>
  <c r="G452" i="16"/>
  <c r="AE452" i="16"/>
  <c r="G456" i="16"/>
  <c r="AE456" i="16"/>
  <c r="G460" i="16"/>
  <c r="AE460" i="16"/>
  <c r="G464" i="16"/>
  <c r="AE464" i="16"/>
  <c r="G468" i="16"/>
  <c r="AE468" i="16"/>
  <c r="G472" i="16"/>
  <c r="AE472" i="16"/>
  <c r="G476" i="16"/>
  <c r="AE476" i="16"/>
  <c r="G480" i="16"/>
  <c r="AE480" i="16"/>
  <c r="G484" i="16"/>
  <c r="AE484" i="16"/>
  <c r="G488" i="16"/>
  <c r="AE488" i="16"/>
  <c r="G492" i="16"/>
  <c r="AE492" i="16"/>
  <c r="G496" i="16"/>
  <c r="AE496" i="16"/>
  <c r="G500" i="16"/>
  <c r="AE500" i="16"/>
  <c r="G504" i="16"/>
  <c r="AE504" i="16"/>
  <c r="G508" i="16"/>
  <c r="AE508" i="16"/>
  <c r="G512" i="16"/>
  <c r="AE512" i="16"/>
  <c r="G516" i="16"/>
  <c r="AE516" i="16"/>
  <c r="G520" i="16"/>
  <c r="AE520" i="16"/>
  <c r="G524" i="16"/>
  <c r="AE524" i="16"/>
  <c r="G528" i="16"/>
  <c r="AE528" i="16"/>
  <c r="G532" i="16"/>
  <c r="AE532" i="16"/>
  <c r="G536" i="16"/>
  <c r="AE536" i="16"/>
  <c r="G540" i="16"/>
  <c r="AE540" i="16"/>
  <c r="G544" i="16"/>
  <c r="AE544" i="16"/>
  <c r="G548" i="16"/>
  <c r="AE548" i="16"/>
  <c r="G552" i="16"/>
  <c r="AE552" i="16"/>
  <c r="G556" i="16"/>
  <c r="AE556" i="16"/>
  <c r="G560" i="16"/>
  <c r="AE560" i="16"/>
  <c r="G564" i="16"/>
  <c r="AE564" i="16"/>
  <c r="G568" i="16"/>
  <c r="AE568" i="16"/>
  <c r="G572" i="16"/>
  <c r="AE572" i="16"/>
  <c r="G576" i="16"/>
  <c r="AE576" i="16"/>
  <c r="G580" i="16"/>
  <c r="AE580" i="16"/>
  <c r="G584" i="16"/>
  <c r="AE584" i="16"/>
  <c r="G588" i="16"/>
  <c r="AE588" i="16"/>
  <c r="G592" i="16"/>
  <c r="AE592" i="16"/>
  <c r="G596" i="16"/>
  <c r="AE596" i="16"/>
  <c r="G600" i="16"/>
  <c r="AE600" i="16"/>
  <c r="G604" i="16"/>
  <c r="AE604" i="16"/>
  <c r="G608" i="16"/>
  <c r="AE608" i="16"/>
  <c r="G612" i="16"/>
  <c r="AE612" i="16"/>
  <c r="G616" i="16"/>
  <c r="AE616" i="16"/>
  <c r="G620" i="16"/>
  <c r="AE620" i="16"/>
  <c r="G624" i="16"/>
  <c r="AE624" i="16"/>
  <c r="G628" i="16"/>
  <c r="AE628" i="16"/>
  <c r="G632" i="16"/>
  <c r="AE632" i="16"/>
  <c r="G636" i="16"/>
  <c r="AE636" i="16"/>
  <c r="G640" i="16"/>
  <c r="AE640" i="16"/>
  <c r="G644" i="16"/>
  <c r="AE644" i="16"/>
  <c r="G648" i="16"/>
  <c r="AE648" i="16"/>
  <c r="G652" i="16"/>
  <c r="AE652" i="16"/>
  <c r="G656" i="16"/>
  <c r="AE656" i="16"/>
  <c r="G660" i="16"/>
  <c r="AE660" i="16"/>
  <c r="G664" i="16"/>
  <c r="AE664" i="16"/>
  <c r="G668" i="16"/>
  <c r="AE668" i="16"/>
  <c r="G672" i="16"/>
  <c r="AE672" i="16"/>
  <c r="G676" i="16"/>
  <c r="AE676" i="16"/>
  <c r="G680" i="16"/>
  <c r="AE680" i="16"/>
  <c r="G684" i="16"/>
  <c r="AE684" i="16"/>
  <c r="G688" i="16"/>
  <c r="AE688" i="16"/>
  <c r="G692" i="16"/>
  <c r="AE692" i="16"/>
  <c r="G696" i="16"/>
  <c r="AE696" i="16"/>
  <c r="G700" i="16"/>
  <c r="AE700" i="16"/>
  <c r="G704" i="16"/>
  <c r="AE704" i="16"/>
  <c r="G708" i="16"/>
  <c r="AE708" i="16"/>
  <c r="G712" i="16"/>
  <c r="AE712" i="16"/>
  <c r="G716" i="16"/>
  <c r="AE716" i="16"/>
  <c r="G720" i="16"/>
  <c r="AE720" i="16"/>
  <c r="G724" i="16"/>
  <c r="AE724" i="16"/>
  <c r="G728" i="16"/>
  <c r="AE728" i="16"/>
  <c r="G732" i="16"/>
  <c r="AE732" i="16"/>
  <c r="G736" i="16"/>
  <c r="AE736" i="16"/>
  <c r="G740" i="16"/>
  <c r="AE740" i="16"/>
  <c r="G744" i="16"/>
  <c r="AE744" i="16"/>
  <c r="G748" i="16"/>
  <c r="AE748" i="16"/>
  <c r="G752" i="16"/>
  <c r="AE752" i="16"/>
  <c r="G756" i="16"/>
  <c r="AE756" i="16"/>
  <c r="G760" i="16"/>
  <c r="AE760" i="16"/>
  <c r="G764" i="16"/>
  <c r="AE764" i="16"/>
  <c r="G768" i="16"/>
  <c r="AE768" i="16"/>
  <c r="G772" i="16"/>
  <c r="AE772" i="16"/>
  <c r="G776" i="16"/>
  <c r="AE776" i="16"/>
  <c r="G780" i="16"/>
  <c r="AE780" i="16"/>
  <c r="G784" i="16"/>
  <c r="AE784" i="16"/>
  <c r="G788" i="16"/>
  <c r="AE788" i="16"/>
  <c r="G792" i="16"/>
  <c r="AE792" i="16"/>
  <c r="G796" i="16"/>
  <c r="AE796" i="16"/>
  <c r="G800" i="16"/>
  <c r="AE800" i="16"/>
  <c r="G804" i="16"/>
  <c r="AE804" i="16"/>
  <c r="G808" i="16"/>
  <c r="AE808" i="16"/>
  <c r="G812" i="16"/>
  <c r="AE812" i="16"/>
  <c r="G816" i="16"/>
  <c r="AE816" i="16"/>
  <c r="G820" i="16"/>
  <c r="AE820" i="16"/>
  <c r="G824" i="16"/>
  <c r="AE824" i="16"/>
  <c r="G828" i="16"/>
  <c r="AE828" i="16"/>
  <c r="G832" i="16"/>
  <c r="AE832" i="16"/>
  <c r="G836" i="16"/>
  <c r="AE836" i="16"/>
  <c r="G840" i="16"/>
  <c r="AE840" i="16"/>
  <c r="G844" i="16"/>
  <c r="AE844" i="16"/>
  <c r="G848" i="16"/>
  <c r="AE848" i="16"/>
  <c r="G852" i="16"/>
  <c r="AE852" i="16"/>
  <c r="G856" i="16"/>
  <c r="AE856" i="16"/>
  <c r="G860" i="16"/>
  <c r="AE860" i="16"/>
  <c r="G864" i="16"/>
  <c r="AE864" i="16"/>
  <c r="G868" i="16"/>
  <c r="AE868" i="16"/>
  <c r="G872" i="16"/>
  <c r="AE872" i="16"/>
  <c r="G876" i="16"/>
  <c r="AE876" i="16"/>
  <c r="G880" i="16"/>
  <c r="AE880" i="16"/>
  <c r="G884" i="16"/>
  <c r="AE884" i="16"/>
  <c r="G888" i="16"/>
  <c r="AE888" i="16"/>
  <c r="G892" i="16"/>
  <c r="AE892" i="16"/>
  <c r="G896" i="16"/>
  <c r="AE896" i="16"/>
  <c r="G900" i="16"/>
  <c r="AE900" i="16"/>
  <c r="G904" i="16"/>
  <c r="AE904" i="16"/>
  <c r="G908" i="16"/>
  <c r="AE908" i="16"/>
  <c r="G912" i="16"/>
  <c r="AE912" i="16"/>
  <c r="G916" i="16"/>
  <c r="AE916" i="16"/>
  <c r="G920" i="16"/>
  <c r="AE920" i="16"/>
  <c r="G924" i="16"/>
  <c r="AE924" i="16"/>
  <c r="G928" i="16"/>
  <c r="AE928" i="16"/>
  <c r="G932" i="16"/>
  <c r="AE932" i="16"/>
  <c r="G936" i="16"/>
  <c r="AE936" i="16"/>
  <c r="G940" i="16"/>
  <c r="AE940" i="16"/>
  <c r="G944" i="16"/>
  <c r="AE944" i="16"/>
  <c r="G948" i="16"/>
  <c r="AE948" i="16"/>
  <c r="G952" i="16"/>
  <c r="AE952" i="16"/>
  <c r="G956" i="16"/>
  <c r="AE956" i="16"/>
  <c r="G960" i="16"/>
  <c r="AE960" i="16"/>
  <c r="G964" i="16"/>
  <c r="AE964" i="16"/>
  <c r="G968" i="16"/>
  <c r="AE968" i="16"/>
  <c r="G972" i="16"/>
  <c r="AE972" i="16"/>
  <c r="G976" i="16"/>
  <c r="AE976" i="16"/>
  <c r="G980" i="16"/>
  <c r="AE980" i="16"/>
  <c r="G984" i="16"/>
  <c r="AE984" i="16"/>
  <c r="G988" i="16"/>
  <c r="AE988" i="16"/>
  <c r="G992" i="16"/>
  <c r="AE992" i="16"/>
  <c r="G996" i="16"/>
  <c r="AE996" i="16"/>
  <c r="G1000" i="16"/>
  <c r="AE1000" i="16"/>
  <c r="G1004" i="16"/>
  <c r="AE1004" i="16"/>
  <c r="G1008" i="16"/>
  <c r="AE1008" i="16"/>
  <c r="AE911" i="16"/>
  <c r="AE913" i="16"/>
  <c r="AE915" i="16"/>
  <c r="AE917" i="16"/>
  <c r="AE919" i="16"/>
  <c r="AE921" i="16"/>
  <c r="AE923" i="16"/>
  <c r="AE925" i="16"/>
  <c r="AE927" i="16"/>
  <c r="AE929" i="16"/>
  <c r="AE931" i="16"/>
  <c r="AE933" i="16"/>
  <c r="AE935" i="16"/>
  <c r="AE937" i="16"/>
  <c r="AE939" i="16"/>
  <c r="AE941" i="16"/>
  <c r="AE943" i="16"/>
  <c r="AE945" i="16"/>
  <c r="AE947" i="16"/>
  <c r="AE949" i="16"/>
  <c r="AE951" i="16"/>
  <c r="AE953" i="16"/>
  <c r="AE955" i="16"/>
  <c r="AE957" i="16"/>
  <c r="AE959" i="16"/>
  <c r="AE961" i="16"/>
  <c r="AE963" i="16"/>
  <c r="AE965" i="16"/>
  <c r="AE967" i="16"/>
  <c r="AE969" i="16"/>
  <c r="AE971" i="16"/>
  <c r="AE973" i="16"/>
  <c r="AE975" i="16"/>
  <c r="AE977" i="16"/>
  <c r="AE979" i="16"/>
  <c r="AE981" i="16"/>
  <c r="AE983" i="16"/>
  <c r="AE985" i="16"/>
  <c r="AE987" i="16"/>
  <c r="AE989" i="16"/>
  <c r="AE991" i="16"/>
  <c r="AE993" i="16"/>
  <c r="AE995" i="16"/>
  <c r="AE997" i="16"/>
  <c r="AE999" i="16"/>
  <c r="AE1001" i="16"/>
  <c r="AE1003" i="16"/>
  <c r="AE1005" i="16"/>
  <c r="AE1007" i="16"/>
  <c r="O321" i="12"/>
  <c r="AJ282" i="12"/>
  <c r="BE282" i="12" s="1"/>
  <c r="BZ282" i="12" s="1"/>
  <c r="AD362" i="12"/>
  <c r="AY362" i="12" s="1"/>
  <c r="BT362" i="12" s="1"/>
  <c r="CO362" i="12" s="1"/>
  <c r="AY323" i="12"/>
  <c r="BT323" i="12" s="1"/>
  <c r="CO323" i="12" s="1"/>
  <c r="AE321" i="12"/>
  <c r="AZ282" i="12"/>
  <c r="BU282" i="12" s="1"/>
  <c r="CP282" i="12" s="1"/>
  <c r="G1008" i="5"/>
  <c r="G1007" i="5"/>
  <c r="AO1007" i="5" s="1"/>
  <c r="G1006" i="5"/>
  <c r="F1006" i="5" s="1"/>
  <c r="G1005" i="5"/>
  <c r="G1004" i="5"/>
  <c r="G1003" i="5"/>
  <c r="AP1003" i="5" s="1"/>
  <c r="G1002" i="5"/>
  <c r="F1002" i="5" s="1"/>
  <c r="G1001" i="5"/>
  <c r="AO1001" i="5" s="1"/>
  <c r="G1000" i="5"/>
  <c r="G999" i="5"/>
  <c r="AO999" i="5" s="1"/>
  <c r="G998" i="5"/>
  <c r="F998" i="5" s="1"/>
  <c r="G997" i="5"/>
  <c r="G996" i="5"/>
  <c r="G995" i="5"/>
  <c r="AP995" i="5" s="1"/>
  <c r="G994" i="5"/>
  <c r="F994" i="5" s="1"/>
  <c r="G993" i="5"/>
  <c r="AO993" i="5" s="1"/>
  <c r="G992" i="5"/>
  <c r="G991" i="5"/>
  <c r="AO991" i="5" s="1"/>
  <c r="G990" i="5"/>
  <c r="F990" i="5" s="1"/>
  <c r="G989" i="5"/>
  <c r="G988" i="5"/>
  <c r="G987" i="5"/>
  <c r="AP987" i="5" s="1"/>
  <c r="G986" i="5"/>
  <c r="F986" i="5" s="1"/>
  <c r="G985" i="5"/>
  <c r="AO985" i="5" s="1"/>
  <c r="G984" i="5"/>
  <c r="G983" i="5"/>
  <c r="AO983" i="5" s="1"/>
  <c r="G982" i="5"/>
  <c r="F982" i="5" s="1"/>
  <c r="G981" i="5"/>
  <c r="G980" i="5"/>
  <c r="G979" i="5"/>
  <c r="AP979" i="5" s="1"/>
  <c r="G978" i="5"/>
  <c r="F978" i="5" s="1"/>
  <c r="G977" i="5"/>
  <c r="AO977" i="5" s="1"/>
  <c r="G976" i="5"/>
  <c r="G975" i="5"/>
  <c r="AO975" i="5" s="1"/>
  <c r="G974" i="5"/>
  <c r="G973" i="5"/>
  <c r="G972" i="5"/>
  <c r="G971" i="5"/>
  <c r="AP971" i="5" s="1"/>
  <c r="G970" i="5"/>
  <c r="F970" i="5" s="1"/>
  <c r="G969" i="5"/>
  <c r="AO969" i="5" s="1"/>
  <c r="G968" i="5"/>
  <c r="G967" i="5"/>
  <c r="AO967" i="5" s="1"/>
  <c r="G966" i="5"/>
  <c r="F966" i="5" s="1"/>
  <c r="G965" i="5"/>
  <c r="G964" i="5"/>
  <c r="G963" i="5"/>
  <c r="AP963" i="5" s="1"/>
  <c r="G962" i="5"/>
  <c r="F962" i="5" s="1"/>
  <c r="G961" i="5"/>
  <c r="AO961" i="5" s="1"/>
  <c r="G960" i="5"/>
  <c r="G959" i="5"/>
  <c r="AO959" i="5" s="1"/>
  <c r="G958" i="5"/>
  <c r="G957" i="5"/>
  <c r="G956" i="5"/>
  <c r="G955" i="5"/>
  <c r="AP955" i="5" s="1"/>
  <c r="G954" i="5"/>
  <c r="F954" i="5" s="1"/>
  <c r="G953" i="5"/>
  <c r="AO953" i="5" s="1"/>
  <c r="G952" i="5"/>
  <c r="G951" i="5"/>
  <c r="AO951" i="5" s="1"/>
  <c r="G950" i="5"/>
  <c r="F950" i="5" s="1"/>
  <c r="G949" i="5"/>
  <c r="G948" i="5"/>
  <c r="G947" i="5"/>
  <c r="AO947" i="5" s="1"/>
  <c r="G946" i="5"/>
  <c r="F946" i="5" s="1"/>
  <c r="G945" i="5"/>
  <c r="G944" i="5"/>
  <c r="G943" i="5"/>
  <c r="G942" i="5"/>
  <c r="F942" i="5" s="1"/>
  <c r="G941" i="5"/>
  <c r="AO941" i="5" s="1"/>
  <c r="G940" i="5"/>
  <c r="G939" i="5"/>
  <c r="G938" i="5"/>
  <c r="F938" i="5" s="1"/>
  <c r="G937" i="5"/>
  <c r="AO937" i="5" s="1"/>
  <c r="G936" i="5"/>
  <c r="G935" i="5"/>
  <c r="G934" i="5"/>
  <c r="F934" i="5" s="1"/>
  <c r="G933" i="5"/>
  <c r="AO933" i="5" s="1"/>
  <c r="G932" i="5"/>
  <c r="G931" i="5"/>
  <c r="G930" i="5"/>
  <c r="G929" i="5"/>
  <c r="AO929" i="5" s="1"/>
  <c r="G928" i="5"/>
  <c r="G927" i="5"/>
  <c r="G926" i="5"/>
  <c r="F926" i="5" s="1"/>
  <c r="G925" i="5"/>
  <c r="AO925" i="5" s="1"/>
  <c r="G924" i="5"/>
  <c r="G923" i="5"/>
  <c r="G922" i="5"/>
  <c r="F922" i="5" s="1"/>
  <c r="G921" i="5"/>
  <c r="AO921" i="5" s="1"/>
  <c r="G920" i="5"/>
  <c r="G919" i="5"/>
  <c r="G918" i="5"/>
  <c r="F918" i="5" s="1"/>
  <c r="G917" i="5"/>
  <c r="AO917" i="5" s="1"/>
  <c r="G916" i="5"/>
  <c r="G915" i="5"/>
  <c r="G914" i="5"/>
  <c r="G913" i="5"/>
  <c r="AO913" i="5" s="1"/>
  <c r="G912" i="5"/>
  <c r="G911" i="5"/>
  <c r="G910" i="5"/>
  <c r="F910" i="5" s="1"/>
  <c r="G909" i="5"/>
  <c r="AO909" i="5" s="1"/>
  <c r="G908" i="5"/>
  <c r="G907" i="5"/>
  <c r="G906" i="5"/>
  <c r="F906" i="5" s="1"/>
  <c r="G905" i="5"/>
  <c r="AO905" i="5" s="1"/>
  <c r="G904" i="5"/>
  <c r="G903" i="5"/>
  <c r="G902" i="5"/>
  <c r="F902" i="5" s="1"/>
  <c r="G901" i="5"/>
  <c r="AO901" i="5" s="1"/>
  <c r="G900" i="5"/>
  <c r="G899" i="5"/>
  <c r="G898" i="5"/>
  <c r="G897" i="5"/>
  <c r="AO897" i="5" s="1"/>
  <c r="G896" i="5"/>
  <c r="G895" i="5"/>
  <c r="G894" i="5"/>
  <c r="F894" i="5" s="1"/>
  <c r="G893" i="5"/>
  <c r="AO893" i="5" s="1"/>
  <c r="G892" i="5"/>
  <c r="G891" i="5"/>
  <c r="G890" i="5"/>
  <c r="F890" i="5" s="1"/>
  <c r="G889" i="5"/>
  <c r="AO889" i="5" s="1"/>
  <c r="G888" i="5"/>
  <c r="G887" i="5"/>
  <c r="G886" i="5"/>
  <c r="F886" i="5" s="1"/>
  <c r="G885" i="5"/>
  <c r="AO885" i="5" s="1"/>
  <c r="G884" i="5"/>
  <c r="G883" i="5"/>
  <c r="G882" i="5"/>
  <c r="F882" i="5" s="1"/>
  <c r="G881" i="5"/>
  <c r="AO881" i="5" s="1"/>
  <c r="G880" i="5"/>
  <c r="G879" i="5"/>
  <c r="AO879" i="5" s="1"/>
  <c r="G878" i="5"/>
  <c r="G877" i="5"/>
  <c r="G876" i="5"/>
  <c r="G875" i="5"/>
  <c r="AO875" i="5" s="1"/>
  <c r="G874" i="5"/>
  <c r="F874" i="5" s="1"/>
  <c r="G873" i="5"/>
  <c r="G872" i="5"/>
  <c r="G871" i="5"/>
  <c r="AO871" i="5" s="1"/>
  <c r="G870" i="5"/>
  <c r="G869" i="5"/>
  <c r="G868" i="5"/>
  <c r="G867" i="5"/>
  <c r="G866" i="5"/>
  <c r="F866" i="5" s="1"/>
  <c r="G865" i="5"/>
  <c r="AO865" i="5" s="1"/>
  <c r="G864" i="5"/>
  <c r="G863" i="5"/>
  <c r="AO863" i="5" s="1"/>
  <c r="G862" i="5"/>
  <c r="G861" i="5"/>
  <c r="G860" i="5"/>
  <c r="G859" i="5"/>
  <c r="AO859" i="5" s="1"/>
  <c r="G858" i="5"/>
  <c r="F858" i="5" s="1"/>
  <c r="G857" i="5"/>
  <c r="F857" i="5" s="1"/>
  <c r="G856" i="5"/>
  <c r="G855" i="5"/>
  <c r="F855" i="5" s="1"/>
  <c r="G854" i="5"/>
  <c r="F854" i="5" s="1"/>
  <c r="G853" i="5"/>
  <c r="F853" i="5" s="1"/>
  <c r="G852" i="5"/>
  <c r="G851" i="5"/>
  <c r="F851" i="5" s="1"/>
  <c r="G850" i="5"/>
  <c r="F850" i="5" s="1"/>
  <c r="G849" i="5"/>
  <c r="F849" i="5" s="1"/>
  <c r="G848" i="5"/>
  <c r="G847" i="5"/>
  <c r="F847" i="5" s="1"/>
  <c r="G846" i="5"/>
  <c r="F846" i="5" s="1"/>
  <c r="G845" i="5"/>
  <c r="F845" i="5" s="1"/>
  <c r="G844" i="5"/>
  <c r="G843" i="5"/>
  <c r="F843" i="5" s="1"/>
  <c r="G842" i="5"/>
  <c r="F842" i="5" s="1"/>
  <c r="G841" i="5"/>
  <c r="F841" i="5" s="1"/>
  <c r="G840" i="5"/>
  <c r="G839" i="5"/>
  <c r="F839" i="5" s="1"/>
  <c r="G838" i="5"/>
  <c r="F838" i="5" s="1"/>
  <c r="G837" i="5"/>
  <c r="F837" i="5" s="1"/>
  <c r="G836" i="5"/>
  <c r="G835" i="5"/>
  <c r="F835" i="5" s="1"/>
  <c r="G834" i="5"/>
  <c r="F834" i="5" s="1"/>
  <c r="G833" i="5"/>
  <c r="F833" i="5" s="1"/>
  <c r="G832" i="5"/>
  <c r="G831" i="5"/>
  <c r="F831" i="5" s="1"/>
  <c r="G830" i="5"/>
  <c r="F830" i="5" s="1"/>
  <c r="G829" i="5"/>
  <c r="F829" i="5" s="1"/>
  <c r="G828" i="5"/>
  <c r="G827" i="5"/>
  <c r="F827" i="5" s="1"/>
  <c r="G826" i="5"/>
  <c r="F826" i="5" s="1"/>
  <c r="G825" i="5"/>
  <c r="F825" i="5" s="1"/>
  <c r="G824" i="5"/>
  <c r="G823" i="5"/>
  <c r="F823" i="5" s="1"/>
  <c r="G822" i="5"/>
  <c r="F822" i="5" s="1"/>
  <c r="G821" i="5"/>
  <c r="F821" i="5" s="1"/>
  <c r="G820" i="5"/>
  <c r="G819" i="5"/>
  <c r="F819" i="5" s="1"/>
  <c r="G818" i="5"/>
  <c r="F818" i="5" s="1"/>
  <c r="G817" i="5"/>
  <c r="F817" i="5" s="1"/>
  <c r="G816" i="5"/>
  <c r="G815" i="5"/>
  <c r="F815" i="5" s="1"/>
  <c r="G814" i="5"/>
  <c r="F814" i="5" s="1"/>
  <c r="G813" i="5"/>
  <c r="F813" i="5" s="1"/>
  <c r="G812" i="5"/>
  <c r="G811" i="5"/>
  <c r="F811" i="5" s="1"/>
  <c r="G810" i="5"/>
  <c r="F810" i="5" s="1"/>
  <c r="G809" i="5"/>
  <c r="F809" i="5" s="1"/>
  <c r="G808" i="5"/>
  <c r="G807" i="5"/>
  <c r="F807" i="5" s="1"/>
  <c r="G806" i="5"/>
  <c r="F806" i="5" s="1"/>
  <c r="G805" i="5"/>
  <c r="F805" i="5" s="1"/>
  <c r="G804" i="5"/>
  <c r="G803" i="5"/>
  <c r="F803" i="5" s="1"/>
  <c r="G802" i="5"/>
  <c r="F802" i="5" s="1"/>
  <c r="G801" i="5"/>
  <c r="F801" i="5" s="1"/>
  <c r="G800" i="5"/>
  <c r="G799" i="5"/>
  <c r="F799" i="5" s="1"/>
  <c r="G798" i="5"/>
  <c r="F798" i="5" s="1"/>
  <c r="G797" i="5"/>
  <c r="F797" i="5" s="1"/>
  <c r="G796" i="5"/>
  <c r="G795" i="5"/>
  <c r="F795" i="5" s="1"/>
  <c r="G794" i="5"/>
  <c r="F794" i="5" s="1"/>
  <c r="G793" i="5"/>
  <c r="F793" i="5" s="1"/>
  <c r="G792" i="5"/>
  <c r="G791" i="5"/>
  <c r="F791" i="5" s="1"/>
  <c r="G790" i="5"/>
  <c r="F790" i="5" s="1"/>
  <c r="G789" i="5"/>
  <c r="F789" i="5" s="1"/>
  <c r="G788" i="5"/>
  <c r="G787" i="5"/>
  <c r="F787" i="5" s="1"/>
  <c r="G786" i="5"/>
  <c r="F786" i="5" s="1"/>
  <c r="G785" i="5"/>
  <c r="F785" i="5" s="1"/>
  <c r="G784" i="5"/>
  <c r="G783" i="5"/>
  <c r="F783" i="5" s="1"/>
  <c r="G782" i="5"/>
  <c r="F782" i="5" s="1"/>
  <c r="G781" i="5"/>
  <c r="F781" i="5" s="1"/>
  <c r="G780" i="5"/>
  <c r="G779" i="5"/>
  <c r="F779" i="5" s="1"/>
  <c r="G778" i="5"/>
  <c r="F778" i="5" s="1"/>
  <c r="G777" i="5"/>
  <c r="F777" i="5" s="1"/>
  <c r="G776" i="5"/>
  <c r="G775" i="5"/>
  <c r="F775" i="5" s="1"/>
  <c r="G774" i="5"/>
  <c r="F774" i="5" s="1"/>
  <c r="G773" i="5"/>
  <c r="F773" i="5" s="1"/>
  <c r="G772" i="5"/>
  <c r="G771" i="5"/>
  <c r="F771" i="5" s="1"/>
  <c r="G770" i="5"/>
  <c r="F770" i="5" s="1"/>
  <c r="G769" i="5"/>
  <c r="F769" i="5" s="1"/>
  <c r="G768" i="5"/>
  <c r="G767" i="5"/>
  <c r="F767" i="5" s="1"/>
  <c r="G766" i="5"/>
  <c r="F766" i="5" s="1"/>
  <c r="G765" i="5"/>
  <c r="F765" i="5" s="1"/>
  <c r="G764" i="5"/>
  <c r="G763" i="5"/>
  <c r="F763" i="5" s="1"/>
  <c r="G762" i="5"/>
  <c r="F762" i="5" s="1"/>
  <c r="G761" i="5"/>
  <c r="F761" i="5" s="1"/>
  <c r="G760" i="5"/>
  <c r="G759" i="5"/>
  <c r="F759" i="5" s="1"/>
  <c r="G758" i="5"/>
  <c r="F758" i="5" s="1"/>
  <c r="G757" i="5"/>
  <c r="F757" i="5" s="1"/>
  <c r="G756" i="5"/>
  <c r="G755" i="5"/>
  <c r="F755" i="5" s="1"/>
  <c r="G754" i="5"/>
  <c r="F754" i="5" s="1"/>
  <c r="G753" i="5"/>
  <c r="F753" i="5" s="1"/>
  <c r="G752" i="5"/>
  <c r="G751" i="5"/>
  <c r="F751" i="5" s="1"/>
  <c r="G750" i="5"/>
  <c r="F750" i="5" s="1"/>
  <c r="G749" i="5"/>
  <c r="F749" i="5" s="1"/>
  <c r="G748" i="5"/>
  <c r="G747" i="5"/>
  <c r="F747" i="5" s="1"/>
  <c r="G746" i="5"/>
  <c r="F746" i="5" s="1"/>
  <c r="G745" i="5"/>
  <c r="F745" i="5" s="1"/>
  <c r="G744" i="5"/>
  <c r="G743" i="5"/>
  <c r="F743" i="5" s="1"/>
  <c r="G742" i="5"/>
  <c r="F742" i="5" s="1"/>
  <c r="G741" i="5"/>
  <c r="F741" i="5" s="1"/>
  <c r="G740" i="5"/>
  <c r="G739" i="5"/>
  <c r="F739" i="5" s="1"/>
  <c r="G738" i="5"/>
  <c r="F738" i="5" s="1"/>
  <c r="G737" i="5"/>
  <c r="F737" i="5" s="1"/>
  <c r="G736" i="5"/>
  <c r="G735" i="5"/>
  <c r="F735" i="5" s="1"/>
  <c r="G734" i="5"/>
  <c r="F734" i="5" s="1"/>
  <c r="G733" i="5"/>
  <c r="F733" i="5" s="1"/>
  <c r="G732" i="5"/>
  <c r="G731" i="5"/>
  <c r="F731" i="5" s="1"/>
  <c r="G730" i="5"/>
  <c r="F730" i="5" s="1"/>
  <c r="G729" i="5"/>
  <c r="F729" i="5" s="1"/>
  <c r="G728" i="5"/>
  <c r="G727" i="5"/>
  <c r="F727" i="5" s="1"/>
  <c r="G726" i="5"/>
  <c r="F726" i="5" s="1"/>
  <c r="G725" i="5"/>
  <c r="F725" i="5" s="1"/>
  <c r="G724" i="5"/>
  <c r="G723" i="5"/>
  <c r="F723" i="5" s="1"/>
  <c r="G722" i="5"/>
  <c r="F722" i="5" s="1"/>
  <c r="G721" i="5"/>
  <c r="F721" i="5" s="1"/>
  <c r="G720" i="5"/>
  <c r="G719" i="5"/>
  <c r="F719" i="5" s="1"/>
  <c r="G718" i="5"/>
  <c r="F718" i="5" s="1"/>
  <c r="G717" i="5"/>
  <c r="F717" i="5" s="1"/>
  <c r="G716" i="5"/>
  <c r="G715" i="5"/>
  <c r="F715" i="5" s="1"/>
  <c r="G714" i="5"/>
  <c r="F714" i="5" s="1"/>
  <c r="G713" i="5"/>
  <c r="F713" i="5" s="1"/>
  <c r="G712" i="5"/>
  <c r="G711" i="5"/>
  <c r="F711" i="5" s="1"/>
  <c r="G710" i="5"/>
  <c r="F710" i="5" s="1"/>
  <c r="G709" i="5"/>
  <c r="F709" i="5" s="1"/>
  <c r="G708" i="5"/>
  <c r="G707" i="5"/>
  <c r="F707" i="5" s="1"/>
  <c r="G706" i="5"/>
  <c r="F706" i="5" s="1"/>
  <c r="G705" i="5"/>
  <c r="F705" i="5" s="1"/>
  <c r="G704" i="5"/>
  <c r="G703" i="5"/>
  <c r="F703" i="5" s="1"/>
  <c r="G702" i="5"/>
  <c r="F702" i="5" s="1"/>
  <c r="G701" i="5"/>
  <c r="F701" i="5" s="1"/>
  <c r="G700" i="5"/>
  <c r="G699" i="5"/>
  <c r="F699" i="5" s="1"/>
  <c r="G698" i="5"/>
  <c r="F698" i="5" s="1"/>
  <c r="G697" i="5"/>
  <c r="F697" i="5" s="1"/>
  <c r="G696" i="5"/>
  <c r="G695" i="5"/>
  <c r="F695" i="5" s="1"/>
  <c r="G694" i="5"/>
  <c r="F694" i="5" s="1"/>
  <c r="G693" i="5"/>
  <c r="F693" i="5" s="1"/>
  <c r="G692" i="5"/>
  <c r="G691" i="5"/>
  <c r="F691" i="5" s="1"/>
  <c r="G690" i="5"/>
  <c r="F690" i="5" s="1"/>
  <c r="G689" i="5"/>
  <c r="F689" i="5" s="1"/>
  <c r="G688" i="5"/>
  <c r="G687" i="5"/>
  <c r="F687" i="5" s="1"/>
  <c r="G686" i="5"/>
  <c r="F686" i="5" s="1"/>
  <c r="G685" i="5"/>
  <c r="F685" i="5" s="1"/>
  <c r="G684" i="5"/>
  <c r="G683" i="5"/>
  <c r="F683" i="5" s="1"/>
  <c r="G682" i="5"/>
  <c r="F682" i="5" s="1"/>
  <c r="G681" i="5"/>
  <c r="F681" i="5" s="1"/>
  <c r="G680" i="5"/>
  <c r="G679" i="5"/>
  <c r="F679" i="5" s="1"/>
  <c r="G678" i="5"/>
  <c r="F678" i="5" s="1"/>
  <c r="G677" i="5"/>
  <c r="F677" i="5" s="1"/>
  <c r="G676" i="5"/>
  <c r="G675" i="5"/>
  <c r="F675" i="5" s="1"/>
  <c r="G674" i="5"/>
  <c r="F674" i="5" s="1"/>
  <c r="G673" i="5"/>
  <c r="F673" i="5" s="1"/>
  <c r="G672" i="5"/>
  <c r="G671" i="5"/>
  <c r="F671" i="5" s="1"/>
  <c r="G670" i="5"/>
  <c r="F670" i="5" s="1"/>
  <c r="G669" i="5"/>
  <c r="F669" i="5" s="1"/>
  <c r="G668" i="5"/>
  <c r="G667" i="5"/>
  <c r="F667" i="5" s="1"/>
  <c r="G666" i="5"/>
  <c r="F666" i="5" s="1"/>
  <c r="G665" i="5"/>
  <c r="F665" i="5" s="1"/>
  <c r="G664" i="5"/>
  <c r="G663" i="5"/>
  <c r="F663" i="5" s="1"/>
  <c r="G662" i="5"/>
  <c r="F662" i="5" s="1"/>
  <c r="G661" i="5"/>
  <c r="F661" i="5" s="1"/>
  <c r="G660" i="5"/>
  <c r="G659" i="5"/>
  <c r="F659" i="5" s="1"/>
  <c r="G658" i="5"/>
  <c r="F658" i="5" s="1"/>
  <c r="G657" i="5"/>
  <c r="G656" i="5"/>
  <c r="G655" i="5"/>
  <c r="F655" i="5" s="1"/>
  <c r="G654" i="5"/>
  <c r="F654" i="5" s="1"/>
  <c r="G653" i="5"/>
  <c r="F653" i="5" s="1"/>
  <c r="G652" i="5"/>
  <c r="G651" i="5"/>
  <c r="F651" i="5" s="1"/>
  <c r="G650" i="5"/>
  <c r="F650" i="5" s="1"/>
  <c r="G649" i="5"/>
  <c r="G648" i="5"/>
  <c r="G647" i="5"/>
  <c r="F647" i="5" s="1"/>
  <c r="G646" i="5"/>
  <c r="F646" i="5" s="1"/>
  <c r="G645" i="5"/>
  <c r="F645" i="5" s="1"/>
  <c r="G644" i="5"/>
  <c r="G643" i="5"/>
  <c r="F643" i="5" s="1"/>
  <c r="G642" i="5"/>
  <c r="F642" i="5" s="1"/>
  <c r="G641" i="5"/>
  <c r="G640" i="5"/>
  <c r="G639" i="5"/>
  <c r="F639" i="5" s="1"/>
  <c r="G638" i="5"/>
  <c r="F638" i="5" s="1"/>
  <c r="G637" i="5"/>
  <c r="F637" i="5" s="1"/>
  <c r="G636" i="5"/>
  <c r="G635" i="5"/>
  <c r="F635" i="5" s="1"/>
  <c r="G634" i="5"/>
  <c r="F634" i="5" s="1"/>
  <c r="G633" i="5"/>
  <c r="G632" i="5"/>
  <c r="G631" i="5"/>
  <c r="F631" i="5" s="1"/>
  <c r="G630" i="5"/>
  <c r="F630" i="5" s="1"/>
  <c r="G629" i="5"/>
  <c r="F629" i="5" s="1"/>
  <c r="G628" i="5"/>
  <c r="G627" i="5"/>
  <c r="F627" i="5" s="1"/>
  <c r="G626" i="5"/>
  <c r="F626" i="5" s="1"/>
  <c r="G625" i="5"/>
  <c r="G624" i="5"/>
  <c r="G623" i="5"/>
  <c r="F623" i="5" s="1"/>
  <c r="G622" i="5"/>
  <c r="F622" i="5" s="1"/>
  <c r="G621" i="5"/>
  <c r="F621" i="5" s="1"/>
  <c r="G620" i="5"/>
  <c r="G619" i="5"/>
  <c r="F619" i="5" s="1"/>
  <c r="G618" i="5"/>
  <c r="F618" i="5" s="1"/>
  <c r="G617" i="5"/>
  <c r="G616" i="5"/>
  <c r="G615" i="5"/>
  <c r="F615" i="5" s="1"/>
  <c r="G614" i="5"/>
  <c r="F614" i="5" s="1"/>
  <c r="G613" i="5"/>
  <c r="F613" i="5" s="1"/>
  <c r="G612" i="5"/>
  <c r="G611" i="5"/>
  <c r="F611" i="5" s="1"/>
  <c r="G610" i="5"/>
  <c r="F610" i="5" s="1"/>
  <c r="G609" i="5"/>
  <c r="G608" i="5"/>
  <c r="G607" i="5"/>
  <c r="F607" i="5" s="1"/>
  <c r="G606" i="5"/>
  <c r="F606" i="5" s="1"/>
  <c r="G605" i="5"/>
  <c r="F605" i="5" s="1"/>
  <c r="G604" i="5"/>
  <c r="G603" i="5"/>
  <c r="F603" i="5" s="1"/>
  <c r="G602" i="5"/>
  <c r="F602" i="5" s="1"/>
  <c r="G601" i="5"/>
  <c r="G600" i="5"/>
  <c r="G599" i="5"/>
  <c r="F599" i="5" s="1"/>
  <c r="G598" i="5"/>
  <c r="F598" i="5" s="1"/>
  <c r="G597" i="5"/>
  <c r="F597" i="5" s="1"/>
  <c r="G596" i="5"/>
  <c r="G595" i="5"/>
  <c r="F595" i="5" s="1"/>
  <c r="G594" i="5"/>
  <c r="F594" i="5" s="1"/>
  <c r="G593" i="5"/>
  <c r="G592" i="5"/>
  <c r="G591" i="5"/>
  <c r="F591" i="5" s="1"/>
  <c r="G590" i="5"/>
  <c r="F590" i="5" s="1"/>
  <c r="G589" i="5"/>
  <c r="F589" i="5" s="1"/>
  <c r="G588" i="5"/>
  <c r="F588" i="5" s="1"/>
  <c r="G587" i="5"/>
  <c r="F587" i="5" s="1"/>
  <c r="G586" i="5"/>
  <c r="F586" i="5" s="1"/>
  <c r="G585" i="5"/>
  <c r="G584" i="5"/>
  <c r="G583" i="5"/>
  <c r="F583" i="5" s="1"/>
  <c r="G582" i="5"/>
  <c r="F582" i="5" s="1"/>
  <c r="G581" i="5"/>
  <c r="F581" i="5" s="1"/>
  <c r="G580" i="5"/>
  <c r="F580" i="5" s="1"/>
  <c r="G579" i="5"/>
  <c r="F579" i="5" s="1"/>
  <c r="G578" i="5"/>
  <c r="F578" i="5" s="1"/>
  <c r="G577" i="5"/>
  <c r="F577" i="5" s="1"/>
  <c r="G576" i="5"/>
  <c r="G575" i="5"/>
  <c r="F575" i="5" s="1"/>
  <c r="G574" i="5"/>
  <c r="G573" i="5"/>
  <c r="F573" i="5" s="1"/>
  <c r="G572" i="5"/>
  <c r="F572" i="5" s="1"/>
  <c r="G571" i="5"/>
  <c r="F571" i="5" s="1"/>
  <c r="G570" i="5"/>
  <c r="F570" i="5" s="1"/>
  <c r="G569" i="5"/>
  <c r="F569" i="5" s="1"/>
  <c r="G568" i="5"/>
  <c r="G567" i="5"/>
  <c r="F567" i="5" s="1"/>
  <c r="G566" i="5"/>
  <c r="G565" i="5"/>
  <c r="F565" i="5" s="1"/>
  <c r="G564" i="5"/>
  <c r="F564" i="5" s="1"/>
  <c r="G563" i="5"/>
  <c r="F563" i="5" s="1"/>
  <c r="G562" i="5"/>
  <c r="F562" i="5" s="1"/>
  <c r="G561" i="5"/>
  <c r="G560" i="5"/>
  <c r="G559" i="5"/>
  <c r="F559" i="5" s="1"/>
  <c r="G558" i="5"/>
  <c r="F558" i="5" s="1"/>
  <c r="G557" i="5"/>
  <c r="F557" i="5" s="1"/>
  <c r="G556" i="5"/>
  <c r="F556" i="5" s="1"/>
  <c r="G555" i="5"/>
  <c r="F555" i="5" s="1"/>
  <c r="G554" i="5"/>
  <c r="F554" i="5" s="1"/>
  <c r="G553" i="5"/>
  <c r="G552" i="5"/>
  <c r="F552" i="5" s="1"/>
  <c r="G551" i="5"/>
  <c r="F551" i="5" s="1"/>
  <c r="G550" i="5"/>
  <c r="F550" i="5" s="1"/>
  <c r="G549" i="5"/>
  <c r="G548" i="5"/>
  <c r="F548" i="5" s="1"/>
  <c r="G547" i="5"/>
  <c r="F547" i="5" s="1"/>
  <c r="G546" i="5"/>
  <c r="F546" i="5" s="1"/>
  <c r="G545" i="5"/>
  <c r="G544" i="5"/>
  <c r="F544" i="5" s="1"/>
  <c r="G543" i="5"/>
  <c r="F543" i="5" s="1"/>
  <c r="G542" i="5"/>
  <c r="F542" i="5" s="1"/>
  <c r="G541" i="5"/>
  <c r="F541" i="5" s="1"/>
  <c r="G540" i="5"/>
  <c r="F540" i="5" s="1"/>
  <c r="G539" i="5"/>
  <c r="F539" i="5" s="1"/>
  <c r="G538" i="5"/>
  <c r="F538" i="5" s="1"/>
  <c r="G537" i="5"/>
  <c r="G536" i="5"/>
  <c r="F536" i="5" s="1"/>
  <c r="G535" i="5"/>
  <c r="F535" i="5" s="1"/>
  <c r="G534" i="5"/>
  <c r="F534" i="5" s="1"/>
  <c r="G533" i="5"/>
  <c r="G532" i="5"/>
  <c r="F532" i="5" s="1"/>
  <c r="G531" i="5"/>
  <c r="F531" i="5" s="1"/>
  <c r="G530" i="5"/>
  <c r="F530" i="5" s="1"/>
  <c r="G529" i="5"/>
  <c r="G528" i="5"/>
  <c r="F528" i="5" s="1"/>
  <c r="G527" i="5"/>
  <c r="F527" i="5" s="1"/>
  <c r="G526" i="5"/>
  <c r="F526" i="5" s="1"/>
  <c r="G525" i="5"/>
  <c r="F525" i="5" s="1"/>
  <c r="G524" i="5"/>
  <c r="F524" i="5" s="1"/>
  <c r="G523" i="5"/>
  <c r="F523" i="5" s="1"/>
  <c r="G522" i="5"/>
  <c r="F522" i="5" s="1"/>
  <c r="G521" i="5"/>
  <c r="F521" i="5" s="1"/>
  <c r="G520" i="5"/>
  <c r="F520" i="5" s="1"/>
  <c r="G519" i="5"/>
  <c r="F519" i="5" s="1"/>
  <c r="G518" i="5"/>
  <c r="F518" i="5" s="1"/>
  <c r="G517" i="5"/>
  <c r="F517" i="5" s="1"/>
  <c r="G516" i="5"/>
  <c r="F516" i="5" s="1"/>
  <c r="G515" i="5"/>
  <c r="F515" i="5" s="1"/>
  <c r="G514" i="5"/>
  <c r="F514" i="5" s="1"/>
  <c r="G513" i="5"/>
  <c r="F513" i="5" s="1"/>
  <c r="G512" i="5"/>
  <c r="F512" i="5" s="1"/>
  <c r="G511" i="5"/>
  <c r="F511" i="5" s="1"/>
  <c r="G510" i="5"/>
  <c r="F510" i="5" s="1"/>
  <c r="G509" i="5"/>
  <c r="F509" i="5" s="1"/>
  <c r="G508" i="5"/>
  <c r="F508" i="5" s="1"/>
  <c r="G507" i="5"/>
  <c r="F507" i="5" s="1"/>
  <c r="G506" i="5"/>
  <c r="F506" i="5" s="1"/>
  <c r="G505" i="5"/>
  <c r="F505" i="5" s="1"/>
  <c r="G504" i="5"/>
  <c r="F504" i="5" s="1"/>
  <c r="G503" i="5"/>
  <c r="F503" i="5" s="1"/>
  <c r="G502" i="5"/>
  <c r="F502" i="5" s="1"/>
  <c r="G501" i="5"/>
  <c r="F501" i="5" s="1"/>
  <c r="G500" i="5"/>
  <c r="F500" i="5" s="1"/>
  <c r="G499" i="5"/>
  <c r="F499" i="5" s="1"/>
  <c r="G498" i="5"/>
  <c r="F498" i="5" s="1"/>
  <c r="G497" i="5"/>
  <c r="F497" i="5" s="1"/>
  <c r="G496" i="5"/>
  <c r="F496" i="5" s="1"/>
  <c r="G495" i="5"/>
  <c r="F495" i="5" s="1"/>
  <c r="G494" i="5"/>
  <c r="F494" i="5" s="1"/>
  <c r="G493" i="5"/>
  <c r="F493" i="5" s="1"/>
  <c r="G492" i="5"/>
  <c r="F492" i="5" s="1"/>
  <c r="G491" i="5"/>
  <c r="F491" i="5" s="1"/>
  <c r="G490" i="5"/>
  <c r="F490" i="5" s="1"/>
  <c r="G489" i="5"/>
  <c r="F489" i="5" s="1"/>
  <c r="G488" i="5"/>
  <c r="F488" i="5" s="1"/>
  <c r="G487" i="5"/>
  <c r="F487" i="5" s="1"/>
  <c r="G486" i="5"/>
  <c r="F486" i="5" s="1"/>
  <c r="G485" i="5"/>
  <c r="F485" i="5" s="1"/>
  <c r="G484" i="5"/>
  <c r="F484" i="5" s="1"/>
  <c r="G483" i="5"/>
  <c r="F483" i="5" s="1"/>
  <c r="G482" i="5"/>
  <c r="F482" i="5" s="1"/>
  <c r="G481" i="5"/>
  <c r="F481" i="5" s="1"/>
  <c r="G480" i="5"/>
  <c r="F480" i="5" s="1"/>
  <c r="G479" i="5"/>
  <c r="F479" i="5" s="1"/>
  <c r="G478" i="5"/>
  <c r="F478" i="5" s="1"/>
  <c r="G477" i="5"/>
  <c r="F477" i="5" s="1"/>
  <c r="G476" i="5"/>
  <c r="F476" i="5" s="1"/>
  <c r="G475" i="5"/>
  <c r="F475" i="5" s="1"/>
  <c r="G474" i="5"/>
  <c r="F474" i="5" s="1"/>
  <c r="G473" i="5"/>
  <c r="F473" i="5" s="1"/>
  <c r="G472" i="5"/>
  <c r="F472" i="5" s="1"/>
  <c r="G471" i="5"/>
  <c r="F471" i="5" s="1"/>
  <c r="G470" i="5"/>
  <c r="F470" i="5" s="1"/>
  <c r="G469" i="5"/>
  <c r="F469" i="5" s="1"/>
  <c r="G468" i="5"/>
  <c r="F468" i="5" s="1"/>
  <c r="G467" i="5"/>
  <c r="F467" i="5" s="1"/>
  <c r="G466" i="5"/>
  <c r="F466" i="5" s="1"/>
  <c r="G465" i="5"/>
  <c r="F465" i="5" s="1"/>
  <c r="G464" i="5"/>
  <c r="F464" i="5" s="1"/>
  <c r="G463" i="5"/>
  <c r="F463" i="5" s="1"/>
  <c r="G462" i="5"/>
  <c r="F462" i="5" s="1"/>
  <c r="G461" i="5"/>
  <c r="F461" i="5" s="1"/>
  <c r="G460" i="5"/>
  <c r="F460" i="5" s="1"/>
  <c r="G459" i="5"/>
  <c r="F459" i="5" s="1"/>
  <c r="G458" i="5"/>
  <c r="F458" i="5" s="1"/>
  <c r="G457" i="5"/>
  <c r="F457" i="5" s="1"/>
  <c r="G456" i="5"/>
  <c r="F456" i="5" s="1"/>
  <c r="G455" i="5"/>
  <c r="F455" i="5" s="1"/>
  <c r="G454" i="5"/>
  <c r="F454" i="5" s="1"/>
  <c r="G453" i="5"/>
  <c r="F453" i="5" s="1"/>
  <c r="G452" i="5"/>
  <c r="F452" i="5" s="1"/>
  <c r="G451" i="5"/>
  <c r="F451" i="5" s="1"/>
  <c r="G450" i="5"/>
  <c r="F450" i="5" s="1"/>
  <c r="G449" i="5"/>
  <c r="F449" i="5" s="1"/>
  <c r="G448" i="5"/>
  <c r="F448" i="5" s="1"/>
  <c r="G447" i="5"/>
  <c r="F447" i="5" s="1"/>
  <c r="G446" i="5"/>
  <c r="G445" i="5"/>
  <c r="F445" i="5" s="1"/>
  <c r="G444" i="5"/>
  <c r="F444" i="5" s="1"/>
  <c r="G443" i="5"/>
  <c r="F443" i="5" s="1"/>
  <c r="G442" i="5"/>
  <c r="F442" i="5" s="1"/>
  <c r="G441" i="5"/>
  <c r="F441" i="5" s="1"/>
  <c r="G440" i="5"/>
  <c r="F440" i="5" s="1"/>
  <c r="G439" i="5"/>
  <c r="F439" i="5" s="1"/>
  <c r="G438" i="5"/>
  <c r="F438" i="5" s="1"/>
  <c r="G437" i="5"/>
  <c r="G436" i="5"/>
  <c r="G435" i="5"/>
  <c r="F435" i="5" s="1"/>
  <c r="G434" i="5"/>
  <c r="F434" i="5" s="1"/>
  <c r="G433" i="5"/>
  <c r="F433" i="5" s="1"/>
  <c r="G432" i="5"/>
  <c r="F432" i="5" s="1"/>
  <c r="G431" i="5"/>
  <c r="F431" i="5" s="1"/>
  <c r="G430" i="5"/>
  <c r="F430" i="5" s="1"/>
  <c r="G429" i="5"/>
  <c r="F429" i="5" s="1"/>
  <c r="G428" i="5"/>
  <c r="F428" i="5" s="1"/>
  <c r="G427" i="5"/>
  <c r="F427" i="5" s="1"/>
  <c r="G426" i="5"/>
  <c r="F426" i="5" s="1"/>
  <c r="G425" i="5"/>
  <c r="F425" i="5" s="1"/>
  <c r="G424" i="5"/>
  <c r="G423" i="5"/>
  <c r="F423" i="5" s="1"/>
  <c r="G422" i="5"/>
  <c r="F422" i="5" s="1"/>
  <c r="G421" i="5"/>
  <c r="F421" i="5" s="1"/>
  <c r="G420" i="5"/>
  <c r="F420" i="5" s="1"/>
  <c r="G419" i="5"/>
  <c r="F419" i="5" s="1"/>
  <c r="G418" i="5"/>
  <c r="F418" i="5" s="1"/>
  <c r="G417" i="5"/>
  <c r="F417" i="5" s="1"/>
  <c r="G416" i="5"/>
  <c r="F416" i="5" s="1"/>
  <c r="G415" i="5"/>
  <c r="F415" i="5" s="1"/>
  <c r="G414" i="5"/>
  <c r="F414" i="5" s="1"/>
  <c r="G413" i="5"/>
  <c r="F413" i="5" s="1"/>
  <c r="G412" i="5"/>
  <c r="F412" i="5" s="1"/>
  <c r="G411" i="5"/>
  <c r="F411" i="5" s="1"/>
  <c r="G410" i="5"/>
  <c r="F410" i="5" s="1"/>
  <c r="G409" i="5"/>
  <c r="F409" i="5" s="1"/>
  <c r="G408" i="5"/>
  <c r="F408" i="5" s="1"/>
  <c r="G407" i="5"/>
  <c r="F407" i="5" s="1"/>
  <c r="G406" i="5"/>
  <c r="F406" i="5" s="1"/>
  <c r="G405" i="5"/>
  <c r="F405" i="5" s="1"/>
  <c r="G404" i="5"/>
  <c r="F404" i="5" s="1"/>
  <c r="G403" i="5"/>
  <c r="F403" i="5" s="1"/>
  <c r="G402" i="5"/>
  <c r="F402" i="5" s="1"/>
  <c r="G401" i="5"/>
  <c r="F401" i="5" s="1"/>
  <c r="G400" i="5"/>
  <c r="F400" i="5" s="1"/>
  <c r="G399" i="5"/>
  <c r="F399" i="5" s="1"/>
  <c r="G398" i="5"/>
  <c r="F398" i="5" s="1"/>
  <c r="G397" i="5"/>
  <c r="G396" i="5"/>
  <c r="F396" i="5" s="1"/>
  <c r="G395" i="5"/>
  <c r="F395" i="5" s="1"/>
  <c r="G394" i="5"/>
  <c r="F394" i="5" s="1"/>
  <c r="G393" i="5"/>
  <c r="F393" i="5" s="1"/>
  <c r="G392" i="5"/>
  <c r="F392" i="5" s="1"/>
  <c r="G391" i="5"/>
  <c r="F391" i="5" s="1"/>
  <c r="G390" i="5"/>
  <c r="F390" i="5" s="1"/>
  <c r="G389" i="5"/>
  <c r="F389" i="5" s="1"/>
  <c r="G388" i="5"/>
  <c r="F388" i="5" s="1"/>
  <c r="G387" i="5"/>
  <c r="F387" i="5" s="1"/>
  <c r="G386" i="5"/>
  <c r="F386" i="5" s="1"/>
  <c r="G385" i="5"/>
  <c r="F385" i="5" s="1"/>
  <c r="G384" i="5"/>
  <c r="F384" i="5" s="1"/>
  <c r="G383" i="5"/>
  <c r="F383" i="5" s="1"/>
  <c r="G382" i="5"/>
  <c r="F382" i="5" s="1"/>
  <c r="G381" i="5"/>
  <c r="F381" i="5" s="1"/>
  <c r="G380" i="5"/>
  <c r="F380" i="5" s="1"/>
  <c r="G379" i="5"/>
  <c r="F379" i="5" s="1"/>
  <c r="G378" i="5"/>
  <c r="F378" i="5" s="1"/>
  <c r="G377" i="5"/>
  <c r="F377" i="5" s="1"/>
  <c r="G376" i="5"/>
  <c r="F376" i="5" s="1"/>
  <c r="G375" i="5"/>
  <c r="F375" i="5" s="1"/>
  <c r="G374" i="5"/>
  <c r="F374" i="5" s="1"/>
  <c r="G373" i="5"/>
  <c r="F373" i="5" s="1"/>
  <c r="G372" i="5"/>
  <c r="F372" i="5" s="1"/>
  <c r="G371" i="5"/>
  <c r="F371" i="5" s="1"/>
  <c r="G370" i="5"/>
  <c r="F370" i="5" s="1"/>
  <c r="G369" i="5"/>
  <c r="F369" i="5" s="1"/>
  <c r="G368" i="5"/>
  <c r="F368" i="5" s="1"/>
  <c r="G367" i="5"/>
  <c r="F367" i="5" s="1"/>
  <c r="G366" i="5"/>
  <c r="F366" i="5" s="1"/>
  <c r="G365" i="5"/>
  <c r="G364" i="5"/>
  <c r="F364" i="5" s="1"/>
  <c r="G363" i="5"/>
  <c r="F363" i="5" s="1"/>
  <c r="G362" i="5"/>
  <c r="F362" i="5" s="1"/>
  <c r="G361" i="5"/>
  <c r="F361" i="5" s="1"/>
  <c r="G360" i="5"/>
  <c r="F360" i="5" s="1"/>
  <c r="G359" i="5"/>
  <c r="F359" i="5" s="1"/>
  <c r="G358" i="5"/>
  <c r="F358" i="5" s="1"/>
  <c r="G357" i="5"/>
  <c r="F357" i="5" s="1"/>
  <c r="G356" i="5"/>
  <c r="F356" i="5" s="1"/>
  <c r="G355" i="5"/>
  <c r="F355" i="5" s="1"/>
  <c r="G354" i="5"/>
  <c r="F354" i="5" s="1"/>
  <c r="G353" i="5"/>
  <c r="F353" i="5" s="1"/>
  <c r="G352" i="5"/>
  <c r="F352" i="5" s="1"/>
  <c r="G351" i="5"/>
  <c r="F351" i="5" s="1"/>
  <c r="G350" i="5"/>
  <c r="F350" i="5" s="1"/>
  <c r="G349" i="5"/>
  <c r="F349" i="5" s="1"/>
  <c r="G348" i="5"/>
  <c r="F348" i="5" s="1"/>
  <c r="G347" i="5"/>
  <c r="F347" i="5" s="1"/>
  <c r="G346" i="5"/>
  <c r="F346" i="5" s="1"/>
  <c r="G345" i="5"/>
  <c r="F345" i="5" s="1"/>
  <c r="G344" i="5"/>
  <c r="F344" i="5" s="1"/>
  <c r="G343" i="5"/>
  <c r="F343" i="5" s="1"/>
  <c r="G342" i="5"/>
  <c r="F342" i="5" s="1"/>
  <c r="G341" i="5"/>
  <c r="F341" i="5" s="1"/>
  <c r="G340" i="5"/>
  <c r="F340" i="5" s="1"/>
  <c r="G339" i="5"/>
  <c r="F339" i="5" s="1"/>
  <c r="G338" i="5"/>
  <c r="F338" i="5" s="1"/>
  <c r="G337" i="5"/>
  <c r="F337" i="5" s="1"/>
  <c r="G336" i="5"/>
  <c r="F336" i="5" s="1"/>
  <c r="G335" i="5"/>
  <c r="F335" i="5" s="1"/>
  <c r="G334" i="5"/>
  <c r="F334" i="5" s="1"/>
  <c r="G333" i="5"/>
  <c r="G332" i="5"/>
  <c r="F332" i="5" s="1"/>
  <c r="G331" i="5"/>
  <c r="F331" i="5" s="1"/>
  <c r="G330" i="5"/>
  <c r="F330" i="5" s="1"/>
  <c r="G329" i="5"/>
  <c r="F329" i="5" s="1"/>
  <c r="G328" i="5"/>
  <c r="G327" i="5"/>
  <c r="F327" i="5" s="1"/>
  <c r="G326" i="5"/>
  <c r="F326" i="5" s="1"/>
  <c r="G325" i="5"/>
  <c r="F325" i="5" s="1"/>
  <c r="G324" i="5"/>
  <c r="F324" i="5" s="1"/>
  <c r="G323" i="5"/>
  <c r="F323" i="5" s="1"/>
  <c r="G322" i="5"/>
  <c r="F322" i="5" s="1"/>
  <c r="G321" i="5"/>
  <c r="F321" i="5" s="1"/>
  <c r="G320" i="5"/>
  <c r="F320" i="5" s="1"/>
  <c r="G319" i="5"/>
  <c r="F319" i="5" s="1"/>
  <c r="G318" i="5"/>
  <c r="F318" i="5" s="1"/>
  <c r="G317" i="5"/>
  <c r="F317" i="5" s="1"/>
  <c r="G316" i="5"/>
  <c r="F316" i="5" s="1"/>
  <c r="G315" i="5"/>
  <c r="F315" i="5" s="1"/>
  <c r="G314" i="5"/>
  <c r="F314" i="5" s="1"/>
  <c r="G313" i="5"/>
  <c r="F313" i="5" s="1"/>
  <c r="G312" i="5"/>
  <c r="F312" i="5" s="1"/>
  <c r="G311" i="5"/>
  <c r="F311" i="5" s="1"/>
  <c r="G310" i="5"/>
  <c r="F310" i="5" s="1"/>
  <c r="G309" i="5"/>
  <c r="F309" i="5" s="1"/>
  <c r="G308" i="5"/>
  <c r="F308" i="5" s="1"/>
  <c r="G307" i="5"/>
  <c r="F307" i="5" s="1"/>
  <c r="G306" i="5"/>
  <c r="F306" i="5" s="1"/>
  <c r="G305" i="5"/>
  <c r="F305" i="5" s="1"/>
  <c r="G304" i="5"/>
  <c r="F304" i="5" s="1"/>
  <c r="G303" i="5"/>
  <c r="F303" i="5" s="1"/>
  <c r="G302" i="5"/>
  <c r="F302" i="5" s="1"/>
  <c r="G301" i="5"/>
  <c r="F301" i="5" s="1"/>
  <c r="G300" i="5"/>
  <c r="F300" i="5" s="1"/>
  <c r="G299" i="5"/>
  <c r="F299" i="5" s="1"/>
  <c r="G298" i="5"/>
  <c r="F298" i="5" s="1"/>
  <c r="G297" i="5"/>
  <c r="F297" i="5" s="1"/>
  <c r="G296" i="5"/>
  <c r="F296" i="5" s="1"/>
  <c r="G295" i="5"/>
  <c r="F295" i="5" s="1"/>
  <c r="G294" i="5"/>
  <c r="F294" i="5" s="1"/>
  <c r="G293" i="5"/>
  <c r="F293" i="5" s="1"/>
  <c r="G292" i="5"/>
  <c r="F292" i="5" s="1"/>
  <c r="G291" i="5"/>
  <c r="F291" i="5" s="1"/>
  <c r="G290" i="5"/>
  <c r="F290" i="5" s="1"/>
  <c r="G289" i="5"/>
  <c r="F289" i="5" s="1"/>
  <c r="G288" i="5"/>
  <c r="F288" i="5" s="1"/>
  <c r="G287" i="5"/>
  <c r="F287" i="5" s="1"/>
  <c r="G286" i="5"/>
  <c r="F286" i="5" s="1"/>
  <c r="G285" i="5"/>
  <c r="F285" i="5" s="1"/>
  <c r="G284" i="5"/>
  <c r="F284" i="5" s="1"/>
  <c r="G283" i="5"/>
  <c r="F283" i="5" s="1"/>
  <c r="G282" i="5"/>
  <c r="F282" i="5" s="1"/>
  <c r="G281" i="5"/>
  <c r="F281" i="5" s="1"/>
  <c r="G280" i="5"/>
  <c r="F280" i="5" s="1"/>
  <c r="G279" i="5"/>
  <c r="F279" i="5" s="1"/>
  <c r="G278" i="5"/>
  <c r="F278" i="5" s="1"/>
  <c r="G277" i="5"/>
  <c r="F277" i="5" s="1"/>
  <c r="G276" i="5"/>
  <c r="F276" i="5" s="1"/>
  <c r="G275" i="5"/>
  <c r="F275" i="5" s="1"/>
  <c r="G274" i="5"/>
  <c r="F274" i="5" s="1"/>
  <c r="G273" i="5"/>
  <c r="F273" i="5" s="1"/>
  <c r="G272" i="5"/>
  <c r="F272" i="5" s="1"/>
  <c r="G271" i="5"/>
  <c r="F271" i="5" s="1"/>
  <c r="G270" i="5"/>
  <c r="F270" i="5" s="1"/>
  <c r="G269" i="5"/>
  <c r="F269" i="5" s="1"/>
  <c r="G268" i="5"/>
  <c r="F268" i="5" s="1"/>
  <c r="G267" i="5"/>
  <c r="F267" i="5" s="1"/>
  <c r="G266" i="5"/>
  <c r="F266" i="5" s="1"/>
  <c r="G265" i="5"/>
  <c r="F265" i="5" s="1"/>
  <c r="G264" i="5"/>
  <c r="F264" i="5" s="1"/>
  <c r="G263" i="5"/>
  <c r="F263" i="5" s="1"/>
  <c r="G262" i="5"/>
  <c r="F262" i="5" s="1"/>
  <c r="G261" i="5"/>
  <c r="F261" i="5" s="1"/>
  <c r="G260" i="5"/>
  <c r="F260" i="5" s="1"/>
  <c r="G259" i="5"/>
  <c r="F259" i="5" s="1"/>
  <c r="G258" i="5"/>
  <c r="F258" i="5" s="1"/>
  <c r="G257" i="5"/>
  <c r="F257" i="5" s="1"/>
  <c r="G256" i="5"/>
  <c r="F256" i="5" s="1"/>
  <c r="G255" i="5"/>
  <c r="F255" i="5" s="1"/>
  <c r="G254" i="5"/>
  <c r="F254" i="5" s="1"/>
  <c r="G253" i="5"/>
  <c r="F253" i="5" s="1"/>
  <c r="G252" i="5"/>
  <c r="F252" i="5" s="1"/>
  <c r="G251" i="5"/>
  <c r="F251" i="5" s="1"/>
  <c r="G250" i="5"/>
  <c r="F250" i="5" s="1"/>
  <c r="G249" i="5"/>
  <c r="F249" i="5" s="1"/>
  <c r="G248" i="5"/>
  <c r="F248" i="5" s="1"/>
  <c r="G247" i="5"/>
  <c r="F247" i="5" s="1"/>
  <c r="G246" i="5"/>
  <c r="F246" i="5" s="1"/>
  <c r="G245" i="5"/>
  <c r="F245" i="5" s="1"/>
  <c r="G244" i="5"/>
  <c r="F244" i="5" s="1"/>
  <c r="G243" i="5"/>
  <c r="F243" i="5" s="1"/>
  <c r="G242" i="5"/>
  <c r="F242" i="5" s="1"/>
  <c r="G241" i="5"/>
  <c r="F241" i="5" s="1"/>
  <c r="G240" i="5"/>
  <c r="F240" i="5" s="1"/>
  <c r="G239" i="5"/>
  <c r="F239" i="5" s="1"/>
  <c r="G238" i="5"/>
  <c r="F238" i="5" s="1"/>
  <c r="G237" i="5"/>
  <c r="F237" i="5" s="1"/>
  <c r="G236" i="5"/>
  <c r="F236" i="5" s="1"/>
  <c r="G235" i="5"/>
  <c r="F235" i="5" s="1"/>
  <c r="G234" i="5"/>
  <c r="F234" i="5" s="1"/>
  <c r="G233" i="5"/>
  <c r="F233" i="5" s="1"/>
  <c r="G232" i="5"/>
  <c r="F232" i="5" s="1"/>
  <c r="G231" i="5"/>
  <c r="F231" i="5" s="1"/>
  <c r="G230" i="5"/>
  <c r="F230" i="5" s="1"/>
  <c r="G229" i="5"/>
  <c r="F229" i="5" s="1"/>
  <c r="G228" i="5"/>
  <c r="F228" i="5" s="1"/>
  <c r="G227" i="5"/>
  <c r="F227" i="5" s="1"/>
  <c r="G226" i="5"/>
  <c r="F226" i="5" s="1"/>
  <c r="G225" i="5"/>
  <c r="F225" i="5" s="1"/>
  <c r="G224" i="5"/>
  <c r="F224" i="5" s="1"/>
  <c r="G223" i="5"/>
  <c r="F223" i="5" s="1"/>
  <c r="G222" i="5"/>
  <c r="F222" i="5" s="1"/>
  <c r="G221" i="5"/>
  <c r="F221" i="5" s="1"/>
  <c r="G220" i="5"/>
  <c r="F220" i="5" s="1"/>
  <c r="G219" i="5"/>
  <c r="F219" i="5" s="1"/>
  <c r="G218" i="5"/>
  <c r="F218" i="5" s="1"/>
  <c r="G217" i="5"/>
  <c r="F217" i="5" s="1"/>
  <c r="G216" i="5"/>
  <c r="F216" i="5" s="1"/>
  <c r="G215" i="5"/>
  <c r="F215" i="5" s="1"/>
  <c r="G214" i="5"/>
  <c r="F214" i="5" s="1"/>
  <c r="G213" i="5"/>
  <c r="F213" i="5" s="1"/>
  <c r="G212" i="5"/>
  <c r="F212" i="5" s="1"/>
  <c r="G211" i="5"/>
  <c r="F211" i="5" s="1"/>
  <c r="G210" i="5"/>
  <c r="F210" i="5" s="1"/>
  <c r="G209" i="5"/>
  <c r="F209" i="5" s="1"/>
  <c r="G208" i="5"/>
  <c r="F208" i="5" s="1"/>
  <c r="G207" i="5"/>
  <c r="F207" i="5" s="1"/>
  <c r="G206" i="5"/>
  <c r="F206" i="5" s="1"/>
  <c r="G205" i="5"/>
  <c r="F205" i="5" s="1"/>
  <c r="G204" i="5"/>
  <c r="F204" i="5" s="1"/>
  <c r="G203" i="5"/>
  <c r="F203" i="5" s="1"/>
  <c r="G202" i="5"/>
  <c r="F202" i="5" s="1"/>
  <c r="G201" i="5"/>
  <c r="F201" i="5" s="1"/>
  <c r="G200" i="5"/>
  <c r="F200" i="5" s="1"/>
  <c r="G199" i="5"/>
  <c r="F199" i="5" s="1"/>
  <c r="G198" i="5"/>
  <c r="F198" i="5" s="1"/>
  <c r="G197" i="5"/>
  <c r="F197" i="5" s="1"/>
  <c r="G196" i="5"/>
  <c r="F196" i="5" s="1"/>
  <c r="G195" i="5"/>
  <c r="F195" i="5" s="1"/>
  <c r="G194" i="5"/>
  <c r="F194" i="5" s="1"/>
  <c r="G193" i="5"/>
  <c r="F193" i="5" s="1"/>
  <c r="G192" i="5"/>
  <c r="F192" i="5" s="1"/>
  <c r="G191" i="5"/>
  <c r="F191" i="5" s="1"/>
  <c r="G190" i="5"/>
  <c r="F190" i="5" s="1"/>
  <c r="G189" i="5"/>
  <c r="F189" i="5" s="1"/>
  <c r="G188" i="5"/>
  <c r="F188" i="5" s="1"/>
  <c r="G187" i="5"/>
  <c r="F187" i="5" s="1"/>
  <c r="G186" i="5"/>
  <c r="F186" i="5" s="1"/>
  <c r="G185" i="5"/>
  <c r="F185" i="5" s="1"/>
  <c r="G184" i="5"/>
  <c r="F184" i="5" s="1"/>
  <c r="G183" i="5"/>
  <c r="F183" i="5" s="1"/>
  <c r="G182" i="5"/>
  <c r="F182" i="5" s="1"/>
  <c r="G181" i="5"/>
  <c r="F181" i="5" s="1"/>
  <c r="G180" i="5"/>
  <c r="F180" i="5" s="1"/>
  <c r="G179" i="5"/>
  <c r="F179" i="5" s="1"/>
  <c r="G178" i="5"/>
  <c r="F178" i="5" s="1"/>
  <c r="G177" i="5"/>
  <c r="F177" i="5" s="1"/>
  <c r="G176" i="5"/>
  <c r="F176" i="5" s="1"/>
  <c r="G175" i="5"/>
  <c r="F175" i="5" s="1"/>
  <c r="G174" i="5"/>
  <c r="F174" i="5" s="1"/>
  <c r="G173" i="5"/>
  <c r="F173" i="5" s="1"/>
  <c r="G172" i="5"/>
  <c r="F172" i="5" s="1"/>
  <c r="G171" i="5"/>
  <c r="F171" i="5" s="1"/>
  <c r="G170" i="5"/>
  <c r="F170" i="5" s="1"/>
  <c r="G169" i="5"/>
  <c r="F169" i="5" s="1"/>
  <c r="G168" i="5"/>
  <c r="F168" i="5" s="1"/>
  <c r="G167" i="5"/>
  <c r="F167" i="5" s="1"/>
  <c r="G166" i="5"/>
  <c r="F166" i="5" s="1"/>
  <c r="G165" i="5"/>
  <c r="F165" i="5" s="1"/>
  <c r="G164" i="5"/>
  <c r="F164" i="5" s="1"/>
  <c r="G163" i="5"/>
  <c r="F163" i="5" s="1"/>
  <c r="G162" i="5"/>
  <c r="F162" i="5" s="1"/>
  <c r="G161" i="5"/>
  <c r="F161" i="5" s="1"/>
  <c r="G160" i="5"/>
  <c r="F160" i="5" s="1"/>
  <c r="G159" i="5"/>
  <c r="F159" i="5" s="1"/>
  <c r="G158" i="5"/>
  <c r="F158" i="5" s="1"/>
  <c r="G157" i="5"/>
  <c r="F157" i="5" s="1"/>
  <c r="G156" i="5"/>
  <c r="F156" i="5" s="1"/>
  <c r="G155" i="5"/>
  <c r="F155" i="5" s="1"/>
  <c r="G154" i="5"/>
  <c r="F154" i="5" s="1"/>
  <c r="G153" i="5"/>
  <c r="F153" i="5" s="1"/>
  <c r="G152" i="5"/>
  <c r="F152" i="5" s="1"/>
  <c r="G151" i="5"/>
  <c r="F151" i="5" s="1"/>
  <c r="G150" i="5"/>
  <c r="F150" i="5" s="1"/>
  <c r="G149" i="5"/>
  <c r="F149" i="5" s="1"/>
  <c r="G148" i="5"/>
  <c r="F148" i="5" s="1"/>
  <c r="G147" i="5"/>
  <c r="F147" i="5" s="1"/>
  <c r="G146" i="5"/>
  <c r="F146" i="5" s="1"/>
  <c r="G145" i="5"/>
  <c r="F145" i="5" s="1"/>
  <c r="G144" i="5"/>
  <c r="F144" i="5" s="1"/>
  <c r="G143" i="5"/>
  <c r="F143" i="5" s="1"/>
  <c r="G142" i="5"/>
  <c r="F142" i="5" s="1"/>
  <c r="G141" i="5"/>
  <c r="F141" i="5" s="1"/>
  <c r="G140" i="5"/>
  <c r="F140" i="5" s="1"/>
  <c r="G139" i="5"/>
  <c r="F139" i="5" s="1"/>
  <c r="G138" i="5"/>
  <c r="F138" i="5" s="1"/>
  <c r="G137" i="5"/>
  <c r="F137" i="5" s="1"/>
  <c r="G136" i="5"/>
  <c r="F136" i="5" s="1"/>
  <c r="G135" i="5"/>
  <c r="F135" i="5" s="1"/>
  <c r="DV199" i="12" l="1"/>
  <c r="DW199" i="12" s="1"/>
  <c r="DU200" i="12" s="1"/>
  <c r="AJ321" i="12"/>
  <c r="BE321" i="12" s="1"/>
  <c r="BZ321" i="12" s="1"/>
  <c r="O360" i="12"/>
  <c r="AJ360" i="12" s="1"/>
  <c r="BE360" i="12" s="1"/>
  <c r="BZ360" i="12" s="1"/>
  <c r="AZ321" i="12"/>
  <c r="BU321" i="12" s="1"/>
  <c r="CP321" i="12" s="1"/>
  <c r="AE360" i="12"/>
  <c r="AZ360" i="12" s="1"/>
  <c r="BU360" i="12" s="1"/>
  <c r="CP360" i="12" s="1"/>
  <c r="AP328" i="5"/>
  <c r="F328" i="5"/>
  <c r="AM424" i="5"/>
  <c r="F424" i="5"/>
  <c r="AN436" i="5"/>
  <c r="F436" i="5"/>
  <c r="AO560" i="5"/>
  <c r="F560" i="5"/>
  <c r="AO568" i="5"/>
  <c r="F568" i="5"/>
  <c r="AO576" i="5"/>
  <c r="F576" i="5"/>
  <c r="AO584" i="5"/>
  <c r="F584" i="5"/>
  <c r="AO592" i="5"/>
  <c r="F592" i="5"/>
  <c r="AP596" i="5"/>
  <c r="F596" i="5"/>
  <c r="AP600" i="5"/>
  <c r="F600" i="5"/>
  <c r="AP604" i="5"/>
  <c r="F604" i="5"/>
  <c r="AP608" i="5"/>
  <c r="F608" i="5"/>
  <c r="AP612" i="5"/>
  <c r="F612" i="5"/>
  <c r="AP616" i="5"/>
  <c r="F616" i="5"/>
  <c r="AP620" i="5"/>
  <c r="F620" i="5"/>
  <c r="AP624" i="5"/>
  <c r="F624" i="5"/>
  <c r="AP628" i="5"/>
  <c r="F628" i="5"/>
  <c r="AP632" i="5"/>
  <c r="F632" i="5"/>
  <c r="AP636" i="5"/>
  <c r="F636" i="5"/>
  <c r="AP640" i="5"/>
  <c r="F640" i="5"/>
  <c r="AP644" i="5"/>
  <c r="F644" i="5"/>
  <c r="AP648" i="5"/>
  <c r="F648" i="5"/>
  <c r="AP652" i="5"/>
  <c r="F652" i="5"/>
  <c r="AP656" i="5"/>
  <c r="F656" i="5"/>
  <c r="AP660" i="5"/>
  <c r="F660" i="5"/>
  <c r="AP664" i="5"/>
  <c r="F664" i="5"/>
  <c r="AP668" i="5"/>
  <c r="F668" i="5"/>
  <c r="AP672" i="5"/>
  <c r="F672" i="5"/>
  <c r="AP676" i="5"/>
  <c r="F676" i="5"/>
  <c r="AP680" i="5"/>
  <c r="F680" i="5"/>
  <c r="AP684" i="5"/>
  <c r="F684" i="5"/>
  <c r="AP688" i="5"/>
  <c r="F688" i="5"/>
  <c r="AP692" i="5"/>
  <c r="F692" i="5"/>
  <c r="AP696" i="5"/>
  <c r="F696" i="5"/>
  <c r="AP700" i="5"/>
  <c r="F700" i="5"/>
  <c r="AP704" i="5"/>
  <c r="F704" i="5"/>
  <c r="AP708" i="5"/>
  <c r="F708" i="5"/>
  <c r="AP712" i="5"/>
  <c r="F712" i="5"/>
  <c r="AP716" i="5"/>
  <c r="F716" i="5"/>
  <c r="AP720" i="5"/>
  <c r="F720" i="5"/>
  <c r="AP724" i="5"/>
  <c r="F724" i="5"/>
  <c r="AP728" i="5"/>
  <c r="F728" i="5"/>
  <c r="AP732" i="5"/>
  <c r="F732" i="5"/>
  <c r="AP736" i="5"/>
  <c r="F736" i="5"/>
  <c r="AP740" i="5"/>
  <c r="F740" i="5"/>
  <c r="AP744" i="5"/>
  <c r="F744" i="5"/>
  <c r="AP748" i="5"/>
  <c r="F748" i="5"/>
  <c r="AP752" i="5"/>
  <c r="F752" i="5"/>
  <c r="AP756" i="5"/>
  <c r="F756" i="5"/>
  <c r="AP760" i="5"/>
  <c r="F760" i="5"/>
  <c r="AP764" i="5"/>
  <c r="F764" i="5"/>
  <c r="AP768" i="5"/>
  <c r="F768" i="5"/>
  <c r="AP772" i="5"/>
  <c r="F772" i="5"/>
  <c r="AP776" i="5"/>
  <c r="F776" i="5"/>
  <c r="AP780" i="5"/>
  <c r="F780" i="5"/>
  <c r="AP784" i="5"/>
  <c r="F784" i="5"/>
  <c r="AP788" i="5"/>
  <c r="F788" i="5"/>
  <c r="AP792" i="5"/>
  <c r="F792" i="5"/>
  <c r="AP796" i="5"/>
  <c r="F796" i="5"/>
  <c r="AP800" i="5"/>
  <c r="F800" i="5"/>
  <c r="AP804" i="5"/>
  <c r="F804" i="5"/>
  <c r="AP808" i="5"/>
  <c r="F808" i="5"/>
  <c r="AP812" i="5"/>
  <c r="F812" i="5"/>
  <c r="AP816" i="5"/>
  <c r="F816" i="5"/>
  <c r="AP820" i="5"/>
  <c r="F820" i="5"/>
  <c r="AP824" i="5"/>
  <c r="F824" i="5"/>
  <c r="AP828" i="5"/>
  <c r="F828" i="5"/>
  <c r="AP832" i="5"/>
  <c r="F832" i="5"/>
  <c r="AP836" i="5"/>
  <c r="F836" i="5"/>
  <c r="AP840" i="5"/>
  <c r="F840" i="5"/>
  <c r="AP844" i="5"/>
  <c r="F844" i="5"/>
  <c r="AP848" i="5"/>
  <c r="F848" i="5"/>
  <c r="AP852" i="5"/>
  <c r="F852" i="5"/>
  <c r="AP856" i="5"/>
  <c r="F856" i="5"/>
  <c r="AP860" i="5"/>
  <c r="F860" i="5"/>
  <c r="AP864" i="5"/>
  <c r="F864" i="5"/>
  <c r="AP868" i="5"/>
  <c r="F868" i="5"/>
  <c r="AP872" i="5"/>
  <c r="F872" i="5"/>
  <c r="AP876" i="5"/>
  <c r="F876" i="5"/>
  <c r="AP880" i="5"/>
  <c r="F880" i="5"/>
  <c r="AM884" i="5"/>
  <c r="F884" i="5"/>
  <c r="AM888" i="5"/>
  <c r="F888" i="5"/>
  <c r="AM892" i="5"/>
  <c r="F892" i="5"/>
  <c r="AM896" i="5"/>
  <c r="F896" i="5"/>
  <c r="AM900" i="5"/>
  <c r="F900" i="5"/>
  <c r="AM904" i="5"/>
  <c r="F904" i="5"/>
  <c r="AM908" i="5"/>
  <c r="F908" i="5"/>
  <c r="AM912" i="5"/>
  <c r="F912" i="5"/>
  <c r="AM916" i="5"/>
  <c r="F916" i="5"/>
  <c r="AM920" i="5"/>
  <c r="F920" i="5"/>
  <c r="AM924" i="5"/>
  <c r="F924" i="5"/>
  <c r="AM928" i="5"/>
  <c r="F928" i="5"/>
  <c r="AM932" i="5"/>
  <c r="F932" i="5"/>
  <c r="AM936" i="5"/>
  <c r="F936" i="5"/>
  <c r="AM940" i="5"/>
  <c r="F940" i="5"/>
  <c r="AM944" i="5"/>
  <c r="F944" i="5"/>
  <c r="AM948" i="5"/>
  <c r="F948" i="5"/>
  <c r="AM952" i="5"/>
  <c r="F952" i="5"/>
  <c r="AM956" i="5"/>
  <c r="F956" i="5"/>
  <c r="AM960" i="5"/>
  <c r="F960" i="5"/>
  <c r="AM964" i="5"/>
  <c r="F964" i="5"/>
  <c r="AM968" i="5"/>
  <c r="F968" i="5"/>
  <c r="AM972" i="5"/>
  <c r="F972" i="5"/>
  <c r="AM976" i="5"/>
  <c r="F976" i="5"/>
  <c r="AM980" i="5"/>
  <c r="F980" i="5"/>
  <c r="AM984" i="5"/>
  <c r="F984" i="5"/>
  <c r="AM988" i="5"/>
  <c r="F988" i="5"/>
  <c r="AM992" i="5"/>
  <c r="F992" i="5"/>
  <c r="AM996" i="5"/>
  <c r="F996" i="5"/>
  <c r="AM1000" i="5"/>
  <c r="F1000" i="5"/>
  <c r="AM1004" i="5"/>
  <c r="F1004" i="5"/>
  <c r="AM1008" i="5"/>
  <c r="F1008" i="5"/>
  <c r="AP1007" i="5"/>
  <c r="AO1004" i="5"/>
  <c r="AP999" i="5"/>
  <c r="AO996" i="5"/>
  <c r="AP991" i="5"/>
  <c r="AO988" i="5"/>
  <c r="AP983" i="5"/>
  <c r="AO980" i="5"/>
  <c r="AP975" i="5"/>
  <c r="AO972" i="5"/>
  <c r="AP967" i="5"/>
  <c r="AO964" i="5"/>
  <c r="AP959" i="5"/>
  <c r="AO956" i="5"/>
  <c r="AP951" i="5"/>
  <c r="AO948" i="5"/>
  <c r="AP944" i="5"/>
  <c r="AO876" i="5"/>
  <c r="AO860" i="5"/>
  <c r="AM853" i="5"/>
  <c r="AM845" i="5"/>
  <c r="AM837" i="5"/>
  <c r="AM829" i="5"/>
  <c r="AM821" i="5"/>
  <c r="AM813" i="5"/>
  <c r="AM805" i="5"/>
  <c r="AM797" i="5"/>
  <c r="AM789" i="5"/>
  <c r="AM781" i="5"/>
  <c r="AM773" i="5"/>
  <c r="AM765" i="5"/>
  <c r="AM757" i="5"/>
  <c r="AM749" i="5"/>
  <c r="AM741" i="5"/>
  <c r="AM733" i="5"/>
  <c r="AM725" i="5"/>
  <c r="AM717" i="5"/>
  <c r="AM709" i="5"/>
  <c r="AM701" i="5"/>
  <c r="AM693" i="5"/>
  <c r="AM685" i="5"/>
  <c r="AM677" i="5"/>
  <c r="AM669" i="5"/>
  <c r="AM661" i="5"/>
  <c r="AM651" i="5"/>
  <c r="AM639" i="5"/>
  <c r="AM629" i="5"/>
  <c r="AM619" i="5"/>
  <c r="AM607" i="5"/>
  <c r="AM597" i="5"/>
  <c r="AM577" i="5"/>
  <c r="AN333" i="5"/>
  <c r="F333" i="5"/>
  <c r="AN365" i="5"/>
  <c r="F365" i="5"/>
  <c r="AN397" i="5"/>
  <c r="F397" i="5"/>
  <c r="AP437" i="5"/>
  <c r="F437" i="5"/>
  <c r="AN529" i="5"/>
  <c r="F529" i="5"/>
  <c r="AN533" i="5"/>
  <c r="F533" i="5"/>
  <c r="AN537" i="5"/>
  <c r="F537" i="5"/>
  <c r="AN545" i="5"/>
  <c r="F545" i="5"/>
  <c r="AN549" i="5"/>
  <c r="F549" i="5"/>
  <c r="AN553" i="5"/>
  <c r="F553" i="5"/>
  <c r="AM561" i="5"/>
  <c r="F561" i="5"/>
  <c r="AM585" i="5"/>
  <c r="F585" i="5"/>
  <c r="AM593" i="5"/>
  <c r="F593" i="5"/>
  <c r="AM601" i="5"/>
  <c r="F601" i="5"/>
  <c r="AM609" i="5"/>
  <c r="F609" i="5"/>
  <c r="AM617" i="5"/>
  <c r="F617" i="5"/>
  <c r="AM625" i="5"/>
  <c r="F625" i="5"/>
  <c r="AM633" i="5"/>
  <c r="F633" i="5"/>
  <c r="AM641" i="5"/>
  <c r="F641" i="5"/>
  <c r="AM649" i="5"/>
  <c r="F649" i="5"/>
  <c r="AM657" i="5"/>
  <c r="F657" i="5"/>
  <c r="AP861" i="5"/>
  <c r="F861" i="5"/>
  <c r="AP865" i="5"/>
  <c r="F865" i="5"/>
  <c r="AP869" i="5"/>
  <c r="F869" i="5"/>
  <c r="AP873" i="5"/>
  <c r="F873" i="5"/>
  <c r="AP877" i="5"/>
  <c r="F877" i="5"/>
  <c r="AP881" i="5"/>
  <c r="F881" i="5"/>
  <c r="AP885" i="5"/>
  <c r="F885" i="5"/>
  <c r="AP889" i="5"/>
  <c r="F889" i="5"/>
  <c r="AP893" i="5"/>
  <c r="F893" i="5"/>
  <c r="AP897" i="5"/>
  <c r="F897" i="5"/>
  <c r="AP901" i="5"/>
  <c r="F901" i="5"/>
  <c r="AP905" i="5"/>
  <c r="F905" i="5"/>
  <c r="AP909" i="5"/>
  <c r="F909" i="5"/>
  <c r="AP913" i="5"/>
  <c r="F913" i="5"/>
  <c r="AP917" i="5"/>
  <c r="F917" i="5"/>
  <c r="AP921" i="5"/>
  <c r="F921" i="5"/>
  <c r="AP925" i="5"/>
  <c r="F925" i="5"/>
  <c r="AP929" i="5"/>
  <c r="F929" i="5"/>
  <c r="AP933" i="5"/>
  <c r="F933" i="5"/>
  <c r="AP937" i="5"/>
  <c r="F937" i="5"/>
  <c r="AP941" i="5"/>
  <c r="F941" i="5"/>
  <c r="AP945" i="5"/>
  <c r="F945" i="5"/>
  <c r="AP949" i="5"/>
  <c r="F949" i="5"/>
  <c r="AP953" i="5"/>
  <c r="F953" i="5"/>
  <c r="AP957" i="5"/>
  <c r="F957" i="5"/>
  <c r="AP961" i="5"/>
  <c r="F961" i="5"/>
  <c r="AP965" i="5"/>
  <c r="F965" i="5"/>
  <c r="AP969" i="5"/>
  <c r="F969" i="5"/>
  <c r="AP973" i="5"/>
  <c r="F973" i="5"/>
  <c r="AP977" i="5"/>
  <c r="F977" i="5"/>
  <c r="AP981" i="5"/>
  <c r="F981" i="5"/>
  <c r="AP985" i="5"/>
  <c r="F985" i="5"/>
  <c r="AP989" i="5"/>
  <c r="F989" i="5"/>
  <c r="AP993" i="5"/>
  <c r="F993" i="5"/>
  <c r="AP997" i="5"/>
  <c r="F997" i="5"/>
  <c r="AP1001" i="5"/>
  <c r="F1001" i="5"/>
  <c r="AP1005" i="5"/>
  <c r="F1005" i="5"/>
  <c r="AP1008" i="5"/>
  <c r="AN1004" i="5"/>
  <c r="AP1000" i="5"/>
  <c r="AN996" i="5"/>
  <c r="AP992" i="5"/>
  <c r="AN988" i="5"/>
  <c r="AP984" i="5"/>
  <c r="AN980" i="5"/>
  <c r="AP976" i="5"/>
  <c r="AN972" i="5"/>
  <c r="AP968" i="5"/>
  <c r="AN964" i="5"/>
  <c r="AP960" i="5"/>
  <c r="AN956" i="5"/>
  <c r="AP952" i="5"/>
  <c r="AN948" i="5"/>
  <c r="AO944" i="5"/>
  <c r="AP940" i="5"/>
  <c r="AP936" i="5"/>
  <c r="AP932" i="5"/>
  <c r="AP928" i="5"/>
  <c r="AP924" i="5"/>
  <c r="AP920" i="5"/>
  <c r="AP916" i="5"/>
  <c r="AP912" i="5"/>
  <c r="AP908" i="5"/>
  <c r="AP904" i="5"/>
  <c r="AP900" i="5"/>
  <c r="AP896" i="5"/>
  <c r="AP892" i="5"/>
  <c r="AP888" i="5"/>
  <c r="AP884" i="5"/>
  <c r="AO880" i="5"/>
  <c r="AO869" i="5"/>
  <c r="AO864" i="5"/>
  <c r="AM851" i="5"/>
  <c r="AM843" i="5"/>
  <c r="AM835" i="5"/>
  <c r="AM827" i="5"/>
  <c r="AM819" i="5"/>
  <c r="AM811" i="5"/>
  <c r="AM803" i="5"/>
  <c r="AM795" i="5"/>
  <c r="AM787" i="5"/>
  <c r="AM779" i="5"/>
  <c r="AM771" i="5"/>
  <c r="AM763" i="5"/>
  <c r="AM755" i="5"/>
  <c r="AM747" i="5"/>
  <c r="AM739" i="5"/>
  <c r="AM731" i="5"/>
  <c r="AM723" i="5"/>
  <c r="AM715" i="5"/>
  <c r="AM707" i="5"/>
  <c r="AM699" i="5"/>
  <c r="AM691" i="5"/>
  <c r="AM683" i="5"/>
  <c r="AM675" i="5"/>
  <c r="AM667" i="5"/>
  <c r="AM659" i="5"/>
  <c r="AM647" i="5"/>
  <c r="AM637" i="5"/>
  <c r="AM627" i="5"/>
  <c r="AM615" i="5"/>
  <c r="AM605" i="5"/>
  <c r="AM595" i="5"/>
  <c r="AO571" i="5"/>
  <c r="AM446" i="5"/>
  <c r="F446" i="5"/>
  <c r="AN566" i="5"/>
  <c r="F566" i="5"/>
  <c r="AN574" i="5"/>
  <c r="F574" i="5"/>
  <c r="AO862" i="5"/>
  <c r="F862" i="5"/>
  <c r="AO870" i="5"/>
  <c r="F870" i="5"/>
  <c r="AO878" i="5"/>
  <c r="F878" i="5"/>
  <c r="AO898" i="5"/>
  <c r="F898" i="5"/>
  <c r="AO914" i="5"/>
  <c r="F914" i="5"/>
  <c r="AO930" i="5"/>
  <c r="F930" i="5"/>
  <c r="AO958" i="5"/>
  <c r="F958" i="5"/>
  <c r="AO974" i="5"/>
  <c r="F974" i="5"/>
  <c r="AO1008" i="5"/>
  <c r="AO1005" i="5"/>
  <c r="AO1000" i="5"/>
  <c r="AO997" i="5"/>
  <c r="AO992" i="5"/>
  <c r="AO989" i="5"/>
  <c r="AO984" i="5"/>
  <c r="AO981" i="5"/>
  <c r="AO976" i="5"/>
  <c r="AO973" i="5"/>
  <c r="AO968" i="5"/>
  <c r="AO965" i="5"/>
  <c r="AO960" i="5"/>
  <c r="AO957" i="5"/>
  <c r="AO952" i="5"/>
  <c r="AO949" i="5"/>
  <c r="AN944" i="5"/>
  <c r="AO940" i="5"/>
  <c r="AO936" i="5"/>
  <c r="AO932" i="5"/>
  <c r="AO928" i="5"/>
  <c r="AO924" i="5"/>
  <c r="AO920" i="5"/>
  <c r="AO916" i="5"/>
  <c r="AO912" i="5"/>
  <c r="AO908" i="5"/>
  <c r="AO904" i="5"/>
  <c r="AO900" i="5"/>
  <c r="AO896" i="5"/>
  <c r="AO892" i="5"/>
  <c r="AO888" i="5"/>
  <c r="AO884" i="5"/>
  <c r="AO873" i="5"/>
  <c r="AO868" i="5"/>
  <c r="AM857" i="5"/>
  <c r="AM849" i="5"/>
  <c r="AM841" i="5"/>
  <c r="AM833" i="5"/>
  <c r="AM825" i="5"/>
  <c r="AM817" i="5"/>
  <c r="AM809" i="5"/>
  <c r="AM801" i="5"/>
  <c r="AM793" i="5"/>
  <c r="AM785" i="5"/>
  <c r="AM777" i="5"/>
  <c r="AM769" i="5"/>
  <c r="AM761" i="5"/>
  <c r="AM753" i="5"/>
  <c r="AM745" i="5"/>
  <c r="AM737" i="5"/>
  <c r="AM729" i="5"/>
  <c r="AM721" i="5"/>
  <c r="AM713" i="5"/>
  <c r="AM705" i="5"/>
  <c r="AM697" i="5"/>
  <c r="AM689" i="5"/>
  <c r="AM681" i="5"/>
  <c r="AM673" i="5"/>
  <c r="AM665" i="5"/>
  <c r="AM655" i="5"/>
  <c r="AM645" i="5"/>
  <c r="AM635" i="5"/>
  <c r="AM623" i="5"/>
  <c r="AM613" i="5"/>
  <c r="AM603" i="5"/>
  <c r="AO587" i="5"/>
  <c r="AO563" i="5"/>
  <c r="AP859" i="5"/>
  <c r="F859" i="5"/>
  <c r="AP863" i="5"/>
  <c r="F863" i="5"/>
  <c r="AP867" i="5"/>
  <c r="F867" i="5"/>
  <c r="AP871" i="5"/>
  <c r="F871" i="5"/>
  <c r="AP875" i="5"/>
  <c r="F875" i="5"/>
  <c r="AP879" i="5"/>
  <c r="F879" i="5"/>
  <c r="AP883" i="5"/>
  <c r="F883" i="5"/>
  <c r="AP887" i="5"/>
  <c r="F887" i="5"/>
  <c r="AP891" i="5"/>
  <c r="F891" i="5"/>
  <c r="AP895" i="5"/>
  <c r="F895" i="5"/>
  <c r="AP899" i="5"/>
  <c r="F899" i="5"/>
  <c r="AP903" i="5"/>
  <c r="F903" i="5"/>
  <c r="AP907" i="5"/>
  <c r="F907" i="5"/>
  <c r="AP911" i="5"/>
  <c r="F911" i="5"/>
  <c r="AP915" i="5"/>
  <c r="F915" i="5"/>
  <c r="AP919" i="5"/>
  <c r="F919" i="5"/>
  <c r="AP923" i="5"/>
  <c r="F923" i="5"/>
  <c r="AP927" i="5"/>
  <c r="F927" i="5"/>
  <c r="AP931" i="5"/>
  <c r="F931" i="5"/>
  <c r="AP935" i="5"/>
  <c r="F935" i="5"/>
  <c r="AP939" i="5"/>
  <c r="F939" i="5"/>
  <c r="AP943" i="5"/>
  <c r="F943" i="5"/>
  <c r="AP947" i="5"/>
  <c r="F947" i="5"/>
  <c r="AM951" i="5"/>
  <c r="F951" i="5"/>
  <c r="AM955" i="5"/>
  <c r="F955" i="5"/>
  <c r="AM959" i="5"/>
  <c r="F959" i="5"/>
  <c r="AM963" i="5"/>
  <c r="F963" i="5"/>
  <c r="AM967" i="5"/>
  <c r="F967" i="5"/>
  <c r="AM971" i="5"/>
  <c r="F971" i="5"/>
  <c r="AM975" i="5"/>
  <c r="F975" i="5"/>
  <c r="AM979" i="5"/>
  <c r="F979" i="5"/>
  <c r="AM983" i="5"/>
  <c r="F983" i="5"/>
  <c r="AM987" i="5"/>
  <c r="F987" i="5"/>
  <c r="AM991" i="5"/>
  <c r="F991" i="5"/>
  <c r="AM995" i="5"/>
  <c r="F995" i="5"/>
  <c r="AM999" i="5"/>
  <c r="F999" i="5"/>
  <c r="AM1003" i="5"/>
  <c r="F1003" i="5"/>
  <c r="AM1007" i="5"/>
  <c r="F1007" i="5"/>
  <c r="AN1008" i="5"/>
  <c r="AP1004" i="5"/>
  <c r="AO1003" i="5"/>
  <c r="AN1000" i="5"/>
  <c r="AP996" i="5"/>
  <c r="AO995" i="5"/>
  <c r="AN992" i="5"/>
  <c r="AP988" i="5"/>
  <c r="AO987" i="5"/>
  <c r="AN984" i="5"/>
  <c r="AP980" i="5"/>
  <c r="AO979" i="5"/>
  <c r="AN976" i="5"/>
  <c r="AP972" i="5"/>
  <c r="AO971" i="5"/>
  <c r="AN968" i="5"/>
  <c r="AP964" i="5"/>
  <c r="AO963" i="5"/>
  <c r="AN960" i="5"/>
  <c r="AP956" i="5"/>
  <c r="AO955" i="5"/>
  <c r="AN952" i="5"/>
  <c r="AP948" i="5"/>
  <c r="AO945" i="5"/>
  <c r="AO943" i="5"/>
  <c r="AO939" i="5"/>
  <c r="AO935" i="5"/>
  <c r="AO931" i="5"/>
  <c r="AO927" i="5"/>
  <c r="AO923" i="5"/>
  <c r="AO919" i="5"/>
  <c r="AO915" i="5"/>
  <c r="AO911" i="5"/>
  <c r="AO907" i="5"/>
  <c r="AO903" i="5"/>
  <c r="AO899" i="5"/>
  <c r="AO895" i="5"/>
  <c r="AO891" i="5"/>
  <c r="AO887" i="5"/>
  <c r="AO883" i="5"/>
  <c r="AO877" i="5"/>
  <c r="AO872" i="5"/>
  <c r="AO867" i="5"/>
  <c r="AO861" i="5"/>
  <c r="AM855" i="5"/>
  <c r="AM847" i="5"/>
  <c r="AM839" i="5"/>
  <c r="AM831" i="5"/>
  <c r="AM823" i="5"/>
  <c r="AM815" i="5"/>
  <c r="AM807" i="5"/>
  <c r="AM799" i="5"/>
  <c r="AM791" i="5"/>
  <c r="AM783" i="5"/>
  <c r="AM775" i="5"/>
  <c r="AM767" i="5"/>
  <c r="AM759" i="5"/>
  <c r="AM751" i="5"/>
  <c r="AM743" i="5"/>
  <c r="AM735" i="5"/>
  <c r="AM727" i="5"/>
  <c r="AM719" i="5"/>
  <c r="AM711" i="5"/>
  <c r="AM703" i="5"/>
  <c r="AM695" i="5"/>
  <c r="AM687" i="5"/>
  <c r="AM679" i="5"/>
  <c r="AM671" i="5"/>
  <c r="AM663" i="5"/>
  <c r="AM653" i="5"/>
  <c r="AM643" i="5"/>
  <c r="AM631" i="5"/>
  <c r="AM621" i="5"/>
  <c r="AM611" i="5"/>
  <c r="AM599" i="5"/>
  <c r="AO579" i="5"/>
  <c r="AP141" i="5"/>
  <c r="AM141" i="5"/>
  <c r="AN141" i="5"/>
  <c r="AO141" i="5"/>
  <c r="AP153" i="5"/>
  <c r="AM153" i="5"/>
  <c r="AN153" i="5"/>
  <c r="AO153" i="5"/>
  <c r="AP146" i="5"/>
  <c r="AM146" i="5"/>
  <c r="AN146" i="5"/>
  <c r="AO146" i="5"/>
  <c r="AP158" i="5"/>
  <c r="AN158" i="5"/>
  <c r="AM158" i="5"/>
  <c r="AO158" i="5"/>
  <c r="AP166" i="5"/>
  <c r="AN166" i="5"/>
  <c r="AM166" i="5"/>
  <c r="AO166" i="5"/>
  <c r="AP174" i="5"/>
  <c r="AN174" i="5"/>
  <c r="AM174" i="5"/>
  <c r="AO174" i="5"/>
  <c r="AP182" i="5"/>
  <c r="AN182" i="5"/>
  <c r="AM182" i="5"/>
  <c r="AO182" i="5"/>
  <c r="AN190" i="5"/>
  <c r="AP190" i="5"/>
  <c r="AM190" i="5"/>
  <c r="AO190" i="5"/>
  <c r="AM198" i="5"/>
  <c r="AN198" i="5"/>
  <c r="AO198" i="5"/>
  <c r="AP198" i="5"/>
  <c r="AM206" i="5"/>
  <c r="AN206" i="5"/>
  <c r="AO206" i="5"/>
  <c r="AP206" i="5"/>
  <c r="AM214" i="5"/>
  <c r="AN214" i="5"/>
  <c r="AO214" i="5"/>
  <c r="AP214" i="5"/>
  <c r="AM218" i="5"/>
  <c r="AN218" i="5"/>
  <c r="AO218" i="5"/>
  <c r="AP218" i="5"/>
  <c r="AM226" i="5"/>
  <c r="AN226" i="5"/>
  <c r="AO226" i="5"/>
  <c r="AP226" i="5"/>
  <c r="AM238" i="5"/>
  <c r="AN238" i="5"/>
  <c r="AO238" i="5"/>
  <c r="AP238" i="5"/>
  <c r="AM246" i="5"/>
  <c r="AN246" i="5"/>
  <c r="AO246" i="5"/>
  <c r="AP246" i="5"/>
  <c r="AM254" i="5"/>
  <c r="AN254" i="5"/>
  <c r="AO254" i="5"/>
  <c r="AP254" i="5"/>
  <c r="AM258" i="5"/>
  <c r="AN258" i="5"/>
  <c r="AO258" i="5"/>
  <c r="AP258" i="5"/>
  <c r="AM266" i="5"/>
  <c r="AN266" i="5"/>
  <c r="AO266" i="5"/>
  <c r="AP266" i="5"/>
  <c r="AM274" i="5"/>
  <c r="AO274" i="5"/>
  <c r="AP274" i="5"/>
  <c r="AN274" i="5"/>
  <c r="AM282" i="5"/>
  <c r="AO282" i="5"/>
  <c r="AP282" i="5"/>
  <c r="AN282" i="5"/>
  <c r="AM286" i="5"/>
  <c r="AO286" i="5"/>
  <c r="AP286" i="5"/>
  <c r="AN286" i="5"/>
  <c r="AM294" i="5"/>
  <c r="AO294" i="5"/>
  <c r="AP294" i="5"/>
  <c r="AN294" i="5"/>
  <c r="AM302" i="5"/>
  <c r="AO302" i="5"/>
  <c r="AP302" i="5"/>
  <c r="AN302" i="5"/>
  <c r="AM310" i="5"/>
  <c r="AO310" i="5"/>
  <c r="AP310" i="5"/>
  <c r="AN310" i="5"/>
  <c r="AO318" i="5"/>
  <c r="AN318" i="5"/>
  <c r="AP318" i="5"/>
  <c r="AM318" i="5"/>
  <c r="AO326" i="5"/>
  <c r="AN326" i="5"/>
  <c r="AP326" i="5"/>
  <c r="AM326" i="5"/>
  <c r="AO330" i="5"/>
  <c r="AN330" i="5"/>
  <c r="AP330" i="5"/>
  <c r="AM330" i="5"/>
  <c r="AO338" i="5"/>
  <c r="AP338" i="5"/>
  <c r="AM338" i="5"/>
  <c r="AN338" i="5"/>
  <c r="AO346" i="5"/>
  <c r="AP346" i="5"/>
  <c r="AM346" i="5"/>
  <c r="AN346" i="5"/>
  <c r="AO354" i="5"/>
  <c r="AP354" i="5"/>
  <c r="AM354" i="5"/>
  <c r="AN354" i="5"/>
  <c r="AO362" i="5"/>
  <c r="AP362" i="5"/>
  <c r="AM362" i="5"/>
  <c r="AN362" i="5"/>
  <c r="AO366" i="5"/>
  <c r="AP366" i="5"/>
  <c r="AM366" i="5"/>
  <c r="AN366" i="5"/>
  <c r="AO374" i="5"/>
  <c r="AP374" i="5"/>
  <c r="AM374" i="5"/>
  <c r="AN374" i="5"/>
  <c r="AO382" i="5"/>
  <c r="AP382" i="5"/>
  <c r="AM382" i="5"/>
  <c r="AN382" i="5"/>
  <c r="AO390" i="5"/>
  <c r="AP390" i="5"/>
  <c r="AM390" i="5"/>
  <c r="AN390" i="5"/>
  <c r="AO398" i="5"/>
  <c r="AP398" i="5"/>
  <c r="AM398" i="5"/>
  <c r="AN398" i="5"/>
  <c r="AO406" i="5"/>
  <c r="AP406" i="5"/>
  <c r="AM406" i="5"/>
  <c r="AN406" i="5"/>
  <c r="AO410" i="5"/>
  <c r="AP410" i="5"/>
  <c r="AM410" i="5"/>
  <c r="AN410" i="5"/>
  <c r="AO418" i="5"/>
  <c r="AP418" i="5"/>
  <c r="AM418" i="5"/>
  <c r="AN418" i="5"/>
  <c r="AO426" i="5"/>
  <c r="AP426" i="5"/>
  <c r="AN426" i="5"/>
  <c r="AO434" i="5"/>
  <c r="AM434" i="5"/>
  <c r="AN434" i="5"/>
  <c r="AP434" i="5"/>
  <c r="AN442" i="5"/>
  <c r="AO442" i="5"/>
  <c r="AP442" i="5"/>
  <c r="AM442" i="5"/>
  <c r="AN450" i="5"/>
  <c r="AO450" i="5"/>
  <c r="AP450" i="5"/>
  <c r="AM450" i="5"/>
  <c r="AN454" i="5"/>
  <c r="AO454" i="5"/>
  <c r="AP454" i="5"/>
  <c r="AN462" i="5"/>
  <c r="AO462" i="5"/>
  <c r="AP462" i="5"/>
  <c r="AN470" i="5"/>
  <c r="AO470" i="5"/>
  <c r="AP470" i="5"/>
  <c r="AN478" i="5"/>
  <c r="AO478" i="5"/>
  <c r="AP478" i="5"/>
  <c r="AN486" i="5"/>
  <c r="AO486" i="5"/>
  <c r="AP486" i="5"/>
  <c r="AN494" i="5"/>
  <c r="AO494" i="5"/>
  <c r="AP494" i="5"/>
  <c r="AN502" i="5"/>
  <c r="AO502" i="5"/>
  <c r="AP502" i="5"/>
  <c r="AN510" i="5"/>
  <c r="AO510" i="5"/>
  <c r="AP510" i="5"/>
  <c r="AN518" i="5"/>
  <c r="AO518" i="5"/>
  <c r="AP518" i="5"/>
  <c r="AO526" i="5"/>
  <c r="AP526" i="5"/>
  <c r="AM526" i="5"/>
  <c r="AN526" i="5"/>
  <c r="AO534" i="5"/>
  <c r="AP534" i="5"/>
  <c r="AM534" i="5"/>
  <c r="AN534" i="5"/>
  <c r="AO542" i="5"/>
  <c r="AP542" i="5"/>
  <c r="AM542" i="5"/>
  <c r="AN542" i="5"/>
  <c r="AO550" i="5"/>
  <c r="AP550" i="5"/>
  <c r="AM550" i="5"/>
  <c r="AN550" i="5"/>
  <c r="AO554" i="5"/>
  <c r="AP554" i="5"/>
  <c r="AM554" i="5"/>
  <c r="AN554" i="5"/>
  <c r="AP562" i="5"/>
  <c r="AO562" i="5"/>
  <c r="AM562" i="5"/>
  <c r="AN562" i="5"/>
  <c r="AP570" i="5"/>
  <c r="AO570" i="5"/>
  <c r="AM570" i="5"/>
  <c r="AN570" i="5"/>
  <c r="AP578" i="5"/>
  <c r="AO578" i="5"/>
  <c r="AM578" i="5"/>
  <c r="AN578" i="5"/>
  <c r="AP586" i="5"/>
  <c r="AO586" i="5"/>
  <c r="AM586" i="5"/>
  <c r="AN586" i="5"/>
  <c r="AP590" i="5"/>
  <c r="AO590" i="5"/>
  <c r="AM590" i="5"/>
  <c r="AN598" i="5"/>
  <c r="AO598" i="5"/>
  <c r="AM598" i="5"/>
  <c r="AP598" i="5"/>
  <c r="AN606" i="5"/>
  <c r="AO606" i="5"/>
  <c r="AM606" i="5"/>
  <c r="AP606" i="5"/>
  <c r="AN614" i="5"/>
  <c r="AO614" i="5"/>
  <c r="AM614" i="5"/>
  <c r="AP614" i="5"/>
  <c r="AN622" i="5"/>
  <c r="AO622" i="5"/>
  <c r="AM622" i="5"/>
  <c r="AP622" i="5"/>
  <c r="AN630" i="5"/>
  <c r="AO630" i="5"/>
  <c r="AM630" i="5"/>
  <c r="AP630" i="5"/>
  <c r="AN638" i="5"/>
  <c r="AO638" i="5"/>
  <c r="AM638" i="5"/>
  <c r="AP638" i="5"/>
  <c r="AN646" i="5"/>
  <c r="AO646" i="5"/>
  <c r="AM646" i="5"/>
  <c r="AP646" i="5"/>
  <c r="AN654" i="5"/>
  <c r="AO654" i="5"/>
  <c r="AM654" i="5"/>
  <c r="AP654" i="5"/>
  <c r="AN662" i="5"/>
  <c r="AO662" i="5"/>
  <c r="AM662" i="5"/>
  <c r="AP662" i="5"/>
  <c r="AN666" i="5"/>
  <c r="AO666" i="5"/>
  <c r="AM666" i="5"/>
  <c r="AP666" i="5"/>
  <c r="AN674" i="5"/>
  <c r="AO674" i="5"/>
  <c r="AM674" i="5"/>
  <c r="AP674" i="5"/>
  <c r="AN682" i="5"/>
  <c r="AO682" i="5"/>
  <c r="AM682" i="5"/>
  <c r="AP682" i="5"/>
  <c r="AN690" i="5"/>
  <c r="AO690" i="5"/>
  <c r="AM690" i="5"/>
  <c r="AP690" i="5"/>
  <c r="AN698" i="5"/>
  <c r="AO698" i="5"/>
  <c r="AM698" i="5"/>
  <c r="AP698" i="5"/>
  <c r="AN706" i="5"/>
  <c r="AO706" i="5"/>
  <c r="AM706" i="5"/>
  <c r="AP706" i="5"/>
  <c r="AN714" i="5"/>
  <c r="AO714" i="5"/>
  <c r="AM714" i="5"/>
  <c r="AP714" i="5"/>
  <c r="AN718" i="5"/>
  <c r="AO718" i="5"/>
  <c r="AM718" i="5"/>
  <c r="AP718" i="5"/>
  <c r="AN726" i="5"/>
  <c r="AO726" i="5"/>
  <c r="AM726" i="5"/>
  <c r="AP726" i="5"/>
  <c r="AN734" i="5"/>
  <c r="AO734" i="5"/>
  <c r="AM734" i="5"/>
  <c r="AP734" i="5"/>
  <c r="AN742" i="5"/>
  <c r="AO742" i="5"/>
  <c r="AM742" i="5"/>
  <c r="AP742" i="5"/>
  <c r="AN746" i="5"/>
  <c r="AO746" i="5"/>
  <c r="AM746" i="5"/>
  <c r="AP746" i="5"/>
  <c r="AN754" i="5"/>
  <c r="AO754" i="5"/>
  <c r="AM754" i="5"/>
  <c r="AP754" i="5"/>
  <c r="AN762" i="5"/>
  <c r="AO762" i="5"/>
  <c r="AM762" i="5"/>
  <c r="AP762" i="5"/>
  <c r="AN770" i="5"/>
  <c r="AO770" i="5"/>
  <c r="AM770" i="5"/>
  <c r="AP770" i="5"/>
  <c r="AN778" i="5"/>
  <c r="AO778" i="5"/>
  <c r="AM778" i="5"/>
  <c r="AP778" i="5"/>
  <c r="AN786" i="5"/>
  <c r="AO786" i="5"/>
  <c r="AM786" i="5"/>
  <c r="AP786" i="5"/>
  <c r="AN794" i="5"/>
  <c r="AO794" i="5"/>
  <c r="AM794" i="5"/>
  <c r="AP794" i="5"/>
  <c r="AN798" i="5"/>
  <c r="AO798" i="5"/>
  <c r="AM798" i="5"/>
  <c r="AP798" i="5"/>
  <c r="AN806" i="5"/>
  <c r="AO806" i="5"/>
  <c r="AM806" i="5"/>
  <c r="AP806" i="5"/>
  <c r="AN814" i="5"/>
  <c r="AO814" i="5"/>
  <c r="AM814" i="5"/>
  <c r="AP814" i="5"/>
  <c r="AN822" i="5"/>
  <c r="AO822" i="5"/>
  <c r="AM822" i="5"/>
  <c r="AP822" i="5"/>
  <c r="AN830" i="5"/>
  <c r="AO830" i="5"/>
  <c r="AM830" i="5"/>
  <c r="AP830" i="5"/>
  <c r="AN838" i="5"/>
  <c r="AO838" i="5"/>
  <c r="AM838" i="5"/>
  <c r="AP838" i="5"/>
  <c r="AN846" i="5"/>
  <c r="AO846" i="5"/>
  <c r="AM846" i="5"/>
  <c r="AP846" i="5"/>
  <c r="AN850" i="5"/>
  <c r="AO850" i="5"/>
  <c r="AM850" i="5"/>
  <c r="AP850" i="5"/>
  <c r="AP858" i="5"/>
  <c r="AM858" i="5"/>
  <c r="AN858" i="5"/>
  <c r="AP866" i="5"/>
  <c r="AM866" i="5"/>
  <c r="AN866" i="5"/>
  <c r="AP874" i="5"/>
  <c r="AM874" i="5"/>
  <c r="AN874" i="5"/>
  <c r="AP882" i="5"/>
  <c r="AM882" i="5"/>
  <c r="AN882" i="5"/>
  <c r="AP890" i="5"/>
  <c r="AM890" i="5"/>
  <c r="AN890" i="5"/>
  <c r="AP894" i="5"/>
  <c r="AM894" i="5"/>
  <c r="AN894" i="5"/>
  <c r="AP902" i="5"/>
  <c r="AM902" i="5"/>
  <c r="AN902" i="5"/>
  <c r="AP910" i="5"/>
  <c r="AM910" i="5"/>
  <c r="AN910" i="5"/>
  <c r="AP918" i="5"/>
  <c r="AM918" i="5"/>
  <c r="AN918" i="5"/>
  <c r="AP926" i="5"/>
  <c r="AM926" i="5"/>
  <c r="AN926" i="5"/>
  <c r="AP934" i="5"/>
  <c r="AM934" i="5"/>
  <c r="AN934" i="5"/>
  <c r="AP942" i="5"/>
  <c r="AM942" i="5"/>
  <c r="AN942" i="5"/>
  <c r="AP946" i="5"/>
  <c r="AM946" i="5"/>
  <c r="AN946" i="5"/>
  <c r="AP954" i="5"/>
  <c r="AM954" i="5"/>
  <c r="AN954" i="5"/>
  <c r="AP962" i="5"/>
  <c r="AM962" i="5"/>
  <c r="AN962" i="5"/>
  <c r="AP970" i="5"/>
  <c r="AM970" i="5"/>
  <c r="AN970" i="5"/>
  <c r="AP978" i="5"/>
  <c r="AM978" i="5"/>
  <c r="AN978" i="5"/>
  <c r="AP986" i="5"/>
  <c r="AM986" i="5"/>
  <c r="AN986" i="5"/>
  <c r="AP994" i="5"/>
  <c r="AM994" i="5"/>
  <c r="AN994" i="5"/>
  <c r="AP1002" i="5"/>
  <c r="AM1002" i="5"/>
  <c r="AN1002" i="5"/>
  <c r="AO946" i="5"/>
  <c r="AM518" i="5"/>
  <c r="AM486" i="5"/>
  <c r="AM454" i="5"/>
  <c r="AP135" i="5"/>
  <c r="AO135" i="5"/>
  <c r="AM135" i="5"/>
  <c r="AN135" i="5"/>
  <c r="AP139" i="5"/>
  <c r="AM139" i="5"/>
  <c r="AN139" i="5"/>
  <c r="AO139" i="5"/>
  <c r="AP143" i="5"/>
  <c r="AM143" i="5"/>
  <c r="AN143" i="5"/>
  <c r="AO143" i="5"/>
  <c r="AP147" i="5"/>
  <c r="AM147" i="5"/>
  <c r="AN147" i="5"/>
  <c r="AO147" i="5"/>
  <c r="AP151" i="5"/>
  <c r="AM151" i="5"/>
  <c r="AN151" i="5"/>
  <c r="AO151" i="5"/>
  <c r="AP155" i="5"/>
  <c r="AN155" i="5"/>
  <c r="AO155" i="5"/>
  <c r="AM155" i="5"/>
  <c r="AP159" i="5"/>
  <c r="AN159" i="5"/>
  <c r="AO159" i="5"/>
  <c r="AM159" i="5"/>
  <c r="AP163" i="5"/>
  <c r="AN163" i="5"/>
  <c r="AO163" i="5"/>
  <c r="AM163" i="5"/>
  <c r="AP167" i="5"/>
  <c r="AN167" i="5"/>
  <c r="AO167" i="5"/>
  <c r="AM167" i="5"/>
  <c r="AP171" i="5"/>
  <c r="AN171" i="5"/>
  <c r="AO171" i="5"/>
  <c r="AM171" i="5"/>
  <c r="AP175" i="5"/>
  <c r="AN175" i="5"/>
  <c r="AO175" i="5"/>
  <c r="AM175" i="5"/>
  <c r="AP179" i="5"/>
  <c r="AN179" i="5"/>
  <c r="AO179" i="5"/>
  <c r="AM179" i="5"/>
  <c r="AP183" i="5"/>
  <c r="AN183" i="5"/>
  <c r="AO183" i="5"/>
  <c r="AM183" i="5"/>
  <c r="AP187" i="5"/>
  <c r="AN187" i="5"/>
  <c r="AO187" i="5"/>
  <c r="AM187" i="5"/>
  <c r="AN191" i="5"/>
  <c r="AM191" i="5"/>
  <c r="AO191" i="5"/>
  <c r="AP191" i="5"/>
  <c r="AN195" i="5"/>
  <c r="AM195" i="5"/>
  <c r="AO195" i="5"/>
  <c r="AP195" i="5"/>
  <c r="AM199" i="5"/>
  <c r="AN199" i="5"/>
  <c r="AO199" i="5"/>
  <c r="AP199" i="5"/>
  <c r="AM203" i="5"/>
  <c r="AN203" i="5"/>
  <c r="AO203" i="5"/>
  <c r="AP203" i="5"/>
  <c r="AM207" i="5"/>
  <c r="AN207" i="5"/>
  <c r="AO207" i="5"/>
  <c r="AP207" i="5"/>
  <c r="AM211" i="5"/>
  <c r="AN211" i="5"/>
  <c r="AO211" i="5"/>
  <c r="AP211" i="5"/>
  <c r="AM215" i="5"/>
  <c r="AN215" i="5"/>
  <c r="AO215" i="5"/>
  <c r="AP215" i="5"/>
  <c r="AM219" i="5"/>
  <c r="AN219" i="5"/>
  <c r="AO219" i="5"/>
  <c r="AP219" i="5"/>
  <c r="AM223" i="5"/>
  <c r="AN223" i="5"/>
  <c r="AO223" i="5"/>
  <c r="AP223" i="5"/>
  <c r="AM227" i="5"/>
  <c r="AN227" i="5"/>
  <c r="AO227" i="5"/>
  <c r="AP227" i="5"/>
  <c r="AM231" i="5"/>
  <c r="AN231" i="5"/>
  <c r="AO231" i="5"/>
  <c r="AP231" i="5"/>
  <c r="AM235" i="5"/>
  <c r="AN235" i="5"/>
  <c r="AO235" i="5"/>
  <c r="AP235" i="5"/>
  <c r="AM239" i="5"/>
  <c r="AN239" i="5"/>
  <c r="AO239" i="5"/>
  <c r="AP239" i="5"/>
  <c r="AM243" i="5"/>
  <c r="AN243" i="5"/>
  <c r="AO243" i="5"/>
  <c r="AP243" i="5"/>
  <c r="AM247" i="5"/>
  <c r="AN247" i="5"/>
  <c r="AO247" i="5"/>
  <c r="AP247" i="5"/>
  <c r="AM251" i="5"/>
  <c r="AN251" i="5"/>
  <c r="AO251" i="5"/>
  <c r="AP251" i="5"/>
  <c r="AM255" i="5"/>
  <c r="AN255" i="5"/>
  <c r="AO255" i="5"/>
  <c r="AP255" i="5"/>
  <c r="AM259" i="5"/>
  <c r="AN259" i="5"/>
  <c r="AO259" i="5"/>
  <c r="AP259" i="5"/>
  <c r="AM263" i="5"/>
  <c r="AN263" i="5"/>
  <c r="AO263" i="5"/>
  <c r="AP263" i="5"/>
  <c r="AM267" i="5"/>
  <c r="AN267" i="5"/>
  <c r="AO267" i="5"/>
  <c r="AP267" i="5"/>
  <c r="AM271" i="5"/>
  <c r="AO271" i="5"/>
  <c r="AN271" i="5"/>
  <c r="AP271" i="5"/>
  <c r="AM275" i="5"/>
  <c r="AO275" i="5"/>
  <c r="AN275" i="5"/>
  <c r="AP275" i="5"/>
  <c r="AM279" i="5"/>
  <c r="AO279" i="5"/>
  <c r="AN279" i="5"/>
  <c r="AP279" i="5"/>
  <c r="AM283" i="5"/>
  <c r="AO283" i="5"/>
  <c r="AN283" i="5"/>
  <c r="AP283" i="5"/>
  <c r="AM287" i="5"/>
  <c r="AO287" i="5"/>
  <c r="AN287" i="5"/>
  <c r="AP287" i="5"/>
  <c r="AM291" i="5"/>
  <c r="AO291" i="5"/>
  <c r="AN291" i="5"/>
  <c r="AP291" i="5"/>
  <c r="AM295" i="5"/>
  <c r="AO295" i="5"/>
  <c r="AN295" i="5"/>
  <c r="AP295" i="5"/>
  <c r="AM299" i="5"/>
  <c r="AO299" i="5"/>
  <c r="AN299" i="5"/>
  <c r="AP299" i="5"/>
  <c r="AM303" i="5"/>
  <c r="AO303" i="5"/>
  <c r="AN303" i="5"/>
  <c r="AP303" i="5"/>
  <c r="AM307" i="5"/>
  <c r="AO307" i="5"/>
  <c r="AN307" i="5"/>
  <c r="AP307" i="5"/>
  <c r="AM311" i="5"/>
  <c r="AO311" i="5"/>
  <c r="AN311" i="5"/>
  <c r="AP311" i="5"/>
  <c r="AM315" i="5"/>
  <c r="AO315" i="5"/>
  <c r="AN315" i="5"/>
  <c r="AP315" i="5"/>
  <c r="AO319" i="5"/>
  <c r="AP319" i="5"/>
  <c r="AM319" i="5"/>
  <c r="AN319" i="5"/>
  <c r="AO323" i="5"/>
  <c r="AP323" i="5"/>
  <c r="AM323" i="5"/>
  <c r="AN323" i="5"/>
  <c r="AO327" i="5"/>
  <c r="AP327" i="5"/>
  <c r="AM327" i="5"/>
  <c r="AN327" i="5"/>
  <c r="AO331" i="5"/>
  <c r="AP331" i="5"/>
  <c r="AM331" i="5"/>
  <c r="AN331" i="5"/>
  <c r="AO335" i="5"/>
  <c r="AP335" i="5"/>
  <c r="AM335" i="5"/>
  <c r="AN335" i="5"/>
  <c r="AO339" i="5"/>
  <c r="AP339" i="5"/>
  <c r="AM339" i="5"/>
  <c r="AN339" i="5"/>
  <c r="AO343" i="5"/>
  <c r="AP343" i="5"/>
  <c r="AM343" i="5"/>
  <c r="AN343" i="5"/>
  <c r="AO347" i="5"/>
  <c r="AP347" i="5"/>
  <c r="AM347" i="5"/>
  <c r="AN347" i="5"/>
  <c r="AO351" i="5"/>
  <c r="AP351" i="5"/>
  <c r="AM351" i="5"/>
  <c r="AN351" i="5"/>
  <c r="AO355" i="5"/>
  <c r="AP355" i="5"/>
  <c r="AM355" i="5"/>
  <c r="AN355" i="5"/>
  <c r="AO359" i="5"/>
  <c r="AP359" i="5"/>
  <c r="AM359" i="5"/>
  <c r="AN359" i="5"/>
  <c r="AO363" i="5"/>
  <c r="AP363" i="5"/>
  <c r="AM363" i="5"/>
  <c r="AN363" i="5"/>
  <c r="AO367" i="5"/>
  <c r="AP367" i="5"/>
  <c r="AM367" i="5"/>
  <c r="AN367" i="5"/>
  <c r="AO371" i="5"/>
  <c r="AP371" i="5"/>
  <c r="AM371" i="5"/>
  <c r="AN371" i="5"/>
  <c r="AO375" i="5"/>
  <c r="AP375" i="5"/>
  <c r="AM375" i="5"/>
  <c r="AN375" i="5"/>
  <c r="AO379" i="5"/>
  <c r="AP379" i="5"/>
  <c r="AM379" i="5"/>
  <c r="AN379" i="5"/>
  <c r="AO383" i="5"/>
  <c r="AP383" i="5"/>
  <c r="AM383" i="5"/>
  <c r="AN383" i="5"/>
  <c r="AO387" i="5"/>
  <c r="AP387" i="5"/>
  <c r="AM387" i="5"/>
  <c r="AN387" i="5"/>
  <c r="AO391" i="5"/>
  <c r="AP391" i="5"/>
  <c r="AM391" i="5"/>
  <c r="AN391" i="5"/>
  <c r="AO395" i="5"/>
  <c r="AP395" i="5"/>
  <c r="AM395" i="5"/>
  <c r="AN395" i="5"/>
  <c r="AO399" i="5"/>
  <c r="AP399" i="5"/>
  <c r="AM399" i="5"/>
  <c r="AN399" i="5"/>
  <c r="AO403" i="5"/>
  <c r="AP403" i="5"/>
  <c r="AM403" i="5"/>
  <c r="AN403" i="5"/>
  <c r="AO407" i="5"/>
  <c r="AP407" i="5"/>
  <c r="AM407" i="5"/>
  <c r="AN407" i="5"/>
  <c r="AO411" i="5"/>
  <c r="AP411" i="5"/>
  <c r="AM411" i="5"/>
  <c r="AN411" i="5"/>
  <c r="AO415" i="5"/>
  <c r="AP415" i="5"/>
  <c r="AM415" i="5"/>
  <c r="AN415" i="5"/>
  <c r="AO994" i="5"/>
  <c r="AO978" i="5"/>
  <c r="AO962" i="5"/>
  <c r="AO882" i="5"/>
  <c r="AO874" i="5"/>
  <c r="AO866" i="5"/>
  <c r="AO858" i="5"/>
  <c r="AM510" i="5"/>
  <c r="AM478" i="5"/>
  <c r="AP145" i="5"/>
  <c r="AM145" i="5"/>
  <c r="AN145" i="5"/>
  <c r="AO145" i="5"/>
  <c r="AP161" i="5"/>
  <c r="AN161" i="5"/>
  <c r="AO161" i="5"/>
  <c r="AM161" i="5"/>
  <c r="AP138" i="5"/>
  <c r="AM138" i="5"/>
  <c r="AN138" i="5"/>
  <c r="AO138" i="5"/>
  <c r="AP142" i="5"/>
  <c r="AM142" i="5"/>
  <c r="AN142" i="5"/>
  <c r="AO142" i="5"/>
  <c r="AP150" i="5"/>
  <c r="AM150" i="5"/>
  <c r="AN150" i="5"/>
  <c r="AO150" i="5"/>
  <c r="AP154" i="5"/>
  <c r="AN154" i="5"/>
  <c r="AM154" i="5"/>
  <c r="AO154" i="5"/>
  <c r="AP162" i="5"/>
  <c r="AN162" i="5"/>
  <c r="AM162" i="5"/>
  <c r="AO162" i="5"/>
  <c r="AP170" i="5"/>
  <c r="AN170" i="5"/>
  <c r="AM170" i="5"/>
  <c r="AO170" i="5"/>
  <c r="AP178" i="5"/>
  <c r="AN178" i="5"/>
  <c r="AM178" i="5"/>
  <c r="AO178" i="5"/>
  <c r="AP186" i="5"/>
  <c r="AN186" i="5"/>
  <c r="AM186" i="5"/>
  <c r="AO186" i="5"/>
  <c r="AN194" i="5"/>
  <c r="AP194" i="5"/>
  <c r="AM194" i="5"/>
  <c r="AO194" i="5"/>
  <c r="AM202" i="5"/>
  <c r="AN202" i="5"/>
  <c r="AO202" i="5"/>
  <c r="AP202" i="5"/>
  <c r="AM210" i="5"/>
  <c r="AN210" i="5"/>
  <c r="AO210" i="5"/>
  <c r="AP210" i="5"/>
  <c r="AM222" i="5"/>
  <c r="AN222" i="5"/>
  <c r="AO222" i="5"/>
  <c r="AP222" i="5"/>
  <c r="AM230" i="5"/>
  <c r="AN230" i="5"/>
  <c r="AO230" i="5"/>
  <c r="AP230" i="5"/>
  <c r="AM234" i="5"/>
  <c r="AN234" i="5"/>
  <c r="AO234" i="5"/>
  <c r="AP234" i="5"/>
  <c r="AM242" i="5"/>
  <c r="AN242" i="5"/>
  <c r="AO242" i="5"/>
  <c r="AP242" i="5"/>
  <c r="AM250" i="5"/>
  <c r="AN250" i="5"/>
  <c r="AO250" i="5"/>
  <c r="AP250" i="5"/>
  <c r="AM262" i="5"/>
  <c r="AN262" i="5"/>
  <c r="AO262" i="5"/>
  <c r="AP262" i="5"/>
  <c r="AM270" i="5"/>
  <c r="AO270" i="5"/>
  <c r="AP270" i="5"/>
  <c r="AN270" i="5"/>
  <c r="AM278" i="5"/>
  <c r="AO278" i="5"/>
  <c r="AP278" i="5"/>
  <c r="AM290" i="5"/>
  <c r="AO290" i="5"/>
  <c r="AP290" i="5"/>
  <c r="AN290" i="5"/>
  <c r="AM298" i="5"/>
  <c r="AO298" i="5"/>
  <c r="AP298" i="5"/>
  <c r="AN298" i="5"/>
  <c r="AM306" i="5"/>
  <c r="AO306" i="5"/>
  <c r="AP306" i="5"/>
  <c r="AN306" i="5"/>
  <c r="AM314" i="5"/>
  <c r="AO314" i="5"/>
  <c r="AP314" i="5"/>
  <c r="AN314" i="5"/>
  <c r="AO322" i="5"/>
  <c r="AN322" i="5"/>
  <c r="AP322" i="5"/>
  <c r="AM322" i="5"/>
  <c r="AO334" i="5"/>
  <c r="AP334" i="5"/>
  <c r="AM334" i="5"/>
  <c r="AN334" i="5"/>
  <c r="AO342" i="5"/>
  <c r="AP342" i="5"/>
  <c r="AM342" i="5"/>
  <c r="AN342" i="5"/>
  <c r="AO350" i="5"/>
  <c r="AP350" i="5"/>
  <c r="AM350" i="5"/>
  <c r="AN350" i="5"/>
  <c r="AO358" i="5"/>
  <c r="AP358" i="5"/>
  <c r="AM358" i="5"/>
  <c r="AN358" i="5"/>
  <c r="AO370" i="5"/>
  <c r="AP370" i="5"/>
  <c r="AM370" i="5"/>
  <c r="AN370" i="5"/>
  <c r="AO378" i="5"/>
  <c r="AP378" i="5"/>
  <c r="AM378" i="5"/>
  <c r="AN378" i="5"/>
  <c r="AO386" i="5"/>
  <c r="AP386" i="5"/>
  <c r="AM386" i="5"/>
  <c r="AN386" i="5"/>
  <c r="AO394" i="5"/>
  <c r="AP394" i="5"/>
  <c r="AM394" i="5"/>
  <c r="AN394" i="5"/>
  <c r="AO402" i="5"/>
  <c r="AP402" i="5"/>
  <c r="AM402" i="5"/>
  <c r="AN402" i="5"/>
  <c r="AO414" i="5"/>
  <c r="AP414" i="5"/>
  <c r="AM414" i="5"/>
  <c r="AN414" i="5"/>
  <c r="AO422" i="5"/>
  <c r="AP422" i="5"/>
  <c r="AM422" i="5"/>
  <c r="AN422" i="5"/>
  <c r="AO430" i="5"/>
  <c r="AM430" i="5"/>
  <c r="AN430" i="5"/>
  <c r="AP430" i="5"/>
  <c r="AO438" i="5"/>
  <c r="AM438" i="5"/>
  <c r="AN438" i="5"/>
  <c r="AP438" i="5"/>
  <c r="AN446" i="5"/>
  <c r="AO446" i="5"/>
  <c r="AP446" i="5"/>
  <c r="AN458" i="5"/>
  <c r="AO458" i="5"/>
  <c r="AP458" i="5"/>
  <c r="AM458" i="5"/>
  <c r="AN466" i="5"/>
  <c r="AO466" i="5"/>
  <c r="AP466" i="5"/>
  <c r="AM466" i="5"/>
  <c r="AN474" i="5"/>
  <c r="AO474" i="5"/>
  <c r="AP474" i="5"/>
  <c r="AM474" i="5"/>
  <c r="AN482" i="5"/>
  <c r="AO482" i="5"/>
  <c r="AP482" i="5"/>
  <c r="AM482" i="5"/>
  <c r="AN490" i="5"/>
  <c r="AO490" i="5"/>
  <c r="AP490" i="5"/>
  <c r="AM490" i="5"/>
  <c r="AN498" i="5"/>
  <c r="AO498" i="5"/>
  <c r="AP498" i="5"/>
  <c r="AM498" i="5"/>
  <c r="AN506" i="5"/>
  <c r="AO506" i="5"/>
  <c r="AP506" i="5"/>
  <c r="AM506" i="5"/>
  <c r="AN514" i="5"/>
  <c r="AO514" i="5"/>
  <c r="AP514" i="5"/>
  <c r="AM514" i="5"/>
  <c r="AN522" i="5"/>
  <c r="AO522" i="5"/>
  <c r="AP522" i="5"/>
  <c r="AM522" i="5"/>
  <c r="AO530" i="5"/>
  <c r="AP530" i="5"/>
  <c r="AM530" i="5"/>
  <c r="AN530" i="5"/>
  <c r="AO538" i="5"/>
  <c r="AP538" i="5"/>
  <c r="AM538" i="5"/>
  <c r="AN538" i="5"/>
  <c r="AO546" i="5"/>
  <c r="AP546" i="5"/>
  <c r="AM546" i="5"/>
  <c r="AN546" i="5"/>
  <c r="AO558" i="5"/>
  <c r="AP558" i="5"/>
  <c r="AM558" i="5"/>
  <c r="AN558" i="5"/>
  <c r="AP566" i="5"/>
  <c r="AO566" i="5"/>
  <c r="AM566" i="5"/>
  <c r="AP574" i="5"/>
  <c r="AO574" i="5"/>
  <c r="AM574" i="5"/>
  <c r="AP582" i="5"/>
  <c r="AO582" i="5"/>
  <c r="AM582" i="5"/>
  <c r="AN594" i="5"/>
  <c r="AO594" i="5"/>
  <c r="AM594" i="5"/>
  <c r="AP594" i="5"/>
  <c r="AN602" i="5"/>
  <c r="AO602" i="5"/>
  <c r="AM602" i="5"/>
  <c r="AP602" i="5"/>
  <c r="AN610" i="5"/>
  <c r="AO610" i="5"/>
  <c r="AM610" i="5"/>
  <c r="AP610" i="5"/>
  <c r="AN618" i="5"/>
  <c r="AO618" i="5"/>
  <c r="AM618" i="5"/>
  <c r="AP618" i="5"/>
  <c r="AN626" i="5"/>
  <c r="AO626" i="5"/>
  <c r="AM626" i="5"/>
  <c r="AP626" i="5"/>
  <c r="AN634" i="5"/>
  <c r="AO634" i="5"/>
  <c r="AM634" i="5"/>
  <c r="AP634" i="5"/>
  <c r="AN642" i="5"/>
  <c r="AO642" i="5"/>
  <c r="AM642" i="5"/>
  <c r="AP642" i="5"/>
  <c r="AN650" i="5"/>
  <c r="AO650" i="5"/>
  <c r="AM650" i="5"/>
  <c r="AP650" i="5"/>
  <c r="AN658" i="5"/>
  <c r="AO658" i="5"/>
  <c r="AM658" i="5"/>
  <c r="AP658" i="5"/>
  <c r="AN670" i="5"/>
  <c r="AO670" i="5"/>
  <c r="AM670" i="5"/>
  <c r="AP670" i="5"/>
  <c r="AN678" i="5"/>
  <c r="AO678" i="5"/>
  <c r="AM678" i="5"/>
  <c r="AP678" i="5"/>
  <c r="AN686" i="5"/>
  <c r="AO686" i="5"/>
  <c r="AM686" i="5"/>
  <c r="AP686" i="5"/>
  <c r="AN694" i="5"/>
  <c r="AO694" i="5"/>
  <c r="AM694" i="5"/>
  <c r="AP694" i="5"/>
  <c r="AN702" i="5"/>
  <c r="AO702" i="5"/>
  <c r="AM702" i="5"/>
  <c r="AP702" i="5"/>
  <c r="AN710" i="5"/>
  <c r="AO710" i="5"/>
  <c r="AM710" i="5"/>
  <c r="AP710" i="5"/>
  <c r="AN722" i="5"/>
  <c r="AO722" i="5"/>
  <c r="AM722" i="5"/>
  <c r="AP722" i="5"/>
  <c r="AN730" i="5"/>
  <c r="AO730" i="5"/>
  <c r="AM730" i="5"/>
  <c r="AP730" i="5"/>
  <c r="AN738" i="5"/>
  <c r="AO738" i="5"/>
  <c r="AM738" i="5"/>
  <c r="AP738" i="5"/>
  <c r="AN750" i="5"/>
  <c r="AO750" i="5"/>
  <c r="AM750" i="5"/>
  <c r="AP750" i="5"/>
  <c r="AN758" i="5"/>
  <c r="AO758" i="5"/>
  <c r="AM758" i="5"/>
  <c r="AP758" i="5"/>
  <c r="AN766" i="5"/>
  <c r="AO766" i="5"/>
  <c r="AM766" i="5"/>
  <c r="AP766" i="5"/>
  <c r="AN774" i="5"/>
  <c r="AO774" i="5"/>
  <c r="AM774" i="5"/>
  <c r="AP774" i="5"/>
  <c r="AN782" i="5"/>
  <c r="AO782" i="5"/>
  <c r="AM782" i="5"/>
  <c r="AP782" i="5"/>
  <c r="AN790" i="5"/>
  <c r="AO790" i="5"/>
  <c r="AM790" i="5"/>
  <c r="AP790" i="5"/>
  <c r="AN802" i="5"/>
  <c r="AO802" i="5"/>
  <c r="AM802" i="5"/>
  <c r="AP802" i="5"/>
  <c r="AN810" i="5"/>
  <c r="AO810" i="5"/>
  <c r="AM810" i="5"/>
  <c r="AP810" i="5"/>
  <c r="AN818" i="5"/>
  <c r="AO818" i="5"/>
  <c r="AM818" i="5"/>
  <c r="AP818" i="5"/>
  <c r="AN826" i="5"/>
  <c r="AO826" i="5"/>
  <c r="AM826" i="5"/>
  <c r="AP826" i="5"/>
  <c r="AN834" i="5"/>
  <c r="AO834" i="5"/>
  <c r="AM834" i="5"/>
  <c r="AP834" i="5"/>
  <c r="AN842" i="5"/>
  <c r="AO842" i="5"/>
  <c r="AM842" i="5"/>
  <c r="AP842" i="5"/>
  <c r="AN854" i="5"/>
  <c r="AO854" i="5"/>
  <c r="AM854" i="5"/>
  <c r="AP854" i="5"/>
  <c r="AP862" i="5"/>
  <c r="AM862" i="5"/>
  <c r="AN862" i="5"/>
  <c r="AP870" i="5"/>
  <c r="AM870" i="5"/>
  <c r="AN870" i="5"/>
  <c r="AP878" i="5"/>
  <c r="AM878" i="5"/>
  <c r="AN878" i="5"/>
  <c r="AP886" i="5"/>
  <c r="AM886" i="5"/>
  <c r="AN886" i="5"/>
  <c r="AP898" i="5"/>
  <c r="AM898" i="5"/>
  <c r="AN898" i="5"/>
  <c r="AP906" i="5"/>
  <c r="AM906" i="5"/>
  <c r="AN906" i="5"/>
  <c r="AP914" i="5"/>
  <c r="AM914" i="5"/>
  <c r="AN914" i="5"/>
  <c r="AP922" i="5"/>
  <c r="AM922" i="5"/>
  <c r="AN922" i="5"/>
  <c r="AP930" i="5"/>
  <c r="AM930" i="5"/>
  <c r="AN930" i="5"/>
  <c r="AP938" i="5"/>
  <c r="AM938" i="5"/>
  <c r="AN938" i="5"/>
  <c r="AP950" i="5"/>
  <c r="AM950" i="5"/>
  <c r="AN950" i="5"/>
  <c r="AP958" i="5"/>
  <c r="AM958" i="5"/>
  <c r="AN958" i="5"/>
  <c r="AP966" i="5"/>
  <c r="AM966" i="5"/>
  <c r="AN966" i="5"/>
  <c r="AP974" i="5"/>
  <c r="AM974" i="5"/>
  <c r="AN974" i="5"/>
  <c r="AP982" i="5"/>
  <c r="AM982" i="5"/>
  <c r="AN982" i="5"/>
  <c r="AP990" i="5"/>
  <c r="AM990" i="5"/>
  <c r="AN990" i="5"/>
  <c r="AP998" i="5"/>
  <c r="AM998" i="5"/>
  <c r="AN998" i="5"/>
  <c r="AP1006" i="5"/>
  <c r="AM1006" i="5"/>
  <c r="AN1006" i="5"/>
  <c r="AO1006" i="5"/>
  <c r="AO990" i="5"/>
  <c r="AO934" i="5"/>
  <c r="AO918" i="5"/>
  <c r="AO902" i="5"/>
  <c r="AO886" i="5"/>
  <c r="AP136" i="5"/>
  <c r="AM136" i="5"/>
  <c r="AN136" i="5"/>
  <c r="AO136" i="5"/>
  <c r="AP140" i="5"/>
  <c r="AM140" i="5"/>
  <c r="AN140" i="5"/>
  <c r="AO140" i="5"/>
  <c r="AP144" i="5"/>
  <c r="AM144" i="5"/>
  <c r="AN144" i="5"/>
  <c r="AO144" i="5"/>
  <c r="AP148" i="5"/>
  <c r="AM148" i="5"/>
  <c r="AN148" i="5"/>
  <c r="AO148" i="5"/>
  <c r="AP152" i="5"/>
  <c r="AM152" i="5"/>
  <c r="AN152" i="5"/>
  <c r="AO152" i="5"/>
  <c r="AP156" i="5"/>
  <c r="AN156" i="5"/>
  <c r="AM156" i="5"/>
  <c r="AO156" i="5"/>
  <c r="AP160" i="5"/>
  <c r="AN160" i="5"/>
  <c r="AM160" i="5"/>
  <c r="AO160" i="5"/>
  <c r="AP164" i="5"/>
  <c r="AN164" i="5"/>
  <c r="AM164" i="5"/>
  <c r="AO164" i="5"/>
  <c r="AP168" i="5"/>
  <c r="AN168" i="5"/>
  <c r="AM168" i="5"/>
  <c r="AO168" i="5"/>
  <c r="AP172" i="5"/>
  <c r="AN172" i="5"/>
  <c r="AM172" i="5"/>
  <c r="AO172" i="5"/>
  <c r="AP176" i="5"/>
  <c r="AN176" i="5"/>
  <c r="AM176" i="5"/>
  <c r="AO176" i="5"/>
  <c r="AP180" i="5"/>
  <c r="AN180" i="5"/>
  <c r="AM180" i="5"/>
  <c r="AO180" i="5"/>
  <c r="AP184" i="5"/>
  <c r="AN184" i="5"/>
  <c r="AM184" i="5"/>
  <c r="AO184" i="5"/>
  <c r="AP188" i="5"/>
  <c r="AN188" i="5"/>
  <c r="AM188" i="5"/>
  <c r="AO188" i="5"/>
  <c r="AN192" i="5"/>
  <c r="AM192" i="5"/>
  <c r="AO192" i="5"/>
  <c r="AP192" i="5"/>
  <c r="AM196" i="5"/>
  <c r="AN196" i="5"/>
  <c r="AO196" i="5"/>
  <c r="AP196" i="5"/>
  <c r="AM200" i="5"/>
  <c r="AN200" i="5"/>
  <c r="AO200" i="5"/>
  <c r="AP200" i="5"/>
  <c r="AM204" i="5"/>
  <c r="AN204" i="5"/>
  <c r="AO204" i="5"/>
  <c r="AP204" i="5"/>
  <c r="AM208" i="5"/>
  <c r="AN208" i="5"/>
  <c r="AO208" i="5"/>
  <c r="AP208" i="5"/>
  <c r="AM212" i="5"/>
  <c r="AN212" i="5"/>
  <c r="AO212" i="5"/>
  <c r="AP212" i="5"/>
  <c r="AM216" i="5"/>
  <c r="AN216" i="5"/>
  <c r="AO216" i="5"/>
  <c r="AP216" i="5"/>
  <c r="AM220" i="5"/>
  <c r="AN220" i="5"/>
  <c r="AO220" i="5"/>
  <c r="AP220" i="5"/>
  <c r="AM224" i="5"/>
  <c r="AN224" i="5"/>
  <c r="AO224" i="5"/>
  <c r="AP224" i="5"/>
  <c r="AM228" i="5"/>
  <c r="AN228" i="5"/>
  <c r="AO228" i="5"/>
  <c r="AP228" i="5"/>
  <c r="AM232" i="5"/>
  <c r="AN232" i="5"/>
  <c r="AO232" i="5"/>
  <c r="AP232" i="5"/>
  <c r="AM236" i="5"/>
  <c r="AN236" i="5"/>
  <c r="AO236" i="5"/>
  <c r="AP236" i="5"/>
  <c r="AM240" i="5"/>
  <c r="AN240" i="5"/>
  <c r="AO240" i="5"/>
  <c r="AP240" i="5"/>
  <c r="AM244" i="5"/>
  <c r="AN244" i="5"/>
  <c r="AO244" i="5"/>
  <c r="AP244" i="5"/>
  <c r="AM248" i="5"/>
  <c r="AN248" i="5"/>
  <c r="AO248" i="5"/>
  <c r="AP248" i="5"/>
  <c r="AM252" i="5"/>
  <c r="AN252" i="5"/>
  <c r="AO252" i="5"/>
  <c r="AP252" i="5"/>
  <c r="AO998" i="5"/>
  <c r="AO982" i="5"/>
  <c r="AO966" i="5"/>
  <c r="AO950" i="5"/>
  <c r="AO942" i="5"/>
  <c r="AO926" i="5"/>
  <c r="AO910" i="5"/>
  <c r="AO894" i="5"/>
  <c r="AN582" i="5"/>
  <c r="AM502" i="5"/>
  <c r="AM470" i="5"/>
  <c r="AP137" i="5"/>
  <c r="AM137" i="5"/>
  <c r="AN137" i="5"/>
  <c r="AO137" i="5"/>
  <c r="AP149" i="5"/>
  <c r="AM149" i="5"/>
  <c r="AN149" i="5"/>
  <c r="AO149" i="5"/>
  <c r="AP157" i="5"/>
  <c r="AN157" i="5"/>
  <c r="AO157" i="5"/>
  <c r="AM157" i="5"/>
  <c r="AP165" i="5"/>
  <c r="AN165" i="5"/>
  <c r="AO165" i="5"/>
  <c r="AM165" i="5"/>
  <c r="AP169" i="5"/>
  <c r="AN169" i="5"/>
  <c r="AO169" i="5"/>
  <c r="AM169" i="5"/>
  <c r="AP173" i="5"/>
  <c r="AN173" i="5"/>
  <c r="AO173" i="5"/>
  <c r="AM173" i="5"/>
  <c r="AP177" i="5"/>
  <c r="AN177" i="5"/>
  <c r="AO177" i="5"/>
  <c r="AM177" i="5"/>
  <c r="AP181" i="5"/>
  <c r="AN181" i="5"/>
  <c r="AO181" i="5"/>
  <c r="AM181" i="5"/>
  <c r="AP185" i="5"/>
  <c r="AN185" i="5"/>
  <c r="AO185" i="5"/>
  <c r="AM185" i="5"/>
  <c r="AN189" i="5"/>
  <c r="AO189" i="5"/>
  <c r="AP189" i="5"/>
  <c r="AM189" i="5"/>
  <c r="AN193" i="5"/>
  <c r="AO193" i="5"/>
  <c r="AP193" i="5"/>
  <c r="AM193" i="5"/>
  <c r="AM197" i="5"/>
  <c r="AN197" i="5"/>
  <c r="AO197" i="5"/>
  <c r="AP197" i="5"/>
  <c r="AM201" i="5"/>
  <c r="AN201" i="5"/>
  <c r="AO201" i="5"/>
  <c r="AP201" i="5"/>
  <c r="AM205" i="5"/>
  <c r="AN205" i="5"/>
  <c r="AO205" i="5"/>
  <c r="AP205" i="5"/>
  <c r="AM209" i="5"/>
  <c r="AN209" i="5"/>
  <c r="AO209" i="5"/>
  <c r="AP209" i="5"/>
  <c r="AM213" i="5"/>
  <c r="AN213" i="5"/>
  <c r="AO213" i="5"/>
  <c r="AP213" i="5"/>
  <c r="AM217" i="5"/>
  <c r="AN217" i="5"/>
  <c r="AO217" i="5"/>
  <c r="AP217" i="5"/>
  <c r="AM221" i="5"/>
  <c r="AN221" i="5"/>
  <c r="AO221" i="5"/>
  <c r="AP221" i="5"/>
  <c r="AM225" i="5"/>
  <c r="AN225" i="5"/>
  <c r="AO225" i="5"/>
  <c r="AP225" i="5"/>
  <c r="AM229" i="5"/>
  <c r="AN229" i="5"/>
  <c r="AO229" i="5"/>
  <c r="AP229" i="5"/>
  <c r="AM233" i="5"/>
  <c r="AN233" i="5"/>
  <c r="AO233" i="5"/>
  <c r="AP233" i="5"/>
  <c r="AM237" i="5"/>
  <c r="AN237" i="5"/>
  <c r="AO237" i="5"/>
  <c r="AP237" i="5"/>
  <c r="AM241" i="5"/>
  <c r="AN241" i="5"/>
  <c r="AO241" i="5"/>
  <c r="AP241" i="5"/>
  <c r="AM245" i="5"/>
  <c r="AN245" i="5"/>
  <c r="AO245" i="5"/>
  <c r="AP245" i="5"/>
  <c r="AM249" i="5"/>
  <c r="AN249" i="5"/>
  <c r="AO249" i="5"/>
  <c r="AP249" i="5"/>
  <c r="AM253" i="5"/>
  <c r="AN253" i="5"/>
  <c r="AO253" i="5"/>
  <c r="AP253" i="5"/>
  <c r="AM257" i="5"/>
  <c r="AN257" i="5"/>
  <c r="AO257" i="5"/>
  <c r="AP257" i="5"/>
  <c r="AM261" i="5"/>
  <c r="AN261" i="5"/>
  <c r="AO261" i="5"/>
  <c r="AP261" i="5"/>
  <c r="AM265" i="5"/>
  <c r="AN265" i="5"/>
  <c r="AO265" i="5"/>
  <c r="AP265" i="5"/>
  <c r="AM269" i="5"/>
  <c r="AO269" i="5"/>
  <c r="AN269" i="5"/>
  <c r="AP269" i="5"/>
  <c r="AM273" i="5"/>
  <c r="AO273" i="5"/>
  <c r="AN273" i="5"/>
  <c r="AP273" i="5"/>
  <c r="AM277" i="5"/>
  <c r="AO277" i="5"/>
  <c r="AN277" i="5"/>
  <c r="AP277" i="5"/>
  <c r="AM281" i="5"/>
  <c r="AO281" i="5"/>
  <c r="AN281" i="5"/>
  <c r="AP281" i="5"/>
  <c r="AM285" i="5"/>
  <c r="AO285" i="5"/>
  <c r="AN285" i="5"/>
  <c r="AP285" i="5"/>
  <c r="AM289" i="5"/>
  <c r="AO289" i="5"/>
  <c r="AN289" i="5"/>
  <c r="AP289" i="5"/>
  <c r="AM293" i="5"/>
  <c r="AO293" i="5"/>
  <c r="AN293" i="5"/>
  <c r="AP293" i="5"/>
  <c r="AM297" i="5"/>
  <c r="AO297" i="5"/>
  <c r="AN297" i="5"/>
  <c r="AP297" i="5"/>
  <c r="AM301" i="5"/>
  <c r="AO301" i="5"/>
  <c r="AN301" i="5"/>
  <c r="AP301" i="5"/>
  <c r="AM305" i="5"/>
  <c r="AO305" i="5"/>
  <c r="AN305" i="5"/>
  <c r="AP305" i="5"/>
  <c r="AM309" i="5"/>
  <c r="AO309" i="5"/>
  <c r="AN309" i="5"/>
  <c r="AP309" i="5"/>
  <c r="AM313" i="5"/>
  <c r="AO313" i="5"/>
  <c r="AN313" i="5"/>
  <c r="AP313" i="5"/>
  <c r="AM317" i="5"/>
  <c r="AO317" i="5"/>
  <c r="AN317" i="5"/>
  <c r="AP317" i="5"/>
  <c r="AO321" i="5"/>
  <c r="AM321" i="5"/>
  <c r="AN321" i="5"/>
  <c r="AP321" i="5"/>
  <c r="AO325" i="5"/>
  <c r="AM325" i="5"/>
  <c r="AN325" i="5"/>
  <c r="AP325" i="5"/>
  <c r="AO329" i="5"/>
  <c r="AM329" i="5"/>
  <c r="AN329" i="5"/>
  <c r="AP329" i="5"/>
  <c r="AO333" i="5"/>
  <c r="AP333" i="5"/>
  <c r="AM333" i="5"/>
  <c r="AO337" i="5"/>
  <c r="AP337" i="5"/>
  <c r="AM337" i="5"/>
  <c r="AN337" i="5"/>
  <c r="AO341" i="5"/>
  <c r="AP341" i="5"/>
  <c r="AM341" i="5"/>
  <c r="AN341" i="5"/>
  <c r="AO345" i="5"/>
  <c r="AP345" i="5"/>
  <c r="AM345" i="5"/>
  <c r="AN345" i="5"/>
  <c r="AO349" i="5"/>
  <c r="AP349" i="5"/>
  <c r="AM349" i="5"/>
  <c r="AN349" i="5"/>
  <c r="AO353" i="5"/>
  <c r="AP353" i="5"/>
  <c r="AM353" i="5"/>
  <c r="AN353" i="5"/>
  <c r="AO357" i="5"/>
  <c r="AP357" i="5"/>
  <c r="AM357" i="5"/>
  <c r="AN357" i="5"/>
  <c r="AO361" i="5"/>
  <c r="AP361" i="5"/>
  <c r="AM361" i="5"/>
  <c r="AN361" i="5"/>
  <c r="AO365" i="5"/>
  <c r="AP365" i="5"/>
  <c r="AM365" i="5"/>
  <c r="AO369" i="5"/>
  <c r="AP369" i="5"/>
  <c r="AM369" i="5"/>
  <c r="AN369" i="5"/>
  <c r="AO373" i="5"/>
  <c r="AP373" i="5"/>
  <c r="AM373" i="5"/>
  <c r="AN373" i="5"/>
  <c r="AO377" i="5"/>
  <c r="AP377" i="5"/>
  <c r="AM377" i="5"/>
  <c r="AN377" i="5"/>
  <c r="AO381" i="5"/>
  <c r="AP381" i="5"/>
  <c r="AM381" i="5"/>
  <c r="AN381" i="5"/>
  <c r="AO385" i="5"/>
  <c r="AP385" i="5"/>
  <c r="AM385" i="5"/>
  <c r="AN385" i="5"/>
  <c r="AO389" i="5"/>
  <c r="AP389" i="5"/>
  <c r="AM389" i="5"/>
  <c r="AN389" i="5"/>
  <c r="AO393" i="5"/>
  <c r="AP393" i="5"/>
  <c r="AM393" i="5"/>
  <c r="AN393" i="5"/>
  <c r="AO397" i="5"/>
  <c r="AP397" i="5"/>
  <c r="AM397" i="5"/>
  <c r="AO401" i="5"/>
  <c r="AP401" i="5"/>
  <c r="AM401" i="5"/>
  <c r="AN401" i="5"/>
  <c r="AO405" i="5"/>
  <c r="AP405" i="5"/>
  <c r="AM405" i="5"/>
  <c r="AN405" i="5"/>
  <c r="AO409" i="5"/>
  <c r="AP409" i="5"/>
  <c r="AM409" i="5"/>
  <c r="AN409" i="5"/>
  <c r="AO413" i="5"/>
  <c r="AP413" i="5"/>
  <c r="AM413" i="5"/>
  <c r="AN413" i="5"/>
  <c r="AO417" i="5"/>
  <c r="AP417" i="5"/>
  <c r="AM417" i="5"/>
  <c r="AN417" i="5"/>
  <c r="AO421" i="5"/>
  <c r="AP421" i="5"/>
  <c r="AM421" i="5"/>
  <c r="AN421" i="5"/>
  <c r="AO425" i="5"/>
  <c r="AP425" i="5"/>
  <c r="AM425" i="5"/>
  <c r="AN425" i="5"/>
  <c r="AO429" i="5"/>
  <c r="AM429" i="5"/>
  <c r="AN429" i="5"/>
  <c r="AP429" i="5"/>
  <c r="AO433" i="5"/>
  <c r="AM433" i="5"/>
  <c r="AN433" i="5"/>
  <c r="AP433" i="5"/>
  <c r="AO437" i="5"/>
  <c r="AM437" i="5"/>
  <c r="AN437" i="5"/>
  <c r="AN441" i="5"/>
  <c r="AO441" i="5"/>
  <c r="AP441" i="5"/>
  <c r="AM441" i="5"/>
  <c r="AN445" i="5"/>
  <c r="AO445" i="5"/>
  <c r="AP445" i="5"/>
  <c r="AM445" i="5"/>
  <c r="AN449" i="5"/>
  <c r="AO449" i="5"/>
  <c r="AP449" i="5"/>
  <c r="AM449" i="5"/>
  <c r="AN453" i="5"/>
  <c r="AO453" i="5"/>
  <c r="AP453" i="5"/>
  <c r="AM453" i="5"/>
  <c r="AN457" i="5"/>
  <c r="AO457" i="5"/>
  <c r="AP457" i="5"/>
  <c r="AM457" i="5"/>
  <c r="AN461" i="5"/>
  <c r="AO461" i="5"/>
  <c r="AP461" i="5"/>
  <c r="AM461" i="5"/>
  <c r="AN465" i="5"/>
  <c r="AO465" i="5"/>
  <c r="AP465" i="5"/>
  <c r="AM465" i="5"/>
  <c r="AN469" i="5"/>
  <c r="AO469" i="5"/>
  <c r="AP469" i="5"/>
  <c r="AM469" i="5"/>
  <c r="AN473" i="5"/>
  <c r="AO473" i="5"/>
  <c r="AP473" i="5"/>
  <c r="AM473" i="5"/>
  <c r="AN477" i="5"/>
  <c r="AO477" i="5"/>
  <c r="AP477" i="5"/>
  <c r="AM477" i="5"/>
  <c r="AN481" i="5"/>
  <c r="AO481" i="5"/>
  <c r="AP481" i="5"/>
  <c r="AM481" i="5"/>
  <c r="AN485" i="5"/>
  <c r="AO485" i="5"/>
  <c r="AP485" i="5"/>
  <c r="AM485" i="5"/>
  <c r="AN489" i="5"/>
  <c r="AO489" i="5"/>
  <c r="AP489" i="5"/>
  <c r="AM489" i="5"/>
  <c r="AN493" i="5"/>
  <c r="AO493" i="5"/>
  <c r="AP493" i="5"/>
  <c r="AM493" i="5"/>
  <c r="AN497" i="5"/>
  <c r="AO497" i="5"/>
  <c r="AP497" i="5"/>
  <c r="AM497" i="5"/>
  <c r="AN501" i="5"/>
  <c r="AO501" i="5"/>
  <c r="AP501" i="5"/>
  <c r="AM501" i="5"/>
  <c r="AN505" i="5"/>
  <c r="AO505" i="5"/>
  <c r="AP505" i="5"/>
  <c r="AM505" i="5"/>
  <c r="AN509" i="5"/>
  <c r="AO509" i="5"/>
  <c r="AP509" i="5"/>
  <c r="AM509" i="5"/>
  <c r="AN513" i="5"/>
  <c r="AO513" i="5"/>
  <c r="AP513" i="5"/>
  <c r="AM513" i="5"/>
  <c r="AN517" i="5"/>
  <c r="AO517" i="5"/>
  <c r="AP517" i="5"/>
  <c r="AM517" i="5"/>
  <c r="AN521" i="5"/>
  <c r="AO521" i="5"/>
  <c r="AP521" i="5"/>
  <c r="AM521" i="5"/>
  <c r="AO525" i="5"/>
  <c r="AP525" i="5"/>
  <c r="AM525" i="5"/>
  <c r="AO529" i="5"/>
  <c r="AP529" i="5"/>
  <c r="AM529" i="5"/>
  <c r="AO533" i="5"/>
  <c r="AP533" i="5"/>
  <c r="AM533" i="5"/>
  <c r="AO537" i="5"/>
  <c r="AP537" i="5"/>
  <c r="AM537" i="5"/>
  <c r="AO541" i="5"/>
  <c r="AP541" i="5"/>
  <c r="AM541" i="5"/>
  <c r="AO545" i="5"/>
  <c r="AP545" i="5"/>
  <c r="AM545" i="5"/>
  <c r="AO549" i="5"/>
  <c r="AP549" i="5"/>
  <c r="AM549" i="5"/>
  <c r="AO553" i="5"/>
  <c r="AP553" i="5"/>
  <c r="AM553" i="5"/>
  <c r="AO557" i="5"/>
  <c r="AP557" i="5"/>
  <c r="AM557" i="5"/>
  <c r="AP561" i="5"/>
  <c r="AN561" i="5"/>
  <c r="AO561" i="5"/>
  <c r="AP565" i="5"/>
  <c r="AN565" i="5"/>
  <c r="AO565" i="5"/>
  <c r="AM565" i="5"/>
  <c r="AP569" i="5"/>
  <c r="AN569" i="5"/>
  <c r="AO569" i="5"/>
  <c r="AP573" i="5"/>
  <c r="AN573" i="5"/>
  <c r="AO573" i="5"/>
  <c r="AM573" i="5"/>
  <c r="AP577" i="5"/>
  <c r="AN577" i="5"/>
  <c r="AO577" i="5"/>
  <c r="AP581" i="5"/>
  <c r="AN581" i="5"/>
  <c r="AO581" i="5"/>
  <c r="AM581" i="5"/>
  <c r="AP585" i="5"/>
  <c r="AN585" i="5"/>
  <c r="AO585" i="5"/>
  <c r="AP589" i="5"/>
  <c r="AN589" i="5"/>
  <c r="AO589" i="5"/>
  <c r="AM589" i="5"/>
  <c r="AN593" i="5"/>
  <c r="AO593" i="5"/>
  <c r="AP593" i="5"/>
  <c r="AN597" i="5"/>
  <c r="AO597" i="5"/>
  <c r="AP597" i="5"/>
  <c r="AN601" i="5"/>
  <c r="AO601" i="5"/>
  <c r="AP601" i="5"/>
  <c r="AN605" i="5"/>
  <c r="AO605" i="5"/>
  <c r="AP605" i="5"/>
  <c r="AN609" i="5"/>
  <c r="AO609" i="5"/>
  <c r="AP609" i="5"/>
  <c r="AN613" i="5"/>
  <c r="AO613" i="5"/>
  <c r="AP613" i="5"/>
  <c r="AN617" i="5"/>
  <c r="AO617" i="5"/>
  <c r="AP617" i="5"/>
  <c r="AN621" i="5"/>
  <c r="AO621" i="5"/>
  <c r="AP621" i="5"/>
  <c r="AN625" i="5"/>
  <c r="AO625" i="5"/>
  <c r="AP625" i="5"/>
  <c r="AN629" i="5"/>
  <c r="AO629" i="5"/>
  <c r="AP629" i="5"/>
  <c r="AN633" i="5"/>
  <c r="AO633" i="5"/>
  <c r="AP633" i="5"/>
  <c r="AN637" i="5"/>
  <c r="AO637" i="5"/>
  <c r="AP637" i="5"/>
  <c r="AN641" i="5"/>
  <c r="AO641" i="5"/>
  <c r="AP641" i="5"/>
  <c r="AN645" i="5"/>
  <c r="AO645" i="5"/>
  <c r="AP645" i="5"/>
  <c r="AN649" i="5"/>
  <c r="AO649" i="5"/>
  <c r="AP649" i="5"/>
  <c r="AN653" i="5"/>
  <c r="AO653" i="5"/>
  <c r="AP653" i="5"/>
  <c r="AN657" i="5"/>
  <c r="AO657" i="5"/>
  <c r="AP657" i="5"/>
  <c r="AN661" i="5"/>
  <c r="AO661" i="5"/>
  <c r="AP661" i="5"/>
  <c r="AO1002" i="5"/>
  <c r="AO986" i="5"/>
  <c r="AO970" i="5"/>
  <c r="AO954" i="5"/>
  <c r="AO938" i="5"/>
  <c r="AO922" i="5"/>
  <c r="AO906" i="5"/>
  <c r="AO890" i="5"/>
  <c r="AN590" i="5"/>
  <c r="AM569" i="5"/>
  <c r="AN557" i="5"/>
  <c r="AN541" i="5"/>
  <c r="AN525" i="5"/>
  <c r="AM494" i="5"/>
  <c r="AM462" i="5"/>
  <c r="AM426" i="5"/>
  <c r="AN278" i="5"/>
  <c r="AO419" i="5"/>
  <c r="AP419" i="5"/>
  <c r="AM419" i="5"/>
  <c r="AN419" i="5"/>
  <c r="AO423" i="5"/>
  <c r="AP423" i="5"/>
  <c r="AM423" i="5"/>
  <c r="AN423" i="5"/>
  <c r="AO427" i="5"/>
  <c r="AP427" i="5"/>
  <c r="AM427" i="5"/>
  <c r="AN427" i="5"/>
  <c r="AO431" i="5"/>
  <c r="AN431" i="5"/>
  <c r="AP431" i="5"/>
  <c r="AO435" i="5"/>
  <c r="AN435" i="5"/>
  <c r="AP435" i="5"/>
  <c r="AM435" i="5"/>
  <c r="AN439" i="5"/>
  <c r="AO439" i="5"/>
  <c r="AP439" i="5"/>
  <c r="AM439" i="5"/>
  <c r="AN443" i="5"/>
  <c r="AO443" i="5"/>
  <c r="AP443" i="5"/>
  <c r="AM443" i="5"/>
  <c r="AN447" i="5"/>
  <c r="AO447" i="5"/>
  <c r="AP447" i="5"/>
  <c r="AM447" i="5"/>
  <c r="AN451" i="5"/>
  <c r="AO451" i="5"/>
  <c r="AP451" i="5"/>
  <c r="AM451" i="5"/>
  <c r="AN455" i="5"/>
  <c r="AO455" i="5"/>
  <c r="AP455" i="5"/>
  <c r="AM455" i="5"/>
  <c r="AN459" i="5"/>
  <c r="AO459" i="5"/>
  <c r="AP459" i="5"/>
  <c r="AM459" i="5"/>
  <c r="AN463" i="5"/>
  <c r="AO463" i="5"/>
  <c r="AP463" i="5"/>
  <c r="AM463" i="5"/>
  <c r="AN467" i="5"/>
  <c r="AO467" i="5"/>
  <c r="AP467" i="5"/>
  <c r="AM467" i="5"/>
  <c r="AN471" i="5"/>
  <c r="AO471" i="5"/>
  <c r="AP471" i="5"/>
  <c r="AM471" i="5"/>
  <c r="AN475" i="5"/>
  <c r="AO475" i="5"/>
  <c r="AP475" i="5"/>
  <c r="AM475" i="5"/>
  <c r="AN479" i="5"/>
  <c r="AO479" i="5"/>
  <c r="AP479" i="5"/>
  <c r="AM479" i="5"/>
  <c r="AN483" i="5"/>
  <c r="AO483" i="5"/>
  <c r="AP483" i="5"/>
  <c r="AM483" i="5"/>
  <c r="AN487" i="5"/>
  <c r="AO487" i="5"/>
  <c r="AP487" i="5"/>
  <c r="AM487" i="5"/>
  <c r="AN491" i="5"/>
  <c r="AO491" i="5"/>
  <c r="AP491" i="5"/>
  <c r="AM491" i="5"/>
  <c r="AN495" i="5"/>
  <c r="AO495" i="5"/>
  <c r="AP495" i="5"/>
  <c r="AM495" i="5"/>
  <c r="AN499" i="5"/>
  <c r="AO499" i="5"/>
  <c r="AP499" i="5"/>
  <c r="AM499" i="5"/>
  <c r="AN503" i="5"/>
  <c r="AO503" i="5"/>
  <c r="AP503" i="5"/>
  <c r="AM503" i="5"/>
  <c r="AN507" i="5"/>
  <c r="AO507" i="5"/>
  <c r="AP507" i="5"/>
  <c r="AM507" i="5"/>
  <c r="AN511" i="5"/>
  <c r="AO511" i="5"/>
  <c r="AP511" i="5"/>
  <c r="AM511" i="5"/>
  <c r="AN515" i="5"/>
  <c r="AO515" i="5"/>
  <c r="AP515" i="5"/>
  <c r="AM515" i="5"/>
  <c r="AN519" i="5"/>
  <c r="AO519" i="5"/>
  <c r="AP519" i="5"/>
  <c r="AM519" i="5"/>
  <c r="AN523" i="5"/>
  <c r="AO523" i="5"/>
  <c r="AP523" i="5"/>
  <c r="AM523" i="5"/>
  <c r="AO527" i="5"/>
  <c r="AP527" i="5"/>
  <c r="AO531" i="5"/>
  <c r="AP531" i="5"/>
  <c r="AO535" i="5"/>
  <c r="AP535" i="5"/>
  <c r="AO539" i="5"/>
  <c r="AP539" i="5"/>
  <c r="AO543" i="5"/>
  <c r="AP543" i="5"/>
  <c r="AO547" i="5"/>
  <c r="AP547" i="5"/>
  <c r="AO551" i="5"/>
  <c r="AP551" i="5"/>
  <c r="AO555" i="5"/>
  <c r="AP555" i="5"/>
  <c r="AO559" i="5"/>
  <c r="AP559" i="5"/>
  <c r="AP563" i="5"/>
  <c r="AM563" i="5"/>
  <c r="AP567" i="5"/>
  <c r="AM567" i="5"/>
  <c r="AP571" i="5"/>
  <c r="AM571" i="5"/>
  <c r="AP575" i="5"/>
  <c r="AM575" i="5"/>
  <c r="AP579" i="5"/>
  <c r="AM579" i="5"/>
  <c r="AP583" i="5"/>
  <c r="AM583" i="5"/>
  <c r="AP587" i="5"/>
  <c r="AM587" i="5"/>
  <c r="AP591" i="5"/>
  <c r="AM591" i="5"/>
  <c r="AN595" i="5"/>
  <c r="AO595" i="5"/>
  <c r="AN599" i="5"/>
  <c r="AO599" i="5"/>
  <c r="AN603" i="5"/>
  <c r="AO603" i="5"/>
  <c r="AN607" i="5"/>
  <c r="AO607" i="5"/>
  <c r="AN611" i="5"/>
  <c r="AO611" i="5"/>
  <c r="AN615" i="5"/>
  <c r="AO615" i="5"/>
  <c r="AN619" i="5"/>
  <c r="AO619" i="5"/>
  <c r="AN623" i="5"/>
  <c r="AO623" i="5"/>
  <c r="AN627" i="5"/>
  <c r="AO627" i="5"/>
  <c r="AN631" i="5"/>
  <c r="AO631" i="5"/>
  <c r="AN635" i="5"/>
  <c r="AO635" i="5"/>
  <c r="AN639" i="5"/>
  <c r="AO639" i="5"/>
  <c r="AN643" i="5"/>
  <c r="AO643" i="5"/>
  <c r="AN647" i="5"/>
  <c r="AO647" i="5"/>
  <c r="AN651" i="5"/>
  <c r="AO651" i="5"/>
  <c r="AN655" i="5"/>
  <c r="AO655" i="5"/>
  <c r="AN659" i="5"/>
  <c r="AO659" i="5"/>
  <c r="AN663" i="5"/>
  <c r="AO663" i="5"/>
  <c r="AN667" i="5"/>
  <c r="AO667" i="5"/>
  <c r="AN671" i="5"/>
  <c r="AO671" i="5"/>
  <c r="AN675" i="5"/>
  <c r="AO675" i="5"/>
  <c r="AN679" i="5"/>
  <c r="AO679" i="5"/>
  <c r="AN683" i="5"/>
  <c r="AO683" i="5"/>
  <c r="AN687" i="5"/>
  <c r="AO687" i="5"/>
  <c r="AN691" i="5"/>
  <c r="AO691" i="5"/>
  <c r="AN695" i="5"/>
  <c r="AO695" i="5"/>
  <c r="AN699" i="5"/>
  <c r="AO699" i="5"/>
  <c r="AN703" i="5"/>
  <c r="AO703" i="5"/>
  <c r="AN707" i="5"/>
  <c r="AO707" i="5"/>
  <c r="AN711" i="5"/>
  <c r="AO711" i="5"/>
  <c r="AN715" i="5"/>
  <c r="AO715" i="5"/>
  <c r="AN719" i="5"/>
  <c r="AO719" i="5"/>
  <c r="AN723" i="5"/>
  <c r="AO723" i="5"/>
  <c r="AN727" i="5"/>
  <c r="AO727" i="5"/>
  <c r="AN731" i="5"/>
  <c r="AO731" i="5"/>
  <c r="AN735" i="5"/>
  <c r="AO735" i="5"/>
  <c r="AN739" i="5"/>
  <c r="AO739" i="5"/>
  <c r="AN743" i="5"/>
  <c r="AO743" i="5"/>
  <c r="AN747" i="5"/>
  <c r="AO747" i="5"/>
  <c r="AN751" i="5"/>
  <c r="AO751" i="5"/>
  <c r="AN755" i="5"/>
  <c r="AO755" i="5"/>
  <c r="AN759" i="5"/>
  <c r="AO759" i="5"/>
  <c r="AN763" i="5"/>
  <c r="AO763" i="5"/>
  <c r="AN767" i="5"/>
  <c r="AO767" i="5"/>
  <c r="AN771" i="5"/>
  <c r="AO771" i="5"/>
  <c r="AN775" i="5"/>
  <c r="AO775" i="5"/>
  <c r="AN779" i="5"/>
  <c r="AO779" i="5"/>
  <c r="AN783" i="5"/>
  <c r="AO783" i="5"/>
  <c r="AN787" i="5"/>
  <c r="AO787" i="5"/>
  <c r="AN791" i="5"/>
  <c r="AO791" i="5"/>
  <c r="AN795" i="5"/>
  <c r="AO795" i="5"/>
  <c r="AN799" i="5"/>
  <c r="AO799" i="5"/>
  <c r="AN803" i="5"/>
  <c r="AO803" i="5"/>
  <c r="AN807" i="5"/>
  <c r="AO807" i="5"/>
  <c r="AN811" i="5"/>
  <c r="AO811" i="5"/>
  <c r="AN815" i="5"/>
  <c r="AO815" i="5"/>
  <c r="AN819" i="5"/>
  <c r="AO819" i="5"/>
  <c r="AN823" i="5"/>
  <c r="AO823" i="5"/>
  <c r="AN827" i="5"/>
  <c r="AO827" i="5"/>
  <c r="AN831" i="5"/>
  <c r="AO831" i="5"/>
  <c r="AN835" i="5"/>
  <c r="AO835" i="5"/>
  <c r="AN839" i="5"/>
  <c r="AO839" i="5"/>
  <c r="AN843" i="5"/>
  <c r="AO843" i="5"/>
  <c r="AN847" i="5"/>
  <c r="AO847" i="5"/>
  <c r="AN851" i="5"/>
  <c r="AO851" i="5"/>
  <c r="AN855" i="5"/>
  <c r="AO855" i="5"/>
  <c r="AN1007" i="5"/>
  <c r="AN1005" i="5"/>
  <c r="AN1003" i="5"/>
  <c r="AN1001" i="5"/>
  <c r="AN999" i="5"/>
  <c r="AN997" i="5"/>
  <c r="AN995" i="5"/>
  <c r="AN993" i="5"/>
  <c r="AN991" i="5"/>
  <c r="AN989" i="5"/>
  <c r="AN987" i="5"/>
  <c r="AN985" i="5"/>
  <c r="AN983" i="5"/>
  <c r="AN981" i="5"/>
  <c r="AN979" i="5"/>
  <c r="AN977" i="5"/>
  <c r="AN975" i="5"/>
  <c r="AN973" i="5"/>
  <c r="AN971" i="5"/>
  <c r="AN969" i="5"/>
  <c r="AN967" i="5"/>
  <c r="AN965" i="5"/>
  <c r="AN963" i="5"/>
  <c r="AN961" i="5"/>
  <c r="AN959" i="5"/>
  <c r="AN957" i="5"/>
  <c r="AN955" i="5"/>
  <c r="AN953" i="5"/>
  <c r="AN951" i="5"/>
  <c r="AN949" i="5"/>
  <c r="AN947" i="5"/>
  <c r="AN945" i="5"/>
  <c r="AN943" i="5"/>
  <c r="AN941" i="5"/>
  <c r="AN940" i="5"/>
  <c r="AN939" i="5"/>
  <c r="AN937" i="5"/>
  <c r="AN936" i="5"/>
  <c r="AN935" i="5"/>
  <c r="AN933" i="5"/>
  <c r="AN932" i="5"/>
  <c r="AN931" i="5"/>
  <c r="AN929" i="5"/>
  <c r="AN928" i="5"/>
  <c r="AN927" i="5"/>
  <c r="AN925" i="5"/>
  <c r="AN924" i="5"/>
  <c r="AN923" i="5"/>
  <c r="AN921" i="5"/>
  <c r="AN920" i="5"/>
  <c r="AN919" i="5"/>
  <c r="AN917" i="5"/>
  <c r="AN916" i="5"/>
  <c r="AN915" i="5"/>
  <c r="AN913" i="5"/>
  <c r="AN912" i="5"/>
  <c r="AN911" i="5"/>
  <c r="AN909" i="5"/>
  <c r="AN908" i="5"/>
  <c r="AN907" i="5"/>
  <c r="AN905" i="5"/>
  <c r="AN904" i="5"/>
  <c r="AN903" i="5"/>
  <c r="AN901" i="5"/>
  <c r="AN900" i="5"/>
  <c r="AN899" i="5"/>
  <c r="AN897" i="5"/>
  <c r="AN896" i="5"/>
  <c r="AN895" i="5"/>
  <c r="AN893" i="5"/>
  <c r="AN892" i="5"/>
  <c r="AN891" i="5"/>
  <c r="AN889" i="5"/>
  <c r="AN888" i="5"/>
  <c r="AN887" i="5"/>
  <c r="AN885" i="5"/>
  <c r="AN884" i="5"/>
  <c r="AN883" i="5"/>
  <c r="AN881" i="5"/>
  <c r="AN880" i="5"/>
  <c r="AN879" i="5"/>
  <c r="AN877" i="5"/>
  <c r="AN876" i="5"/>
  <c r="AN875" i="5"/>
  <c r="AN873" i="5"/>
  <c r="AN872" i="5"/>
  <c r="AN871" i="5"/>
  <c r="AN869" i="5"/>
  <c r="AN868" i="5"/>
  <c r="AN867" i="5"/>
  <c r="AN865" i="5"/>
  <c r="AN864" i="5"/>
  <c r="AN863" i="5"/>
  <c r="AN861" i="5"/>
  <c r="AN860" i="5"/>
  <c r="AN859" i="5"/>
  <c r="AN587" i="5"/>
  <c r="AN579" i="5"/>
  <c r="AN571" i="5"/>
  <c r="AN563" i="5"/>
  <c r="AM256" i="5"/>
  <c r="AN256" i="5"/>
  <c r="AO256" i="5"/>
  <c r="AP256" i="5"/>
  <c r="AM260" i="5"/>
  <c r="AN260" i="5"/>
  <c r="AO260" i="5"/>
  <c r="AP260" i="5"/>
  <c r="AM264" i="5"/>
  <c r="AN264" i="5"/>
  <c r="AO264" i="5"/>
  <c r="AP264" i="5"/>
  <c r="AM268" i="5"/>
  <c r="AO268" i="5"/>
  <c r="AP268" i="5"/>
  <c r="AN268" i="5"/>
  <c r="AM272" i="5"/>
  <c r="AO272" i="5"/>
  <c r="AP272" i="5"/>
  <c r="AN272" i="5"/>
  <c r="AM276" i="5"/>
  <c r="AO276" i="5"/>
  <c r="AP276" i="5"/>
  <c r="AN276" i="5"/>
  <c r="AM280" i="5"/>
  <c r="AO280" i="5"/>
  <c r="AP280" i="5"/>
  <c r="AN280" i="5"/>
  <c r="AM284" i="5"/>
  <c r="AO284" i="5"/>
  <c r="AP284" i="5"/>
  <c r="AN284" i="5"/>
  <c r="AM288" i="5"/>
  <c r="AO288" i="5"/>
  <c r="AP288" i="5"/>
  <c r="AN288" i="5"/>
  <c r="AM292" i="5"/>
  <c r="AO292" i="5"/>
  <c r="AP292" i="5"/>
  <c r="AN292" i="5"/>
  <c r="AM296" i="5"/>
  <c r="AO296" i="5"/>
  <c r="AP296" i="5"/>
  <c r="AN296" i="5"/>
  <c r="AM300" i="5"/>
  <c r="AO300" i="5"/>
  <c r="AP300" i="5"/>
  <c r="AN300" i="5"/>
  <c r="AM304" i="5"/>
  <c r="AO304" i="5"/>
  <c r="AP304" i="5"/>
  <c r="AN304" i="5"/>
  <c r="AM308" i="5"/>
  <c r="AO308" i="5"/>
  <c r="AP308" i="5"/>
  <c r="AN308" i="5"/>
  <c r="AM312" i="5"/>
  <c r="AO312" i="5"/>
  <c r="AP312" i="5"/>
  <c r="AN312" i="5"/>
  <c r="AM316" i="5"/>
  <c r="AO316" i="5"/>
  <c r="AP316" i="5"/>
  <c r="AN316" i="5"/>
  <c r="AO320" i="5"/>
  <c r="AM320" i="5"/>
  <c r="AN320" i="5"/>
  <c r="AP320" i="5"/>
  <c r="AO324" i="5"/>
  <c r="AM324" i="5"/>
  <c r="AN324" i="5"/>
  <c r="AP324" i="5"/>
  <c r="AO328" i="5"/>
  <c r="AM328" i="5"/>
  <c r="AN328" i="5"/>
  <c r="AO332" i="5"/>
  <c r="AP332" i="5"/>
  <c r="AM332" i="5"/>
  <c r="AN332" i="5"/>
  <c r="AO336" i="5"/>
  <c r="AP336" i="5"/>
  <c r="AM336" i="5"/>
  <c r="AN336" i="5"/>
  <c r="AO340" i="5"/>
  <c r="AP340" i="5"/>
  <c r="AM340" i="5"/>
  <c r="AN340" i="5"/>
  <c r="AO344" i="5"/>
  <c r="AP344" i="5"/>
  <c r="AM344" i="5"/>
  <c r="AN344" i="5"/>
  <c r="AO348" i="5"/>
  <c r="AP348" i="5"/>
  <c r="AM348" i="5"/>
  <c r="AN348" i="5"/>
  <c r="AO352" i="5"/>
  <c r="AP352" i="5"/>
  <c r="AM352" i="5"/>
  <c r="AN352" i="5"/>
  <c r="AO356" i="5"/>
  <c r="AP356" i="5"/>
  <c r="AM356" i="5"/>
  <c r="AN356" i="5"/>
  <c r="AO360" i="5"/>
  <c r="AP360" i="5"/>
  <c r="AM360" i="5"/>
  <c r="AN360" i="5"/>
  <c r="AO364" i="5"/>
  <c r="AP364" i="5"/>
  <c r="AM364" i="5"/>
  <c r="AN364" i="5"/>
  <c r="AO368" i="5"/>
  <c r="AP368" i="5"/>
  <c r="AM368" i="5"/>
  <c r="AN368" i="5"/>
  <c r="AO372" i="5"/>
  <c r="AP372" i="5"/>
  <c r="AM372" i="5"/>
  <c r="AN372" i="5"/>
  <c r="AO376" i="5"/>
  <c r="AP376" i="5"/>
  <c r="AM376" i="5"/>
  <c r="AN376" i="5"/>
  <c r="AO380" i="5"/>
  <c r="AP380" i="5"/>
  <c r="AM380" i="5"/>
  <c r="AN380" i="5"/>
  <c r="AO384" i="5"/>
  <c r="AP384" i="5"/>
  <c r="AM384" i="5"/>
  <c r="AN384" i="5"/>
  <c r="AO388" i="5"/>
  <c r="AP388" i="5"/>
  <c r="AM388" i="5"/>
  <c r="AN388" i="5"/>
  <c r="AO392" i="5"/>
  <c r="AP392" i="5"/>
  <c r="AM392" i="5"/>
  <c r="AN392" i="5"/>
  <c r="AO396" i="5"/>
  <c r="AP396" i="5"/>
  <c r="AM396" i="5"/>
  <c r="AN396" i="5"/>
  <c r="AO400" i="5"/>
  <c r="AP400" i="5"/>
  <c r="AM400" i="5"/>
  <c r="AN400" i="5"/>
  <c r="AO404" i="5"/>
  <c r="AP404" i="5"/>
  <c r="AM404" i="5"/>
  <c r="AN404" i="5"/>
  <c r="AO408" i="5"/>
  <c r="AP408" i="5"/>
  <c r="AM408" i="5"/>
  <c r="AN408" i="5"/>
  <c r="AO412" i="5"/>
  <c r="AP412" i="5"/>
  <c r="AM412" i="5"/>
  <c r="AN412" i="5"/>
  <c r="AO416" i="5"/>
  <c r="AP416" i="5"/>
  <c r="AM416" i="5"/>
  <c r="AN416" i="5"/>
  <c r="AO420" i="5"/>
  <c r="AP420" i="5"/>
  <c r="AM420" i="5"/>
  <c r="AN420" i="5"/>
  <c r="AO424" i="5"/>
  <c r="AP424" i="5"/>
  <c r="AN424" i="5"/>
  <c r="AO428" i="5"/>
  <c r="AP428" i="5"/>
  <c r="AN428" i="5"/>
  <c r="AM428" i="5"/>
  <c r="AO432" i="5"/>
  <c r="AP432" i="5"/>
  <c r="AM432" i="5"/>
  <c r="AO436" i="5"/>
  <c r="AP436" i="5"/>
  <c r="AM436" i="5"/>
  <c r="AN440" i="5"/>
  <c r="AO440" i="5"/>
  <c r="AP440" i="5"/>
  <c r="AM440" i="5"/>
  <c r="AN444" i="5"/>
  <c r="AO444" i="5"/>
  <c r="AP444" i="5"/>
  <c r="AM444" i="5"/>
  <c r="AN448" i="5"/>
  <c r="AO448" i="5"/>
  <c r="AP448" i="5"/>
  <c r="AM448" i="5"/>
  <c r="AN452" i="5"/>
  <c r="AO452" i="5"/>
  <c r="AP452" i="5"/>
  <c r="AM452" i="5"/>
  <c r="AN456" i="5"/>
  <c r="AO456" i="5"/>
  <c r="AP456" i="5"/>
  <c r="AM456" i="5"/>
  <c r="AN460" i="5"/>
  <c r="AO460" i="5"/>
  <c r="AP460" i="5"/>
  <c r="AM460" i="5"/>
  <c r="AN464" i="5"/>
  <c r="AO464" i="5"/>
  <c r="AP464" i="5"/>
  <c r="AM464" i="5"/>
  <c r="AN468" i="5"/>
  <c r="AO468" i="5"/>
  <c r="AP468" i="5"/>
  <c r="AM468" i="5"/>
  <c r="AN472" i="5"/>
  <c r="AO472" i="5"/>
  <c r="AP472" i="5"/>
  <c r="AM472" i="5"/>
  <c r="AN476" i="5"/>
  <c r="AO476" i="5"/>
  <c r="AP476" i="5"/>
  <c r="AM476" i="5"/>
  <c r="AN480" i="5"/>
  <c r="AO480" i="5"/>
  <c r="AP480" i="5"/>
  <c r="AM480" i="5"/>
  <c r="AN484" i="5"/>
  <c r="AO484" i="5"/>
  <c r="AP484" i="5"/>
  <c r="AM484" i="5"/>
  <c r="AN488" i="5"/>
  <c r="AO488" i="5"/>
  <c r="AP488" i="5"/>
  <c r="AM488" i="5"/>
  <c r="AN492" i="5"/>
  <c r="AO492" i="5"/>
  <c r="AP492" i="5"/>
  <c r="AM492" i="5"/>
  <c r="AN496" i="5"/>
  <c r="AO496" i="5"/>
  <c r="AP496" i="5"/>
  <c r="AM496" i="5"/>
  <c r="AN500" i="5"/>
  <c r="AO500" i="5"/>
  <c r="AP500" i="5"/>
  <c r="AM500" i="5"/>
  <c r="AN504" i="5"/>
  <c r="AO504" i="5"/>
  <c r="AP504" i="5"/>
  <c r="AM504" i="5"/>
  <c r="AN508" i="5"/>
  <c r="AO508" i="5"/>
  <c r="AP508" i="5"/>
  <c r="AM508" i="5"/>
  <c r="AN512" i="5"/>
  <c r="AO512" i="5"/>
  <c r="AP512" i="5"/>
  <c r="AM512" i="5"/>
  <c r="AN516" i="5"/>
  <c r="AO516" i="5"/>
  <c r="AP516" i="5"/>
  <c r="AM516" i="5"/>
  <c r="AN520" i="5"/>
  <c r="AO520" i="5"/>
  <c r="AP520" i="5"/>
  <c r="AM520" i="5"/>
  <c r="AN524" i="5"/>
  <c r="AO524" i="5"/>
  <c r="AP524" i="5"/>
  <c r="AM524" i="5"/>
  <c r="AO528" i="5"/>
  <c r="AP528" i="5"/>
  <c r="AM528" i="5"/>
  <c r="AN528" i="5"/>
  <c r="AO532" i="5"/>
  <c r="AP532" i="5"/>
  <c r="AM532" i="5"/>
  <c r="AN532" i="5"/>
  <c r="AO536" i="5"/>
  <c r="AP536" i="5"/>
  <c r="AM536" i="5"/>
  <c r="AN536" i="5"/>
  <c r="AO540" i="5"/>
  <c r="AP540" i="5"/>
  <c r="AM540" i="5"/>
  <c r="AN540" i="5"/>
  <c r="AO544" i="5"/>
  <c r="AP544" i="5"/>
  <c r="AM544" i="5"/>
  <c r="AN544" i="5"/>
  <c r="AO548" i="5"/>
  <c r="AP548" i="5"/>
  <c r="AM548" i="5"/>
  <c r="AN548" i="5"/>
  <c r="AO552" i="5"/>
  <c r="AP552" i="5"/>
  <c r="AM552" i="5"/>
  <c r="AN552" i="5"/>
  <c r="AO556" i="5"/>
  <c r="AP556" i="5"/>
  <c r="AM556" i="5"/>
  <c r="AN556" i="5"/>
  <c r="AP560" i="5"/>
  <c r="AM560" i="5"/>
  <c r="AN560" i="5"/>
  <c r="AP564" i="5"/>
  <c r="AM564" i="5"/>
  <c r="AN564" i="5"/>
  <c r="AP568" i="5"/>
  <c r="AM568" i="5"/>
  <c r="AN568" i="5"/>
  <c r="AP572" i="5"/>
  <c r="AM572" i="5"/>
  <c r="AN572" i="5"/>
  <c r="AP576" i="5"/>
  <c r="AM576" i="5"/>
  <c r="AN576" i="5"/>
  <c r="AP580" i="5"/>
  <c r="AM580" i="5"/>
  <c r="AN580" i="5"/>
  <c r="AP584" i="5"/>
  <c r="AM584" i="5"/>
  <c r="AN584" i="5"/>
  <c r="AP588" i="5"/>
  <c r="AM588" i="5"/>
  <c r="AN588" i="5"/>
  <c r="AP592" i="5"/>
  <c r="AM592" i="5"/>
  <c r="AN592" i="5"/>
  <c r="AN596" i="5"/>
  <c r="AO596" i="5"/>
  <c r="AN600" i="5"/>
  <c r="AO600" i="5"/>
  <c r="AN604" i="5"/>
  <c r="AO604" i="5"/>
  <c r="AN608" i="5"/>
  <c r="AO608" i="5"/>
  <c r="AN612" i="5"/>
  <c r="AO612" i="5"/>
  <c r="AN616" i="5"/>
  <c r="AO616" i="5"/>
  <c r="AN620" i="5"/>
  <c r="AO620" i="5"/>
  <c r="AN624" i="5"/>
  <c r="AO624" i="5"/>
  <c r="AN628" i="5"/>
  <c r="AO628" i="5"/>
  <c r="AN632" i="5"/>
  <c r="AO632" i="5"/>
  <c r="AN636" i="5"/>
  <c r="AO636" i="5"/>
  <c r="AN640" i="5"/>
  <c r="AO640" i="5"/>
  <c r="AN644" i="5"/>
  <c r="AO644" i="5"/>
  <c r="AN648" i="5"/>
  <c r="AO648" i="5"/>
  <c r="AN652" i="5"/>
  <c r="AO652" i="5"/>
  <c r="AN656" i="5"/>
  <c r="AO656" i="5"/>
  <c r="AN660" i="5"/>
  <c r="AO660" i="5"/>
  <c r="AN664" i="5"/>
  <c r="AO664" i="5"/>
  <c r="AN668" i="5"/>
  <c r="AO668" i="5"/>
  <c r="AN672" i="5"/>
  <c r="AO672" i="5"/>
  <c r="AN676" i="5"/>
  <c r="AO676" i="5"/>
  <c r="AN680" i="5"/>
  <c r="AO680" i="5"/>
  <c r="AN684" i="5"/>
  <c r="AO684" i="5"/>
  <c r="AN688" i="5"/>
  <c r="AO688" i="5"/>
  <c r="AN692" i="5"/>
  <c r="AO692" i="5"/>
  <c r="AN696" i="5"/>
  <c r="AO696" i="5"/>
  <c r="AN700" i="5"/>
  <c r="AO700" i="5"/>
  <c r="AN704" i="5"/>
  <c r="AO704" i="5"/>
  <c r="AN708" i="5"/>
  <c r="AO708" i="5"/>
  <c r="AN712" i="5"/>
  <c r="AO712" i="5"/>
  <c r="AN716" i="5"/>
  <c r="AO716" i="5"/>
  <c r="AN720" i="5"/>
  <c r="AO720" i="5"/>
  <c r="AN724" i="5"/>
  <c r="AO724" i="5"/>
  <c r="AN728" i="5"/>
  <c r="AO728" i="5"/>
  <c r="AN732" i="5"/>
  <c r="AO732" i="5"/>
  <c r="AN736" i="5"/>
  <c r="AO736" i="5"/>
  <c r="AN740" i="5"/>
  <c r="AO740" i="5"/>
  <c r="AN744" i="5"/>
  <c r="AO744" i="5"/>
  <c r="AN748" i="5"/>
  <c r="AO748" i="5"/>
  <c r="AN752" i="5"/>
  <c r="AO752" i="5"/>
  <c r="AN756" i="5"/>
  <c r="AO756" i="5"/>
  <c r="AN760" i="5"/>
  <c r="AO760" i="5"/>
  <c r="AN764" i="5"/>
  <c r="AO764" i="5"/>
  <c r="AN768" i="5"/>
  <c r="AO768" i="5"/>
  <c r="AN772" i="5"/>
  <c r="AO772" i="5"/>
  <c r="AN776" i="5"/>
  <c r="AO776" i="5"/>
  <c r="AN780" i="5"/>
  <c r="AO780" i="5"/>
  <c r="AN784" i="5"/>
  <c r="AO784" i="5"/>
  <c r="AN788" i="5"/>
  <c r="AO788" i="5"/>
  <c r="AN792" i="5"/>
  <c r="AO792" i="5"/>
  <c r="AN796" i="5"/>
  <c r="AO796" i="5"/>
  <c r="AN800" i="5"/>
  <c r="AO800" i="5"/>
  <c r="AN804" i="5"/>
  <c r="AO804" i="5"/>
  <c r="AN808" i="5"/>
  <c r="AO808" i="5"/>
  <c r="AN812" i="5"/>
  <c r="AO812" i="5"/>
  <c r="AN816" i="5"/>
  <c r="AO816" i="5"/>
  <c r="AN820" i="5"/>
  <c r="AO820" i="5"/>
  <c r="AN824" i="5"/>
  <c r="AO824" i="5"/>
  <c r="AN828" i="5"/>
  <c r="AO828" i="5"/>
  <c r="AN832" i="5"/>
  <c r="AO832" i="5"/>
  <c r="AN836" i="5"/>
  <c r="AO836" i="5"/>
  <c r="AN840" i="5"/>
  <c r="AO840" i="5"/>
  <c r="AN844" i="5"/>
  <c r="AO844" i="5"/>
  <c r="AN848" i="5"/>
  <c r="AO848" i="5"/>
  <c r="AN852" i="5"/>
  <c r="AO852" i="5"/>
  <c r="AN856" i="5"/>
  <c r="AO856" i="5"/>
  <c r="AM1005" i="5"/>
  <c r="AM1001" i="5"/>
  <c r="AM997" i="5"/>
  <c r="AM993" i="5"/>
  <c r="AM989" i="5"/>
  <c r="AM985" i="5"/>
  <c r="AM981" i="5"/>
  <c r="AM977" i="5"/>
  <c r="AM973" i="5"/>
  <c r="AM969" i="5"/>
  <c r="AM965" i="5"/>
  <c r="AM961" i="5"/>
  <c r="AM957" i="5"/>
  <c r="AM953" i="5"/>
  <c r="AM949" i="5"/>
  <c r="AM947" i="5"/>
  <c r="AM945" i="5"/>
  <c r="AM943" i="5"/>
  <c r="AM941" i="5"/>
  <c r="AM939" i="5"/>
  <c r="AM937" i="5"/>
  <c r="AM935" i="5"/>
  <c r="AM933" i="5"/>
  <c r="AM931" i="5"/>
  <c r="AM929" i="5"/>
  <c r="AM927" i="5"/>
  <c r="AM925" i="5"/>
  <c r="AM923" i="5"/>
  <c r="AM921" i="5"/>
  <c r="AM919" i="5"/>
  <c r="AM917" i="5"/>
  <c r="AM915" i="5"/>
  <c r="AM913" i="5"/>
  <c r="AM911" i="5"/>
  <c r="AM909" i="5"/>
  <c r="AM907" i="5"/>
  <c r="AM905" i="5"/>
  <c r="AM903" i="5"/>
  <c r="AM901" i="5"/>
  <c r="AM899" i="5"/>
  <c r="AM897" i="5"/>
  <c r="AM895" i="5"/>
  <c r="AM893" i="5"/>
  <c r="AM891" i="5"/>
  <c r="AM889" i="5"/>
  <c r="AM887" i="5"/>
  <c r="AM885" i="5"/>
  <c r="AM883" i="5"/>
  <c r="AM881" i="5"/>
  <c r="AM880" i="5"/>
  <c r="AM879" i="5"/>
  <c r="AM877" i="5"/>
  <c r="AM876" i="5"/>
  <c r="AM875" i="5"/>
  <c r="AM873" i="5"/>
  <c r="AM872" i="5"/>
  <c r="AM871" i="5"/>
  <c r="AM869" i="5"/>
  <c r="AM868" i="5"/>
  <c r="AM867" i="5"/>
  <c r="AM865" i="5"/>
  <c r="AM864" i="5"/>
  <c r="AM863" i="5"/>
  <c r="AM861" i="5"/>
  <c r="AM860" i="5"/>
  <c r="AM859" i="5"/>
  <c r="AM856" i="5"/>
  <c r="AM852" i="5"/>
  <c r="AM848" i="5"/>
  <c r="AM844" i="5"/>
  <c r="AM840" i="5"/>
  <c r="AM836" i="5"/>
  <c r="AM832" i="5"/>
  <c r="AM828" i="5"/>
  <c r="AM824" i="5"/>
  <c r="AM820" i="5"/>
  <c r="AM816" i="5"/>
  <c r="AM812" i="5"/>
  <c r="AM808" i="5"/>
  <c r="AM804" i="5"/>
  <c r="AM800" i="5"/>
  <c r="AM796" i="5"/>
  <c r="AM792" i="5"/>
  <c r="AM788" i="5"/>
  <c r="AM784" i="5"/>
  <c r="AM780" i="5"/>
  <c r="AM776" i="5"/>
  <c r="AM772" i="5"/>
  <c r="AM768" i="5"/>
  <c r="AM764" i="5"/>
  <c r="AM760" i="5"/>
  <c r="AM756" i="5"/>
  <c r="AM752" i="5"/>
  <c r="AM748" i="5"/>
  <c r="AM744" i="5"/>
  <c r="AM740" i="5"/>
  <c r="AM736" i="5"/>
  <c r="AM732" i="5"/>
  <c r="AM728" i="5"/>
  <c r="AM724" i="5"/>
  <c r="AM720" i="5"/>
  <c r="AM716" i="5"/>
  <c r="AM712" i="5"/>
  <c r="AM708" i="5"/>
  <c r="AM704" i="5"/>
  <c r="AM700" i="5"/>
  <c r="AM696" i="5"/>
  <c r="AM692" i="5"/>
  <c r="AM688" i="5"/>
  <c r="AM684" i="5"/>
  <c r="AM680" i="5"/>
  <c r="AM676" i="5"/>
  <c r="AM672" i="5"/>
  <c r="AM668" i="5"/>
  <c r="AM664" i="5"/>
  <c r="AM660" i="5"/>
  <c r="AM656" i="5"/>
  <c r="AM652" i="5"/>
  <c r="AM648" i="5"/>
  <c r="AM644" i="5"/>
  <c r="AM640" i="5"/>
  <c r="AM636" i="5"/>
  <c r="AM632" i="5"/>
  <c r="AM628" i="5"/>
  <c r="AM624" i="5"/>
  <c r="AM620" i="5"/>
  <c r="AM616" i="5"/>
  <c r="AM612" i="5"/>
  <c r="AM608" i="5"/>
  <c r="AM604" i="5"/>
  <c r="AM600" i="5"/>
  <c r="AM596" i="5"/>
  <c r="AO591" i="5"/>
  <c r="AO583" i="5"/>
  <c r="AO575" i="5"/>
  <c r="AO567" i="5"/>
  <c r="AN559" i="5"/>
  <c r="AN555" i="5"/>
  <c r="AN551" i="5"/>
  <c r="AN547" i="5"/>
  <c r="AN543" i="5"/>
  <c r="AN539" i="5"/>
  <c r="AN535" i="5"/>
  <c r="AN531" i="5"/>
  <c r="AN527" i="5"/>
  <c r="AN432" i="5"/>
  <c r="AN665" i="5"/>
  <c r="AO665" i="5"/>
  <c r="AN669" i="5"/>
  <c r="AO669" i="5"/>
  <c r="AN673" i="5"/>
  <c r="AO673" i="5"/>
  <c r="AN677" i="5"/>
  <c r="AO677" i="5"/>
  <c r="AN681" i="5"/>
  <c r="AO681" i="5"/>
  <c r="AN685" i="5"/>
  <c r="AO685" i="5"/>
  <c r="AN689" i="5"/>
  <c r="AO689" i="5"/>
  <c r="AN693" i="5"/>
  <c r="AO693" i="5"/>
  <c r="AN697" i="5"/>
  <c r="AO697" i="5"/>
  <c r="AN701" i="5"/>
  <c r="AO701" i="5"/>
  <c r="AN705" i="5"/>
  <c r="AO705" i="5"/>
  <c r="AN709" i="5"/>
  <c r="AO709" i="5"/>
  <c r="AN713" i="5"/>
  <c r="AO713" i="5"/>
  <c r="AN717" i="5"/>
  <c r="AO717" i="5"/>
  <c r="AN721" i="5"/>
  <c r="AO721" i="5"/>
  <c r="AN725" i="5"/>
  <c r="AO725" i="5"/>
  <c r="AN729" i="5"/>
  <c r="AO729" i="5"/>
  <c r="AN733" i="5"/>
  <c r="AO733" i="5"/>
  <c r="AN737" i="5"/>
  <c r="AO737" i="5"/>
  <c r="AN741" i="5"/>
  <c r="AO741" i="5"/>
  <c r="AN745" i="5"/>
  <c r="AO745" i="5"/>
  <c r="AN749" i="5"/>
  <c r="AO749" i="5"/>
  <c r="AN753" i="5"/>
  <c r="AO753" i="5"/>
  <c r="AN757" i="5"/>
  <c r="AO757" i="5"/>
  <c r="AN761" i="5"/>
  <c r="AO761" i="5"/>
  <c r="AN765" i="5"/>
  <c r="AO765" i="5"/>
  <c r="AN769" i="5"/>
  <c r="AO769" i="5"/>
  <c r="AN773" i="5"/>
  <c r="AO773" i="5"/>
  <c r="AN777" i="5"/>
  <c r="AO777" i="5"/>
  <c r="AN781" i="5"/>
  <c r="AO781" i="5"/>
  <c r="AN785" i="5"/>
  <c r="AO785" i="5"/>
  <c r="AN789" i="5"/>
  <c r="AO789" i="5"/>
  <c r="AN793" i="5"/>
  <c r="AO793" i="5"/>
  <c r="AN797" i="5"/>
  <c r="AO797" i="5"/>
  <c r="AN801" i="5"/>
  <c r="AO801" i="5"/>
  <c r="AN805" i="5"/>
  <c r="AO805" i="5"/>
  <c r="AN809" i="5"/>
  <c r="AO809" i="5"/>
  <c r="AN813" i="5"/>
  <c r="AO813" i="5"/>
  <c r="AN817" i="5"/>
  <c r="AO817" i="5"/>
  <c r="AN821" i="5"/>
  <c r="AO821" i="5"/>
  <c r="AN825" i="5"/>
  <c r="AO825" i="5"/>
  <c r="AN829" i="5"/>
  <c r="AO829" i="5"/>
  <c r="AN833" i="5"/>
  <c r="AO833" i="5"/>
  <c r="AN837" i="5"/>
  <c r="AO837" i="5"/>
  <c r="AN841" i="5"/>
  <c r="AO841" i="5"/>
  <c r="AN845" i="5"/>
  <c r="AO845" i="5"/>
  <c r="AN849" i="5"/>
  <c r="AO849" i="5"/>
  <c r="AN853" i="5"/>
  <c r="AO853" i="5"/>
  <c r="AN857" i="5"/>
  <c r="AO857" i="5"/>
  <c r="AP857" i="5"/>
  <c r="AP855" i="5"/>
  <c r="AP853" i="5"/>
  <c r="AP851" i="5"/>
  <c r="AP849" i="5"/>
  <c r="AP847" i="5"/>
  <c r="AP845" i="5"/>
  <c r="AP843" i="5"/>
  <c r="AP841" i="5"/>
  <c r="AP839" i="5"/>
  <c r="AP837" i="5"/>
  <c r="AP835" i="5"/>
  <c r="AP833" i="5"/>
  <c r="AP831" i="5"/>
  <c r="AP829" i="5"/>
  <c r="AP827" i="5"/>
  <c r="AP825" i="5"/>
  <c r="AP823" i="5"/>
  <c r="AP821" i="5"/>
  <c r="AP819" i="5"/>
  <c r="AP817" i="5"/>
  <c r="AP815" i="5"/>
  <c r="AP813" i="5"/>
  <c r="AP811" i="5"/>
  <c r="AP809" i="5"/>
  <c r="AP807" i="5"/>
  <c r="AP805" i="5"/>
  <c r="AP803" i="5"/>
  <c r="AP801" i="5"/>
  <c r="AP799" i="5"/>
  <c r="AP797" i="5"/>
  <c r="AP795" i="5"/>
  <c r="AP793" i="5"/>
  <c r="AP791" i="5"/>
  <c r="AP789" i="5"/>
  <c r="AP787" i="5"/>
  <c r="AP785" i="5"/>
  <c r="AP783" i="5"/>
  <c r="AP781" i="5"/>
  <c r="AP779" i="5"/>
  <c r="AP777" i="5"/>
  <c r="AP775" i="5"/>
  <c r="AP773" i="5"/>
  <c r="AP771" i="5"/>
  <c r="AP769" i="5"/>
  <c r="AP767" i="5"/>
  <c r="AP765" i="5"/>
  <c r="AP763" i="5"/>
  <c r="AP761" i="5"/>
  <c r="AP759" i="5"/>
  <c r="AP757" i="5"/>
  <c r="AP755" i="5"/>
  <c r="AP753" i="5"/>
  <c r="AP751" i="5"/>
  <c r="AP749" i="5"/>
  <c r="AP747" i="5"/>
  <c r="AP745" i="5"/>
  <c r="AP743" i="5"/>
  <c r="AP741" i="5"/>
  <c r="AP739" i="5"/>
  <c r="AP737" i="5"/>
  <c r="AP735" i="5"/>
  <c r="AP733" i="5"/>
  <c r="AP731" i="5"/>
  <c r="AP729" i="5"/>
  <c r="AP727" i="5"/>
  <c r="AP725" i="5"/>
  <c r="AP723" i="5"/>
  <c r="AP721" i="5"/>
  <c r="AP719" i="5"/>
  <c r="AP717" i="5"/>
  <c r="AP715" i="5"/>
  <c r="AP713" i="5"/>
  <c r="AP711" i="5"/>
  <c r="AP709" i="5"/>
  <c r="AP707" i="5"/>
  <c r="AP705" i="5"/>
  <c r="AP703" i="5"/>
  <c r="AP701" i="5"/>
  <c r="AP699" i="5"/>
  <c r="AP697" i="5"/>
  <c r="AP695" i="5"/>
  <c r="AP693" i="5"/>
  <c r="AP691" i="5"/>
  <c r="AP689" i="5"/>
  <c r="AP687" i="5"/>
  <c r="AP685" i="5"/>
  <c r="AP683" i="5"/>
  <c r="AP681" i="5"/>
  <c r="AP679" i="5"/>
  <c r="AP677" i="5"/>
  <c r="AP675" i="5"/>
  <c r="AP673" i="5"/>
  <c r="AP671" i="5"/>
  <c r="AP669" i="5"/>
  <c r="AP667" i="5"/>
  <c r="AP665" i="5"/>
  <c r="AP663" i="5"/>
  <c r="AP659" i="5"/>
  <c r="AP655" i="5"/>
  <c r="AP651" i="5"/>
  <c r="AP647" i="5"/>
  <c r="AP643" i="5"/>
  <c r="AP639" i="5"/>
  <c r="AP635" i="5"/>
  <c r="AP631" i="5"/>
  <c r="AP627" i="5"/>
  <c r="AP623" i="5"/>
  <c r="AP619" i="5"/>
  <c r="AP615" i="5"/>
  <c r="AP611" i="5"/>
  <c r="AP607" i="5"/>
  <c r="AP603" i="5"/>
  <c r="AP599" i="5"/>
  <c r="AP595" i="5"/>
  <c r="AN591" i="5"/>
  <c r="AO588" i="5"/>
  <c r="AN583" i="5"/>
  <c r="AO580" i="5"/>
  <c r="AN575" i="5"/>
  <c r="AO572" i="5"/>
  <c r="AN567" i="5"/>
  <c r="AO564" i="5"/>
  <c r="AM559" i="5"/>
  <c r="AM555" i="5"/>
  <c r="AM551" i="5"/>
  <c r="AM547" i="5"/>
  <c r="AM543" i="5"/>
  <c r="AM539" i="5"/>
  <c r="AM535" i="5"/>
  <c r="AM531" i="5"/>
  <c r="AM527" i="5"/>
  <c r="AM431" i="5"/>
  <c r="H10" i="16"/>
  <c r="H11" i="16" s="1"/>
  <c r="G14" i="17"/>
  <c r="DX199" i="12" l="1"/>
  <c r="DV200" i="12" s="1"/>
  <c r="DW200" i="12" s="1"/>
  <c r="DU201" i="12" s="1"/>
  <c r="G15" i="17"/>
  <c r="F15" i="17"/>
  <c r="G16" i="17"/>
  <c r="AH15" i="17"/>
  <c r="AI15" i="17"/>
  <c r="AJ15" i="17"/>
  <c r="AL15" i="17"/>
  <c r="AK15" i="17"/>
  <c r="G11" i="16"/>
  <c r="H12" i="16"/>
  <c r="AE11" i="16"/>
  <c r="F14" i="17"/>
  <c r="AE10" i="16"/>
  <c r="G10" i="16"/>
  <c r="AK14" i="17"/>
  <c r="AH14" i="17"/>
  <c r="AL14" i="17"/>
  <c r="AI14" i="17"/>
  <c r="AJ14" i="17"/>
  <c r="J7" i="10"/>
  <c r="J5" i="10"/>
  <c r="J6" i="10"/>
  <c r="B10" i="10" s="1"/>
  <c r="DX200" i="12" l="1"/>
  <c r="DV201" i="12" s="1"/>
  <c r="DW201" i="12" s="1"/>
  <c r="DU202" i="12" s="1"/>
  <c r="F16" i="17"/>
  <c r="G17" i="17"/>
  <c r="I14" i="9" s="1"/>
  <c r="AK16" i="17"/>
  <c r="AL16" i="17"/>
  <c r="AI16" i="17"/>
  <c r="AH16" i="17"/>
  <c r="AJ16" i="17"/>
  <c r="G12" i="16"/>
  <c r="H13" i="16"/>
  <c r="AE12" i="16"/>
  <c r="E21" i="10"/>
  <c r="E20" i="10"/>
  <c r="DX201" i="12" l="1"/>
  <c r="DV202" i="12" s="1"/>
  <c r="DW202" i="12" s="1"/>
  <c r="DU203" i="12" s="1"/>
  <c r="C53" i="9"/>
  <c r="C69" i="9"/>
  <c r="J20" i="9"/>
  <c r="W1" i="9"/>
  <c r="O70" i="9"/>
  <c r="W11" i="9"/>
  <c r="X16" i="9" s="1"/>
  <c r="A55" i="9"/>
  <c r="C70" i="9"/>
  <c r="E13" i="9"/>
  <c r="W32" i="9"/>
  <c r="X32" i="9" s="1"/>
  <c r="W33" i="9" s="1"/>
  <c r="X33" i="9" s="1"/>
  <c r="W2" i="9"/>
  <c r="C71" i="9"/>
  <c r="P71" i="9"/>
  <c r="W8" i="9"/>
  <c r="X13" i="9" s="1"/>
  <c r="W7" i="9"/>
  <c r="O67" i="9"/>
  <c r="E68" i="9"/>
  <c r="F31" i="9"/>
  <c r="W10" i="9"/>
  <c r="X15" i="9" s="1"/>
  <c r="W9" i="9"/>
  <c r="X14" i="9" s="1"/>
  <c r="F17" i="17"/>
  <c r="AL17" i="17"/>
  <c r="AI17" i="17"/>
  <c r="AJ17" i="17"/>
  <c r="AH17" i="17"/>
  <c r="AK17" i="17"/>
  <c r="I4" i="19"/>
  <c r="I5" i="19"/>
  <c r="G13" i="16"/>
  <c r="H14" i="16"/>
  <c r="AE13" i="16"/>
  <c r="H9" i="16"/>
  <c r="X1" i="9" l="1"/>
  <c r="E18" i="9" s="1"/>
  <c r="C25" i="9"/>
  <c r="U23" i="9"/>
  <c r="P23" i="9"/>
  <c r="P25" i="9"/>
  <c r="X12" i="9"/>
  <c r="L25" i="9"/>
  <c r="L23" i="9"/>
  <c r="H23" i="9"/>
  <c r="C23" i="9"/>
  <c r="H25" i="9"/>
  <c r="X2" i="9"/>
  <c r="O18" i="9" s="1"/>
  <c r="J32" i="9"/>
  <c r="M32" i="9"/>
  <c r="H32" i="9"/>
  <c r="N32" i="9"/>
  <c r="Q32" i="9"/>
  <c r="P32" i="9"/>
  <c r="L32" i="9"/>
  <c r="K32" i="9"/>
  <c r="I32" i="9"/>
  <c r="O32" i="9"/>
  <c r="F79" i="9"/>
  <c r="E66" i="9"/>
  <c r="F59" i="9"/>
  <c r="DX202" i="12"/>
  <c r="C6" i="12"/>
  <c r="C5" i="12"/>
  <c r="G14" i="16"/>
  <c r="H15" i="16"/>
  <c r="AE14" i="16"/>
  <c r="G9" i="16"/>
  <c r="AE9" i="16"/>
  <c r="R18" i="9" l="1"/>
  <c r="Q18" i="9"/>
  <c r="G18" i="9"/>
  <c r="F18" i="9"/>
  <c r="P18" i="9"/>
  <c r="H18" i="9"/>
  <c r="W4" i="9"/>
  <c r="W5" i="9"/>
  <c r="DV203" i="12"/>
  <c r="DW203" i="12" s="1"/>
  <c r="DU204" i="12" s="1"/>
  <c r="D385" i="12"/>
  <c r="BE385" i="12" s="1"/>
  <c r="D334" i="12"/>
  <c r="BE334" i="12" s="1"/>
  <c r="D264" i="12"/>
  <c r="BE264" i="12" s="1"/>
  <c r="D213" i="12"/>
  <c r="BE213" i="12" s="1"/>
  <c r="D143" i="12"/>
  <c r="BE143" i="12" s="1"/>
  <c r="D73" i="12"/>
  <c r="BE73" i="12" s="1"/>
  <c r="D343" i="12"/>
  <c r="BE343" i="12" s="1"/>
  <c r="D292" i="12"/>
  <c r="BE292" i="12" s="1"/>
  <c r="D222" i="12"/>
  <c r="BE222" i="12" s="1"/>
  <c r="D152" i="12"/>
  <c r="BE152" i="12" s="1"/>
  <c r="D101" i="12"/>
  <c r="BE101" i="12" s="1"/>
  <c r="D28" i="12"/>
  <c r="BE28" i="12" s="1"/>
  <c r="D30" i="12"/>
  <c r="BE30" i="12" s="1"/>
  <c r="D294" i="12"/>
  <c r="BE294" i="12" s="1"/>
  <c r="D111" i="12"/>
  <c r="BE111" i="12" s="1"/>
  <c r="BE89" i="12"/>
  <c r="D375" i="12"/>
  <c r="BE375" i="12" s="1"/>
  <c r="D305" i="12"/>
  <c r="BE305" i="12" s="1"/>
  <c r="D254" i="12"/>
  <c r="BE254" i="12" s="1"/>
  <c r="D184" i="12"/>
  <c r="BE184" i="12" s="1"/>
  <c r="D114" i="12"/>
  <c r="BE114" i="12" s="1"/>
  <c r="D384" i="12"/>
  <c r="BE384" i="12" s="1"/>
  <c r="D333" i="12"/>
  <c r="BE333" i="12" s="1"/>
  <c r="D263" i="12"/>
  <c r="BE263" i="12" s="1"/>
  <c r="D212" i="12"/>
  <c r="BE212" i="12" s="1"/>
  <c r="D142" i="12"/>
  <c r="BE142" i="12" s="1"/>
  <c r="D72" i="12"/>
  <c r="BE72" i="12" s="1"/>
  <c r="D29" i="12"/>
  <c r="BE29" i="12" s="1"/>
  <c r="D19" i="12"/>
  <c r="BE19" i="12" s="1"/>
  <c r="D344" i="12"/>
  <c r="BE344" i="12" s="1"/>
  <c r="D258" i="12"/>
  <c r="BE258" i="12" s="1"/>
  <c r="D110" i="12"/>
  <c r="BE110" i="12" s="1"/>
  <c r="D345" i="12"/>
  <c r="BE345" i="12" s="1"/>
  <c r="D181" i="12"/>
  <c r="BE181" i="12" s="1"/>
  <c r="D24" i="12"/>
  <c r="BE24" i="12" s="1"/>
  <c r="BE167" i="12"/>
  <c r="D338" i="12"/>
  <c r="BE338" i="12" s="1"/>
  <c r="D268" i="12"/>
  <c r="BE268" i="12" s="1"/>
  <c r="D217" i="12"/>
  <c r="BE217" i="12" s="1"/>
  <c r="D147" i="12"/>
  <c r="BE147" i="12" s="1"/>
  <c r="D96" i="12"/>
  <c r="BE96" i="12" s="1"/>
  <c r="D347" i="12"/>
  <c r="BE347" i="12" s="1"/>
  <c r="D296" i="12"/>
  <c r="BE296" i="12" s="1"/>
  <c r="D226" i="12"/>
  <c r="BE226" i="12" s="1"/>
  <c r="D175" i="12"/>
  <c r="BE175" i="12" s="1"/>
  <c r="D105" i="12"/>
  <c r="BE105" i="12" s="1"/>
  <c r="D20" i="12"/>
  <c r="BE20" i="12" s="1"/>
  <c r="D22" i="12"/>
  <c r="BE22" i="12" s="1"/>
  <c r="D371" i="12"/>
  <c r="BE371" i="12" s="1"/>
  <c r="D215" i="12"/>
  <c r="BE215" i="12" s="1"/>
  <c r="D380" i="12"/>
  <c r="BE380" i="12" s="1"/>
  <c r="D138" i="12"/>
  <c r="BE138" i="12" s="1"/>
  <c r="D60" i="12"/>
  <c r="BE60" i="12" s="1"/>
  <c r="D297" i="12"/>
  <c r="BE297" i="12" s="1"/>
  <c r="D176" i="12"/>
  <c r="BE176" i="12" s="1"/>
  <c r="D106" i="12"/>
  <c r="BE106" i="12" s="1"/>
  <c r="D306" i="12"/>
  <c r="BE306" i="12" s="1"/>
  <c r="D255" i="12"/>
  <c r="BE255" i="12" s="1"/>
  <c r="D134" i="12"/>
  <c r="BE134" i="12" s="1"/>
  <c r="D64" i="12"/>
  <c r="BE64" i="12" s="1"/>
  <c r="D336" i="12"/>
  <c r="BE336" i="12" s="1"/>
  <c r="D75" i="12"/>
  <c r="BE75" i="12" s="1"/>
  <c r="D302" i="12"/>
  <c r="BE302" i="12" s="1"/>
  <c r="D59" i="12"/>
  <c r="BE59" i="12" s="1"/>
  <c r="D381" i="12"/>
  <c r="BE381" i="12" s="1"/>
  <c r="D260" i="12"/>
  <c r="BE260" i="12" s="1"/>
  <c r="D190" i="12"/>
  <c r="BE190" i="12" s="1"/>
  <c r="D69" i="12"/>
  <c r="BE69" i="12" s="1"/>
  <c r="D339" i="12"/>
  <c r="BE339" i="12" s="1"/>
  <c r="D218" i="12"/>
  <c r="BE218" i="12" s="1"/>
  <c r="D148" i="12"/>
  <c r="BE148" i="12" s="1"/>
  <c r="D36" i="12"/>
  <c r="BE36" i="12" s="1"/>
  <c r="D23" i="12"/>
  <c r="BE23" i="12" s="1"/>
  <c r="D180" i="12"/>
  <c r="BE180" i="12" s="1"/>
  <c r="D329" i="12"/>
  <c r="BE329" i="12" s="1"/>
  <c r="D369" i="12"/>
  <c r="BE369" i="12" s="1"/>
  <c r="D299" i="12"/>
  <c r="BE299" i="12" s="1"/>
  <c r="D178" i="12"/>
  <c r="BE178" i="12" s="1"/>
  <c r="D378" i="12"/>
  <c r="BE378" i="12" s="1"/>
  <c r="D257" i="12"/>
  <c r="BE257" i="12" s="1"/>
  <c r="D136" i="12"/>
  <c r="BE136" i="12" s="1"/>
  <c r="D65" i="12"/>
  <c r="BE65" i="12" s="1"/>
  <c r="D216" i="12"/>
  <c r="BE216" i="12" s="1"/>
  <c r="BE128" i="12"/>
  <c r="BE245" i="12"/>
  <c r="D377" i="12"/>
  <c r="BE377" i="12" s="1"/>
  <c r="D307" i="12"/>
  <c r="BE307" i="12" s="1"/>
  <c r="D256" i="12"/>
  <c r="BE256" i="12" s="1"/>
  <c r="D186" i="12"/>
  <c r="BE186" i="12" s="1"/>
  <c r="D135" i="12"/>
  <c r="BE135" i="12" s="1"/>
  <c r="D386" i="12"/>
  <c r="BE386" i="12" s="1"/>
  <c r="D335" i="12"/>
  <c r="BE335" i="12" s="1"/>
  <c r="D265" i="12"/>
  <c r="BE265" i="12" s="1"/>
  <c r="D214" i="12"/>
  <c r="BE214" i="12" s="1"/>
  <c r="D144" i="12"/>
  <c r="BE144" i="12" s="1"/>
  <c r="D74" i="12"/>
  <c r="BE74" i="12" s="1"/>
  <c r="D25" i="12"/>
  <c r="BE25" i="12" s="1"/>
  <c r="D31" i="12"/>
  <c r="BE31" i="12" s="1"/>
  <c r="D251" i="12"/>
  <c r="BE251" i="12" s="1"/>
  <c r="BE323" i="12"/>
  <c r="D348" i="12"/>
  <c r="BE348" i="12" s="1"/>
  <c r="D227" i="12"/>
  <c r="BE227" i="12" s="1"/>
  <c r="D376" i="12"/>
  <c r="BE376" i="12" s="1"/>
  <c r="D185" i="12"/>
  <c r="BE185" i="12" s="1"/>
  <c r="D63" i="12"/>
  <c r="BE63" i="12" s="1"/>
  <c r="BE11" i="12"/>
  <c r="D223" i="12"/>
  <c r="BE223" i="12" s="1"/>
  <c r="D146" i="12"/>
  <c r="BE146" i="12" s="1"/>
  <c r="D330" i="12"/>
  <c r="BE330" i="12" s="1"/>
  <c r="D139" i="12"/>
  <c r="BE139" i="12" s="1"/>
  <c r="D269" i="12"/>
  <c r="BE269" i="12" s="1"/>
  <c r="D97" i="12"/>
  <c r="BE97" i="12" s="1"/>
  <c r="D309" i="12"/>
  <c r="BE309" i="12" s="1"/>
  <c r="D95" i="12"/>
  <c r="BE95" i="12" s="1"/>
  <c r="BE50" i="12"/>
  <c r="D229" i="12"/>
  <c r="BE229" i="12" s="1"/>
  <c r="D108" i="12"/>
  <c r="BE108" i="12" s="1"/>
  <c r="D308" i="12"/>
  <c r="BE308" i="12" s="1"/>
  <c r="D187" i="12"/>
  <c r="BE187" i="12" s="1"/>
  <c r="D66" i="12"/>
  <c r="BE66" i="12" s="1"/>
  <c r="D137" i="12"/>
  <c r="BE137" i="12" s="1"/>
  <c r="D21" i="12"/>
  <c r="BE21" i="12" s="1"/>
  <c r="D340" i="12"/>
  <c r="BE340" i="12" s="1"/>
  <c r="D342" i="12"/>
  <c r="BE342" i="12" s="1"/>
  <c r="D100" i="12"/>
  <c r="BE100" i="12" s="1"/>
  <c r="D179" i="12"/>
  <c r="BE179" i="12" s="1"/>
  <c r="D337" i="12"/>
  <c r="BE337" i="12" s="1"/>
  <c r="D332" i="12"/>
  <c r="BE332" i="12" s="1"/>
  <c r="D192" i="12"/>
  <c r="BE192" i="12" s="1"/>
  <c r="D71" i="12"/>
  <c r="BE71" i="12" s="1"/>
  <c r="D290" i="12"/>
  <c r="BE290" i="12" s="1"/>
  <c r="D150" i="12"/>
  <c r="BE150" i="12" s="1"/>
  <c r="D32" i="12"/>
  <c r="BE32" i="12" s="1"/>
  <c r="D379" i="12"/>
  <c r="BE379" i="12" s="1"/>
  <c r="D153" i="12"/>
  <c r="BE153" i="12" s="1"/>
  <c r="D224" i="12"/>
  <c r="BE224" i="12" s="1"/>
  <c r="BE362" i="12"/>
  <c r="D295" i="12"/>
  <c r="BE295" i="12" s="1"/>
  <c r="D174" i="12"/>
  <c r="BE174" i="12" s="1"/>
  <c r="D374" i="12"/>
  <c r="BE374" i="12" s="1"/>
  <c r="D253" i="12"/>
  <c r="BE253" i="12" s="1"/>
  <c r="D113" i="12"/>
  <c r="BE113" i="12" s="1"/>
  <c r="D61" i="12"/>
  <c r="BE61" i="12" s="1"/>
  <c r="D231" i="12"/>
  <c r="BE231" i="12" s="1"/>
  <c r="D189" i="12"/>
  <c r="BE189" i="12" s="1"/>
  <c r="D291" i="12"/>
  <c r="BE291" i="12" s="1"/>
  <c r="D370" i="12"/>
  <c r="BE370" i="12" s="1"/>
  <c r="D109" i="12"/>
  <c r="BE109" i="12" s="1"/>
  <c r="D173" i="12"/>
  <c r="BE173" i="12" s="1"/>
  <c r="D270" i="12"/>
  <c r="BE270" i="12" s="1"/>
  <c r="D149" i="12"/>
  <c r="BE149" i="12" s="1"/>
  <c r="D368" i="12"/>
  <c r="BE368" i="12" s="1"/>
  <c r="D228" i="12"/>
  <c r="BE228" i="12" s="1"/>
  <c r="D107" i="12"/>
  <c r="BE107" i="12" s="1"/>
  <c r="D18" i="12"/>
  <c r="BE18" i="12" s="1"/>
  <c r="D301" i="12"/>
  <c r="BE301" i="12" s="1"/>
  <c r="D67" i="12"/>
  <c r="BE67" i="12" s="1"/>
  <c r="D103" i="12"/>
  <c r="BE103" i="12" s="1"/>
  <c r="D373" i="12"/>
  <c r="BE373" i="12" s="1"/>
  <c r="D252" i="12"/>
  <c r="BE252" i="12" s="1"/>
  <c r="D112" i="12"/>
  <c r="BE112" i="12" s="1"/>
  <c r="D331" i="12"/>
  <c r="BE331" i="12" s="1"/>
  <c r="D191" i="12"/>
  <c r="BE191" i="12" s="1"/>
  <c r="D70" i="12"/>
  <c r="BE70" i="12" s="1"/>
  <c r="D35" i="12"/>
  <c r="BE35" i="12" s="1"/>
  <c r="D145" i="12"/>
  <c r="BE145" i="12" s="1"/>
  <c r="D17" i="12"/>
  <c r="BE17" i="12" s="1"/>
  <c r="D267" i="12"/>
  <c r="BE267" i="12" s="1"/>
  <c r="D221" i="12"/>
  <c r="BE221" i="12" s="1"/>
  <c r="D300" i="12"/>
  <c r="BE300" i="12" s="1"/>
  <c r="D58" i="12"/>
  <c r="BE58" i="12" s="1"/>
  <c r="D26" i="12"/>
  <c r="BE26" i="12" s="1"/>
  <c r="D262" i="12"/>
  <c r="BE262" i="12" s="1"/>
  <c r="D141" i="12"/>
  <c r="BE141" i="12" s="1"/>
  <c r="D341" i="12"/>
  <c r="BE341" i="12" s="1"/>
  <c r="D220" i="12"/>
  <c r="BE220" i="12" s="1"/>
  <c r="D99" i="12"/>
  <c r="BE99" i="12" s="1"/>
  <c r="D34" i="12"/>
  <c r="BE34" i="12" s="1"/>
  <c r="D266" i="12"/>
  <c r="BE266" i="12" s="1"/>
  <c r="D372" i="12"/>
  <c r="BE372" i="12" s="1"/>
  <c r="D68" i="12"/>
  <c r="BE68" i="12" s="1"/>
  <c r="D346" i="12"/>
  <c r="BE346" i="12" s="1"/>
  <c r="D225" i="12"/>
  <c r="BE225" i="12" s="1"/>
  <c r="D104" i="12"/>
  <c r="BE104" i="12" s="1"/>
  <c r="D304" i="12"/>
  <c r="BE304" i="12" s="1"/>
  <c r="D183" i="12"/>
  <c r="BE183" i="12" s="1"/>
  <c r="D62" i="12"/>
  <c r="BE62" i="12" s="1"/>
  <c r="BE206" i="12"/>
  <c r="D102" i="12"/>
  <c r="BE102" i="12" s="1"/>
  <c r="BE284" i="12"/>
  <c r="D151" i="12"/>
  <c r="BE151" i="12" s="1"/>
  <c r="D230" i="12"/>
  <c r="BE230" i="12" s="1"/>
  <c r="D57" i="12"/>
  <c r="BE57" i="12" s="1"/>
  <c r="D383" i="12"/>
  <c r="BE383" i="12" s="1"/>
  <c r="D219" i="12"/>
  <c r="BE219" i="12" s="1"/>
  <c r="D98" i="12"/>
  <c r="BE98" i="12" s="1"/>
  <c r="D298" i="12"/>
  <c r="BE298" i="12" s="1"/>
  <c r="D177" i="12"/>
  <c r="BE177" i="12" s="1"/>
  <c r="D56" i="12"/>
  <c r="BE56" i="12" s="1"/>
  <c r="D387" i="12"/>
  <c r="BE387" i="12" s="1"/>
  <c r="D188" i="12"/>
  <c r="BE188" i="12" s="1"/>
  <c r="D259" i="12"/>
  <c r="BE259" i="12" s="1"/>
  <c r="D27" i="12"/>
  <c r="BE27" i="12" s="1"/>
  <c r="D303" i="12"/>
  <c r="BE303" i="12" s="1"/>
  <c r="D182" i="12"/>
  <c r="BE182" i="12" s="1"/>
  <c r="D382" i="12"/>
  <c r="BE382" i="12" s="1"/>
  <c r="D261" i="12"/>
  <c r="BE261" i="12" s="1"/>
  <c r="D140" i="12"/>
  <c r="BE140" i="12" s="1"/>
  <c r="D33" i="12"/>
  <c r="BE33" i="12" s="1"/>
  <c r="D293" i="12"/>
  <c r="BE293" i="12" s="1"/>
  <c r="G15" i="16"/>
  <c r="H16" i="16"/>
  <c r="AE15" i="16"/>
  <c r="W19" i="10"/>
  <c r="W20" i="10" s="1"/>
  <c r="W16" i="10"/>
  <c r="X16" i="10" s="1"/>
  <c r="W15" i="10"/>
  <c r="J10" i="8"/>
  <c r="BE235" i="12" l="1"/>
  <c r="BE237" i="12"/>
  <c r="H200" i="12"/>
  <c r="H201" i="12" s="1"/>
  <c r="H202" i="12" s="1"/>
  <c r="H203" i="12" s="1"/>
  <c r="H204" i="12" s="1"/>
  <c r="H205" i="12" s="1"/>
  <c r="H206" i="12" s="1"/>
  <c r="H207" i="12" s="1"/>
  <c r="H208" i="12" s="1"/>
  <c r="H209" i="12" s="1"/>
  <c r="H210" i="12" s="1"/>
  <c r="H211" i="12" s="1"/>
  <c r="H212" i="12" s="1"/>
  <c r="H213" i="12" s="1"/>
  <c r="H214" i="12" s="1"/>
  <c r="H215" i="12" s="1"/>
  <c r="H216" i="12" s="1"/>
  <c r="H217" i="12" s="1"/>
  <c r="H218" i="12" s="1"/>
  <c r="H219" i="12" s="1"/>
  <c r="H220" i="12" s="1"/>
  <c r="H221" i="12" s="1"/>
  <c r="H222" i="12" s="1"/>
  <c r="H223" i="12" s="1"/>
  <c r="H224" i="12" s="1"/>
  <c r="H225" i="12" s="1"/>
  <c r="H226" i="12" s="1"/>
  <c r="H227" i="12" s="1"/>
  <c r="H228" i="12" s="1"/>
  <c r="H229" i="12" s="1"/>
  <c r="H230" i="12" s="1"/>
  <c r="H231" i="12" s="1"/>
  <c r="H232" i="12" s="1"/>
  <c r="H233" i="12" s="1"/>
  <c r="H234" i="12" s="1"/>
  <c r="H235" i="12" s="1"/>
  <c r="H236" i="12" s="1"/>
  <c r="H237" i="12" s="1"/>
  <c r="H238" i="12" s="1"/>
  <c r="BE236" i="12"/>
  <c r="BE354" i="12"/>
  <c r="BE353" i="12"/>
  <c r="H317" i="12"/>
  <c r="H318" i="12" s="1"/>
  <c r="H319" i="12" s="1"/>
  <c r="H320" i="12" s="1"/>
  <c r="H321" i="12" s="1"/>
  <c r="H322" i="12" s="1"/>
  <c r="H323" i="12" s="1"/>
  <c r="H324" i="12" s="1"/>
  <c r="H325" i="12" s="1"/>
  <c r="H326" i="12" s="1"/>
  <c r="H327" i="12" s="1"/>
  <c r="H328" i="12" s="1"/>
  <c r="H329" i="12" s="1"/>
  <c r="H330" i="12" s="1"/>
  <c r="H331" i="12" s="1"/>
  <c r="H332" i="12" s="1"/>
  <c r="H333" i="12" s="1"/>
  <c r="H334" i="12" s="1"/>
  <c r="H335" i="12" s="1"/>
  <c r="H336" i="12" s="1"/>
  <c r="H337" i="12" s="1"/>
  <c r="H338" i="12" s="1"/>
  <c r="H339" i="12" s="1"/>
  <c r="H340" i="12" s="1"/>
  <c r="H341" i="12" s="1"/>
  <c r="H342" i="12" s="1"/>
  <c r="H343" i="12" s="1"/>
  <c r="H344" i="12" s="1"/>
  <c r="H345" i="12" s="1"/>
  <c r="H346" i="12" s="1"/>
  <c r="H347" i="12" s="1"/>
  <c r="H348" i="12" s="1"/>
  <c r="H349" i="12" s="1"/>
  <c r="H350" i="12" s="1"/>
  <c r="H351" i="12" s="1"/>
  <c r="H352" i="12" s="1"/>
  <c r="H353" i="12" s="1"/>
  <c r="H354" i="12" s="1"/>
  <c r="H355" i="12" s="1"/>
  <c r="BE352" i="12"/>
  <c r="BE159" i="12"/>
  <c r="BE158" i="12"/>
  <c r="BE157" i="12"/>
  <c r="H122" i="12"/>
  <c r="H123" i="12" s="1"/>
  <c r="H124" i="12" s="1"/>
  <c r="H125" i="12" s="1"/>
  <c r="H126" i="12" s="1"/>
  <c r="H127" i="12" s="1"/>
  <c r="H128" i="12" s="1"/>
  <c r="H129" i="12" s="1"/>
  <c r="H130" i="12" s="1"/>
  <c r="H131" i="12" s="1"/>
  <c r="H132" i="12" s="1"/>
  <c r="H133" i="12" s="1"/>
  <c r="H134" i="12" s="1"/>
  <c r="H135" i="12" s="1"/>
  <c r="H136" i="12" s="1"/>
  <c r="H137" i="12" s="1"/>
  <c r="H138" i="12" s="1"/>
  <c r="H139" i="12" s="1"/>
  <c r="H140" i="12" s="1"/>
  <c r="H141" i="12" s="1"/>
  <c r="H142" i="12" s="1"/>
  <c r="H143" i="12" s="1"/>
  <c r="H144" i="12" s="1"/>
  <c r="H145" i="12" s="1"/>
  <c r="H146" i="12" s="1"/>
  <c r="H147" i="12" s="1"/>
  <c r="H148" i="12" s="1"/>
  <c r="H149" i="12" s="1"/>
  <c r="H150" i="12" s="1"/>
  <c r="H151" i="12" s="1"/>
  <c r="H152" i="12" s="1"/>
  <c r="H153" i="12" s="1"/>
  <c r="H154" i="12" s="1"/>
  <c r="H155" i="12" s="1"/>
  <c r="H156" i="12" s="1"/>
  <c r="H157" i="12" s="1"/>
  <c r="H158" i="12" s="1"/>
  <c r="H159" i="12" s="1"/>
  <c r="H160" i="12" s="1"/>
  <c r="BE196" i="12"/>
  <c r="BE198" i="12"/>
  <c r="BE197" i="12"/>
  <c r="H161" i="12"/>
  <c r="H162" i="12" s="1"/>
  <c r="H163" i="12" s="1"/>
  <c r="H164" i="12" s="1"/>
  <c r="H165" i="12" s="1"/>
  <c r="H166" i="12" s="1"/>
  <c r="H167" i="12" s="1"/>
  <c r="H168" i="12" s="1"/>
  <c r="H169" i="12" s="1"/>
  <c r="H170" i="12" s="1"/>
  <c r="H171" i="12" s="1"/>
  <c r="H172" i="12" s="1"/>
  <c r="H173" i="12" s="1"/>
  <c r="H174" i="12" s="1"/>
  <c r="H175" i="12" s="1"/>
  <c r="H176" i="12" s="1"/>
  <c r="H177" i="12" s="1"/>
  <c r="H178" i="12" s="1"/>
  <c r="H179" i="12" s="1"/>
  <c r="H180" i="12" s="1"/>
  <c r="H181" i="12" s="1"/>
  <c r="H182" i="12" s="1"/>
  <c r="H183" i="12" s="1"/>
  <c r="H184" i="12" s="1"/>
  <c r="H185" i="12" s="1"/>
  <c r="H186" i="12" s="1"/>
  <c r="H187" i="12" s="1"/>
  <c r="H188" i="12" s="1"/>
  <c r="H189" i="12" s="1"/>
  <c r="H190" i="12" s="1"/>
  <c r="H191" i="12" s="1"/>
  <c r="H192" i="12" s="1"/>
  <c r="H193" i="12" s="1"/>
  <c r="H194" i="12" s="1"/>
  <c r="H195" i="12" s="1"/>
  <c r="H196" i="12" s="1"/>
  <c r="H197" i="12" s="1"/>
  <c r="H198" i="12" s="1"/>
  <c r="H199" i="12" s="1"/>
  <c r="BE119" i="12"/>
  <c r="BE118" i="12"/>
  <c r="H83" i="12"/>
  <c r="H84" i="12" s="1"/>
  <c r="H85" i="12" s="1"/>
  <c r="H86" i="12" s="1"/>
  <c r="H87" i="12" s="1"/>
  <c r="H88" i="12" s="1"/>
  <c r="H89" i="12" s="1"/>
  <c r="H90" i="12" s="1"/>
  <c r="H91" i="12" s="1"/>
  <c r="H92" i="12" s="1"/>
  <c r="H93" i="12" s="1"/>
  <c r="H94" i="12" s="1"/>
  <c r="H95" i="12" s="1"/>
  <c r="H96" i="12" s="1"/>
  <c r="H97" i="12" s="1"/>
  <c r="H98" i="12" s="1"/>
  <c r="H99" i="12" s="1"/>
  <c r="H100" i="12" s="1"/>
  <c r="H101" i="12" s="1"/>
  <c r="H102" i="12" s="1"/>
  <c r="H103" i="12" s="1"/>
  <c r="H104" i="12" s="1"/>
  <c r="H105" i="12" s="1"/>
  <c r="H106" i="12" s="1"/>
  <c r="H107" i="12" s="1"/>
  <c r="H108" i="12" s="1"/>
  <c r="H109" i="12" s="1"/>
  <c r="H110" i="12" s="1"/>
  <c r="H111" i="12" s="1"/>
  <c r="H112" i="12" s="1"/>
  <c r="H113" i="12" s="1"/>
  <c r="H114" i="12" s="1"/>
  <c r="H115" i="12" s="1"/>
  <c r="H116" i="12" s="1"/>
  <c r="H117" i="12" s="1"/>
  <c r="H118" i="12" s="1"/>
  <c r="H119" i="12" s="1"/>
  <c r="H120" i="12" s="1"/>
  <c r="H121" i="12" s="1"/>
  <c r="BE120" i="12"/>
  <c r="BE79" i="12"/>
  <c r="BE81" i="12"/>
  <c r="H44" i="12"/>
  <c r="H45" i="12" s="1"/>
  <c r="H46" i="12" s="1"/>
  <c r="H47" i="12" s="1"/>
  <c r="H48" i="12" s="1"/>
  <c r="H49" i="12" s="1"/>
  <c r="H50" i="12" s="1"/>
  <c r="H51" i="12" s="1"/>
  <c r="H52" i="12" s="1"/>
  <c r="H53" i="12" s="1"/>
  <c r="H54" i="12" s="1"/>
  <c r="H55" i="12" s="1"/>
  <c r="H56" i="12" s="1"/>
  <c r="H57" i="12" s="1"/>
  <c r="H58" i="12" s="1"/>
  <c r="H59" i="12" s="1"/>
  <c r="H60" i="12" s="1"/>
  <c r="H61" i="12" s="1"/>
  <c r="H62" i="12" s="1"/>
  <c r="H63" i="12" s="1"/>
  <c r="H64" i="12" s="1"/>
  <c r="H65" i="12" s="1"/>
  <c r="H66" i="12" s="1"/>
  <c r="H67" i="12" s="1"/>
  <c r="H68" i="12" s="1"/>
  <c r="H69" i="12" s="1"/>
  <c r="H70" i="12" s="1"/>
  <c r="H71" i="12" s="1"/>
  <c r="H72" i="12" s="1"/>
  <c r="H73" i="12" s="1"/>
  <c r="H74" i="12" s="1"/>
  <c r="H75" i="12" s="1"/>
  <c r="H76" i="12" s="1"/>
  <c r="H77" i="12" s="1"/>
  <c r="H78" i="12" s="1"/>
  <c r="H79" i="12" s="1"/>
  <c r="H80" i="12" s="1"/>
  <c r="H81" i="12" s="1"/>
  <c r="H82" i="12" s="1"/>
  <c r="BE80" i="12"/>
  <c r="BE315" i="12"/>
  <c r="BE314" i="12"/>
  <c r="BE313" i="12"/>
  <c r="H278" i="12"/>
  <c r="H279" i="12" s="1"/>
  <c r="H280" i="12" s="1"/>
  <c r="H281" i="12" s="1"/>
  <c r="H282" i="12" s="1"/>
  <c r="H283" i="12" s="1"/>
  <c r="H284" i="12" s="1"/>
  <c r="H285" i="12" s="1"/>
  <c r="H286" i="12" s="1"/>
  <c r="H287" i="12" s="1"/>
  <c r="H288" i="12" s="1"/>
  <c r="H289" i="12" s="1"/>
  <c r="H290" i="12" s="1"/>
  <c r="H291" i="12" s="1"/>
  <c r="H292" i="12" s="1"/>
  <c r="H293" i="12" s="1"/>
  <c r="H294" i="12" s="1"/>
  <c r="H295" i="12" s="1"/>
  <c r="H296" i="12" s="1"/>
  <c r="H297" i="12" s="1"/>
  <c r="H298" i="12" s="1"/>
  <c r="H299" i="12" s="1"/>
  <c r="H300" i="12" s="1"/>
  <c r="H301" i="12" s="1"/>
  <c r="H302" i="12" s="1"/>
  <c r="H303" i="12" s="1"/>
  <c r="H304" i="12" s="1"/>
  <c r="H305" i="12" s="1"/>
  <c r="H306" i="12" s="1"/>
  <c r="H307" i="12" s="1"/>
  <c r="H308" i="12" s="1"/>
  <c r="H309" i="12" s="1"/>
  <c r="H310" i="12" s="1"/>
  <c r="H311" i="12" s="1"/>
  <c r="H312" i="12" s="1"/>
  <c r="H313" i="12" s="1"/>
  <c r="H314" i="12" s="1"/>
  <c r="H315" i="12" s="1"/>
  <c r="H316" i="12" s="1"/>
  <c r="Y15" i="9"/>
  <c r="K29" i="9" s="1"/>
  <c r="Y13" i="9"/>
  <c r="O28" i="9" s="1"/>
  <c r="Y16" i="9"/>
  <c r="E30" i="9" s="1"/>
  <c r="Y12" i="9"/>
  <c r="A28" i="9" s="1"/>
  <c r="Y14" i="9"/>
  <c r="A29" i="9" s="1"/>
  <c r="K28" i="9"/>
  <c r="E29" i="9"/>
  <c r="E28" i="9"/>
  <c r="A30" i="9"/>
  <c r="O29" i="9"/>
  <c r="BE391" i="12"/>
  <c r="BE393" i="12"/>
  <c r="H356" i="12"/>
  <c r="H357" i="12" s="1"/>
  <c r="H358" i="12" s="1"/>
  <c r="H359" i="12" s="1"/>
  <c r="H360" i="12" s="1"/>
  <c r="H361" i="12" s="1"/>
  <c r="H362" i="12" s="1"/>
  <c r="H363" i="12" s="1"/>
  <c r="H364" i="12" s="1"/>
  <c r="H365" i="12" s="1"/>
  <c r="H366" i="12" s="1"/>
  <c r="H367" i="12" s="1"/>
  <c r="H368" i="12" s="1"/>
  <c r="H369" i="12" s="1"/>
  <c r="H370" i="12" s="1"/>
  <c r="H371" i="12" s="1"/>
  <c r="H372" i="12" s="1"/>
  <c r="H373" i="12" s="1"/>
  <c r="H374" i="12" s="1"/>
  <c r="H375" i="12" s="1"/>
  <c r="H376" i="12" s="1"/>
  <c r="H377" i="12" s="1"/>
  <c r="H378" i="12" s="1"/>
  <c r="H379" i="12" s="1"/>
  <c r="H380" i="12" s="1"/>
  <c r="H381" i="12" s="1"/>
  <c r="H382" i="12" s="1"/>
  <c r="H383" i="12" s="1"/>
  <c r="H384" i="12" s="1"/>
  <c r="H385" i="12" s="1"/>
  <c r="H386" i="12" s="1"/>
  <c r="H387" i="12" s="1"/>
  <c r="H388" i="12" s="1"/>
  <c r="H389" i="12" s="1"/>
  <c r="H390" i="12" s="1"/>
  <c r="H391" i="12" s="1"/>
  <c r="H392" i="12" s="1"/>
  <c r="H393" i="12" s="1"/>
  <c r="H394" i="12" s="1"/>
  <c r="BE392" i="12"/>
  <c r="BE275" i="12"/>
  <c r="BE274" i="12"/>
  <c r="H239" i="12"/>
  <c r="H240" i="12" s="1"/>
  <c r="H241" i="12" s="1"/>
  <c r="H242" i="12" s="1"/>
  <c r="H243" i="12" s="1"/>
  <c r="H244" i="12" s="1"/>
  <c r="H245" i="12" s="1"/>
  <c r="H246" i="12" s="1"/>
  <c r="H247" i="12" s="1"/>
  <c r="H248" i="12" s="1"/>
  <c r="H249" i="12" s="1"/>
  <c r="H250" i="12" s="1"/>
  <c r="H251" i="12" s="1"/>
  <c r="H252" i="12" s="1"/>
  <c r="H253" i="12" s="1"/>
  <c r="H254" i="12" s="1"/>
  <c r="H255" i="12" s="1"/>
  <c r="H256" i="12" s="1"/>
  <c r="H257" i="12" s="1"/>
  <c r="H258" i="12" s="1"/>
  <c r="H259" i="12" s="1"/>
  <c r="H260" i="12" s="1"/>
  <c r="H261" i="12" s="1"/>
  <c r="H262" i="12" s="1"/>
  <c r="H263" i="12" s="1"/>
  <c r="H264" i="12" s="1"/>
  <c r="H265" i="12" s="1"/>
  <c r="H266" i="12" s="1"/>
  <c r="H267" i="12" s="1"/>
  <c r="H268" i="12" s="1"/>
  <c r="H269" i="12" s="1"/>
  <c r="H270" i="12" s="1"/>
  <c r="H271" i="12" s="1"/>
  <c r="H272" i="12" s="1"/>
  <c r="H273" i="12" s="1"/>
  <c r="H274" i="12" s="1"/>
  <c r="H275" i="12" s="1"/>
  <c r="H276" i="12" s="1"/>
  <c r="H277" i="12" s="1"/>
  <c r="BE276" i="12"/>
  <c r="C73" i="8"/>
  <c r="E72" i="8"/>
  <c r="K31" i="8"/>
  <c r="I20" i="8"/>
  <c r="B33" i="8"/>
  <c r="E19" i="8"/>
  <c r="E63" i="8" s="1"/>
  <c r="C75" i="8"/>
  <c r="I27" i="8"/>
  <c r="W27" i="8"/>
  <c r="X27" i="8" s="1"/>
  <c r="F29" i="8" s="1"/>
  <c r="K24" i="8"/>
  <c r="N63" i="8"/>
  <c r="O71" i="8"/>
  <c r="W18" i="8"/>
  <c r="X18" i="8" s="1"/>
  <c r="F22" i="8" s="1"/>
  <c r="E26" i="8"/>
  <c r="C57" i="8"/>
  <c r="O74" i="8"/>
  <c r="P75" i="8"/>
  <c r="C74" i="8"/>
  <c r="W29" i="8"/>
  <c r="X29" i="8" s="1"/>
  <c r="P29" i="8" s="1"/>
  <c r="A59" i="8"/>
  <c r="W19" i="8"/>
  <c r="X19" i="8" s="1"/>
  <c r="Q22" i="8" s="1"/>
  <c r="W1" i="8"/>
  <c r="DX203" i="12"/>
  <c r="BI261" i="12"/>
  <c r="BF261" i="12"/>
  <c r="DS147" i="12" s="1"/>
  <c r="BQ261" i="12"/>
  <c r="BO261" i="12"/>
  <c r="BM261" i="12"/>
  <c r="BO56" i="12"/>
  <c r="BM56" i="12"/>
  <c r="BQ56" i="12"/>
  <c r="BF56" i="12"/>
  <c r="DS37" i="12" s="1"/>
  <c r="BI56" i="12"/>
  <c r="BF62" i="12"/>
  <c r="DS43" i="12" s="1"/>
  <c r="BQ62" i="12"/>
  <c r="BO62" i="12"/>
  <c r="BI62" i="12"/>
  <c r="BM62" i="12"/>
  <c r="BO266" i="12"/>
  <c r="BQ266" i="12"/>
  <c r="BM266" i="12"/>
  <c r="BF266" i="12"/>
  <c r="DS152" i="12" s="1"/>
  <c r="BI266" i="12"/>
  <c r="BO58" i="12"/>
  <c r="BI58" i="12"/>
  <c r="BQ58" i="12"/>
  <c r="BF58" i="12"/>
  <c r="DS39" i="12" s="1"/>
  <c r="BM58" i="12"/>
  <c r="BI191" i="12"/>
  <c r="BM191" i="12"/>
  <c r="BF191" i="12"/>
  <c r="DS115" i="12" s="1"/>
  <c r="BQ191" i="12"/>
  <c r="BO191" i="12"/>
  <c r="BI61" i="12"/>
  <c r="BQ61" i="12"/>
  <c r="BM61" i="12"/>
  <c r="BF61" i="12"/>
  <c r="DS42" i="12" s="1"/>
  <c r="BO61" i="12"/>
  <c r="BQ153" i="12"/>
  <c r="BM153" i="12"/>
  <c r="BF153" i="12"/>
  <c r="DS96" i="12" s="1"/>
  <c r="BI153" i="12"/>
  <c r="BO153" i="12"/>
  <c r="BF187" i="12"/>
  <c r="DS111" i="12" s="1"/>
  <c r="BQ187" i="12"/>
  <c r="BO187" i="12"/>
  <c r="BI187" i="12"/>
  <c r="BM187" i="12"/>
  <c r="BO223" i="12"/>
  <c r="BM223" i="12"/>
  <c r="BF223" i="12"/>
  <c r="DS128" i="12" s="1"/>
  <c r="BQ223" i="12"/>
  <c r="BI223" i="12"/>
  <c r="BQ144" i="12"/>
  <c r="BF144" i="12"/>
  <c r="DS87" i="12" s="1"/>
  <c r="BO144" i="12"/>
  <c r="BM144" i="12"/>
  <c r="BI144" i="12"/>
  <c r="BO307" i="12"/>
  <c r="BF307" i="12"/>
  <c r="DS174" i="12" s="1"/>
  <c r="BQ307" i="12"/>
  <c r="BM307" i="12"/>
  <c r="BI307" i="12"/>
  <c r="BO329" i="12"/>
  <c r="BQ329" i="12"/>
  <c r="BM329" i="12"/>
  <c r="BF329" i="12"/>
  <c r="DS177" i="12" s="1"/>
  <c r="BI329" i="12"/>
  <c r="BQ134" i="12"/>
  <c r="BM134" i="12"/>
  <c r="BO134" i="12"/>
  <c r="BF134" i="12"/>
  <c r="DS77" i="12" s="1"/>
  <c r="BI134" i="12"/>
  <c r="BQ33" i="12"/>
  <c r="BF33" i="12"/>
  <c r="DS33" i="12" s="1"/>
  <c r="BM33" i="12"/>
  <c r="BI33" i="12"/>
  <c r="BO33" i="12"/>
  <c r="BM182" i="12"/>
  <c r="BI182" i="12"/>
  <c r="BQ182" i="12"/>
  <c r="BO182" i="12"/>
  <c r="BF182" i="12"/>
  <c r="DS106" i="12" s="1"/>
  <c r="BO188" i="12"/>
  <c r="BI188" i="12"/>
  <c r="BQ188" i="12"/>
  <c r="BF188" i="12"/>
  <c r="DS112" i="12" s="1"/>
  <c r="BM188" i="12"/>
  <c r="BO298" i="12"/>
  <c r="BI298" i="12"/>
  <c r="BQ298" i="12"/>
  <c r="BF298" i="12"/>
  <c r="DS165" i="12" s="1"/>
  <c r="BM298" i="12"/>
  <c r="BQ57" i="12"/>
  <c r="BM57" i="12"/>
  <c r="BF57" i="12"/>
  <c r="DS38" i="12" s="1"/>
  <c r="BI57" i="12"/>
  <c r="BO57" i="12"/>
  <c r="BM102" i="12"/>
  <c r="BF102" i="12"/>
  <c r="DS64" i="12" s="1"/>
  <c r="BI102" i="12"/>
  <c r="BO102" i="12"/>
  <c r="BQ102" i="12"/>
  <c r="BF304" i="12"/>
  <c r="DS171" i="12" s="1"/>
  <c r="BO304" i="12"/>
  <c r="BQ304" i="12"/>
  <c r="BI304" i="12"/>
  <c r="BM304" i="12"/>
  <c r="BO68" i="12"/>
  <c r="BI68" i="12"/>
  <c r="BM68" i="12"/>
  <c r="BF68" i="12"/>
  <c r="DS49" i="12" s="1"/>
  <c r="BQ68" i="12"/>
  <c r="BO99" i="12"/>
  <c r="BI99" i="12"/>
  <c r="BM99" i="12"/>
  <c r="BF99" i="12"/>
  <c r="DS61" i="12" s="1"/>
  <c r="BQ99" i="12"/>
  <c r="BO262" i="12"/>
  <c r="BQ262" i="12"/>
  <c r="BF262" i="12"/>
  <c r="DS148" i="12" s="1"/>
  <c r="BI262" i="12"/>
  <c r="BM262" i="12"/>
  <c r="BQ221" i="12"/>
  <c r="BM221" i="12"/>
  <c r="BO221" i="12"/>
  <c r="BF221" i="12"/>
  <c r="DS126" i="12" s="1"/>
  <c r="BI221" i="12"/>
  <c r="BQ35" i="12"/>
  <c r="BI35" i="12"/>
  <c r="BM35" i="12"/>
  <c r="BF35" i="12"/>
  <c r="DS35" i="12" s="1"/>
  <c r="BO35" i="12"/>
  <c r="BF112" i="12"/>
  <c r="DS74" i="12" s="1"/>
  <c r="BO112" i="12"/>
  <c r="BQ112" i="12"/>
  <c r="BI112" i="12"/>
  <c r="BM112" i="12"/>
  <c r="BM67" i="12"/>
  <c r="BO67" i="12"/>
  <c r="BF67" i="12"/>
  <c r="DS48" i="12" s="1"/>
  <c r="BQ67" i="12"/>
  <c r="BI67" i="12"/>
  <c r="BM228" i="12"/>
  <c r="BQ228" i="12"/>
  <c r="BF228" i="12"/>
  <c r="DS133" i="12" s="1"/>
  <c r="BI228" i="12"/>
  <c r="BO228" i="12"/>
  <c r="BF173" i="12"/>
  <c r="DS97" i="12" s="1"/>
  <c r="BI173" i="12"/>
  <c r="BQ173" i="12"/>
  <c r="BM173" i="12"/>
  <c r="BO173" i="12"/>
  <c r="BF189" i="12"/>
  <c r="DS113" i="12" s="1"/>
  <c r="BI189" i="12"/>
  <c r="BO189" i="12"/>
  <c r="BM189" i="12"/>
  <c r="BQ189" i="12"/>
  <c r="BO253" i="12"/>
  <c r="BQ253" i="12"/>
  <c r="BI253" i="12"/>
  <c r="BF253" i="12"/>
  <c r="DS139" i="12" s="1"/>
  <c r="BM253" i="12"/>
  <c r="BI32" i="12"/>
  <c r="BQ32" i="12"/>
  <c r="BF32" i="12"/>
  <c r="DS32" i="12" s="1"/>
  <c r="BM32" i="12"/>
  <c r="BO32" i="12"/>
  <c r="BM192" i="12"/>
  <c r="BI192" i="12"/>
  <c r="BF192" i="12"/>
  <c r="DS116" i="12" s="1"/>
  <c r="BQ192" i="12"/>
  <c r="BO192" i="12"/>
  <c r="BQ100" i="12"/>
  <c r="BF100" i="12"/>
  <c r="DS62" i="12" s="1"/>
  <c r="BO100" i="12"/>
  <c r="BM100" i="12"/>
  <c r="BI100" i="12"/>
  <c r="BF137" i="12"/>
  <c r="DS80" i="12" s="1"/>
  <c r="BI137" i="12"/>
  <c r="BO137" i="12"/>
  <c r="BQ137" i="12"/>
  <c r="BM137" i="12"/>
  <c r="BF108" i="12"/>
  <c r="DS70" i="12" s="1"/>
  <c r="BM108" i="12"/>
  <c r="BI108" i="12"/>
  <c r="BQ108" i="12"/>
  <c r="BO108" i="12"/>
  <c r="BQ309" i="12"/>
  <c r="BO309" i="12"/>
  <c r="BI309" i="12"/>
  <c r="BM309" i="12"/>
  <c r="BF309" i="12"/>
  <c r="DS176" i="12" s="1"/>
  <c r="BM330" i="12"/>
  <c r="BO330" i="12"/>
  <c r="BF330" i="12"/>
  <c r="DS178" i="12" s="1"/>
  <c r="BI330" i="12"/>
  <c r="BQ330" i="12"/>
  <c r="BQ63" i="12"/>
  <c r="BO63" i="12"/>
  <c r="BF63" i="12"/>
  <c r="DS44" i="12" s="1"/>
  <c r="BI63" i="12"/>
  <c r="BM63" i="12"/>
  <c r="BF348" i="12"/>
  <c r="DS196" i="12" s="1"/>
  <c r="BM348" i="12"/>
  <c r="BI348" i="12"/>
  <c r="BQ348" i="12"/>
  <c r="BO348" i="12"/>
  <c r="BF25" i="12"/>
  <c r="DS25" i="12" s="1"/>
  <c r="BI25" i="12"/>
  <c r="BM25" i="12"/>
  <c r="BO25" i="12"/>
  <c r="BQ25" i="12"/>
  <c r="BF265" i="12"/>
  <c r="DS151" i="12" s="1"/>
  <c r="BM265" i="12"/>
  <c r="BQ265" i="12"/>
  <c r="BO265" i="12"/>
  <c r="BI265" i="12"/>
  <c r="BF186" i="12"/>
  <c r="DS110" i="12" s="1"/>
  <c r="BQ186" i="12"/>
  <c r="BO186" i="12"/>
  <c r="BI186" i="12"/>
  <c r="BM186" i="12"/>
  <c r="BM136" i="12"/>
  <c r="BI136" i="12"/>
  <c r="BQ136" i="12"/>
  <c r="BF136" i="12"/>
  <c r="DS79" i="12" s="1"/>
  <c r="BO136" i="12"/>
  <c r="BM299" i="12"/>
  <c r="BI299" i="12"/>
  <c r="BQ299" i="12"/>
  <c r="BF299" i="12"/>
  <c r="DS166" i="12" s="1"/>
  <c r="BO299" i="12"/>
  <c r="BM23" i="12"/>
  <c r="BF23" i="12"/>
  <c r="DS23" i="12" s="1"/>
  <c r="BO23" i="12"/>
  <c r="BI23" i="12"/>
  <c r="BQ23" i="12"/>
  <c r="BF339" i="12"/>
  <c r="DS187" i="12" s="1"/>
  <c r="BI339" i="12"/>
  <c r="BQ339" i="12"/>
  <c r="BO339" i="12"/>
  <c r="BM339" i="12"/>
  <c r="BM381" i="12"/>
  <c r="BF381" i="12"/>
  <c r="DS210" i="12" s="1"/>
  <c r="BO381" i="12"/>
  <c r="BI381" i="12"/>
  <c r="BQ381" i="12"/>
  <c r="BF336" i="12"/>
  <c r="DS184" i="12" s="1"/>
  <c r="BM336" i="12"/>
  <c r="BO336" i="12"/>
  <c r="BQ336" i="12"/>
  <c r="BI336" i="12"/>
  <c r="BI306" i="12"/>
  <c r="BF306" i="12"/>
  <c r="DS173" i="12" s="1"/>
  <c r="BM306" i="12"/>
  <c r="BO306" i="12"/>
  <c r="BQ306" i="12"/>
  <c r="BQ60" i="12"/>
  <c r="BO60" i="12"/>
  <c r="BI60" i="12"/>
  <c r="BM60" i="12"/>
  <c r="BF60" i="12"/>
  <c r="DS41" i="12" s="1"/>
  <c r="BM371" i="12"/>
  <c r="BQ371" i="12"/>
  <c r="BF371" i="12"/>
  <c r="DS200" i="12" s="1"/>
  <c r="BI371" i="12"/>
  <c r="BO371" i="12"/>
  <c r="BF175" i="12"/>
  <c r="DS99" i="12" s="1"/>
  <c r="BI175" i="12"/>
  <c r="BM175" i="12"/>
  <c r="BO175" i="12"/>
  <c r="BQ175" i="12"/>
  <c r="BQ96" i="12"/>
  <c r="BM96" i="12"/>
  <c r="BF96" i="12"/>
  <c r="DS58" i="12" s="1"/>
  <c r="BO96" i="12"/>
  <c r="BI96" i="12"/>
  <c r="BQ338" i="12"/>
  <c r="BF338" i="12"/>
  <c r="DS186" i="12" s="1"/>
  <c r="BM338" i="12"/>
  <c r="BI338" i="12"/>
  <c r="BO338" i="12"/>
  <c r="BO345" i="12"/>
  <c r="BQ345" i="12"/>
  <c r="BM345" i="12"/>
  <c r="BF345" i="12"/>
  <c r="DS193" i="12" s="1"/>
  <c r="BI345" i="12"/>
  <c r="BO140" i="12"/>
  <c r="BI140" i="12"/>
  <c r="BF140" i="12"/>
  <c r="DS83" i="12" s="1"/>
  <c r="BQ140" i="12"/>
  <c r="BM140" i="12"/>
  <c r="BQ303" i="12"/>
  <c r="BF303" i="12"/>
  <c r="DS170" i="12" s="1"/>
  <c r="BO303" i="12"/>
  <c r="BI303" i="12"/>
  <c r="BM303" i="12"/>
  <c r="BM387" i="12"/>
  <c r="BF387" i="12"/>
  <c r="DS216" i="12" s="1"/>
  <c r="BI387" i="12"/>
  <c r="BO387" i="12"/>
  <c r="BQ387" i="12"/>
  <c r="BQ98" i="12"/>
  <c r="BF98" i="12"/>
  <c r="DS60" i="12" s="1"/>
  <c r="BI98" i="12"/>
  <c r="BO98" i="12"/>
  <c r="BM98" i="12"/>
  <c r="BM230" i="12"/>
  <c r="BI230" i="12"/>
  <c r="BF230" i="12"/>
  <c r="DS135" i="12" s="1"/>
  <c r="BQ230" i="12"/>
  <c r="BO230" i="12"/>
  <c r="BM104" i="12"/>
  <c r="BI104" i="12"/>
  <c r="BF104" i="12"/>
  <c r="DS66" i="12" s="1"/>
  <c r="BQ104" i="12"/>
  <c r="BO104" i="12"/>
  <c r="BQ372" i="12"/>
  <c r="BF372" i="12"/>
  <c r="DS201" i="12" s="1"/>
  <c r="BM372" i="12"/>
  <c r="BO372" i="12"/>
  <c r="BI372" i="12"/>
  <c r="BQ220" i="12"/>
  <c r="BF220" i="12"/>
  <c r="DS125" i="12" s="1"/>
  <c r="BO220" i="12"/>
  <c r="BM220" i="12"/>
  <c r="BI220" i="12"/>
  <c r="BI26" i="12"/>
  <c r="BQ26" i="12"/>
  <c r="BM26" i="12"/>
  <c r="BF26" i="12"/>
  <c r="DS26" i="12" s="1"/>
  <c r="BO26" i="12"/>
  <c r="BF267" i="12"/>
  <c r="DS153" i="12" s="1"/>
  <c r="BQ267" i="12"/>
  <c r="BO267" i="12"/>
  <c r="BI267" i="12"/>
  <c r="BM267" i="12"/>
  <c r="BF70" i="12"/>
  <c r="DS51" i="12" s="1"/>
  <c r="BM70" i="12"/>
  <c r="BI70" i="12"/>
  <c r="BQ70" i="12"/>
  <c r="BO70" i="12"/>
  <c r="BF252" i="12"/>
  <c r="DS138" i="12" s="1"/>
  <c r="BO252" i="12"/>
  <c r="BI252" i="12"/>
  <c r="BQ252" i="12"/>
  <c r="BM252" i="12"/>
  <c r="BF301" i="12"/>
  <c r="DS168" i="12" s="1"/>
  <c r="BI301" i="12"/>
  <c r="BO301" i="12"/>
  <c r="BQ301" i="12"/>
  <c r="BM301" i="12"/>
  <c r="BF368" i="12"/>
  <c r="DS197" i="12" s="1"/>
  <c r="BI368" i="12"/>
  <c r="BO368" i="12"/>
  <c r="BQ368" i="12"/>
  <c r="BM368" i="12"/>
  <c r="BF109" i="12"/>
  <c r="DS71" i="12" s="1"/>
  <c r="BQ109" i="12"/>
  <c r="BO109" i="12"/>
  <c r="BI109" i="12"/>
  <c r="BM109" i="12"/>
  <c r="BQ231" i="12"/>
  <c r="BM231" i="12"/>
  <c r="BF231" i="12"/>
  <c r="DS136" i="12" s="1"/>
  <c r="BI231" i="12"/>
  <c r="BO231" i="12"/>
  <c r="BM374" i="12"/>
  <c r="BF374" i="12"/>
  <c r="DS203" i="12" s="1"/>
  <c r="BQ374" i="12"/>
  <c r="BO374" i="12"/>
  <c r="BI374" i="12"/>
  <c r="BF224" i="12"/>
  <c r="DS129" i="12" s="1"/>
  <c r="BQ224" i="12"/>
  <c r="BO224" i="12"/>
  <c r="BI224" i="12"/>
  <c r="BM224" i="12"/>
  <c r="BF150" i="12"/>
  <c r="DS93" i="12" s="1"/>
  <c r="BQ150" i="12"/>
  <c r="BI150" i="12"/>
  <c r="BM150" i="12"/>
  <c r="BO150" i="12"/>
  <c r="BQ332" i="12"/>
  <c r="BF332" i="12"/>
  <c r="DS180" i="12" s="1"/>
  <c r="BM332" i="12"/>
  <c r="BO332" i="12"/>
  <c r="BI332" i="12"/>
  <c r="BO342" i="12"/>
  <c r="BF342" i="12"/>
  <c r="DS190" i="12" s="1"/>
  <c r="BM342" i="12"/>
  <c r="BI342" i="12"/>
  <c r="BQ342" i="12"/>
  <c r="BM66" i="12"/>
  <c r="BI66" i="12"/>
  <c r="BF66" i="12"/>
  <c r="DS47" i="12" s="1"/>
  <c r="BQ66" i="12"/>
  <c r="BO66" i="12"/>
  <c r="BO229" i="12"/>
  <c r="BI229" i="12"/>
  <c r="BF229" i="12"/>
  <c r="DS134" i="12" s="1"/>
  <c r="BM229" i="12"/>
  <c r="BQ229" i="12"/>
  <c r="BF97" i="12"/>
  <c r="DS59" i="12" s="1"/>
  <c r="BQ97" i="12"/>
  <c r="BI97" i="12"/>
  <c r="BM97" i="12"/>
  <c r="BO97" i="12"/>
  <c r="BF146" i="12"/>
  <c r="DS89" i="12" s="1"/>
  <c r="BQ146" i="12"/>
  <c r="BI146" i="12"/>
  <c r="BO146" i="12"/>
  <c r="BM146" i="12"/>
  <c r="BF185" i="12"/>
  <c r="DS109" i="12" s="1"/>
  <c r="BQ185" i="12"/>
  <c r="BI185" i="12"/>
  <c r="BO185" i="12"/>
  <c r="BM185" i="12"/>
  <c r="BI74" i="12"/>
  <c r="BQ74" i="12"/>
  <c r="BF74" i="12"/>
  <c r="DS55" i="12" s="1"/>
  <c r="BM74" i="12"/>
  <c r="BO74" i="12"/>
  <c r="BQ335" i="12"/>
  <c r="BM335" i="12"/>
  <c r="BI335" i="12"/>
  <c r="BO335" i="12"/>
  <c r="BF335" i="12"/>
  <c r="DS183" i="12" s="1"/>
  <c r="BM256" i="12"/>
  <c r="BQ256" i="12"/>
  <c r="BF256" i="12"/>
  <c r="DS142" i="12" s="1"/>
  <c r="BO256" i="12"/>
  <c r="BI256" i="12"/>
  <c r="BM257" i="12"/>
  <c r="BF257" i="12"/>
  <c r="DS143" i="12" s="1"/>
  <c r="BQ257" i="12"/>
  <c r="BO257" i="12"/>
  <c r="BI257" i="12"/>
  <c r="BF369" i="12"/>
  <c r="DS198" i="12" s="1"/>
  <c r="BM369" i="12"/>
  <c r="BQ369" i="12"/>
  <c r="BO369" i="12"/>
  <c r="BI369" i="12"/>
  <c r="BO36" i="12"/>
  <c r="BM36" i="12"/>
  <c r="BF36" i="12"/>
  <c r="DS36" i="12" s="1"/>
  <c r="BQ36" i="12"/>
  <c r="BI36" i="12"/>
  <c r="BM69" i="12"/>
  <c r="BI69" i="12"/>
  <c r="BQ69" i="12"/>
  <c r="BO69" i="12"/>
  <c r="BF69" i="12"/>
  <c r="DS50" i="12" s="1"/>
  <c r="BO59" i="12"/>
  <c r="BQ59" i="12"/>
  <c r="BI59" i="12"/>
  <c r="BF59" i="12"/>
  <c r="DS40" i="12" s="1"/>
  <c r="BM59" i="12"/>
  <c r="BQ64" i="12"/>
  <c r="BF64" i="12"/>
  <c r="DS45" i="12" s="1"/>
  <c r="BM64" i="12"/>
  <c r="BO64" i="12"/>
  <c r="BI64" i="12"/>
  <c r="BF106" i="12"/>
  <c r="DS68" i="12" s="1"/>
  <c r="BI106" i="12"/>
  <c r="BQ106" i="12"/>
  <c r="BM106" i="12"/>
  <c r="BO106" i="12"/>
  <c r="BF138" i="12"/>
  <c r="DS81" i="12" s="1"/>
  <c r="BQ138" i="12"/>
  <c r="BI138" i="12"/>
  <c r="BO138" i="12"/>
  <c r="BM138" i="12"/>
  <c r="BI22" i="12"/>
  <c r="BO22" i="12"/>
  <c r="BM22" i="12"/>
  <c r="BF22" i="12"/>
  <c r="DS22" i="12" s="1"/>
  <c r="BQ22" i="12"/>
  <c r="BQ226" i="12"/>
  <c r="BF226" i="12"/>
  <c r="DS131" i="12" s="1"/>
  <c r="BM226" i="12"/>
  <c r="BO226" i="12"/>
  <c r="BI226" i="12"/>
  <c r="BI147" i="12"/>
  <c r="BQ147" i="12"/>
  <c r="BM147" i="12"/>
  <c r="BF147" i="12"/>
  <c r="DS90" i="12" s="1"/>
  <c r="BO147" i="12"/>
  <c r="BM110" i="12"/>
  <c r="BF110" i="12"/>
  <c r="DS72" i="12" s="1"/>
  <c r="BI110" i="12"/>
  <c r="BO110" i="12"/>
  <c r="BQ110" i="12"/>
  <c r="BO29" i="12"/>
  <c r="BI29" i="12"/>
  <c r="BM29" i="12"/>
  <c r="BF29" i="12"/>
  <c r="DS29" i="12" s="1"/>
  <c r="BQ29" i="12"/>
  <c r="BF263" i="12"/>
  <c r="DS149" i="12" s="1"/>
  <c r="BQ263" i="12"/>
  <c r="BO263" i="12"/>
  <c r="BI263" i="12"/>
  <c r="BM263" i="12"/>
  <c r="BM184" i="12"/>
  <c r="BI184" i="12"/>
  <c r="BF184" i="12"/>
  <c r="DS108" i="12" s="1"/>
  <c r="BQ184" i="12"/>
  <c r="BO184" i="12"/>
  <c r="BF28" i="12"/>
  <c r="DS28" i="12" s="1"/>
  <c r="BQ28" i="12"/>
  <c r="BO28" i="12"/>
  <c r="BM28" i="12"/>
  <c r="BI28" i="12"/>
  <c r="BF292" i="12"/>
  <c r="DS159" i="12" s="1"/>
  <c r="BI292" i="12"/>
  <c r="BO292" i="12"/>
  <c r="BM292" i="12"/>
  <c r="BQ292" i="12"/>
  <c r="BF213" i="12"/>
  <c r="DS118" i="12" s="1"/>
  <c r="BI213" i="12"/>
  <c r="BM213" i="12"/>
  <c r="BO213" i="12"/>
  <c r="BQ213" i="12"/>
  <c r="BO18" i="12"/>
  <c r="BM18" i="12"/>
  <c r="BF18" i="12"/>
  <c r="DS18" i="12" s="1"/>
  <c r="BQ18" i="12"/>
  <c r="BI18" i="12"/>
  <c r="BO290" i="12"/>
  <c r="BI290" i="12"/>
  <c r="BF290" i="12"/>
  <c r="DS157" i="12" s="1"/>
  <c r="BQ290" i="12"/>
  <c r="BM290" i="12"/>
  <c r="BQ376" i="12"/>
  <c r="BO376" i="12"/>
  <c r="BF376" i="12"/>
  <c r="DS205" i="12" s="1"/>
  <c r="BI376" i="12"/>
  <c r="BM376" i="12"/>
  <c r="BO216" i="12"/>
  <c r="BQ216" i="12"/>
  <c r="BI216" i="12"/>
  <c r="BF216" i="12"/>
  <c r="DS121" i="12" s="1"/>
  <c r="BM216" i="12"/>
  <c r="BM148" i="12"/>
  <c r="BO148" i="12"/>
  <c r="BF148" i="12"/>
  <c r="DS91" i="12" s="1"/>
  <c r="BI148" i="12"/>
  <c r="BQ148" i="12"/>
  <c r="BI190" i="12"/>
  <c r="BM190" i="12"/>
  <c r="BF190" i="12"/>
  <c r="DS114" i="12" s="1"/>
  <c r="BQ190" i="12"/>
  <c r="BO190" i="12"/>
  <c r="BQ176" i="12"/>
  <c r="BO176" i="12"/>
  <c r="BF176" i="12"/>
  <c r="DS100" i="12" s="1"/>
  <c r="BI176" i="12"/>
  <c r="BM176" i="12"/>
  <c r="BI380" i="12"/>
  <c r="BM380" i="12"/>
  <c r="BF380" i="12"/>
  <c r="DS209" i="12" s="1"/>
  <c r="BQ380" i="12"/>
  <c r="BO380" i="12"/>
  <c r="BO20" i="12"/>
  <c r="BQ20" i="12"/>
  <c r="BM20" i="12"/>
  <c r="BF20" i="12"/>
  <c r="DS20" i="12" s="1"/>
  <c r="BI20" i="12"/>
  <c r="BO296" i="12"/>
  <c r="BF296" i="12"/>
  <c r="DS163" i="12" s="1"/>
  <c r="BM296" i="12"/>
  <c r="BQ296" i="12"/>
  <c r="BI296" i="12"/>
  <c r="BF217" i="12"/>
  <c r="DS122" i="12" s="1"/>
  <c r="BQ217" i="12"/>
  <c r="BO217" i="12"/>
  <c r="BM217" i="12"/>
  <c r="BI217" i="12"/>
  <c r="BI24" i="12"/>
  <c r="BQ24" i="12"/>
  <c r="BF24" i="12"/>
  <c r="DS24" i="12" s="1"/>
  <c r="BM24" i="12"/>
  <c r="BO24" i="12"/>
  <c r="BF258" i="12"/>
  <c r="DS144" i="12" s="1"/>
  <c r="BQ258" i="12"/>
  <c r="BO258" i="12"/>
  <c r="BM258" i="12"/>
  <c r="BI258" i="12"/>
  <c r="BM72" i="12"/>
  <c r="BI72" i="12"/>
  <c r="BF72" i="12"/>
  <c r="DS53" i="12" s="1"/>
  <c r="BQ72" i="12"/>
  <c r="BO72" i="12"/>
  <c r="BM333" i="12"/>
  <c r="BF333" i="12"/>
  <c r="DS181" i="12" s="1"/>
  <c r="BI333" i="12"/>
  <c r="BO333" i="12"/>
  <c r="BQ333" i="12"/>
  <c r="BO254" i="12"/>
  <c r="BQ254" i="12"/>
  <c r="BM254" i="12"/>
  <c r="BF254" i="12"/>
  <c r="DS140" i="12" s="1"/>
  <c r="BI254" i="12"/>
  <c r="BI111" i="12"/>
  <c r="BO111" i="12"/>
  <c r="BM111" i="12"/>
  <c r="BF111" i="12"/>
  <c r="DS73" i="12" s="1"/>
  <c r="BQ111" i="12"/>
  <c r="BM101" i="12"/>
  <c r="BF101" i="12"/>
  <c r="DS63" i="12" s="1"/>
  <c r="BI101" i="12"/>
  <c r="BO101" i="12"/>
  <c r="BQ101" i="12"/>
  <c r="BO343" i="12"/>
  <c r="BF343" i="12"/>
  <c r="DS191" i="12" s="1"/>
  <c r="BM343" i="12"/>
  <c r="BI343" i="12"/>
  <c r="BQ343" i="12"/>
  <c r="BI264" i="12"/>
  <c r="BF264" i="12"/>
  <c r="DS150" i="12" s="1"/>
  <c r="BM264" i="12"/>
  <c r="BQ264" i="12"/>
  <c r="BO264" i="12"/>
  <c r="BF17" i="12"/>
  <c r="DS17" i="12" s="1"/>
  <c r="BQ17" i="12"/>
  <c r="BO17" i="12"/>
  <c r="BI17" i="12"/>
  <c r="BM17" i="12"/>
  <c r="BM149" i="12"/>
  <c r="BI149" i="12"/>
  <c r="BF149" i="12"/>
  <c r="DS92" i="12" s="1"/>
  <c r="BQ149" i="12"/>
  <c r="BO149" i="12"/>
  <c r="BO174" i="12"/>
  <c r="BQ174" i="12"/>
  <c r="BM174" i="12"/>
  <c r="BF174" i="12"/>
  <c r="DS98" i="12" s="1"/>
  <c r="BI174" i="12"/>
  <c r="BM340" i="12"/>
  <c r="BF340" i="12"/>
  <c r="DS188" i="12" s="1"/>
  <c r="BO340" i="12"/>
  <c r="BI340" i="12"/>
  <c r="BQ340" i="12"/>
  <c r="BO269" i="12"/>
  <c r="BI269" i="12"/>
  <c r="BM269" i="12"/>
  <c r="BF269" i="12"/>
  <c r="DS155" i="12" s="1"/>
  <c r="BQ269" i="12"/>
  <c r="BQ251" i="12"/>
  <c r="BF251" i="12"/>
  <c r="DS137" i="12" s="1"/>
  <c r="BO251" i="12"/>
  <c r="BI251" i="12"/>
  <c r="BM251" i="12"/>
  <c r="BI386" i="12"/>
  <c r="BF386" i="12"/>
  <c r="DS215" i="12" s="1"/>
  <c r="BQ386" i="12"/>
  <c r="BM386" i="12"/>
  <c r="BO386" i="12"/>
  <c r="BQ378" i="12"/>
  <c r="BI378" i="12"/>
  <c r="BO378" i="12"/>
  <c r="BF378" i="12"/>
  <c r="DS207" i="12" s="1"/>
  <c r="BM378" i="12"/>
  <c r="BQ302" i="12"/>
  <c r="BO302" i="12"/>
  <c r="BM302" i="12"/>
  <c r="BI302" i="12"/>
  <c r="BF302" i="12"/>
  <c r="DS169" i="12" s="1"/>
  <c r="BQ293" i="12"/>
  <c r="BM293" i="12"/>
  <c r="BF293" i="12"/>
  <c r="DS160" i="12" s="1"/>
  <c r="BI293" i="12"/>
  <c r="BO293" i="12"/>
  <c r="BO382" i="12"/>
  <c r="BI382" i="12"/>
  <c r="BM382" i="12"/>
  <c r="BF382" i="12"/>
  <c r="DS211" i="12" s="1"/>
  <c r="BQ382" i="12"/>
  <c r="BI259" i="12"/>
  <c r="BQ259" i="12"/>
  <c r="BF259" i="12"/>
  <c r="DS145" i="12" s="1"/>
  <c r="BM259" i="12"/>
  <c r="BO259" i="12"/>
  <c r="BO177" i="12"/>
  <c r="BF177" i="12"/>
  <c r="DS101" i="12" s="1"/>
  <c r="BQ177" i="12"/>
  <c r="BI177" i="12"/>
  <c r="BM177" i="12"/>
  <c r="BQ383" i="12"/>
  <c r="BM383" i="12"/>
  <c r="BF383" i="12"/>
  <c r="DS212" i="12" s="1"/>
  <c r="BI383" i="12"/>
  <c r="BO383" i="12"/>
  <c r="BM183" i="12"/>
  <c r="BI183" i="12"/>
  <c r="BF183" i="12"/>
  <c r="DS107" i="12" s="1"/>
  <c r="BO183" i="12"/>
  <c r="BQ183" i="12"/>
  <c r="BQ346" i="12"/>
  <c r="BM346" i="12"/>
  <c r="BF346" i="12"/>
  <c r="DS194" i="12" s="1"/>
  <c r="BI346" i="12"/>
  <c r="BO346" i="12"/>
  <c r="BQ34" i="12"/>
  <c r="BF34" i="12"/>
  <c r="DS34" i="12" s="1"/>
  <c r="BO34" i="12"/>
  <c r="BI34" i="12"/>
  <c r="BM34" i="12"/>
  <c r="BI141" i="12"/>
  <c r="BF141" i="12"/>
  <c r="DS84" i="12" s="1"/>
  <c r="BQ141" i="12"/>
  <c r="BO141" i="12"/>
  <c r="BM141" i="12"/>
  <c r="BO300" i="12"/>
  <c r="BM300" i="12"/>
  <c r="BI300" i="12"/>
  <c r="BF300" i="12"/>
  <c r="DS167" i="12" s="1"/>
  <c r="BQ300" i="12"/>
  <c r="BM145" i="12"/>
  <c r="BF145" i="12"/>
  <c r="DS88" i="12" s="1"/>
  <c r="BI145" i="12"/>
  <c r="BO145" i="12"/>
  <c r="BQ145" i="12"/>
  <c r="BO331" i="12"/>
  <c r="BM331" i="12"/>
  <c r="BI331" i="12"/>
  <c r="BF331" i="12"/>
  <c r="DS179" i="12" s="1"/>
  <c r="BQ331" i="12"/>
  <c r="BF103" i="12"/>
  <c r="DS65" i="12" s="1"/>
  <c r="BQ103" i="12"/>
  <c r="BO103" i="12"/>
  <c r="BM103" i="12"/>
  <c r="BI103" i="12"/>
  <c r="BF107" i="12"/>
  <c r="DS69" i="12" s="1"/>
  <c r="BI107" i="12"/>
  <c r="BO107" i="12"/>
  <c r="BM107" i="12"/>
  <c r="BQ107" i="12"/>
  <c r="BF270" i="12"/>
  <c r="DS156" i="12" s="1"/>
  <c r="BM270" i="12"/>
  <c r="BO270" i="12"/>
  <c r="BI270" i="12"/>
  <c r="BQ270" i="12"/>
  <c r="BF291" i="12"/>
  <c r="DS158" i="12" s="1"/>
  <c r="BO291" i="12"/>
  <c r="BM291" i="12"/>
  <c r="BQ291" i="12"/>
  <c r="BI291" i="12"/>
  <c r="BI113" i="12"/>
  <c r="BF113" i="12"/>
  <c r="DS75" i="12" s="1"/>
  <c r="BQ113" i="12"/>
  <c r="BO113" i="12"/>
  <c r="BM113" i="12"/>
  <c r="BM295" i="12"/>
  <c r="BF295" i="12"/>
  <c r="DS162" i="12" s="1"/>
  <c r="BI295" i="12"/>
  <c r="BO295" i="12"/>
  <c r="BQ295" i="12"/>
  <c r="BF379" i="12"/>
  <c r="DS208" i="12" s="1"/>
  <c r="BI379" i="12"/>
  <c r="BO379" i="12"/>
  <c r="BQ379" i="12"/>
  <c r="BM379" i="12"/>
  <c r="BF71" i="12"/>
  <c r="DS52" i="12" s="1"/>
  <c r="BQ71" i="12"/>
  <c r="BO71" i="12"/>
  <c r="BM71" i="12"/>
  <c r="BI71" i="12"/>
  <c r="BI179" i="12"/>
  <c r="BF179" i="12"/>
  <c r="DS103" i="12" s="1"/>
  <c r="BQ179" i="12"/>
  <c r="BO179" i="12"/>
  <c r="BM179" i="12"/>
  <c r="BO21" i="12"/>
  <c r="BI21" i="12"/>
  <c r="BF21" i="12"/>
  <c r="DS21" i="12" s="1"/>
  <c r="BQ21" i="12"/>
  <c r="BM21" i="12"/>
  <c r="BO308" i="12"/>
  <c r="BQ308" i="12"/>
  <c r="BF308" i="12"/>
  <c r="DS175" i="12" s="1"/>
  <c r="BI308" i="12"/>
  <c r="BM308" i="12"/>
  <c r="BI95" i="12"/>
  <c r="BF95" i="12"/>
  <c r="DS57" i="12" s="1"/>
  <c r="BM95" i="12"/>
  <c r="BO95" i="12"/>
  <c r="BQ95" i="12"/>
  <c r="BQ139" i="12"/>
  <c r="BF139" i="12"/>
  <c r="DS82" i="12" s="1"/>
  <c r="BO139" i="12"/>
  <c r="BI139" i="12"/>
  <c r="BM139" i="12"/>
  <c r="BQ227" i="12"/>
  <c r="BF227" i="12"/>
  <c r="DS132" i="12" s="1"/>
  <c r="BI227" i="12"/>
  <c r="BO227" i="12"/>
  <c r="BM227" i="12"/>
  <c r="BO31" i="12"/>
  <c r="BI31" i="12"/>
  <c r="BF31" i="12"/>
  <c r="DS31" i="12" s="1"/>
  <c r="BQ31" i="12"/>
  <c r="BM31" i="12"/>
  <c r="BO214" i="12"/>
  <c r="BI214" i="12"/>
  <c r="BM214" i="12"/>
  <c r="BF214" i="12"/>
  <c r="DS119" i="12" s="1"/>
  <c r="BQ214" i="12"/>
  <c r="BM135" i="12"/>
  <c r="BO135" i="12"/>
  <c r="BF135" i="12"/>
  <c r="DS78" i="12" s="1"/>
  <c r="BQ135" i="12"/>
  <c r="BI135" i="12"/>
  <c r="BQ377" i="12"/>
  <c r="BI377" i="12"/>
  <c r="BM377" i="12"/>
  <c r="BF377" i="12"/>
  <c r="DS206" i="12" s="1"/>
  <c r="BO377" i="12"/>
  <c r="BM65" i="12"/>
  <c r="BF65" i="12"/>
  <c r="DS46" i="12" s="1"/>
  <c r="BO65" i="12"/>
  <c r="BI65" i="12"/>
  <c r="BQ65" i="12"/>
  <c r="BO178" i="12"/>
  <c r="BF178" i="12"/>
  <c r="DS102" i="12" s="1"/>
  <c r="BM178" i="12"/>
  <c r="BI178" i="12"/>
  <c r="BQ178" i="12"/>
  <c r="BF180" i="12"/>
  <c r="DS104" i="12" s="1"/>
  <c r="BI180" i="12"/>
  <c r="BQ180" i="12"/>
  <c r="BO180" i="12"/>
  <c r="BM180" i="12"/>
  <c r="BM218" i="12"/>
  <c r="BF218" i="12"/>
  <c r="DS123" i="12" s="1"/>
  <c r="BO218" i="12"/>
  <c r="BI218" i="12"/>
  <c r="BQ218" i="12"/>
  <c r="BF260" i="12"/>
  <c r="DS146" i="12" s="1"/>
  <c r="BO260" i="12"/>
  <c r="BQ260" i="12"/>
  <c r="BM260" i="12"/>
  <c r="BI260" i="12"/>
  <c r="BM75" i="12"/>
  <c r="BF75" i="12"/>
  <c r="DS56" i="12" s="1"/>
  <c r="BQ75" i="12"/>
  <c r="BO75" i="12"/>
  <c r="BI75" i="12"/>
  <c r="BM255" i="12"/>
  <c r="BI255" i="12"/>
  <c r="BO255" i="12"/>
  <c r="BQ255" i="12"/>
  <c r="BF255" i="12"/>
  <c r="DS141" i="12" s="1"/>
  <c r="BO297" i="12"/>
  <c r="BM297" i="12"/>
  <c r="BI297" i="12"/>
  <c r="BF297" i="12"/>
  <c r="DS164" i="12" s="1"/>
  <c r="BQ297" i="12"/>
  <c r="BM215" i="12"/>
  <c r="BF215" i="12"/>
  <c r="DS120" i="12" s="1"/>
  <c r="BI215" i="12"/>
  <c r="BO215" i="12"/>
  <c r="BQ215" i="12"/>
  <c r="BF105" i="12"/>
  <c r="DS67" i="12" s="1"/>
  <c r="BM105" i="12"/>
  <c r="BI105" i="12"/>
  <c r="BQ105" i="12"/>
  <c r="BO105" i="12"/>
  <c r="BM347" i="12"/>
  <c r="BI347" i="12"/>
  <c r="BF347" i="12"/>
  <c r="DS195" i="12" s="1"/>
  <c r="BQ347" i="12"/>
  <c r="BO347" i="12"/>
  <c r="BI268" i="12"/>
  <c r="BQ268" i="12"/>
  <c r="BM268" i="12"/>
  <c r="BF268" i="12"/>
  <c r="DS154" i="12" s="1"/>
  <c r="BO268" i="12"/>
  <c r="BF181" i="12"/>
  <c r="DS105" i="12" s="1"/>
  <c r="BO181" i="12"/>
  <c r="BM181" i="12"/>
  <c r="BQ181" i="12"/>
  <c r="BI181" i="12"/>
  <c r="BI344" i="12"/>
  <c r="BO344" i="12"/>
  <c r="BF344" i="12"/>
  <c r="DS192" i="12" s="1"/>
  <c r="BM344" i="12"/>
  <c r="BQ344" i="12"/>
  <c r="BF142" i="12"/>
  <c r="DS85" i="12" s="1"/>
  <c r="BM142" i="12"/>
  <c r="BQ142" i="12"/>
  <c r="BI142" i="12"/>
  <c r="BO142" i="12"/>
  <c r="BI384" i="12"/>
  <c r="BF384" i="12"/>
  <c r="DS213" i="12" s="1"/>
  <c r="BQ384" i="12"/>
  <c r="BO384" i="12"/>
  <c r="BM384" i="12"/>
  <c r="BF305" i="12"/>
  <c r="DS172" i="12" s="1"/>
  <c r="BM305" i="12"/>
  <c r="BO305" i="12"/>
  <c r="BI305" i="12"/>
  <c r="BQ305" i="12"/>
  <c r="BM294" i="12"/>
  <c r="BQ294" i="12"/>
  <c r="BF294" i="12"/>
  <c r="DS161" i="12" s="1"/>
  <c r="BI294" i="12"/>
  <c r="BO294" i="12"/>
  <c r="BQ152" i="12"/>
  <c r="BI152" i="12"/>
  <c r="BF152" i="12"/>
  <c r="DS95" i="12" s="1"/>
  <c r="BM152" i="12"/>
  <c r="BO152" i="12"/>
  <c r="BO73" i="12"/>
  <c r="BI73" i="12"/>
  <c r="BF73" i="12"/>
  <c r="DS54" i="12" s="1"/>
  <c r="BQ73" i="12"/>
  <c r="BM73" i="12"/>
  <c r="BQ334" i="12"/>
  <c r="BI334" i="12"/>
  <c r="BF334" i="12"/>
  <c r="DS182" i="12" s="1"/>
  <c r="BO334" i="12"/>
  <c r="BM334" i="12"/>
  <c r="BI27" i="12"/>
  <c r="BF27" i="12"/>
  <c r="DS27" i="12" s="1"/>
  <c r="BO27" i="12"/>
  <c r="BQ27" i="12"/>
  <c r="BM27" i="12"/>
  <c r="BO219" i="12"/>
  <c r="BQ219" i="12"/>
  <c r="BM219" i="12"/>
  <c r="BF219" i="12"/>
  <c r="DS124" i="12" s="1"/>
  <c r="BI219" i="12"/>
  <c r="BO151" i="12"/>
  <c r="BQ151" i="12"/>
  <c r="BF151" i="12"/>
  <c r="DS94" i="12" s="1"/>
  <c r="BI151" i="12"/>
  <c r="BM151" i="12"/>
  <c r="BF225" i="12"/>
  <c r="DS130" i="12" s="1"/>
  <c r="BO225" i="12"/>
  <c r="BI225" i="12"/>
  <c r="BM225" i="12"/>
  <c r="BQ225" i="12"/>
  <c r="BO341" i="12"/>
  <c r="BQ341" i="12"/>
  <c r="BM341" i="12"/>
  <c r="BF341" i="12"/>
  <c r="DS189" i="12" s="1"/>
  <c r="BI341" i="12"/>
  <c r="BI373" i="12"/>
  <c r="BM373" i="12"/>
  <c r="BF373" i="12"/>
  <c r="DS202" i="12" s="1"/>
  <c r="BQ373" i="12"/>
  <c r="BO373" i="12"/>
  <c r="BF370" i="12"/>
  <c r="DS199" i="12" s="1"/>
  <c r="BI370" i="12"/>
  <c r="BQ370" i="12"/>
  <c r="BO370" i="12"/>
  <c r="BM370" i="12"/>
  <c r="BQ337" i="12"/>
  <c r="BF337" i="12"/>
  <c r="DS185" i="12" s="1"/>
  <c r="BI337" i="12"/>
  <c r="BO337" i="12"/>
  <c r="BM337" i="12"/>
  <c r="BI19" i="12"/>
  <c r="BF19" i="12"/>
  <c r="DS19" i="12" s="1"/>
  <c r="BQ19" i="12"/>
  <c r="BO19" i="12"/>
  <c r="BM19" i="12"/>
  <c r="BM212" i="12"/>
  <c r="BQ212" i="12"/>
  <c r="BO212" i="12"/>
  <c r="BF212" i="12"/>
  <c r="DS117" i="12" s="1"/>
  <c r="BI212" i="12"/>
  <c r="BQ114" i="12"/>
  <c r="BM114" i="12"/>
  <c r="BF114" i="12"/>
  <c r="DS76" i="12" s="1"/>
  <c r="BI114" i="12"/>
  <c r="BO114" i="12"/>
  <c r="BM375" i="12"/>
  <c r="BF375" i="12"/>
  <c r="DS204" i="12" s="1"/>
  <c r="BI375" i="12"/>
  <c r="BO375" i="12"/>
  <c r="BQ375" i="12"/>
  <c r="BI30" i="12"/>
  <c r="BQ30" i="12"/>
  <c r="BM30" i="12"/>
  <c r="BF30" i="12"/>
  <c r="DS30" i="12" s="1"/>
  <c r="BO30" i="12"/>
  <c r="BQ222" i="12"/>
  <c r="BI222" i="12"/>
  <c r="BM222" i="12"/>
  <c r="BF222" i="12"/>
  <c r="DS127" i="12" s="1"/>
  <c r="BO222" i="12"/>
  <c r="BM143" i="12"/>
  <c r="BO143" i="12"/>
  <c r="BI143" i="12"/>
  <c r="BF143" i="12"/>
  <c r="DS86" i="12" s="1"/>
  <c r="BQ143" i="12"/>
  <c r="BM385" i="12"/>
  <c r="BO385" i="12"/>
  <c r="BQ385" i="12"/>
  <c r="BF385" i="12"/>
  <c r="DS214" i="12" s="1"/>
  <c r="BI385" i="12"/>
  <c r="H22" i="8"/>
  <c r="G16" i="16"/>
  <c r="AE16" i="16"/>
  <c r="H4" i="19"/>
  <c r="E2" i="16"/>
  <c r="H5" i="19"/>
  <c r="H29" i="8"/>
  <c r="R29" i="8"/>
  <c r="Q29" i="8"/>
  <c r="C79" i="6"/>
  <c r="J10" i="6"/>
  <c r="W30" i="6"/>
  <c r="P34" i="6"/>
  <c r="P97" i="6" s="1"/>
  <c r="D34" i="6"/>
  <c r="C97" i="6" s="1"/>
  <c r="D33" i="6"/>
  <c r="C96" i="6" s="1"/>
  <c r="F32" i="6"/>
  <c r="C95" i="6" s="1"/>
  <c r="A2" i="13"/>
  <c r="A1" i="13" s="1"/>
  <c r="C1" i="5" s="1"/>
  <c r="O22" i="8" l="1"/>
  <c r="P22" i="8"/>
  <c r="E22" i="8"/>
  <c r="R22" i="8"/>
  <c r="G22" i="8"/>
  <c r="O29" i="8"/>
  <c r="E29" i="8"/>
  <c r="G29" i="8"/>
  <c r="T14" i="8"/>
  <c r="T16" i="8"/>
  <c r="T12" i="8"/>
  <c r="F83" i="8"/>
  <c r="E70" i="8"/>
  <c r="DV204" i="12"/>
  <c r="DW204" i="12" s="1"/>
  <c r="DU205" i="12" s="1"/>
  <c r="DX204" i="12"/>
  <c r="DS11" i="12"/>
  <c r="DS10" i="12"/>
  <c r="B5" i="12"/>
  <c r="B6" i="12"/>
  <c r="W31" i="6"/>
  <c r="R33" i="6" s="1"/>
  <c r="O96" i="6"/>
  <c r="G8" i="5"/>
  <c r="F8" i="5" s="1"/>
  <c r="DV205" i="12" l="1"/>
  <c r="DW205" i="12" s="1"/>
  <c r="DU206" i="12" s="1"/>
  <c r="DV137" i="12"/>
  <c r="DW137" i="12" s="1"/>
  <c r="DU138" i="12" s="1"/>
  <c r="AJ323" i="12"/>
  <c r="AJ362" i="12"/>
  <c r="C379" i="12"/>
  <c r="AJ379" i="12" s="1"/>
  <c r="C258" i="12"/>
  <c r="AJ258" i="12" s="1"/>
  <c r="C137" i="12"/>
  <c r="AJ137" i="12" s="1"/>
  <c r="C378" i="12"/>
  <c r="AJ378" i="12" s="1"/>
  <c r="C257" i="12"/>
  <c r="AJ257" i="12" s="1"/>
  <c r="C136" i="12"/>
  <c r="AJ136" i="12" s="1"/>
  <c r="C28" i="12"/>
  <c r="AJ28" i="12" s="1"/>
  <c r="C138" i="12"/>
  <c r="AJ138" i="12" s="1"/>
  <c r="C334" i="12"/>
  <c r="AJ334" i="12" s="1"/>
  <c r="C213" i="12"/>
  <c r="AJ213" i="12" s="1"/>
  <c r="C73" i="12"/>
  <c r="AJ73" i="12" s="1"/>
  <c r="C298" i="12"/>
  <c r="AJ298" i="12" s="1"/>
  <c r="C61" i="12"/>
  <c r="AJ61" i="12" s="1"/>
  <c r="C332" i="12"/>
  <c r="AJ332" i="12" s="1"/>
  <c r="C27" i="12"/>
  <c r="AJ27" i="12" s="1"/>
  <c r="C140" i="12"/>
  <c r="AJ140" i="12" s="1"/>
  <c r="C57" i="12"/>
  <c r="AJ57" i="12" s="1"/>
  <c r="C96" i="12"/>
  <c r="AJ96" i="12" s="1"/>
  <c r="C375" i="12"/>
  <c r="AJ375" i="12" s="1"/>
  <c r="C254" i="12"/>
  <c r="AJ254" i="12" s="1"/>
  <c r="C114" i="12"/>
  <c r="AJ114" i="12" s="1"/>
  <c r="C374" i="12"/>
  <c r="AJ374" i="12" s="1"/>
  <c r="C253" i="12"/>
  <c r="AJ253" i="12" s="1"/>
  <c r="C113" i="12"/>
  <c r="AJ113" i="12" s="1"/>
  <c r="C32" i="12"/>
  <c r="AJ32" i="12" s="1"/>
  <c r="C111" i="12"/>
  <c r="AJ111" i="12" s="1"/>
  <c r="C330" i="12"/>
  <c r="AJ330" i="12" s="1"/>
  <c r="C190" i="12"/>
  <c r="AJ190" i="12" s="1"/>
  <c r="C69" i="12"/>
  <c r="AJ69" i="12" s="1"/>
  <c r="C290" i="12"/>
  <c r="AJ290" i="12" s="1"/>
  <c r="C18" i="12"/>
  <c r="AJ18" i="12" s="1"/>
  <c r="C348" i="12"/>
  <c r="AJ348" i="12" s="1"/>
  <c r="C71" i="12"/>
  <c r="AJ71" i="12" s="1"/>
  <c r="C175" i="12"/>
  <c r="AJ175" i="12" s="1"/>
  <c r="C373" i="12"/>
  <c r="AJ373" i="12" s="1"/>
  <c r="C376" i="12"/>
  <c r="AJ376" i="12" s="1"/>
  <c r="C371" i="12"/>
  <c r="AJ371" i="12" s="1"/>
  <c r="C231" i="12"/>
  <c r="AJ231" i="12" s="1"/>
  <c r="C110" i="12"/>
  <c r="AJ110" i="12" s="1"/>
  <c r="C370" i="12"/>
  <c r="AJ370" i="12" s="1"/>
  <c r="C230" i="12"/>
  <c r="AJ230" i="12" s="1"/>
  <c r="C109" i="12"/>
  <c r="AJ109" i="12" s="1"/>
  <c r="C36" i="12"/>
  <c r="AJ36" i="12" s="1"/>
  <c r="C103" i="12"/>
  <c r="AJ103" i="12" s="1"/>
  <c r="C307" i="12"/>
  <c r="AJ307" i="12" s="1"/>
  <c r="C186" i="12"/>
  <c r="AJ186" i="12" s="1"/>
  <c r="C21" i="12"/>
  <c r="AJ21" i="12" s="1"/>
  <c r="C263" i="12"/>
  <c r="AJ263" i="12" s="1"/>
  <c r="C105" i="12"/>
  <c r="AJ105" i="12" s="1"/>
  <c r="C182" i="12"/>
  <c r="AJ182" i="12" s="1"/>
  <c r="AJ245" i="12"/>
  <c r="AJ206" i="12"/>
  <c r="C344" i="12"/>
  <c r="AJ344" i="12" s="1"/>
  <c r="C223" i="12"/>
  <c r="AJ223" i="12" s="1"/>
  <c r="C102" i="12"/>
  <c r="AJ102" i="12" s="1"/>
  <c r="C343" i="12"/>
  <c r="AJ343" i="12" s="1"/>
  <c r="C222" i="12"/>
  <c r="AJ222" i="12" s="1"/>
  <c r="C101" i="12"/>
  <c r="AJ101" i="12" s="1"/>
  <c r="C33" i="12"/>
  <c r="AJ33" i="12" s="1"/>
  <c r="C68" i="12"/>
  <c r="AJ68" i="12" s="1"/>
  <c r="C299" i="12"/>
  <c r="AJ299" i="12" s="1"/>
  <c r="C178" i="12"/>
  <c r="AJ178" i="12" s="1"/>
  <c r="C17" i="12"/>
  <c r="AJ17" i="12" s="1"/>
  <c r="C228" i="12"/>
  <c r="AJ228" i="12" s="1"/>
  <c r="C26" i="12"/>
  <c r="AJ26" i="12" s="1"/>
  <c r="C262" i="12"/>
  <c r="AJ262" i="12" s="1"/>
  <c r="C347" i="12"/>
  <c r="AJ347" i="12" s="1"/>
  <c r="C60" i="12"/>
  <c r="AJ60" i="12" s="1"/>
  <c r="C338" i="12"/>
  <c r="AJ338" i="12" s="1"/>
  <c r="C341" i="12"/>
  <c r="AJ341" i="12" s="1"/>
  <c r="C340" i="12"/>
  <c r="AJ340" i="12" s="1"/>
  <c r="C219" i="12"/>
  <c r="AJ219" i="12" s="1"/>
  <c r="C98" i="12"/>
  <c r="AJ98" i="12" s="1"/>
  <c r="C339" i="12"/>
  <c r="AJ339" i="12" s="1"/>
  <c r="C218" i="12"/>
  <c r="AJ218" i="12" s="1"/>
  <c r="C97" i="12"/>
  <c r="AJ97" i="12" s="1"/>
  <c r="C333" i="12"/>
  <c r="AJ333" i="12" s="1"/>
  <c r="C63" i="12"/>
  <c r="AJ63" i="12" s="1"/>
  <c r="C174" i="12"/>
  <c r="AJ174" i="12" s="1"/>
  <c r="C384" i="12"/>
  <c r="AJ384" i="12" s="1"/>
  <c r="C220" i="12"/>
  <c r="AJ220" i="12" s="1"/>
  <c r="C30" i="12"/>
  <c r="AJ30" i="12" s="1"/>
  <c r="AJ284" i="12"/>
  <c r="AJ89" i="12"/>
  <c r="AJ50" i="12"/>
  <c r="C309" i="12"/>
  <c r="AJ309" i="12" s="1"/>
  <c r="C188" i="12"/>
  <c r="AJ188" i="12" s="1"/>
  <c r="C67" i="12"/>
  <c r="AJ67" i="12" s="1"/>
  <c r="C308" i="12"/>
  <c r="AJ308" i="12" s="1"/>
  <c r="C187" i="12"/>
  <c r="AJ187" i="12" s="1"/>
  <c r="C66" i="12"/>
  <c r="AJ66" i="12" s="1"/>
  <c r="C259" i="12"/>
  <c r="AJ259" i="12" s="1"/>
  <c r="C385" i="12"/>
  <c r="AJ385" i="12" s="1"/>
  <c r="C264" i="12"/>
  <c r="AJ264" i="12" s="1"/>
  <c r="C143" i="12"/>
  <c r="AJ143" i="12" s="1"/>
  <c r="C372" i="12"/>
  <c r="AJ372" i="12" s="1"/>
  <c r="C177" i="12"/>
  <c r="AJ177" i="12" s="1"/>
  <c r="C142" i="12"/>
  <c r="AJ142" i="12" s="1"/>
  <c r="C176" i="12"/>
  <c r="AJ176" i="12" s="1"/>
  <c r="C296" i="12"/>
  <c r="AJ296" i="12" s="1"/>
  <c r="C25" i="12"/>
  <c r="AJ25" i="12" s="1"/>
  <c r="C252" i="12"/>
  <c r="AJ252" i="12" s="1"/>
  <c r="C185" i="12"/>
  <c r="AJ185" i="12" s="1"/>
  <c r="C305" i="12"/>
  <c r="AJ305" i="12" s="1"/>
  <c r="C184" i="12"/>
  <c r="AJ184" i="12" s="1"/>
  <c r="C19" i="12"/>
  <c r="AJ19" i="12" s="1"/>
  <c r="C304" i="12"/>
  <c r="AJ304" i="12" s="1"/>
  <c r="C183" i="12"/>
  <c r="AJ183" i="12" s="1"/>
  <c r="C64" i="12"/>
  <c r="AJ64" i="12" s="1"/>
  <c r="C251" i="12"/>
  <c r="AJ251" i="12" s="1"/>
  <c r="C381" i="12"/>
  <c r="AJ381" i="12" s="1"/>
  <c r="C260" i="12"/>
  <c r="AJ260" i="12" s="1"/>
  <c r="C139" i="12"/>
  <c r="AJ139" i="12" s="1"/>
  <c r="C368" i="12"/>
  <c r="AJ368" i="12" s="1"/>
  <c r="C150" i="12"/>
  <c r="AJ150" i="12" s="1"/>
  <c r="C212" i="12"/>
  <c r="AJ212" i="12" s="1"/>
  <c r="C227" i="12"/>
  <c r="AJ227" i="12" s="1"/>
  <c r="C331" i="12"/>
  <c r="AJ331" i="12" s="1"/>
  <c r="C293" i="12"/>
  <c r="AJ293" i="12" s="1"/>
  <c r="C152" i="12"/>
  <c r="AJ152" i="12" s="1"/>
  <c r="C229" i="12"/>
  <c r="AJ229" i="12" s="1"/>
  <c r="C383" i="12"/>
  <c r="AJ383" i="12" s="1"/>
  <c r="C147" i="12"/>
  <c r="AJ147" i="12" s="1"/>
  <c r="C35" i="12"/>
  <c r="AJ35" i="12" s="1"/>
  <c r="C181" i="12"/>
  <c r="AJ181" i="12" s="1"/>
  <c r="C104" i="12"/>
  <c r="AJ104" i="12" s="1"/>
  <c r="C297" i="12"/>
  <c r="AJ297" i="12" s="1"/>
  <c r="C70" i="12"/>
  <c r="AJ70" i="12" s="1"/>
  <c r="C217" i="12"/>
  <c r="AJ217" i="12" s="1"/>
  <c r="C387" i="12"/>
  <c r="AJ387" i="12" s="1"/>
  <c r="C215" i="12"/>
  <c r="AJ215" i="12" s="1"/>
  <c r="C23" i="12"/>
  <c r="AJ23" i="12" s="1"/>
  <c r="C265" i="12"/>
  <c r="AJ265" i="12" s="1"/>
  <c r="C74" i="12"/>
  <c r="AJ74" i="12" s="1"/>
  <c r="C224" i="12"/>
  <c r="AJ224" i="12" s="1"/>
  <c r="C342" i="12"/>
  <c r="AJ342" i="12" s="1"/>
  <c r="C151" i="12"/>
  <c r="AJ151" i="12" s="1"/>
  <c r="C345" i="12"/>
  <c r="AJ345" i="12" s="1"/>
  <c r="C261" i="12"/>
  <c r="AJ261" i="12" s="1"/>
  <c r="C29" i="12"/>
  <c r="AJ29" i="12" s="1"/>
  <c r="AJ128" i="12"/>
  <c r="C153" i="12"/>
  <c r="AJ153" i="12" s="1"/>
  <c r="C58" i="12"/>
  <c r="AJ58" i="12" s="1"/>
  <c r="C108" i="12"/>
  <c r="AJ108" i="12" s="1"/>
  <c r="C106" i="12"/>
  <c r="AJ106" i="12" s="1"/>
  <c r="C22" i="12"/>
  <c r="AJ22" i="12" s="1"/>
  <c r="C269" i="12"/>
  <c r="AJ269" i="12" s="1"/>
  <c r="C346" i="12"/>
  <c r="AJ346" i="12" s="1"/>
  <c r="C329" i="12"/>
  <c r="AJ329" i="12" s="1"/>
  <c r="C141" i="12"/>
  <c r="AJ141" i="12" s="1"/>
  <c r="C24" i="12"/>
  <c r="AJ24" i="12" s="1"/>
  <c r="C112" i="12"/>
  <c r="AJ112" i="12" s="1"/>
  <c r="C336" i="12"/>
  <c r="AJ336" i="12" s="1"/>
  <c r="C180" i="12"/>
  <c r="AJ180" i="12" s="1"/>
  <c r="C386" i="12"/>
  <c r="AJ386" i="12" s="1"/>
  <c r="C214" i="12"/>
  <c r="AJ214" i="12" s="1"/>
  <c r="C62" i="12"/>
  <c r="AJ62" i="12" s="1"/>
  <c r="C173" i="12"/>
  <c r="AJ173" i="12" s="1"/>
  <c r="C291" i="12"/>
  <c r="AJ291" i="12" s="1"/>
  <c r="C135" i="12"/>
  <c r="AJ135" i="12" s="1"/>
  <c r="C306" i="12"/>
  <c r="AJ306" i="12" s="1"/>
  <c r="C267" i="12"/>
  <c r="AJ267" i="12" s="1"/>
  <c r="C255" i="12"/>
  <c r="AJ255" i="12" s="1"/>
  <c r="AJ11" i="12"/>
  <c r="C31" i="12"/>
  <c r="AJ31" i="12" s="1"/>
  <c r="C189" i="12"/>
  <c r="AJ189" i="12" s="1"/>
  <c r="C337" i="12"/>
  <c r="AJ337" i="12" s="1"/>
  <c r="C191" i="12"/>
  <c r="AJ191" i="12" s="1"/>
  <c r="C270" i="12"/>
  <c r="AJ270" i="12" s="1"/>
  <c r="C148" i="12"/>
  <c r="AJ148" i="12" s="1"/>
  <c r="C295" i="12"/>
  <c r="AJ295" i="12" s="1"/>
  <c r="C99" i="12"/>
  <c r="AJ99" i="12" s="1"/>
  <c r="C382" i="12"/>
  <c r="AJ382" i="12" s="1"/>
  <c r="C146" i="12"/>
  <c r="AJ146" i="12" s="1"/>
  <c r="C302" i="12"/>
  <c r="AJ302" i="12" s="1"/>
  <c r="C301" i="12"/>
  <c r="AJ301" i="12" s="1"/>
  <c r="C145" i="12"/>
  <c r="AJ145" i="12" s="1"/>
  <c r="C335" i="12"/>
  <c r="AJ335" i="12" s="1"/>
  <c r="C179" i="12"/>
  <c r="AJ179" i="12" s="1"/>
  <c r="C20" i="12"/>
  <c r="AJ20" i="12" s="1"/>
  <c r="C59" i="12"/>
  <c r="AJ59" i="12" s="1"/>
  <c r="C256" i="12"/>
  <c r="AJ256" i="12" s="1"/>
  <c r="C100" i="12"/>
  <c r="AJ100" i="12" s="1"/>
  <c r="C72" i="12"/>
  <c r="AJ72" i="12" s="1"/>
  <c r="C95" i="12"/>
  <c r="AJ95" i="12" s="1"/>
  <c r="C65" i="12"/>
  <c r="AJ65" i="12" s="1"/>
  <c r="AJ167" i="12"/>
  <c r="C292" i="12"/>
  <c r="AJ292" i="12" s="1"/>
  <c r="C369" i="12"/>
  <c r="AJ369" i="12" s="1"/>
  <c r="C107" i="12"/>
  <c r="AJ107" i="12" s="1"/>
  <c r="C216" i="12"/>
  <c r="AJ216" i="12" s="1"/>
  <c r="C149" i="12"/>
  <c r="AJ149" i="12" s="1"/>
  <c r="C56" i="12"/>
  <c r="AJ56" i="12" s="1"/>
  <c r="C225" i="12"/>
  <c r="AJ225" i="12" s="1"/>
  <c r="C34" i="12"/>
  <c r="AJ34" i="12" s="1"/>
  <c r="C226" i="12"/>
  <c r="AJ226" i="12" s="1"/>
  <c r="C303" i="12"/>
  <c r="AJ303" i="12" s="1"/>
  <c r="C134" i="12"/>
  <c r="AJ134" i="12" s="1"/>
  <c r="C266" i="12"/>
  <c r="AJ266" i="12" s="1"/>
  <c r="C75" i="12"/>
  <c r="AJ75" i="12" s="1"/>
  <c r="C300" i="12"/>
  <c r="AJ300" i="12" s="1"/>
  <c r="C144" i="12"/>
  <c r="AJ144" i="12" s="1"/>
  <c r="C294" i="12"/>
  <c r="AJ294" i="12" s="1"/>
  <c r="C377" i="12"/>
  <c r="AJ377" i="12" s="1"/>
  <c r="C221" i="12"/>
  <c r="AJ221" i="12" s="1"/>
  <c r="C380" i="12"/>
  <c r="AJ380" i="12" s="1"/>
  <c r="C192" i="12"/>
  <c r="AJ192" i="12" s="1"/>
  <c r="C268" i="12"/>
  <c r="AJ268" i="12" s="1"/>
  <c r="T33" i="6"/>
  <c r="U33" i="6"/>
  <c r="P33" i="6"/>
  <c r="S33" i="6"/>
  <c r="Q33" i="6"/>
  <c r="G9" i="5"/>
  <c r="F9" i="5" s="1"/>
  <c r="G10" i="5"/>
  <c r="AP9" i="5"/>
  <c r="AM8" i="5"/>
  <c r="A82" i="6"/>
  <c r="J58" i="6"/>
  <c r="W55" i="6"/>
  <c r="W56" i="6" s="1"/>
  <c r="W1" i="6"/>
  <c r="P53" i="6" s="1"/>
  <c r="C65" i="6"/>
  <c r="M66" i="6"/>
  <c r="P30" i="6"/>
  <c r="O93" i="6" s="1"/>
  <c r="F31" i="6"/>
  <c r="E94" i="6" s="1"/>
  <c r="F61" i="6"/>
  <c r="C66" i="6"/>
  <c r="K64" i="6"/>
  <c r="W85" i="6"/>
  <c r="W86" i="6"/>
  <c r="E15" i="6"/>
  <c r="C80" i="6"/>
  <c r="W16" i="6"/>
  <c r="X16" i="6" s="1"/>
  <c r="W5" i="6"/>
  <c r="I16" i="6"/>
  <c r="AO8" i="5"/>
  <c r="W3" i="6" s="1"/>
  <c r="W15" i="6"/>
  <c r="W9" i="10"/>
  <c r="AN8" i="5"/>
  <c r="W2" i="6" s="1"/>
  <c r="AP8" i="5"/>
  <c r="W58" i="6" s="1"/>
  <c r="X1" i="6"/>
  <c r="X2" i="6" s="1"/>
  <c r="B21" i="6" s="1"/>
  <c r="AM9" i="5" l="1"/>
  <c r="AO9" i="5"/>
  <c r="AJ42" i="12"/>
  <c r="BE42" i="12" s="1"/>
  <c r="BZ42" i="12" s="1"/>
  <c r="AJ41" i="12"/>
  <c r="BE41" i="12" s="1"/>
  <c r="BZ41" i="12" s="1"/>
  <c r="AJ40" i="12"/>
  <c r="BE40" i="12" s="1"/>
  <c r="BZ40" i="12" s="1"/>
  <c r="AJ118" i="12"/>
  <c r="G83" i="12"/>
  <c r="G84" i="12" s="1"/>
  <c r="G85" i="12" s="1"/>
  <c r="G86" i="12" s="1"/>
  <c r="G87" i="12" s="1"/>
  <c r="G88" i="12" s="1"/>
  <c r="G89" i="12" s="1"/>
  <c r="G90" i="12" s="1"/>
  <c r="G91" i="12" s="1"/>
  <c r="G92" i="12" s="1"/>
  <c r="G93" i="12" s="1"/>
  <c r="G94" i="12" s="1"/>
  <c r="G95" i="12" s="1"/>
  <c r="G96" i="12" s="1"/>
  <c r="G97" i="12" s="1"/>
  <c r="G98" i="12" s="1"/>
  <c r="G99" i="12" s="1"/>
  <c r="G100" i="12" s="1"/>
  <c r="G101" i="12" s="1"/>
  <c r="G102" i="12" s="1"/>
  <c r="G103" i="12" s="1"/>
  <c r="G104" i="12" s="1"/>
  <c r="G105" i="12" s="1"/>
  <c r="G106" i="12" s="1"/>
  <c r="G107" i="12" s="1"/>
  <c r="G108" i="12" s="1"/>
  <c r="G109" i="12" s="1"/>
  <c r="G110" i="12" s="1"/>
  <c r="G111" i="12" s="1"/>
  <c r="G112" i="12" s="1"/>
  <c r="G113" i="12" s="1"/>
  <c r="G114" i="12" s="1"/>
  <c r="G115" i="12" s="1"/>
  <c r="G116" i="12" s="1"/>
  <c r="G117" i="12" s="1"/>
  <c r="G118" i="12" s="1"/>
  <c r="G119" i="12" s="1"/>
  <c r="G120" i="12" s="1"/>
  <c r="G121" i="12" s="1"/>
  <c r="AJ120" i="12"/>
  <c r="AJ119" i="12"/>
  <c r="G200" i="12"/>
  <c r="G201" i="12" s="1"/>
  <c r="G202" i="12" s="1"/>
  <c r="G203" i="12" s="1"/>
  <c r="G204" i="12" s="1"/>
  <c r="G205" i="12" s="1"/>
  <c r="G206" i="12" s="1"/>
  <c r="G207" i="12" s="1"/>
  <c r="G208" i="12" s="1"/>
  <c r="G209" i="12" s="1"/>
  <c r="G210" i="12" s="1"/>
  <c r="G211" i="12" s="1"/>
  <c r="G212" i="12" s="1"/>
  <c r="G213" i="12" s="1"/>
  <c r="G214" i="12" s="1"/>
  <c r="G215" i="12" s="1"/>
  <c r="G216" i="12" s="1"/>
  <c r="G217" i="12" s="1"/>
  <c r="G218" i="12" s="1"/>
  <c r="G219" i="12" s="1"/>
  <c r="G220" i="12" s="1"/>
  <c r="G221" i="12" s="1"/>
  <c r="G222" i="12" s="1"/>
  <c r="G223" i="12" s="1"/>
  <c r="G224" i="12" s="1"/>
  <c r="G225" i="12" s="1"/>
  <c r="G226" i="12" s="1"/>
  <c r="G227" i="12" s="1"/>
  <c r="G228" i="12" s="1"/>
  <c r="G229" i="12" s="1"/>
  <c r="G230" i="12" s="1"/>
  <c r="G231" i="12" s="1"/>
  <c r="G232" i="12" s="1"/>
  <c r="G233" i="12" s="1"/>
  <c r="G234" i="12" s="1"/>
  <c r="G235" i="12" s="1"/>
  <c r="G236" i="12" s="1"/>
  <c r="G237" i="12" s="1"/>
  <c r="G238" i="12" s="1"/>
  <c r="AJ237" i="12"/>
  <c r="AJ236" i="12"/>
  <c r="AJ235" i="12"/>
  <c r="AJ393" i="12"/>
  <c r="G356" i="12"/>
  <c r="G357" i="12" s="1"/>
  <c r="G358" i="12" s="1"/>
  <c r="G359" i="12" s="1"/>
  <c r="G360" i="12" s="1"/>
  <c r="G361" i="12" s="1"/>
  <c r="G362" i="12" s="1"/>
  <c r="G363" i="12" s="1"/>
  <c r="G364" i="12" s="1"/>
  <c r="G365" i="12" s="1"/>
  <c r="G366" i="12" s="1"/>
  <c r="G367" i="12" s="1"/>
  <c r="G368" i="12" s="1"/>
  <c r="G369" i="12" s="1"/>
  <c r="G370" i="12" s="1"/>
  <c r="G371" i="12" s="1"/>
  <c r="G372" i="12" s="1"/>
  <c r="G373" i="12" s="1"/>
  <c r="G374" i="12" s="1"/>
  <c r="G375" i="12" s="1"/>
  <c r="G376" i="12" s="1"/>
  <c r="G377" i="12" s="1"/>
  <c r="G378" i="12" s="1"/>
  <c r="G379" i="12" s="1"/>
  <c r="G380" i="12" s="1"/>
  <c r="G381" i="12" s="1"/>
  <c r="G382" i="12" s="1"/>
  <c r="G383" i="12" s="1"/>
  <c r="G384" i="12" s="1"/>
  <c r="G385" i="12" s="1"/>
  <c r="G386" i="12" s="1"/>
  <c r="G387" i="12" s="1"/>
  <c r="G388" i="12" s="1"/>
  <c r="G389" i="12" s="1"/>
  <c r="G390" i="12" s="1"/>
  <c r="G391" i="12" s="1"/>
  <c r="G392" i="12" s="1"/>
  <c r="G393" i="12" s="1"/>
  <c r="G394" i="12" s="1"/>
  <c r="AJ392" i="12"/>
  <c r="AJ391" i="12"/>
  <c r="AJ198" i="12"/>
  <c r="AJ197" i="12"/>
  <c r="G161" i="12"/>
  <c r="G162" i="12" s="1"/>
  <c r="G163" i="12" s="1"/>
  <c r="G164" i="12" s="1"/>
  <c r="G165" i="12" s="1"/>
  <c r="G166" i="12" s="1"/>
  <c r="G167" i="12" s="1"/>
  <c r="G168" i="12" s="1"/>
  <c r="G169" i="12" s="1"/>
  <c r="G170" i="12" s="1"/>
  <c r="G171" i="12" s="1"/>
  <c r="G172" i="12" s="1"/>
  <c r="G173" i="12" s="1"/>
  <c r="G174" i="12" s="1"/>
  <c r="G175" i="12" s="1"/>
  <c r="G176" i="12" s="1"/>
  <c r="G177" i="12" s="1"/>
  <c r="G178" i="12" s="1"/>
  <c r="G179" i="12" s="1"/>
  <c r="G180" i="12" s="1"/>
  <c r="G181" i="12" s="1"/>
  <c r="G182" i="12" s="1"/>
  <c r="G183" i="12" s="1"/>
  <c r="G184" i="12" s="1"/>
  <c r="G185" i="12" s="1"/>
  <c r="G186" i="12" s="1"/>
  <c r="G187" i="12" s="1"/>
  <c r="G188" i="12" s="1"/>
  <c r="G189" i="12" s="1"/>
  <c r="G190" i="12" s="1"/>
  <c r="G191" i="12" s="1"/>
  <c r="G192" i="12" s="1"/>
  <c r="G193" i="12" s="1"/>
  <c r="G194" i="12" s="1"/>
  <c r="G195" i="12" s="1"/>
  <c r="G196" i="12" s="1"/>
  <c r="G197" i="12" s="1"/>
  <c r="G198" i="12" s="1"/>
  <c r="G199" i="12" s="1"/>
  <c r="AJ196" i="12"/>
  <c r="AJ314" i="12"/>
  <c r="AJ313" i="12"/>
  <c r="G278" i="12"/>
  <c r="G279" i="12" s="1"/>
  <c r="G280" i="12" s="1"/>
  <c r="G281" i="12" s="1"/>
  <c r="G282" i="12" s="1"/>
  <c r="G283" i="12" s="1"/>
  <c r="G284" i="12" s="1"/>
  <c r="G285" i="12" s="1"/>
  <c r="G286" i="12" s="1"/>
  <c r="G287" i="12" s="1"/>
  <c r="G288" i="12" s="1"/>
  <c r="G289" i="12" s="1"/>
  <c r="G290" i="12" s="1"/>
  <c r="G291" i="12" s="1"/>
  <c r="G292" i="12" s="1"/>
  <c r="G293" i="12" s="1"/>
  <c r="G294" i="12" s="1"/>
  <c r="G295" i="12" s="1"/>
  <c r="G296" i="12" s="1"/>
  <c r="G297" i="12" s="1"/>
  <c r="G298" i="12" s="1"/>
  <c r="G299" i="12" s="1"/>
  <c r="G300" i="12" s="1"/>
  <c r="G301" i="12" s="1"/>
  <c r="G302" i="12" s="1"/>
  <c r="G303" i="12" s="1"/>
  <c r="G304" i="12" s="1"/>
  <c r="G305" i="12" s="1"/>
  <c r="G306" i="12" s="1"/>
  <c r="G307" i="12" s="1"/>
  <c r="G308" i="12" s="1"/>
  <c r="G309" i="12" s="1"/>
  <c r="G310" i="12" s="1"/>
  <c r="G311" i="12" s="1"/>
  <c r="G312" i="12" s="1"/>
  <c r="G313" i="12" s="1"/>
  <c r="G314" i="12" s="1"/>
  <c r="G315" i="12" s="1"/>
  <c r="G316" i="12" s="1"/>
  <c r="AJ315" i="12"/>
  <c r="AJ274" i="12"/>
  <c r="AJ276" i="12"/>
  <c r="G239" i="12"/>
  <c r="G240" i="12" s="1"/>
  <c r="G241" i="12" s="1"/>
  <c r="G242" i="12" s="1"/>
  <c r="G243" i="12" s="1"/>
  <c r="G244" i="12" s="1"/>
  <c r="G245" i="12" s="1"/>
  <c r="G246" i="12" s="1"/>
  <c r="G247" i="12" s="1"/>
  <c r="G248" i="12" s="1"/>
  <c r="G249" i="12" s="1"/>
  <c r="G250" i="12" s="1"/>
  <c r="G251" i="12" s="1"/>
  <c r="G252" i="12" s="1"/>
  <c r="G253" i="12" s="1"/>
  <c r="G254" i="12" s="1"/>
  <c r="G255" i="12" s="1"/>
  <c r="G256" i="12" s="1"/>
  <c r="G257" i="12" s="1"/>
  <c r="G258" i="12" s="1"/>
  <c r="G259" i="12" s="1"/>
  <c r="G260" i="12" s="1"/>
  <c r="G261" i="12" s="1"/>
  <c r="G262" i="12" s="1"/>
  <c r="G263" i="12" s="1"/>
  <c r="G264" i="12" s="1"/>
  <c r="G265" i="12" s="1"/>
  <c r="G266" i="12" s="1"/>
  <c r="G267" i="12" s="1"/>
  <c r="G268" i="12" s="1"/>
  <c r="G269" i="12" s="1"/>
  <c r="G270" i="12" s="1"/>
  <c r="G271" i="12" s="1"/>
  <c r="G272" i="12" s="1"/>
  <c r="G273" i="12" s="1"/>
  <c r="G274" i="12" s="1"/>
  <c r="G275" i="12" s="1"/>
  <c r="G276" i="12" s="1"/>
  <c r="G277" i="12" s="1"/>
  <c r="AJ275" i="12"/>
  <c r="G317" i="12"/>
  <c r="G318" i="12" s="1"/>
  <c r="G319" i="12" s="1"/>
  <c r="G320" i="12" s="1"/>
  <c r="G321" i="12" s="1"/>
  <c r="G322" i="12" s="1"/>
  <c r="G323" i="12" s="1"/>
  <c r="G324" i="12" s="1"/>
  <c r="G325" i="12" s="1"/>
  <c r="G326" i="12" s="1"/>
  <c r="G327" i="12" s="1"/>
  <c r="G328" i="12" s="1"/>
  <c r="G329" i="12" s="1"/>
  <c r="G330" i="12" s="1"/>
  <c r="G331" i="12" s="1"/>
  <c r="G332" i="12" s="1"/>
  <c r="G333" i="12" s="1"/>
  <c r="G334" i="12" s="1"/>
  <c r="G335" i="12" s="1"/>
  <c r="G336" i="12" s="1"/>
  <c r="G337" i="12" s="1"/>
  <c r="G338" i="12" s="1"/>
  <c r="G339" i="12" s="1"/>
  <c r="G340" i="12" s="1"/>
  <c r="G341" i="12" s="1"/>
  <c r="G342" i="12" s="1"/>
  <c r="G343" i="12" s="1"/>
  <c r="G344" i="12" s="1"/>
  <c r="G345" i="12" s="1"/>
  <c r="G346" i="12" s="1"/>
  <c r="G347" i="12" s="1"/>
  <c r="G348" i="12" s="1"/>
  <c r="G349" i="12" s="1"/>
  <c r="G350" i="12" s="1"/>
  <c r="G351" i="12" s="1"/>
  <c r="G352" i="12" s="1"/>
  <c r="G353" i="12" s="1"/>
  <c r="G354" i="12" s="1"/>
  <c r="G355" i="12" s="1"/>
  <c r="AJ354" i="12"/>
  <c r="AJ353" i="12"/>
  <c r="AJ352" i="12"/>
  <c r="AJ158" i="12"/>
  <c r="AJ157" i="12"/>
  <c r="G122" i="12"/>
  <c r="G123" i="12" s="1"/>
  <c r="G124" i="12" s="1"/>
  <c r="G125" i="12" s="1"/>
  <c r="G126" i="12" s="1"/>
  <c r="G127" i="12" s="1"/>
  <c r="G128" i="12" s="1"/>
  <c r="G129" i="12" s="1"/>
  <c r="G130" i="12" s="1"/>
  <c r="G131" i="12" s="1"/>
  <c r="G132" i="12" s="1"/>
  <c r="G133" i="12" s="1"/>
  <c r="G134" i="12" s="1"/>
  <c r="G135" i="12" s="1"/>
  <c r="G136" i="12" s="1"/>
  <c r="G137" i="12" s="1"/>
  <c r="G138" i="12" s="1"/>
  <c r="G139" i="12" s="1"/>
  <c r="G140" i="12" s="1"/>
  <c r="G141" i="12" s="1"/>
  <c r="G142" i="12" s="1"/>
  <c r="G143" i="12" s="1"/>
  <c r="G144" i="12" s="1"/>
  <c r="G145" i="12" s="1"/>
  <c r="G146" i="12" s="1"/>
  <c r="G147" i="12" s="1"/>
  <c r="G148" i="12" s="1"/>
  <c r="G149" i="12" s="1"/>
  <c r="G150" i="12" s="1"/>
  <c r="G151" i="12" s="1"/>
  <c r="G152" i="12" s="1"/>
  <c r="G153" i="12" s="1"/>
  <c r="G154" i="12" s="1"/>
  <c r="G155" i="12" s="1"/>
  <c r="G156" i="12" s="1"/>
  <c r="G157" i="12" s="1"/>
  <c r="G158" i="12" s="1"/>
  <c r="G159" i="12" s="1"/>
  <c r="G160" i="12" s="1"/>
  <c r="AJ159" i="12"/>
  <c r="AJ81" i="12"/>
  <c r="AJ80" i="12"/>
  <c r="G44" i="12"/>
  <c r="G45" i="12" s="1"/>
  <c r="G46" i="12" s="1"/>
  <c r="G47" i="12" s="1"/>
  <c r="G48" i="12" s="1"/>
  <c r="G49" i="12" s="1"/>
  <c r="G50" i="12" s="1"/>
  <c r="G51" i="12" s="1"/>
  <c r="G52" i="12" s="1"/>
  <c r="G53" i="12" s="1"/>
  <c r="G54" i="12" s="1"/>
  <c r="G55" i="12" s="1"/>
  <c r="G56" i="12" s="1"/>
  <c r="G57" i="12" s="1"/>
  <c r="G58" i="12" s="1"/>
  <c r="G59" i="12" s="1"/>
  <c r="G60" i="12" s="1"/>
  <c r="G61" i="12" s="1"/>
  <c r="G62" i="12" s="1"/>
  <c r="G63" i="12" s="1"/>
  <c r="G64" i="12" s="1"/>
  <c r="G65" i="12" s="1"/>
  <c r="G66" i="12" s="1"/>
  <c r="G67" i="12" s="1"/>
  <c r="G68" i="12" s="1"/>
  <c r="G69" i="12" s="1"/>
  <c r="G70" i="12" s="1"/>
  <c r="G71" i="12" s="1"/>
  <c r="G72" i="12" s="1"/>
  <c r="G73" i="12" s="1"/>
  <c r="G74" i="12" s="1"/>
  <c r="G75" i="12" s="1"/>
  <c r="G76" i="12" s="1"/>
  <c r="G77" i="12" s="1"/>
  <c r="G78" i="12" s="1"/>
  <c r="G79" i="12" s="1"/>
  <c r="G80" i="12" s="1"/>
  <c r="G81" i="12" s="1"/>
  <c r="G82" i="12" s="1"/>
  <c r="AJ79" i="12"/>
  <c r="DX205" i="12"/>
  <c r="DV138" i="12"/>
  <c r="DW138" i="12" s="1"/>
  <c r="DU139" i="12" s="1"/>
  <c r="AK268" i="12"/>
  <c r="DR154" i="12" s="1"/>
  <c r="AN268" i="12"/>
  <c r="AR268" i="12"/>
  <c r="AW268" i="12"/>
  <c r="AT268" i="12"/>
  <c r="AQ268" i="12"/>
  <c r="AK75" i="12"/>
  <c r="DR56" i="12" s="1"/>
  <c r="AN75" i="12"/>
  <c r="AQ75" i="12"/>
  <c r="AT75" i="12"/>
  <c r="AR75" i="12"/>
  <c r="AW75" i="12"/>
  <c r="AK149" i="12"/>
  <c r="DR92" i="12" s="1"/>
  <c r="AT149" i="12"/>
  <c r="AQ149" i="12"/>
  <c r="AN149" i="12"/>
  <c r="AW149" i="12"/>
  <c r="AR149" i="12"/>
  <c r="AK72" i="12"/>
  <c r="DR53" i="12" s="1"/>
  <c r="AT72" i="12"/>
  <c r="AR72" i="12"/>
  <c r="AW72" i="12"/>
  <c r="AQ72" i="12"/>
  <c r="AN72" i="12"/>
  <c r="AK294" i="12"/>
  <c r="DR161" i="12" s="1"/>
  <c r="AQ294" i="12"/>
  <c r="AN294" i="12"/>
  <c r="AR294" i="12"/>
  <c r="AW294" i="12"/>
  <c r="AT294" i="12"/>
  <c r="AK34" i="12"/>
  <c r="DR34" i="12" s="1"/>
  <c r="AR34" i="12"/>
  <c r="AN34" i="12"/>
  <c r="AW34" i="12"/>
  <c r="AQ34" i="12"/>
  <c r="AT34" i="12"/>
  <c r="AK100" i="12"/>
  <c r="DR62" i="12" s="1"/>
  <c r="AQ100" i="12"/>
  <c r="AT100" i="12"/>
  <c r="AR100" i="12"/>
  <c r="AW100" i="12"/>
  <c r="AN100" i="12"/>
  <c r="AK302" i="12"/>
  <c r="DR169" i="12" s="1"/>
  <c r="AT302" i="12"/>
  <c r="AR302" i="12"/>
  <c r="AW302" i="12"/>
  <c r="AN302" i="12"/>
  <c r="AQ302" i="12"/>
  <c r="AK295" i="12"/>
  <c r="DR162" i="12" s="1"/>
  <c r="AN295" i="12"/>
  <c r="AR295" i="12"/>
  <c r="AT295" i="12"/>
  <c r="AQ295" i="12"/>
  <c r="AW295" i="12"/>
  <c r="AK337" i="12"/>
  <c r="DR185" i="12" s="1"/>
  <c r="AN337" i="12"/>
  <c r="AT337" i="12"/>
  <c r="AW337" i="12"/>
  <c r="AR337" i="12"/>
  <c r="AQ337" i="12"/>
  <c r="AK255" i="12"/>
  <c r="DR141" i="12" s="1"/>
  <c r="AW255" i="12"/>
  <c r="AN255" i="12"/>
  <c r="AT255" i="12"/>
  <c r="AQ255" i="12"/>
  <c r="AR255" i="12"/>
  <c r="AK291" i="12"/>
  <c r="DR158" i="12" s="1"/>
  <c r="AR291" i="12"/>
  <c r="AT291" i="12"/>
  <c r="AQ291" i="12"/>
  <c r="AW291" i="12"/>
  <c r="AN291" i="12"/>
  <c r="AK386" i="12"/>
  <c r="DR215" i="12" s="1"/>
  <c r="AT386" i="12"/>
  <c r="AQ386" i="12"/>
  <c r="AR386" i="12"/>
  <c r="AN386" i="12"/>
  <c r="AW386" i="12"/>
  <c r="AK17" i="12"/>
  <c r="DR17" i="12" s="1"/>
  <c r="AN17" i="12"/>
  <c r="AT17" i="12"/>
  <c r="AR17" i="12"/>
  <c r="AQ17" i="12"/>
  <c r="AW17" i="12"/>
  <c r="AK33" i="12"/>
  <c r="DR33" i="12" s="1"/>
  <c r="AQ33" i="12"/>
  <c r="AN33" i="12"/>
  <c r="AW33" i="12"/>
  <c r="AR33" i="12"/>
  <c r="AT33" i="12"/>
  <c r="AK102" i="12"/>
  <c r="DR64" i="12" s="1"/>
  <c r="AN102" i="12"/>
  <c r="AT102" i="12"/>
  <c r="AR102" i="12"/>
  <c r="AQ102" i="12"/>
  <c r="AW102" i="12"/>
  <c r="AK380" i="12"/>
  <c r="DR209" i="12" s="1"/>
  <c r="AW380" i="12"/>
  <c r="AR380" i="12"/>
  <c r="AT380" i="12"/>
  <c r="AQ380" i="12"/>
  <c r="AN380" i="12"/>
  <c r="AK144" i="12"/>
  <c r="DR87" i="12" s="1"/>
  <c r="AQ144" i="12"/>
  <c r="AR144" i="12"/>
  <c r="AN144" i="12"/>
  <c r="AW144" i="12"/>
  <c r="AT144" i="12"/>
  <c r="AK134" i="12"/>
  <c r="DR77" i="12" s="1"/>
  <c r="AT134" i="12"/>
  <c r="AW134" i="12"/>
  <c r="AR134" i="12"/>
  <c r="AN134" i="12"/>
  <c r="AQ134" i="12"/>
  <c r="AK225" i="12"/>
  <c r="DR130" i="12" s="1"/>
  <c r="AW225" i="12"/>
  <c r="AQ225" i="12"/>
  <c r="AT225" i="12"/>
  <c r="AN225" i="12"/>
  <c r="AR225" i="12"/>
  <c r="AK107" i="12"/>
  <c r="DR69" i="12" s="1"/>
  <c r="AT107" i="12"/>
  <c r="AQ107" i="12"/>
  <c r="AN107" i="12"/>
  <c r="AW107" i="12"/>
  <c r="AR107" i="12"/>
  <c r="AK65" i="12"/>
  <c r="DR46" i="12" s="1"/>
  <c r="AW65" i="12"/>
  <c r="AN65" i="12"/>
  <c r="AT65" i="12"/>
  <c r="AR65" i="12"/>
  <c r="AQ65" i="12"/>
  <c r="AK256" i="12"/>
  <c r="DR142" i="12" s="1"/>
  <c r="AQ256" i="12"/>
  <c r="AR256" i="12"/>
  <c r="AN256" i="12"/>
  <c r="AW256" i="12"/>
  <c r="AT256" i="12"/>
  <c r="AK335" i="12"/>
  <c r="DR183" i="12" s="1"/>
  <c r="AW335" i="12"/>
  <c r="AN335" i="12"/>
  <c r="AQ335" i="12"/>
  <c r="AR335" i="12"/>
  <c r="AT335" i="12"/>
  <c r="AK146" i="12"/>
  <c r="DR89" i="12" s="1"/>
  <c r="AN146" i="12"/>
  <c r="AW146" i="12"/>
  <c r="AR146" i="12"/>
  <c r="AQ146" i="12"/>
  <c r="AT146" i="12"/>
  <c r="AK148" i="12"/>
  <c r="DR91" i="12" s="1"/>
  <c r="AR148" i="12"/>
  <c r="AT148" i="12"/>
  <c r="AQ148" i="12"/>
  <c r="AN148" i="12"/>
  <c r="AW148" i="12"/>
  <c r="AK189" i="12"/>
  <c r="DR113" i="12" s="1"/>
  <c r="AW189" i="12"/>
  <c r="AN189" i="12"/>
  <c r="AT189" i="12"/>
  <c r="AQ189" i="12"/>
  <c r="AR189" i="12"/>
  <c r="AK267" i="12"/>
  <c r="DR153" i="12" s="1"/>
  <c r="AN267" i="12"/>
  <c r="AW267" i="12"/>
  <c r="AR267" i="12"/>
  <c r="AT267" i="12"/>
  <c r="AQ267" i="12"/>
  <c r="AK173" i="12"/>
  <c r="DR97" i="12" s="1"/>
  <c r="AW173" i="12"/>
  <c r="AR173" i="12"/>
  <c r="AQ173" i="12"/>
  <c r="AN173" i="12"/>
  <c r="AT173" i="12"/>
  <c r="AK180" i="12"/>
  <c r="DR104" i="12" s="1"/>
  <c r="AW180" i="12"/>
  <c r="AR180" i="12"/>
  <c r="AN180" i="12"/>
  <c r="AQ180" i="12"/>
  <c r="AT180" i="12"/>
  <c r="AK141" i="12"/>
  <c r="DR84" i="12" s="1"/>
  <c r="AN141" i="12"/>
  <c r="AQ141" i="12"/>
  <c r="AT141" i="12"/>
  <c r="AW141" i="12"/>
  <c r="AR141" i="12"/>
  <c r="AK19" i="12"/>
  <c r="DR19" i="12" s="1"/>
  <c r="AT19" i="12"/>
  <c r="AR19" i="12"/>
  <c r="AW19" i="12"/>
  <c r="AQ19" i="12"/>
  <c r="AN19" i="12"/>
  <c r="AK252" i="12"/>
  <c r="DR138" i="12" s="1"/>
  <c r="AR252" i="12"/>
  <c r="AN252" i="12"/>
  <c r="AW252" i="12"/>
  <c r="AQ252" i="12"/>
  <c r="AT252" i="12"/>
  <c r="AK142" i="12"/>
  <c r="DR85" i="12" s="1"/>
  <c r="AT142" i="12"/>
  <c r="AQ142" i="12"/>
  <c r="AR142" i="12"/>
  <c r="AW142" i="12"/>
  <c r="AN142" i="12"/>
  <c r="AK264" i="12"/>
  <c r="DR150" i="12" s="1"/>
  <c r="AR264" i="12"/>
  <c r="AN264" i="12"/>
  <c r="AT264" i="12"/>
  <c r="AW264" i="12"/>
  <c r="AQ264" i="12"/>
  <c r="AK187" i="12"/>
  <c r="DR111" i="12" s="1"/>
  <c r="AQ187" i="12"/>
  <c r="AN187" i="12"/>
  <c r="AW187" i="12"/>
  <c r="AR187" i="12"/>
  <c r="AT187" i="12"/>
  <c r="AK309" i="12"/>
  <c r="DR176" i="12" s="1"/>
  <c r="AN309" i="12"/>
  <c r="AT309" i="12"/>
  <c r="AW309" i="12"/>
  <c r="AR309" i="12"/>
  <c r="AQ309" i="12"/>
  <c r="AK30" i="12"/>
  <c r="DR30" i="12" s="1"/>
  <c r="AW30" i="12"/>
  <c r="AN30" i="12"/>
  <c r="AQ30" i="12"/>
  <c r="AR30" i="12"/>
  <c r="AT30" i="12"/>
  <c r="AK63" i="12"/>
  <c r="DR44" i="12" s="1"/>
  <c r="AQ63" i="12"/>
  <c r="AT63" i="12"/>
  <c r="AN63" i="12"/>
  <c r="AW63" i="12"/>
  <c r="AR63" i="12"/>
  <c r="AK339" i="12"/>
  <c r="DR187" i="12" s="1"/>
  <c r="AQ339" i="12"/>
  <c r="AR339" i="12"/>
  <c r="AT339" i="12"/>
  <c r="AN339" i="12"/>
  <c r="AW339" i="12"/>
  <c r="AK341" i="12"/>
  <c r="DR189" i="12" s="1"/>
  <c r="AQ341" i="12"/>
  <c r="AW341" i="12"/>
  <c r="AN341" i="12"/>
  <c r="AR341" i="12"/>
  <c r="AT341" i="12"/>
  <c r="AK262" i="12"/>
  <c r="DR148" i="12" s="1"/>
  <c r="AQ262" i="12"/>
  <c r="AW262" i="12"/>
  <c r="AT262" i="12"/>
  <c r="AR262" i="12"/>
  <c r="AN262" i="12"/>
  <c r="AK178" i="12"/>
  <c r="DR102" i="12" s="1"/>
  <c r="AR178" i="12"/>
  <c r="AW178" i="12"/>
  <c r="AQ178" i="12"/>
  <c r="AT178" i="12"/>
  <c r="AN178" i="12"/>
  <c r="AK101" i="12"/>
  <c r="DR63" i="12" s="1"/>
  <c r="AT101" i="12"/>
  <c r="AQ101" i="12"/>
  <c r="AN101" i="12"/>
  <c r="AR101" i="12"/>
  <c r="AW101" i="12"/>
  <c r="AK223" i="12"/>
  <c r="DR128" i="12" s="1"/>
  <c r="AN223" i="12"/>
  <c r="AT223" i="12"/>
  <c r="AR223" i="12"/>
  <c r="AW223" i="12"/>
  <c r="AQ223" i="12"/>
  <c r="AK182" i="12"/>
  <c r="DR106" i="12" s="1"/>
  <c r="AQ182" i="12"/>
  <c r="AR182" i="12"/>
  <c r="AT182" i="12"/>
  <c r="AN182" i="12"/>
  <c r="AW182" i="12"/>
  <c r="AK186" i="12"/>
  <c r="DR110" i="12" s="1"/>
  <c r="AT186" i="12"/>
  <c r="AW186" i="12"/>
  <c r="AR186" i="12"/>
  <c r="AQ186" i="12"/>
  <c r="AN186" i="12"/>
  <c r="AK109" i="12"/>
  <c r="DR71" i="12" s="1"/>
  <c r="AN109" i="12"/>
  <c r="AR109" i="12"/>
  <c r="AW109" i="12"/>
  <c r="AQ109" i="12"/>
  <c r="AT109" i="12"/>
  <c r="AK231" i="12"/>
  <c r="DR136" i="12" s="1"/>
  <c r="AQ231" i="12"/>
  <c r="AR231" i="12"/>
  <c r="AT231" i="12"/>
  <c r="AW231" i="12"/>
  <c r="AN231" i="12"/>
  <c r="AK175" i="12"/>
  <c r="DR99" i="12" s="1"/>
  <c r="AR175" i="12"/>
  <c r="AW175" i="12"/>
  <c r="AQ175" i="12"/>
  <c r="AT175" i="12"/>
  <c r="AN175" i="12"/>
  <c r="AK290" i="12"/>
  <c r="DR157" i="12" s="1"/>
  <c r="AT290" i="12"/>
  <c r="AQ290" i="12"/>
  <c r="AR290" i="12"/>
  <c r="AN290" i="12"/>
  <c r="AW290" i="12"/>
  <c r="AK111" i="12"/>
  <c r="DR73" i="12" s="1"/>
  <c r="AT111" i="12"/>
  <c r="AQ111" i="12"/>
  <c r="AW111" i="12"/>
  <c r="AR111" i="12"/>
  <c r="AN111" i="12"/>
  <c r="AK374" i="12"/>
  <c r="DR203" i="12" s="1"/>
  <c r="AT374" i="12"/>
  <c r="AQ374" i="12"/>
  <c r="AN374" i="12"/>
  <c r="AW374" i="12"/>
  <c r="AR374" i="12"/>
  <c r="AK96" i="12"/>
  <c r="DR58" i="12" s="1"/>
  <c r="AR96" i="12"/>
  <c r="AT96" i="12"/>
  <c r="AW96" i="12"/>
  <c r="AN96" i="12"/>
  <c r="AQ96" i="12"/>
  <c r="AK332" i="12"/>
  <c r="DR180" i="12" s="1"/>
  <c r="AT332" i="12"/>
  <c r="AQ332" i="12"/>
  <c r="AN332" i="12"/>
  <c r="AW332" i="12"/>
  <c r="AR332" i="12"/>
  <c r="AK213" i="12"/>
  <c r="DR118" i="12" s="1"/>
  <c r="AN213" i="12"/>
  <c r="AW213" i="12"/>
  <c r="AR213" i="12"/>
  <c r="AT213" i="12"/>
  <c r="AQ213" i="12"/>
  <c r="AK136" i="12"/>
  <c r="DR79" i="12" s="1"/>
  <c r="AT136" i="12"/>
  <c r="AQ136" i="12"/>
  <c r="AN136" i="12"/>
  <c r="AW136" i="12"/>
  <c r="AR136" i="12"/>
  <c r="AK258" i="12"/>
  <c r="DR144" i="12" s="1"/>
  <c r="AW258" i="12"/>
  <c r="AN258" i="12"/>
  <c r="AR258" i="12"/>
  <c r="AT258" i="12"/>
  <c r="AQ258" i="12"/>
  <c r="AK377" i="12"/>
  <c r="DR206" i="12" s="1"/>
  <c r="AN377" i="12"/>
  <c r="AT377" i="12"/>
  <c r="AW377" i="12"/>
  <c r="AQ377" i="12"/>
  <c r="AR377" i="12"/>
  <c r="AK226" i="12"/>
  <c r="DR131" i="12" s="1"/>
  <c r="AW226" i="12"/>
  <c r="AT226" i="12"/>
  <c r="AR226" i="12"/>
  <c r="AQ226" i="12"/>
  <c r="AN226" i="12"/>
  <c r="AK292" i="12"/>
  <c r="DR159" i="12" s="1"/>
  <c r="AT292" i="12"/>
  <c r="AQ292" i="12"/>
  <c r="AN292" i="12"/>
  <c r="AR292" i="12"/>
  <c r="AW292" i="12"/>
  <c r="AK192" i="12"/>
  <c r="DR116" i="12" s="1"/>
  <c r="AN192" i="12"/>
  <c r="AT192" i="12"/>
  <c r="AR192" i="12"/>
  <c r="AQ192" i="12"/>
  <c r="AW192" i="12"/>
  <c r="AK266" i="12"/>
  <c r="DR152" i="12" s="1"/>
  <c r="AR266" i="12"/>
  <c r="AN266" i="12"/>
  <c r="AQ266" i="12"/>
  <c r="AW266" i="12"/>
  <c r="AT266" i="12"/>
  <c r="AK216" i="12"/>
  <c r="DR121" i="12" s="1"/>
  <c r="AT216" i="12"/>
  <c r="AQ216" i="12"/>
  <c r="AR216" i="12"/>
  <c r="AW216" i="12"/>
  <c r="AN216" i="12"/>
  <c r="AK179" i="12"/>
  <c r="DR103" i="12" s="1"/>
  <c r="AN179" i="12"/>
  <c r="AR179" i="12"/>
  <c r="AW179" i="12"/>
  <c r="AT179" i="12"/>
  <c r="AQ179" i="12"/>
  <c r="AK22" i="12"/>
  <c r="DR22" i="12" s="1"/>
  <c r="AN22" i="12"/>
  <c r="AR22" i="12"/>
  <c r="AT22" i="12"/>
  <c r="AW22" i="12"/>
  <c r="AQ22" i="12"/>
  <c r="AK153" i="12"/>
  <c r="DR96" i="12" s="1"/>
  <c r="AT153" i="12"/>
  <c r="AR153" i="12"/>
  <c r="AQ153" i="12"/>
  <c r="AW153" i="12"/>
  <c r="AN153" i="12"/>
  <c r="AK345" i="12"/>
  <c r="DR193" i="12" s="1"/>
  <c r="AQ345" i="12"/>
  <c r="AW345" i="12"/>
  <c r="AN345" i="12"/>
  <c r="AR345" i="12"/>
  <c r="AT345" i="12"/>
  <c r="AK74" i="12"/>
  <c r="DR55" i="12" s="1"/>
  <c r="AT74" i="12"/>
  <c r="AQ74" i="12"/>
  <c r="AN74" i="12"/>
  <c r="AR74" i="12"/>
  <c r="AW74" i="12"/>
  <c r="AK387" i="12"/>
  <c r="DR216" i="12" s="1"/>
  <c r="AW387" i="12"/>
  <c r="AN387" i="12"/>
  <c r="AQ387" i="12"/>
  <c r="AR387" i="12"/>
  <c r="AT387" i="12"/>
  <c r="AK104" i="12"/>
  <c r="DR66" i="12" s="1"/>
  <c r="AW104" i="12"/>
  <c r="AR104" i="12"/>
  <c r="AQ104" i="12"/>
  <c r="AN104" i="12"/>
  <c r="AT104" i="12"/>
  <c r="AK383" i="12"/>
  <c r="DR212" i="12" s="1"/>
  <c r="AN383" i="12"/>
  <c r="AR383" i="12"/>
  <c r="AW383" i="12"/>
  <c r="AQ383" i="12"/>
  <c r="AT383" i="12"/>
  <c r="AK331" i="12"/>
  <c r="DR179" i="12" s="1"/>
  <c r="AW331" i="12"/>
  <c r="AQ331" i="12"/>
  <c r="AT331" i="12"/>
  <c r="AR331" i="12"/>
  <c r="AN331" i="12"/>
  <c r="AK368" i="12"/>
  <c r="DR197" i="12" s="1"/>
  <c r="AW368" i="12"/>
  <c r="AQ368" i="12"/>
  <c r="AR368" i="12"/>
  <c r="AN368" i="12"/>
  <c r="AT368" i="12"/>
  <c r="AK251" i="12"/>
  <c r="DR137" i="12" s="1"/>
  <c r="AR251" i="12"/>
  <c r="AW251" i="12"/>
  <c r="AN251" i="12"/>
  <c r="AQ251" i="12"/>
  <c r="AT251" i="12"/>
  <c r="AK221" i="12"/>
  <c r="DR126" i="12" s="1"/>
  <c r="AT221" i="12"/>
  <c r="AR221" i="12"/>
  <c r="AW221" i="12"/>
  <c r="AQ221" i="12"/>
  <c r="AN221" i="12"/>
  <c r="AK300" i="12"/>
  <c r="DR167" i="12" s="1"/>
  <c r="AQ300" i="12"/>
  <c r="AN300" i="12"/>
  <c r="AR300" i="12"/>
  <c r="AW300" i="12"/>
  <c r="AT300" i="12"/>
  <c r="AK303" i="12"/>
  <c r="DR170" i="12" s="1"/>
  <c r="AN303" i="12"/>
  <c r="AR303" i="12"/>
  <c r="AT303" i="12"/>
  <c r="AQ303" i="12"/>
  <c r="AW303" i="12"/>
  <c r="AK56" i="12"/>
  <c r="DR37" i="12" s="1"/>
  <c r="AQ56" i="12"/>
  <c r="AN56" i="12"/>
  <c r="AT56" i="12"/>
  <c r="AR56" i="12"/>
  <c r="AW56" i="12"/>
  <c r="AK369" i="12"/>
  <c r="DR198" i="12" s="1"/>
  <c r="AN369" i="12"/>
  <c r="AR369" i="12"/>
  <c r="AW369" i="12"/>
  <c r="AT369" i="12"/>
  <c r="AQ369" i="12"/>
  <c r="AK95" i="12"/>
  <c r="DR57" i="12" s="1"/>
  <c r="AW95" i="12"/>
  <c r="AT95" i="12"/>
  <c r="AN95" i="12"/>
  <c r="AQ95" i="12"/>
  <c r="AR95" i="12"/>
  <c r="AK59" i="12"/>
  <c r="DR40" i="12" s="1"/>
  <c r="AW59" i="12"/>
  <c r="AQ59" i="12"/>
  <c r="AT59" i="12"/>
  <c r="AN59" i="12"/>
  <c r="AR59" i="12"/>
  <c r="AK145" i="12"/>
  <c r="DR88" i="12" s="1"/>
  <c r="AQ145" i="12"/>
  <c r="AR145" i="12"/>
  <c r="AW145" i="12"/>
  <c r="AT145" i="12"/>
  <c r="AN145" i="12"/>
  <c r="AK382" i="12"/>
  <c r="DR211" i="12" s="1"/>
  <c r="AT382" i="12"/>
  <c r="AW382" i="12"/>
  <c r="AQ382" i="12"/>
  <c r="AR382" i="12"/>
  <c r="AN382" i="12"/>
  <c r="AK270" i="12"/>
  <c r="DR156" i="12" s="1"/>
  <c r="AW270" i="12"/>
  <c r="AT270" i="12"/>
  <c r="AR270" i="12"/>
  <c r="AQ270" i="12"/>
  <c r="AN270" i="12"/>
  <c r="AK31" i="12"/>
  <c r="DR31" i="12" s="1"/>
  <c r="AR31" i="12"/>
  <c r="AQ31" i="12"/>
  <c r="AW31" i="12"/>
  <c r="AT31" i="12"/>
  <c r="AN31" i="12"/>
  <c r="AK306" i="12"/>
  <c r="DR173" i="12" s="1"/>
  <c r="AN306" i="12"/>
  <c r="AW306" i="12"/>
  <c r="AR306" i="12"/>
  <c r="AT306" i="12"/>
  <c r="AQ306" i="12"/>
  <c r="AK62" i="12"/>
  <c r="DR43" i="12" s="1"/>
  <c r="AR62" i="12"/>
  <c r="AW62" i="12"/>
  <c r="AT62" i="12"/>
  <c r="AQ62" i="12"/>
  <c r="AN62" i="12"/>
  <c r="AK336" i="12"/>
  <c r="DR184" i="12" s="1"/>
  <c r="AN336" i="12"/>
  <c r="AR336" i="12"/>
  <c r="AW336" i="12"/>
  <c r="AT336" i="12"/>
  <c r="AQ336" i="12"/>
  <c r="AK329" i="12"/>
  <c r="DR177" i="12" s="1"/>
  <c r="AT329" i="12"/>
  <c r="AR329" i="12"/>
  <c r="AW329" i="12"/>
  <c r="AN329" i="12"/>
  <c r="AQ329" i="12"/>
  <c r="AK106" i="12"/>
  <c r="DR68" i="12" s="1"/>
  <c r="AQ106" i="12"/>
  <c r="AR106" i="12"/>
  <c r="AW106" i="12"/>
  <c r="AT106" i="12"/>
  <c r="AN106" i="12"/>
  <c r="AK151" i="12"/>
  <c r="DR94" i="12" s="1"/>
  <c r="AW151" i="12"/>
  <c r="AN151" i="12"/>
  <c r="AT151" i="12"/>
  <c r="AQ151" i="12"/>
  <c r="AR151" i="12"/>
  <c r="AK265" i="12"/>
  <c r="DR151" i="12" s="1"/>
  <c r="AN265" i="12"/>
  <c r="AR265" i="12"/>
  <c r="AW265" i="12"/>
  <c r="AT265" i="12"/>
  <c r="AQ265" i="12"/>
  <c r="AK217" i="12"/>
  <c r="DR122" i="12" s="1"/>
  <c r="AN217" i="12"/>
  <c r="AW217" i="12"/>
  <c r="AQ217" i="12"/>
  <c r="AR217" i="12"/>
  <c r="AT217" i="12"/>
  <c r="AK181" i="12"/>
  <c r="DR105" i="12" s="1"/>
  <c r="AQ181" i="12"/>
  <c r="AR181" i="12"/>
  <c r="AW181" i="12"/>
  <c r="AN181" i="12"/>
  <c r="AT181" i="12"/>
  <c r="AK229" i="12"/>
  <c r="DR134" i="12" s="1"/>
  <c r="AN229" i="12"/>
  <c r="AQ229" i="12"/>
  <c r="AR229" i="12"/>
  <c r="AT229" i="12"/>
  <c r="AW229" i="12"/>
  <c r="AK227" i="12"/>
  <c r="DR132" i="12" s="1"/>
  <c r="AT227" i="12"/>
  <c r="AN227" i="12"/>
  <c r="AW227" i="12"/>
  <c r="AR227" i="12"/>
  <c r="AQ227" i="12"/>
  <c r="AK139" i="12"/>
  <c r="DR82" i="12" s="1"/>
  <c r="AR139" i="12"/>
  <c r="AW139" i="12"/>
  <c r="AT139" i="12"/>
  <c r="AN139" i="12"/>
  <c r="AQ139" i="12"/>
  <c r="AK64" i="12"/>
  <c r="DR45" i="12" s="1"/>
  <c r="AQ64" i="12"/>
  <c r="AR64" i="12"/>
  <c r="AW64" i="12"/>
  <c r="AN64" i="12"/>
  <c r="AT64" i="12"/>
  <c r="AK184" i="12"/>
  <c r="DR108" i="12" s="1"/>
  <c r="AN184" i="12"/>
  <c r="AQ184" i="12"/>
  <c r="AW184" i="12"/>
  <c r="AT184" i="12"/>
  <c r="AR184" i="12"/>
  <c r="AK25" i="12"/>
  <c r="DR25" i="12" s="1"/>
  <c r="AW25" i="12"/>
  <c r="AN25" i="12"/>
  <c r="AT25" i="12"/>
  <c r="AQ25" i="12"/>
  <c r="AR25" i="12"/>
  <c r="AK177" i="12"/>
  <c r="DR101" i="12" s="1"/>
  <c r="AW177" i="12"/>
  <c r="AR177" i="12"/>
  <c r="AT177" i="12"/>
  <c r="AQ177" i="12"/>
  <c r="AN177" i="12"/>
  <c r="AK385" i="12"/>
  <c r="DR214" i="12" s="1"/>
  <c r="AR385" i="12"/>
  <c r="AQ385" i="12"/>
  <c r="AW385" i="12"/>
  <c r="AN385" i="12"/>
  <c r="AT385" i="12"/>
  <c r="AK308" i="12"/>
  <c r="DR175" i="12" s="1"/>
  <c r="AR308" i="12"/>
  <c r="AQ308" i="12"/>
  <c r="AN308" i="12"/>
  <c r="AW308" i="12"/>
  <c r="AT308" i="12"/>
  <c r="AK220" i="12"/>
  <c r="DR125" i="12" s="1"/>
  <c r="AR220" i="12"/>
  <c r="AW220" i="12"/>
  <c r="AN220" i="12"/>
  <c r="AQ220" i="12"/>
  <c r="AT220" i="12"/>
  <c r="AK333" i="12"/>
  <c r="DR181" i="12" s="1"/>
  <c r="AT333" i="12"/>
  <c r="AN333" i="12"/>
  <c r="AQ333" i="12"/>
  <c r="AW333" i="12"/>
  <c r="AR333" i="12"/>
  <c r="AK98" i="12"/>
  <c r="DR60" i="12" s="1"/>
  <c r="AN98" i="12"/>
  <c r="AW98" i="12"/>
  <c r="AQ98" i="12"/>
  <c r="AT98" i="12"/>
  <c r="AR98" i="12"/>
  <c r="AK338" i="12"/>
  <c r="DR186" i="12" s="1"/>
  <c r="AN338" i="12"/>
  <c r="AW338" i="12"/>
  <c r="AT338" i="12"/>
  <c r="AR338" i="12"/>
  <c r="AQ338" i="12"/>
  <c r="AK26" i="12"/>
  <c r="DR26" i="12" s="1"/>
  <c r="AQ26" i="12"/>
  <c r="AT26" i="12"/>
  <c r="AW26" i="12"/>
  <c r="AN26" i="12"/>
  <c r="AR26" i="12"/>
  <c r="AK299" i="12"/>
  <c r="DR166" i="12" s="1"/>
  <c r="AT299" i="12"/>
  <c r="AQ299" i="12"/>
  <c r="AW299" i="12"/>
  <c r="AN299" i="12"/>
  <c r="AR299" i="12"/>
  <c r="AK222" i="12"/>
  <c r="DR127" i="12" s="1"/>
  <c r="AR222" i="12"/>
  <c r="AW222" i="12"/>
  <c r="AT222" i="12"/>
  <c r="AQ222" i="12"/>
  <c r="AN222" i="12"/>
  <c r="AK344" i="12"/>
  <c r="DR192" i="12" s="1"/>
  <c r="AR344" i="12"/>
  <c r="AW344" i="12"/>
  <c r="AT344" i="12"/>
  <c r="AQ344" i="12"/>
  <c r="AN344" i="12"/>
  <c r="AK105" i="12"/>
  <c r="DR67" i="12" s="1"/>
  <c r="AQ105" i="12"/>
  <c r="AW105" i="12"/>
  <c r="AR105" i="12"/>
  <c r="AN105" i="12"/>
  <c r="AT105" i="12"/>
  <c r="AK307" i="12"/>
  <c r="DR174" i="12" s="1"/>
  <c r="AN307" i="12"/>
  <c r="AR307" i="12"/>
  <c r="AT307" i="12"/>
  <c r="AQ307" i="12"/>
  <c r="AW307" i="12"/>
  <c r="AK230" i="12"/>
  <c r="DR135" i="12" s="1"/>
  <c r="AQ230" i="12"/>
  <c r="AN230" i="12"/>
  <c r="AR230" i="12"/>
  <c r="AW230" i="12"/>
  <c r="AT230" i="12"/>
  <c r="AK371" i="12"/>
  <c r="DR200" i="12" s="1"/>
  <c r="AR371" i="12"/>
  <c r="AW371" i="12"/>
  <c r="AT371" i="12"/>
  <c r="AQ371" i="12"/>
  <c r="AN371" i="12"/>
  <c r="AK71" i="12"/>
  <c r="DR52" i="12" s="1"/>
  <c r="AR71" i="12"/>
  <c r="AW71" i="12"/>
  <c r="AT71" i="12"/>
  <c r="AN71" i="12"/>
  <c r="AQ71" i="12"/>
  <c r="AK69" i="12"/>
  <c r="DR50" i="12" s="1"/>
  <c r="AR69" i="12"/>
  <c r="AT69" i="12"/>
  <c r="AQ69" i="12"/>
  <c r="AN69" i="12"/>
  <c r="AW69" i="12"/>
  <c r="AK32" i="12"/>
  <c r="DR32" i="12" s="1"/>
  <c r="AN32" i="12"/>
  <c r="AR32" i="12"/>
  <c r="AW32" i="12"/>
  <c r="AT32" i="12"/>
  <c r="AQ32" i="12"/>
  <c r="AK114" i="12"/>
  <c r="DR76" i="12" s="1"/>
  <c r="AR114" i="12"/>
  <c r="AQ114" i="12"/>
  <c r="AW114" i="12"/>
  <c r="AN114" i="12"/>
  <c r="AT114" i="12"/>
  <c r="AK57" i="12"/>
  <c r="DR38" i="12" s="1"/>
  <c r="AN57" i="12"/>
  <c r="AT57" i="12"/>
  <c r="AR57" i="12"/>
  <c r="AW57" i="12"/>
  <c r="AQ57" i="12"/>
  <c r="AK61" i="12"/>
  <c r="DR42" i="12" s="1"/>
  <c r="AW61" i="12"/>
  <c r="AN61" i="12"/>
  <c r="AQ61" i="12"/>
  <c r="AR61" i="12"/>
  <c r="AT61" i="12"/>
  <c r="AK334" i="12"/>
  <c r="DR182" i="12" s="1"/>
  <c r="AR334" i="12"/>
  <c r="AW334" i="12"/>
  <c r="AT334" i="12"/>
  <c r="AQ334" i="12"/>
  <c r="AN334" i="12"/>
  <c r="AK257" i="12"/>
  <c r="DR143" i="12" s="1"/>
  <c r="AR257" i="12"/>
  <c r="AW257" i="12"/>
  <c r="AT257" i="12"/>
  <c r="AQ257" i="12"/>
  <c r="AN257" i="12"/>
  <c r="AK379" i="12"/>
  <c r="DR208" i="12" s="1"/>
  <c r="AN379" i="12"/>
  <c r="AQ379" i="12"/>
  <c r="AR379" i="12"/>
  <c r="AW379" i="12"/>
  <c r="AT379" i="12"/>
  <c r="AK20" i="12"/>
  <c r="DR20" i="12" s="1"/>
  <c r="AQ20" i="12"/>
  <c r="AW20" i="12"/>
  <c r="AR20" i="12"/>
  <c r="AT20" i="12"/>
  <c r="AN20" i="12"/>
  <c r="AK301" i="12"/>
  <c r="DR168" i="12" s="1"/>
  <c r="AQ301" i="12"/>
  <c r="AR301" i="12"/>
  <c r="AT301" i="12"/>
  <c r="AN301" i="12"/>
  <c r="AW301" i="12"/>
  <c r="AK99" i="12"/>
  <c r="DR61" i="12" s="1"/>
  <c r="AR99" i="12"/>
  <c r="AW99" i="12"/>
  <c r="AN99" i="12"/>
  <c r="AQ99" i="12"/>
  <c r="AT99" i="12"/>
  <c r="AK191" i="12"/>
  <c r="DR115" i="12" s="1"/>
  <c r="AR191" i="12"/>
  <c r="AN191" i="12"/>
  <c r="AW191" i="12"/>
  <c r="AT191" i="12"/>
  <c r="AQ191" i="12"/>
  <c r="AK135" i="12"/>
  <c r="DR78" i="12" s="1"/>
  <c r="AR135" i="12"/>
  <c r="AT135" i="12"/>
  <c r="AW135" i="12"/>
  <c r="AN135" i="12"/>
  <c r="AQ135" i="12"/>
  <c r="AK214" i="12"/>
  <c r="DR119" i="12" s="1"/>
  <c r="AN214" i="12"/>
  <c r="AR214" i="12"/>
  <c r="AW214" i="12"/>
  <c r="AT214" i="12"/>
  <c r="AQ214" i="12"/>
  <c r="AK112" i="12"/>
  <c r="DR74" i="12" s="1"/>
  <c r="AR112" i="12"/>
  <c r="AQ112" i="12"/>
  <c r="AW112" i="12"/>
  <c r="AN112" i="12"/>
  <c r="AT112" i="12"/>
  <c r="AK346" i="12"/>
  <c r="DR194" i="12" s="1"/>
  <c r="AW346" i="12"/>
  <c r="AR346" i="12"/>
  <c r="AT346" i="12"/>
  <c r="AQ346" i="12"/>
  <c r="AN346" i="12"/>
  <c r="AK108" i="12"/>
  <c r="DR70" i="12" s="1"/>
  <c r="AT108" i="12"/>
  <c r="AW108" i="12"/>
  <c r="AR108" i="12"/>
  <c r="AN108" i="12"/>
  <c r="AQ108" i="12"/>
  <c r="AK29" i="12"/>
  <c r="DR29" i="12" s="1"/>
  <c r="AQ29" i="12"/>
  <c r="AT29" i="12"/>
  <c r="AR29" i="12"/>
  <c r="AW29" i="12"/>
  <c r="AN29" i="12"/>
  <c r="AK342" i="12"/>
  <c r="DR190" i="12" s="1"/>
  <c r="AT342" i="12"/>
  <c r="AQ342" i="12"/>
  <c r="AN342" i="12"/>
  <c r="AR342" i="12"/>
  <c r="AW342" i="12"/>
  <c r="AK23" i="12"/>
  <c r="DR23" i="12" s="1"/>
  <c r="AN23" i="12"/>
  <c r="AW23" i="12"/>
  <c r="AT23" i="12"/>
  <c r="AR23" i="12"/>
  <c r="AQ23" i="12"/>
  <c r="AK70" i="12"/>
  <c r="DR51" i="12" s="1"/>
  <c r="AT70" i="12"/>
  <c r="AQ70" i="12"/>
  <c r="AN70" i="12"/>
  <c r="AR70" i="12"/>
  <c r="AW70" i="12"/>
  <c r="AK35" i="12"/>
  <c r="DR35" i="12" s="1"/>
  <c r="AN35" i="12"/>
  <c r="AT35" i="12"/>
  <c r="AR35" i="12"/>
  <c r="AW35" i="12"/>
  <c r="AQ35" i="12"/>
  <c r="AK152" i="12"/>
  <c r="DR95" i="12" s="1"/>
  <c r="AT152" i="12"/>
  <c r="AQ152" i="12"/>
  <c r="AR152" i="12"/>
  <c r="AN152" i="12"/>
  <c r="AW152" i="12"/>
  <c r="AK212" i="12"/>
  <c r="DR117" i="12" s="1"/>
  <c r="AN212" i="12"/>
  <c r="AW212" i="12"/>
  <c r="AT212" i="12"/>
  <c r="AR212" i="12"/>
  <c r="AQ212" i="12"/>
  <c r="AK260" i="12"/>
  <c r="DR146" i="12" s="1"/>
  <c r="AR260" i="12"/>
  <c r="AN260" i="12"/>
  <c r="AT260" i="12"/>
  <c r="AW260" i="12"/>
  <c r="AQ260" i="12"/>
  <c r="AK183" i="12"/>
  <c r="DR107" i="12" s="1"/>
  <c r="AT183" i="12"/>
  <c r="AQ183" i="12"/>
  <c r="AN183" i="12"/>
  <c r="AR183" i="12"/>
  <c r="AW183" i="12"/>
  <c r="AK305" i="12"/>
  <c r="DR172" i="12" s="1"/>
  <c r="AT305" i="12"/>
  <c r="AN305" i="12"/>
  <c r="AW305" i="12"/>
  <c r="AR305" i="12"/>
  <c r="AQ305" i="12"/>
  <c r="AK296" i="12"/>
  <c r="DR163" i="12" s="1"/>
  <c r="AN296" i="12"/>
  <c r="AR296" i="12"/>
  <c r="AW296" i="12"/>
  <c r="AT296" i="12"/>
  <c r="AQ296" i="12"/>
  <c r="AK372" i="12"/>
  <c r="DR201" i="12" s="1"/>
  <c r="AR372" i="12"/>
  <c r="AW372" i="12"/>
  <c r="AN372" i="12"/>
  <c r="AT372" i="12"/>
  <c r="AQ372" i="12"/>
  <c r="AK259" i="12"/>
  <c r="DR145" i="12" s="1"/>
  <c r="AR259" i="12"/>
  <c r="AW259" i="12"/>
  <c r="AN259" i="12"/>
  <c r="AT259" i="12"/>
  <c r="AQ259" i="12"/>
  <c r="AK67" i="12"/>
  <c r="DR48" i="12" s="1"/>
  <c r="AT67" i="12"/>
  <c r="AR67" i="12"/>
  <c r="AQ67" i="12"/>
  <c r="AN67" i="12"/>
  <c r="AW67" i="12"/>
  <c r="AK384" i="12"/>
  <c r="DR213" i="12" s="1"/>
  <c r="AN384" i="12"/>
  <c r="AW384" i="12"/>
  <c r="AR384" i="12"/>
  <c r="AT384" i="12"/>
  <c r="AQ384" i="12"/>
  <c r="AK97" i="12"/>
  <c r="DR59" i="12" s="1"/>
  <c r="AR97" i="12"/>
  <c r="AW97" i="12"/>
  <c r="AT97" i="12"/>
  <c r="AQ97" i="12"/>
  <c r="AN97" i="12"/>
  <c r="AK219" i="12"/>
  <c r="DR124" i="12" s="1"/>
  <c r="AT219" i="12"/>
  <c r="AN219" i="12"/>
  <c r="AW219" i="12"/>
  <c r="AQ219" i="12"/>
  <c r="AR219" i="12"/>
  <c r="AK60" i="12"/>
  <c r="DR41" i="12" s="1"/>
  <c r="AW60" i="12"/>
  <c r="AR60" i="12"/>
  <c r="AQ60" i="12"/>
  <c r="AT60" i="12"/>
  <c r="AN60" i="12"/>
  <c r="AK228" i="12"/>
  <c r="DR133" i="12" s="1"/>
  <c r="AT228" i="12"/>
  <c r="AR228" i="12"/>
  <c r="AW228" i="12"/>
  <c r="AN228" i="12"/>
  <c r="AQ228" i="12"/>
  <c r="AK68" i="12"/>
  <c r="DR49" i="12" s="1"/>
  <c r="AN68" i="12"/>
  <c r="AW68" i="12"/>
  <c r="AR68" i="12"/>
  <c r="AT68" i="12"/>
  <c r="AQ68" i="12"/>
  <c r="AK343" i="12"/>
  <c r="DR191" i="12" s="1"/>
  <c r="AR343" i="12"/>
  <c r="AT343" i="12"/>
  <c r="AQ343" i="12"/>
  <c r="AN343" i="12"/>
  <c r="AW343" i="12"/>
  <c r="AK263" i="12"/>
  <c r="DR149" i="12" s="1"/>
  <c r="AQ263" i="12"/>
  <c r="AT263" i="12"/>
  <c r="AN263" i="12"/>
  <c r="AW263" i="12"/>
  <c r="AR263" i="12"/>
  <c r="AK103" i="12"/>
  <c r="DR65" i="12" s="1"/>
  <c r="AT103" i="12"/>
  <c r="AQ103" i="12"/>
  <c r="AR103" i="12"/>
  <c r="AW103" i="12"/>
  <c r="AN103" i="12"/>
  <c r="AK370" i="12"/>
  <c r="DR199" i="12" s="1"/>
  <c r="AT370" i="12"/>
  <c r="AQ370" i="12"/>
  <c r="AN370" i="12"/>
  <c r="AR370" i="12"/>
  <c r="AW370" i="12"/>
  <c r="AK376" i="12"/>
  <c r="DR205" i="12" s="1"/>
  <c r="AT376" i="12"/>
  <c r="AQ376" i="12"/>
  <c r="AR376" i="12"/>
  <c r="AW376" i="12"/>
  <c r="AN376" i="12"/>
  <c r="AK348" i="12"/>
  <c r="DR196" i="12" s="1"/>
  <c r="AQ348" i="12"/>
  <c r="AW348" i="12"/>
  <c r="AR348" i="12"/>
  <c r="AN348" i="12"/>
  <c r="AT348" i="12"/>
  <c r="AK190" i="12"/>
  <c r="DR114" i="12" s="1"/>
  <c r="AQ190" i="12"/>
  <c r="AR190" i="12"/>
  <c r="AT190" i="12"/>
  <c r="AW190" i="12"/>
  <c r="AN190" i="12"/>
  <c r="AK113" i="12"/>
  <c r="DR75" i="12" s="1"/>
  <c r="AQ113" i="12"/>
  <c r="AR113" i="12"/>
  <c r="AN113" i="12"/>
  <c r="AW113" i="12"/>
  <c r="AT113" i="12"/>
  <c r="AK254" i="12"/>
  <c r="DR140" i="12" s="1"/>
  <c r="AT254" i="12"/>
  <c r="AW254" i="12"/>
  <c r="AN254" i="12"/>
  <c r="AQ254" i="12"/>
  <c r="AR254" i="12"/>
  <c r="AK140" i="12"/>
  <c r="DR83" i="12" s="1"/>
  <c r="AW140" i="12"/>
  <c r="AR140" i="12"/>
  <c r="AN140" i="12"/>
  <c r="AT140" i="12"/>
  <c r="AQ140" i="12"/>
  <c r="AK298" i="12"/>
  <c r="DR165" i="12" s="1"/>
  <c r="AT298" i="12"/>
  <c r="AR298" i="12"/>
  <c r="AQ298" i="12"/>
  <c r="AN298" i="12"/>
  <c r="AW298" i="12"/>
  <c r="AK138" i="12"/>
  <c r="DR81" i="12" s="1"/>
  <c r="AN138" i="12"/>
  <c r="AW138" i="12"/>
  <c r="AR138" i="12"/>
  <c r="AQ138" i="12"/>
  <c r="AT138" i="12"/>
  <c r="AK378" i="12"/>
  <c r="DR207" i="12" s="1"/>
  <c r="AQ378" i="12"/>
  <c r="AR378" i="12"/>
  <c r="AN378" i="12"/>
  <c r="AT378" i="12"/>
  <c r="AW378" i="12"/>
  <c r="AK24" i="12"/>
  <c r="DR24" i="12" s="1"/>
  <c r="AW24" i="12"/>
  <c r="AT24" i="12"/>
  <c r="AN24" i="12"/>
  <c r="AR24" i="12"/>
  <c r="AQ24" i="12"/>
  <c r="AK269" i="12"/>
  <c r="DR155" i="12" s="1"/>
  <c r="AW269" i="12"/>
  <c r="AR269" i="12"/>
  <c r="AT269" i="12"/>
  <c r="AQ269" i="12"/>
  <c r="AN269" i="12"/>
  <c r="AK58" i="12"/>
  <c r="DR39" i="12" s="1"/>
  <c r="AR58" i="12"/>
  <c r="AT58" i="12"/>
  <c r="AN58" i="12"/>
  <c r="AW58" i="12"/>
  <c r="AQ58" i="12"/>
  <c r="AK261" i="12"/>
  <c r="DR147" i="12" s="1"/>
  <c r="AR261" i="12"/>
  <c r="AN261" i="12"/>
  <c r="AW261" i="12"/>
  <c r="AT261" i="12"/>
  <c r="AQ261" i="12"/>
  <c r="AK224" i="12"/>
  <c r="DR129" i="12" s="1"/>
  <c r="AT224" i="12"/>
  <c r="AQ224" i="12"/>
  <c r="AN224" i="12"/>
  <c r="AW224" i="12"/>
  <c r="AR224" i="12"/>
  <c r="AK215" i="12"/>
  <c r="DR120" i="12" s="1"/>
  <c r="AT215" i="12"/>
  <c r="AR215" i="12"/>
  <c r="AQ215" i="12"/>
  <c r="AN215" i="12"/>
  <c r="AW215" i="12"/>
  <c r="AK297" i="12"/>
  <c r="DR164" i="12" s="1"/>
  <c r="AR297" i="12"/>
  <c r="AT297" i="12"/>
  <c r="AN297" i="12"/>
  <c r="AW297" i="12"/>
  <c r="AQ297" i="12"/>
  <c r="AK147" i="12"/>
  <c r="DR90" i="12" s="1"/>
  <c r="AR147" i="12"/>
  <c r="AT147" i="12"/>
  <c r="AW147" i="12"/>
  <c r="AN147" i="12"/>
  <c r="AQ147" i="12"/>
  <c r="AK293" i="12"/>
  <c r="DR160" i="12" s="1"/>
  <c r="AN293" i="12"/>
  <c r="AR293" i="12"/>
  <c r="AQ293" i="12"/>
  <c r="AW293" i="12"/>
  <c r="AT293" i="12"/>
  <c r="AK150" i="12"/>
  <c r="DR93" i="12" s="1"/>
  <c r="AW150" i="12"/>
  <c r="AN150" i="12"/>
  <c r="AT150" i="12"/>
  <c r="AQ150" i="12"/>
  <c r="AR150" i="12"/>
  <c r="AK381" i="12"/>
  <c r="DR210" i="12" s="1"/>
  <c r="AW381" i="12"/>
  <c r="AN381" i="12"/>
  <c r="AT381" i="12"/>
  <c r="AQ381" i="12"/>
  <c r="AR381" i="12"/>
  <c r="AK304" i="12"/>
  <c r="DR171" i="12" s="1"/>
  <c r="AR304" i="12"/>
  <c r="AW304" i="12"/>
  <c r="AT304" i="12"/>
  <c r="AQ304" i="12"/>
  <c r="AN304" i="12"/>
  <c r="AK185" i="12"/>
  <c r="DR109" i="12" s="1"/>
  <c r="AW185" i="12"/>
  <c r="AR185" i="12"/>
  <c r="AQ185" i="12"/>
  <c r="AT185" i="12"/>
  <c r="AN185" i="12"/>
  <c r="AK176" i="12"/>
  <c r="DR100" i="12" s="1"/>
  <c r="AN176" i="12"/>
  <c r="AQ176" i="12"/>
  <c r="AR176" i="12"/>
  <c r="AT176" i="12"/>
  <c r="AW176" i="12"/>
  <c r="AK143" i="12"/>
  <c r="DR86" i="12" s="1"/>
  <c r="AR143" i="12"/>
  <c r="AT143" i="12"/>
  <c r="AW143" i="12"/>
  <c r="AQ143" i="12"/>
  <c r="AN143" i="12"/>
  <c r="AK66" i="12"/>
  <c r="DR47" i="12" s="1"/>
  <c r="AT66" i="12"/>
  <c r="AN66" i="12"/>
  <c r="AR66" i="12"/>
  <c r="AW66" i="12"/>
  <c r="AQ66" i="12"/>
  <c r="AK188" i="12"/>
  <c r="DR112" i="12" s="1"/>
  <c r="AQ188" i="12"/>
  <c r="AR188" i="12"/>
  <c r="AW188" i="12"/>
  <c r="AN188" i="12"/>
  <c r="AT188" i="12"/>
  <c r="AK174" i="12"/>
  <c r="DR98" i="12" s="1"/>
  <c r="AQ174" i="12"/>
  <c r="AN174" i="12"/>
  <c r="AW174" i="12"/>
  <c r="AR174" i="12"/>
  <c r="AT174" i="12"/>
  <c r="AK218" i="12"/>
  <c r="DR123" i="12" s="1"/>
  <c r="AR218" i="12"/>
  <c r="AW218" i="12"/>
  <c r="AT218" i="12"/>
  <c r="AQ218" i="12"/>
  <c r="AN218" i="12"/>
  <c r="AK340" i="12"/>
  <c r="DR188" i="12" s="1"/>
  <c r="AQ340" i="12"/>
  <c r="AN340" i="12"/>
  <c r="AR340" i="12"/>
  <c r="AW340" i="12"/>
  <c r="AT340" i="12"/>
  <c r="AK347" i="12"/>
  <c r="DR195" i="12" s="1"/>
  <c r="AT347" i="12"/>
  <c r="AR347" i="12"/>
  <c r="AN347" i="12"/>
  <c r="AW347" i="12"/>
  <c r="AQ347" i="12"/>
  <c r="AK21" i="12"/>
  <c r="DR21" i="12" s="1"/>
  <c r="AR21" i="12"/>
  <c r="AT21" i="12"/>
  <c r="AW21" i="12"/>
  <c r="AQ21" i="12"/>
  <c r="AN21" i="12"/>
  <c r="AK36" i="12"/>
  <c r="DR36" i="12" s="1"/>
  <c r="AR36" i="12"/>
  <c r="AW36" i="12"/>
  <c r="AT36" i="12"/>
  <c r="AQ36" i="12"/>
  <c r="AN36" i="12"/>
  <c r="AK110" i="12"/>
  <c r="DR72" i="12" s="1"/>
  <c r="AW110" i="12"/>
  <c r="AQ110" i="12"/>
  <c r="AT110" i="12"/>
  <c r="AR110" i="12"/>
  <c r="AN110" i="12"/>
  <c r="AK373" i="12"/>
  <c r="DR202" i="12" s="1"/>
  <c r="AQ373" i="12"/>
  <c r="AN373" i="12"/>
  <c r="AR373" i="12"/>
  <c r="AT373" i="12"/>
  <c r="AW373" i="12"/>
  <c r="AK18" i="12"/>
  <c r="DR18" i="12" s="1"/>
  <c r="AN18" i="12"/>
  <c r="AT18" i="12"/>
  <c r="AR18" i="12"/>
  <c r="AQ18" i="12"/>
  <c r="AW18" i="12"/>
  <c r="AK330" i="12"/>
  <c r="DR178" i="12" s="1"/>
  <c r="AQ330" i="12"/>
  <c r="AR330" i="12"/>
  <c r="AT330" i="12"/>
  <c r="AW330" i="12"/>
  <c r="AN330" i="12"/>
  <c r="AK253" i="12"/>
  <c r="DR139" i="12" s="1"/>
  <c r="AQ253" i="12"/>
  <c r="AN253" i="12"/>
  <c r="AR253" i="12"/>
  <c r="AT253" i="12"/>
  <c r="AW253" i="12"/>
  <c r="AK375" i="12"/>
  <c r="DR204" i="12" s="1"/>
  <c r="AQ375" i="12"/>
  <c r="AN375" i="12"/>
  <c r="AT375" i="12"/>
  <c r="AW375" i="12"/>
  <c r="AR375" i="12"/>
  <c r="AK27" i="12"/>
  <c r="DR27" i="12" s="1"/>
  <c r="AT27" i="12"/>
  <c r="AN27" i="12"/>
  <c r="AR27" i="12"/>
  <c r="AW27" i="12"/>
  <c r="AQ27" i="12"/>
  <c r="AK73" i="12"/>
  <c r="DR54" i="12" s="1"/>
  <c r="AN73" i="12"/>
  <c r="AT73" i="12"/>
  <c r="AQ73" i="12"/>
  <c r="AR73" i="12"/>
  <c r="AW73" i="12"/>
  <c r="AK28" i="12"/>
  <c r="DR28" i="12" s="1"/>
  <c r="AW28" i="12"/>
  <c r="AN28" i="12"/>
  <c r="AR28" i="12"/>
  <c r="AT28" i="12"/>
  <c r="AQ28" i="12"/>
  <c r="AK137" i="12"/>
  <c r="DR80" i="12" s="1"/>
  <c r="AN137" i="12"/>
  <c r="AT137" i="12"/>
  <c r="AQ137" i="12"/>
  <c r="AR137" i="12"/>
  <c r="AW137" i="12"/>
  <c r="AN9" i="5"/>
  <c r="F86" i="6"/>
  <c r="F10" i="5"/>
  <c r="G11" i="5"/>
  <c r="AM10" i="5"/>
  <c r="AO10" i="5"/>
  <c r="AP10" i="5"/>
  <c r="AN10" i="5"/>
  <c r="D57" i="6"/>
  <c r="C75" i="6" s="1"/>
  <c r="C72" i="6"/>
  <c r="D56" i="6"/>
  <c r="F55" i="6"/>
  <c r="C73" i="6" s="1"/>
  <c r="W53" i="6"/>
  <c r="W54" i="6" s="1"/>
  <c r="S56" i="6" s="1"/>
  <c r="S74" i="6" s="1"/>
  <c r="F54" i="6"/>
  <c r="K72" i="6" s="1"/>
  <c r="P57" i="6"/>
  <c r="P75" i="6" s="1"/>
  <c r="B68" i="6"/>
  <c r="C74" i="6"/>
  <c r="O62" i="6"/>
  <c r="M62" i="6"/>
  <c r="H62" i="6"/>
  <c r="Q62" i="6"/>
  <c r="K62" i="6"/>
  <c r="N62" i="6"/>
  <c r="L62" i="6"/>
  <c r="J62" i="6"/>
  <c r="I62" i="6"/>
  <c r="P62" i="6"/>
  <c r="U56" i="6"/>
  <c r="U74" i="6" s="1"/>
  <c r="U28" i="6"/>
  <c r="W9" i="6"/>
  <c r="M22" i="6" s="1"/>
  <c r="R60" i="6"/>
  <c r="N60" i="6"/>
  <c r="U60" i="6"/>
  <c r="J60" i="6"/>
  <c r="L28" i="6"/>
  <c r="R19" i="6"/>
  <c r="K12" i="6"/>
  <c r="W10" i="10"/>
  <c r="J17" i="6"/>
  <c r="W8" i="6"/>
  <c r="W6" i="6"/>
  <c r="W7" i="6"/>
  <c r="U19" i="6"/>
  <c r="T12" i="6"/>
  <c r="F8" i="13"/>
  <c r="F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F104" i="13"/>
  <c r="F105" i="13"/>
  <c r="F106" i="13"/>
  <c r="F107" i="13"/>
  <c r="F108" i="13"/>
  <c r="F109" i="13"/>
  <c r="F110" i="13"/>
  <c r="F111" i="13"/>
  <c r="F112" i="13"/>
  <c r="F113" i="13"/>
  <c r="F114" i="13"/>
  <c r="F115"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173" i="13"/>
  <c r="F174" i="13"/>
  <c r="F175" i="13"/>
  <c r="F176" i="13"/>
  <c r="F177" i="13"/>
  <c r="F178" i="13"/>
  <c r="F179" i="13"/>
  <c r="F180" i="13"/>
  <c r="F181" i="13"/>
  <c r="F182" i="13"/>
  <c r="F183" i="13"/>
  <c r="F184" i="13"/>
  <c r="F185" i="13"/>
  <c r="F186" i="13"/>
  <c r="F187" i="13"/>
  <c r="F188" i="13"/>
  <c r="F189" i="13"/>
  <c r="F190" i="13"/>
  <c r="F191" i="13"/>
  <c r="F192" i="13"/>
  <c r="F193" i="13"/>
  <c r="F194" i="13"/>
  <c r="F195" i="13"/>
  <c r="F196" i="13"/>
  <c r="F197" i="13"/>
  <c r="F198" i="13"/>
  <c r="F199" i="13"/>
  <c r="F200" i="13"/>
  <c r="F201" i="13"/>
  <c r="F202" i="13"/>
  <c r="F203" i="13"/>
  <c r="F204" i="13"/>
  <c r="F205" i="13"/>
  <c r="F206" i="13"/>
  <c r="F207" i="13"/>
  <c r="F208" i="13"/>
  <c r="F209" i="13"/>
  <c r="F210" i="13"/>
  <c r="F211" i="13"/>
  <c r="F212" i="13"/>
  <c r="F213" i="13"/>
  <c r="F214" i="13"/>
  <c r="F215" i="13"/>
  <c r="F216" i="13"/>
  <c r="F217" i="13"/>
  <c r="F218" i="13"/>
  <c r="F219" i="13"/>
  <c r="F220" i="13"/>
  <c r="F221" i="13"/>
  <c r="F222" i="13"/>
  <c r="F223" i="13"/>
  <c r="F224" i="13"/>
  <c r="F225" i="13"/>
  <c r="F226" i="13"/>
  <c r="F227" i="13"/>
  <c r="F228" i="13"/>
  <c r="F229" i="13"/>
  <c r="F230" i="13"/>
  <c r="F231" i="13"/>
  <c r="F232" i="13"/>
  <c r="F233" i="13"/>
  <c r="F234" i="13"/>
  <c r="F235" i="13"/>
  <c r="F236" i="13"/>
  <c r="F237" i="13"/>
  <c r="F238" i="13"/>
  <c r="F239" i="13"/>
  <c r="F240" i="13"/>
  <c r="F241" i="13"/>
  <c r="F242" i="13"/>
  <c r="F243" i="13"/>
  <c r="F244" i="13"/>
  <c r="F245" i="13"/>
  <c r="F246" i="13"/>
  <c r="F247" i="13"/>
  <c r="F248" i="13"/>
  <c r="F249" i="13"/>
  <c r="F250" i="13"/>
  <c r="F251" i="13"/>
  <c r="F252" i="13"/>
  <c r="F253" i="13"/>
  <c r="F254" i="13"/>
  <c r="F255" i="13"/>
  <c r="F256" i="13"/>
  <c r="F257" i="13"/>
  <c r="F258" i="13"/>
  <c r="F259" i="13"/>
  <c r="F260" i="13"/>
  <c r="F261" i="13"/>
  <c r="F262" i="13"/>
  <c r="F263" i="13"/>
  <c r="F264" i="13"/>
  <c r="F265" i="13"/>
  <c r="F266" i="13"/>
  <c r="F267" i="13"/>
  <c r="F268" i="13"/>
  <c r="F269" i="13"/>
  <c r="F270" i="13"/>
  <c r="F271" i="13"/>
  <c r="F272" i="13"/>
  <c r="F273" i="13"/>
  <c r="F274" i="13"/>
  <c r="F275" i="13"/>
  <c r="F276" i="13"/>
  <c r="F277" i="13"/>
  <c r="F278" i="13"/>
  <c r="F279" i="13"/>
  <c r="F280" i="13"/>
  <c r="F281" i="13"/>
  <c r="F282" i="13"/>
  <c r="F283" i="13"/>
  <c r="F284" i="13"/>
  <c r="F285" i="13"/>
  <c r="F286" i="13"/>
  <c r="F287" i="13"/>
  <c r="F288" i="13"/>
  <c r="F289" i="13"/>
  <c r="F290" i="13"/>
  <c r="F291" i="13"/>
  <c r="F292" i="13"/>
  <c r="F293" i="13"/>
  <c r="F294" i="13"/>
  <c r="F295" i="13"/>
  <c r="F296" i="13"/>
  <c r="F297" i="13"/>
  <c r="F298" i="13"/>
  <c r="F299" i="13"/>
  <c r="F300" i="13"/>
  <c r="F301" i="13"/>
  <c r="F302" i="13"/>
  <c r="F303" i="13"/>
  <c r="F304" i="13"/>
  <c r="F305" i="13"/>
  <c r="F306" i="13"/>
  <c r="F307" i="13"/>
  <c r="F308" i="13"/>
  <c r="F309" i="13"/>
  <c r="F310" i="13"/>
  <c r="F311" i="13"/>
  <c r="F312" i="13"/>
  <c r="F313" i="13"/>
  <c r="F314" i="13"/>
  <c r="F315" i="13"/>
  <c r="F316" i="13"/>
  <c r="F317" i="13"/>
  <c r="F318" i="13"/>
  <c r="F319" i="13"/>
  <c r="F320" i="13"/>
  <c r="F321" i="13"/>
  <c r="F322" i="13"/>
  <c r="F323" i="13"/>
  <c r="F324" i="13"/>
  <c r="F325" i="13"/>
  <c r="F326" i="13"/>
  <c r="F327" i="13"/>
  <c r="F328" i="13"/>
  <c r="F329" i="13"/>
  <c r="F330" i="13"/>
  <c r="F331" i="13"/>
  <c r="F332" i="13"/>
  <c r="F333" i="13"/>
  <c r="F334" i="13"/>
  <c r="F335" i="13"/>
  <c r="F336" i="13"/>
  <c r="F337" i="13"/>
  <c r="F338" i="13"/>
  <c r="F339" i="13"/>
  <c r="F340" i="13"/>
  <c r="F341" i="13"/>
  <c r="F342" i="13"/>
  <c r="F343" i="13"/>
  <c r="F344" i="13"/>
  <c r="F345" i="13"/>
  <c r="F346" i="13"/>
  <c r="F347" i="13"/>
  <c r="F348" i="13"/>
  <c r="F349" i="13"/>
  <c r="F350" i="13"/>
  <c r="F351" i="13"/>
  <c r="F352" i="13"/>
  <c r="F353" i="13"/>
  <c r="F354" i="13"/>
  <c r="F355" i="13"/>
  <c r="F356" i="13"/>
  <c r="F357" i="13"/>
  <c r="F358" i="13"/>
  <c r="F359" i="13"/>
  <c r="F360" i="13"/>
  <c r="F361" i="13"/>
  <c r="F362" i="13"/>
  <c r="F363" i="13"/>
  <c r="F364" i="13"/>
  <c r="F365" i="13"/>
  <c r="F366" i="13"/>
  <c r="F367" i="13"/>
  <c r="F368" i="13"/>
  <c r="F369" i="13"/>
  <c r="F370" i="13"/>
  <c r="F371" i="13"/>
  <c r="F372" i="13"/>
  <c r="F373" i="13"/>
  <c r="F374" i="13"/>
  <c r="F375" i="13"/>
  <c r="F376" i="13"/>
  <c r="F377" i="13"/>
  <c r="F378" i="13"/>
  <c r="F379" i="13"/>
  <c r="F380" i="13"/>
  <c r="F381" i="13"/>
  <c r="F382" i="13"/>
  <c r="F383" i="13"/>
  <c r="F384" i="13"/>
  <c r="F385" i="13"/>
  <c r="F386" i="13"/>
  <c r="F387" i="13"/>
  <c r="F388" i="13"/>
  <c r="F389" i="13"/>
  <c r="F390" i="13"/>
  <c r="F391" i="13"/>
  <c r="F392" i="13"/>
  <c r="F393" i="13"/>
  <c r="F394" i="13"/>
  <c r="F395" i="13"/>
  <c r="F396" i="13"/>
  <c r="F397" i="13"/>
  <c r="F398" i="13"/>
  <c r="F399" i="13"/>
  <c r="F400" i="13"/>
  <c r="F401" i="13"/>
  <c r="F402" i="13"/>
  <c r="F403" i="13"/>
  <c r="F404" i="13"/>
  <c r="F405" i="13"/>
  <c r="F406" i="13"/>
  <c r="F407" i="13"/>
  <c r="F408" i="13"/>
  <c r="F409" i="13"/>
  <c r="F410" i="13"/>
  <c r="F411" i="13"/>
  <c r="F412" i="13"/>
  <c r="F413" i="13"/>
  <c r="F414" i="13"/>
  <c r="F415" i="13"/>
  <c r="F416" i="13"/>
  <c r="F417" i="13"/>
  <c r="F418" i="13"/>
  <c r="F419" i="13"/>
  <c r="F420" i="13"/>
  <c r="F421" i="13"/>
  <c r="F422" i="13"/>
  <c r="F423" i="13"/>
  <c r="F424" i="13"/>
  <c r="F425" i="13"/>
  <c r="F426" i="13"/>
  <c r="F427" i="13"/>
  <c r="F428" i="13"/>
  <c r="F429" i="13"/>
  <c r="F430" i="13"/>
  <c r="F431" i="13"/>
  <c r="F432" i="13"/>
  <c r="F433" i="13"/>
  <c r="F434" i="13"/>
  <c r="F435" i="13"/>
  <c r="F436" i="13"/>
  <c r="F437" i="13"/>
  <c r="F438" i="13"/>
  <c r="F439" i="13"/>
  <c r="F440" i="13"/>
  <c r="F441" i="13"/>
  <c r="F442" i="13"/>
  <c r="F443" i="13"/>
  <c r="F444" i="13"/>
  <c r="F445" i="13"/>
  <c r="F446" i="13"/>
  <c r="F447" i="13"/>
  <c r="F448" i="13"/>
  <c r="F449" i="13"/>
  <c r="F450" i="13"/>
  <c r="F451" i="13"/>
  <c r="F452" i="13"/>
  <c r="F453" i="13"/>
  <c r="F454" i="13"/>
  <c r="F455" i="13"/>
  <c r="F456" i="13"/>
  <c r="F457" i="13"/>
  <c r="F458" i="13"/>
  <c r="F459" i="13"/>
  <c r="F460" i="13"/>
  <c r="F461" i="13"/>
  <c r="F462" i="13"/>
  <c r="F463" i="13"/>
  <c r="F464" i="13"/>
  <c r="F465" i="13"/>
  <c r="F466" i="13"/>
  <c r="F467" i="13"/>
  <c r="F468" i="13"/>
  <c r="F469" i="13"/>
  <c r="F470" i="13"/>
  <c r="F471" i="13"/>
  <c r="F472" i="13"/>
  <c r="F473" i="13"/>
  <c r="F474" i="13"/>
  <c r="F475" i="13"/>
  <c r="F476" i="13"/>
  <c r="F477" i="13"/>
  <c r="F478" i="13"/>
  <c r="F479" i="13"/>
  <c r="F480" i="13"/>
  <c r="F481" i="13"/>
  <c r="F482" i="13"/>
  <c r="F483" i="13"/>
  <c r="F484" i="13"/>
  <c r="F485" i="13"/>
  <c r="F486" i="13"/>
  <c r="F487" i="13"/>
  <c r="F488" i="13"/>
  <c r="F489" i="13"/>
  <c r="F490" i="13"/>
  <c r="F491" i="13"/>
  <c r="F492" i="13"/>
  <c r="F493" i="13"/>
  <c r="F494" i="13"/>
  <c r="F495" i="13"/>
  <c r="F496" i="13"/>
  <c r="F497" i="13"/>
  <c r="F498" i="13"/>
  <c r="F499" i="13"/>
  <c r="F500" i="13"/>
  <c r="F501" i="13"/>
  <c r="F502" i="13"/>
  <c r="F503" i="13"/>
  <c r="F504" i="13"/>
  <c r="F505" i="13"/>
  <c r="F506" i="13"/>
  <c r="F507" i="13"/>
  <c r="F508" i="13"/>
  <c r="F509" i="13"/>
  <c r="F510" i="13"/>
  <c r="F511" i="13"/>
  <c r="F512" i="13"/>
  <c r="F513" i="13"/>
  <c r="F514" i="13"/>
  <c r="F515" i="13"/>
  <c r="F516" i="13"/>
  <c r="F517" i="13"/>
  <c r="F518" i="13"/>
  <c r="F519" i="13"/>
  <c r="F520" i="13"/>
  <c r="F521" i="13"/>
  <c r="F522" i="13"/>
  <c r="F523" i="13"/>
  <c r="F524" i="13"/>
  <c r="F525" i="13"/>
  <c r="F526" i="13"/>
  <c r="F527" i="13"/>
  <c r="F528" i="13"/>
  <c r="F529" i="13"/>
  <c r="F530" i="13"/>
  <c r="F531" i="13"/>
  <c r="F532" i="13"/>
  <c r="F533" i="13"/>
  <c r="F534" i="13"/>
  <c r="F535" i="13"/>
  <c r="F536" i="13"/>
  <c r="F537" i="13"/>
  <c r="F538" i="13"/>
  <c r="F539" i="13"/>
  <c r="F540" i="13"/>
  <c r="F541" i="13"/>
  <c r="F542" i="13"/>
  <c r="F543" i="13"/>
  <c r="F544" i="13"/>
  <c r="F545" i="13"/>
  <c r="F546" i="13"/>
  <c r="F547" i="13"/>
  <c r="F548" i="13"/>
  <c r="F549" i="13"/>
  <c r="F550" i="13"/>
  <c r="F551" i="13"/>
  <c r="F552" i="13"/>
  <c r="F553" i="13"/>
  <c r="F554" i="13"/>
  <c r="F555" i="13"/>
  <c r="F556" i="13"/>
  <c r="F557" i="13"/>
  <c r="F558" i="13"/>
  <c r="F559" i="13"/>
  <c r="F560" i="13"/>
  <c r="F561" i="13"/>
  <c r="F562" i="13"/>
  <c r="F563" i="13"/>
  <c r="F564" i="13"/>
  <c r="F565" i="13"/>
  <c r="F566" i="13"/>
  <c r="F567" i="13"/>
  <c r="F568" i="13"/>
  <c r="F569" i="13"/>
  <c r="F570" i="13"/>
  <c r="F571" i="13"/>
  <c r="F572" i="13"/>
  <c r="F573" i="13"/>
  <c r="F574" i="13"/>
  <c r="F575" i="13"/>
  <c r="F576" i="13"/>
  <c r="F577" i="13"/>
  <c r="F578" i="13"/>
  <c r="F579" i="13"/>
  <c r="F580" i="13"/>
  <c r="F581" i="13"/>
  <c r="F582" i="13"/>
  <c r="F583" i="13"/>
  <c r="F584" i="13"/>
  <c r="F585" i="13"/>
  <c r="F586" i="13"/>
  <c r="F587" i="13"/>
  <c r="F588" i="13"/>
  <c r="F589" i="13"/>
  <c r="F590" i="13"/>
  <c r="F591" i="13"/>
  <c r="F592" i="13"/>
  <c r="F593" i="13"/>
  <c r="F594" i="13"/>
  <c r="F595" i="13"/>
  <c r="F596" i="13"/>
  <c r="F597" i="13"/>
  <c r="F598" i="13"/>
  <c r="F599" i="13"/>
  <c r="F600" i="13"/>
  <c r="F601" i="13"/>
  <c r="F602" i="13"/>
  <c r="F603" i="13"/>
  <c r="F604" i="13"/>
  <c r="F605" i="13"/>
  <c r="F606" i="13"/>
  <c r="F607" i="13"/>
  <c r="F608" i="13"/>
  <c r="F609" i="13"/>
  <c r="F610" i="13"/>
  <c r="F611" i="13"/>
  <c r="F612" i="13"/>
  <c r="F613" i="13"/>
  <c r="F614" i="13"/>
  <c r="F615" i="13"/>
  <c r="F616" i="13"/>
  <c r="F617" i="13"/>
  <c r="F618" i="13"/>
  <c r="F619" i="13"/>
  <c r="F620" i="13"/>
  <c r="F621" i="13"/>
  <c r="F622" i="13"/>
  <c r="F623" i="13"/>
  <c r="F624" i="13"/>
  <c r="F625" i="13"/>
  <c r="F626" i="13"/>
  <c r="F627" i="13"/>
  <c r="F628" i="13"/>
  <c r="F629" i="13"/>
  <c r="F630" i="13"/>
  <c r="F631" i="13"/>
  <c r="F632" i="13"/>
  <c r="F633" i="13"/>
  <c r="F634" i="13"/>
  <c r="F635" i="13"/>
  <c r="F636" i="13"/>
  <c r="F637" i="13"/>
  <c r="F638" i="13"/>
  <c r="F639" i="13"/>
  <c r="F640" i="13"/>
  <c r="F641" i="13"/>
  <c r="F642" i="13"/>
  <c r="F643" i="13"/>
  <c r="F644" i="13"/>
  <c r="F645" i="13"/>
  <c r="F646" i="13"/>
  <c r="F647" i="13"/>
  <c r="F648" i="13"/>
  <c r="F649" i="13"/>
  <c r="F650" i="13"/>
  <c r="F651" i="13"/>
  <c r="F652" i="13"/>
  <c r="F653" i="13"/>
  <c r="F654" i="13"/>
  <c r="F655" i="13"/>
  <c r="F656" i="13"/>
  <c r="F657" i="13"/>
  <c r="F658" i="13"/>
  <c r="F659" i="13"/>
  <c r="F660" i="13"/>
  <c r="F661" i="13"/>
  <c r="F662" i="13"/>
  <c r="F663" i="13"/>
  <c r="F664" i="13"/>
  <c r="F665" i="13"/>
  <c r="F666" i="13"/>
  <c r="F667" i="13"/>
  <c r="F668" i="13"/>
  <c r="F669" i="13"/>
  <c r="F670" i="13"/>
  <c r="F671" i="13"/>
  <c r="F672" i="13"/>
  <c r="F673" i="13"/>
  <c r="F674" i="13"/>
  <c r="F675" i="13"/>
  <c r="F676" i="13"/>
  <c r="F677" i="13"/>
  <c r="F678" i="13"/>
  <c r="F679" i="13"/>
  <c r="F680" i="13"/>
  <c r="F681" i="13"/>
  <c r="F682" i="13"/>
  <c r="F683" i="13"/>
  <c r="F684" i="13"/>
  <c r="F685" i="13"/>
  <c r="F686" i="13"/>
  <c r="F687" i="13"/>
  <c r="F688" i="13"/>
  <c r="F689" i="13"/>
  <c r="F690" i="13"/>
  <c r="F691" i="13"/>
  <c r="F692" i="13"/>
  <c r="F693" i="13"/>
  <c r="F694" i="13"/>
  <c r="F695" i="13"/>
  <c r="F696" i="13"/>
  <c r="F697" i="13"/>
  <c r="F698" i="13"/>
  <c r="F699" i="13"/>
  <c r="F700" i="13"/>
  <c r="F701" i="13"/>
  <c r="F702" i="13"/>
  <c r="F703" i="13"/>
  <c r="F704" i="13"/>
  <c r="F705" i="13"/>
  <c r="F706" i="13"/>
  <c r="F707" i="13"/>
  <c r="F708" i="13"/>
  <c r="F709" i="13"/>
  <c r="F710" i="13"/>
  <c r="F711" i="13"/>
  <c r="F712" i="13"/>
  <c r="F713" i="13"/>
  <c r="F714" i="13"/>
  <c r="F715" i="13"/>
  <c r="F716" i="13"/>
  <c r="F717" i="13"/>
  <c r="F718" i="13"/>
  <c r="F719" i="13"/>
  <c r="F720" i="13"/>
  <c r="F721" i="13"/>
  <c r="F722" i="13"/>
  <c r="F723" i="13"/>
  <c r="F724" i="13"/>
  <c r="F725" i="13"/>
  <c r="F726" i="13"/>
  <c r="F727" i="13"/>
  <c r="F728" i="13"/>
  <c r="F729" i="13"/>
  <c r="F730" i="13"/>
  <c r="F731" i="13"/>
  <c r="F732" i="13"/>
  <c r="F733" i="13"/>
  <c r="F734" i="13"/>
  <c r="F735" i="13"/>
  <c r="F736" i="13"/>
  <c r="F737" i="13"/>
  <c r="F738" i="13"/>
  <c r="F739" i="13"/>
  <c r="F740" i="13"/>
  <c r="F741" i="13"/>
  <c r="F742" i="13"/>
  <c r="F743" i="13"/>
  <c r="F744" i="13"/>
  <c r="F745" i="13"/>
  <c r="F746" i="13"/>
  <c r="F747" i="13"/>
  <c r="F748" i="13"/>
  <c r="F749" i="13"/>
  <c r="F750" i="13"/>
  <c r="F751" i="13"/>
  <c r="F752" i="13"/>
  <c r="F753" i="13"/>
  <c r="F754" i="13"/>
  <c r="F755" i="13"/>
  <c r="F756" i="13"/>
  <c r="F757" i="13"/>
  <c r="F758" i="13"/>
  <c r="F759" i="13"/>
  <c r="F760" i="13"/>
  <c r="F761" i="13"/>
  <c r="F762" i="13"/>
  <c r="F763" i="13"/>
  <c r="F764" i="13"/>
  <c r="F765" i="13"/>
  <c r="F766" i="13"/>
  <c r="F767" i="13"/>
  <c r="F768" i="13"/>
  <c r="F769" i="13"/>
  <c r="F770" i="13"/>
  <c r="F771" i="13"/>
  <c r="F772" i="13"/>
  <c r="F773" i="13"/>
  <c r="F774" i="13"/>
  <c r="F775" i="13"/>
  <c r="F776" i="13"/>
  <c r="F777" i="13"/>
  <c r="F778" i="13"/>
  <c r="F779" i="13"/>
  <c r="F780" i="13"/>
  <c r="F781" i="13"/>
  <c r="F782" i="13"/>
  <c r="F783" i="13"/>
  <c r="F784" i="13"/>
  <c r="F785" i="13"/>
  <c r="F786" i="13"/>
  <c r="F787" i="13"/>
  <c r="F788" i="13"/>
  <c r="F789" i="13"/>
  <c r="F790" i="13"/>
  <c r="F791" i="13"/>
  <c r="F792" i="13"/>
  <c r="F793" i="13"/>
  <c r="F794" i="13"/>
  <c r="F795" i="13"/>
  <c r="F796" i="13"/>
  <c r="F797" i="13"/>
  <c r="F798" i="13"/>
  <c r="F799" i="13"/>
  <c r="F800" i="13"/>
  <c r="F801" i="13"/>
  <c r="F802" i="13"/>
  <c r="F803" i="13"/>
  <c r="F804" i="13"/>
  <c r="F805" i="13"/>
  <c r="F806" i="13"/>
  <c r="F807" i="13"/>
  <c r="F808" i="13"/>
  <c r="F809" i="13"/>
  <c r="F810" i="13"/>
  <c r="F811" i="13"/>
  <c r="F812" i="13"/>
  <c r="F813" i="13"/>
  <c r="F814" i="13"/>
  <c r="F815" i="13"/>
  <c r="F816" i="13"/>
  <c r="F817" i="13"/>
  <c r="F818" i="13"/>
  <c r="F819" i="13"/>
  <c r="F820" i="13"/>
  <c r="F821" i="13"/>
  <c r="F822" i="13"/>
  <c r="F823" i="13"/>
  <c r="F824" i="13"/>
  <c r="F825" i="13"/>
  <c r="F826" i="13"/>
  <c r="F827" i="13"/>
  <c r="F828" i="13"/>
  <c r="F829" i="13"/>
  <c r="F830" i="13"/>
  <c r="F831" i="13"/>
  <c r="F832" i="13"/>
  <c r="F833" i="13"/>
  <c r="F834" i="13"/>
  <c r="F835" i="13"/>
  <c r="F836" i="13"/>
  <c r="F837" i="13"/>
  <c r="F838" i="13"/>
  <c r="F839" i="13"/>
  <c r="F840" i="13"/>
  <c r="F841" i="13"/>
  <c r="F842" i="13"/>
  <c r="F843" i="13"/>
  <c r="F844" i="13"/>
  <c r="F845" i="13"/>
  <c r="F846" i="13"/>
  <c r="F847" i="13"/>
  <c r="F848" i="13"/>
  <c r="F849" i="13"/>
  <c r="F850" i="13"/>
  <c r="F851" i="13"/>
  <c r="F852" i="13"/>
  <c r="F853" i="13"/>
  <c r="F854" i="13"/>
  <c r="F855" i="13"/>
  <c r="F856" i="13"/>
  <c r="F857" i="13"/>
  <c r="F858" i="13"/>
  <c r="F859" i="13"/>
  <c r="F860" i="13"/>
  <c r="F861" i="13"/>
  <c r="F862" i="13"/>
  <c r="F863" i="13"/>
  <c r="F864" i="13"/>
  <c r="F865" i="13"/>
  <c r="F866" i="13"/>
  <c r="F867" i="13"/>
  <c r="F868" i="13"/>
  <c r="F869" i="13"/>
  <c r="F870" i="13"/>
  <c r="F871" i="13"/>
  <c r="F872" i="13"/>
  <c r="F873" i="13"/>
  <c r="F874" i="13"/>
  <c r="F875" i="13"/>
  <c r="F876" i="13"/>
  <c r="F877" i="13"/>
  <c r="F878" i="13"/>
  <c r="F879" i="13"/>
  <c r="F880" i="13"/>
  <c r="F881" i="13"/>
  <c r="F882" i="13"/>
  <c r="F883" i="13"/>
  <c r="F884" i="13"/>
  <c r="F885" i="13"/>
  <c r="F886" i="13"/>
  <c r="F887" i="13"/>
  <c r="F888" i="13"/>
  <c r="F889" i="13"/>
  <c r="F890" i="13"/>
  <c r="F891" i="13"/>
  <c r="F892" i="13"/>
  <c r="F893" i="13"/>
  <c r="F894" i="13"/>
  <c r="F895" i="13"/>
  <c r="F896" i="13"/>
  <c r="F897" i="13"/>
  <c r="F898" i="13"/>
  <c r="F899" i="13"/>
  <c r="F900" i="13"/>
  <c r="F901" i="13"/>
  <c r="F902" i="13"/>
  <c r="F903" i="13"/>
  <c r="F904" i="13"/>
  <c r="F905" i="13"/>
  <c r="F906" i="13"/>
  <c r="F907" i="13"/>
  <c r="F908" i="13"/>
  <c r="F909" i="13"/>
  <c r="F910" i="13"/>
  <c r="F911" i="13"/>
  <c r="F912" i="13"/>
  <c r="F913" i="13"/>
  <c r="F914" i="13"/>
  <c r="F915" i="13"/>
  <c r="F916" i="13"/>
  <c r="F917" i="13"/>
  <c r="F918" i="13"/>
  <c r="F919" i="13"/>
  <c r="F920" i="13"/>
  <c r="F921" i="13"/>
  <c r="F922" i="13"/>
  <c r="F923" i="13"/>
  <c r="F924" i="13"/>
  <c r="F925" i="13"/>
  <c r="F926" i="13"/>
  <c r="F927" i="13"/>
  <c r="F928" i="13"/>
  <c r="F929" i="13"/>
  <c r="F930" i="13"/>
  <c r="F931" i="13"/>
  <c r="F932" i="13"/>
  <c r="F933" i="13"/>
  <c r="F934" i="13"/>
  <c r="F935" i="13"/>
  <c r="F936" i="13"/>
  <c r="F937" i="13"/>
  <c r="F938" i="13"/>
  <c r="F939" i="13"/>
  <c r="F940" i="13"/>
  <c r="F941" i="13"/>
  <c r="F942" i="13"/>
  <c r="F943" i="13"/>
  <c r="F944" i="13"/>
  <c r="F945" i="13"/>
  <c r="F946" i="13"/>
  <c r="F947" i="13"/>
  <c r="F948" i="13"/>
  <c r="F949" i="13"/>
  <c r="F950" i="13"/>
  <c r="F951" i="13"/>
  <c r="F952" i="13"/>
  <c r="F953" i="13"/>
  <c r="F954" i="13"/>
  <c r="F955" i="13"/>
  <c r="F956" i="13"/>
  <c r="F957" i="13"/>
  <c r="F958" i="13"/>
  <c r="F959" i="13"/>
  <c r="F960" i="13"/>
  <c r="F961" i="13"/>
  <c r="F962" i="13"/>
  <c r="F963" i="13"/>
  <c r="F964" i="13"/>
  <c r="F965" i="13"/>
  <c r="F966" i="13"/>
  <c r="F967" i="13"/>
  <c r="F968" i="13"/>
  <c r="F969" i="13"/>
  <c r="F970" i="13"/>
  <c r="F971" i="13"/>
  <c r="F972" i="13"/>
  <c r="F973" i="13"/>
  <c r="F974" i="13"/>
  <c r="F975" i="13"/>
  <c r="F976" i="13"/>
  <c r="F977" i="13"/>
  <c r="F978" i="13"/>
  <c r="F979" i="13"/>
  <c r="F980" i="13"/>
  <c r="F981" i="13"/>
  <c r="F982" i="13"/>
  <c r="F983" i="13"/>
  <c r="F984" i="13"/>
  <c r="F985" i="13"/>
  <c r="F986" i="13"/>
  <c r="F987" i="13"/>
  <c r="F988" i="13"/>
  <c r="F989" i="13"/>
  <c r="F990" i="13"/>
  <c r="F991" i="13"/>
  <c r="F992" i="13"/>
  <c r="F993" i="13"/>
  <c r="F994" i="13"/>
  <c r="F995" i="13"/>
  <c r="F996" i="13"/>
  <c r="F997" i="13"/>
  <c r="F998" i="13"/>
  <c r="F999" i="13"/>
  <c r="F1000" i="13"/>
  <c r="F1001" i="13"/>
  <c r="F1002" i="13"/>
  <c r="F1003" i="13"/>
  <c r="F1004" i="13"/>
  <c r="F1005" i="13"/>
  <c r="F1006" i="13"/>
  <c r="F1007" i="13"/>
  <c r="F1008" i="13"/>
  <c r="F1009" i="13"/>
  <c r="F1010" i="13"/>
  <c r="F1011" i="13"/>
  <c r="F1012" i="13"/>
  <c r="F1013" i="13"/>
  <c r="F1014" i="13"/>
  <c r="F1015" i="13"/>
  <c r="F1016" i="13"/>
  <c r="F1017" i="13"/>
  <c r="F1018" i="13"/>
  <c r="F1019" i="13"/>
  <c r="F1020" i="13"/>
  <c r="F1021" i="13"/>
  <c r="F1022" i="13"/>
  <c r="F1023" i="13"/>
  <c r="F1024" i="13"/>
  <c r="F1025" i="13"/>
  <c r="F1026" i="13"/>
  <c r="F1027" i="13"/>
  <c r="F1028" i="13"/>
  <c r="F1029" i="13"/>
  <c r="F1030" i="13"/>
  <c r="F1031" i="13"/>
  <c r="F1032" i="13"/>
  <c r="F1033" i="13"/>
  <c r="F1034" i="13"/>
  <c r="F1035" i="13"/>
  <c r="F1036" i="13"/>
  <c r="F1037" i="13"/>
  <c r="F1038" i="13"/>
  <c r="F1039" i="13"/>
  <c r="F1040" i="13"/>
  <c r="F1041" i="13"/>
  <c r="F1042" i="13"/>
  <c r="F1043" i="13"/>
  <c r="F1044" i="13"/>
  <c r="F1045" i="13"/>
  <c r="F1046" i="13"/>
  <c r="F1047" i="13"/>
  <c r="F1048" i="13"/>
  <c r="F1049" i="13"/>
  <c r="F1050" i="13"/>
  <c r="F1051" i="13"/>
  <c r="F1052" i="13"/>
  <c r="F1053" i="13"/>
  <c r="F1054" i="13"/>
  <c r="F1055" i="13"/>
  <c r="F1056" i="13"/>
  <c r="F1057" i="13"/>
  <c r="F1058" i="13"/>
  <c r="F1059" i="13"/>
  <c r="F1060" i="13"/>
  <c r="F1061" i="13"/>
  <c r="F1062" i="13"/>
  <c r="F1063" i="13"/>
  <c r="F1064" i="13"/>
  <c r="F1065" i="13"/>
  <c r="F1066" i="13"/>
  <c r="F1067" i="13"/>
  <c r="F1068" i="13"/>
  <c r="F1069" i="13"/>
  <c r="F1070" i="13"/>
  <c r="F1071" i="13"/>
  <c r="F1072" i="13"/>
  <c r="F1073" i="13"/>
  <c r="F1074" i="13"/>
  <c r="F1075" i="13"/>
  <c r="F1076" i="13"/>
  <c r="F1077" i="13"/>
  <c r="F1078" i="13"/>
  <c r="F1079" i="13"/>
  <c r="F1080" i="13"/>
  <c r="F1081" i="13"/>
  <c r="F1082" i="13"/>
  <c r="F1083" i="13"/>
  <c r="F1084" i="13"/>
  <c r="F1085" i="13"/>
  <c r="F1086" i="13"/>
  <c r="F1087" i="13"/>
  <c r="F1088" i="13"/>
  <c r="F1089" i="13"/>
  <c r="F1090" i="13"/>
  <c r="F1091" i="13"/>
  <c r="F1092" i="13"/>
  <c r="F1093" i="13"/>
  <c r="F1094" i="13"/>
  <c r="F1095" i="13"/>
  <c r="F1096" i="13"/>
  <c r="F1097" i="13"/>
  <c r="F1098" i="13"/>
  <c r="F1099" i="13"/>
  <c r="F1100" i="13"/>
  <c r="F1101" i="13"/>
  <c r="F1102" i="13"/>
  <c r="F1103" i="13"/>
  <c r="F1104" i="13"/>
  <c r="F1105" i="13"/>
  <c r="F1106" i="13"/>
  <c r="F1107" i="13"/>
  <c r="F1108" i="13"/>
  <c r="F1109" i="13"/>
  <c r="F1110" i="13"/>
  <c r="F1111" i="13"/>
  <c r="F1112" i="13"/>
  <c r="F1113" i="13"/>
  <c r="F1114" i="13"/>
  <c r="F1115" i="13"/>
  <c r="F1116" i="13"/>
  <c r="F1117" i="13"/>
  <c r="F1118" i="13"/>
  <c r="F1119" i="13"/>
  <c r="F1120" i="13"/>
  <c r="F1121" i="13"/>
  <c r="F1122" i="13"/>
  <c r="F1123" i="13"/>
  <c r="F1124" i="13"/>
  <c r="F1125" i="13"/>
  <c r="F1126" i="13"/>
  <c r="F1127" i="13"/>
  <c r="F1128" i="13"/>
  <c r="F1129" i="13"/>
  <c r="F1130" i="13"/>
  <c r="F1131" i="13"/>
  <c r="F1132" i="13"/>
  <c r="F1133" i="13"/>
  <c r="F1134" i="13"/>
  <c r="F1135" i="13"/>
  <c r="F1136" i="13"/>
  <c r="F1137" i="13"/>
  <c r="F1138" i="13"/>
  <c r="F1139" i="13"/>
  <c r="F1140" i="13"/>
  <c r="F1141" i="13"/>
  <c r="F1142" i="13"/>
  <c r="F1143" i="13"/>
  <c r="F1144" i="13"/>
  <c r="F1145" i="13"/>
  <c r="F1146" i="13"/>
  <c r="F1147" i="13"/>
  <c r="F1148" i="13"/>
  <c r="F1149" i="13"/>
  <c r="F1150" i="13"/>
  <c r="F1151" i="13"/>
  <c r="F1152" i="13"/>
  <c r="F1153" i="13"/>
  <c r="F1154" i="13"/>
  <c r="F1155" i="13"/>
  <c r="F1156" i="13"/>
  <c r="F1157" i="13"/>
  <c r="F1158" i="13"/>
  <c r="F1159" i="13"/>
  <c r="F1160" i="13"/>
  <c r="F1161" i="13"/>
  <c r="F1162" i="13"/>
  <c r="F1163" i="13"/>
  <c r="F1164" i="13"/>
  <c r="F1165" i="13"/>
  <c r="F1166" i="13"/>
  <c r="F1167" i="13"/>
  <c r="F1168" i="13"/>
  <c r="F1169" i="13"/>
  <c r="F1170" i="13"/>
  <c r="F1171" i="13"/>
  <c r="F1172" i="13"/>
  <c r="F1173" i="13"/>
  <c r="F1174" i="13"/>
  <c r="F1175" i="13"/>
  <c r="F1176" i="13"/>
  <c r="F1177" i="13"/>
  <c r="F1178" i="13"/>
  <c r="F1179" i="13"/>
  <c r="F1180" i="13"/>
  <c r="F1181" i="13"/>
  <c r="F1182" i="13"/>
  <c r="F1183" i="13"/>
  <c r="F1184" i="13"/>
  <c r="F1185" i="13"/>
  <c r="F1186" i="13"/>
  <c r="F1187" i="13"/>
  <c r="F1188" i="13"/>
  <c r="F1189" i="13"/>
  <c r="F1190" i="13"/>
  <c r="F1191" i="13"/>
  <c r="F1192" i="13"/>
  <c r="F1193" i="13"/>
  <c r="F1194" i="13"/>
  <c r="F1195" i="13"/>
  <c r="F1196" i="13"/>
  <c r="F1197" i="13"/>
  <c r="F1198" i="13"/>
  <c r="F1199" i="13"/>
  <c r="F1200" i="13"/>
  <c r="F1201" i="13"/>
  <c r="F1202" i="13"/>
  <c r="F1203" i="13"/>
  <c r="F1204" i="13"/>
  <c r="F1205" i="13"/>
  <c r="F1206" i="13"/>
  <c r="F1207" i="13"/>
  <c r="F1208" i="13"/>
  <c r="F1209" i="13"/>
  <c r="F1210" i="13"/>
  <c r="F1211" i="13"/>
  <c r="F1212" i="13"/>
  <c r="F1213" i="13"/>
  <c r="F1214" i="13"/>
  <c r="F1215" i="13"/>
  <c r="F1216" i="13"/>
  <c r="F1217" i="13"/>
  <c r="F1218" i="13"/>
  <c r="F1219" i="13"/>
  <c r="F1220" i="13"/>
  <c r="F1221" i="13"/>
  <c r="F1222" i="13"/>
  <c r="F1223" i="13"/>
  <c r="F1224" i="13"/>
  <c r="F1225" i="13"/>
  <c r="F1226" i="13"/>
  <c r="F1227" i="13"/>
  <c r="F1228" i="13"/>
  <c r="F1229" i="13"/>
  <c r="F1230" i="13"/>
  <c r="F1231" i="13"/>
  <c r="F1232" i="13"/>
  <c r="F1233" i="13"/>
  <c r="F1234" i="13"/>
  <c r="F1235" i="13"/>
  <c r="F1236" i="13"/>
  <c r="F1237" i="13"/>
  <c r="F1238" i="13"/>
  <c r="F1239" i="13"/>
  <c r="F1240" i="13"/>
  <c r="F1241" i="13"/>
  <c r="F1242" i="13"/>
  <c r="F1243" i="13"/>
  <c r="F1244" i="13"/>
  <c r="F1245" i="13"/>
  <c r="F1246" i="13"/>
  <c r="F1247" i="13"/>
  <c r="F1248" i="13"/>
  <c r="F1249" i="13"/>
  <c r="F1250" i="13"/>
  <c r="F1251" i="13"/>
  <c r="F1252" i="13"/>
  <c r="F1253" i="13"/>
  <c r="F1254" i="13"/>
  <c r="F1255" i="13"/>
  <c r="F1256" i="13"/>
  <c r="F1257" i="13"/>
  <c r="F1258" i="13"/>
  <c r="F1259" i="13"/>
  <c r="F1260" i="13"/>
  <c r="F1261" i="13"/>
  <c r="F1262" i="13"/>
  <c r="F1263" i="13"/>
  <c r="F1264" i="13"/>
  <c r="F1265" i="13"/>
  <c r="F1266" i="13"/>
  <c r="F1267" i="13"/>
  <c r="F1268" i="13"/>
  <c r="F1269" i="13"/>
  <c r="F1270" i="13"/>
  <c r="F1271" i="13"/>
  <c r="F1272" i="13"/>
  <c r="F1273" i="13"/>
  <c r="F1274" i="13"/>
  <c r="F1275" i="13"/>
  <c r="F1276" i="13"/>
  <c r="F1277" i="13"/>
  <c r="F1278" i="13"/>
  <c r="F1279" i="13"/>
  <c r="F1280" i="13"/>
  <c r="F1281" i="13"/>
  <c r="F1282" i="13"/>
  <c r="F1283" i="13"/>
  <c r="F1284" i="13"/>
  <c r="F1285" i="13"/>
  <c r="F1286" i="13"/>
  <c r="F1287" i="13"/>
  <c r="F1288" i="13"/>
  <c r="F1289" i="13"/>
  <c r="F1290" i="13"/>
  <c r="F1291" i="13"/>
  <c r="F1292" i="13"/>
  <c r="F1293" i="13"/>
  <c r="F1294" i="13"/>
  <c r="F1295" i="13"/>
  <c r="F1296" i="13"/>
  <c r="F1297" i="13"/>
  <c r="F1298" i="13"/>
  <c r="F1299" i="13"/>
  <c r="F1300" i="13"/>
  <c r="F1301" i="13"/>
  <c r="F1302" i="13"/>
  <c r="F1303" i="13"/>
  <c r="F1304" i="13"/>
  <c r="F1305" i="13"/>
  <c r="F1306" i="13"/>
  <c r="F1307" i="13"/>
  <c r="F1308" i="13"/>
  <c r="F1309" i="13"/>
  <c r="F1310" i="13"/>
  <c r="F1311" i="13"/>
  <c r="F1312" i="13"/>
  <c r="F1313" i="13"/>
  <c r="F1314" i="13"/>
  <c r="F1315" i="13"/>
  <c r="F1316" i="13"/>
  <c r="F1317" i="13"/>
  <c r="F1318" i="13"/>
  <c r="F1319" i="13"/>
  <c r="F1320" i="13"/>
  <c r="F1321" i="13"/>
  <c r="F1322" i="13"/>
  <c r="F1323" i="13"/>
  <c r="F1324" i="13"/>
  <c r="F1325" i="13"/>
  <c r="F1326" i="13"/>
  <c r="F1327" i="13"/>
  <c r="F1328" i="13"/>
  <c r="F1329" i="13"/>
  <c r="F1330" i="13"/>
  <c r="F1331" i="13"/>
  <c r="F1332" i="13"/>
  <c r="F1333" i="13"/>
  <c r="F1334" i="13"/>
  <c r="F1335" i="13"/>
  <c r="F1336" i="13"/>
  <c r="F1337" i="13"/>
  <c r="F1338" i="13"/>
  <c r="F1339" i="13"/>
  <c r="F1340" i="13"/>
  <c r="F1341" i="13"/>
  <c r="F1342" i="13"/>
  <c r="F1343" i="13"/>
  <c r="F1344" i="13"/>
  <c r="F1345" i="13"/>
  <c r="F1346" i="13"/>
  <c r="F1347" i="13"/>
  <c r="F1348" i="13"/>
  <c r="F1349" i="13"/>
  <c r="F1350" i="13"/>
  <c r="F1351" i="13"/>
  <c r="F1352" i="13"/>
  <c r="F1353" i="13"/>
  <c r="F1354" i="13"/>
  <c r="F1355" i="13"/>
  <c r="F1356" i="13"/>
  <c r="F1357" i="13"/>
  <c r="F1358" i="13"/>
  <c r="F1359" i="13"/>
  <c r="F1360" i="13"/>
  <c r="F1361" i="13"/>
  <c r="F1362" i="13"/>
  <c r="F1363" i="13"/>
  <c r="F1364" i="13"/>
  <c r="F1365" i="13"/>
  <c r="F1366" i="13"/>
  <c r="F1367" i="13"/>
  <c r="F1368" i="13"/>
  <c r="F1369" i="13"/>
  <c r="F1370" i="13"/>
  <c r="F1371" i="13"/>
  <c r="F1372" i="13"/>
  <c r="F1373" i="13"/>
  <c r="F1374" i="13"/>
  <c r="F1375" i="13"/>
  <c r="F1376" i="13"/>
  <c r="F1377" i="13"/>
  <c r="F1378" i="13"/>
  <c r="F1379" i="13"/>
  <c r="F1380" i="13"/>
  <c r="F1381" i="13"/>
  <c r="F1382" i="13"/>
  <c r="F1383" i="13"/>
  <c r="F1384" i="13"/>
  <c r="F1385" i="13"/>
  <c r="F1386" i="13"/>
  <c r="F1387" i="13"/>
  <c r="F1388" i="13"/>
  <c r="F1389" i="13"/>
  <c r="F1390" i="13"/>
  <c r="F1391" i="13"/>
  <c r="F1392" i="13"/>
  <c r="F1393" i="13"/>
  <c r="F1394" i="13"/>
  <c r="F1395" i="13"/>
  <c r="F1396" i="13"/>
  <c r="F1397" i="13"/>
  <c r="F1398" i="13"/>
  <c r="F1399" i="13"/>
  <c r="F1400" i="13"/>
  <c r="F1401" i="13"/>
  <c r="F1402" i="13"/>
  <c r="F1403" i="13"/>
  <c r="F1404" i="13"/>
  <c r="F1405" i="13"/>
  <c r="F1406" i="13"/>
  <c r="F1407" i="13"/>
  <c r="F1408" i="13"/>
  <c r="F1409" i="13"/>
  <c r="F1410" i="13"/>
  <c r="F1411" i="13"/>
  <c r="F1412" i="13"/>
  <c r="F1413" i="13"/>
  <c r="F1414" i="13"/>
  <c r="F1415" i="13"/>
  <c r="F1416" i="13"/>
  <c r="F1417" i="13"/>
  <c r="F1418" i="13"/>
  <c r="F1419" i="13"/>
  <c r="F1420" i="13"/>
  <c r="F1421" i="13"/>
  <c r="F1422" i="13"/>
  <c r="F1423" i="13"/>
  <c r="F1424" i="13"/>
  <c r="F1425" i="13"/>
  <c r="F1426" i="13"/>
  <c r="F1427" i="13"/>
  <c r="F1428" i="13"/>
  <c r="F1429" i="13"/>
  <c r="F1430" i="13"/>
  <c r="F1431" i="13"/>
  <c r="F1432" i="13"/>
  <c r="F1433" i="13"/>
  <c r="F1434" i="13"/>
  <c r="F1435" i="13"/>
  <c r="F1436" i="13"/>
  <c r="F1437" i="13"/>
  <c r="F1438" i="13"/>
  <c r="F1439" i="13"/>
  <c r="F1440" i="13"/>
  <c r="F1441" i="13"/>
  <c r="F1442" i="13"/>
  <c r="F1443" i="13"/>
  <c r="F1444" i="13"/>
  <c r="F1445" i="13"/>
  <c r="F1446" i="13"/>
  <c r="F1447" i="13"/>
  <c r="F1448" i="13"/>
  <c r="F1449" i="13"/>
  <c r="F1450" i="13"/>
  <c r="F1451" i="13"/>
  <c r="F1452" i="13"/>
  <c r="F1453" i="13"/>
  <c r="F1454" i="13"/>
  <c r="F1455" i="13"/>
  <c r="F1456" i="13"/>
  <c r="F1457" i="13"/>
  <c r="F1458" i="13"/>
  <c r="F1459" i="13"/>
  <c r="F1460" i="13"/>
  <c r="F1461" i="13"/>
  <c r="F1462" i="13"/>
  <c r="F1463" i="13"/>
  <c r="F1464" i="13"/>
  <c r="F1465" i="13"/>
  <c r="F1466" i="13"/>
  <c r="F1467" i="13"/>
  <c r="F1468" i="13"/>
  <c r="F1469" i="13"/>
  <c r="F1470" i="13"/>
  <c r="F1471" i="13"/>
  <c r="F1472" i="13"/>
  <c r="F1473" i="13"/>
  <c r="F1474" i="13"/>
  <c r="F1475" i="13"/>
  <c r="F1476" i="13"/>
  <c r="F1477" i="13"/>
  <c r="F1478" i="13"/>
  <c r="F1479" i="13"/>
  <c r="F1480" i="13"/>
  <c r="F1481" i="13"/>
  <c r="F1482" i="13"/>
  <c r="F1483" i="13"/>
  <c r="F1484" i="13"/>
  <c r="F1485" i="13"/>
  <c r="F1486" i="13"/>
  <c r="F1487" i="13"/>
  <c r="F1488" i="13"/>
  <c r="F1489" i="13"/>
  <c r="F1490" i="13"/>
  <c r="F1491" i="13"/>
  <c r="F1492" i="13"/>
  <c r="F1493" i="13"/>
  <c r="F1494" i="13"/>
  <c r="F1495" i="13"/>
  <c r="F1496" i="13"/>
  <c r="F1497" i="13"/>
  <c r="F1498" i="13"/>
  <c r="F1499" i="13"/>
  <c r="F1500" i="13"/>
  <c r="F1501" i="13"/>
  <c r="F1502" i="13"/>
  <c r="F1503" i="13"/>
  <c r="F1504" i="13"/>
  <c r="F1505" i="13"/>
  <c r="F1506" i="13"/>
  <c r="F1507" i="13"/>
  <c r="F1508" i="13"/>
  <c r="F1509" i="13"/>
  <c r="F1510" i="13"/>
  <c r="F1511" i="13"/>
  <c r="F1512" i="13"/>
  <c r="F1513" i="13"/>
  <c r="F1514" i="13"/>
  <c r="F1515" i="13"/>
  <c r="F1516" i="13"/>
  <c r="F1517" i="13"/>
  <c r="F1518" i="13"/>
  <c r="F1519" i="13"/>
  <c r="F1520" i="13"/>
  <c r="F1521" i="13"/>
  <c r="F1522" i="13"/>
  <c r="F1523" i="13"/>
  <c r="F1524" i="13"/>
  <c r="F1525" i="13"/>
  <c r="F1526" i="13"/>
  <c r="F1527" i="13"/>
  <c r="F1528" i="13"/>
  <c r="F1529" i="13"/>
  <c r="F1530" i="13"/>
  <c r="F1531" i="13"/>
  <c r="F1532" i="13"/>
  <c r="F1533" i="13"/>
  <c r="F1534" i="13"/>
  <c r="F1535" i="13"/>
  <c r="F1536" i="13"/>
  <c r="F1537" i="13"/>
  <c r="F1538" i="13"/>
  <c r="F1539" i="13"/>
  <c r="F1540" i="13"/>
  <c r="F1541" i="13"/>
  <c r="F1542" i="13"/>
  <c r="F1543" i="13"/>
  <c r="F1544" i="13"/>
  <c r="F1545" i="13"/>
  <c r="F1546" i="13"/>
  <c r="F1547" i="13"/>
  <c r="F1548" i="13"/>
  <c r="F1549" i="13"/>
  <c r="F1550" i="13"/>
  <c r="F1551" i="13"/>
  <c r="F1552" i="13"/>
  <c r="F1553" i="13"/>
  <c r="F1554" i="13"/>
  <c r="F1555" i="13"/>
  <c r="F1556" i="13"/>
  <c r="F1557" i="13"/>
  <c r="F1558" i="13"/>
  <c r="F1559" i="13"/>
  <c r="F1560" i="13"/>
  <c r="F1561" i="13"/>
  <c r="F1562" i="13"/>
  <c r="F1563" i="13"/>
  <c r="F1564" i="13"/>
  <c r="F1565" i="13"/>
  <c r="F1566" i="13"/>
  <c r="F1567" i="13"/>
  <c r="F1568" i="13"/>
  <c r="F1569" i="13"/>
  <c r="F1570" i="13"/>
  <c r="F1571" i="13"/>
  <c r="F1572" i="13"/>
  <c r="F1573" i="13"/>
  <c r="F1574" i="13"/>
  <c r="F1575" i="13"/>
  <c r="F1576" i="13"/>
  <c r="F1577" i="13"/>
  <c r="F1578" i="13"/>
  <c r="F1579" i="13"/>
  <c r="F1580" i="13"/>
  <c r="F1581" i="13"/>
  <c r="F1582" i="13"/>
  <c r="F1583" i="13"/>
  <c r="F1584" i="13"/>
  <c r="F1585" i="13"/>
  <c r="F1586" i="13"/>
  <c r="F1587" i="13"/>
  <c r="F1588" i="13"/>
  <c r="F1589" i="13"/>
  <c r="F1590" i="13"/>
  <c r="F1591" i="13"/>
  <c r="F1592" i="13"/>
  <c r="F1593" i="13"/>
  <c r="F1594" i="13"/>
  <c r="F1595" i="13"/>
  <c r="F1596" i="13"/>
  <c r="F1597" i="13"/>
  <c r="F1598" i="13"/>
  <c r="F1599" i="13"/>
  <c r="F1600" i="13"/>
  <c r="F1601" i="13"/>
  <c r="F1602" i="13"/>
  <c r="F1603" i="13"/>
  <c r="F1604" i="13"/>
  <c r="F1605" i="13"/>
  <c r="F1606" i="13"/>
  <c r="F1607" i="13"/>
  <c r="F1608" i="13"/>
  <c r="F1609" i="13"/>
  <c r="F1610" i="13"/>
  <c r="F1611" i="13"/>
  <c r="F1612" i="13"/>
  <c r="F1613" i="13"/>
  <c r="F1614" i="13"/>
  <c r="F1615" i="13"/>
  <c r="F1616" i="13"/>
  <c r="F1617" i="13"/>
  <c r="F1618" i="13"/>
  <c r="F1619" i="13"/>
  <c r="F1620" i="13"/>
  <c r="F1621" i="13"/>
  <c r="F1622" i="13"/>
  <c r="F1623" i="13"/>
  <c r="F1624" i="13"/>
  <c r="F1625" i="13"/>
  <c r="F1626" i="13"/>
  <c r="F1627" i="13"/>
  <c r="F1628" i="13"/>
  <c r="F1629" i="13"/>
  <c r="F1630" i="13"/>
  <c r="F1631" i="13"/>
  <c r="F1632" i="13"/>
  <c r="F1633" i="13"/>
  <c r="F1634" i="13"/>
  <c r="F1635" i="13"/>
  <c r="F1636" i="13"/>
  <c r="F1637" i="13"/>
  <c r="F1638" i="13"/>
  <c r="F1639" i="13"/>
  <c r="F1640" i="13"/>
  <c r="F1641" i="13"/>
  <c r="F1642" i="13"/>
  <c r="F1643" i="13"/>
  <c r="F1644" i="13"/>
  <c r="F1645" i="13"/>
  <c r="F1646" i="13"/>
  <c r="F1647" i="13"/>
  <c r="F1648" i="13"/>
  <c r="F1649" i="13"/>
  <c r="F1650" i="13"/>
  <c r="F1651" i="13"/>
  <c r="F1652" i="13"/>
  <c r="F1653" i="13"/>
  <c r="F1654" i="13"/>
  <c r="F1655" i="13"/>
  <c r="F1656" i="13"/>
  <c r="F1657" i="13"/>
  <c r="F1658" i="13"/>
  <c r="F1659" i="13"/>
  <c r="F1660" i="13"/>
  <c r="F1661" i="13"/>
  <c r="F1662" i="13"/>
  <c r="F1663" i="13"/>
  <c r="F1664" i="13"/>
  <c r="F1665" i="13"/>
  <c r="F1666" i="13"/>
  <c r="F1667" i="13"/>
  <c r="F1668" i="13"/>
  <c r="F1669" i="13"/>
  <c r="F1670" i="13"/>
  <c r="F1671" i="13"/>
  <c r="F1672" i="13"/>
  <c r="F1673" i="13"/>
  <c r="F1674" i="13"/>
  <c r="F1675" i="13"/>
  <c r="F1676" i="13"/>
  <c r="F1677" i="13"/>
  <c r="F1678" i="13"/>
  <c r="F1679" i="13"/>
  <c r="F1680" i="13"/>
  <c r="F1681" i="13"/>
  <c r="F1682" i="13"/>
  <c r="F1683" i="13"/>
  <c r="F1684" i="13"/>
  <c r="F1685" i="13"/>
  <c r="F1686" i="13"/>
  <c r="F1687" i="13"/>
  <c r="F1688" i="13"/>
  <c r="F1689" i="13"/>
  <c r="F1690" i="13"/>
  <c r="F1691" i="13"/>
  <c r="F1692" i="13"/>
  <c r="F1693" i="13"/>
  <c r="F1694" i="13"/>
  <c r="F1695" i="13"/>
  <c r="F1696" i="13"/>
  <c r="F1697" i="13"/>
  <c r="F1698" i="13"/>
  <c r="F1699" i="13"/>
  <c r="F1700" i="13"/>
  <c r="F1701" i="13"/>
  <c r="F1702" i="13"/>
  <c r="F1703" i="13"/>
  <c r="F1704" i="13"/>
  <c r="F1705" i="13"/>
  <c r="F1706" i="13"/>
  <c r="F1707" i="13"/>
  <c r="F1708" i="13"/>
  <c r="F1709" i="13"/>
  <c r="F1710" i="13"/>
  <c r="F1711" i="13"/>
  <c r="F1712" i="13"/>
  <c r="F1713" i="13"/>
  <c r="F1714" i="13"/>
  <c r="F1715" i="13"/>
  <c r="F1716" i="13"/>
  <c r="F1717" i="13"/>
  <c r="F1718" i="13"/>
  <c r="F1719" i="13"/>
  <c r="F1720" i="13"/>
  <c r="F1721" i="13"/>
  <c r="F1722" i="13"/>
  <c r="F1723" i="13"/>
  <c r="F1724" i="13"/>
  <c r="F1725" i="13"/>
  <c r="F1726" i="13"/>
  <c r="F1727" i="13"/>
  <c r="F1728" i="13"/>
  <c r="F1729" i="13"/>
  <c r="F1730" i="13"/>
  <c r="F1731" i="13"/>
  <c r="F1732" i="13"/>
  <c r="F1733" i="13"/>
  <c r="F1734" i="13"/>
  <c r="F1735" i="13"/>
  <c r="F1736" i="13"/>
  <c r="F1737" i="13"/>
  <c r="F1738" i="13"/>
  <c r="F1739" i="13"/>
  <c r="F1740" i="13"/>
  <c r="F1741" i="13"/>
  <c r="F1742" i="13"/>
  <c r="F1743" i="13"/>
  <c r="F1744" i="13"/>
  <c r="F1745" i="13"/>
  <c r="F1746" i="13"/>
  <c r="F1747" i="13"/>
  <c r="F1748" i="13"/>
  <c r="F1749" i="13"/>
  <c r="F1750" i="13"/>
  <c r="F1751" i="13"/>
  <c r="F1752" i="13"/>
  <c r="F1753" i="13"/>
  <c r="F1754" i="13"/>
  <c r="F1755" i="13"/>
  <c r="F1756" i="13"/>
  <c r="F1757" i="13"/>
  <c r="F1758" i="13"/>
  <c r="F1759" i="13"/>
  <c r="F1760" i="13"/>
  <c r="F1761" i="13"/>
  <c r="F1762" i="13"/>
  <c r="F1763" i="13"/>
  <c r="F1764" i="13"/>
  <c r="F1765" i="13"/>
  <c r="F1766" i="13"/>
  <c r="F1767" i="13"/>
  <c r="F1768" i="13"/>
  <c r="F1769" i="13"/>
  <c r="F1770" i="13"/>
  <c r="F1771" i="13"/>
  <c r="F1772" i="13"/>
  <c r="F1773" i="13"/>
  <c r="F1774" i="13"/>
  <c r="F1775" i="13"/>
  <c r="F1776" i="13"/>
  <c r="F1777" i="13"/>
  <c r="F1778" i="13"/>
  <c r="F1779" i="13"/>
  <c r="F1780" i="13"/>
  <c r="F1781" i="13"/>
  <c r="F1782" i="13"/>
  <c r="F1783" i="13"/>
  <c r="F1784" i="13"/>
  <c r="F1785" i="13"/>
  <c r="F1786" i="13"/>
  <c r="F1787" i="13"/>
  <c r="F1788" i="13"/>
  <c r="F1789" i="13"/>
  <c r="F1790" i="13"/>
  <c r="F1791" i="13"/>
  <c r="F1792" i="13"/>
  <c r="F1793" i="13"/>
  <c r="F1794" i="13"/>
  <c r="F1795" i="13"/>
  <c r="F1796" i="13"/>
  <c r="F1797" i="13"/>
  <c r="F1798" i="13"/>
  <c r="F1799" i="13"/>
  <c r="F1800" i="13"/>
  <c r="F1801" i="13"/>
  <c r="F1802" i="13"/>
  <c r="F1803" i="13"/>
  <c r="F1804" i="13"/>
  <c r="F1805" i="13"/>
  <c r="F1806" i="13"/>
  <c r="F1807" i="13"/>
  <c r="F1808" i="13"/>
  <c r="F1809" i="13"/>
  <c r="F1810" i="13"/>
  <c r="F1811" i="13"/>
  <c r="F1812" i="13"/>
  <c r="F1813" i="13"/>
  <c r="F1814" i="13"/>
  <c r="F1815" i="13"/>
  <c r="F1816" i="13"/>
  <c r="F1817" i="13"/>
  <c r="F1818" i="13"/>
  <c r="F1819" i="13"/>
  <c r="F1820" i="13"/>
  <c r="F1821" i="13"/>
  <c r="F1822" i="13"/>
  <c r="F1823" i="13"/>
  <c r="F1824" i="13"/>
  <c r="F1825" i="13"/>
  <c r="F1826" i="13"/>
  <c r="F1827" i="13"/>
  <c r="F1828" i="13"/>
  <c r="F1829" i="13"/>
  <c r="F1830" i="13"/>
  <c r="F1831" i="13"/>
  <c r="F1832" i="13"/>
  <c r="F1833" i="13"/>
  <c r="F1834" i="13"/>
  <c r="F1835" i="13"/>
  <c r="F1836" i="13"/>
  <c r="F1837" i="13"/>
  <c r="F1838" i="13"/>
  <c r="F1839" i="13"/>
  <c r="F1840" i="13"/>
  <c r="F1841" i="13"/>
  <c r="F1842" i="13"/>
  <c r="F1843" i="13"/>
  <c r="F1844" i="13"/>
  <c r="F1845" i="13"/>
  <c r="F1846" i="13"/>
  <c r="F1847" i="13"/>
  <c r="F1848" i="13"/>
  <c r="F1849" i="13"/>
  <c r="F1850" i="13"/>
  <c r="F1851" i="13"/>
  <c r="F1852" i="13"/>
  <c r="F1853" i="13"/>
  <c r="F1854" i="13"/>
  <c r="F1855" i="13"/>
  <c r="F1856" i="13"/>
  <c r="F1857" i="13"/>
  <c r="F1858" i="13"/>
  <c r="F1859" i="13"/>
  <c r="F1860" i="13"/>
  <c r="F1861" i="13"/>
  <c r="F1862" i="13"/>
  <c r="F1863" i="13"/>
  <c r="F1864" i="13"/>
  <c r="F1865" i="13"/>
  <c r="F1866" i="13"/>
  <c r="F1867" i="13"/>
  <c r="F1868" i="13"/>
  <c r="F1869" i="13"/>
  <c r="F1870" i="13"/>
  <c r="F1871" i="13"/>
  <c r="F1872" i="13"/>
  <c r="F1873" i="13"/>
  <c r="F1874" i="13"/>
  <c r="F1875" i="13"/>
  <c r="F1876" i="13"/>
  <c r="F1877" i="13"/>
  <c r="F1878" i="13"/>
  <c r="F1879" i="13"/>
  <c r="F1880" i="13"/>
  <c r="F1881" i="13"/>
  <c r="F1882" i="13"/>
  <c r="F1883" i="13"/>
  <c r="F1884" i="13"/>
  <c r="F1885" i="13"/>
  <c r="F1886" i="13"/>
  <c r="F1887" i="13"/>
  <c r="F1888" i="13"/>
  <c r="F1889" i="13"/>
  <c r="F1890" i="13"/>
  <c r="F1891" i="13"/>
  <c r="F1892" i="13"/>
  <c r="F1893" i="13"/>
  <c r="F1894" i="13"/>
  <c r="F1895" i="13"/>
  <c r="F1896" i="13"/>
  <c r="F1897" i="13"/>
  <c r="F1898" i="13"/>
  <c r="F1899" i="13"/>
  <c r="F1900" i="13"/>
  <c r="F1901" i="13"/>
  <c r="F1902" i="13"/>
  <c r="F1903" i="13"/>
  <c r="F1904" i="13"/>
  <c r="F1905" i="13"/>
  <c r="F1906" i="13"/>
  <c r="F1907" i="13"/>
  <c r="F1908" i="13"/>
  <c r="F1909" i="13"/>
  <c r="F1910" i="13"/>
  <c r="F1911" i="13"/>
  <c r="F1912" i="13"/>
  <c r="F1913" i="13"/>
  <c r="F1914" i="13"/>
  <c r="F1915" i="13"/>
  <c r="F1916" i="13"/>
  <c r="F1917" i="13"/>
  <c r="F1918" i="13"/>
  <c r="F1919" i="13"/>
  <c r="F1920" i="13"/>
  <c r="F1921" i="13"/>
  <c r="F1922" i="13"/>
  <c r="F1923" i="13"/>
  <c r="F1924" i="13"/>
  <c r="F1925" i="13"/>
  <c r="F1926" i="13"/>
  <c r="F1927" i="13"/>
  <c r="F1928" i="13"/>
  <c r="F1929" i="13"/>
  <c r="F1930" i="13"/>
  <c r="F1931" i="13"/>
  <c r="F1932" i="13"/>
  <c r="F1933" i="13"/>
  <c r="F1934" i="13"/>
  <c r="F1935" i="13"/>
  <c r="F1936" i="13"/>
  <c r="F1937" i="13"/>
  <c r="F1938" i="13"/>
  <c r="F1939" i="13"/>
  <c r="F1940" i="13"/>
  <c r="F1941" i="13"/>
  <c r="F1942" i="13"/>
  <c r="F1943" i="13"/>
  <c r="F1944" i="13"/>
  <c r="F1945" i="13"/>
  <c r="F1946" i="13"/>
  <c r="F1947" i="13"/>
  <c r="F1948" i="13"/>
  <c r="F1949" i="13"/>
  <c r="F1950" i="13"/>
  <c r="F1951" i="13"/>
  <c r="F1952" i="13"/>
  <c r="F1953" i="13"/>
  <c r="F1954" i="13"/>
  <c r="F1955" i="13"/>
  <c r="F1956" i="13"/>
  <c r="F1957" i="13"/>
  <c r="F1958" i="13"/>
  <c r="F1959" i="13"/>
  <c r="F1960" i="13"/>
  <c r="F1961" i="13"/>
  <c r="F1962" i="13"/>
  <c r="F1963" i="13"/>
  <c r="F1964" i="13"/>
  <c r="F1965" i="13"/>
  <c r="F1966" i="13"/>
  <c r="F1967" i="13"/>
  <c r="F1968" i="13"/>
  <c r="F1969" i="13"/>
  <c r="F1970" i="13"/>
  <c r="F1971" i="13"/>
  <c r="F1972" i="13"/>
  <c r="F1973" i="13"/>
  <c r="F1974" i="13"/>
  <c r="F1975" i="13"/>
  <c r="F1976" i="13"/>
  <c r="F1977" i="13"/>
  <c r="F1978" i="13"/>
  <c r="F1979" i="13"/>
  <c r="F1980" i="13"/>
  <c r="F1981" i="13"/>
  <c r="F1982" i="13"/>
  <c r="F1983" i="13"/>
  <c r="F1984" i="13"/>
  <c r="F1985" i="13"/>
  <c r="F1986" i="13"/>
  <c r="F1987" i="13"/>
  <c r="F1988" i="13"/>
  <c r="F1989" i="13"/>
  <c r="F1990" i="13"/>
  <c r="F1991" i="13"/>
  <c r="F1992" i="13"/>
  <c r="F1993" i="13"/>
  <c r="F1994" i="13"/>
  <c r="F1995" i="13"/>
  <c r="F1996" i="13"/>
  <c r="F1997" i="13"/>
  <c r="F1998" i="13"/>
  <c r="F1999" i="13"/>
  <c r="F2000" i="13"/>
  <c r="F2001" i="13"/>
  <c r="F2002" i="13"/>
  <c r="F2003" i="13"/>
  <c r="F2004" i="13"/>
  <c r="F2005" i="13"/>
  <c r="F2006" i="13"/>
  <c r="F2007" i="13"/>
  <c r="F2008" i="13"/>
  <c r="F2009" i="13"/>
  <c r="F2010" i="13"/>
  <c r="F2011" i="13"/>
  <c r="F2012" i="13"/>
  <c r="F2013" i="13"/>
  <c r="F2014" i="13"/>
  <c r="F2015" i="13"/>
  <c r="F2016" i="13"/>
  <c r="F2017" i="13"/>
  <c r="F2018" i="13"/>
  <c r="F2019" i="13"/>
  <c r="F2020" i="13"/>
  <c r="F2021" i="13"/>
  <c r="F2022" i="13"/>
  <c r="F2023" i="13"/>
  <c r="F2024" i="13"/>
  <c r="F2025" i="13"/>
  <c r="F2026" i="13"/>
  <c r="F2027" i="13"/>
  <c r="F2028" i="13"/>
  <c r="F2029" i="13"/>
  <c r="F2030" i="13"/>
  <c r="F2031" i="13"/>
  <c r="F2032" i="13"/>
  <c r="F2033" i="13"/>
  <c r="F2034" i="13"/>
  <c r="F2035" i="13"/>
  <c r="F2036" i="13"/>
  <c r="F2037" i="13"/>
  <c r="F2038" i="13"/>
  <c r="F2039" i="13"/>
  <c r="F2040" i="13"/>
  <c r="F2041" i="13"/>
  <c r="F2042" i="13"/>
  <c r="F2043" i="13"/>
  <c r="F2044" i="13"/>
  <c r="F2045" i="13"/>
  <c r="F2046" i="13"/>
  <c r="F2047" i="13"/>
  <c r="F2048" i="13"/>
  <c r="F2049" i="13"/>
  <c r="F2050" i="13"/>
  <c r="F2051" i="13"/>
  <c r="F2052" i="13"/>
  <c r="F2053" i="13"/>
  <c r="F2054" i="13"/>
  <c r="F2055" i="13"/>
  <c r="F2056" i="13"/>
  <c r="F2057" i="13"/>
  <c r="F2058" i="13"/>
  <c r="F2059" i="13"/>
  <c r="F2060" i="13"/>
  <c r="F2061" i="13"/>
  <c r="F2062" i="13"/>
  <c r="F2063" i="13"/>
  <c r="F2064" i="13"/>
  <c r="F2065" i="13"/>
  <c r="F2066" i="13"/>
  <c r="F2067" i="13"/>
  <c r="F2068" i="13"/>
  <c r="F2069" i="13"/>
  <c r="F2070" i="13"/>
  <c r="F2071" i="13"/>
  <c r="F2072" i="13"/>
  <c r="F2073" i="13"/>
  <c r="F2074" i="13"/>
  <c r="F2075" i="13"/>
  <c r="F2076" i="13"/>
  <c r="F2077" i="13"/>
  <c r="F2078" i="13"/>
  <c r="F2079" i="13"/>
  <c r="F2080" i="13"/>
  <c r="F2081" i="13"/>
  <c r="F2082" i="13"/>
  <c r="F2083" i="13"/>
  <c r="F2084" i="13"/>
  <c r="F2085" i="13"/>
  <c r="F2086" i="13"/>
  <c r="F2087" i="13"/>
  <c r="F2088" i="13"/>
  <c r="F2089" i="13"/>
  <c r="F2090" i="13"/>
  <c r="F2091" i="13"/>
  <c r="F2092" i="13"/>
  <c r="F2093" i="13"/>
  <c r="F2094" i="13"/>
  <c r="F2095" i="13"/>
  <c r="F2096" i="13"/>
  <c r="F2097" i="13"/>
  <c r="F2098" i="13"/>
  <c r="F2099" i="13"/>
  <c r="F2100" i="13"/>
  <c r="F2101" i="13"/>
  <c r="F2102" i="13"/>
  <c r="F2103" i="13"/>
  <c r="F2104" i="13"/>
  <c r="F2105" i="13"/>
  <c r="F2106" i="13"/>
  <c r="F2107" i="13"/>
  <c r="F2108" i="13"/>
  <c r="F2109" i="13"/>
  <c r="F2110" i="13"/>
  <c r="F2111" i="13"/>
  <c r="F2112" i="13"/>
  <c r="F2113" i="13"/>
  <c r="F2114" i="13"/>
  <c r="F2115" i="13"/>
  <c r="F2116" i="13"/>
  <c r="F2117" i="13"/>
  <c r="F2118" i="13"/>
  <c r="F2119" i="13"/>
  <c r="F2120" i="13"/>
  <c r="F2121" i="13"/>
  <c r="F2122" i="13"/>
  <c r="F2123" i="13"/>
  <c r="F2124" i="13"/>
  <c r="F2125" i="13"/>
  <c r="F2126" i="13"/>
  <c r="F2127" i="13"/>
  <c r="F2128" i="13"/>
  <c r="F2129" i="13"/>
  <c r="F2130" i="13"/>
  <c r="F2131" i="13"/>
  <c r="F2132" i="13"/>
  <c r="F2133" i="13"/>
  <c r="F2134" i="13"/>
  <c r="F2135" i="13"/>
  <c r="F2136" i="13"/>
  <c r="F2137" i="13"/>
  <c r="F2138" i="13"/>
  <c r="F2139" i="13"/>
  <c r="F2140" i="13"/>
  <c r="F2141" i="13"/>
  <c r="F2142" i="13"/>
  <c r="F2143" i="13"/>
  <c r="F2144" i="13"/>
  <c r="F2145" i="13"/>
  <c r="F2146" i="13"/>
  <c r="F2147" i="13"/>
  <c r="F2148" i="13"/>
  <c r="F2149" i="13"/>
  <c r="F2150" i="13"/>
  <c r="F2151" i="13"/>
  <c r="F2152" i="13"/>
  <c r="F2153" i="13"/>
  <c r="F2154" i="13"/>
  <c r="F2155" i="13"/>
  <c r="F2156" i="13"/>
  <c r="F2157" i="13"/>
  <c r="F2158" i="13"/>
  <c r="F2159" i="13"/>
  <c r="F2160" i="13"/>
  <c r="F2161" i="13"/>
  <c r="F2162" i="13"/>
  <c r="F2163" i="13"/>
  <c r="F2164" i="13"/>
  <c r="F2165" i="13"/>
  <c r="F2166" i="13"/>
  <c r="F2167" i="13"/>
  <c r="F2168" i="13"/>
  <c r="F2169" i="13"/>
  <c r="F2170" i="13"/>
  <c r="F2171" i="13"/>
  <c r="F2172" i="13"/>
  <c r="F2173" i="13"/>
  <c r="F2174" i="13"/>
  <c r="F2175" i="13"/>
  <c r="F2176" i="13"/>
  <c r="F2177" i="13"/>
  <c r="F2178" i="13"/>
  <c r="F2179" i="13"/>
  <c r="F2180" i="13"/>
  <c r="F2181" i="13"/>
  <c r="F2182" i="13"/>
  <c r="F2183" i="13"/>
  <c r="F2184" i="13"/>
  <c r="F2185" i="13"/>
  <c r="F2186" i="13"/>
  <c r="F2187" i="13"/>
  <c r="F2188" i="13"/>
  <c r="F2189" i="13"/>
  <c r="F2190" i="13"/>
  <c r="F2191" i="13"/>
  <c r="F2192" i="13"/>
  <c r="F2193" i="13"/>
  <c r="F2194" i="13"/>
  <c r="F2195" i="13"/>
  <c r="F2196" i="13"/>
  <c r="F2197" i="13"/>
  <c r="F2198" i="13"/>
  <c r="F2199" i="13"/>
  <c r="F2200" i="13"/>
  <c r="F2201" i="13"/>
  <c r="F2202" i="13"/>
  <c r="F2203" i="13"/>
  <c r="F2204" i="13"/>
  <c r="F2205" i="13"/>
  <c r="F2206" i="13"/>
  <c r="F2207" i="13"/>
  <c r="F2208" i="13"/>
  <c r="F2209" i="13"/>
  <c r="F2210" i="13"/>
  <c r="F2211" i="13"/>
  <c r="F2212" i="13"/>
  <c r="F2213" i="13"/>
  <c r="F2214" i="13"/>
  <c r="F2215" i="13"/>
  <c r="F2216" i="13"/>
  <c r="F2217" i="13"/>
  <c r="F2218" i="13"/>
  <c r="F2219" i="13"/>
  <c r="F2220" i="13"/>
  <c r="F2221" i="13"/>
  <c r="F2222" i="13"/>
  <c r="F2223" i="13"/>
  <c r="F2224" i="13"/>
  <c r="F2225" i="13"/>
  <c r="F2226" i="13"/>
  <c r="F2227" i="13"/>
  <c r="F2228" i="13"/>
  <c r="F2229" i="13"/>
  <c r="F2230" i="13"/>
  <c r="F2231" i="13"/>
  <c r="F2232" i="13"/>
  <c r="F2233" i="13"/>
  <c r="F2234" i="13"/>
  <c r="F2235" i="13"/>
  <c r="F2236" i="13"/>
  <c r="F2237" i="13"/>
  <c r="F2238" i="13"/>
  <c r="F2239" i="13"/>
  <c r="F2240" i="13"/>
  <c r="F2241" i="13"/>
  <c r="F2242" i="13"/>
  <c r="F2243" i="13"/>
  <c r="F2244" i="13"/>
  <c r="F2245" i="13"/>
  <c r="F2246" i="13"/>
  <c r="F2247" i="13"/>
  <c r="F2248" i="13"/>
  <c r="F2249" i="13"/>
  <c r="F2250" i="13"/>
  <c r="F2251" i="13"/>
  <c r="F2252" i="13"/>
  <c r="F2253" i="13"/>
  <c r="F2254" i="13"/>
  <c r="F2255" i="13"/>
  <c r="F2256" i="13"/>
  <c r="F2257" i="13"/>
  <c r="F2258" i="13"/>
  <c r="F2259" i="13"/>
  <c r="F2260" i="13"/>
  <c r="F2261" i="13"/>
  <c r="F2262" i="13"/>
  <c r="F2263" i="13"/>
  <c r="F2264" i="13"/>
  <c r="F2265" i="13"/>
  <c r="F2266" i="13"/>
  <c r="F2267" i="13"/>
  <c r="F2268" i="13"/>
  <c r="F2269" i="13"/>
  <c r="F2270" i="13"/>
  <c r="F2271" i="13"/>
  <c r="F2272" i="13"/>
  <c r="F2273" i="13"/>
  <c r="F2274" i="13"/>
  <c r="F2275" i="13"/>
  <c r="F2276" i="13"/>
  <c r="F2277" i="13"/>
  <c r="F2278" i="13"/>
  <c r="F2279" i="13"/>
  <c r="F2280" i="13"/>
  <c r="F2281" i="13"/>
  <c r="F2282" i="13"/>
  <c r="F2283" i="13"/>
  <c r="F2284" i="13"/>
  <c r="F2285" i="13"/>
  <c r="F2286" i="13"/>
  <c r="F2287" i="13"/>
  <c r="F2288" i="13"/>
  <c r="F2289" i="13"/>
  <c r="F2290" i="13"/>
  <c r="F2291" i="13"/>
  <c r="F2292" i="13"/>
  <c r="F2293" i="13"/>
  <c r="F2294" i="13"/>
  <c r="F2295" i="13"/>
  <c r="F2296" i="13"/>
  <c r="F2297" i="13"/>
  <c r="F2298" i="13"/>
  <c r="F2299" i="13"/>
  <c r="F2300" i="13"/>
  <c r="F2301" i="13"/>
  <c r="F2302" i="13"/>
  <c r="F2303" i="13"/>
  <c r="F2304" i="13"/>
  <c r="F2305" i="13"/>
  <c r="F2306" i="13"/>
  <c r="F2307" i="13"/>
  <c r="F2308" i="13"/>
  <c r="F2309" i="13"/>
  <c r="F2310" i="13"/>
  <c r="F2311" i="13"/>
  <c r="F2312" i="13"/>
  <c r="F2313" i="13"/>
  <c r="F2314" i="13"/>
  <c r="F2315" i="13"/>
  <c r="F2316" i="13"/>
  <c r="F2317" i="13"/>
  <c r="F2318" i="13"/>
  <c r="F2319" i="13"/>
  <c r="F2320" i="13"/>
  <c r="F2321" i="13"/>
  <c r="F2322" i="13"/>
  <c r="F2323" i="13"/>
  <c r="F2324" i="13"/>
  <c r="F2325" i="13"/>
  <c r="F2326" i="13"/>
  <c r="F2327" i="13"/>
  <c r="F2328" i="13"/>
  <c r="F2329" i="13"/>
  <c r="F2330" i="13"/>
  <c r="F2331" i="13"/>
  <c r="F2332" i="13"/>
  <c r="F2333" i="13"/>
  <c r="F2334" i="13"/>
  <c r="F2335" i="13"/>
  <c r="F2336" i="13"/>
  <c r="F2337" i="13"/>
  <c r="F2338" i="13"/>
  <c r="F2339" i="13"/>
  <c r="F2340" i="13"/>
  <c r="F2341" i="13"/>
  <c r="F2342" i="13"/>
  <c r="F2343" i="13"/>
  <c r="F2344" i="13"/>
  <c r="F2345" i="13"/>
  <c r="F2346" i="13"/>
  <c r="F2347" i="13"/>
  <c r="F2348" i="13"/>
  <c r="F2349" i="13"/>
  <c r="F2350" i="13"/>
  <c r="F2351" i="13"/>
  <c r="F2352" i="13"/>
  <c r="F2353" i="13"/>
  <c r="F2354" i="13"/>
  <c r="F2355" i="13"/>
  <c r="F2356" i="13"/>
  <c r="F2357" i="13"/>
  <c r="F2358" i="13"/>
  <c r="F2359" i="13"/>
  <c r="F2360" i="13"/>
  <c r="F2361" i="13"/>
  <c r="F2362" i="13"/>
  <c r="F2363" i="13"/>
  <c r="F2364" i="13"/>
  <c r="F2365" i="13"/>
  <c r="F2366" i="13"/>
  <c r="F2367" i="13"/>
  <c r="F2368" i="13"/>
  <c r="F2369" i="13"/>
  <c r="F2370" i="13"/>
  <c r="F2371" i="13"/>
  <c r="F2372" i="13"/>
  <c r="F2373" i="13"/>
  <c r="F2374" i="13"/>
  <c r="F2375" i="13"/>
  <c r="F2376" i="13"/>
  <c r="F2377" i="13"/>
  <c r="F2378" i="13"/>
  <c r="F2379" i="13"/>
  <c r="F2380" i="13"/>
  <c r="F2381" i="13"/>
  <c r="F2382" i="13"/>
  <c r="F2383" i="13"/>
  <c r="F2384" i="13"/>
  <c r="F2385" i="13"/>
  <c r="F2386" i="13"/>
  <c r="F2387" i="13"/>
  <c r="F2388" i="13"/>
  <c r="F2389" i="13"/>
  <c r="F2390" i="13"/>
  <c r="F2391" i="13"/>
  <c r="F2392" i="13"/>
  <c r="F2393" i="13"/>
  <c r="F2394" i="13"/>
  <c r="F2395" i="13"/>
  <c r="F2396" i="13"/>
  <c r="F2397" i="13"/>
  <c r="F2398" i="13"/>
  <c r="F2399" i="13"/>
  <c r="F2400" i="13"/>
  <c r="F2401" i="13"/>
  <c r="F2402" i="13"/>
  <c r="F2403" i="13"/>
  <c r="F2404" i="13"/>
  <c r="F2405" i="13"/>
  <c r="F2406" i="13"/>
  <c r="F2407" i="13"/>
  <c r="F2408" i="13"/>
  <c r="F2409" i="13"/>
  <c r="F2410" i="13"/>
  <c r="F2411" i="13"/>
  <c r="F2412" i="13"/>
  <c r="F2413" i="13"/>
  <c r="F2414" i="13"/>
  <c r="F2415" i="13"/>
  <c r="F2416" i="13"/>
  <c r="F2417" i="13"/>
  <c r="F2418" i="13"/>
  <c r="F2419" i="13"/>
  <c r="F2420" i="13"/>
  <c r="F2421" i="13"/>
  <c r="F2422" i="13"/>
  <c r="F2423" i="13"/>
  <c r="F2424" i="13"/>
  <c r="F2425" i="13"/>
  <c r="F2426" i="13"/>
  <c r="F2427" i="13"/>
  <c r="F2428" i="13"/>
  <c r="F2429" i="13"/>
  <c r="F2430" i="13"/>
  <c r="F2431" i="13"/>
  <c r="F2432" i="13"/>
  <c r="F2433" i="13"/>
  <c r="F2434" i="13"/>
  <c r="F2435" i="13"/>
  <c r="F2436" i="13"/>
  <c r="F2437" i="13"/>
  <c r="F2438" i="13"/>
  <c r="F2439" i="13"/>
  <c r="F2440" i="13"/>
  <c r="F2441" i="13"/>
  <c r="F2442" i="13"/>
  <c r="F2443" i="13"/>
  <c r="F2444" i="13"/>
  <c r="F2445" i="13"/>
  <c r="F2446" i="13"/>
  <c r="F2447" i="13"/>
  <c r="F2448" i="13"/>
  <c r="F2449" i="13"/>
  <c r="F2450" i="13"/>
  <c r="F2451" i="13"/>
  <c r="F2452" i="13"/>
  <c r="F2453" i="13"/>
  <c r="F2454" i="13"/>
  <c r="F2455" i="13"/>
  <c r="F2456" i="13"/>
  <c r="F2457" i="13"/>
  <c r="F2458" i="13"/>
  <c r="F2459" i="13"/>
  <c r="F2460" i="13"/>
  <c r="F2461" i="13"/>
  <c r="F2462" i="13"/>
  <c r="F2463" i="13"/>
  <c r="F2464" i="13"/>
  <c r="F2465" i="13"/>
  <c r="F2466" i="13"/>
  <c r="F2467" i="13"/>
  <c r="F2468" i="13"/>
  <c r="F2469" i="13"/>
  <c r="F2470" i="13"/>
  <c r="F2471" i="13"/>
  <c r="F2472" i="13"/>
  <c r="F2473" i="13"/>
  <c r="F2474" i="13"/>
  <c r="F2475" i="13"/>
  <c r="F2476" i="13"/>
  <c r="F2477" i="13"/>
  <c r="F2478" i="13"/>
  <c r="F2479" i="13"/>
  <c r="F2480" i="13"/>
  <c r="F2481" i="13"/>
  <c r="F2482" i="13"/>
  <c r="F2483" i="13"/>
  <c r="F2484" i="13"/>
  <c r="F2485" i="13"/>
  <c r="F2486" i="13"/>
  <c r="F2487" i="13"/>
  <c r="F2488" i="13"/>
  <c r="F2489" i="13"/>
  <c r="F2490" i="13"/>
  <c r="F2491" i="13"/>
  <c r="F2492" i="13"/>
  <c r="F2493" i="13"/>
  <c r="F2494" i="13"/>
  <c r="F2495" i="13"/>
  <c r="F2496" i="13"/>
  <c r="F2497" i="13"/>
  <c r="F2498" i="13"/>
  <c r="F2499" i="13"/>
  <c r="F2500" i="13"/>
  <c r="F2501" i="13"/>
  <c r="F2502" i="13"/>
  <c r="F2503" i="13"/>
  <c r="F2504" i="13"/>
  <c r="F2505" i="13"/>
  <c r="F2506" i="13"/>
  <c r="G2506" i="13"/>
  <c r="G2505" i="13"/>
  <c r="G2504" i="13"/>
  <c r="G2503" i="13"/>
  <c r="G2502" i="13"/>
  <c r="G2501" i="13"/>
  <c r="G2500" i="13"/>
  <c r="G2499" i="13"/>
  <c r="G2498" i="13"/>
  <c r="G2497" i="13"/>
  <c r="G2496" i="13"/>
  <c r="G2495" i="13"/>
  <c r="G2494" i="13"/>
  <c r="G2493" i="13"/>
  <c r="G2492" i="13"/>
  <c r="G2491" i="13"/>
  <c r="G2490" i="13"/>
  <c r="G2489" i="13"/>
  <c r="G2488" i="13"/>
  <c r="G2487" i="13"/>
  <c r="G2486" i="13"/>
  <c r="G2485" i="13"/>
  <c r="G2484" i="13"/>
  <c r="G2483" i="13"/>
  <c r="G2482" i="13"/>
  <c r="G2481" i="13"/>
  <c r="G2480" i="13"/>
  <c r="G2479" i="13"/>
  <c r="G2478" i="13"/>
  <c r="G2477" i="13"/>
  <c r="G2476" i="13"/>
  <c r="G2475" i="13"/>
  <c r="G2474" i="13"/>
  <c r="G2473" i="13"/>
  <c r="G2472" i="13"/>
  <c r="G2471" i="13"/>
  <c r="G2470" i="13"/>
  <c r="G2469" i="13"/>
  <c r="G2468" i="13"/>
  <c r="G2467" i="13"/>
  <c r="G2466" i="13"/>
  <c r="G2465" i="13"/>
  <c r="G2464" i="13"/>
  <c r="G2463" i="13"/>
  <c r="G2462" i="13"/>
  <c r="G2461" i="13"/>
  <c r="G2460" i="13"/>
  <c r="G2459" i="13"/>
  <c r="G2458" i="13"/>
  <c r="G2457" i="13"/>
  <c r="G2456" i="13"/>
  <c r="G2455" i="13"/>
  <c r="G2454" i="13"/>
  <c r="G2453" i="13"/>
  <c r="G2452" i="13"/>
  <c r="G2451" i="13"/>
  <c r="G2450" i="13"/>
  <c r="G2449" i="13"/>
  <c r="G2448" i="13"/>
  <c r="G2447" i="13"/>
  <c r="G2446" i="13"/>
  <c r="G2445" i="13"/>
  <c r="G2444" i="13"/>
  <c r="G2443" i="13"/>
  <c r="G2442" i="13"/>
  <c r="G2441" i="13"/>
  <c r="G2440" i="13"/>
  <c r="G2439" i="13"/>
  <c r="G2438" i="13"/>
  <c r="G2437" i="13"/>
  <c r="G2436" i="13"/>
  <c r="G2435" i="13"/>
  <c r="G2434" i="13"/>
  <c r="G2433" i="13"/>
  <c r="G2432" i="13"/>
  <c r="G2431" i="13"/>
  <c r="G2430" i="13"/>
  <c r="G2429" i="13"/>
  <c r="G2428" i="13"/>
  <c r="G2427" i="13"/>
  <c r="G2426" i="13"/>
  <c r="G2425" i="13"/>
  <c r="G2424" i="13"/>
  <c r="G2423" i="13"/>
  <c r="G2422" i="13"/>
  <c r="G2421" i="13"/>
  <c r="G2420" i="13"/>
  <c r="G2419" i="13"/>
  <c r="G2418" i="13"/>
  <c r="G2417" i="13"/>
  <c r="G2416" i="13"/>
  <c r="G2415" i="13"/>
  <c r="G2414" i="13"/>
  <c r="G2413" i="13"/>
  <c r="G2412" i="13"/>
  <c r="G2411" i="13"/>
  <c r="G2410" i="13"/>
  <c r="G2409" i="13"/>
  <c r="G2408" i="13"/>
  <c r="G2407" i="13"/>
  <c r="G2406" i="13"/>
  <c r="G2405" i="13"/>
  <c r="G2404" i="13"/>
  <c r="G2403" i="13"/>
  <c r="G2402" i="13"/>
  <c r="G2401" i="13"/>
  <c r="G2400" i="13"/>
  <c r="G2399" i="13"/>
  <c r="G2398" i="13"/>
  <c r="G2397" i="13"/>
  <c r="G2396" i="13"/>
  <c r="G2395" i="13"/>
  <c r="G2394" i="13"/>
  <c r="G2393" i="13"/>
  <c r="G2392" i="13"/>
  <c r="G2391" i="13"/>
  <c r="G2390" i="13"/>
  <c r="G2389" i="13"/>
  <c r="G2388" i="13"/>
  <c r="G2387" i="13"/>
  <c r="G2386" i="13"/>
  <c r="G2385" i="13"/>
  <c r="G2384" i="13"/>
  <c r="G2383" i="13"/>
  <c r="G2382" i="13"/>
  <c r="G2381" i="13"/>
  <c r="G2380" i="13"/>
  <c r="G2379" i="13"/>
  <c r="G2378" i="13"/>
  <c r="G2377" i="13"/>
  <c r="G2376" i="13"/>
  <c r="G2375" i="13"/>
  <c r="G2374" i="13"/>
  <c r="G2373" i="13"/>
  <c r="G2372" i="13"/>
  <c r="G2371" i="13"/>
  <c r="G2370" i="13"/>
  <c r="G2369" i="13"/>
  <c r="G2368" i="13"/>
  <c r="G2367" i="13"/>
  <c r="G2366" i="13"/>
  <c r="G2365" i="13"/>
  <c r="G2364" i="13"/>
  <c r="G2363" i="13"/>
  <c r="G2362" i="13"/>
  <c r="G2361" i="13"/>
  <c r="G2360" i="13"/>
  <c r="G2359" i="13"/>
  <c r="G2358" i="13"/>
  <c r="G2357" i="13"/>
  <c r="G2356" i="13"/>
  <c r="G2355" i="13"/>
  <c r="G2354" i="13"/>
  <c r="G2353" i="13"/>
  <c r="G2352" i="13"/>
  <c r="G2351" i="13"/>
  <c r="G2350" i="13"/>
  <c r="G2349" i="13"/>
  <c r="G2348" i="13"/>
  <c r="G2347" i="13"/>
  <c r="G2346" i="13"/>
  <c r="G2345" i="13"/>
  <c r="G2344" i="13"/>
  <c r="G2343" i="13"/>
  <c r="G2342" i="13"/>
  <c r="G2341" i="13"/>
  <c r="G2340" i="13"/>
  <c r="G2339" i="13"/>
  <c r="G2338" i="13"/>
  <c r="G2337" i="13"/>
  <c r="G2336" i="13"/>
  <c r="G2335" i="13"/>
  <c r="G2334" i="13"/>
  <c r="G2333" i="13"/>
  <c r="G2332" i="13"/>
  <c r="G2331" i="13"/>
  <c r="G2330" i="13"/>
  <c r="G2329" i="13"/>
  <c r="G2328" i="13"/>
  <c r="G2327" i="13"/>
  <c r="G2326" i="13"/>
  <c r="G2325" i="13"/>
  <c r="G2324" i="13"/>
  <c r="G2323" i="13"/>
  <c r="G2322" i="13"/>
  <c r="G2321" i="13"/>
  <c r="G2320" i="13"/>
  <c r="G2319" i="13"/>
  <c r="G2318" i="13"/>
  <c r="G2317" i="13"/>
  <c r="G2316" i="13"/>
  <c r="G2315" i="13"/>
  <c r="G2314" i="13"/>
  <c r="G2313" i="13"/>
  <c r="G2312" i="13"/>
  <c r="G2311" i="13"/>
  <c r="G2310" i="13"/>
  <c r="G2309" i="13"/>
  <c r="G2308" i="13"/>
  <c r="G2307" i="13"/>
  <c r="G2306" i="13"/>
  <c r="G2305" i="13"/>
  <c r="G2304" i="13"/>
  <c r="G2303" i="13"/>
  <c r="G2302" i="13"/>
  <c r="G2301" i="13"/>
  <c r="G2300" i="13"/>
  <c r="G2299" i="13"/>
  <c r="G2298" i="13"/>
  <c r="G2297" i="13"/>
  <c r="G2296" i="13"/>
  <c r="G2295" i="13"/>
  <c r="G2294" i="13"/>
  <c r="G2293" i="13"/>
  <c r="G2292" i="13"/>
  <c r="G2291" i="13"/>
  <c r="G2290" i="13"/>
  <c r="G2289" i="13"/>
  <c r="G2288" i="13"/>
  <c r="G2287" i="13"/>
  <c r="G2286" i="13"/>
  <c r="G2285" i="13"/>
  <c r="G2284" i="13"/>
  <c r="G2283" i="13"/>
  <c r="G2282" i="13"/>
  <c r="G2281" i="13"/>
  <c r="G2280" i="13"/>
  <c r="G2279" i="13"/>
  <c r="G2278" i="13"/>
  <c r="G2277" i="13"/>
  <c r="G2276" i="13"/>
  <c r="G2275" i="13"/>
  <c r="G2274" i="13"/>
  <c r="G2273" i="13"/>
  <c r="G2272" i="13"/>
  <c r="G2271" i="13"/>
  <c r="G2270" i="13"/>
  <c r="G2269" i="13"/>
  <c r="G2268" i="13"/>
  <c r="G2267" i="13"/>
  <c r="G2266" i="13"/>
  <c r="G2265" i="13"/>
  <c r="G2264" i="13"/>
  <c r="G2263" i="13"/>
  <c r="G2262" i="13"/>
  <c r="G2261" i="13"/>
  <c r="G2260" i="13"/>
  <c r="G2259" i="13"/>
  <c r="G2258" i="13"/>
  <c r="G2257" i="13"/>
  <c r="G2256" i="13"/>
  <c r="G2255" i="13"/>
  <c r="G2254" i="13"/>
  <c r="G2253" i="13"/>
  <c r="G2252" i="13"/>
  <c r="G2251" i="13"/>
  <c r="G2250" i="13"/>
  <c r="G2249" i="13"/>
  <c r="G2248" i="13"/>
  <c r="G2247" i="13"/>
  <c r="G2246" i="13"/>
  <c r="G2245" i="13"/>
  <c r="G2244" i="13"/>
  <c r="G2243" i="13"/>
  <c r="G2242" i="13"/>
  <c r="G2241" i="13"/>
  <c r="G2240" i="13"/>
  <c r="G2239" i="13"/>
  <c r="G2238" i="13"/>
  <c r="G2237" i="13"/>
  <c r="G2236" i="13"/>
  <c r="G2235" i="13"/>
  <c r="G2234" i="13"/>
  <c r="G2233" i="13"/>
  <c r="G2232" i="13"/>
  <c r="G2231" i="13"/>
  <c r="G2230" i="13"/>
  <c r="G2229" i="13"/>
  <c r="G2228" i="13"/>
  <c r="G2227" i="13"/>
  <c r="G2226" i="13"/>
  <c r="G2225" i="13"/>
  <c r="G2224" i="13"/>
  <c r="G2223" i="13"/>
  <c r="G2222" i="13"/>
  <c r="G2221" i="13"/>
  <c r="G2220" i="13"/>
  <c r="G2219" i="13"/>
  <c r="G2218" i="13"/>
  <c r="G2217" i="13"/>
  <c r="G2216" i="13"/>
  <c r="G2215" i="13"/>
  <c r="G2214" i="13"/>
  <c r="G2213" i="13"/>
  <c r="G2212" i="13"/>
  <c r="G2211" i="13"/>
  <c r="G2210" i="13"/>
  <c r="G2209" i="13"/>
  <c r="G2208" i="13"/>
  <c r="G2207" i="13"/>
  <c r="G2206" i="13"/>
  <c r="G2205" i="13"/>
  <c r="G2204" i="13"/>
  <c r="G2203" i="13"/>
  <c r="G2202" i="13"/>
  <c r="G2201" i="13"/>
  <c r="G2200" i="13"/>
  <c r="G2199" i="13"/>
  <c r="G2198" i="13"/>
  <c r="G2197" i="13"/>
  <c r="G2196" i="13"/>
  <c r="G2195" i="13"/>
  <c r="G2194" i="13"/>
  <c r="G2193" i="13"/>
  <c r="G2192" i="13"/>
  <c r="G2191" i="13"/>
  <c r="G2190" i="13"/>
  <c r="G2189" i="13"/>
  <c r="G2188" i="13"/>
  <c r="G2187" i="13"/>
  <c r="G2186" i="13"/>
  <c r="G2185" i="13"/>
  <c r="G2184" i="13"/>
  <c r="G2183" i="13"/>
  <c r="G2182" i="13"/>
  <c r="G2181" i="13"/>
  <c r="G2180" i="13"/>
  <c r="G2179" i="13"/>
  <c r="G2178" i="13"/>
  <c r="G2177" i="13"/>
  <c r="G2176" i="13"/>
  <c r="G2175" i="13"/>
  <c r="G2174" i="13"/>
  <c r="G2173" i="13"/>
  <c r="G2172" i="13"/>
  <c r="G2171" i="13"/>
  <c r="G2170" i="13"/>
  <c r="G2169" i="13"/>
  <c r="G2168" i="13"/>
  <c r="G2167" i="13"/>
  <c r="G2166" i="13"/>
  <c r="G2165" i="13"/>
  <c r="G2164" i="13"/>
  <c r="G2163" i="13"/>
  <c r="G2162" i="13"/>
  <c r="G2161" i="13"/>
  <c r="G2160" i="13"/>
  <c r="G2159" i="13"/>
  <c r="G2158" i="13"/>
  <c r="G2157" i="13"/>
  <c r="G2156" i="13"/>
  <c r="G2155" i="13"/>
  <c r="G2154" i="13"/>
  <c r="G2153" i="13"/>
  <c r="G2152" i="13"/>
  <c r="G2151" i="13"/>
  <c r="G2150" i="13"/>
  <c r="G2149" i="13"/>
  <c r="G2148" i="13"/>
  <c r="G2147" i="13"/>
  <c r="G2146" i="13"/>
  <c r="G2145" i="13"/>
  <c r="G2144" i="13"/>
  <c r="G2143" i="13"/>
  <c r="G2142" i="13"/>
  <c r="G2141" i="13"/>
  <c r="G2140" i="13"/>
  <c r="G2139" i="13"/>
  <c r="G2138" i="13"/>
  <c r="G2137" i="13"/>
  <c r="G2136" i="13"/>
  <c r="G2135" i="13"/>
  <c r="G2134" i="13"/>
  <c r="G2133" i="13"/>
  <c r="G2132" i="13"/>
  <c r="G2131" i="13"/>
  <c r="G2130" i="13"/>
  <c r="G2129" i="13"/>
  <c r="G2128" i="13"/>
  <c r="G2127" i="13"/>
  <c r="G2126" i="13"/>
  <c r="G2125" i="13"/>
  <c r="G2124" i="13"/>
  <c r="G2123" i="13"/>
  <c r="G2122" i="13"/>
  <c r="G2121" i="13"/>
  <c r="G2120" i="13"/>
  <c r="G2119" i="13"/>
  <c r="G2118" i="13"/>
  <c r="G2117" i="13"/>
  <c r="G2116" i="13"/>
  <c r="G2115" i="13"/>
  <c r="G2114" i="13"/>
  <c r="G2113" i="13"/>
  <c r="G2112" i="13"/>
  <c r="G2111" i="13"/>
  <c r="G2110" i="13"/>
  <c r="G2109" i="13"/>
  <c r="G2108" i="13"/>
  <c r="G2107" i="13"/>
  <c r="G2106" i="13"/>
  <c r="G2105" i="13"/>
  <c r="G2104" i="13"/>
  <c r="G2103" i="13"/>
  <c r="G2102" i="13"/>
  <c r="G2101" i="13"/>
  <c r="G2100" i="13"/>
  <c r="G2099" i="13"/>
  <c r="G2098" i="13"/>
  <c r="G2097" i="13"/>
  <c r="G2096" i="13"/>
  <c r="G2095" i="13"/>
  <c r="G2094" i="13"/>
  <c r="G2093" i="13"/>
  <c r="G2092" i="13"/>
  <c r="G2091" i="13"/>
  <c r="G2090" i="13"/>
  <c r="G2089" i="13"/>
  <c r="G2088" i="13"/>
  <c r="G2087" i="13"/>
  <c r="G2086" i="13"/>
  <c r="G2085" i="13"/>
  <c r="G2084" i="13"/>
  <c r="G2083" i="13"/>
  <c r="G2082" i="13"/>
  <c r="G2081" i="13"/>
  <c r="G2080" i="13"/>
  <c r="G2079" i="13"/>
  <c r="G2078" i="13"/>
  <c r="G2077" i="13"/>
  <c r="G2076" i="13"/>
  <c r="G2075" i="13"/>
  <c r="G2074" i="13"/>
  <c r="G2073" i="13"/>
  <c r="G2072" i="13"/>
  <c r="G2071" i="13"/>
  <c r="G2070" i="13"/>
  <c r="G2069" i="13"/>
  <c r="G2068" i="13"/>
  <c r="G2067" i="13"/>
  <c r="G2066" i="13"/>
  <c r="G2065" i="13"/>
  <c r="G2064" i="13"/>
  <c r="G2063" i="13"/>
  <c r="G2062" i="13"/>
  <c r="G2061" i="13"/>
  <c r="G2060" i="13"/>
  <c r="G2059" i="13"/>
  <c r="G2058" i="13"/>
  <c r="G2057" i="13"/>
  <c r="G2056" i="13"/>
  <c r="G2055" i="13"/>
  <c r="G2054" i="13"/>
  <c r="G2053" i="13"/>
  <c r="G2052" i="13"/>
  <c r="G2051" i="13"/>
  <c r="G2050" i="13"/>
  <c r="G2049" i="13"/>
  <c r="G2048" i="13"/>
  <c r="G2047" i="13"/>
  <c r="G2046" i="13"/>
  <c r="G2045" i="13"/>
  <c r="G2044" i="13"/>
  <c r="G2043" i="13"/>
  <c r="G2042" i="13"/>
  <c r="G2041" i="13"/>
  <c r="G2040" i="13"/>
  <c r="G2039" i="13"/>
  <c r="G2038" i="13"/>
  <c r="G2037" i="13"/>
  <c r="G2036" i="13"/>
  <c r="G2035" i="13"/>
  <c r="G2034" i="13"/>
  <c r="G2033" i="13"/>
  <c r="G2032" i="13"/>
  <c r="G2031" i="13"/>
  <c r="G2030" i="13"/>
  <c r="G2029" i="13"/>
  <c r="G2028" i="13"/>
  <c r="G2027" i="13"/>
  <c r="G2026" i="13"/>
  <c r="G2025" i="13"/>
  <c r="G2024" i="13"/>
  <c r="G2023" i="13"/>
  <c r="G2022" i="13"/>
  <c r="G2021" i="13"/>
  <c r="G2020" i="13"/>
  <c r="G2019" i="13"/>
  <c r="G2018" i="13"/>
  <c r="G2017" i="13"/>
  <c r="G2016" i="13"/>
  <c r="G2015" i="13"/>
  <c r="G2014" i="13"/>
  <c r="G2013" i="13"/>
  <c r="G2012" i="13"/>
  <c r="G2011" i="13"/>
  <c r="G2010" i="13"/>
  <c r="G2009" i="13"/>
  <c r="G2008" i="13"/>
  <c r="G2007" i="13"/>
  <c r="G2006" i="13"/>
  <c r="G2005" i="13"/>
  <c r="G2004" i="13"/>
  <c r="G2003" i="13"/>
  <c r="G2002" i="13"/>
  <c r="G2001" i="13"/>
  <c r="G2000" i="13"/>
  <c r="G1999" i="13"/>
  <c r="G1998" i="13"/>
  <c r="G1997" i="13"/>
  <c r="G1996" i="13"/>
  <c r="G1995" i="13"/>
  <c r="G1994" i="13"/>
  <c r="G1993" i="13"/>
  <c r="G1992" i="13"/>
  <c r="G1991" i="13"/>
  <c r="G1990" i="13"/>
  <c r="G1989" i="13"/>
  <c r="G1988" i="13"/>
  <c r="G1987" i="13"/>
  <c r="G1986" i="13"/>
  <c r="G1985" i="13"/>
  <c r="G1984" i="13"/>
  <c r="G1983" i="13"/>
  <c r="G1982" i="13"/>
  <c r="G1981" i="13"/>
  <c r="G1980" i="13"/>
  <c r="G1979" i="13"/>
  <c r="G1978" i="13"/>
  <c r="G1977" i="13"/>
  <c r="G1976" i="13"/>
  <c r="G1975" i="13"/>
  <c r="G1974" i="13"/>
  <c r="G1973" i="13"/>
  <c r="G1972" i="13"/>
  <c r="G1971" i="13"/>
  <c r="G1970" i="13"/>
  <c r="G1969" i="13"/>
  <c r="G1968" i="13"/>
  <c r="G1967" i="13"/>
  <c r="G1966" i="13"/>
  <c r="G1965" i="13"/>
  <c r="G1964" i="13"/>
  <c r="G1963" i="13"/>
  <c r="G1962" i="13"/>
  <c r="G1961" i="13"/>
  <c r="G1960" i="13"/>
  <c r="G1959" i="13"/>
  <c r="G1958" i="13"/>
  <c r="G1957" i="13"/>
  <c r="G1956" i="13"/>
  <c r="G1955" i="13"/>
  <c r="G1954" i="13"/>
  <c r="G1953" i="13"/>
  <c r="G1952" i="13"/>
  <c r="G1951" i="13"/>
  <c r="G1950" i="13"/>
  <c r="G1949" i="13"/>
  <c r="G1948" i="13"/>
  <c r="G1947" i="13"/>
  <c r="G1946" i="13"/>
  <c r="G1945" i="13"/>
  <c r="G1944" i="13"/>
  <c r="G1943" i="13"/>
  <c r="G1942" i="13"/>
  <c r="G1941" i="13"/>
  <c r="G1940" i="13"/>
  <c r="G1939" i="13"/>
  <c r="G1938" i="13"/>
  <c r="G1937" i="13"/>
  <c r="G1936" i="13"/>
  <c r="G1935" i="13"/>
  <c r="G1934" i="13"/>
  <c r="G1933" i="13"/>
  <c r="G1932" i="13"/>
  <c r="G1931" i="13"/>
  <c r="G1930" i="13"/>
  <c r="G1929" i="13"/>
  <c r="G1928" i="13"/>
  <c r="G1927" i="13"/>
  <c r="G1926" i="13"/>
  <c r="G1925" i="13"/>
  <c r="G1924" i="13"/>
  <c r="G1923" i="13"/>
  <c r="G1922" i="13"/>
  <c r="G1921" i="13"/>
  <c r="G1920" i="13"/>
  <c r="G1919" i="13"/>
  <c r="G1918" i="13"/>
  <c r="G1917" i="13"/>
  <c r="G1916" i="13"/>
  <c r="G1915" i="13"/>
  <c r="G1914" i="13"/>
  <c r="G1913" i="13"/>
  <c r="G1912" i="13"/>
  <c r="G1911" i="13"/>
  <c r="G1910" i="13"/>
  <c r="G1909" i="13"/>
  <c r="G1908" i="13"/>
  <c r="G1907" i="13"/>
  <c r="G1906" i="13"/>
  <c r="G1905" i="13"/>
  <c r="G1904" i="13"/>
  <c r="G1903" i="13"/>
  <c r="G1902" i="13"/>
  <c r="G1901" i="13"/>
  <c r="G1900" i="13"/>
  <c r="G1899" i="13"/>
  <c r="G1898" i="13"/>
  <c r="G1897" i="13"/>
  <c r="G1896" i="13"/>
  <c r="G1895" i="13"/>
  <c r="G1894" i="13"/>
  <c r="G1893" i="13"/>
  <c r="G1892" i="13"/>
  <c r="G1891" i="13"/>
  <c r="G1890" i="13"/>
  <c r="G1889" i="13"/>
  <c r="G1888" i="13"/>
  <c r="G1887" i="13"/>
  <c r="G1886" i="13"/>
  <c r="G1885" i="13"/>
  <c r="G1884" i="13"/>
  <c r="G1883" i="13"/>
  <c r="G1882" i="13"/>
  <c r="G1881" i="13"/>
  <c r="G1880" i="13"/>
  <c r="G1879" i="13"/>
  <c r="G1878" i="13"/>
  <c r="G1877" i="13"/>
  <c r="G1876" i="13"/>
  <c r="G1875" i="13"/>
  <c r="G1874" i="13"/>
  <c r="G1873" i="13"/>
  <c r="G1872" i="13"/>
  <c r="G1871" i="13"/>
  <c r="G1870" i="13"/>
  <c r="G1869" i="13"/>
  <c r="G1868" i="13"/>
  <c r="G1867" i="13"/>
  <c r="G1866" i="13"/>
  <c r="G1865" i="13"/>
  <c r="G1864" i="13"/>
  <c r="G1863" i="13"/>
  <c r="G1862" i="13"/>
  <c r="G1861" i="13"/>
  <c r="G1860" i="13"/>
  <c r="G1859" i="13"/>
  <c r="G1858" i="13"/>
  <c r="G1857" i="13"/>
  <c r="G1856" i="13"/>
  <c r="G1855" i="13"/>
  <c r="G1854" i="13"/>
  <c r="G1853" i="13"/>
  <c r="G1852" i="13"/>
  <c r="G1851" i="13"/>
  <c r="G1850" i="13"/>
  <c r="G1849" i="13"/>
  <c r="G1848" i="13"/>
  <c r="G1847" i="13"/>
  <c r="G1846" i="13"/>
  <c r="G1845" i="13"/>
  <c r="G1844" i="13"/>
  <c r="G1843" i="13"/>
  <c r="G1842" i="13"/>
  <c r="G1841" i="13"/>
  <c r="G1840" i="13"/>
  <c r="G1839" i="13"/>
  <c r="G1838" i="13"/>
  <c r="G1837" i="13"/>
  <c r="G1836" i="13"/>
  <c r="G1835" i="13"/>
  <c r="G1834" i="13"/>
  <c r="G1833" i="13"/>
  <c r="G1832" i="13"/>
  <c r="G1831" i="13"/>
  <c r="G1830" i="13"/>
  <c r="G1829" i="13"/>
  <c r="G1828" i="13"/>
  <c r="G1827" i="13"/>
  <c r="G1826" i="13"/>
  <c r="G1825" i="13"/>
  <c r="G1824" i="13"/>
  <c r="G1823" i="13"/>
  <c r="G1822" i="13"/>
  <c r="G1821" i="13"/>
  <c r="G1820" i="13"/>
  <c r="G1819" i="13"/>
  <c r="G1818" i="13"/>
  <c r="G1817" i="13"/>
  <c r="G1816" i="13"/>
  <c r="G1815" i="13"/>
  <c r="G1814" i="13"/>
  <c r="G1813" i="13"/>
  <c r="G1812" i="13"/>
  <c r="G1811" i="13"/>
  <c r="G1810" i="13"/>
  <c r="G1809" i="13"/>
  <c r="G1808" i="13"/>
  <c r="G1807" i="13"/>
  <c r="G1806" i="13"/>
  <c r="G1805" i="13"/>
  <c r="G1804" i="13"/>
  <c r="G1803" i="13"/>
  <c r="G1802" i="13"/>
  <c r="G1801" i="13"/>
  <c r="G1800" i="13"/>
  <c r="G1799" i="13"/>
  <c r="G1798" i="13"/>
  <c r="G1797" i="13"/>
  <c r="G1796" i="13"/>
  <c r="G1795" i="13"/>
  <c r="G1794" i="13"/>
  <c r="G1793" i="13"/>
  <c r="G1792" i="13"/>
  <c r="G1791" i="13"/>
  <c r="G1790" i="13"/>
  <c r="G1789" i="13"/>
  <c r="G1788" i="13"/>
  <c r="G1787" i="13"/>
  <c r="G1786" i="13"/>
  <c r="G1785" i="13"/>
  <c r="G1784" i="13"/>
  <c r="G1783" i="13"/>
  <c r="G1782" i="13"/>
  <c r="G1781" i="13"/>
  <c r="G1780" i="13"/>
  <c r="G1779" i="13"/>
  <c r="G1778" i="13"/>
  <c r="G1777" i="13"/>
  <c r="G1776" i="13"/>
  <c r="G1775" i="13"/>
  <c r="G1774" i="13"/>
  <c r="G1773" i="13"/>
  <c r="G1772" i="13"/>
  <c r="G1771" i="13"/>
  <c r="G1770" i="13"/>
  <c r="G1769" i="13"/>
  <c r="G1768" i="13"/>
  <c r="G1767" i="13"/>
  <c r="G1766" i="13"/>
  <c r="G1765" i="13"/>
  <c r="G1764" i="13"/>
  <c r="G1763" i="13"/>
  <c r="G1762" i="13"/>
  <c r="G1761" i="13"/>
  <c r="G1760" i="13"/>
  <c r="G1759" i="13"/>
  <c r="G1758" i="13"/>
  <c r="G1757" i="13"/>
  <c r="G1756" i="13"/>
  <c r="G1755" i="13"/>
  <c r="G1754" i="13"/>
  <c r="G1753" i="13"/>
  <c r="G1752" i="13"/>
  <c r="G1751" i="13"/>
  <c r="G1750" i="13"/>
  <c r="G1749" i="13"/>
  <c r="G1748" i="13"/>
  <c r="G1747" i="13"/>
  <c r="G1746" i="13"/>
  <c r="G1745" i="13"/>
  <c r="G1744" i="13"/>
  <c r="G1743" i="13"/>
  <c r="G1742" i="13"/>
  <c r="G1741" i="13"/>
  <c r="G1740" i="13"/>
  <c r="G1739" i="13"/>
  <c r="G1738" i="13"/>
  <c r="G1737" i="13"/>
  <c r="G1736" i="13"/>
  <c r="G1735" i="13"/>
  <c r="G1734" i="13"/>
  <c r="G1733" i="13"/>
  <c r="G1732" i="13"/>
  <c r="G1731" i="13"/>
  <c r="G1730" i="13"/>
  <c r="G1729" i="13"/>
  <c r="G1728" i="13"/>
  <c r="G1727" i="13"/>
  <c r="G1726" i="13"/>
  <c r="G1725" i="13"/>
  <c r="G1724" i="13"/>
  <c r="G1723" i="13"/>
  <c r="G1722" i="13"/>
  <c r="G1721" i="13"/>
  <c r="G1720" i="13"/>
  <c r="G1719" i="13"/>
  <c r="G1718" i="13"/>
  <c r="G1717" i="13"/>
  <c r="G1716" i="13"/>
  <c r="G1715" i="13"/>
  <c r="G1714" i="13"/>
  <c r="G1713" i="13"/>
  <c r="G1712" i="13"/>
  <c r="G1711" i="13"/>
  <c r="G1710" i="13"/>
  <c r="G1709" i="13"/>
  <c r="G1708" i="13"/>
  <c r="G1707" i="13"/>
  <c r="G1706" i="13"/>
  <c r="G1705" i="13"/>
  <c r="G1704" i="13"/>
  <c r="G1703" i="13"/>
  <c r="G1702" i="13"/>
  <c r="G1701" i="13"/>
  <c r="G1700" i="13"/>
  <c r="G1699" i="13"/>
  <c r="G1698" i="13"/>
  <c r="G1697" i="13"/>
  <c r="G1696" i="13"/>
  <c r="G1695" i="13"/>
  <c r="G1694" i="13"/>
  <c r="G1693" i="13"/>
  <c r="G1692" i="13"/>
  <c r="G1691" i="13"/>
  <c r="G1690" i="13"/>
  <c r="G1689" i="13"/>
  <c r="G1688" i="13"/>
  <c r="G1687" i="13"/>
  <c r="G1686" i="13"/>
  <c r="G1685" i="13"/>
  <c r="G1684" i="13"/>
  <c r="G1683" i="13"/>
  <c r="G1682" i="13"/>
  <c r="G1681" i="13"/>
  <c r="G1680" i="13"/>
  <c r="G1679" i="13"/>
  <c r="G1678" i="13"/>
  <c r="G1677" i="13"/>
  <c r="G1676" i="13"/>
  <c r="G1675" i="13"/>
  <c r="G1674" i="13"/>
  <c r="G1673" i="13"/>
  <c r="G1672" i="13"/>
  <c r="G1671" i="13"/>
  <c r="G1670" i="13"/>
  <c r="G1669" i="13"/>
  <c r="G1668" i="13"/>
  <c r="G1667" i="13"/>
  <c r="G1666" i="13"/>
  <c r="G1665" i="13"/>
  <c r="G1664" i="13"/>
  <c r="G1663" i="13"/>
  <c r="G1662" i="13"/>
  <c r="G1661" i="13"/>
  <c r="G1660" i="13"/>
  <c r="G1659" i="13"/>
  <c r="G1658" i="13"/>
  <c r="G1657" i="13"/>
  <c r="G1656" i="13"/>
  <c r="G1655" i="13"/>
  <c r="G1654" i="13"/>
  <c r="G1653" i="13"/>
  <c r="G1652" i="13"/>
  <c r="G1651" i="13"/>
  <c r="G1650" i="13"/>
  <c r="G1649" i="13"/>
  <c r="G1648" i="13"/>
  <c r="G1647" i="13"/>
  <c r="G1646" i="13"/>
  <c r="G1645" i="13"/>
  <c r="G1644" i="13"/>
  <c r="G1643" i="13"/>
  <c r="G1642" i="13"/>
  <c r="G1641" i="13"/>
  <c r="G1640" i="13"/>
  <c r="G1639" i="13"/>
  <c r="G1638" i="13"/>
  <c r="G1637" i="13"/>
  <c r="G1636" i="13"/>
  <c r="G1635" i="13"/>
  <c r="G1634" i="13"/>
  <c r="G1633" i="13"/>
  <c r="G1632" i="13"/>
  <c r="G1631" i="13"/>
  <c r="G1630" i="13"/>
  <c r="G1629" i="13"/>
  <c r="G1628" i="13"/>
  <c r="G1627" i="13"/>
  <c r="G1626" i="13"/>
  <c r="G1625" i="13"/>
  <c r="G1624" i="13"/>
  <c r="G1623" i="13"/>
  <c r="G1622" i="13"/>
  <c r="G1621" i="13"/>
  <c r="G1620" i="13"/>
  <c r="G1619" i="13"/>
  <c r="G1618" i="13"/>
  <c r="G1617" i="13"/>
  <c r="G1616" i="13"/>
  <c r="G1615" i="13"/>
  <c r="G1614" i="13"/>
  <c r="G1613" i="13"/>
  <c r="G1612" i="13"/>
  <c r="G1611" i="13"/>
  <c r="G1610" i="13"/>
  <c r="G1609" i="13"/>
  <c r="G1608" i="13"/>
  <c r="G1607" i="13"/>
  <c r="G1606" i="13"/>
  <c r="G1605" i="13"/>
  <c r="G1604" i="13"/>
  <c r="G1603" i="13"/>
  <c r="G1602" i="13"/>
  <c r="G1601" i="13"/>
  <c r="G1600" i="13"/>
  <c r="G1599" i="13"/>
  <c r="G1598" i="13"/>
  <c r="G1597" i="13"/>
  <c r="G1596" i="13"/>
  <c r="G1595" i="13"/>
  <c r="G1594" i="13"/>
  <c r="G1593" i="13"/>
  <c r="G1592" i="13"/>
  <c r="G1591" i="13"/>
  <c r="G1590" i="13"/>
  <c r="G1589" i="13"/>
  <c r="G1588" i="13"/>
  <c r="G1587" i="13"/>
  <c r="G1586" i="13"/>
  <c r="G1585" i="13"/>
  <c r="G1584" i="13"/>
  <c r="G1583" i="13"/>
  <c r="G1582" i="13"/>
  <c r="G1581" i="13"/>
  <c r="G1580" i="13"/>
  <c r="G1579" i="13"/>
  <c r="G1578" i="13"/>
  <c r="G1577" i="13"/>
  <c r="G1576" i="13"/>
  <c r="G1575" i="13"/>
  <c r="G1574" i="13"/>
  <c r="G1573" i="13"/>
  <c r="G1572" i="13"/>
  <c r="G1571" i="13"/>
  <c r="G1570" i="13"/>
  <c r="G1569" i="13"/>
  <c r="G1568" i="13"/>
  <c r="G1567" i="13"/>
  <c r="G1566" i="13"/>
  <c r="G1565" i="13"/>
  <c r="G1564" i="13"/>
  <c r="G1563" i="13"/>
  <c r="G1562" i="13"/>
  <c r="G1561" i="13"/>
  <c r="G1560" i="13"/>
  <c r="G1559" i="13"/>
  <c r="G1558" i="13"/>
  <c r="G1557" i="13"/>
  <c r="G1556" i="13"/>
  <c r="G1555" i="13"/>
  <c r="G1554" i="13"/>
  <c r="G1553" i="13"/>
  <c r="G1552" i="13"/>
  <c r="G1551" i="13"/>
  <c r="G1550" i="13"/>
  <c r="G1549" i="13"/>
  <c r="G1548" i="13"/>
  <c r="G1547" i="13"/>
  <c r="G1546" i="13"/>
  <c r="G1545" i="13"/>
  <c r="G1544" i="13"/>
  <c r="G1543" i="13"/>
  <c r="G1542" i="13"/>
  <c r="G1541" i="13"/>
  <c r="G1540" i="13"/>
  <c r="G1539" i="13"/>
  <c r="G1538" i="13"/>
  <c r="G1537" i="13"/>
  <c r="G1536" i="13"/>
  <c r="G1535" i="13"/>
  <c r="G1534" i="13"/>
  <c r="G1533" i="13"/>
  <c r="G1532" i="13"/>
  <c r="G1531" i="13"/>
  <c r="G1530" i="13"/>
  <c r="G1529" i="13"/>
  <c r="G1528" i="13"/>
  <c r="G1527" i="13"/>
  <c r="G1526" i="13"/>
  <c r="G1525" i="13"/>
  <c r="G1524" i="13"/>
  <c r="G1523" i="13"/>
  <c r="G1522" i="13"/>
  <c r="G1521" i="13"/>
  <c r="G1520" i="13"/>
  <c r="G1519" i="13"/>
  <c r="G1518" i="13"/>
  <c r="G1517" i="13"/>
  <c r="G1516" i="13"/>
  <c r="G1515" i="13"/>
  <c r="G1514" i="13"/>
  <c r="G1513" i="13"/>
  <c r="G1512" i="13"/>
  <c r="G1511" i="13"/>
  <c r="G1510" i="13"/>
  <c r="G1509" i="13"/>
  <c r="G1508" i="13"/>
  <c r="G1507" i="13"/>
  <c r="G1506" i="13"/>
  <c r="G1505" i="13"/>
  <c r="G1504" i="13"/>
  <c r="G1503" i="13"/>
  <c r="G1502" i="13"/>
  <c r="G1501" i="13"/>
  <c r="G1500" i="13"/>
  <c r="G1499" i="13"/>
  <c r="G1498" i="13"/>
  <c r="G1497" i="13"/>
  <c r="G1496" i="13"/>
  <c r="G1495" i="13"/>
  <c r="G1494" i="13"/>
  <c r="G1493" i="13"/>
  <c r="G1492" i="13"/>
  <c r="G1491" i="13"/>
  <c r="G1490" i="13"/>
  <c r="G1489" i="13"/>
  <c r="G1488" i="13"/>
  <c r="G1487" i="13"/>
  <c r="G1486" i="13"/>
  <c r="G1485" i="13"/>
  <c r="G1484" i="13"/>
  <c r="G1483" i="13"/>
  <c r="G1482" i="13"/>
  <c r="G1481" i="13"/>
  <c r="G1480" i="13"/>
  <c r="G1479" i="13"/>
  <c r="G1478" i="13"/>
  <c r="G1477" i="13"/>
  <c r="G1476" i="13"/>
  <c r="G1475" i="13"/>
  <c r="G1474" i="13"/>
  <c r="G1473" i="13"/>
  <c r="G1472" i="13"/>
  <c r="G1471" i="13"/>
  <c r="G1470" i="13"/>
  <c r="G1469" i="13"/>
  <c r="G1468" i="13"/>
  <c r="G1467" i="13"/>
  <c r="G1466" i="13"/>
  <c r="G1465" i="13"/>
  <c r="G1464" i="13"/>
  <c r="G1463" i="13"/>
  <c r="G1462" i="13"/>
  <c r="G1461" i="13"/>
  <c r="G1460" i="13"/>
  <c r="G1459" i="13"/>
  <c r="G1458" i="13"/>
  <c r="G1457" i="13"/>
  <c r="G1456" i="13"/>
  <c r="G1455" i="13"/>
  <c r="G1454" i="13"/>
  <c r="G1453" i="13"/>
  <c r="G1452" i="13"/>
  <c r="G1451" i="13"/>
  <c r="G1450" i="13"/>
  <c r="G1449" i="13"/>
  <c r="G1448" i="13"/>
  <c r="G1447" i="13"/>
  <c r="G1446" i="13"/>
  <c r="G1445" i="13"/>
  <c r="G1444" i="13"/>
  <c r="G1443" i="13"/>
  <c r="G1442" i="13"/>
  <c r="G1441" i="13"/>
  <c r="G1440" i="13"/>
  <c r="G1439" i="13"/>
  <c r="G1438" i="13"/>
  <c r="G1437" i="13"/>
  <c r="G1436" i="13"/>
  <c r="G1435" i="13"/>
  <c r="G1434" i="13"/>
  <c r="G1433" i="13"/>
  <c r="G1432" i="13"/>
  <c r="G1431" i="13"/>
  <c r="G1430" i="13"/>
  <c r="G1429" i="13"/>
  <c r="G1428" i="13"/>
  <c r="G1427" i="13"/>
  <c r="G1426" i="13"/>
  <c r="G1425" i="13"/>
  <c r="G1424" i="13"/>
  <c r="G1423" i="13"/>
  <c r="G1422" i="13"/>
  <c r="G1421" i="13"/>
  <c r="G1420" i="13"/>
  <c r="G1419" i="13"/>
  <c r="G1418" i="13"/>
  <c r="G1417" i="13"/>
  <c r="G1416" i="13"/>
  <c r="G1415" i="13"/>
  <c r="G1414" i="13"/>
  <c r="G1413" i="13"/>
  <c r="G1412" i="13"/>
  <c r="G1411" i="13"/>
  <c r="G1410" i="13"/>
  <c r="G1409" i="13"/>
  <c r="G1408" i="13"/>
  <c r="G1407" i="13"/>
  <c r="G1406" i="13"/>
  <c r="G1405" i="13"/>
  <c r="G1404" i="13"/>
  <c r="G1403" i="13"/>
  <c r="G1402" i="13"/>
  <c r="G1401" i="13"/>
  <c r="G1400" i="13"/>
  <c r="G1399" i="13"/>
  <c r="G1398" i="13"/>
  <c r="G1397" i="13"/>
  <c r="G1396" i="13"/>
  <c r="G1395" i="13"/>
  <c r="G1394" i="13"/>
  <c r="G1393" i="13"/>
  <c r="G1392" i="13"/>
  <c r="G1391" i="13"/>
  <c r="G1390" i="13"/>
  <c r="G1389" i="13"/>
  <c r="G1388" i="13"/>
  <c r="G1387" i="13"/>
  <c r="G1386" i="13"/>
  <c r="G1385" i="13"/>
  <c r="G1384" i="13"/>
  <c r="G1383" i="13"/>
  <c r="G1382" i="13"/>
  <c r="G1381" i="13"/>
  <c r="G1380" i="13"/>
  <c r="G1379" i="13"/>
  <c r="G1378" i="13"/>
  <c r="G1377" i="13"/>
  <c r="G1376" i="13"/>
  <c r="G1375" i="13"/>
  <c r="G1374" i="13"/>
  <c r="G1373" i="13"/>
  <c r="G1372" i="13"/>
  <c r="G1371" i="13"/>
  <c r="G1370" i="13"/>
  <c r="G1369" i="13"/>
  <c r="G1368" i="13"/>
  <c r="G1367" i="13"/>
  <c r="G1366" i="13"/>
  <c r="G1365" i="13"/>
  <c r="G1364" i="13"/>
  <c r="G1363" i="13"/>
  <c r="G1362" i="13"/>
  <c r="G1361" i="13"/>
  <c r="G1360" i="13"/>
  <c r="G1359" i="13"/>
  <c r="G1358" i="13"/>
  <c r="G1357" i="13"/>
  <c r="G1356" i="13"/>
  <c r="G1355" i="13"/>
  <c r="G1354" i="13"/>
  <c r="G1353" i="13"/>
  <c r="G1352" i="13"/>
  <c r="G1351" i="13"/>
  <c r="G1350" i="13"/>
  <c r="G1349" i="13"/>
  <c r="G1348" i="13"/>
  <c r="G1347" i="13"/>
  <c r="G1346" i="13"/>
  <c r="G1345" i="13"/>
  <c r="G1344" i="13"/>
  <c r="G1343" i="13"/>
  <c r="G1342" i="13"/>
  <c r="G1341" i="13"/>
  <c r="G1340" i="13"/>
  <c r="G1339" i="13"/>
  <c r="G1338" i="13"/>
  <c r="G1337" i="13"/>
  <c r="G1336" i="13"/>
  <c r="G1335" i="13"/>
  <c r="G1334" i="13"/>
  <c r="G1333" i="13"/>
  <c r="G1332" i="13"/>
  <c r="G1331" i="13"/>
  <c r="G1330" i="13"/>
  <c r="G1329" i="13"/>
  <c r="G1328" i="13"/>
  <c r="G1327" i="13"/>
  <c r="G1326" i="13"/>
  <c r="G1325" i="13"/>
  <c r="G1324" i="13"/>
  <c r="G1323" i="13"/>
  <c r="G1322" i="13"/>
  <c r="G1321" i="13"/>
  <c r="G1320" i="13"/>
  <c r="G1319" i="13"/>
  <c r="G1318" i="13"/>
  <c r="G1317" i="13"/>
  <c r="G1316" i="13"/>
  <c r="G1315" i="13"/>
  <c r="G1314" i="13"/>
  <c r="G1313" i="13"/>
  <c r="G1312" i="13"/>
  <c r="G1311" i="13"/>
  <c r="G1310" i="13"/>
  <c r="G1309" i="13"/>
  <c r="G1308" i="13"/>
  <c r="G1307" i="13"/>
  <c r="G1306" i="13"/>
  <c r="G1305" i="13"/>
  <c r="G1304" i="13"/>
  <c r="G1303" i="13"/>
  <c r="G1302" i="13"/>
  <c r="G1301" i="13"/>
  <c r="G1300" i="13"/>
  <c r="G1299" i="13"/>
  <c r="G1298" i="13"/>
  <c r="G1297" i="13"/>
  <c r="G1296" i="13"/>
  <c r="G1295" i="13"/>
  <c r="G1294" i="13"/>
  <c r="G1293" i="13"/>
  <c r="G1292" i="13"/>
  <c r="G1291" i="13"/>
  <c r="G1290" i="13"/>
  <c r="G1289" i="13"/>
  <c r="G1288" i="13"/>
  <c r="G1287" i="13"/>
  <c r="G1286" i="13"/>
  <c r="G1285" i="13"/>
  <c r="G1284" i="13"/>
  <c r="G1283" i="13"/>
  <c r="G1282" i="13"/>
  <c r="G1281" i="13"/>
  <c r="G1280" i="13"/>
  <c r="G1279" i="13"/>
  <c r="G1278" i="13"/>
  <c r="G1277" i="13"/>
  <c r="G1276" i="13"/>
  <c r="G1275" i="13"/>
  <c r="G1274" i="13"/>
  <c r="G1273" i="13"/>
  <c r="G1272" i="13"/>
  <c r="G1271" i="13"/>
  <c r="G1270" i="13"/>
  <c r="G1269" i="13"/>
  <c r="G1268" i="13"/>
  <c r="G1267" i="13"/>
  <c r="G1266" i="13"/>
  <c r="G1265" i="13"/>
  <c r="G1264" i="13"/>
  <c r="G1263" i="13"/>
  <c r="G1262" i="13"/>
  <c r="G1261" i="13"/>
  <c r="G1260" i="13"/>
  <c r="G1259" i="13"/>
  <c r="G1258" i="13"/>
  <c r="G1257" i="13"/>
  <c r="G1256" i="13"/>
  <c r="G1255" i="13"/>
  <c r="G1254" i="13"/>
  <c r="G1253" i="13"/>
  <c r="G1252" i="13"/>
  <c r="G1251" i="13"/>
  <c r="G1250" i="13"/>
  <c r="G1249" i="13"/>
  <c r="G1248" i="13"/>
  <c r="G1247" i="13"/>
  <c r="G1246" i="13"/>
  <c r="G1245" i="13"/>
  <c r="G1244" i="13"/>
  <c r="G1243" i="13"/>
  <c r="G1242" i="13"/>
  <c r="G1241" i="13"/>
  <c r="G1240" i="13"/>
  <c r="G1239" i="13"/>
  <c r="G1238" i="13"/>
  <c r="G1237" i="13"/>
  <c r="G1236" i="13"/>
  <c r="G1235" i="13"/>
  <c r="G1234" i="13"/>
  <c r="G1233" i="13"/>
  <c r="G1232" i="13"/>
  <c r="G1231" i="13"/>
  <c r="G1230" i="13"/>
  <c r="G1229" i="13"/>
  <c r="G1228" i="13"/>
  <c r="G1227" i="13"/>
  <c r="G1226" i="13"/>
  <c r="G1225" i="13"/>
  <c r="G1224" i="13"/>
  <c r="G1223" i="13"/>
  <c r="G1222" i="13"/>
  <c r="G1221" i="13"/>
  <c r="G1220" i="13"/>
  <c r="G1219" i="13"/>
  <c r="G1218" i="13"/>
  <c r="G1217" i="13"/>
  <c r="G1216" i="13"/>
  <c r="G1215" i="13"/>
  <c r="G1214" i="13"/>
  <c r="G1213" i="13"/>
  <c r="G1212" i="13"/>
  <c r="G1211" i="13"/>
  <c r="G1210" i="13"/>
  <c r="G1209" i="13"/>
  <c r="G1208" i="13"/>
  <c r="G1207" i="13"/>
  <c r="G1206" i="13"/>
  <c r="G1205" i="13"/>
  <c r="G1204" i="13"/>
  <c r="G1203" i="13"/>
  <c r="G1202" i="13"/>
  <c r="G1201" i="13"/>
  <c r="G1200" i="13"/>
  <c r="G1199" i="13"/>
  <c r="G1198" i="13"/>
  <c r="G1197" i="13"/>
  <c r="G1196" i="13"/>
  <c r="G1195" i="13"/>
  <c r="G1194" i="13"/>
  <c r="G1193" i="13"/>
  <c r="G1192" i="13"/>
  <c r="G1191" i="13"/>
  <c r="G1190" i="13"/>
  <c r="G1189" i="13"/>
  <c r="G1188" i="13"/>
  <c r="G1187" i="13"/>
  <c r="G1186" i="13"/>
  <c r="G1185" i="13"/>
  <c r="G1184" i="13"/>
  <c r="G1183" i="13"/>
  <c r="G1182" i="13"/>
  <c r="G1181" i="13"/>
  <c r="G1180" i="13"/>
  <c r="G1179" i="13"/>
  <c r="G1178" i="13"/>
  <c r="G1177" i="13"/>
  <c r="G1176" i="13"/>
  <c r="G1175" i="13"/>
  <c r="G1174" i="13"/>
  <c r="G1173" i="13"/>
  <c r="G1172" i="13"/>
  <c r="G1171" i="13"/>
  <c r="G1170" i="13"/>
  <c r="G1169" i="13"/>
  <c r="G1168" i="13"/>
  <c r="G1167" i="13"/>
  <c r="G1166" i="13"/>
  <c r="G1165" i="13"/>
  <c r="G1164" i="13"/>
  <c r="G1163" i="13"/>
  <c r="G1162" i="13"/>
  <c r="G1161" i="13"/>
  <c r="G1160" i="13"/>
  <c r="G1159" i="13"/>
  <c r="G1158" i="13"/>
  <c r="G1157" i="13"/>
  <c r="G1156" i="13"/>
  <c r="G1155" i="13"/>
  <c r="G1154" i="13"/>
  <c r="G1153" i="13"/>
  <c r="G1152" i="13"/>
  <c r="G1151" i="13"/>
  <c r="G1150" i="13"/>
  <c r="G1149" i="13"/>
  <c r="G1148" i="13"/>
  <c r="G1147" i="13"/>
  <c r="G1146" i="13"/>
  <c r="G1145" i="13"/>
  <c r="G1144" i="13"/>
  <c r="G1143" i="13"/>
  <c r="G1142" i="13"/>
  <c r="G1141" i="13"/>
  <c r="G1140" i="13"/>
  <c r="G1139" i="13"/>
  <c r="G1138" i="13"/>
  <c r="G1137" i="13"/>
  <c r="G1136" i="13"/>
  <c r="G1135" i="13"/>
  <c r="G1134" i="13"/>
  <c r="G1133" i="13"/>
  <c r="G1132" i="13"/>
  <c r="G1131" i="13"/>
  <c r="G1130" i="13"/>
  <c r="G1129" i="13"/>
  <c r="G1128" i="13"/>
  <c r="G1127" i="13"/>
  <c r="G1126" i="13"/>
  <c r="G1125" i="13"/>
  <c r="G1124" i="13"/>
  <c r="G1123" i="13"/>
  <c r="G1122" i="13"/>
  <c r="G1121" i="13"/>
  <c r="G1120" i="13"/>
  <c r="G1119" i="13"/>
  <c r="G1118" i="13"/>
  <c r="G1117" i="13"/>
  <c r="G1116" i="13"/>
  <c r="G1115" i="13"/>
  <c r="G1114" i="13"/>
  <c r="G1113" i="13"/>
  <c r="G1112" i="13"/>
  <c r="G1111" i="13"/>
  <c r="G1110" i="13"/>
  <c r="G1109" i="13"/>
  <c r="G1108" i="13"/>
  <c r="G1107" i="13"/>
  <c r="G1106" i="13"/>
  <c r="G1105" i="13"/>
  <c r="G1104" i="13"/>
  <c r="G1103" i="13"/>
  <c r="G1102" i="13"/>
  <c r="G1101" i="13"/>
  <c r="G1100" i="13"/>
  <c r="G1099" i="13"/>
  <c r="G1098" i="13"/>
  <c r="G1097" i="13"/>
  <c r="G1096" i="13"/>
  <c r="G1095" i="13"/>
  <c r="G1094" i="13"/>
  <c r="G1093" i="13"/>
  <c r="G1092" i="13"/>
  <c r="G1091" i="13"/>
  <c r="G1090" i="13"/>
  <c r="G1089" i="13"/>
  <c r="G1088" i="13"/>
  <c r="G1087" i="13"/>
  <c r="G1086" i="13"/>
  <c r="G1085" i="13"/>
  <c r="G1084" i="13"/>
  <c r="G1083" i="13"/>
  <c r="G1082" i="13"/>
  <c r="G1081" i="13"/>
  <c r="G1080" i="13"/>
  <c r="G1079" i="13"/>
  <c r="G1078" i="13"/>
  <c r="G1077" i="13"/>
  <c r="G1076" i="13"/>
  <c r="G1075" i="13"/>
  <c r="G1074" i="13"/>
  <c r="G1073" i="13"/>
  <c r="G1072" i="13"/>
  <c r="G1071" i="13"/>
  <c r="G1070" i="13"/>
  <c r="G1069" i="13"/>
  <c r="G1068" i="13"/>
  <c r="G1067" i="13"/>
  <c r="G1066" i="13"/>
  <c r="G1065" i="13"/>
  <c r="G1064" i="13"/>
  <c r="G1063" i="13"/>
  <c r="G1062" i="13"/>
  <c r="G1061" i="13"/>
  <c r="G1060" i="13"/>
  <c r="G1059" i="13"/>
  <c r="G1058" i="13"/>
  <c r="G1057" i="13"/>
  <c r="G1056" i="13"/>
  <c r="G1055" i="13"/>
  <c r="G1054" i="13"/>
  <c r="G1053" i="13"/>
  <c r="G1052" i="13"/>
  <c r="G1051" i="13"/>
  <c r="G1050" i="13"/>
  <c r="G1049" i="13"/>
  <c r="G1048" i="13"/>
  <c r="G1047" i="13"/>
  <c r="G1046" i="13"/>
  <c r="G1045" i="13"/>
  <c r="G1044" i="13"/>
  <c r="G1043" i="13"/>
  <c r="G1042" i="13"/>
  <c r="G1041" i="13"/>
  <c r="G1040" i="13"/>
  <c r="G1039" i="13"/>
  <c r="G1038" i="13"/>
  <c r="G1037" i="13"/>
  <c r="G1036" i="13"/>
  <c r="G1035" i="13"/>
  <c r="G1034" i="13"/>
  <c r="G1033" i="13"/>
  <c r="G1032" i="13"/>
  <c r="G1031" i="13"/>
  <c r="G1030" i="13"/>
  <c r="G1029" i="13"/>
  <c r="G1028" i="13"/>
  <c r="G1027" i="13"/>
  <c r="G1026" i="13"/>
  <c r="G1025" i="13"/>
  <c r="G1024" i="13"/>
  <c r="G1023" i="13"/>
  <c r="G1022" i="13"/>
  <c r="G1021" i="13"/>
  <c r="G1020" i="13"/>
  <c r="G1019" i="13"/>
  <c r="G1018" i="13"/>
  <c r="G1017" i="13"/>
  <c r="G1016" i="13"/>
  <c r="G1015" i="13"/>
  <c r="G1014" i="13"/>
  <c r="G1013" i="13"/>
  <c r="G1012" i="13"/>
  <c r="G1011" i="13"/>
  <c r="G1010" i="13"/>
  <c r="G1009" i="13"/>
  <c r="G1008" i="13"/>
  <c r="G1007" i="13"/>
  <c r="G1006" i="13"/>
  <c r="G1005" i="13"/>
  <c r="G1004" i="13"/>
  <c r="G1003" i="13"/>
  <c r="G1002" i="13"/>
  <c r="G1001" i="13"/>
  <c r="G1000" i="13"/>
  <c r="G999" i="13"/>
  <c r="G998" i="13"/>
  <c r="G997" i="13"/>
  <c r="G996" i="13"/>
  <c r="G995" i="13"/>
  <c r="G994" i="13"/>
  <c r="G993" i="13"/>
  <c r="G992" i="13"/>
  <c r="G991" i="13"/>
  <c r="G990" i="13"/>
  <c r="G989" i="13"/>
  <c r="G988" i="13"/>
  <c r="G987" i="13"/>
  <c r="G986" i="13"/>
  <c r="G985" i="13"/>
  <c r="G984" i="13"/>
  <c r="G983" i="13"/>
  <c r="G982" i="13"/>
  <c r="G981" i="13"/>
  <c r="G980" i="13"/>
  <c r="G979" i="13"/>
  <c r="G978" i="13"/>
  <c r="G977" i="13"/>
  <c r="G976" i="13"/>
  <c r="G975" i="13"/>
  <c r="G974" i="13"/>
  <c r="G973" i="13"/>
  <c r="G972" i="13"/>
  <c r="G971" i="13"/>
  <c r="G970" i="13"/>
  <c r="G969" i="13"/>
  <c r="G968" i="13"/>
  <c r="G967" i="13"/>
  <c r="G966" i="13"/>
  <c r="G965" i="13"/>
  <c r="G964" i="13"/>
  <c r="G963" i="13"/>
  <c r="G962" i="13"/>
  <c r="G961" i="13"/>
  <c r="G960" i="13"/>
  <c r="G959" i="13"/>
  <c r="G958" i="13"/>
  <c r="G957" i="13"/>
  <c r="G956" i="13"/>
  <c r="G955" i="13"/>
  <c r="G954" i="13"/>
  <c r="G953" i="13"/>
  <c r="G952" i="13"/>
  <c r="G951" i="13"/>
  <c r="G950" i="13"/>
  <c r="G949" i="13"/>
  <c r="G948" i="13"/>
  <c r="G947" i="13"/>
  <c r="G946" i="13"/>
  <c r="G945" i="13"/>
  <c r="G944" i="13"/>
  <c r="G943" i="13"/>
  <c r="G942" i="13"/>
  <c r="G941" i="13"/>
  <c r="G940" i="13"/>
  <c r="G939" i="13"/>
  <c r="G938" i="13"/>
  <c r="G937" i="13"/>
  <c r="G936" i="13"/>
  <c r="G935" i="13"/>
  <c r="G934" i="13"/>
  <c r="G933" i="13"/>
  <c r="G932" i="13"/>
  <c r="G931" i="13"/>
  <c r="G930" i="13"/>
  <c r="G929" i="13"/>
  <c r="G928" i="13"/>
  <c r="G927" i="13"/>
  <c r="G926" i="13"/>
  <c r="G925" i="13"/>
  <c r="G924" i="13"/>
  <c r="G923" i="13"/>
  <c r="G922" i="13"/>
  <c r="G921" i="13"/>
  <c r="G920" i="13"/>
  <c r="G919" i="13"/>
  <c r="G918" i="13"/>
  <c r="G917" i="13"/>
  <c r="G916" i="13"/>
  <c r="G915" i="13"/>
  <c r="G914" i="13"/>
  <c r="G913" i="13"/>
  <c r="G912" i="13"/>
  <c r="G911" i="13"/>
  <c r="G910" i="13"/>
  <c r="G909" i="13"/>
  <c r="G908" i="13"/>
  <c r="G907" i="13"/>
  <c r="G906" i="13"/>
  <c r="G905" i="13"/>
  <c r="G904" i="13"/>
  <c r="G903" i="13"/>
  <c r="G902" i="13"/>
  <c r="G901" i="13"/>
  <c r="G900" i="13"/>
  <c r="G899" i="13"/>
  <c r="G898" i="13"/>
  <c r="G897" i="13"/>
  <c r="G896" i="13"/>
  <c r="G895" i="13"/>
  <c r="G894" i="13"/>
  <c r="G893" i="13"/>
  <c r="G892" i="13"/>
  <c r="G891" i="13"/>
  <c r="G890" i="13"/>
  <c r="G889" i="13"/>
  <c r="G888" i="13"/>
  <c r="G887" i="13"/>
  <c r="G886" i="13"/>
  <c r="G885" i="13"/>
  <c r="G884" i="13"/>
  <c r="G883" i="13"/>
  <c r="G882" i="13"/>
  <c r="G881" i="13"/>
  <c r="G880" i="13"/>
  <c r="G879" i="13"/>
  <c r="G878" i="13"/>
  <c r="G877" i="13"/>
  <c r="G876" i="13"/>
  <c r="G875" i="13"/>
  <c r="G874" i="13"/>
  <c r="G873" i="13"/>
  <c r="G872" i="13"/>
  <c r="G871" i="13"/>
  <c r="G870" i="13"/>
  <c r="G869" i="13"/>
  <c r="G868" i="13"/>
  <c r="G867" i="13"/>
  <c r="G866" i="13"/>
  <c r="G865" i="13"/>
  <c r="G864" i="13"/>
  <c r="G863" i="13"/>
  <c r="G862" i="13"/>
  <c r="G861" i="13"/>
  <c r="G860" i="13"/>
  <c r="G859" i="13"/>
  <c r="G858" i="13"/>
  <c r="G857" i="13"/>
  <c r="G856" i="13"/>
  <c r="G855" i="13"/>
  <c r="G854" i="13"/>
  <c r="G853" i="13"/>
  <c r="G852" i="13"/>
  <c r="G851" i="13"/>
  <c r="G850" i="13"/>
  <c r="G849" i="13"/>
  <c r="G848" i="13"/>
  <c r="G847" i="13"/>
  <c r="G846" i="13"/>
  <c r="G845" i="13"/>
  <c r="G844" i="13"/>
  <c r="G843" i="13"/>
  <c r="G842" i="13"/>
  <c r="G841" i="13"/>
  <c r="G840" i="13"/>
  <c r="G839" i="13"/>
  <c r="G838" i="13"/>
  <c r="G837" i="13"/>
  <c r="G836" i="13"/>
  <c r="G835" i="13"/>
  <c r="G834" i="13"/>
  <c r="G833" i="13"/>
  <c r="G832" i="13"/>
  <c r="G831" i="13"/>
  <c r="G830" i="13"/>
  <c r="G829" i="13"/>
  <c r="G828" i="13"/>
  <c r="G827" i="13"/>
  <c r="G826" i="13"/>
  <c r="G825" i="13"/>
  <c r="G824" i="13"/>
  <c r="G823" i="13"/>
  <c r="G822" i="13"/>
  <c r="G821" i="13"/>
  <c r="G820" i="13"/>
  <c r="G819" i="13"/>
  <c r="G818" i="13"/>
  <c r="G817" i="13"/>
  <c r="G816" i="13"/>
  <c r="G815" i="13"/>
  <c r="G814" i="13"/>
  <c r="G813" i="13"/>
  <c r="G812" i="13"/>
  <c r="G811" i="13"/>
  <c r="G810" i="13"/>
  <c r="G809" i="13"/>
  <c r="G808" i="13"/>
  <c r="G807" i="13"/>
  <c r="G806" i="13"/>
  <c r="G805" i="13"/>
  <c r="G804" i="13"/>
  <c r="G803" i="13"/>
  <c r="G802" i="13"/>
  <c r="G801" i="13"/>
  <c r="G800" i="13"/>
  <c r="G799" i="13"/>
  <c r="G798" i="13"/>
  <c r="G797" i="13"/>
  <c r="G796" i="13"/>
  <c r="G795" i="13"/>
  <c r="G794" i="13"/>
  <c r="G793" i="13"/>
  <c r="G792" i="13"/>
  <c r="G791" i="13"/>
  <c r="G790" i="13"/>
  <c r="G789" i="13"/>
  <c r="G788" i="13"/>
  <c r="G787" i="13"/>
  <c r="G786" i="13"/>
  <c r="G785" i="13"/>
  <c r="G784" i="13"/>
  <c r="G783" i="13"/>
  <c r="G782" i="13"/>
  <c r="G781" i="13"/>
  <c r="G780" i="13"/>
  <c r="G779" i="13"/>
  <c r="G778" i="13"/>
  <c r="G777" i="13"/>
  <c r="G776" i="13"/>
  <c r="G775" i="13"/>
  <c r="G774" i="13"/>
  <c r="G773" i="13"/>
  <c r="G772" i="13"/>
  <c r="G771" i="13"/>
  <c r="G770" i="13"/>
  <c r="G769" i="13"/>
  <c r="G768" i="13"/>
  <c r="G767" i="13"/>
  <c r="G766" i="13"/>
  <c r="G765" i="13"/>
  <c r="G764" i="13"/>
  <c r="G763" i="13"/>
  <c r="G762" i="13"/>
  <c r="G761" i="13"/>
  <c r="G760" i="13"/>
  <c r="G759" i="13"/>
  <c r="G758" i="13"/>
  <c r="G757" i="13"/>
  <c r="G756" i="13"/>
  <c r="G755" i="13"/>
  <c r="G754" i="13"/>
  <c r="G753" i="13"/>
  <c r="G752" i="13"/>
  <c r="G751" i="13"/>
  <c r="G750" i="13"/>
  <c r="G749" i="13"/>
  <c r="G748" i="13"/>
  <c r="G747" i="13"/>
  <c r="G746" i="13"/>
  <c r="G745" i="13"/>
  <c r="G744" i="13"/>
  <c r="G743" i="13"/>
  <c r="G742" i="13"/>
  <c r="G741" i="13"/>
  <c r="G740" i="13"/>
  <c r="G739" i="13"/>
  <c r="G738" i="13"/>
  <c r="G737" i="13"/>
  <c r="G736" i="13"/>
  <c r="G735" i="13"/>
  <c r="G734" i="13"/>
  <c r="G733" i="13"/>
  <c r="G732" i="13"/>
  <c r="G731" i="13"/>
  <c r="G730" i="13"/>
  <c r="G729" i="13"/>
  <c r="G728" i="13"/>
  <c r="G727" i="13"/>
  <c r="G726" i="13"/>
  <c r="G725" i="13"/>
  <c r="G724" i="13"/>
  <c r="G723" i="13"/>
  <c r="G722" i="13"/>
  <c r="G721" i="13"/>
  <c r="G720" i="13"/>
  <c r="G719" i="13"/>
  <c r="G718" i="13"/>
  <c r="G717" i="13"/>
  <c r="G716" i="13"/>
  <c r="G715" i="13"/>
  <c r="G714" i="13"/>
  <c r="G713" i="13"/>
  <c r="G712" i="13"/>
  <c r="G711" i="13"/>
  <c r="G710" i="13"/>
  <c r="G709" i="13"/>
  <c r="G708" i="13"/>
  <c r="G707" i="13"/>
  <c r="G706" i="13"/>
  <c r="G705" i="13"/>
  <c r="G704" i="13"/>
  <c r="G703" i="13"/>
  <c r="G702" i="13"/>
  <c r="G701" i="13"/>
  <c r="G700" i="13"/>
  <c r="G699" i="13"/>
  <c r="G698" i="13"/>
  <c r="G697" i="13"/>
  <c r="G696" i="13"/>
  <c r="G695" i="13"/>
  <c r="G694" i="13"/>
  <c r="G693" i="13"/>
  <c r="G692" i="13"/>
  <c r="G691" i="13"/>
  <c r="G690" i="13"/>
  <c r="G689" i="13"/>
  <c r="G688" i="13"/>
  <c r="G687" i="13"/>
  <c r="G686" i="13"/>
  <c r="G685" i="13"/>
  <c r="G684" i="13"/>
  <c r="G683" i="13"/>
  <c r="G682" i="13"/>
  <c r="G681" i="13"/>
  <c r="G680" i="13"/>
  <c r="G679" i="13"/>
  <c r="G678" i="13"/>
  <c r="G677" i="13"/>
  <c r="G676" i="13"/>
  <c r="G675" i="13"/>
  <c r="G674" i="13"/>
  <c r="G673" i="13"/>
  <c r="G672" i="13"/>
  <c r="G671" i="13"/>
  <c r="G670" i="13"/>
  <c r="G669" i="13"/>
  <c r="G668" i="13"/>
  <c r="G667" i="13"/>
  <c r="G666" i="13"/>
  <c r="G665" i="13"/>
  <c r="G664" i="13"/>
  <c r="G663" i="13"/>
  <c r="G662" i="13"/>
  <c r="G661" i="13"/>
  <c r="G660" i="13"/>
  <c r="G659" i="13"/>
  <c r="G658" i="13"/>
  <c r="G657" i="13"/>
  <c r="G656" i="13"/>
  <c r="G655" i="13"/>
  <c r="G654" i="13"/>
  <c r="G653" i="13"/>
  <c r="G652" i="13"/>
  <c r="G651" i="13"/>
  <c r="G650" i="13"/>
  <c r="G649" i="13"/>
  <c r="G648" i="13"/>
  <c r="G647" i="13"/>
  <c r="G646" i="13"/>
  <c r="G645" i="13"/>
  <c r="G644" i="13"/>
  <c r="G643" i="13"/>
  <c r="G642" i="13"/>
  <c r="G641" i="13"/>
  <c r="G640" i="13"/>
  <c r="G639" i="13"/>
  <c r="G638" i="13"/>
  <c r="G637" i="13"/>
  <c r="G636" i="13"/>
  <c r="G635" i="13"/>
  <c r="G634" i="13"/>
  <c r="G633" i="13"/>
  <c r="G632" i="13"/>
  <c r="G631" i="13"/>
  <c r="G630" i="13"/>
  <c r="G629" i="13"/>
  <c r="G628" i="13"/>
  <c r="G627" i="13"/>
  <c r="G626" i="13"/>
  <c r="G625" i="13"/>
  <c r="G624" i="13"/>
  <c r="G623" i="13"/>
  <c r="G622" i="13"/>
  <c r="G621" i="13"/>
  <c r="G620" i="13"/>
  <c r="G619" i="13"/>
  <c r="G618" i="13"/>
  <c r="G617" i="13"/>
  <c r="G616" i="13"/>
  <c r="G615" i="13"/>
  <c r="G614" i="13"/>
  <c r="G613" i="13"/>
  <c r="G612" i="13"/>
  <c r="G611" i="13"/>
  <c r="G610" i="13"/>
  <c r="G609" i="13"/>
  <c r="G608" i="13"/>
  <c r="G607" i="13"/>
  <c r="G606" i="13"/>
  <c r="G605" i="13"/>
  <c r="G604" i="13"/>
  <c r="G603" i="13"/>
  <c r="G602" i="13"/>
  <c r="G601" i="13"/>
  <c r="G600" i="13"/>
  <c r="G599" i="13"/>
  <c r="G598" i="13"/>
  <c r="G597" i="13"/>
  <c r="G596" i="13"/>
  <c r="G595" i="13"/>
  <c r="G594" i="13"/>
  <c r="G593" i="13"/>
  <c r="G592" i="13"/>
  <c r="G591" i="13"/>
  <c r="G590" i="13"/>
  <c r="G589" i="13"/>
  <c r="G588" i="13"/>
  <c r="G587" i="13"/>
  <c r="G586" i="13"/>
  <c r="G585" i="13"/>
  <c r="G584" i="13"/>
  <c r="G583" i="13"/>
  <c r="G582" i="13"/>
  <c r="G581" i="13"/>
  <c r="G580" i="13"/>
  <c r="G579" i="13"/>
  <c r="G578" i="13"/>
  <c r="G577" i="13"/>
  <c r="G576" i="13"/>
  <c r="G575" i="13"/>
  <c r="G574" i="13"/>
  <c r="G573" i="13"/>
  <c r="G572" i="13"/>
  <c r="G571" i="13"/>
  <c r="G570" i="13"/>
  <c r="G569" i="13"/>
  <c r="G568" i="13"/>
  <c r="G567" i="13"/>
  <c r="G566" i="13"/>
  <c r="G565" i="13"/>
  <c r="G564" i="13"/>
  <c r="G563" i="13"/>
  <c r="G562" i="13"/>
  <c r="G561" i="13"/>
  <c r="G560" i="13"/>
  <c r="G559" i="13"/>
  <c r="G558" i="13"/>
  <c r="G557" i="13"/>
  <c r="G556" i="13"/>
  <c r="G555" i="13"/>
  <c r="G554" i="13"/>
  <c r="G553" i="13"/>
  <c r="G552" i="13"/>
  <c r="G551" i="13"/>
  <c r="G550" i="13"/>
  <c r="G549" i="13"/>
  <c r="G548" i="13"/>
  <c r="G547" i="13"/>
  <c r="G546" i="13"/>
  <c r="G545" i="13"/>
  <c r="G544" i="13"/>
  <c r="G543" i="13"/>
  <c r="G542" i="13"/>
  <c r="G541" i="13"/>
  <c r="G540" i="13"/>
  <c r="G539" i="13"/>
  <c r="G538" i="13"/>
  <c r="G537" i="13"/>
  <c r="G536" i="13"/>
  <c r="G535" i="13"/>
  <c r="G534" i="13"/>
  <c r="G533" i="13"/>
  <c r="G532" i="13"/>
  <c r="G531" i="13"/>
  <c r="G530" i="13"/>
  <c r="G529" i="13"/>
  <c r="G528" i="13"/>
  <c r="G527" i="13"/>
  <c r="G526" i="13"/>
  <c r="G525" i="13"/>
  <c r="G524" i="13"/>
  <c r="G523" i="13"/>
  <c r="G522" i="13"/>
  <c r="G521" i="13"/>
  <c r="G520" i="13"/>
  <c r="G519" i="13"/>
  <c r="G518" i="13"/>
  <c r="G517" i="13"/>
  <c r="G516" i="13"/>
  <c r="G515" i="13"/>
  <c r="G514" i="13"/>
  <c r="G513" i="13"/>
  <c r="G512" i="13"/>
  <c r="G511" i="13"/>
  <c r="G510" i="13"/>
  <c r="G509" i="13"/>
  <c r="G508" i="13"/>
  <c r="G507" i="13"/>
  <c r="G506" i="13"/>
  <c r="G505" i="13"/>
  <c r="G504" i="13"/>
  <c r="G503" i="13"/>
  <c r="G502" i="13"/>
  <c r="G501" i="13"/>
  <c r="G500" i="13"/>
  <c r="G499" i="13"/>
  <c r="G498" i="13"/>
  <c r="G497" i="13"/>
  <c r="G496" i="13"/>
  <c r="G495" i="13"/>
  <c r="G494" i="13"/>
  <c r="G493" i="13"/>
  <c r="G492" i="13"/>
  <c r="G491" i="13"/>
  <c r="G490" i="13"/>
  <c r="G489" i="13"/>
  <c r="G488" i="13"/>
  <c r="G487" i="13"/>
  <c r="G486" i="13"/>
  <c r="G485" i="13"/>
  <c r="G484" i="13"/>
  <c r="G483" i="13"/>
  <c r="G482" i="13"/>
  <c r="G481" i="13"/>
  <c r="G480" i="13"/>
  <c r="G479" i="13"/>
  <c r="G478" i="13"/>
  <c r="G477" i="13"/>
  <c r="G476" i="13"/>
  <c r="G475" i="13"/>
  <c r="G474" i="13"/>
  <c r="G473" i="13"/>
  <c r="G472" i="13"/>
  <c r="G471" i="13"/>
  <c r="G470" i="13"/>
  <c r="G469" i="13"/>
  <c r="G468" i="13"/>
  <c r="G467" i="13"/>
  <c r="G466" i="13"/>
  <c r="G465" i="13"/>
  <c r="G464" i="13"/>
  <c r="G463" i="13"/>
  <c r="G462" i="13"/>
  <c r="G461" i="13"/>
  <c r="G460" i="13"/>
  <c r="G459" i="13"/>
  <c r="G458" i="13"/>
  <c r="G457" i="13"/>
  <c r="G456" i="13"/>
  <c r="G455" i="13"/>
  <c r="G454" i="13"/>
  <c r="G453" i="13"/>
  <c r="G452" i="13"/>
  <c r="G451" i="13"/>
  <c r="G450" i="13"/>
  <c r="G449" i="13"/>
  <c r="G448" i="13"/>
  <c r="G447" i="13"/>
  <c r="G446" i="13"/>
  <c r="G445" i="13"/>
  <c r="G444" i="13"/>
  <c r="G443" i="13"/>
  <c r="G442" i="13"/>
  <c r="G441" i="13"/>
  <c r="G440" i="13"/>
  <c r="G439" i="13"/>
  <c r="G438" i="13"/>
  <c r="G437" i="13"/>
  <c r="G436" i="13"/>
  <c r="G435" i="13"/>
  <c r="G434" i="13"/>
  <c r="G433" i="13"/>
  <c r="G432" i="13"/>
  <c r="G431" i="13"/>
  <c r="G430" i="13"/>
  <c r="G429" i="13"/>
  <c r="G428" i="13"/>
  <c r="G427" i="13"/>
  <c r="G426" i="13"/>
  <c r="G425" i="13"/>
  <c r="G424" i="13"/>
  <c r="G423" i="13"/>
  <c r="G422" i="13"/>
  <c r="G421" i="13"/>
  <c r="G420" i="13"/>
  <c r="G419" i="13"/>
  <c r="G418" i="13"/>
  <c r="G417" i="13"/>
  <c r="G416" i="13"/>
  <c r="G415" i="13"/>
  <c r="G414" i="13"/>
  <c r="G413" i="13"/>
  <c r="G412" i="13"/>
  <c r="G411" i="13"/>
  <c r="G410" i="13"/>
  <c r="G409" i="13"/>
  <c r="G408" i="13"/>
  <c r="G407" i="13"/>
  <c r="G406" i="13"/>
  <c r="G405" i="13"/>
  <c r="G404" i="13"/>
  <c r="G403" i="13"/>
  <c r="G402" i="13"/>
  <c r="G401" i="13"/>
  <c r="G400" i="13"/>
  <c r="G399" i="13"/>
  <c r="G398" i="13"/>
  <c r="G397" i="13"/>
  <c r="G396" i="13"/>
  <c r="G395" i="13"/>
  <c r="G394" i="13"/>
  <c r="G393" i="13"/>
  <c r="G392" i="13"/>
  <c r="G391" i="13"/>
  <c r="G390" i="13"/>
  <c r="G389" i="13"/>
  <c r="G388" i="13"/>
  <c r="G387" i="13"/>
  <c r="G386" i="13"/>
  <c r="G385" i="13"/>
  <c r="G384" i="13"/>
  <c r="G383" i="13"/>
  <c r="G382" i="13"/>
  <c r="G381" i="13"/>
  <c r="G380" i="13"/>
  <c r="G379" i="13"/>
  <c r="G378" i="13"/>
  <c r="G377" i="13"/>
  <c r="G376" i="13"/>
  <c r="G375" i="13"/>
  <c r="G374" i="13"/>
  <c r="G373" i="13"/>
  <c r="G372" i="13"/>
  <c r="G371" i="13"/>
  <c r="G370" i="13"/>
  <c r="G369" i="13"/>
  <c r="G368" i="13"/>
  <c r="G367" i="13"/>
  <c r="G366" i="13"/>
  <c r="G365" i="13"/>
  <c r="G364" i="13"/>
  <c r="G363" i="13"/>
  <c r="G362" i="13"/>
  <c r="G361" i="13"/>
  <c r="G360" i="13"/>
  <c r="G359" i="13"/>
  <c r="G358" i="13"/>
  <c r="G357" i="13"/>
  <c r="G356" i="13"/>
  <c r="G355" i="13"/>
  <c r="G354" i="13"/>
  <c r="G353" i="13"/>
  <c r="G352" i="13"/>
  <c r="G351" i="13"/>
  <c r="G350" i="13"/>
  <c r="G349" i="13"/>
  <c r="G348" i="13"/>
  <c r="G347" i="13"/>
  <c r="G346" i="13"/>
  <c r="G345" i="13"/>
  <c r="G344" i="13"/>
  <c r="G343" i="13"/>
  <c r="G342" i="13"/>
  <c r="G341" i="13"/>
  <c r="G340" i="13"/>
  <c r="G339" i="13"/>
  <c r="G338" i="13"/>
  <c r="G337" i="13"/>
  <c r="G336" i="13"/>
  <c r="G335" i="13"/>
  <c r="G334" i="13"/>
  <c r="G333" i="13"/>
  <c r="G332" i="13"/>
  <c r="G331" i="13"/>
  <c r="G330" i="13"/>
  <c r="G329" i="13"/>
  <c r="G328" i="13"/>
  <c r="G327" i="13"/>
  <c r="G326" i="13"/>
  <c r="G325" i="13"/>
  <c r="G324" i="13"/>
  <c r="G323" i="13"/>
  <c r="G322" i="13"/>
  <c r="G321" i="13"/>
  <c r="G320" i="13"/>
  <c r="G319" i="13"/>
  <c r="G318" i="13"/>
  <c r="G317" i="13"/>
  <c r="G316" i="13"/>
  <c r="G315" i="13"/>
  <c r="G314" i="13"/>
  <c r="G313" i="13"/>
  <c r="G312" i="13"/>
  <c r="G311" i="13"/>
  <c r="G310" i="13"/>
  <c r="G309" i="13"/>
  <c r="G308" i="13"/>
  <c r="G307" i="13"/>
  <c r="G306" i="13"/>
  <c r="G305" i="13"/>
  <c r="G304" i="13"/>
  <c r="G303" i="13"/>
  <c r="G302" i="13"/>
  <c r="G301" i="13"/>
  <c r="G300" i="13"/>
  <c r="G299" i="13"/>
  <c r="G298" i="13"/>
  <c r="G297" i="13"/>
  <c r="G296" i="13"/>
  <c r="G295" i="13"/>
  <c r="G294" i="13"/>
  <c r="G293" i="13"/>
  <c r="G292" i="13"/>
  <c r="G291" i="13"/>
  <c r="G290" i="13"/>
  <c r="G289" i="13"/>
  <c r="G288" i="13"/>
  <c r="G287" i="13"/>
  <c r="G286" i="13"/>
  <c r="G285" i="13"/>
  <c r="G284" i="13"/>
  <c r="G283" i="13"/>
  <c r="G282" i="13"/>
  <c r="G281" i="13"/>
  <c r="G280" i="13"/>
  <c r="G279" i="13"/>
  <c r="G278" i="13"/>
  <c r="G277" i="13"/>
  <c r="G276" i="13"/>
  <c r="G275" i="13"/>
  <c r="G274" i="13"/>
  <c r="G273" i="13"/>
  <c r="G272" i="13"/>
  <c r="G271" i="13"/>
  <c r="G270" i="13"/>
  <c r="G269" i="13"/>
  <c r="G268" i="13"/>
  <c r="G267" i="13"/>
  <c r="G266" i="13"/>
  <c r="G265" i="13"/>
  <c r="G264" i="13"/>
  <c r="G263" i="13"/>
  <c r="G262" i="13"/>
  <c r="G261" i="13"/>
  <c r="G260" i="13"/>
  <c r="G259" i="13"/>
  <c r="G258" i="13"/>
  <c r="G257" i="13"/>
  <c r="G256" i="13"/>
  <c r="G255" i="13"/>
  <c r="G254" i="13"/>
  <c r="G253" i="13"/>
  <c r="G252" i="13"/>
  <c r="G251" i="13"/>
  <c r="G250" i="13"/>
  <c r="G249" i="13"/>
  <c r="G248" i="13"/>
  <c r="G247" i="13"/>
  <c r="G246" i="13"/>
  <c r="G245" i="13"/>
  <c r="G244" i="13"/>
  <c r="G243" i="13"/>
  <c r="G242" i="13"/>
  <c r="G241" i="13"/>
  <c r="G240" i="13"/>
  <c r="G239" i="13"/>
  <c r="G238" i="13"/>
  <c r="G237" i="13"/>
  <c r="G236" i="13"/>
  <c r="G235" i="13"/>
  <c r="G234" i="13"/>
  <c r="G233" i="13"/>
  <c r="G232" i="13"/>
  <c r="G231" i="13"/>
  <c r="G230" i="13"/>
  <c r="G229" i="13"/>
  <c r="G228" i="13"/>
  <c r="G227" i="13"/>
  <c r="G226" i="13"/>
  <c r="G225" i="13"/>
  <c r="G224" i="13"/>
  <c r="G223" i="13"/>
  <c r="G222" i="13"/>
  <c r="G221" i="13"/>
  <c r="G220" i="13"/>
  <c r="G219" i="13"/>
  <c r="G218" i="13"/>
  <c r="G217" i="13"/>
  <c r="G216" i="13"/>
  <c r="G215" i="13"/>
  <c r="G214" i="13"/>
  <c r="G213" i="13"/>
  <c r="G212" i="13"/>
  <c r="G211" i="13"/>
  <c r="G210" i="13"/>
  <c r="G209" i="13"/>
  <c r="G208" i="13"/>
  <c r="G207" i="13"/>
  <c r="G206" i="13"/>
  <c r="G205" i="13"/>
  <c r="G204" i="13"/>
  <c r="G203" i="13"/>
  <c r="G202" i="13"/>
  <c r="G201" i="13"/>
  <c r="G200" i="13"/>
  <c r="G199" i="13"/>
  <c r="G198" i="13"/>
  <c r="G197" i="13"/>
  <c r="G196" i="13"/>
  <c r="G195" i="13"/>
  <c r="G194" i="13"/>
  <c r="G193" i="13"/>
  <c r="G192" i="13"/>
  <c r="G191" i="13"/>
  <c r="G190" i="13"/>
  <c r="G189" i="13"/>
  <c r="G188" i="13"/>
  <c r="G187" i="13"/>
  <c r="G186" i="13"/>
  <c r="G185" i="13"/>
  <c r="G184" i="13"/>
  <c r="G183" i="13"/>
  <c r="G182" i="13"/>
  <c r="G181" i="13"/>
  <c r="G180" i="13"/>
  <c r="G179" i="13"/>
  <c r="G178" i="13"/>
  <c r="G177" i="13"/>
  <c r="G176" i="13"/>
  <c r="G175" i="13"/>
  <c r="G174" i="13"/>
  <c r="G173" i="13"/>
  <c r="G172" i="13"/>
  <c r="G171" i="13"/>
  <c r="G170" i="13"/>
  <c r="G169" i="13"/>
  <c r="G168" i="13"/>
  <c r="G167" i="13"/>
  <c r="G166" i="13"/>
  <c r="G165" i="13"/>
  <c r="G164" i="13"/>
  <c r="G163" i="13"/>
  <c r="G162" i="13"/>
  <c r="G161" i="13"/>
  <c r="G160" i="13"/>
  <c r="G159" i="13"/>
  <c r="G158" i="13"/>
  <c r="G157" i="13"/>
  <c r="G156" i="13"/>
  <c r="G155" i="13"/>
  <c r="G154" i="13"/>
  <c r="G153" i="13"/>
  <c r="G152" i="13"/>
  <c r="G151" i="13"/>
  <c r="G150" i="13"/>
  <c r="G149" i="13"/>
  <c r="G148" i="13"/>
  <c r="G147" i="13"/>
  <c r="G146" i="13"/>
  <c r="G145" i="13"/>
  <c r="G144" i="13"/>
  <c r="G143" i="13"/>
  <c r="G142" i="13"/>
  <c r="G141" i="13"/>
  <c r="G140" i="13"/>
  <c r="G139" i="13"/>
  <c r="G138" i="13"/>
  <c r="G137" i="13"/>
  <c r="G136" i="13"/>
  <c r="G135" i="13"/>
  <c r="G134" i="13"/>
  <c r="G133" i="13"/>
  <c r="G132" i="13"/>
  <c r="G131" i="13"/>
  <c r="G130" i="13"/>
  <c r="G129" i="13"/>
  <c r="G128" i="13"/>
  <c r="G127" i="13"/>
  <c r="G126" i="13"/>
  <c r="G125" i="13"/>
  <c r="G124" i="13"/>
  <c r="G123" i="13"/>
  <c r="G122" i="13"/>
  <c r="G121" i="13"/>
  <c r="G120" i="13"/>
  <c r="G119" i="13"/>
  <c r="G118" i="13"/>
  <c r="G117" i="13"/>
  <c r="G116" i="13"/>
  <c r="G115" i="13"/>
  <c r="G114" i="13"/>
  <c r="G113" i="13"/>
  <c r="G112" i="13"/>
  <c r="G111" i="13"/>
  <c r="G110" i="13"/>
  <c r="G109" i="13"/>
  <c r="G108" i="13"/>
  <c r="G107" i="13"/>
  <c r="G106" i="13"/>
  <c r="G105" i="13"/>
  <c r="G104" i="13"/>
  <c r="G103" i="13"/>
  <c r="G102" i="13"/>
  <c r="G101" i="13"/>
  <c r="G100" i="13"/>
  <c r="G99" i="13"/>
  <c r="G98" i="13"/>
  <c r="G97" i="13"/>
  <c r="G96" i="13"/>
  <c r="G95" i="13"/>
  <c r="G94" i="13"/>
  <c r="G93" i="13"/>
  <c r="G92" i="13"/>
  <c r="G91" i="13"/>
  <c r="G90" i="13"/>
  <c r="G89" i="13"/>
  <c r="G88" i="13"/>
  <c r="G87" i="13"/>
  <c r="G86" i="13"/>
  <c r="G85" i="13"/>
  <c r="G84" i="13"/>
  <c r="G83" i="13"/>
  <c r="G82" i="13"/>
  <c r="G81" i="13"/>
  <c r="G80" i="13"/>
  <c r="G79" i="13"/>
  <c r="G78" i="13"/>
  <c r="G77" i="13"/>
  <c r="G76" i="13"/>
  <c r="G75" i="13"/>
  <c r="G74" i="13"/>
  <c r="G73" i="13"/>
  <c r="G72" i="13"/>
  <c r="G71" i="13"/>
  <c r="G70" i="13"/>
  <c r="G69" i="13"/>
  <c r="G68" i="13"/>
  <c r="G67" i="13"/>
  <c r="G66" i="13"/>
  <c r="G65" i="13"/>
  <c r="G64" i="13"/>
  <c r="G63" i="13"/>
  <c r="G62" i="13"/>
  <c r="G61" i="13"/>
  <c r="G60" i="13"/>
  <c r="G59" i="13"/>
  <c r="G58" i="13"/>
  <c r="G57" i="13"/>
  <c r="G56" i="13"/>
  <c r="G55" i="13"/>
  <c r="G54" i="13"/>
  <c r="G53" i="13"/>
  <c r="G52" i="13"/>
  <c r="G51" i="13"/>
  <c r="G50" i="13"/>
  <c r="G49" i="13"/>
  <c r="G48" i="13"/>
  <c r="G47" i="13"/>
  <c r="G46" i="13"/>
  <c r="G45" i="13"/>
  <c r="G44" i="13"/>
  <c r="G43" i="13"/>
  <c r="G42" i="13"/>
  <c r="G41" i="13"/>
  <c r="G40" i="13"/>
  <c r="G39" i="13"/>
  <c r="G38" i="13"/>
  <c r="G37" i="13"/>
  <c r="G36" i="13"/>
  <c r="G35" i="13"/>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N7" i="13" s="1"/>
  <c r="DV206" i="12" l="1"/>
  <c r="DW206" i="12" s="1"/>
  <c r="DU207" i="12" s="1"/>
  <c r="DX138" i="12"/>
  <c r="DV139" i="12" s="1"/>
  <c r="DW139" i="12" s="1"/>
  <c r="DU140" i="12" s="1"/>
  <c r="DR10" i="12"/>
  <c r="DR11" i="12"/>
  <c r="O7" i="13"/>
  <c r="F7" i="13"/>
  <c r="R4" i="13" s="1"/>
  <c r="F11" i="5"/>
  <c r="G12" i="5"/>
  <c r="AP11" i="5"/>
  <c r="AM11" i="5"/>
  <c r="AO11" i="5"/>
  <c r="AN11" i="5"/>
  <c r="F105" i="6"/>
  <c r="E92" i="6"/>
  <c r="T56" i="6"/>
  <c r="T74" i="6" s="1"/>
  <c r="Q56" i="6"/>
  <c r="Q74" i="6" s="1"/>
  <c r="R56" i="6"/>
  <c r="R74" i="6" s="1"/>
  <c r="P56" i="6"/>
  <c r="P74" i="6" s="1"/>
  <c r="W10" i="6"/>
  <c r="S22" i="6" s="1"/>
  <c r="N22" i="6"/>
  <c r="O19" i="6"/>
  <c r="L19" i="6"/>
  <c r="I19" i="6"/>
  <c r="L25" i="6"/>
  <c r="M25" i="6"/>
  <c r="O25" i="6"/>
  <c r="P25" i="6"/>
  <c r="S25" i="6"/>
  <c r="T25" i="6"/>
  <c r="R25" i="6"/>
  <c r="U25" i="6"/>
  <c r="P28" i="6"/>
  <c r="AI20" i="1"/>
  <c r="X20" i="1"/>
  <c r="M20" i="1"/>
  <c r="AI19" i="1"/>
  <c r="X19" i="1"/>
  <c r="M19" i="1"/>
  <c r="AI18" i="1"/>
  <c r="A9" i="1" s="1"/>
  <c r="B9" i="1" s="1"/>
  <c r="X18" i="1"/>
  <c r="A8" i="1" s="1"/>
  <c r="B8" i="1" s="1"/>
  <c r="M17" i="1"/>
  <c r="B4" i="1" l="1"/>
  <c r="A4" i="1"/>
  <c r="DX206" i="12"/>
  <c r="DV207" i="12" s="1"/>
  <c r="DW207" i="12" s="1"/>
  <c r="DU208" i="12" s="1"/>
  <c r="DV77" i="12"/>
  <c r="DW77" i="12" s="1"/>
  <c r="DU78" i="12" s="1"/>
  <c r="DX139" i="12"/>
  <c r="A18" i="1"/>
  <c r="A12" i="1"/>
  <c r="B12" i="1" s="1"/>
  <c r="A19" i="1"/>
  <c r="A13" i="1"/>
  <c r="B13" i="1" s="1"/>
  <c r="A16" i="1"/>
  <c r="B16" i="1" s="1"/>
  <c r="A10" i="1"/>
  <c r="B10" i="1" s="1"/>
  <c r="A20" i="1"/>
  <c r="A14" i="1"/>
  <c r="B14" i="1" s="1"/>
  <c r="A17" i="1"/>
  <c r="A11" i="1"/>
  <c r="B11" i="1" s="1"/>
  <c r="A21" i="1"/>
  <c r="B21" i="1" s="1"/>
  <c r="A15" i="1"/>
  <c r="B15" i="1" s="1"/>
  <c r="F12" i="5"/>
  <c r="G13" i="5"/>
  <c r="AN12" i="5"/>
  <c r="AM12" i="5"/>
  <c r="AO12" i="5"/>
  <c r="AP12" i="5"/>
  <c r="X17" i="1"/>
  <c r="A5" i="1" s="1"/>
  <c r="B5" i="1" s="1"/>
  <c r="R22" i="6"/>
  <c r="DX207" i="12" l="1"/>
  <c r="DV208" i="12" s="1"/>
  <c r="DW208" i="12" s="1"/>
  <c r="DU209" i="12" s="1"/>
  <c r="DV78" i="12"/>
  <c r="DW78" i="12" s="1"/>
  <c r="DX78" i="12" s="1"/>
  <c r="DV140" i="12"/>
  <c r="DW140" i="12" s="1"/>
  <c r="DU141" i="12" s="1"/>
  <c r="F13" i="5"/>
  <c r="G14" i="5"/>
  <c r="AN13" i="5"/>
  <c r="AP13" i="5"/>
  <c r="AM13" i="5"/>
  <c r="AO13" i="5"/>
  <c r="AI17" i="1"/>
  <c r="A6" i="1" s="1"/>
  <c r="B6" i="1" s="1"/>
  <c r="DX208" i="12" l="1"/>
  <c r="DV209" i="12" s="1"/>
  <c r="DW209" i="12" s="1"/>
  <c r="DU210" i="12" s="1"/>
  <c r="DU79" i="12"/>
  <c r="DV79" i="12" s="1"/>
  <c r="DW79" i="12" s="1"/>
  <c r="DX79" i="12" s="1"/>
  <c r="DX140" i="12"/>
  <c r="DV141" i="12" s="1"/>
  <c r="DW141" i="12" s="1"/>
  <c r="DU142" i="12" s="1"/>
  <c r="F14" i="5"/>
  <c r="G15" i="5"/>
  <c r="AP14" i="5"/>
  <c r="AN14" i="5"/>
  <c r="AM14" i="5"/>
  <c r="AO14" i="5"/>
  <c r="M18" i="1"/>
  <c r="A7" i="1" s="1"/>
  <c r="B7" i="1" s="1"/>
  <c r="DX209" i="12" l="1"/>
  <c r="DV210" i="12" s="1"/>
  <c r="DW210" i="12" s="1"/>
  <c r="DU211" i="12" s="1"/>
  <c r="DU80" i="12"/>
  <c r="DV80" i="12" s="1"/>
  <c r="DW80" i="12" s="1"/>
  <c r="DX80" i="12" s="1"/>
  <c r="DX141" i="12"/>
  <c r="DV142" i="12" s="1"/>
  <c r="DW142" i="12" s="1"/>
  <c r="DU143" i="12" s="1"/>
  <c r="F15" i="5"/>
  <c r="G16" i="5"/>
  <c r="AP15" i="5"/>
  <c r="AM15" i="5"/>
  <c r="AO15" i="5"/>
  <c r="AN15" i="5"/>
  <c r="B3" i="1"/>
  <c r="DU81" i="12" l="1"/>
  <c r="DV81" i="12" s="1"/>
  <c r="DW81" i="12" s="1"/>
  <c r="DX81" i="12" s="1"/>
  <c r="DX210" i="12"/>
  <c r="DX142" i="12"/>
  <c r="F16" i="5"/>
  <c r="G17" i="5"/>
  <c r="AN16" i="5"/>
  <c r="AM16" i="5"/>
  <c r="AO16" i="5"/>
  <c r="AP16" i="5"/>
  <c r="DU82" i="12" l="1"/>
  <c r="DV82" i="12" s="1"/>
  <c r="DW82" i="12" s="1"/>
  <c r="DU83" i="12" s="1"/>
  <c r="DV211" i="12"/>
  <c r="DW211" i="12" s="1"/>
  <c r="DU212" i="12" s="1"/>
  <c r="DV143" i="12"/>
  <c r="DW143" i="12" s="1"/>
  <c r="DU144" i="12" s="1"/>
  <c r="F17" i="5"/>
  <c r="G18" i="5"/>
  <c r="AM17" i="5"/>
  <c r="AO17" i="5"/>
  <c r="AN17" i="5"/>
  <c r="AP17" i="5"/>
  <c r="DX82" i="12" l="1"/>
  <c r="DV83" i="12" s="1"/>
  <c r="DW83" i="12" s="1"/>
  <c r="DU84" i="12" s="1"/>
  <c r="DX211" i="12"/>
  <c r="DX143" i="12"/>
  <c r="F18" i="5"/>
  <c r="G19" i="5"/>
  <c r="AM18" i="5"/>
  <c r="AO18" i="5"/>
  <c r="AP18" i="5"/>
  <c r="AN18" i="5"/>
  <c r="DV212" i="12" l="1"/>
  <c r="DW212" i="12" s="1"/>
  <c r="DU213" i="12" s="1"/>
  <c r="DV144" i="12"/>
  <c r="DW144" i="12" s="1"/>
  <c r="DU145" i="12" s="1"/>
  <c r="DX83" i="12"/>
  <c r="DV84" i="12" s="1"/>
  <c r="DW84" i="12" s="1"/>
  <c r="DU85" i="12" s="1"/>
  <c r="F19" i="5"/>
  <c r="G20" i="5"/>
  <c r="AP19" i="5"/>
  <c r="AM19" i="5"/>
  <c r="AO19" i="5"/>
  <c r="AN19" i="5"/>
  <c r="DX212" i="12" l="1"/>
  <c r="DV213" i="12" s="1"/>
  <c r="DW213" i="12" s="1"/>
  <c r="DU214" i="12" s="1"/>
  <c r="DX144" i="12"/>
  <c r="DX84" i="12"/>
  <c r="DV85" i="12" s="1"/>
  <c r="DW85" i="12" s="1"/>
  <c r="DU86" i="12" s="1"/>
  <c r="F20" i="5"/>
  <c r="G21" i="5"/>
  <c r="AN20" i="5"/>
  <c r="AM20" i="5"/>
  <c r="AO20" i="5"/>
  <c r="AP20" i="5"/>
  <c r="DX213" i="12" l="1"/>
  <c r="DV145" i="12"/>
  <c r="DW145" i="12" s="1"/>
  <c r="DU146" i="12" s="1"/>
  <c r="DX85" i="12"/>
  <c r="DV86" i="12"/>
  <c r="DW86" i="12" s="1"/>
  <c r="DU87" i="12" s="1"/>
  <c r="F21" i="5"/>
  <c r="G22" i="5"/>
  <c r="AM21" i="5"/>
  <c r="AO21" i="5"/>
  <c r="AN21" i="5"/>
  <c r="AP21" i="5"/>
  <c r="DV214" i="12" l="1"/>
  <c r="DW214" i="12" s="1"/>
  <c r="DU215" i="12" s="1"/>
  <c r="DX145" i="12"/>
  <c r="DX86" i="12"/>
  <c r="DV87" i="12" s="1"/>
  <c r="DW87" i="12" s="1"/>
  <c r="DU88" i="12" s="1"/>
  <c r="F22" i="5"/>
  <c r="G23" i="5"/>
  <c r="AP22" i="5"/>
  <c r="AN22" i="5"/>
  <c r="AM22" i="5"/>
  <c r="AO22" i="5"/>
  <c r="DX214" i="12" l="1"/>
  <c r="DV215" i="12" s="1"/>
  <c r="DW215" i="12" s="1"/>
  <c r="DU216" i="12" s="1"/>
  <c r="DV146" i="12"/>
  <c r="DW146" i="12" s="1"/>
  <c r="DU147" i="12" s="1"/>
  <c r="DX87" i="12"/>
  <c r="DV88" i="12" s="1"/>
  <c r="DW88" i="12" s="1"/>
  <c r="DU89" i="12" s="1"/>
  <c r="F23" i="5"/>
  <c r="G24" i="5"/>
  <c r="AP23" i="5"/>
  <c r="AM23" i="5"/>
  <c r="AO23" i="5"/>
  <c r="AN23" i="5"/>
  <c r="DX215" i="12" l="1"/>
  <c r="DV216" i="12" s="1"/>
  <c r="DW216" i="12" s="1"/>
  <c r="DU217" i="12" s="1"/>
  <c r="DX146" i="12"/>
  <c r="DX88" i="12"/>
  <c r="DV89" i="12" s="1"/>
  <c r="DW89" i="12" s="1"/>
  <c r="DU90" i="12" s="1"/>
  <c r="F24" i="5"/>
  <c r="G25" i="5"/>
  <c r="AN24" i="5"/>
  <c r="AM24" i="5"/>
  <c r="AO24" i="5"/>
  <c r="AP24" i="5"/>
  <c r="DX216" i="12" l="1"/>
  <c r="DV147" i="12"/>
  <c r="DW147" i="12" s="1"/>
  <c r="DU148" i="12" s="1"/>
  <c r="DX89" i="12"/>
  <c r="DV90" i="12"/>
  <c r="DW90" i="12" s="1"/>
  <c r="DU91" i="12" s="1"/>
  <c r="F25" i="5"/>
  <c r="G26" i="5"/>
  <c r="AN25" i="5"/>
  <c r="AP25" i="5"/>
  <c r="AM25" i="5"/>
  <c r="AO25" i="5"/>
  <c r="DX147" i="12" l="1"/>
  <c r="DV148" i="12" s="1"/>
  <c r="DW148" i="12" s="1"/>
  <c r="DU149" i="12" s="1"/>
  <c r="DV217" i="12"/>
  <c r="DW217" i="12" s="1"/>
  <c r="DU218" i="12" s="1"/>
  <c r="DX90" i="12"/>
  <c r="DV91" i="12"/>
  <c r="DW91" i="12" s="1"/>
  <c r="DU92" i="12" s="1"/>
  <c r="F26" i="5"/>
  <c r="G27" i="5"/>
  <c r="AM26" i="5"/>
  <c r="AO26" i="5"/>
  <c r="AP26" i="5"/>
  <c r="AN26" i="5"/>
  <c r="DX217" i="12" l="1"/>
  <c r="DX148" i="12"/>
  <c r="DX91" i="12"/>
  <c r="DV92" i="12" s="1"/>
  <c r="DW92" i="12" s="1"/>
  <c r="DU93" i="12" s="1"/>
  <c r="F27" i="5"/>
  <c r="G28" i="5"/>
  <c r="AP27" i="5"/>
  <c r="AM27" i="5"/>
  <c r="AO27" i="5"/>
  <c r="AN27" i="5"/>
  <c r="DV218" i="12" l="1"/>
  <c r="DW218" i="12" s="1"/>
  <c r="DU219" i="12" s="1"/>
  <c r="DV149" i="12"/>
  <c r="DW149" i="12" s="1"/>
  <c r="DU150" i="12" s="1"/>
  <c r="DX92" i="12"/>
  <c r="DV93" i="12" s="1"/>
  <c r="DW93" i="12" s="1"/>
  <c r="DU94" i="12" s="1"/>
  <c r="F28" i="5"/>
  <c r="G29" i="5"/>
  <c r="AN28" i="5"/>
  <c r="AM28" i="5"/>
  <c r="AO28" i="5"/>
  <c r="AP28" i="5"/>
  <c r="DX218" i="12" l="1"/>
  <c r="DV219" i="12" s="1"/>
  <c r="DW219" i="12" s="1"/>
  <c r="DU220" i="12" s="1"/>
  <c r="DX149" i="12"/>
  <c r="DX93" i="12"/>
  <c r="F29" i="5"/>
  <c r="G30" i="5"/>
  <c r="AM29" i="5"/>
  <c r="AO29" i="5"/>
  <c r="AN29" i="5"/>
  <c r="AP29" i="5"/>
  <c r="DX219" i="12" l="1"/>
  <c r="DV220" i="12" s="1"/>
  <c r="DW220" i="12" s="1"/>
  <c r="DU221" i="12" s="1"/>
  <c r="DV150" i="12"/>
  <c r="DW150" i="12" s="1"/>
  <c r="DU151" i="12" s="1"/>
  <c r="DV94" i="12"/>
  <c r="DW94" i="12" s="1"/>
  <c r="DU95" i="12" s="1"/>
  <c r="F30" i="5"/>
  <c r="G31" i="5"/>
  <c r="AP30" i="5"/>
  <c r="AN30" i="5"/>
  <c r="AM30" i="5"/>
  <c r="AO30" i="5"/>
  <c r="DX220" i="12" l="1"/>
  <c r="DX150" i="12"/>
  <c r="DX94" i="12"/>
  <c r="DV95" i="12"/>
  <c r="DW95" i="12" s="1"/>
  <c r="DU96" i="12" s="1"/>
  <c r="F31" i="5"/>
  <c r="G32" i="5"/>
  <c r="AP31" i="5"/>
  <c r="AM31" i="5"/>
  <c r="AO31" i="5"/>
  <c r="AN31" i="5"/>
  <c r="DV221" i="12" l="1"/>
  <c r="DW221" i="12" s="1"/>
  <c r="DU222" i="12" s="1"/>
  <c r="DV151" i="12"/>
  <c r="DW151" i="12" s="1"/>
  <c r="DU152" i="12" s="1"/>
  <c r="DX95" i="12"/>
  <c r="DV96" i="12" s="1"/>
  <c r="DW96" i="12" s="1"/>
  <c r="DU97" i="12" s="1"/>
  <c r="F32" i="5"/>
  <c r="G33" i="5"/>
  <c r="AN32" i="5"/>
  <c r="AM32" i="5"/>
  <c r="AO32" i="5"/>
  <c r="AP32" i="5"/>
  <c r="DX221" i="12" l="1"/>
  <c r="DV222" i="12" s="1"/>
  <c r="DW222" i="12" s="1"/>
  <c r="DU223" i="12" s="1"/>
  <c r="DX151" i="12"/>
  <c r="DX96" i="12"/>
  <c r="DV97" i="12" s="1"/>
  <c r="DW97" i="12" s="1"/>
  <c r="DU98" i="12" s="1"/>
  <c r="F33" i="5"/>
  <c r="G34" i="5"/>
  <c r="AN33" i="5"/>
  <c r="AP33" i="5"/>
  <c r="AM33" i="5"/>
  <c r="AO33" i="5"/>
  <c r="DX222" i="12" l="1"/>
  <c r="DV223" i="12" s="1"/>
  <c r="DW223" i="12" s="1"/>
  <c r="DU224" i="12" s="1"/>
  <c r="DV152" i="12"/>
  <c r="DW152" i="12" s="1"/>
  <c r="DU153" i="12" s="1"/>
  <c r="DX97" i="12"/>
  <c r="DV98" i="12" s="1"/>
  <c r="DW98" i="12" s="1"/>
  <c r="DU99" i="12" s="1"/>
  <c r="F34" i="5"/>
  <c r="G35" i="5"/>
  <c r="AM34" i="5"/>
  <c r="AO34" i="5"/>
  <c r="AP34" i="5"/>
  <c r="AN34" i="5"/>
  <c r="DX152" i="12" l="1"/>
  <c r="DV153" i="12" s="1"/>
  <c r="DW153" i="12" s="1"/>
  <c r="DU154" i="12" s="1"/>
  <c r="DX223" i="12"/>
  <c r="DX98" i="12"/>
  <c r="F35" i="5"/>
  <c r="G36" i="5"/>
  <c r="AP35" i="5"/>
  <c r="AM35" i="5"/>
  <c r="AO35" i="5"/>
  <c r="AN35" i="5"/>
  <c r="DV224" i="12" l="1"/>
  <c r="DW224" i="12" s="1"/>
  <c r="DU225" i="12" s="1"/>
  <c r="DX153" i="12"/>
  <c r="DV154" i="12" s="1"/>
  <c r="DW154" i="12" s="1"/>
  <c r="DU155" i="12" s="1"/>
  <c r="DV99" i="12"/>
  <c r="DW99" i="12" s="1"/>
  <c r="DU100" i="12" s="1"/>
  <c r="F36" i="5"/>
  <c r="G37" i="5"/>
  <c r="AN36" i="5"/>
  <c r="AM36" i="5"/>
  <c r="AO36" i="5"/>
  <c r="AP36" i="5"/>
  <c r="DX224" i="12" l="1"/>
  <c r="DX154" i="12"/>
  <c r="DX99" i="12"/>
  <c r="DV100" i="12"/>
  <c r="DW100" i="12" s="1"/>
  <c r="DU101" i="12" s="1"/>
  <c r="F37" i="5"/>
  <c r="G38" i="5"/>
  <c r="AM37" i="5"/>
  <c r="AO37" i="5"/>
  <c r="AN37" i="5"/>
  <c r="AP37" i="5"/>
  <c r="DV225" i="12" l="1"/>
  <c r="DW225" i="12" s="1"/>
  <c r="DU226" i="12" s="1"/>
  <c r="DV155" i="12"/>
  <c r="DW155" i="12" s="1"/>
  <c r="DU156" i="12" s="1"/>
  <c r="DX100" i="12"/>
  <c r="DV101" i="12" s="1"/>
  <c r="DW101" i="12" s="1"/>
  <c r="DU102" i="12" s="1"/>
  <c r="F38" i="5"/>
  <c r="G39" i="5"/>
  <c r="AP38" i="5"/>
  <c r="AN38" i="5"/>
  <c r="AM38" i="5"/>
  <c r="AO38" i="5"/>
  <c r="DX225" i="12" l="1"/>
  <c r="DX155" i="12"/>
  <c r="DX101" i="12"/>
  <c r="DV102" i="12" s="1"/>
  <c r="DW102" i="12" s="1"/>
  <c r="DU103" i="12" s="1"/>
  <c r="F39" i="5"/>
  <c r="G40" i="5"/>
  <c r="AP39" i="5"/>
  <c r="AM39" i="5"/>
  <c r="AO39" i="5"/>
  <c r="AN39" i="5"/>
  <c r="DV226" i="12" l="1"/>
  <c r="DW226" i="12" s="1"/>
  <c r="DU227" i="12" s="1"/>
  <c r="DV156" i="12"/>
  <c r="DW156" i="12" s="1"/>
  <c r="DU157" i="12" s="1"/>
  <c r="DX102" i="12"/>
  <c r="DV103" i="12" s="1"/>
  <c r="DW103" i="12" s="1"/>
  <c r="DU104" i="12" s="1"/>
  <c r="F40" i="5"/>
  <c r="G41" i="5"/>
  <c r="AN40" i="5"/>
  <c r="AM40" i="5"/>
  <c r="AO40" i="5"/>
  <c r="AP40" i="5"/>
  <c r="DX226" i="12" l="1"/>
  <c r="DX156" i="12"/>
  <c r="DX103" i="12"/>
  <c r="DV104" i="12"/>
  <c r="DW104" i="12" s="1"/>
  <c r="DU105" i="12" s="1"/>
  <c r="F41" i="5"/>
  <c r="G42" i="5"/>
  <c r="AN41" i="5"/>
  <c r="AP41" i="5"/>
  <c r="AM41" i="5"/>
  <c r="AO41" i="5"/>
  <c r="DV227" i="12" l="1"/>
  <c r="DW227" i="12" s="1"/>
  <c r="DU228" i="12" s="1"/>
  <c r="DV157" i="12"/>
  <c r="DW157" i="12" s="1"/>
  <c r="DU158" i="12" s="1"/>
  <c r="DX104" i="12"/>
  <c r="DV105" i="12" s="1"/>
  <c r="DW105" i="12" s="1"/>
  <c r="DU106" i="12" s="1"/>
  <c r="F42" i="5"/>
  <c r="G43" i="5"/>
  <c r="AM42" i="5"/>
  <c r="AO42" i="5"/>
  <c r="AP42" i="5"/>
  <c r="AN42" i="5"/>
  <c r="DX227" i="12" l="1"/>
  <c r="DX157" i="12"/>
  <c r="DX105" i="12"/>
  <c r="DV106" i="12"/>
  <c r="DW106" i="12" s="1"/>
  <c r="DU107" i="12" s="1"/>
  <c r="F43" i="5"/>
  <c r="G44" i="5"/>
  <c r="AP43" i="5"/>
  <c r="AM43" i="5"/>
  <c r="AO43" i="5"/>
  <c r="AN43" i="5"/>
  <c r="DV228" i="12" l="1"/>
  <c r="DW228" i="12" s="1"/>
  <c r="DU229" i="12" s="1"/>
  <c r="DV158" i="12"/>
  <c r="DW158" i="12" s="1"/>
  <c r="DU159" i="12" s="1"/>
  <c r="DX106" i="12"/>
  <c r="DV107" i="12" s="1"/>
  <c r="DW107" i="12" s="1"/>
  <c r="DU108" i="12" s="1"/>
  <c r="F44" i="5"/>
  <c r="G45" i="5"/>
  <c r="AN44" i="5"/>
  <c r="AM44" i="5"/>
  <c r="AO44" i="5"/>
  <c r="AP44" i="5"/>
  <c r="DX228" i="12" l="1"/>
  <c r="DV229" i="12" s="1"/>
  <c r="DW229" i="12" s="1"/>
  <c r="DU230" i="12" s="1"/>
  <c r="DX158" i="12"/>
  <c r="DV159" i="12" s="1"/>
  <c r="DW159" i="12" s="1"/>
  <c r="DU160" i="12" s="1"/>
  <c r="DX107" i="12"/>
  <c r="F45" i="5"/>
  <c r="G46" i="5"/>
  <c r="AM45" i="5"/>
  <c r="AO45" i="5"/>
  <c r="AN45" i="5"/>
  <c r="AP45" i="5"/>
  <c r="DX229" i="12" l="1"/>
  <c r="DX159" i="12"/>
  <c r="DV108" i="12"/>
  <c r="DW108" i="12" s="1"/>
  <c r="DU109" i="12" s="1"/>
  <c r="F46" i="5"/>
  <c r="G47" i="5"/>
  <c r="AM46" i="5"/>
  <c r="AO46" i="5"/>
  <c r="AP46" i="5"/>
  <c r="AN46" i="5"/>
  <c r="DV230" i="12" l="1"/>
  <c r="DW230" i="12" s="1"/>
  <c r="DU231" i="12" s="1"/>
  <c r="DV160" i="12"/>
  <c r="DW160" i="12" s="1"/>
  <c r="DU161" i="12" s="1"/>
  <c r="DX108" i="12"/>
  <c r="DV109" i="12" s="1"/>
  <c r="DW109" i="12" s="1"/>
  <c r="DU110" i="12" s="1"/>
  <c r="F47" i="5"/>
  <c r="G48" i="5"/>
  <c r="AP47" i="5"/>
  <c r="AM47" i="5"/>
  <c r="AO47" i="5"/>
  <c r="AN47" i="5"/>
  <c r="DX160" i="12" l="1"/>
  <c r="DV161" i="12" s="1"/>
  <c r="DW161" i="12" s="1"/>
  <c r="DU162" i="12" s="1"/>
  <c r="DX230" i="12"/>
  <c r="DX109" i="12"/>
  <c r="DV110" i="12" s="1"/>
  <c r="DW110" i="12" s="1"/>
  <c r="DU111" i="12" s="1"/>
  <c r="F48" i="5"/>
  <c r="G49" i="5"/>
  <c r="AN48" i="5"/>
  <c r="AM48" i="5"/>
  <c r="AO48" i="5"/>
  <c r="AP48" i="5"/>
  <c r="DV231" i="12" l="1"/>
  <c r="DW231" i="12" s="1"/>
  <c r="DU232" i="12" s="1"/>
  <c r="DX161" i="12"/>
  <c r="DX110" i="12"/>
  <c r="F49" i="5"/>
  <c r="G50" i="5"/>
  <c r="AN49" i="5"/>
  <c r="AP49" i="5"/>
  <c r="AM49" i="5"/>
  <c r="AO49" i="5"/>
  <c r="DX231" i="12" l="1"/>
  <c r="DV162" i="12"/>
  <c r="DW162" i="12" s="1"/>
  <c r="DU163" i="12" s="1"/>
  <c r="DV111" i="12"/>
  <c r="DW111" i="12" s="1"/>
  <c r="DU112" i="12" s="1"/>
  <c r="F50" i="5"/>
  <c r="G51" i="5"/>
  <c r="AP50" i="5"/>
  <c r="AN50" i="5"/>
  <c r="AM50" i="5"/>
  <c r="AO50" i="5"/>
  <c r="DV232" i="12" l="1"/>
  <c r="DW232" i="12" s="1"/>
  <c r="DU233" i="12" s="1"/>
  <c r="DX162" i="12"/>
  <c r="DX111" i="12"/>
  <c r="DV112" i="12" s="1"/>
  <c r="DW112" i="12" s="1"/>
  <c r="DU113" i="12" s="1"/>
  <c r="F51" i="5"/>
  <c r="G52" i="5"/>
  <c r="AP51" i="5"/>
  <c r="AM51" i="5"/>
  <c r="AO51" i="5"/>
  <c r="AN51" i="5"/>
  <c r="DX232" i="12" l="1"/>
  <c r="DV233" i="12"/>
  <c r="DW233" i="12" s="1"/>
  <c r="DU234" i="12" s="1"/>
  <c r="DV163" i="12"/>
  <c r="DW163" i="12" s="1"/>
  <c r="DU164" i="12" s="1"/>
  <c r="DX112" i="12"/>
  <c r="DV113" i="12" s="1"/>
  <c r="DW113" i="12" s="1"/>
  <c r="DU114" i="12" s="1"/>
  <c r="F52" i="5"/>
  <c r="G53" i="5"/>
  <c r="AN52" i="5"/>
  <c r="AM52" i="5"/>
  <c r="AO52" i="5"/>
  <c r="AP52" i="5"/>
  <c r="DX233" i="12" l="1"/>
  <c r="DX163" i="12"/>
  <c r="DV164" i="12"/>
  <c r="DW164" i="12" s="1"/>
  <c r="DU165" i="12" s="1"/>
  <c r="DX113" i="12"/>
  <c r="DV114" i="12" s="1"/>
  <c r="DW114" i="12" s="1"/>
  <c r="DU115" i="12" s="1"/>
  <c r="F53" i="5"/>
  <c r="G54" i="5"/>
  <c r="AM53" i="5"/>
  <c r="AO53" i="5"/>
  <c r="AN53" i="5"/>
  <c r="AP53" i="5"/>
  <c r="DV234" i="12" l="1"/>
  <c r="DW234" i="12" s="1"/>
  <c r="DU235" i="12" s="1"/>
  <c r="DX164" i="12"/>
  <c r="DX114" i="12"/>
  <c r="DV115" i="12" s="1"/>
  <c r="DW115" i="12" s="1"/>
  <c r="DU116" i="12" s="1"/>
  <c r="F54" i="5"/>
  <c r="G55" i="5"/>
  <c r="AM54" i="5"/>
  <c r="AO54" i="5"/>
  <c r="AP54" i="5"/>
  <c r="AN54" i="5"/>
  <c r="DX234" i="12" l="1"/>
  <c r="DV235" i="12"/>
  <c r="DW235" i="12" s="1"/>
  <c r="DU236" i="12" s="1"/>
  <c r="DV165" i="12"/>
  <c r="DW165" i="12" s="1"/>
  <c r="DU166" i="12" s="1"/>
  <c r="DX115" i="12"/>
  <c r="DV116" i="12" s="1"/>
  <c r="DW116" i="12" s="1"/>
  <c r="DU117" i="12" s="1"/>
  <c r="F55" i="5"/>
  <c r="G56" i="5"/>
  <c r="AP55" i="5"/>
  <c r="AM55" i="5"/>
  <c r="AO55" i="5"/>
  <c r="AN55" i="5"/>
  <c r="DX235" i="12" l="1"/>
  <c r="DX165" i="12"/>
  <c r="DX116" i="12"/>
  <c r="DV117" i="12" s="1"/>
  <c r="DW117" i="12" s="1"/>
  <c r="DU118" i="12" s="1"/>
  <c r="F56" i="5"/>
  <c r="G57" i="5"/>
  <c r="AN56" i="5"/>
  <c r="AM56" i="5"/>
  <c r="AO56" i="5"/>
  <c r="AP56" i="5"/>
  <c r="DV236" i="12" l="1"/>
  <c r="DW236" i="12" s="1"/>
  <c r="DU237" i="12" s="1"/>
  <c r="DV166" i="12"/>
  <c r="DW166" i="12" s="1"/>
  <c r="DU167" i="12" s="1"/>
  <c r="DX117" i="12"/>
  <c r="F57" i="5"/>
  <c r="G58" i="5"/>
  <c r="AM57" i="5"/>
  <c r="AO57" i="5"/>
  <c r="AN57" i="5"/>
  <c r="AP57" i="5"/>
  <c r="DX236" i="12" l="1"/>
  <c r="DV237" i="12" s="1"/>
  <c r="DW237" i="12" s="1"/>
  <c r="DU238" i="12" s="1"/>
  <c r="DX166" i="12"/>
  <c r="DV167" i="12" s="1"/>
  <c r="DW167" i="12" s="1"/>
  <c r="DU168" i="12" s="1"/>
  <c r="DV118" i="12"/>
  <c r="DW118" i="12" s="1"/>
  <c r="DU119" i="12" s="1"/>
  <c r="F58" i="5"/>
  <c r="G59" i="5"/>
  <c r="AP58" i="5"/>
  <c r="AN58" i="5"/>
  <c r="AM58" i="5"/>
  <c r="AO58" i="5"/>
  <c r="DX237" i="12" l="1"/>
  <c r="DX167" i="12"/>
  <c r="DX118" i="12"/>
  <c r="DV119" i="12" s="1"/>
  <c r="DW119" i="12" s="1"/>
  <c r="DU120" i="12" s="1"/>
  <c r="F59" i="5"/>
  <c r="G60" i="5"/>
  <c r="AP59" i="5"/>
  <c r="AM59" i="5"/>
  <c r="AO59" i="5"/>
  <c r="AN59" i="5"/>
  <c r="DV238" i="12" l="1"/>
  <c r="DW238" i="12" s="1"/>
  <c r="DU239" i="12" s="1"/>
  <c r="DV168" i="12"/>
  <c r="DW168" i="12" s="1"/>
  <c r="DU169" i="12" s="1"/>
  <c r="DX119" i="12"/>
  <c r="DV120" i="12" s="1"/>
  <c r="DW120" i="12" s="1"/>
  <c r="DU121" i="12" s="1"/>
  <c r="F60" i="5"/>
  <c r="G61" i="5"/>
  <c r="AN60" i="5"/>
  <c r="AM60" i="5"/>
  <c r="AO60" i="5"/>
  <c r="AP60" i="5"/>
  <c r="DX238" i="12" l="1"/>
  <c r="DX168" i="12"/>
  <c r="DV169" i="12" s="1"/>
  <c r="DW169" i="12" s="1"/>
  <c r="DU170" i="12" s="1"/>
  <c r="DX120" i="12"/>
  <c r="DV121" i="12"/>
  <c r="DW121" i="12" s="1"/>
  <c r="DU122" i="12" s="1"/>
  <c r="F61" i="5"/>
  <c r="G62" i="5"/>
  <c r="AN61" i="5"/>
  <c r="AP61" i="5"/>
  <c r="AM61" i="5"/>
  <c r="AO61" i="5"/>
  <c r="DV239" i="12" l="1"/>
  <c r="DW239" i="12" s="1"/>
  <c r="DU240" i="12" s="1"/>
  <c r="DX169" i="12"/>
  <c r="DX121" i="12"/>
  <c r="DV122" i="12" s="1"/>
  <c r="DW122" i="12" s="1"/>
  <c r="DU123" i="12" s="1"/>
  <c r="F62" i="5"/>
  <c r="G63" i="5"/>
  <c r="AM62" i="5"/>
  <c r="AO62" i="5"/>
  <c r="AP62" i="5"/>
  <c r="AN62" i="5"/>
  <c r="DX239" i="12" l="1"/>
  <c r="DV170" i="12"/>
  <c r="DW170" i="12" s="1"/>
  <c r="DU171" i="12" s="1"/>
  <c r="DX122" i="12"/>
  <c r="DV123" i="12" s="1"/>
  <c r="DW123" i="12" s="1"/>
  <c r="DU124" i="12" s="1"/>
  <c r="F63" i="5"/>
  <c r="G64" i="5"/>
  <c r="AP63" i="5"/>
  <c r="AM63" i="5"/>
  <c r="AO63" i="5"/>
  <c r="AN63" i="5"/>
  <c r="DV240" i="12" l="1"/>
  <c r="DW240" i="12" s="1"/>
  <c r="DU241" i="12" s="1"/>
  <c r="DX170" i="12"/>
  <c r="DV171" i="12"/>
  <c r="DW171" i="12" s="1"/>
  <c r="DU172" i="12" s="1"/>
  <c r="DX123" i="12"/>
  <c r="DV124" i="12" s="1"/>
  <c r="DW124" i="12" s="1"/>
  <c r="DU125" i="12" s="1"/>
  <c r="F64" i="5"/>
  <c r="G65" i="5"/>
  <c r="AN64" i="5"/>
  <c r="AM64" i="5"/>
  <c r="AO64" i="5"/>
  <c r="AP64" i="5"/>
  <c r="DX240" i="12" l="1"/>
  <c r="DX171" i="12"/>
  <c r="DV172" i="12" s="1"/>
  <c r="DW172" i="12" s="1"/>
  <c r="DU173" i="12" s="1"/>
  <c r="DX124" i="12"/>
  <c r="DV125" i="12" s="1"/>
  <c r="DW125" i="12" s="1"/>
  <c r="DU126" i="12" s="1"/>
  <c r="F65" i="5"/>
  <c r="G66" i="5"/>
  <c r="AM65" i="5"/>
  <c r="AO65" i="5"/>
  <c r="AN65" i="5"/>
  <c r="AP65" i="5"/>
  <c r="DV241" i="12" l="1"/>
  <c r="DW241" i="12" s="1"/>
  <c r="DU242" i="12" s="1"/>
  <c r="DX172" i="12"/>
  <c r="DX125" i="12"/>
  <c r="DV126" i="12"/>
  <c r="DW126" i="12" s="1"/>
  <c r="DU127" i="12" s="1"/>
  <c r="F66" i="5"/>
  <c r="G67" i="5"/>
  <c r="AP66" i="5"/>
  <c r="AN66" i="5"/>
  <c r="AM66" i="5"/>
  <c r="AO66" i="5"/>
  <c r="DX241" i="12" l="1"/>
  <c r="DV173" i="12"/>
  <c r="DW173" i="12" s="1"/>
  <c r="DU174" i="12" s="1"/>
  <c r="DX126" i="12"/>
  <c r="DV127" i="12" s="1"/>
  <c r="DW127" i="12" s="1"/>
  <c r="DU128" i="12" s="1"/>
  <c r="F67" i="5"/>
  <c r="G68" i="5"/>
  <c r="AP67" i="5"/>
  <c r="AM67" i="5"/>
  <c r="AO67" i="5"/>
  <c r="AN67" i="5"/>
  <c r="DV242" i="12" l="1"/>
  <c r="DW242" i="12" s="1"/>
  <c r="DU243" i="12" s="1"/>
  <c r="DX173" i="12"/>
  <c r="DX127" i="12"/>
  <c r="DV128" i="12" s="1"/>
  <c r="DW128" i="12" s="1"/>
  <c r="DU129" i="12" s="1"/>
  <c r="F68" i="5"/>
  <c r="G69" i="5"/>
  <c r="AN68" i="5"/>
  <c r="AM68" i="5"/>
  <c r="AO68" i="5"/>
  <c r="AP68" i="5"/>
  <c r="DX242" i="12" l="1"/>
  <c r="DV174" i="12"/>
  <c r="DW174" i="12" s="1"/>
  <c r="DU175" i="12" s="1"/>
  <c r="DX128" i="12"/>
  <c r="DV129" i="12" s="1"/>
  <c r="DW129" i="12" s="1"/>
  <c r="DU130" i="12" s="1"/>
  <c r="F69" i="5"/>
  <c r="G70" i="5"/>
  <c r="AN69" i="5"/>
  <c r="AP69" i="5"/>
  <c r="AM69" i="5"/>
  <c r="AO69" i="5"/>
  <c r="DV243" i="12" l="1"/>
  <c r="DW243" i="12" s="1"/>
  <c r="DU244" i="12" s="1"/>
  <c r="DX174" i="12"/>
  <c r="DV175" i="12"/>
  <c r="DW175" i="12" s="1"/>
  <c r="DU176" i="12" s="1"/>
  <c r="DX129" i="12"/>
  <c r="DV130" i="12" s="1"/>
  <c r="DW130" i="12" s="1"/>
  <c r="DU131" i="12" s="1"/>
  <c r="F70" i="5"/>
  <c r="G71" i="5"/>
  <c r="AM70" i="5"/>
  <c r="AO70" i="5"/>
  <c r="AP70" i="5"/>
  <c r="AN70" i="5"/>
  <c r="DX243" i="12" l="1"/>
  <c r="DX175" i="12"/>
  <c r="DV176" i="12" s="1"/>
  <c r="DW176" i="12" s="1"/>
  <c r="DU177" i="12" s="1"/>
  <c r="DX130" i="12"/>
  <c r="DV131" i="12" s="1"/>
  <c r="DW131" i="12" s="1"/>
  <c r="DU132" i="12" s="1"/>
  <c r="F71" i="5"/>
  <c r="G72" i="5"/>
  <c r="AP71" i="5"/>
  <c r="AM71" i="5"/>
  <c r="AO71" i="5"/>
  <c r="AN71" i="5"/>
  <c r="DV244" i="12" l="1"/>
  <c r="DW244" i="12" s="1"/>
  <c r="DU245" i="12" s="1"/>
  <c r="DX176" i="12"/>
  <c r="DX131" i="12"/>
  <c r="DV132" i="12" s="1"/>
  <c r="DW132" i="12" s="1"/>
  <c r="DU133" i="12" s="1"/>
  <c r="F72" i="5"/>
  <c r="G73" i="5"/>
  <c r="AN72" i="5"/>
  <c r="AM72" i="5"/>
  <c r="AO72" i="5"/>
  <c r="AP72" i="5"/>
  <c r="DX244" i="12" l="1"/>
  <c r="DV245" i="12" s="1"/>
  <c r="DW245" i="12" s="1"/>
  <c r="DU246" i="12" s="1"/>
  <c r="DV177" i="12"/>
  <c r="DW177" i="12" s="1"/>
  <c r="DU178" i="12" s="1"/>
  <c r="DX132" i="12"/>
  <c r="DV133" i="12" s="1"/>
  <c r="DW133" i="12" s="1"/>
  <c r="DU134" i="12" s="1"/>
  <c r="F73" i="5"/>
  <c r="G74" i="5"/>
  <c r="AM73" i="5"/>
  <c r="AO73" i="5"/>
  <c r="AN73" i="5"/>
  <c r="AP73" i="5"/>
  <c r="DX245" i="12" l="1"/>
  <c r="DX177" i="12"/>
  <c r="DV178" i="12" s="1"/>
  <c r="DW178" i="12" s="1"/>
  <c r="DU179" i="12" s="1"/>
  <c r="DX133" i="12"/>
  <c r="DV134" i="12" s="1"/>
  <c r="DW134" i="12" s="1"/>
  <c r="DU135" i="12" s="1"/>
  <c r="F74" i="5"/>
  <c r="G75" i="5"/>
  <c r="AM74" i="5"/>
  <c r="AO74" i="5"/>
  <c r="AP74" i="5"/>
  <c r="AN74" i="5"/>
  <c r="DV246" i="12" l="1"/>
  <c r="DW246" i="12" s="1"/>
  <c r="DU247" i="12" s="1"/>
  <c r="DX178" i="12"/>
  <c r="DV179" i="12"/>
  <c r="DW179" i="12" s="1"/>
  <c r="DU180" i="12" s="1"/>
  <c r="DX134" i="12"/>
  <c r="DV135" i="12" s="1"/>
  <c r="DW135" i="12" s="1"/>
  <c r="DU136" i="12" s="1"/>
  <c r="F75" i="5"/>
  <c r="G76" i="5"/>
  <c r="AP75" i="5"/>
  <c r="AM75" i="5"/>
  <c r="AO75" i="5"/>
  <c r="AN75" i="5"/>
  <c r="DX246" i="12" l="1"/>
  <c r="DV247" i="12" s="1"/>
  <c r="DW247" i="12" s="1"/>
  <c r="DU248" i="12" s="1"/>
  <c r="DX179" i="12"/>
  <c r="DX135" i="12"/>
  <c r="DV136" i="12" s="1"/>
  <c r="DW136" i="12" s="1"/>
  <c r="DX136" i="12" s="1"/>
  <c r="F76" i="5"/>
  <c r="G77" i="5"/>
  <c r="AN76" i="5"/>
  <c r="AM76" i="5"/>
  <c r="AO76" i="5"/>
  <c r="AP76" i="5"/>
  <c r="DX247" i="12" l="1"/>
  <c r="DV248" i="12" s="1"/>
  <c r="DW248" i="12" s="1"/>
  <c r="DU249" i="12" s="1"/>
  <c r="DV180" i="12"/>
  <c r="DW180" i="12" s="1"/>
  <c r="DU181" i="12" s="1"/>
  <c r="F77" i="5"/>
  <c r="G78" i="5"/>
  <c r="AN77" i="5"/>
  <c r="AP77" i="5"/>
  <c r="AM77" i="5"/>
  <c r="AO77" i="5"/>
  <c r="DX248" i="12" l="1"/>
  <c r="DV249" i="12" s="1"/>
  <c r="DW249" i="12" s="1"/>
  <c r="DU250" i="12" s="1"/>
  <c r="DX180" i="12"/>
  <c r="F78" i="5"/>
  <c r="G79" i="5"/>
  <c r="AP78" i="5"/>
  <c r="AN78" i="5"/>
  <c r="AM78" i="5"/>
  <c r="AO78" i="5"/>
  <c r="DX249" i="12" l="1"/>
  <c r="DV250" i="12" s="1"/>
  <c r="DW250" i="12" s="1"/>
  <c r="DU251" i="12" s="1"/>
  <c r="DV181" i="12"/>
  <c r="DW181" i="12" s="1"/>
  <c r="DU182" i="12" s="1"/>
  <c r="F79" i="5"/>
  <c r="G80" i="5"/>
  <c r="AP79" i="5"/>
  <c r="AM79" i="5"/>
  <c r="AO79" i="5"/>
  <c r="AN79" i="5"/>
  <c r="DX250" i="12" l="1"/>
  <c r="DV251" i="12"/>
  <c r="DW251" i="12" s="1"/>
  <c r="DU252" i="12" s="1"/>
  <c r="DX181" i="12"/>
  <c r="F80" i="5"/>
  <c r="G81" i="5"/>
  <c r="AN80" i="5"/>
  <c r="AM80" i="5"/>
  <c r="AO80" i="5"/>
  <c r="AP80" i="5"/>
  <c r="DX251" i="12" l="1"/>
  <c r="DV182" i="12"/>
  <c r="DW182" i="12" s="1"/>
  <c r="DU183" i="12" s="1"/>
  <c r="F81" i="5"/>
  <c r="G82" i="5"/>
  <c r="AM81" i="5"/>
  <c r="AO81" i="5"/>
  <c r="AN81" i="5"/>
  <c r="AP81" i="5"/>
  <c r="DV252" i="12" l="1"/>
  <c r="DW252" i="12" s="1"/>
  <c r="DU253" i="12" s="1"/>
  <c r="DX252" i="12"/>
  <c r="DX182" i="12"/>
  <c r="DV183" i="12" s="1"/>
  <c r="DW183" i="12" s="1"/>
  <c r="F82" i="5"/>
  <c r="G83" i="5"/>
  <c r="AM82" i="5"/>
  <c r="AO82" i="5"/>
  <c r="AP82" i="5"/>
  <c r="AN82" i="5"/>
  <c r="DV253" i="12" l="1"/>
  <c r="DW253" i="12" s="1"/>
  <c r="DU254" i="12" s="1"/>
  <c r="DU184" i="12"/>
  <c r="DX183" i="12"/>
  <c r="DV184" i="12" s="1"/>
  <c r="DW184" i="12" s="1"/>
  <c r="DU185" i="12" s="1"/>
  <c r="F83" i="5"/>
  <c r="G84" i="5"/>
  <c r="AP83" i="5"/>
  <c r="AM83" i="5"/>
  <c r="AO83" i="5"/>
  <c r="AN83" i="5"/>
  <c r="DX253" i="12" l="1"/>
  <c r="DX184" i="12"/>
  <c r="F84" i="5"/>
  <c r="G85" i="5"/>
  <c r="AN84" i="5"/>
  <c r="AM84" i="5"/>
  <c r="AO84" i="5"/>
  <c r="AP84" i="5"/>
  <c r="DV254" i="12" l="1"/>
  <c r="DW254" i="12" s="1"/>
  <c r="DU255" i="12" s="1"/>
  <c r="DV185" i="12"/>
  <c r="DW185" i="12" s="1"/>
  <c r="DU186" i="12" s="1"/>
  <c r="F85" i="5"/>
  <c r="G86" i="5"/>
  <c r="AM85" i="5"/>
  <c r="AO85" i="5"/>
  <c r="AN85" i="5"/>
  <c r="AP85" i="5"/>
  <c r="DX254" i="12" l="1"/>
  <c r="DX185" i="12"/>
  <c r="F86" i="5"/>
  <c r="G87" i="5"/>
  <c r="AP86" i="5"/>
  <c r="AN86" i="5"/>
  <c r="AM86" i="5"/>
  <c r="AO86" i="5"/>
  <c r="DV255" i="12" l="1"/>
  <c r="DW255" i="12" s="1"/>
  <c r="DU256" i="12" s="1"/>
  <c r="DV186" i="12"/>
  <c r="DW186" i="12" s="1"/>
  <c r="DU187" i="12" s="1"/>
  <c r="F87" i="5"/>
  <c r="G88" i="5"/>
  <c r="AP87" i="5"/>
  <c r="AM87" i="5"/>
  <c r="AO87" i="5"/>
  <c r="AN87" i="5"/>
  <c r="DX186" i="12" l="1"/>
  <c r="DX255" i="12"/>
  <c r="DV256" i="12" s="1"/>
  <c r="DW256" i="12" s="1"/>
  <c r="DX256" i="12" s="1"/>
  <c r="DV187" i="12"/>
  <c r="DW187" i="12" s="1"/>
  <c r="DU188" i="12" s="1"/>
  <c r="F88" i="5"/>
  <c r="G89" i="5"/>
  <c r="AN88" i="5"/>
  <c r="AM88" i="5"/>
  <c r="AO88" i="5"/>
  <c r="AP88" i="5"/>
  <c r="DX187" i="12" l="1"/>
  <c r="F89" i="5"/>
  <c r="G90" i="5"/>
  <c r="AN89" i="5"/>
  <c r="AP89" i="5"/>
  <c r="AM89" i="5"/>
  <c r="AO89" i="5"/>
  <c r="DV188" i="12" l="1"/>
  <c r="DW188" i="12" s="1"/>
  <c r="DU189" i="12" s="1"/>
  <c r="F90" i="5"/>
  <c r="G91" i="5"/>
  <c r="AM90" i="5"/>
  <c r="AO90" i="5"/>
  <c r="AP90" i="5"/>
  <c r="AN90" i="5"/>
  <c r="DX188" i="12" l="1"/>
  <c r="DV189" i="12" s="1"/>
  <c r="DW189" i="12" s="1"/>
  <c r="F91" i="5"/>
  <c r="G92" i="5"/>
  <c r="AP91" i="5"/>
  <c r="AM91" i="5"/>
  <c r="AO91" i="5"/>
  <c r="AN91" i="5"/>
  <c r="DU190" i="12" l="1"/>
  <c r="DX189" i="12"/>
  <c r="DV190" i="12"/>
  <c r="DW190" i="12" s="1"/>
  <c r="F92" i="5"/>
  <c r="G93" i="5"/>
  <c r="AN92" i="5"/>
  <c r="AM92" i="5"/>
  <c r="AO92" i="5"/>
  <c r="AP92" i="5"/>
  <c r="DU191" i="12" l="1"/>
  <c r="DX190" i="12"/>
  <c r="DV191" i="12" s="1"/>
  <c r="DW191" i="12" s="1"/>
  <c r="F93" i="5"/>
  <c r="G94" i="5"/>
  <c r="AM93" i="5"/>
  <c r="AO93" i="5"/>
  <c r="AN93" i="5"/>
  <c r="AP93" i="5"/>
  <c r="DU192" i="12" l="1"/>
  <c r="DX191" i="12"/>
  <c r="DV192" i="12" s="1"/>
  <c r="DW192" i="12" s="1"/>
  <c r="F94" i="5"/>
  <c r="G95" i="5"/>
  <c r="AP94" i="5"/>
  <c r="AM94" i="5"/>
  <c r="AN94" i="5"/>
  <c r="AO94" i="5"/>
  <c r="DU193" i="12" l="1"/>
  <c r="DX192" i="12"/>
  <c r="DV193" i="12"/>
  <c r="DW193" i="12" s="1"/>
  <c r="DU194" i="12" s="1"/>
  <c r="F95" i="5"/>
  <c r="G96" i="5"/>
  <c r="AM95" i="5"/>
  <c r="AN95" i="5"/>
  <c r="AO95" i="5"/>
  <c r="AP95" i="5"/>
  <c r="DX193" i="12" l="1"/>
  <c r="DV194" i="12" s="1"/>
  <c r="DW194" i="12" s="1"/>
  <c r="DU195" i="12" s="1"/>
  <c r="F96" i="5"/>
  <c r="G97" i="5"/>
  <c r="AM96" i="5"/>
  <c r="AN96" i="5"/>
  <c r="AO96" i="5"/>
  <c r="AP96" i="5"/>
  <c r="DX194" i="12" l="1"/>
  <c r="DV195" i="12" s="1"/>
  <c r="DW195" i="12" s="1"/>
  <c r="DU196" i="12" s="1"/>
  <c r="F97" i="5"/>
  <c r="G98" i="5"/>
  <c r="AP97" i="5"/>
  <c r="AM97" i="5"/>
  <c r="AN97" i="5"/>
  <c r="AO97" i="5"/>
  <c r="DX195" i="12" l="1"/>
  <c r="DV196" i="12" s="1"/>
  <c r="DW196" i="12" s="1"/>
  <c r="DX196" i="12" s="1"/>
  <c r="F98" i="5"/>
  <c r="G99" i="5"/>
  <c r="AN98" i="5"/>
  <c r="AO98" i="5"/>
  <c r="AP98" i="5"/>
  <c r="AM98" i="5"/>
  <c r="F99" i="5" l="1"/>
  <c r="G100" i="5"/>
  <c r="AM99" i="5"/>
  <c r="AN99" i="5"/>
  <c r="AO99" i="5"/>
  <c r="AP99" i="5"/>
  <c r="F100" i="5" l="1"/>
  <c r="G101" i="5"/>
  <c r="AM100" i="5"/>
  <c r="AN100" i="5"/>
  <c r="AO100" i="5"/>
  <c r="AP100" i="5"/>
  <c r="F101" i="5" l="1"/>
  <c r="G102" i="5"/>
  <c r="AN101" i="5"/>
  <c r="AO101" i="5"/>
  <c r="AP101" i="5"/>
  <c r="AM101" i="5"/>
  <c r="F102" i="5" l="1"/>
  <c r="G103" i="5"/>
  <c r="AP102" i="5"/>
  <c r="AM102" i="5"/>
  <c r="AN102" i="5"/>
  <c r="AO102" i="5"/>
  <c r="F103" i="5" l="1"/>
  <c r="G104" i="5"/>
  <c r="AM103" i="5"/>
  <c r="AN103" i="5"/>
  <c r="AO103" i="5"/>
  <c r="AP103" i="5"/>
  <c r="F104" i="5" l="1"/>
  <c r="G105" i="5"/>
  <c r="AM104" i="5"/>
  <c r="AN104" i="5"/>
  <c r="AO104" i="5"/>
  <c r="AP104" i="5"/>
  <c r="F105" i="5" l="1"/>
  <c r="G106" i="5"/>
  <c r="AN105" i="5"/>
  <c r="AO105" i="5"/>
  <c r="AP105" i="5"/>
  <c r="AM105" i="5"/>
  <c r="F106" i="5" l="1"/>
  <c r="G107" i="5"/>
  <c r="AN106" i="5"/>
  <c r="AO106" i="5"/>
  <c r="AP106" i="5"/>
  <c r="AM106" i="5"/>
  <c r="F107" i="5" l="1"/>
  <c r="G108" i="5"/>
  <c r="AM107" i="5"/>
  <c r="AN107" i="5"/>
  <c r="AP107" i="5"/>
  <c r="AO107" i="5"/>
  <c r="F108" i="5" l="1"/>
  <c r="G109" i="5"/>
  <c r="AO108" i="5"/>
  <c r="AN108" i="5"/>
  <c r="AP108" i="5"/>
  <c r="AM108" i="5"/>
  <c r="F109" i="5" l="1"/>
  <c r="G110" i="5"/>
  <c r="AO109" i="5"/>
  <c r="AM109" i="5"/>
  <c r="AN109" i="5"/>
  <c r="AP109" i="5"/>
  <c r="F110" i="5" l="1"/>
  <c r="G111" i="5"/>
  <c r="AM110" i="5"/>
  <c r="AO110" i="5"/>
  <c r="AN110" i="5"/>
  <c r="AP110" i="5"/>
  <c r="F111" i="5" l="1"/>
  <c r="G112" i="5"/>
  <c r="AM111" i="5"/>
  <c r="AN111" i="5"/>
  <c r="AP111" i="5"/>
  <c r="AO111" i="5"/>
  <c r="F112" i="5" l="1"/>
  <c r="G113" i="5"/>
  <c r="AO112" i="5"/>
  <c r="AN112" i="5"/>
  <c r="AP112" i="5"/>
  <c r="AM112" i="5"/>
  <c r="F113" i="5" l="1"/>
  <c r="G114" i="5"/>
  <c r="AN113" i="5"/>
  <c r="AP113" i="5"/>
  <c r="AO113" i="5"/>
  <c r="AM113" i="5"/>
  <c r="F114" i="5" l="1"/>
  <c r="G115" i="5"/>
  <c r="AN114" i="5"/>
  <c r="AP114" i="5"/>
  <c r="AM114" i="5"/>
  <c r="AO114" i="5"/>
  <c r="F115" i="5" l="1"/>
  <c r="G116" i="5"/>
  <c r="AM115" i="5"/>
  <c r="AN115" i="5"/>
  <c r="AP115" i="5"/>
  <c r="AO115" i="5"/>
  <c r="F116" i="5" l="1"/>
  <c r="G117" i="5"/>
  <c r="AO116" i="5"/>
  <c r="AN116" i="5"/>
  <c r="AP116" i="5"/>
  <c r="AM116" i="5"/>
  <c r="F117" i="5" l="1"/>
  <c r="G118" i="5"/>
  <c r="AN117" i="5"/>
  <c r="AP117" i="5"/>
  <c r="AO117" i="5"/>
  <c r="AM117" i="5"/>
  <c r="F118" i="5" l="1"/>
  <c r="G119" i="5"/>
  <c r="AN118" i="5"/>
  <c r="AP118" i="5"/>
  <c r="AM118" i="5"/>
  <c r="AO118" i="5"/>
  <c r="F119" i="5" l="1"/>
  <c r="G120" i="5"/>
  <c r="AM119" i="5"/>
  <c r="AN119" i="5"/>
  <c r="AP119" i="5"/>
  <c r="AO119" i="5"/>
  <c r="F120" i="5" l="1"/>
  <c r="G121" i="5"/>
  <c r="AO120" i="5"/>
  <c r="AN120" i="5"/>
  <c r="AP120" i="5"/>
  <c r="AM120" i="5"/>
  <c r="F121" i="5" l="1"/>
  <c r="G122" i="5"/>
  <c r="AO121" i="5"/>
  <c r="AM121" i="5"/>
  <c r="AN121" i="5"/>
  <c r="AP121" i="5"/>
  <c r="F122" i="5" l="1"/>
  <c r="G123" i="5"/>
  <c r="AM122" i="5"/>
  <c r="AO122" i="5"/>
  <c r="AN122" i="5"/>
  <c r="AP122" i="5"/>
  <c r="F123" i="5" l="1"/>
  <c r="G124" i="5"/>
  <c r="AM123" i="5"/>
  <c r="AN123" i="5"/>
  <c r="AP123" i="5"/>
  <c r="AO123" i="5"/>
  <c r="F124" i="5" l="1"/>
  <c r="G125" i="5"/>
  <c r="AO124" i="5"/>
  <c r="AP124" i="5"/>
  <c r="AM124" i="5"/>
  <c r="AN124" i="5"/>
  <c r="F125" i="5" l="1"/>
  <c r="G126" i="5"/>
  <c r="AP125" i="5"/>
  <c r="AM125" i="5"/>
  <c r="AN125" i="5"/>
  <c r="AO125" i="5"/>
  <c r="F126" i="5" l="1"/>
  <c r="G127" i="5"/>
  <c r="AP126" i="5"/>
  <c r="AN126" i="5"/>
  <c r="AO126" i="5"/>
  <c r="AM126" i="5"/>
  <c r="F127" i="5" l="1"/>
  <c r="G128" i="5"/>
  <c r="AN127" i="5"/>
  <c r="AP127" i="5"/>
  <c r="AO127" i="5"/>
  <c r="AM127" i="5"/>
  <c r="F128" i="5" l="1"/>
  <c r="G129" i="5"/>
  <c r="AO128" i="5"/>
  <c r="AP128" i="5"/>
  <c r="AM128" i="5"/>
  <c r="AN128" i="5"/>
  <c r="F129" i="5" l="1"/>
  <c r="G130" i="5"/>
  <c r="AP129" i="5"/>
  <c r="AM129" i="5"/>
  <c r="AN129" i="5"/>
  <c r="AO129" i="5"/>
  <c r="F130" i="5" l="1"/>
  <c r="G131" i="5"/>
  <c r="AO130" i="5"/>
  <c r="AM130" i="5"/>
  <c r="AP130" i="5"/>
  <c r="AN130" i="5"/>
  <c r="F131" i="5" l="1"/>
  <c r="G132" i="5"/>
  <c r="AN131" i="5"/>
  <c r="AP131" i="5"/>
  <c r="AO131" i="5"/>
  <c r="AM131" i="5"/>
  <c r="F132" i="5" l="1"/>
  <c r="G133" i="5"/>
  <c r="AO132" i="5"/>
  <c r="AP132" i="5"/>
  <c r="AM132" i="5"/>
  <c r="AN132" i="5"/>
  <c r="F133" i="5" l="1"/>
  <c r="G134" i="5"/>
  <c r="G5" i="19" s="1"/>
  <c r="AN133" i="5"/>
  <c r="AO133" i="5"/>
  <c r="AP133" i="5"/>
  <c r="AM133" i="5"/>
  <c r="F134" i="5" l="1"/>
  <c r="AP134" i="5"/>
  <c r="AN134" i="5"/>
  <c r="AO134" i="5"/>
  <c r="AM134" i="5"/>
  <c r="G4" i="19"/>
  <c r="E1" i="5"/>
  <c r="A6" i="12" l="1"/>
  <c r="A5" i="12"/>
  <c r="B17" i="12" l="1"/>
  <c r="O11" i="12"/>
  <c r="B386" i="12"/>
  <c r="O386" i="12" s="1"/>
  <c r="P386" i="12" s="1"/>
  <c r="DQ215" i="12" s="1"/>
  <c r="B382" i="12"/>
  <c r="O382" i="12" s="1"/>
  <c r="P382" i="12" s="1"/>
  <c r="DQ211" i="12" s="1"/>
  <c r="B378" i="12"/>
  <c r="O378" i="12" s="1"/>
  <c r="P378" i="12" s="1"/>
  <c r="DQ207" i="12" s="1"/>
  <c r="B374" i="12"/>
  <c r="O374" i="12" s="1"/>
  <c r="P374" i="12" s="1"/>
  <c r="DQ203" i="12" s="1"/>
  <c r="B370" i="12"/>
  <c r="O370" i="12" s="1"/>
  <c r="P370" i="12" s="1"/>
  <c r="DQ199" i="12" s="1"/>
  <c r="B347" i="12"/>
  <c r="O347" i="12" s="1"/>
  <c r="P347" i="12" s="1"/>
  <c r="DQ195" i="12" s="1"/>
  <c r="B343" i="12"/>
  <c r="O343" i="12" s="1"/>
  <c r="P343" i="12" s="1"/>
  <c r="DQ191" i="12" s="1"/>
  <c r="B339" i="12"/>
  <c r="O339" i="12" s="1"/>
  <c r="P339" i="12" s="1"/>
  <c r="DQ187" i="12" s="1"/>
  <c r="B335" i="12"/>
  <c r="O335" i="12" s="1"/>
  <c r="P335" i="12" s="1"/>
  <c r="DQ183" i="12" s="1"/>
  <c r="B331" i="12"/>
  <c r="O331" i="12" s="1"/>
  <c r="P331" i="12" s="1"/>
  <c r="DQ179" i="12" s="1"/>
  <c r="B308" i="12"/>
  <c r="O308" i="12" s="1"/>
  <c r="P308" i="12" s="1"/>
  <c r="DQ175" i="12" s="1"/>
  <c r="B304" i="12"/>
  <c r="O304" i="12" s="1"/>
  <c r="P304" i="12" s="1"/>
  <c r="DQ171" i="12" s="1"/>
  <c r="B300" i="12"/>
  <c r="O300" i="12" s="1"/>
  <c r="P300" i="12" s="1"/>
  <c r="DQ167" i="12" s="1"/>
  <c r="B296" i="12"/>
  <c r="O296" i="12" s="1"/>
  <c r="P296" i="12" s="1"/>
  <c r="DQ163" i="12" s="1"/>
  <c r="B292" i="12"/>
  <c r="O292" i="12" s="1"/>
  <c r="P292" i="12" s="1"/>
  <c r="DQ159" i="12" s="1"/>
  <c r="B269" i="12"/>
  <c r="O269" i="12" s="1"/>
  <c r="P269" i="12" s="1"/>
  <c r="DQ155" i="12" s="1"/>
  <c r="B265" i="12"/>
  <c r="O265" i="12" s="1"/>
  <c r="P265" i="12" s="1"/>
  <c r="DQ151" i="12" s="1"/>
  <c r="B261" i="12"/>
  <c r="O261" i="12" s="1"/>
  <c r="P261" i="12" s="1"/>
  <c r="DQ147" i="12" s="1"/>
  <c r="B257" i="12"/>
  <c r="O257" i="12" s="1"/>
  <c r="P257" i="12" s="1"/>
  <c r="DQ143" i="12" s="1"/>
  <c r="B253" i="12"/>
  <c r="O253" i="12" s="1"/>
  <c r="P253" i="12" s="1"/>
  <c r="DQ139" i="12" s="1"/>
  <c r="B230" i="12"/>
  <c r="O230" i="12" s="1"/>
  <c r="P230" i="12" s="1"/>
  <c r="DQ135" i="12" s="1"/>
  <c r="B226" i="12"/>
  <c r="O226" i="12" s="1"/>
  <c r="P226" i="12" s="1"/>
  <c r="DQ131" i="12" s="1"/>
  <c r="B222" i="12"/>
  <c r="O222" i="12" s="1"/>
  <c r="P222" i="12" s="1"/>
  <c r="DQ127" i="12" s="1"/>
  <c r="B218" i="12"/>
  <c r="O218" i="12" s="1"/>
  <c r="P218" i="12" s="1"/>
  <c r="DQ123" i="12" s="1"/>
  <c r="B214" i="12"/>
  <c r="O214" i="12" s="1"/>
  <c r="P214" i="12" s="1"/>
  <c r="DQ119" i="12" s="1"/>
  <c r="B191" i="12"/>
  <c r="O191" i="12" s="1"/>
  <c r="P191" i="12" s="1"/>
  <c r="DQ115" i="12" s="1"/>
  <c r="B187" i="12"/>
  <c r="O187" i="12" s="1"/>
  <c r="P187" i="12" s="1"/>
  <c r="DQ111" i="12" s="1"/>
  <c r="B183" i="12"/>
  <c r="O183" i="12" s="1"/>
  <c r="P183" i="12" s="1"/>
  <c r="DQ107" i="12" s="1"/>
  <c r="B179" i="12"/>
  <c r="O179" i="12" s="1"/>
  <c r="P179" i="12" s="1"/>
  <c r="DQ103" i="12" s="1"/>
  <c r="B175" i="12"/>
  <c r="O175" i="12" s="1"/>
  <c r="P175" i="12" s="1"/>
  <c r="DQ99" i="12" s="1"/>
  <c r="B152" i="12"/>
  <c r="O152" i="12" s="1"/>
  <c r="P152" i="12" s="1"/>
  <c r="DQ95" i="12" s="1"/>
  <c r="B148" i="12"/>
  <c r="O148" i="12" s="1"/>
  <c r="P148" i="12" s="1"/>
  <c r="DQ91" i="12" s="1"/>
  <c r="B144" i="12"/>
  <c r="O144" i="12" s="1"/>
  <c r="P144" i="12" s="1"/>
  <c r="DQ87" i="12" s="1"/>
  <c r="B140" i="12"/>
  <c r="O140" i="12" s="1"/>
  <c r="P140" i="12" s="1"/>
  <c r="DQ83" i="12" s="1"/>
  <c r="B136" i="12"/>
  <c r="O136" i="12" s="1"/>
  <c r="P136" i="12" s="1"/>
  <c r="DQ79" i="12" s="1"/>
  <c r="B113" i="12"/>
  <c r="O113" i="12" s="1"/>
  <c r="P113" i="12" s="1"/>
  <c r="DQ75" i="12" s="1"/>
  <c r="B109" i="12"/>
  <c r="O109" i="12" s="1"/>
  <c r="P109" i="12" s="1"/>
  <c r="DQ71" i="12" s="1"/>
  <c r="B105" i="12"/>
  <c r="O105" i="12" s="1"/>
  <c r="P105" i="12" s="1"/>
  <c r="DQ67" i="12" s="1"/>
  <c r="B101" i="12"/>
  <c r="O101" i="12" s="1"/>
  <c r="P101" i="12" s="1"/>
  <c r="DQ63" i="12" s="1"/>
  <c r="B97" i="12"/>
  <c r="O97" i="12" s="1"/>
  <c r="P97" i="12" s="1"/>
  <c r="DQ59" i="12" s="1"/>
  <c r="B74" i="12"/>
  <c r="O74" i="12" s="1"/>
  <c r="P74" i="12" s="1"/>
  <c r="DQ55" i="12" s="1"/>
  <c r="B70" i="12"/>
  <c r="O70" i="12" s="1"/>
  <c r="P70" i="12" s="1"/>
  <c r="DQ51" i="12" s="1"/>
  <c r="B66" i="12"/>
  <c r="O66" i="12" s="1"/>
  <c r="P66" i="12" s="1"/>
  <c r="DQ47" i="12" s="1"/>
  <c r="B62" i="12"/>
  <c r="O62" i="12" s="1"/>
  <c r="P62" i="12" s="1"/>
  <c r="DQ43" i="12" s="1"/>
  <c r="B58" i="12"/>
  <c r="O58" i="12" s="1"/>
  <c r="P58" i="12" s="1"/>
  <c r="DQ39" i="12" s="1"/>
  <c r="B36" i="12"/>
  <c r="O36" i="12" s="1"/>
  <c r="P36" i="12" s="1"/>
  <c r="DQ36" i="12" s="1"/>
  <c r="B32" i="12"/>
  <c r="O32" i="12" s="1"/>
  <c r="P32" i="12" s="1"/>
  <c r="DQ32" i="12" s="1"/>
  <c r="B28" i="12"/>
  <c r="O28" i="12" s="1"/>
  <c r="P28" i="12" s="1"/>
  <c r="DQ28" i="12" s="1"/>
  <c r="B24" i="12"/>
  <c r="O24" i="12" s="1"/>
  <c r="P24" i="12" s="1"/>
  <c r="DQ24" i="12" s="1"/>
  <c r="B20" i="12"/>
  <c r="O20" i="12" s="1"/>
  <c r="P20" i="12" s="1"/>
  <c r="DQ20" i="12" s="1"/>
  <c r="O50" i="12"/>
  <c r="B385" i="12"/>
  <c r="O385" i="12" s="1"/>
  <c r="P385" i="12" s="1"/>
  <c r="DQ214" i="12" s="1"/>
  <c r="B381" i="12"/>
  <c r="O381" i="12" s="1"/>
  <c r="P381" i="12" s="1"/>
  <c r="DQ210" i="12" s="1"/>
  <c r="B377" i="12"/>
  <c r="O377" i="12" s="1"/>
  <c r="P377" i="12" s="1"/>
  <c r="DQ206" i="12" s="1"/>
  <c r="B373" i="12"/>
  <c r="O373" i="12" s="1"/>
  <c r="P373" i="12" s="1"/>
  <c r="DQ202" i="12" s="1"/>
  <c r="B369" i="12"/>
  <c r="O369" i="12" s="1"/>
  <c r="P369" i="12" s="1"/>
  <c r="DQ198" i="12" s="1"/>
  <c r="B346" i="12"/>
  <c r="O346" i="12" s="1"/>
  <c r="P346" i="12" s="1"/>
  <c r="DQ194" i="12" s="1"/>
  <c r="B342" i="12"/>
  <c r="O342" i="12" s="1"/>
  <c r="P342" i="12" s="1"/>
  <c r="DQ190" i="12" s="1"/>
  <c r="B338" i="12"/>
  <c r="O338" i="12" s="1"/>
  <c r="P338" i="12" s="1"/>
  <c r="DQ186" i="12" s="1"/>
  <c r="B334" i="12"/>
  <c r="O334" i="12" s="1"/>
  <c r="P334" i="12" s="1"/>
  <c r="DQ182" i="12" s="1"/>
  <c r="B330" i="12"/>
  <c r="O330" i="12" s="1"/>
  <c r="P330" i="12" s="1"/>
  <c r="DQ178" i="12" s="1"/>
  <c r="B307" i="12"/>
  <c r="O307" i="12" s="1"/>
  <c r="P307" i="12" s="1"/>
  <c r="DQ174" i="12" s="1"/>
  <c r="B303" i="12"/>
  <c r="O303" i="12" s="1"/>
  <c r="P303" i="12" s="1"/>
  <c r="DQ170" i="12" s="1"/>
  <c r="B299" i="12"/>
  <c r="O299" i="12" s="1"/>
  <c r="P299" i="12" s="1"/>
  <c r="DQ166" i="12" s="1"/>
  <c r="B295" i="12"/>
  <c r="O295" i="12" s="1"/>
  <c r="P295" i="12" s="1"/>
  <c r="DQ162" i="12" s="1"/>
  <c r="B291" i="12"/>
  <c r="O291" i="12" s="1"/>
  <c r="P291" i="12" s="1"/>
  <c r="DQ158" i="12" s="1"/>
  <c r="B268" i="12"/>
  <c r="O268" i="12" s="1"/>
  <c r="P268" i="12" s="1"/>
  <c r="DQ154" i="12" s="1"/>
  <c r="B264" i="12"/>
  <c r="O264" i="12" s="1"/>
  <c r="P264" i="12" s="1"/>
  <c r="DQ150" i="12" s="1"/>
  <c r="B260" i="12"/>
  <c r="O260" i="12" s="1"/>
  <c r="P260" i="12" s="1"/>
  <c r="DQ146" i="12" s="1"/>
  <c r="B256" i="12"/>
  <c r="O256" i="12" s="1"/>
  <c r="P256" i="12" s="1"/>
  <c r="DQ142" i="12" s="1"/>
  <c r="B252" i="12"/>
  <c r="O252" i="12" s="1"/>
  <c r="P252" i="12" s="1"/>
  <c r="DQ138" i="12" s="1"/>
  <c r="B229" i="12"/>
  <c r="O229" i="12" s="1"/>
  <c r="P229" i="12" s="1"/>
  <c r="DQ134" i="12" s="1"/>
  <c r="B225" i="12"/>
  <c r="O225" i="12" s="1"/>
  <c r="P225" i="12" s="1"/>
  <c r="DQ130" i="12" s="1"/>
  <c r="B221" i="12"/>
  <c r="O221" i="12" s="1"/>
  <c r="P221" i="12" s="1"/>
  <c r="DQ126" i="12" s="1"/>
  <c r="B217" i="12"/>
  <c r="O217" i="12" s="1"/>
  <c r="P217" i="12" s="1"/>
  <c r="DQ122" i="12" s="1"/>
  <c r="B213" i="12"/>
  <c r="O213" i="12" s="1"/>
  <c r="P213" i="12" s="1"/>
  <c r="DQ118" i="12" s="1"/>
  <c r="B190" i="12"/>
  <c r="O190" i="12" s="1"/>
  <c r="P190" i="12" s="1"/>
  <c r="DQ114" i="12" s="1"/>
  <c r="B186" i="12"/>
  <c r="O186" i="12" s="1"/>
  <c r="P186" i="12" s="1"/>
  <c r="DQ110" i="12" s="1"/>
  <c r="B182" i="12"/>
  <c r="O182" i="12" s="1"/>
  <c r="P182" i="12" s="1"/>
  <c r="DQ106" i="12" s="1"/>
  <c r="B178" i="12"/>
  <c r="O178" i="12" s="1"/>
  <c r="P178" i="12" s="1"/>
  <c r="DQ102" i="12" s="1"/>
  <c r="B174" i="12"/>
  <c r="O174" i="12" s="1"/>
  <c r="P174" i="12" s="1"/>
  <c r="DQ98" i="12" s="1"/>
  <c r="B151" i="12"/>
  <c r="O151" i="12" s="1"/>
  <c r="P151" i="12" s="1"/>
  <c r="DQ94" i="12" s="1"/>
  <c r="B147" i="12"/>
  <c r="O147" i="12" s="1"/>
  <c r="P147" i="12" s="1"/>
  <c r="DQ90" i="12" s="1"/>
  <c r="B143" i="12"/>
  <c r="O143" i="12" s="1"/>
  <c r="P143" i="12" s="1"/>
  <c r="DQ86" i="12" s="1"/>
  <c r="B139" i="12"/>
  <c r="O139" i="12" s="1"/>
  <c r="P139" i="12" s="1"/>
  <c r="DQ82" i="12" s="1"/>
  <c r="B135" i="12"/>
  <c r="O135" i="12" s="1"/>
  <c r="P135" i="12" s="1"/>
  <c r="DQ78" i="12" s="1"/>
  <c r="B112" i="12"/>
  <c r="O112" i="12" s="1"/>
  <c r="P112" i="12" s="1"/>
  <c r="DQ74" i="12" s="1"/>
  <c r="B108" i="12"/>
  <c r="O108" i="12" s="1"/>
  <c r="P108" i="12" s="1"/>
  <c r="DQ70" i="12" s="1"/>
  <c r="B104" i="12"/>
  <c r="O104" i="12" s="1"/>
  <c r="P104" i="12" s="1"/>
  <c r="DQ66" i="12" s="1"/>
  <c r="B100" i="12"/>
  <c r="O100" i="12" s="1"/>
  <c r="P100" i="12" s="1"/>
  <c r="DQ62" i="12" s="1"/>
  <c r="B96" i="12"/>
  <c r="O96" i="12" s="1"/>
  <c r="P96" i="12" s="1"/>
  <c r="DQ58" i="12" s="1"/>
  <c r="B73" i="12"/>
  <c r="O73" i="12" s="1"/>
  <c r="P73" i="12" s="1"/>
  <c r="DQ54" i="12" s="1"/>
  <c r="B69" i="12"/>
  <c r="O69" i="12" s="1"/>
  <c r="P69" i="12" s="1"/>
  <c r="DQ50" i="12" s="1"/>
  <c r="B65" i="12"/>
  <c r="O65" i="12" s="1"/>
  <c r="P65" i="12" s="1"/>
  <c r="DQ46" i="12" s="1"/>
  <c r="B61" i="12"/>
  <c r="O61" i="12" s="1"/>
  <c r="P61" i="12" s="1"/>
  <c r="DQ42" i="12" s="1"/>
  <c r="B57" i="12"/>
  <c r="O57" i="12" s="1"/>
  <c r="P57" i="12" s="1"/>
  <c r="DQ38" i="12" s="1"/>
  <c r="B35" i="12"/>
  <c r="O35" i="12" s="1"/>
  <c r="P35" i="12" s="1"/>
  <c r="DQ35" i="12" s="1"/>
  <c r="B31" i="12"/>
  <c r="O31" i="12" s="1"/>
  <c r="P31" i="12" s="1"/>
  <c r="DQ31" i="12" s="1"/>
  <c r="B27" i="12"/>
  <c r="O27" i="12" s="1"/>
  <c r="P27" i="12" s="1"/>
  <c r="DQ27" i="12" s="1"/>
  <c r="B23" i="12"/>
  <c r="O23" i="12" s="1"/>
  <c r="P23" i="12" s="1"/>
  <c r="DQ23" i="12" s="1"/>
  <c r="B19" i="12"/>
  <c r="O19" i="12" s="1"/>
  <c r="P19" i="12" s="1"/>
  <c r="DQ19" i="12" s="1"/>
  <c r="O362" i="12"/>
  <c r="B380" i="12"/>
  <c r="O380" i="12" s="1"/>
  <c r="P380" i="12" s="1"/>
  <c r="DQ209" i="12" s="1"/>
  <c r="B372" i="12"/>
  <c r="O372" i="12" s="1"/>
  <c r="P372" i="12" s="1"/>
  <c r="DQ201" i="12" s="1"/>
  <c r="B345" i="12"/>
  <c r="O345" i="12" s="1"/>
  <c r="P345" i="12" s="1"/>
  <c r="DQ193" i="12" s="1"/>
  <c r="B337" i="12"/>
  <c r="O337" i="12" s="1"/>
  <c r="P337" i="12" s="1"/>
  <c r="DQ185" i="12" s="1"/>
  <c r="B329" i="12"/>
  <c r="O329" i="12" s="1"/>
  <c r="P329" i="12" s="1"/>
  <c r="DQ177" i="12" s="1"/>
  <c r="B302" i="12"/>
  <c r="O302" i="12" s="1"/>
  <c r="P302" i="12" s="1"/>
  <c r="DQ169" i="12" s="1"/>
  <c r="B294" i="12"/>
  <c r="O294" i="12" s="1"/>
  <c r="P294" i="12" s="1"/>
  <c r="DQ161" i="12" s="1"/>
  <c r="B267" i="12"/>
  <c r="O267" i="12" s="1"/>
  <c r="P267" i="12" s="1"/>
  <c r="DQ153" i="12" s="1"/>
  <c r="B259" i="12"/>
  <c r="O259" i="12" s="1"/>
  <c r="P259" i="12" s="1"/>
  <c r="DQ145" i="12" s="1"/>
  <c r="B251" i="12"/>
  <c r="O251" i="12" s="1"/>
  <c r="P251" i="12" s="1"/>
  <c r="DQ137" i="12" s="1"/>
  <c r="B224" i="12"/>
  <c r="O224" i="12" s="1"/>
  <c r="P224" i="12" s="1"/>
  <c r="DQ129" i="12" s="1"/>
  <c r="B216" i="12"/>
  <c r="O216" i="12" s="1"/>
  <c r="P216" i="12" s="1"/>
  <c r="DQ121" i="12" s="1"/>
  <c r="B189" i="12"/>
  <c r="O189" i="12" s="1"/>
  <c r="P189" i="12" s="1"/>
  <c r="DQ113" i="12" s="1"/>
  <c r="B181" i="12"/>
  <c r="O181" i="12" s="1"/>
  <c r="P181" i="12" s="1"/>
  <c r="DQ105" i="12" s="1"/>
  <c r="B173" i="12"/>
  <c r="O173" i="12" s="1"/>
  <c r="P173" i="12" s="1"/>
  <c r="DQ97" i="12" s="1"/>
  <c r="B146" i="12"/>
  <c r="O146" i="12" s="1"/>
  <c r="P146" i="12" s="1"/>
  <c r="DQ89" i="12" s="1"/>
  <c r="B138" i="12"/>
  <c r="O138" i="12" s="1"/>
  <c r="P138" i="12" s="1"/>
  <c r="DQ81" i="12" s="1"/>
  <c r="B111" i="12"/>
  <c r="O111" i="12" s="1"/>
  <c r="P111" i="12" s="1"/>
  <c r="DQ73" i="12" s="1"/>
  <c r="B103" i="12"/>
  <c r="O103" i="12" s="1"/>
  <c r="P103" i="12" s="1"/>
  <c r="DQ65" i="12" s="1"/>
  <c r="B95" i="12"/>
  <c r="O95" i="12" s="1"/>
  <c r="P95" i="12" s="1"/>
  <c r="DQ57" i="12" s="1"/>
  <c r="B68" i="12"/>
  <c r="O68" i="12" s="1"/>
  <c r="P68" i="12" s="1"/>
  <c r="DQ49" i="12" s="1"/>
  <c r="B60" i="12"/>
  <c r="O60" i="12" s="1"/>
  <c r="P60" i="12" s="1"/>
  <c r="DQ41" i="12" s="1"/>
  <c r="B34" i="12"/>
  <c r="O34" i="12" s="1"/>
  <c r="P34" i="12" s="1"/>
  <c r="DQ34" i="12" s="1"/>
  <c r="B26" i="12"/>
  <c r="O26" i="12" s="1"/>
  <c r="P26" i="12" s="1"/>
  <c r="DQ26" i="12" s="1"/>
  <c r="O17" i="12"/>
  <c r="P17" i="12" s="1"/>
  <c r="DQ17" i="12" s="1"/>
  <c r="O284" i="12"/>
  <c r="B387" i="12"/>
  <c r="O387" i="12" s="1"/>
  <c r="P387" i="12" s="1"/>
  <c r="DQ216" i="12" s="1"/>
  <c r="B379" i="12"/>
  <c r="O379" i="12" s="1"/>
  <c r="P379" i="12" s="1"/>
  <c r="DQ208" i="12" s="1"/>
  <c r="B371" i="12"/>
  <c r="O371" i="12" s="1"/>
  <c r="P371" i="12" s="1"/>
  <c r="DQ200" i="12" s="1"/>
  <c r="B344" i="12"/>
  <c r="O344" i="12" s="1"/>
  <c r="P344" i="12" s="1"/>
  <c r="DQ192" i="12" s="1"/>
  <c r="B336" i="12"/>
  <c r="O336" i="12" s="1"/>
  <c r="P336" i="12" s="1"/>
  <c r="DQ184" i="12" s="1"/>
  <c r="B309" i="12"/>
  <c r="O309" i="12" s="1"/>
  <c r="P309" i="12" s="1"/>
  <c r="DQ176" i="12" s="1"/>
  <c r="B301" i="12"/>
  <c r="O301" i="12" s="1"/>
  <c r="P301" i="12" s="1"/>
  <c r="DQ168" i="12" s="1"/>
  <c r="B293" i="12"/>
  <c r="O293" i="12" s="1"/>
  <c r="P293" i="12" s="1"/>
  <c r="DQ160" i="12" s="1"/>
  <c r="B266" i="12"/>
  <c r="O266" i="12" s="1"/>
  <c r="P266" i="12" s="1"/>
  <c r="DQ152" i="12" s="1"/>
  <c r="B258" i="12"/>
  <c r="O258" i="12" s="1"/>
  <c r="P258" i="12" s="1"/>
  <c r="B231" i="12"/>
  <c r="O231" i="12" s="1"/>
  <c r="P231" i="12" s="1"/>
  <c r="DQ136" i="12" s="1"/>
  <c r="B223" i="12"/>
  <c r="O223" i="12" s="1"/>
  <c r="P223" i="12" s="1"/>
  <c r="DQ128" i="12" s="1"/>
  <c r="B215" i="12"/>
  <c r="O215" i="12" s="1"/>
  <c r="P215" i="12" s="1"/>
  <c r="DQ120" i="12" s="1"/>
  <c r="B188" i="12"/>
  <c r="O188" i="12" s="1"/>
  <c r="P188" i="12" s="1"/>
  <c r="DQ112" i="12" s="1"/>
  <c r="B180" i="12"/>
  <c r="O180" i="12" s="1"/>
  <c r="P180" i="12" s="1"/>
  <c r="DQ104" i="12" s="1"/>
  <c r="B153" i="12"/>
  <c r="O153" i="12" s="1"/>
  <c r="P153" i="12" s="1"/>
  <c r="DQ96" i="12" s="1"/>
  <c r="B145" i="12"/>
  <c r="O145" i="12" s="1"/>
  <c r="P145" i="12" s="1"/>
  <c r="DQ88" i="12" s="1"/>
  <c r="B137" i="12"/>
  <c r="O137" i="12" s="1"/>
  <c r="P137" i="12" s="1"/>
  <c r="DQ80" i="12" s="1"/>
  <c r="B110" i="12"/>
  <c r="O110" i="12" s="1"/>
  <c r="P110" i="12" s="1"/>
  <c r="DQ72" i="12" s="1"/>
  <c r="B102" i="12"/>
  <c r="O102" i="12" s="1"/>
  <c r="P102" i="12" s="1"/>
  <c r="DQ64" i="12" s="1"/>
  <c r="B75" i="12"/>
  <c r="O75" i="12" s="1"/>
  <c r="P75" i="12" s="1"/>
  <c r="DQ56" i="12" s="1"/>
  <c r="B67" i="12"/>
  <c r="O67" i="12" s="1"/>
  <c r="P67" i="12" s="1"/>
  <c r="DQ48" i="12" s="1"/>
  <c r="B59" i="12"/>
  <c r="O59" i="12" s="1"/>
  <c r="P59" i="12" s="1"/>
  <c r="DQ40" i="12" s="1"/>
  <c r="B33" i="12"/>
  <c r="O33" i="12" s="1"/>
  <c r="P33" i="12" s="1"/>
  <c r="DQ33" i="12" s="1"/>
  <c r="B25" i="12"/>
  <c r="O25" i="12" s="1"/>
  <c r="P25" i="12" s="1"/>
  <c r="DQ25" i="12" s="1"/>
  <c r="B29" i="12"/>
  <c r="O29" i="12" s="1"/>
  <c r="P29" i="12" s="1"/>
  <c r="DQ29" i="12" s="1"/>
  <c r="B384" i="12"/>
  <c r="O384" i="12" s="1"/>
  <c r="P384" i="12" s="1"/>
  <c r="DQ213" i="12" s="1"/>
  <c r="B376" i="12"/>
  <c r="O376" i="12" s="1"/>
  <c r="P376" i="12" s="1"/>
  <c r="DQ205" i="12" s="1"/>
  <c r="B368" i="12"/>
  <c r="O368" i="12" s="1"/>
  <c r="P368" i="12" s="1"/>
  <c r="DQ197" i="12" s="1"/>
  <c r="B341" i="12"/>
  <c r="O341" i="12" s="1"/>
  <c r="P341" i="12" s="1"/>
  <c r="DQ189" i="12" s="1"/>
  <c r="B333" i="12"/>
  <c r="O333" i="12" s="1"/>
  <c r="P333" i="12" s="1"/>
  <c r="DQ181" i="12" s="1"/>
  <c r="B306" i="12"/>
  <c r="O306" i="12" s="1"/>
  <c r="P306" i="12" s="1"/>
  <c r="DQ173" i="12" s="1"/>
  <c r="B298" i="12"/>
  <c r="O298" i="12" s="1"/>
  <c r="P298" i="12" s="1"/>
  <c r="DQ165" i="12" s="1"/>
  <c r="B290" i="12"/>
  <c r="O290" i="12" s="1"/>
  <c r="P290" i="12" s="1"/>
  <c r="DQ157" i="12" s="1"/>
  <c r="B263" i="12"/>
  <c r="O263" i="12" s="1"/>
  <c r="P263" i="12" s="1"/>
  <c r="DQ149" i="12" s="1"/>
  <c r="B255" i="12"/>
  <c r="O255" i="12" s="1"/>
  <c r="P255" i="12" s="1"/>
  <c r="DQ141" i="12" s="1"/>
  <c r="B228" i="12"/>
  <c r="O228" i="12" s="1"/>
  <c r="P228" i="12" s="1"/>
  <c r="DQ133" i="12" s="1"/>
  <c r="B220" i="12"/>
  <c r="O220" i="12" s="1"/>
  <c r="P220" i="12" s="1"/>
  <c r="DQ125" i="12" s="1"/>
  <c r="B212" i="12"/>
  <c r="O212" i="12" s="1"/>
  <c r="P212" i="12" s="1"/>
  <c r="DQ117" i="12" s="1"/>
  <c r="B185" i="12"/>
  <c r="O185" i="12" s="1"/>
  <c r="P185" i="12" s="1"/>
  <c r="DQ109" i="12" s="1"/>
  <c r="B177" i="12"/>
  <c r="O177" i="12" s="1"/>
  <c r="P177" i="12" s="1"/>
  <c r="DQ101" i="12" s="1"/>
  <c r="B150" i="12"/>
  <c r="O150" i="12" s="1"/>
  <c r="P150" i="12" s="1"/>
  <c r="DQ93" i="12" s="1"/>
  <c r="B142" i="12"/>
  <c r="O142" i="12" s="1"/>
  <c r="P142" i="12" s="1"/>
  <c r="DQ85" i="12" s="1"/>
  <c r="B134" i="12"/>
  <c r="O134" i="12" s="1"/>
  <c r="P134" i="12" s="1"/>
  <c r="DQ77" i="12" s="1"/>
  <c r="B107" i="12"/>
  <c r="O107" i="12" s="1"/>
  <c r="P107" i="12" s="1"/>
  <c r="DQ69" i="12" s="1"/>
  <c r="B99" i="12"/>
  <c r="O99" i="12" s="1"/>
  <c r="P99" i="12" s="1"/>
  <c r="DQ61" i="12" s="1"/>
  <c r="B72" i="12"/>
  <c r="O72" i="12" s="1"/>
  <c r="P72" i="12" s="1"/>
  <c r="DQ53" i="12" s="1"/>
  <c r="B64" i="12"/>
  <c r="O64" i="12" s="1"/>
  <c r="P64" i="12" s="1"/>
  <c r="DQ45" i="12" s="1"/>
  <c r="B56" i="12"/>
  <c r="O56" i="12" s="1"/>
  <c r="P56" i="12" s="1"/>
  <c r="DQ37" i="12" s="1"/>
  <c r="B30" i="12"/>
  <c r="O30" i="12" s="1"/>
  <c r="P30" i="12" s="1"/>
  <c r="DQ30" i="12" s="1"/>
  <c r="B22" i="12"/>
  <c r="O22" i="12" s="1"/>
  <c r="P22" i="12" s="1"/>
  <c r="DQ22" i="12" s="1"/>
  <c r="B383" i="12"/>
  <c r="O383" i="12" s="1"/>
  <c r="P383" i="12" s="1"/>
  <c r="DQ212" i="12" s="1"/>
  <c r="B375" i="12"/>
  <c r="O375" i="12" s="1"/>
  <c r="P375" i="12" s="1"/>
  <c r="DQ204" i="12" s="1"/>
  <c r="B348" i="12"/>
  <c r="O348" i="12" s="1"/>
  <c r="P348" i="12" s="1"/>
  <c r="DQ196" i="12" s="1"/>
  <c r="B340" i="12"/>
  <c r="O340" i="12" s="1"/>
  <c r="P340" i="12" s="1"/>
  <c r="DQ188" i="12" s="1"/>
  <c r="B332" i="12"/>
  <c r="O332" i="12" s="1"/>
  <c r="P332" i="12" s="1"/>
  <c r="DQ180" i="12" s="1"/>
  <c r="B305" i="12"/>
  <c r="O305" i="12" s="1"/>
  <c r="P305" i="12" s="1"/>
  <c r="DQ172" i="12" s="1"/>
  <c r="B297" i="12"/>
  <c r="O297" i="12" s="1"/>
  <c r="P297" i="12" s="1"/>
  <c r="DQ164" i="12" s="1"/>
  <c r="B270" i="12"/>
  <c r="O270" i="12" s="1"/>
  <c r="P270" i="12" s="1"/>
  <c r="DQ156" i="12" s="1"/>
  <c r="B262" i="12"/>
  <c r="O262" i="12" s="1"/>
  <c r="P262" i="12" s="1"/>
  <c r="DQ148" i="12" s="1"/>
  <c r="B254" i="12"/>
  <c r="O254" i="12" s="1"/>
  <c r="P254" i="12" s="1"/>
  <c r="DQ140" i="12" s="1"/>
  <c r="B227" i="12"/>
  <c r="O227" i="12" s="1"/>
  <c r="P227" i="12" s="1"/>
  <c r="DQ132" i="12" s="1"/>
  <c r="B219" i="12"/>
  <c r="O219" i="12" s="1"/>
  <c r="P219" i="12" s="1"/>
  <c r="DQ124" i="12" s="1"/>
  <c r="B192" i="12"/>
  <c r="O192" i="12" s="1"/>
  <c r="P192" i="12" s="1"/>
  <c r="DQ116" i="12" s="1"/>
  <c r="B184" i="12"/>
  <c r="O184" i="12" s="1"/>
  <c r="P184" i="12" s="1"/>
  <c r="DQ108" i="12" s="1"/>
  <c r="B176" i="12"/>
  <c r="O176" i="12" s="1"/>
  <c r="P176" i="12" s="1"/>
  <c r="DQ100" i="12" s="1"/>
  <c r="B149" i="12"/>
  <c r="O149" i="12" s="1"/>
  <c r="P149" i="12" s="1"/>
  <c r="DQ92" i="12" s="1"/>
  <c r="B141" i="12"/>
  <c r="O141" i="12" s="1"/>
  <c r="P141" i="12" s="1"/>
  <c r="DQ84" i="12" s="1"/>
  <c r="B114" i="12"/>
  <c r="O114" i="12" s="1"/>
  <c r="P114" i="12" s="1"/>
  <c r="DQ76" i="12" s="1"/>
  <c r="B106" i="12"/>
  <c r="O106" i="12" s="1"/>
  <c r="P106" i="12" s="1"/>
  <c r="DQ68" i="12" s="1"/>
  <c r="B98" i="12"/>
  <c r="O98" i="12" s="1"/>
  <c r="P98" i="12" s="1"/>
  <c r="DQ60" i="12" s="1"/>
  <c r="B71" i="12"/>
  <c r="O71" i="12" s="1"/>
  <c r="P71" i="12" s="1"/>
  <c r="DQ52" i="12" s="1"/>
  <c r="B63" i="12"/>
  <c r="O63" i="12" s="1"/>
  <c r="P63" i="12" s="1"/>
  <c r="DQ44" i="12" s="1"/>
  <c r="B18" i="12"/>
  <c r="O18" i="12" s="1"/>
  <c r="P18" i="12" s="1"/>
  <c r="DQ18" i="12" s="1"/>
  <c r="B21" i="12"/>
  <c r="O21" i="12" s="1"/>
  <c r="P21" i="12" s="1"/>
  <c r="DQ21" i="12" s="1"/>
  <c r="O323" i="12"/>
  <c r="O391" i="12" l="1"/>
  <c r="O393" i="12"/>
  <c r="F356" i="12"/>
  <c r="F357" i="12" s="1"/>
  <c r="F358" i="12" s="1"/>
  <c r="F359" i="12" s="1"/>
  <c r="F360" i="12" s="1"/>
  <c r="F361" i="12" s="1"/>
  <c r="F362" i="12" s="1"/>
  <c r="F363" i="12" s="1"/>
  <c r="F364" i="12" s="1"/>
  <c r="F365" i="12" s="1"/>
  <c r="F366" i="12" s="1"/>
  <c r="F367" i="12" s="1"/>
  <c r="F368" i="12" s="1"/>
  <c r="F369" i="12" s="1"/>
  <c r="F370" i="12" s="1"/>
  <c r="F371" i="12" s="1"/>
  <c r="F372" i="12" s="1"/>
  <c r="F373" i="12" s="1"/>
  <c r="F374" i="12" s="1"/>
  <c r="F375" i="12" s="1"/>
  <c r="F376" i="12" s="1"/>
  <c r="F377" i="12" s="1"/>
  <c r="F378" i="12" s="1"/>
  <c r="F379" i="12" s="1"/>
  <c r="F380" i="12" s="1"/>
  <c r="F381" i="12" s="1"/>
  <c r="F382" i="12" s="1"/>
  <c r="F383" i="12" s="1"/>
  <c r="F384" i="12" s="1"/>
  <c r="F385" i="12" s="1"/>
  <c r="F386" i="12" s="1"/>
  <c r="F387" i="12" s="1"/>
  <c r="F388" i="12" s="1"/>
  <c r="F389" i="12" s="1"/>
  <c r="F390" i="12" s="1"/>
  <c r="F391" i="12" s="1"/>
  <c r="F392" i="12" s="1"/>
  <c r="F393" i="12" s="1"/>
  <c r="F394" i="12" s="1"/>
  <c r="O392" i="12"/>
  <c r="F317" i="12"/>
  <c r="F318" i="12" s="1"/>
  <c r="F319" i="12" s="1"/>
  <c r="F320" i="12" s="1"/>
  <c r="F321" i="12" s="1"/>
  <c r="F322" i="12" s="1"/>
  <c r="F323" i="12" s="1"/>
  <c r="F324" i="12" s="1"/>
  <c r="F325" i="12" s="1"/>
  <c r="F326" i="12" s="1"/>
  <c r="F327" i="12" s="1"/>
  <c r="F328" i="12" s="1"/>
  <c r="F329" i="12" s="1"/>
  <c r="F330" i="12" s="1"/>
  <c r="F331" i="12" s="1"/>
  <c r="F332" i="12" s="1"/>
  <c r="F333" i="12" s="1"/>
  <c r="F334" i="12" s="1"/>
  <c r="F335" i="12" s="1"/>
  <c r="F336" i="12" s="1"/>
  <c r="F337" i="12" s="1"/>
  <c r="F338" i="12" s="1"/>
  <c r="F339" i="12" s="1"/>
  <c r="F340" i="12" s="1"/>
  <c r="F341" i="12" s="1"/>
  <c r="F342" i="12" s="1"/>
  <c r="F343" i="12" s="1"/>
  <c r="F344" i="12" s="1"/>
  <c r="F345" i="12" s="1"/>
  <c r="F346" i="12" s="1"/>
  <c r="F347" i="12" s="1"/>
  <c r="F348" i="12" s="1"/>
  <c r="F349" i="12" s="1"/>
  <c r="F350" i="12" s="1"/>
  <c r="F351" i="12" s="1"/>
  <c r="F352" i="12" s="1"/>
  <c r="F353" i="12" s="1"/>
  <c r="F354" i="12" s="1"/>
  <c r="F355" i="12" s="1"/>
  <c r="O354" i="12"/>
  <c r="O353" i="12"/>
  <c r="O352" i="12"/>
  <c r="O315" i="12"/>
  <c r="O314" i="12"/>
  <c r="F278" i="12"/>
  <c r="F279" i="12" s="1"/>
  <c r="F280" i="12" s="1"/>
  <c r="F281" i="12" s="1"/>
  <c r="F282" i="12" s="1"/>
  <c r="F283" i="12" s="1"/>
  <c r="F284" i="12" s="1"/>
  <c r="F285" i="12" s="1"/>
  <c r="F286" i="12" s="1"/>
  <c r="F287" i="12" s="1"/>
  <c r="F288" i="12" s="1"/>
  <c r="F289" i="12" s="1"/>
  <c r="F290" i="12" s="1"/>
  <c r="F291" i="12" s="1"/>
  <c r="F292" i="12" s="1"/>
  <c r="F293" i="12" s="1"/>
  <c r="F294" i="12" s="1"/>
  <c r="F295" i="12" s="1"/>
  <c r="F296" i="12" s="1"/>
  <c r="F297" i="12" s="1"/>
  <c r="F298" i="12" s="1"/>
  <c r="F299" i="12" s="1"/>
  <c r="F300" i="12" s="1"/>
  <c r="F301" i="12" s="1"/>
  <c r="F302" i="12" s="1"/>
  <c r="F303" i="12" s="1"/>
  <c r="F304" i="12" s="1"/>
  <c r="F305" i="12" s="1"/>
  <c r="F306" i="12" s="1"/>
  <c r="F307" i="12" s="1"/>
  <c r="F308" i="12" s="1"/>
  <c r="F309" i="12" s="1"/>
  <c r="F310" i="12" s="1"/>
  <c r="F311" i="12" s="1"/>
  <c r="F312" i="12" s="1"/>
  <c r="F313" i="12" s="1"/>
  <c r="F314" i="12" s="1"/>
  <c r="F315" i="12" s="1"/>
  <c r="F316" i="12" s="1"/>
  <c r="O313" i="12"/>
  <c r="O89" i="12"/>
  <c r="F44" i="12"/>
  <c r="F45" i="12" s="1"/>
  <c r="F46" i="12" s="1"/>
  <c r="F47" i="12" s="1"/>
  <c r="F48" i="12" s="1"/>
  <c r="F49" i="12" s="1"/>
  <c r="F50" i="12" s="1"/>
  <c r="F51" i="12" s="1"/>
  <c r="F52" i="12" s="1"/>
  <c r="F53" i="12" s="1"/>
  <c r="F54" i="12" s="1"/>
  <c r="F55" i="12" s="1"/>
  <c r="F56" i="12" s="1"/>
  <c r="F57" i="12" s="1"/>
  <c r="F58" i="12" s="1"/>
  <c r="F59" i="12" s="1"/>
  <c r="F60" i="12" s="1"/>
  <c r="F61" i="12" s="1"/>
  <c r="F62" i="12" s="1"/>
  <c r="F63" i="12" s="1"/>
  <c r="F64" i="12" s="1"/>
  <c r="F65" i="12" s="1"/>
  <c r="F66" i="12" s="1"/>
  <c r="F67" i="12" s="1"/>
  <c r="F68" i="12" s="1"/>
  <c r="F69" i="12" s="1"/>
  <c r="F70" i="12" s="1"/>
  <c r="F71" i="12" s="1"/>
  <c r="F72" i="12" s="1"/>
  <c r="F73" i="12" s="1"/>
  <c r="F74" i="12" s="1"/>
  <c r="F75" i="12" s="1"/>
  <c r="F76" i="12" s="1"/>
  <c r="F77" i="12" s="1"/>
  <c r="F78" i="12" s="1"/>
  <c r="F79" i="12" s="1"/>
  <c r="F80" i="12" s="1"/>
  <c r="F81" i="12" s="1"/>
  <c r="F82" i="12" s="1"/>
  <c r="DQ144" i="12"/>
  <c r="DQ10" i="12" s="1"/>
  <c r="DP239" i="12"/>
  <c r="DQ11" i="12"/>
  <c r="Y106" i="12"/>
  <c r="AA106" i="12"/>
  <c r="V106" i="12"/>
  <c r="S106" i="12"/>
  <c r="AA176" i="12"/>
  <c r="S176" i="12"/>
  <c r="Y176" i="12"/>
  <c r="V176" i="12"/>
  <c r="Y227" i="12"/>
  <c r="V227" i="12"/>
  <c r="S227" i="12"/>
  <c r="AA227" i="12"/>
  <c r="Y297" i="12"/>
  <c r="V297" i="12"/>
  <c r="AA297" i="12"/>
  <c r="S297" i="12"/>
  <c r="Y348" i="12"/>
  <c r="V348" i="12"/>
  <c r="AA348" i="12"/>
  <c r="S348" i="12"/>
  <c r="Y22" i="12"/>
  <c r="V22" i="12"/>
  <c r="AA22" i="12"/>
  <c r="S22" i="12"/>
  <c r="Y72" i="12"/>
  <c r="V72" i="12"/>
  <c r="S72" i="12"/>
  <c r="AA72" i="12"/>
  <c r="V142" i="12"/>
  <c r="AA142" i="12"/>
  <c r="S142" i="12"/>
  <c r="Y142" i="12"/>
  <c r="AA212" i="12"/>
  <c r="V212" i="12"/>
  <c r="S212" i="12"/>
  <c r="Y212" i="12"/>
  <c r="Y263" i="12"/>
  <c r="AA263" i="12"/>
  <c r="S263" i="12"/>
  <c r="V263" i="12"/>
  <c r="Y333" i="12"/>
  <c r="AA333" i="12"/>
  <c r="S333" i="12"/>
  <c r="V333" i="12"/>
  <c r="Y384" i="12"/>
  <c r="AA384" i="12"/>
  <c r="S384" i="12"/>
  <c r="V384" i="12"/>
  <c r="Y25" i="12"/>
  <c r="AA25" i="12"/>
  <c r="V25" i="12"/>
  <c r="S25" i="12"/>
  <c r="Y75" i="12"/>
  <c r="AA75" i="12"/>
  <c r="V75" i="12"/>
  <c r="S75" i="12"/>
  <c r="AA145" i="12"/>
  <c r="V145" i="12"/>
  <c r="S145" i="12"/>
  <c r="Y145" i="12"/>
  <c r="V215" i="12"/>
  <c r="S215" i="12"/>
  <c r="Y215" i="12"/>
  <c r="AA215" i="12"/>
  <c r="Y266" i="12"/>
  <c r="V266" i="12"/>
  <c r="AA266" i="12"/>
  <c r="S266" i="12"/>
  <c r="Y336" i="12"/>
  <c r="V336" i="12"/>
  <c r="AA336" i="12"/>
  <c r="S336" i="12"/>
  <c r="Y387" i="12"/>
  <c r="V387" i="12"/>
  <c r="AA387" i="12"/>
  <c r="S387" i="12"/>
  <c r="Y34" i="12"/>
  <c r="AA34" i="12"/>
  <c r="V34" i="12"/>
  <c r="S34" i="12"/>
  <c r="Y103" i="12"/>
  <c r="AA103" i="12"/>
  <c r="V103" i="12"/>
  <c r="S103" i="12"/>
  <c r="Y173" i="12"/>
  <c r="AA173" i="12"/>
  <c r="V173" i="12"/>
  <c r="S173" i="12"/>
  <c r="AA224" i="12"/>
  <c r="V224" i="12"/>
  <c r="S224" i="12"/>
  <c r="Y224" i="12"/>
  <c r="Y294" i="12"/>
  <c r="S294" i="12"/>
  <c r="AA294" i="12"/>
  <c r="V294" i="12"/>
  <c r="Y345" i="12"/>
  <c r="S345" i="12"/>
  <c r="AA345" i="12"/>
  <c r="V345" i="12"/>
  <c r="Y31" i="12"/>
  <c r="S31" i="12"/>
  <c r="AA31" i="12"/>
  <c r="V31" i="12"/>
  <c r="Y65" i="12"/>
  <c r="V65" i="12"/>
  <c r="AA65" i="12"/>
  <c r="S65" i="12"/>
  <c r="Y100" i="12"/>
  <c r="V100" i="12"/>
  <c r="AA100" i="12"/>
  <c r="S100" i="12"/>
  <c r="AA135" i="12"/>
  <c r="V135" i="12"/>
  <c r="Y135" i="12"/>
  <c r="S135" i="12"/>
  <c r="AA151" i="12"/>
  <c r="V151" i="12"/>
  <c r="S151" i="12"/>
  <c r="Y151" i="12"/>
  <c r="V186" i="12"/>
  <c r="Y186" i="12"/>
  <c r="S186" i="12"/>
  <c r="AA186" i="12"/>
  <c r="V221" i="12"/>
  <c r="S221" i="12"/>
  <c r="AA221" i="12"/>
  <c r="Y221" i="12"/>
  <c r="Y256" i="12"/>
  <c r="AA256" i="12"/>
  <c r="V256" i="12"/>
  <c r="S256" i="12"/>
  <c r="Y291" i="12"/>
  <c r="AA291" i="12"/>
  <c r="V291" i="12"/>
  <c r="S291" i="12"/>
  <c r="Y307" i="12"/>
  <c r="AA307" i="12"/>
  <c r="V307" i="12"/>
  <c r="S307" i="12"/>
  <c r="Y342" i="12"/>
  <c r="AA342" i="12"/>
  <c r="V342" i="12"/>
  <c r="S342" i="12"/>
  <c r="Y377" i="12"/>
  <c r="AA377" i="12"/>
  <c r="V377" i="12"/>
  <c r="S377" i="12"/>
  <c r="Y28" i="12"/>
  <c r="AA28" i="12"/>
  <c r="V28" i="12"/>
  <c r="S28" i="12"/>
  <c r="Y62" i="12"/>
  <c r="AA62" i="12"/>
  <c r="V62" i="12"/>
  <c r="S62" i="12"/>
  <c r="Y97" i="12"/>
  <c r="AA97" i="12"/>
  <c r="V97" i="12"/>
  <c r="S97" i="12"/>
  <c r="Y113" i="12"/>
  <c r="AA113" i="12"/>
  <c r="V113" i="12"/>
  <c r="S113" i="12"/>
  <c r="V148" i="12"/>
  <c r="S148" i="12"/>
  <c r="AA148" i="12"/>
  <c r="Y148" i="12"/>
  <c r="Y183" i="12"/>
  <c r="S183" i="12"/>
  <c r="AA183" i="12"/>
  <c r="V183" i="12"/>
  <c r="AA218" i="12"/>
  <c r="V218" i="12"/>
  <c r="S218" i="12"/>
  <c r="Y218" i="12"/>
  <c r="Y253" i="12"/>
  <c r="S253" i="12"/>
  <c r="AA253" i="12"/>
  <c r="V253" i="12"/>
  <c r="Y269" i="12"/>
  <c r="V269" i="12"/>
  <c r="S269" i="12"/>
  <c r="AA269" i="12"/>
  <c r="Y304" i="12"/>
  <c r="V304" i="12"/>
  <c r="S304" i="12"/>
  <c r="AA304" i="12"/>
  <c r="Y339" i="12"/>
  <c r="V339" i="12"/>
  <c r="S339" i="12"/>
  <c r="AA339" i="12"/>
  <c r="Y374" i="12"/>
  <c r="V374" i="12"/>
  <c r="S374" i="12"/>
  <c r="AA374" i="12"/>
  <c r="Y63" i="12"/>
  <c r="AA63" i="12"/>
  <c r="V63" i="12"/>
  <c r="S63" i="12"/>
  <c r="AA184" i="12"/>
  <c r="Y184" i="12"/>
  <c r="S184" i="12"/>
  <c r="V184" i="12"/>
  <c r="Y30" i="12"/>
  <c r="V30" i="12"/>
  <c r="AA30" i="12"/>
  <c r="S30" i="12"/>
  <c r="Y99" i="12"/>
  <c r="V99" i="12"/>
  <c r="S99" i="12"/>
  <c r="AA99" i="12"/>
  <c r="V150" i="12"/>
  <c r="AA150" i="12"/>
  <c r="S150" i="12"/>
  <c r="Y150" i="12"/>
  <c r="AA220" i="12"/>
  <c r="V220" i="12"/>
  <c r="S220" i="12"/>
  <c r="Y220" i="12"/>
  <c r="Y290" i="12"/>
  <c r="AA290" i="12"/>
  <c r="S290" i="12"/>
  <c r="V290" i="12"/>
  <c r="Y341" i="12"/>
  <c r="AA341" i="12"/>
  <c r="S341" i="12"/>
  <c r="V341" i="12"/>
  <c r="Y29" i="12"/>
  <c r="V29" i="12"/>
  <c r="S29" i="12"/>
  <c r="AA29" i="12"/>
  <c r="Y33" i="12"/>
  <c r="AA33" i="12"/>
  <c r="V33" i="12"/>
  <c r="S33" i="12"/>
  <c r="Y102" i="12"/>
  <c r="AA102" i="12"/>
  <c r="V102" i="12"/>
  <c r="S102" i="12"/>
  <c r="AA153" i="12"/>
  <c r="V153" i="12"/>
  <c r="S153" i="12"/>
  <c r="Y153" i="12"/>
  <c r="V223" i="12"/>
  <c r="Y223" i="12"/>
  <c r="AA223" i="12"/>
  <c r="S223" i="12"/>
  <c r="Y293" i="12"/>
  <c r="V293" i="12"/>
  <c r="AA293" i="12"/>
  <c r="S293" i="12"/>
  <c r="Y344" i="12"/>
  <c r="V344" i="12"/>
  <c r="AA344" i="12"/>
  <c r="S344" i="12"/>
  <c r="Y60" i="12"/>
  <c r="AA60" i="12"/>
  <c r="V60" i="12"/>
  <c r="S60" i="12"/>
  <c r="Y111" i="12"/>
  <c r="AA111" i="12"/>
  <c r="V111" i="12"/>
  <c r="S111" i="12"/>
  <c r="Y181" i="12"/>
  <c r="AA181" i="12"/>
  <c r="V181" i="12"/>
  <c r="S181" i="12"/>
  <c r="Y251" i="12"/>
  <c r="V251" i="12"/>
  <c r="S251" i="12"/>
  <c r="AA251" i="12"/>
  <c r="Y302" i="12"/>
  <c r="S302" i="12"/>
  <c r="AA302" i="12"/>
  <c r="V302" i="12"/>
  <c r="Y372" i="12"/>
  <c r="S372" i="12"/>
  <c r="AA372" i="12"/>
  <c r="V372" i="12"/>
  <c r="Y19" i="12"/>
  <c r="AA19" i="12"/>
  <c r="V19" i="12"/>
  <c r="S19" i="12"/>
  <c r="Y35" i="12"/>
  <c r="AA35" i="12"/>
  <c r="V35" i="12"/>
  <c r="S35" i="12"/>
  <c r="Y69" i="12"/>
  <c r="AA69" i="12"/>
  <c r="V69" i="12"/>
  <c r="S69" i="12"/>
  <c r="Y104" i="12"/>
  <c r="AA104" i="12"/>
  <c r="V104" i="12"/>
  <c r="S104" i="12"/>
  <c r="AA139" i="12"/>
  <c r="V139" i="12"/>
  <c r="Y139" i="12"/>
  <c r="S139" i="12"/>
  <c r="AA174" i="12"/>
  <c r="S174" i="12"/>
  <c r="Y174" i="12"/>
  <c r="V174" i="12"/>
  <c r="AA190" i="12"/>
  <c r="S190" i="12"/>
  <c r="V190" i="12"/>
  <c r="Y190" i="12"/>
  <c r="Y225" i="12"/>
  <c r="S225" i="12"/>
  <c r="AA225" i="12"/>
  <c r="V225" i="12"/>
  <c r="Y260" i="12"/>
  <c r="AA260" i="12"/>
  <c r="V260" i="12"/>
  <c r="S260" i="12"/>
  <c r="Y295" i="12"/>
  <c r="AA295" i="12"/>
  <c r="V295" i="12"/>
  <c r="S295" i="12"/>
  <c r="Y330" i="12"/>
  <c r="AA330" i="12"/>
  <c r="V330" i="12"/>
  <c r="S330" i="12"/>
  <c r="Y346" i="12"/>
  <c r="AA346" i="12"/>
  <c r="V346" i="12"/>
  <c r="S346" i="12"/>
  <c r="Y381" i="12"/>
  <c r="AA381" i="12"/>
  <c r="V381" i="12"/>
  <c r="S381" i="12"/>
  <c r="Y32" i="12"/>
  <c r="AA32" i="12"/>
  <c r="V32" i="12"/>
  <c r="S32" i="12"/>
  <c r="Y66" i="12"/>
  <c r="S66" i="12"/>
  <c r="AA66" i="12"/>
  <c r="V66" i="12"/>
  <c r="Y101" i="12"/>
  <c r="S101" i="12"/>
  <c r="AA101" i="12"/>
  <c r="V101" i="12"/>
  <c r="V136" i="12"/>
  <c r="AA136" i="12"/>
  <c r="S136" i="12"/>
  <c r="Y136" i="12"/>
  <c r="V152" i="12"/>
  <c r="S152" i="12"/>
  <c r="AA152" i="12"/>
  <c r="Y152" i="12"/>
  <c r="Y187" i="12"/>
  <c r="S187" i="12"/>
  <c r="AA187" i="12"/>
  <c r="V187" i="12"/>
  <c r="AA222" i="12"/>
  <c r="V222" i="12"/>
  <c r="S222" i="12"/>
  <c r="Y222" i="12"/>
  <c r="Y257" i="12"/>
  <c r="V257" i="12"/>
  <c r="AA257" i="12"/>
  <c r="S257" i="12"/>
  <c r="Y292" i="12"/>
  <c r="V292" i="12"/>
  <c r="AA292" i="12"/>
  <c r="S292" i="12"/>
  <c r="Y308" i="12"/>
  <c r="V308" i="12"/>
  <c r="AA308" i="12"/>
  <c r="S308" i="12"/>
  <c r="Y343" i="12"/>
  <c r="V343" i="12"/>
  <c r="AA343" i="12"/>
  <c r="S343" i="12"/>
  <c r="Y378" i="12"/>
  <c r="V378" i="12"/>
  <c r="AA378" i="12"/>
  <c r="S378" i="12"/>
  <c r="Y18" i="12"/>
  <c r="AA18" i="12"/>
  <c r="V18" i="12"/>
  <c r="S18" i="12"/>
  <c r="Y114" i="12"/>
  <c r="AA114" i="12"/>
  <c r="V114" i="12"/>
  <c r="S114" i="12"/>
  <c r="Y254" i="12"/>
  <c r="AA254" i="12"/>
  <c r="V254" i="12"/>
  <c r="S254" i="12"/>
  <c r="Y305" i="12"/>
  <c r="V305" i="12"/>
  <c r="AA305" i="12"/>
  <c r="S305" i="12"/>
  <c r="Y375" i="12"/>
  <c r="V375" i="12"/>
  <c r="AA375" i="12"/>
  <c r="S375" i="12"/>
  <c r="Y71" i="12"/>
  <c r="AA71" i="12"/>
  <c r="V71" i="12"/>
  <c r="S71" i="12"/>
  <c r="AA141" i="12"/>
  <c r="V141" i="12"/>
  <c r="S141" i="12"/>
  <c r="Y141" i="12"/>
  <c r="AA192" i="12"/>
  <c r="S192" i="12"/>
  <c r="Y192" i="12"/>
  <c r="V192" i="12"/>
  <c r="Y262" i="12"/>
  <c r="V262" i="12"/>
  <c r="AA262" i="12"/>
  <c r="S262" i="12"/>
  <c r="Y332" i="12"/>
  <c r="V332" i="12"/>
  <c r="AA332" i="12"/>
  <c r="S332" i="12"/>
  <c r="Y383" i="12"/>
  <c r="V383" i="12"/>
  <c r="AA383" i="12"/>
  <c r="S383" i="12"/>
  <c r="Y56" i="12"/>
  <c r="V56" i="12"/>
  <c r="S56" i="12"/>
  <c r="AA56" i="12"/>
  <c r="Y107" i="12"/>
  <c r="V107" i="12"/>
  <c r="S107" i="12"/>
  <c r="AA107" i="12"/>
  <c r="Y177" i="12"/>
  <c r="AA177" i="12"/>
  <c r="V177" i="12"/>
  <c r="S177" i="12"/>
  <c r="AA228" i="12"/>
  <c r="V228" i="12"/>
  <c r="S228" i="12"/>
  <c r="Y228" i="12"/>
  <c r="Y298" i="12"/>
  <c r="AA298" i="12"/>
  <c r="S298" i="12"/>
  <c r="V298" i="12"/>
  <c r="Y368" i="12"/>
  <c r="AA368" i="12"/>
  <c r="S368" i="12"/>
  <c r="V368" i="12"/>
  <c r="Y59" i="12"/>
  <c r="AA59" i="12"/>
  <c r="V59" i="12"/>
  <c r="S59" i="12"/>
  <c r="Y110" i="12"/>
  <c r="AA110" i="12"/>
  <c r="V110" i="12"/>
  <c r="S110" i="12"/>
  <c r="AA180" i="12"/>
  <c r="Y180" i="12"/>
  <c r="V180" i="12"/>
  <c r="S180" i="12"/>
  <c r="Y231" i="12"/>
  <c r="AA231" i="12"/>
  <c r="V231" i="12"/>
  <c r="S231" i="12"/>
  <c r="Y301" i="12"/>
  <c r="V301" i="12"/>
  <c r="AA301" i="12"/>
  <c r="S301" i="12"/>
  <c r="Y371" i="12"/>
  <c r="V371" i="12"/>
  <c r="AA371" i="12"/>
  <c r="S371" i="12"/>
  <c r="S17" i="12"/>
  <c r="AA17" i="12"/>
  <c r="Y17" i="12"/>
  <c r="V17" i="12"/>
  <c r="Y68" i="12"/>
  <c r="AA68" i="12"/>
  <c r="V68" i="12"/>
  <c r="S68" i="12"/>
  <c r="V138" i="12"/>
  <c r="AA138" i="12"/>
  <c r="S138" i="12"/>
  <c r="Y138" i="12"/>
  <c r="Y189" i="12"/>
  <c r="AA189" i="12"/>
  <c r="V189" i="12"/>
  <c r="S189" i="12"/>
  <c r="Y259" i="12"/>
  <c r="S259" i="12"/>
  <c r="AA259" i="12"/>
  <c r="V259" i="12"/>
  <c r="Y329" i="12"/>
  <c r="S329" i="12"/>
  <c r="AA329" i="12"/>
  <c r="V329" i="12"/>
  <c r="Y380" i="12"/>
  <c r="S380" i="12"/>
  <c r="AA380" i="12"/>
  <c r="V380" i="12"/>
  <c r="Y23" i="12"/>
  <c r="S23" i="12"/>
  <c r="AA23" i="12"/>
  <c r="V23" i="12"/>
  <c r="Y57" i="12"/>
  <c r="V57" i="12"/>
  <c r="AA57" i="12"/>
  <c r="S57" i="12"/>
  <c r="Y73" i="12"/>
  <c r="V73" i="12"/>
  <c r="AA73" i="12"/>
  <c r="S73" i="12"/>
  <c r="Y108" i="12"/>
  <c r="V108" i="12"/>
  <c r="AA108" i="12"/>
  <c r="S108" i="12"/>
  <c r="AA143" i="12"/>
  <c r="V143" i="12"/>
  <c r="Y143" i="12"/>
  <c r="S143" i="12"/>
  <c r="Y178" i="12"/>
  <c r="V178" i="12"/>
  <c r="AA178" i="12"/>
  <c r="S178" i="12"/>
  <c r="AA213" i="12"/>
  <c r="S213" i="12"/>
  <c r="V213" i="12"/>
  <c r="Y213" i="12"/>
  <c r="Y229" i="12"/>
  <c r="S229" i="12"/>
  <c r="AA229" i="12"/>
  <c r="V229" i="12"/>
  <c r="Y264" i="12"/>
  <c r="AA264" i="12"/>
  <c r="V264" i="12"/>
  <c r="S264" i="12"/>
  <c r="Y299" i="12"/>
  <c r="AA299" i="12"/>
  <c r="V299" i="12"/>
  <c r="S299" i="12"/>
  <c r="Y334" i="12"/>
  <c r="AA334" i="12"/>
  <c r="V334" i="12"/>
  <c r="S334" i="12"/>
  <c r="Y369" i="12"/>
  <c r="AA369" i="12"/>
  <c r="V369" i="12"/>
  <c r="S369" i="12"/>
  <c r="Y385" i="12"/>
  <c r="AA385" i="12"/>
  <c r="V385" i="12"/>
  <c r="S385" i="12"/>
  <c r="Y20" i="12"/>
  <c r="AA20" i="12"/>
  <c r="V20" i="12"/>
  <c r="S20" i="12"/>
  <c r="Y36" i="12"/>
  <c r="AA36" i="12"/>
  <c r="V36" i="12"/>
  <c r="S36" i="12"/>
  <c r="Y70" i="12"/>
  <c r="AA70" i="12"/>
  <c r="V70" i="12"/>
  <c r="S70" i="12"/>
  <c r="Y105" i="12"/>
  <c r="AA105" i="12"/>
  <c r="V105" i="12"/>
  <c r="S105" i="12"/>
  <c r="V140" i="12"/>
  <c r="S140" i="12"/>
  <c r="AA140" i="12"/>
  <c r="Y140" i="12"/>
  <c r="Y175" i="12"/>
  <c r="S175" i="12"/>
  <c r="AA175" i="12"/>
  <c r="V175" i="12"/>
  <c r="Y191" i="12"/>
  <c r="S191" i="12"/>
  <c r="AA191" i="12"/>
  <c r="V191" i="12"/>
  <c r="AA226" i="12"/>
  <c r="V226" i="12"/>
  <c r="S226" i="12"/>
  <c r="Y226" i="12"/>
  <c r="Y261" i="12"/>
  <c r="V261" i="12"/>
  <c r="AA261" i="12"/>
  <c r="S261" i="12"/>
  <c r="Y296" i="12"/>
  <c r="V296" i="12"/>
  <c r="AA296" i="12"/>
  <c r="S296" i="12"/>
  <c r="Y331" i="12"/>
  <c r="V331" i="12"/>
  <c r="AA331" i="12"/>
  <c r="S331" i="12"/>
  <c r="Y347" i="12"/>
  <c r="V347" i="12"/>
  <c r="AA347" i="12"/>
  <c r="S347" i="12"/>
  <c r="Y382" i="12"/>
  <c r="V382" i="12"/>
  <c r="AA382" i="12"/>
  <c r="S382" i="12"/>
  <c r="Y21" i="12"/>
  <c r="V21" i="12"/>
  <c r="S21" i="12"/>
  <c r="AA21" i="12"/>
  <c r="Y98" i="12"/>
  <c r="AA98" i="12"/>
  <c r="V98" i="12"/>
  <c r="S98" i="12"/>
  <c r="AA149" i="12"/>
  <c r="V149" i="12"/>
  <c r="S149" i="12"/>
  <c r="Y149" i="12"/>
  <c r="Y219" i="12"/>
  <c r="S219" i="12"/>
  <c r="AA219" i="12"/>
  <c r="V219" i="12"/>
  <c r="Y270" i="12"/>
  <c r="V270" i="12"/>
  <c r="AA270" i="12"/>
  <c r="S270" i="12"/>
  <c r="Y340" i="12"/>
  <c r="V340" i="12"/>
  <c r="AA340" i="12"/>
  <c r="S340" i="12"/>
  <c r="Y64" i="12"/>
  <c r="V64" i="12"/>
  <c r="S64" i="12"/>
  <c r="AA64" i="12"/>
  <c r="V134" i="12"/>
  <c r="AA134" i="12"/>
  <c r="S134" i="12"/>
  <c r="Y134" i="12"/>
  <c r="Y185" i="12"/>
  <c r="AA185" i="12"/>
  <c r="V185" i="12"/>
  <c r="S185" i="12"/>
  <c r="Y255" i="12"/>
  <c r="AA255" i="12"/>
  <c r="S255" i="12"/>
  <c r="V255" i="12"/>
  <c r="Y306" i="12"/>
  <c r="AA306" i="12"/>
  <c r="S306" i="12"/>
  <c r="V306" i="12"/>
  <c r="Y376" i="12"/>
  <c r="AA376" i="12"/>
  <c r="S376" i="12"/>
  <c r="V376" i="12"/>
  <c r="Y67" i="12"/>
  <c r="AA67" i="12"/>
  <c r="V67" i="12"/>
  <c r="S67" i="12"/>
  <c r="AA137" i="12"/>
  <c r="V137" i="12"/>
  <c r="S137" i="12"/>
  <c r="Y137" i="12"/>
  <c r="AA188" i="12"/>
  <c r="V188" i="12"/>
  <c r="Y188" i="12"/>
  <c r="S188" i="12"/>
  <c r="Y258" i="12"/>
  <c r="V258" i="12"/>
  <c r="AA258" i="12"/>
  <c r="S258" i="12"/>
  <c r="Y309" i="12"/>
  <c r="V309" i="12"/>
  <c r="AA309" i="12"/>
  <c r="S309" i="12"/>
  <c r="Y379" i="12"/>
  <c r="V379" i="12"/>
  <c r="AA379" i="12"/>
  <c r="S379" i="12"/>
  <c r="Y26" i="12"/>
  <c r="AA26" i="12"/>
  <c r="V26" i="12"/>
  <c r="S26" i="12"/>
  <c r="Y95" i="12"/>
  <c r="AA95" i="12"/>
  <c r="V95" i="12"/>
  <c r="S95" i="12"/>
  <c r="V146" i="12"/>
  <c r="AA146" i="12"/>
  <c r="S146" i="12"/>
  <c r="Y146" i="12"/>
  <c r="AA216" i="12"/>
  <c r="V216" i="12"/>
  <c r="S216" i="12"/>
  <c r="Y216" i="12"/>
  <c r="Y267" i="12"/>
  <c r="S267" i="12"/>
  <c r="AA267" i="12"/>
  <c r="V267" i="12"/>
  <c r="Y337" i="12"/>
  <c r="S337" i="12"/>
  <c r="AA337" i="12"/>
  <c r="V337" i="12"/>
  <c r="Y27" i="12"/>
  <c r="AA27" i="12"/>
  <c r="V27" i="12"/>
  <c r="S27" i="12"/>
  <c r="Y61" i="12"/>
  <c r="AA61" i="12"/>
  <c r="V61" i="12"/>
  <c r="S61" i="12"/>
  <c r="Y96" i="12"/>
  <c r="AA96" i="12"/>
  <c r="V96" i="12"/>
  <c r="S96" i="12"/>
  <c r="Y112" i="12"/>
  <c r="AA112" i="12"/>
  <c r="V112" i="12"/>
  <c r="S112" i="12"/>
  <c r="AA147" i="12"/>
  <c r="V147" i="12"/>
  <c r="Y147" i="12"/>
  <c r="S147" i="12"/>
  <c r="AA182" i="12"/>
  <c r="S182" i="12"/>
  <c r="Y182" i="12"/>
  <c r="V182" i="12"/>
  <c r="V217" i="12"/>
  <c r="S217" i="12"/>
  <c r="Y217" i="12"/>
  <c r="AA217" i="12"/>
  <c r="Y252" i="12"/>
  <c r="V252" i="12"/>
  <c r="AA252" i="12"/>
  <c r="S252" i="12"/>
  <c r="Y268" i="12"/>
  <c r="AA268" i="12"/>
  <c r="V268" i="12"/>
  <c r="S268" i="12"/>
  <c r="Y303" i="12"/>
  <c r="AA303" i="12"/>
  <c r="V303" i="12"/>
  <c r="S303" i="12"/>
  <c r="Y338" i="12"/>
  <c r="AA338" i="12"/>
  <c r="V338" i="12"/>
  <c r="S338" i="12"/>
  <c r="Y373" i="12"/>
  <c r="AA373" i="12"/>
  <c r="V373" i="12"/>
  <c r="S373" i="12"/>
  <c r="Y24" i="12"/>
  <c r="AA24" i="12"/>
  <c r="V24" i="12"/>
  <c r="S24" i="12"/>
  <c r="Y58" i="12"/>
  <c r="S58" i="12"/>
  <c r="AA58" i="12"/>
  <c r="V58" i="12"/>
  <c r="Y74" i="12"/>
  <c r="S74" i="12"/>
  <c r="AA74" i="12"/>
  <c r="V74" i="12"/>
  <c r="Y109" i="12"/>
  <c r="S109" i="12"/>
  <c r="AA109" i="12"/>
  <c r="V109" i="12"/>
  <c r="V144" i="12"/>
  <c r="S144" i="12"/>
  <c r="AA144" i="12"/>
  <c r="Y144" i="12"/>
  <c r="Y179" i="12"/>
  <c r="S179" i="12"/>
  <c r="AA179" i="12"/>
  <c r="V179" i="12"/>
  <c r="AA214" i="12"/>
  <c r="S214" i="12"/>
  <c r="V214" i="12"/>
  <c r="Y214" i="12"/>
  <c r="AA230" i="12"/>
  <c r="V230" i="12"/>
  <c r="S230" i="12"/>
  <c r="Y230" i="12"/>
  <c r="Y265" i="12"/>
  <c r="V265" i="12"/>
  <c r="AA265" i="12"/>
  <c r="S265" i="12"/>
  <c r="Y300" i="12"/>
  <c r="V300" i="12"/>
  <c r="AA300" i="12"/>
  <c r="S300" i="12"/>
  <c r="Y335" i="12"/>
  <c r="V335" i="12"/>
  <c r="AA335" i="12"/>
  <c r="S335" i="12"/>
  <c r="Y370" i="12"/>
  <c r="V370" i="12"/>
  <c r="AA370" i="12"/>
  <c r="S370" i="12"/>
  <c r="Y386" i="12"/>
  <c r="V386" i="12"/>
  <c r="AA386" i="12"/>
  <c r="S386" i="12"/>
  <c r="O128" i="12" l="1"/>
  <c r="F83" i="12"/>
  <c r="F84" i="12" s="1"/>
  <c r="F85" i="12" s="1"/>
  <c r="F86" i="12" s="1"/>
  <c r="F87" i="12" s="1"/>
  <c r="F88" i="12" s="1"/>
  <c r="F89" i="12" s="1"/>
  <c r="F90" i="12" s="1"/>
  <c r="F91" i="12" s="1"/>
  <c r="F92" i="12" s="1"/>
  <c r="F93" i="12" s="1"/>
  <c r="F94" i="12" s="1"/>
  <c r="F95" i="12" s="1"/>
  <c r="F96" i="12" s="1"/>
  <c r="F97" i="12" s="1"/>
  <c r="F98" i="12" s="1"/>
  <c r="F99" i="12" s="1"/>
  <c r="F100" i="12" s="1"/>
  <c r="F101" i="12" s="1"/>
  <c r="F102" i="12" s="1"/>
  <c r="F103" i="12" s="1"/>
  <c r="F104" i="12" s="1"/>
  <c r="F105" i="12" s="1"/>
  <c r="F106" i="12" s="1"/>
  <c r="F107" i="12" s="1"/>
  <c r="F108" i="12" s="1"/>
  <c r="F109" i="12" s="1"/>
  <c r="F110" i="12" s="1"/>
  <c r="F111" i="12" s="1"/>
  <c r="F112" i="12" s="1"/>
  <c r="F113" i="12" s="1"/>
  <c r="F114" i="12" s="1"/>
  <c r="F115" i="12" s="1"/>
  <c r="F116" i="12" s="1"/>
  <c r="F117" i="12" s="1"/>
  <c r="F118" i="12" s="1"/>
  <c r="F119" i="12" s="1"/>
  <c r="F120" i="12" s="1"/>
  <c r="F121" i="12" s="1"/>
  <c r="DV17" i="12"/>
  <c r="O167" i="12" l="1"/>
  <c r="F122" i="12"/>
  <c r="F123" i="12" s="1"/>
  <c r="F124" i="12" s="1"/>
  <c r="F125" i="12" s="1"/>
  <c r="F126" i="12" s="1"/>
  <c r="F127" i="12" s="1"/>
  <c r="F128" i="12" s="1"/>
  <c r="F129" i="12" s="1"/>
  <c r="F130" i="12" s="1"/>
  <c r="F131" i="12" s="1"/>
  <c r="F132" i="12" s="1"/>
  <c r="F133" i="12" s="1"/>
  <c r="F134" i="12" s="1"/>
  <c r="F135" i="12" s="1"/>
  <c r="F136" i="12" s="1"/>
  <c r="F137" i="12" s="1"/>
  <c r="F138" i="12" s="1"/>
  <c r="F139" i="12" s="1"/>
  <c r="F140" i="12" s="1"/>
  <c r="F141" i="12" s="1"/>
  <c r="F142" i="12" s="1"/>
  <c r="F143" i="12" s="1"/>
  <c r="F144" i="12" s="1"/>
  <c r="F145" i="12" s="1"/>
  <c r="F146" i="12" s="1"/>
  <c r="F147" i="12" s="1"/>
  <c r="F148" i="12" s="1"/>
  <c r="F149" i="12" s="1"/>
  <c r="F150" i="12" s="1"/>
  <c r="F151" i="12" s="1"/>
  <c r="F152" i="12" s="1"/>
  <c r="F153" i="12" s="1"/>
  <c r="F154" i="12" s="1"/>
  <c r="F155" i="12" s="1"/>
  <c r="F156" i="12" s="1"/>
  <c r="F157" i="12" s="1"/>
  <c r="F158" i="12" s="1"/>
  <c r="F159" i="12" s="1"/>
  <c r="F160" i="12" s="1"/>
  <c r="DW17" i="12"/>
  <c r="DU18" i="12" s="1"/>
  <c r="DV18" i="12" s="1"/>
  <c r="O206" i="12" l="1"/>
  <c r="F161" i="12"/>
  <c r="F162" i="12" s="1"/>
  <c r="F163" i="12" s="1"/>
  <c r="F164" i="12" s="1"/>
  <c r="F165" i="12" s="1"/>
  <c r="F166" i="12" s="1"/>
  <c r="F167" i="12" s="1"/>
  <c r="F168" i="12" s="1"/>
  <c r="F169" i="12" s="1"/>
  <c r="F170" i="12" s="1"/>
  <c r="F171" i="12" s="1"/>
  <c r="F172" i="12" s="1"/>
  <c r="F173" i="12" s="1"/>
  <c r="F174" i="12" s="1"/>
  <c r="F175" i="12" s="1"/>
  <c r="F176" i="12" s="1"/>
  <c r="F177" i="12" s="1"/>
  <c r="F178" i="12" s="1"/>
  <c r="F179" i="12" s="1"/>
  <c r="F180" i="12" s="1"/>
  <c r="F181" i="12" s="1"/>
  <c r="F182" i="12" s="1"/>
  <c r="F183" i="12" s="1"/>
  <c r="F184" i="12" s="1"/>
  <c r="F185" i="12" s="1"/>
  <c r="F186" i="12" s="1"/>
  <c r="F187" i="12" s="1"/>
  <c r="F188" i="12" s="1"/>
  <c r="F189" i="12" s="1"/>
  <c r="F190" i="12" s="1"/>
  <c r="F191" i="12" s="1"/>
  <c r="F192" i="12" s="1"/>
  <c r="F193" i="12" s="1"/>
  <c r="F194" i="12" s="1"/>
  <c r="F195" i="12" s="1"/>
  <c r="F196" i="12" s="1"/>
  <c r="F197" i="12" s="1"/>
  <c r="F198" i="12" s="1"/>
  <c r="F199" i="12" s="1"/>
  <c r="DW18" i="12"/>
  <c r="DU19" i="12" s="1"/>
  <c r="O245" i="12" l="1"/>
  <c r="F239" i="12" s="1"/>
  <c r="F240" i="12" s="1"/>
  <c r="F241" i="12" s="1"/>
  <c r="F242" i="12" s="1"/>
  <c r="F243" i="12" s="1"/>
  <c r="F244" i="12" s="1"/>
  <c r="F245" i="12" s="1"/>
  <c r="F246" i="12" s="1"/>
  <c r="F247" i="12" s="1"/>
  <c r="F248" i="12" s="1"/>
  <c r="F249" i="12" s="1"/>
  <c r="F250" i="12" s="1"/>
  <c r="F251" i="12" s="1"/>
  <c r="F252" i="12" s="1"/>
  <c r="F253" i="12" s="1"/>
  <c r="F254" i="12" s="1"/>
  <c r="F255" i="12" s="1"/>
  <c r="F256" i="12" s="1"/>
  <c r="F257" i="12" s="1"/>
  <c r="F258" i="12" s="1"/>
  <c r="F259" i="12" s="1"/>
  <c r="F260" i="12" s="1"/>
  <c r="F261" i="12" s="1"/>
  <c r="F262" i="12" s="1"/>
  <c r="F263" i="12" s="1"/>
  <c r="F264" i="12" s="1"/>
  <c r="F265" i="12" s="1"/>
  <c r="F266" i="12" s="1"/>
  <c r="F267" i="12" s="1"/>
  <c r="F268" i="12" s="1"/>
  <c r="F269" i="12" s="1"/>
  <c r="F270" i="12" s="1"/>
  <c r="F271" i="12" s="1"/>
  <c r="F272" i="12" s="1"/>
  <c r="F273" i="12" s="1"/>
  <c r="F274" i="12" s="1"/>
  <c r="F275" i="12" s="1"/>
  <c r="F276" i="12" s="1"/>
  <c r="F277" i="12" s="1"/>
  <c r="F200" i="12"/>
  <c r="F201" i="12" s="1"/>
  <c r="F202" i="12" s="1"/>
  <c r="F203" i="12" s="1"/>
  <c r="F204" i="12" s="1"/>
  <c r="F205" i="12" s="1"/>
  <c r="F206" i="12" s="1"/>
  <c r="F207" i="12" s="1"/>
  <c r="F208" i="12" s="1"/>
  <c r="F209" i="12" s="1"/>
  <c r="F210" i="12" s="1"/>
  <c r="F211" i="12" s="1"/>
  <c r="F212" i="12" s="1"/>
  <c r="F213" i="12" s="1"/>
  <c r="F214" i="12" s="1"/>
  <c r="F215" i="12" s="1"/>
  <c r="F216" i="12" s="1"/>
  <c r="F217" i="12" s="1"/>
  <c r="F218" i="12" s="1"/>
  <c r="F219" i="12" s="1"/>
  <c r="F220" i="12" s="1"/>
  <c r="F221" i="12" s="1"/>
  <c r="F222" i="12" s="1"/>
  <c r="F223" i="12" s="1"/>
  <c r="F224" i="12" s="1"/>
  <c r="F225" i="12" s="1"/>
  <c r="F226" i="12" s="1"/>
  <c r="F227" i="12" s="1"/>
  <c r="F228" i="12" s="1"/>
  <c r="F229" i="12" s="1"/>
  <c r="F230" i="12" s="1"/>
  <c r="F231" i="12" s="1"/>
  <c r="F232" i="12" s="1"/>
  <c r="F233" i="12" s="1"/>
  <c r="F234" i="12" s="1"/>
  <c r="F235" i="12" s="1"/>
  <c r="F236" i="12" s="1"/>
  <c r="F237" i="12" s="1"/>
  <c r="F238" i="12" s="1"/>
  <c r="DX18" i="12"/>
  <c r="DV19" i="12" s="1"/>
  <c r="DW19" i="12" l="1"/>
  <c r="DU20" i="12" s="1"/>
  <c r="DX19" i="12" l="1"/>
  <c r="DV20" i="12" s="1"/>
  <c r="DW20" i="12" l="1"/>
  <c r="DX20" i="12" l="1"/>
  <c r="DU21" i="12"/>
  <c r="DV21" i="12" l="1"/>
  <c r="DW21" i="12" l="1"/>
  <c r="DU22" i="12" l="1"/>
  <c r="DX21" i="12"/>
  <c r="DV22" i="12" l="1"/>
  <c r="DW22" i="12" s="1"/>
  <c r="DU23" i="12" s="1"/>
  <c r="DX22" i="12" l="1"/>
  <c r="DV23" i="12" l="1"/>
  <c r="DW23" i="12" s="1"/>
  <c r="DU24" i="12" s="1"/>
  <c r="DX23" i="12" l="1"/>
  <c r="DV24" i="12" l="1"/>
  <c r="DW24" i="12" s="1"/>
  <c r="DU25" i="12" s="1"/>
  <c r="DX24" i="12" l="1"/>
  <c r="DV25" i="12" s="1"/>
  <c r="DW25" i="12" s="1"/>
  <c r="DU26" i="12" s="1"/>
  <c r="DX25" i="12" l="1"/>
  <c r="DV26" i="12"/>
  <c r="DW26" i="12" s="1"/>
  <c r="DU27" i="12" s="1"/>
  <c r="DX26" i="12" l="1"/>
  <c r="DV27" i="12"/>
  <c r="DW27" i="12" s="1"/>
  <c r="DU28" i="12" s="1"/>
  <c r="DX27" i="12" l="1"/>
  <c r="DV28" i="12" l="1"/>
  <c r="DW28" i="12" s="1"/>
  <c r="DU29" i="12" s="1"/>
  <c r="DX28" i="12" l="1"/>
  <c r="DV29" i="12" s="1"/>
  <c r="DW29" i="12" s="1"/>
  <c r="DU30" i="12" s="1"/>
  <c r="DX29" i="12" l="1"/>
  <c r="DV30" i="12" s="1"/>
  <c r="DW30" i="12" s="1"/>
  <c r="DU31" i="12" s="1"/>
  <c r="DX30" i="12" l="1"/>
  <c r="DV31" i="12" s="1"/>
  <c r="DW31" i="12" s="1"/>
  <c r="DU32" i="12" s="1"/>
  <c r="DX31" i="12" l="1"/>
  <c r="DV32" i="12" l="1"/>
  <c r="DW32" i="12" s="1"/>
  <c r="DU33" i="12" s="1"/>
  <c r="DX32" i="12" l="1"/>
  <c r="DV33" i="12" s="1"/>
  <c r="DW33" i="12" s="1"/>
  <c r="DU34" i="12" s="1"/>
  <c r="DX33" i="12" l="1"/>
  <c r="DV34" i="12" l="1"/>
  <c r="DW34" i="12" s="1"/>
  <c r="DU35" i="12" s="1"/>
  <c r="DX34" i="12" l="1"/>
  <c r="DV35" i="12"/>
  <c r="DW35" i="12" s="1"/>
  <c r="DU36" i="12" s="1"/>
  <c r="DX35" i="12" l="1"/>
  <c r="DV36" i="12" s="1"/>
  <c r="DW36" i="12" s="1"/>
  <c r="DU37" i="12" s="1"/>
  <c r="DX36" i="12" l="1"/>
  <c r="DV37" i="12"/>
  <c r="DW37" i="12" s="1"/>
  <c r="DU38" i="12" s="1"/>
  <c r="DX37" i="12" l="1"/>
  <c r="DV38" i="12"/>
  <c r="DW38" i="12" s="1"/>
  <c r="DU39" i="12" s="1"/>
  <c r="DX38" i="12" l="1"/>
  <c r="DV39" i="12"/>
  <c r="DW39" i="12" s="1"/>
  <c r="DU40" i="12" s="1"/>
  <c r="DX39" i="12" l="1"/>
  <c r="DV40" i="12" s="1"/>
  <c r="DW40" i="12" s="1"/>
  <c r="DU41" i="12" l="1"/>
  <c r="DX40" i="12"/>
  <c r="DV41" i="12"/>
  <c r="DW41" i="12" s="1"/>
  <c r="DU42" i="12" s="1"/>
  <c r="DX41" i="12"/>
  <c r="DV42" i="12" l="1"/>
  <c r="DW42" i="12" s="1"/>
  <c r="DU43" i="12" s="1"/>
  <c r="DX42" i="12" l="1"/>
  <c r="DV43" i="12"/>
  <c r="DW43" i="12" s="1"/>
  <c r="DU44" i="12" s="1"/>
  <c r="DX43" i="12" l="1"/>
  <c r="DV44" i="12" s="1"/>
  <c r="DW44" i="12" s="1"/>
  <c r="DU45" i="12" l="1"/>
  <c r="DX44" i="12"/>
  <c r="DV45" i="12"/>
  <c r="DW45" i="12" s="1"/>
  <c r="DX45" i="12"/>
  <c r="DU46" i="12" l="1"/>
  <c r="DV46" i="12"/>
  <c r="DW46" i="12" s="1"/>
  <c r="DU47" i="12" s="1"/>
  <c r="DX46" i="12" l="1"/>
  <c r="DV47" i="12"/>
  <c r="DW47" i="12" s="1"/>
  <c r="DU48" i="12" s="1"/>
  <c r="DX47" i="12" l="1"/>
  <c r="DV48" i="12" l="1"/>
  <c r="DW48" i="12" s="1"/>
  <c r="DU49" i="12" s="1"/>
  <c r="DX48" i="12" l="1"/>
  <c r="DV49" i="12"/>
  <c r="DW49" i="12" s="1"/>
  <c r="DU50" i="12" s="1"/>
  <c r="DX49" i="12" l="1"/>
  <c r="DV50" i="12" s="1"/>
  <c r="DW50" i="12" s="1"/>
  <c r="DU51" i="12" s="1"/>
  <c r="DX50" i="12" l="1"/>
  <c r="DV51" i="12" s="1"/>
  <c r="DW51" i="12" s="1"/>
  <c r="DU52" i="12" s="1"/>
  <c r="DX51" i="12" l="1"/>
  <c r="DV52" i="12"/>
  <c r="DW52" i="12" s="1"/>
  <c r="DU53" i="12" s="1"/>
  <c r="DX52" i="12"/>
  <c r="DV53" i="12" l="1"/>
  <c r="DW53" i="12" s="1"/>
  <c r="DU54" i="12" s="1"/>
  <c r="DX53" i="12"/>
  <c r="DV54" i="12" l="1"/>
  <c r="DW54" i="12" s="1"/>
  <c r="DU55" i="12" s="1"/>
  <c r="DX54" i="12"/>
  <c r="DV55" i="12" l="1"/>
  <c r="DW55" i="12" s="1"/>
  <c r="DU56" i="12" s="1"/>
  <c r="DX55" i="12"/>
  <c r="DV56" i="12" l="1"/>
  <c r="DW56" i="12" s="1"/>
  <c r="DU57" i="12" s="1"/>
  <c r="DX56" i="12"/>
  <c r="DV57" i="12" l="1"/>
  <c r="DW57" i="12" s="1"/>
  <c r="DU58" i="12" s="1"/>
  <c r="DX57" i="12" l="1"/>
  <c r="DV58" i="12" l="1"/>
  <c r="DW58" i="12" s="1"/>
  <c r="DU59" i="12" s="1"/>
  <c r="DX58" i="12" l="1"/>
  <c r="DV59" i="12"/>
  <c r="DW59" i="12" s="1"/>
  <c r="DU60" i="12" s="1"/>
  <c r="DX59" i="12" l="1"/>
  <c r="DV60" i="12"/>
  <c r="DW60" i="12" s="1"/>
  <c r="DU61" i="12" s="1"/>
  <c r="DX60" i="12" l="1"/>
  <c r="DV61" i="12" l="1"/>
  <c r="DW61" i="12" s="1"/>
  <c r="DU62" i="12" s="1"/>
  <c r="DX61" i="12" l="1"/>
  <c r="DV62" i="12"/>
  <c r="DW62" i="12" s="1"/>
  <c r="DU63" i="12" s="1"/>
  <c r="DX62" i="12" l="1"/>
  <c r="DV63" i="12" l="1"/>
  <c r="DW63" i="12" s="1"/>
  <c r="DU64" i="12" s="1"/>
  <c r="DX63" i="12" l="1"/>
  <c r="DV64" i="12" l="1"/>
  <c r="DW64" i="12" s="1"/>
  <c r="DU65" i="12" s="1"/>
  <c r="DX64" i="12" l="1"/>
  <c r="DV65" i="12" s="1"/>
  <c r="DW65" i="12" s="1"/>
  <c r="DU66" i="12" s="1"/>
  <c r="DX65" i="12" l="1"/>
  <c r="DV66" i="12" s="1"/>
  <c r="DW66" i="12" s="1"/>
  <c r="DU67" i="12" s="1"/>
  <c r="DX66" i="12" l="1"/>
  <c r="DV67" i="12" s="1"/>
  <c r="DW67" i="12" s="1"/>
  <c r="DU68" i="12" s="1"/>
  <c r="DX67" i="12" l="1"/>
  <c r="DV68" i="12" l="1"/>
  <c r="DW68" i="12" s="1"/>
  <c r="DU69" i="12" s="1"/>
  <c r="DX68" i="12"/>
  <c r="DV69" i="12" l="1"/>
  <c r="DW69" i="12" s="1"/>
  <c r="DU70" i="12" s="1"/>
  <c r="DX69" i="12" l="1"/>
  <c r="DV70" i="12"/>
  <c r="DW70" i="12" s="1"/>
  <c r="DU71" i="12" s="1"/>
  <c r="DX70" i="12" l="1"/>
  <c r="DV71" i="12"/>
  <c r="DW71" i="12" s="1"/>
  <c r="DU72" i="12" s="1"/>
  <c r="DX71" i="12" l="1"/>
  <c r="DV72" i="12" l="1"/>
  <c r="DW72" i="12" s="1"/>
  <c r="DU73" i="12" s="1"/>
  <c r="DX72" i="12" l="1"/>
  <c r="DV73" i="12" l="1"/>
  <c r="DW73" i="12" s="1"/>
  <c r="DU74" i="12" s="1"/>
  <c r="DX73" i="12" l="1"/>
  <c r="DV74" i="12" s="1"/>
  <c r="DW74" i="12" s="1"/>
  <c r="DU75" i="12" s="1"/>
  <c r="DX74" i="12" l="1"/>
  <c r="DV75" i="12"/>
  <c r="DW75" i="12" s="1"/>
  <c r="DU76" i="12" s="1"/>
  <c r="DX75" i="12" l="1"/>
  <c r="DV76" i="12" l="1"/>
  <c r="DW76" i="12" l="1"/>
  <c r="DX76" i="12" s="1"/>
  <c r="DV10" i="12"/>
  <c r="DV11" i="12"/>
  <c r="DH121" i="12" l="1"/>
  <c r="DH80" i="12"/>
  <c r="DH120" i="12"/>
  <c r="DH43" i="12"/>
  <c r="O42" i="12" s="1"/>
  <c r="O81" i="12" s="1"/>
  <c r="O120" i="12" s="1"/>
  <c r="O159" i="12" s="1"/>
  <c r="O198" i="12" s="1"/>
  <c r="O237" i="12" s="1"/>
  <c r="O276" i="12" s="1"/>
  <c r="DH82" i="12"/>
  <c r="DH42" i="12"/>
  <c r="O41" i="12" s="1"/>
  <c r="O80" i="12" s="1"/>
  <c r="O119" i="12" s="1"/>
  <c r="O158" i="12" s="1"/>
  <c r="O197" i="12" s="1"/>
  <c r="O236" i="12" s="1"/>
  <c r="O275" i="12" s="1"/>
  <c r="DH119" i="12"/>
  <c r="DH81" i="12"/>
  <c r="DH41" i="12"/>
  <c r="O40" i="12" s="1"/>
  <c r="O79" i="12" s="1"/>
  <c r="O118" i="12" s="1"/>
  <c r="O157" i="12" s="1"/>
  <c r="O196" i="12" s="1"/>
  <c r="O235" i="12" s="1"/>
  <c r="O274" i="12" s="1"/>
  <c r="CU112" i="12"/>
  <c r="CU108" i="12"/>
  <c r="CU104" i="12"/>
  <c r="CU100" i="12"/>
  <c r="CU96" i="12"/>
  <c r="CU73" i="12"/>
  <c r="CU69" i="12"/>
  <c r="CU65" i="12"/>
  <c r="CU61" i="12"/>
  <c r="CU57" i="12"/>
  <c r="CU34" i="12"/>
  <c r="CU111" i="12"/>
  <c r="CU107" i="12"/>
  <c r="CU103" i="12"/>
  <c r="CU99" i="12"/>
  <c r="CU72" i="12"/>
  <c r="CU64" i="12"/>
  <c r="CU56" i="12"/>
  <c r="CU114" i="12"/>
  <c r="CU110" i="12"/>
  <c r="CU106" i="12"/>
  <c r="CU102" i="12"/>
  <c r="CU98" i="12"/>
  <c r="CU95" i="12"/>
  <c r="CU71" i="12"/>
  <c r="CU67" i="12"/>
  <c r="CU63" i="12"/>
  <c r="CU59" i="12"/>
  <c r="CU36" i="12"/>
  <c r="CU32" i="12"/>
  <c r="DZ17" i="12"/>
  <c r="EA17" i="12" s="1"/>
  <c r="CU113" i="12"/>
  <c r="CU109" i="12"/>
  <c r="CU105" i="12"/>
  <c r="CU101" i="12"/>
  <c r="CU97" i="12"/>
  <c r="CU74" i="12"/>
  <c r="CU70" i="12"/>
  <c r="CU66" i="12"/>
  <c r="CU62" i="12"/>
  <c r="CU58" i="12"/>
  <c r="CU35" i="12"/>
  <c r="CU31" i="12"/>
  <c r="CU75" i="12"/>
  <c r="CU68" i="12"/>
  <c r="CU60" i="12"/>
  <c r="CU33" i="12"/>
  <c r="DG74" i="12" l="1"/>
  <c r="DD74" i="12"/>
  <c r="DA74" i="12"/>
  <c r="CX74" i="12"/>
  <c r="DD33" i="12"/>
  <c r="DA33" i="12"/>
  <c r="CX33" i="12"/>
  <c r="DG33" i="12"/>
  <c r="DD31" i="12"/>
  <c r="DA31" i="12"/>
  <c r="CX31" i="12"/>
  <c r="DG31" i="12"/>
  <c r="DG66" i="12"/>
  <c r="DD66" i="12"/>
  <c r="DA66" i="12"/>
  <c r="CX66" i="12"/>
  <c r="DG101" i="12"/>
  <c r="DD101" i="12"/>
  <c r="DA101" i="12"/>
  <c r="CX101" i="12"/>
  <c r="DG63" i="12"/>
  <c r="DD63" i="12"/>
  <c r="DA63" i="12"/>
  <c r="CX63" i="12"/>
  <c r="DG99" i="12"/>
  <c r="DD99" i="12"/>
  <c r="DA99" i="12"/>
  <c r="CX99" i="12"/>
  <c r="DG104" i="12"/>
  <c r="DD104" i="12"/>
  <c r="DA104" i="12"/>
  <c r="CX104" i="12"/>
  <c r="DG98" i="12"/>
  <c r="DD98" i="12"/>
  <c r="DA98" i="12"/>
  <c r="CX98" i="12"/>
  <c r="DG114" i="12"/>
  <c r="DD114" i="12"/>
  <c r="DA114" i="12"/>
  <c r="CX114" i="12"/>
  <c r="DD34" i="12"/>
  <c r="DA34" i="12"/>
  <c r="CX34" i="12"/>
  <c r="DG34" i="12"/>
  <c r="DG69" i="12"/>
  <c r="DD69" i="12"/>
  <c r="DA69" i="12"/>
  <c r="CX69" i="12"/>
  <c r="DG60" i="12"/>
  <c r="DD60" i="12"/>
  <c r="DA60" i="12"/>
  <c r="CX60" i="12"/>
  <c r="DD35" i="12"/>
  <c r="DA35" i="12"/>
  <c r="CX35" i="12"/>
  <c r="DG35" i="12"/>
  <c r="DG70" i="12"/>
  <c r="DD70" i="12"/>
  <c r="DA70" i="12"/>
  <c r="CX70" i="12"/>
  <c r="DG105" i="12"/>
  <c r="DD105" i="12"/>
  <c r="DA105" i="12"/>
  <c r="CX105" i="12"/>
  <c r="DD32" i="12"/>
  <c r="DA32" i="12"/>
  <c r="CX32" i="12"/>
  <c r="DG32" i="12"/>
  <c r="DG67" i="12"/>
  <c r="DD67" i="12"/>
  <c r="DA67" i="12"/>
  <c r="CX67" i="12"/>
  <c r="DG102" i="12"/>
  <c r="DD102" i="12"/>
  <c r="DA102" i="12"/>
  <c r="CX102" i="12"/>
  <c r="DG56" i="12"/>
  <c r="DD56" i="12"/>
  <c r="DA56" i="12"/>
  <c r="CX56" i="12"/>
  <c r="DM56" i="12" s="1"/>
  <c r="DG103" i="12"/>
  <c r="DD103" i="12"/>
  <c r="DA103" i="12"/>
  <c r="CX103" i="12"/>
  <c r="DM103" i="12" s="1"/>
  <c r="DG57" i="12"/>
  <c r="DD57" i="12"/>
  <c r="DA57" i="12"/>
  <c r="CX57" i="12"/>
  <c r="DM57" i="12" s="1"/>
  <c r="DG73" i="12"/>
  <c r="DD73" i="12"/>
  <c r="DA73" i="12"/>
  <c r="CX73" i="12"/>
  <c r="DM73" i="12" s="1"/>
  <c r="DG108" i="12"/>
  <c r="DD108" i="12"/>
  <c r="DA108" i="12"/>
  <c r="CX108" i="12"/>
  <c r="DM108" i="12" s="1"/>
  <c r="DG68" i="12"/>
  <c r="DD68" i="12"/>
  <c r="DA68" i="12"/>
  <c r="CX68" i="12"/>
  <c r="DM68" i="12" s="1"/>
  <c r="DG109" i="12"/>
  <c r="DD109" i="12"/>
  <c r="DA109" i="12"/>
  <c r="CX109" i="12"/>
  <c r="DM109" i="12" s="1"/>
  <c r="DD36" i="12"/>
  <c r="DA36" i="12"/>
  <c r="CX36" i="12"/>
  <c r="DG36" i="12"/>
  <c r="DG71" i="12"/>
  <c r="DD71" i="12"/>
  <c r="DA71" i="12"/>
  <c r="CX71" i="12"/>
  <c r="DM71" i="12" s="1"/>
  <c r="DG106" i="12"/>
  <c r="DD106" i="12"/>
  <c r="DA106" i="12"/>
  <c r="CX106" i="12"/>
  <c r="DM106" i="12" s="1"/>
  <c r="DG64" i="12"/>
  <c r="DD64" i="12"/>
  <c r="DA64" i="12"/>
  <c r="CX64" i="12"/>
  <c r="DM64" i="12" s="1"/>
  <c r="DG107" i="12"/>
  <c r="DD107" i="12"/>
  <c r="DA107" i="12"/>
  <c r="CX107" i="12"/>
  <c r="DM107" i="12" s="1"/>
  <c r="DG61" i="12"/>
  <c r="DD61" i="12"/>
  <c r="DA61" i="12"/>
  <c r="CX61" i="12"/>
  <c r="DM61" i="12" s="1"/>
  <c r="DG96" i="12"/>
  <c r="DD96" i="12"/>
  <c r="DA96" i="12"/>
  <c r="CX96" i="12"/>
  <c r="DM96" i="12" s="1"/>
  <c r="DG112" i="12"/>
  <c r="DD112" i="12"/>
  <c r="DA112" i="12"/>
  <c r="CX112" i="12"/>
  <c r="DM112" i="12" s="1"/>
  <c r="DG58" i="12"/>
  <c r="DD58" i="12"/>
  <c r="DA58" i="12"/>
  <c r="CX58" i="12"/>
  <c r="DM58" i="12" s="1"/>
  <c r="DG75" i="12"/>
  <c r="DD75" i="12"/>
  <c r="DA75" i="12"/>
  <c r="CX75" i="12"/>
  <c r="DM75" i="12" s="1"/>
  <c r="DG62" i="12"/>
  <c r="DD62" i="12"/>
  <c r="DA62" i="12"/>
  <c r="CX62" i="12"/>
  <c r="DM62" i="12" s="1"/>
  <c r="DG97" i="12"/>
  <c r="DD97" i="12"/>
  <c r="DA97" i="12"/>
  <c r="CX97" i="12"/>
  <c r="DM97" i="12" s="1"/>
  <c r="DG113" i="12"/>
  <c r="DD113" i="12"/>
  <c r="DA113" i="12"/>
  <c r="CX113" i="12"/>
  <c r="DM113" i="12" s="1"/>
  <c r="DG59" i="12"/>
  <c r="DD59" i="12"/>
  <c r="DA59" i="12"/>
  <c r="CX59" i="12"/>
  <c r="DM59" i="12" s="1"/>
  <c r="DG95" i="12"/>
  <c r="DD95" i="12"/>
  <c r="DA95" i="12"/>
  <c r="CX95" i="12"/>
  <c r="DM95" i="12" s="1"/>
  <c r="DG110" i="12"/>
  <c r="DD110" i="12"/>
  <c r="DA110" i="12"/>
  <c r="CX110" i="12"/>
  <c r="DM110" i="12" s="1"/>
  <c r="DG72" i="12"/>
  <c r="DD72" i="12"/>
  <c r="DA72" i="12"/>
  <c r="CX72" i="12"/>
  <c r="DM72" i="12" s="1"/>
  <c r="DG111" i="12"/>
  <c r="DD111" i="12"/>
  <c r="DA111" i="12"/>
  <c r="CX111" i="12"/>
  <c r="DM111" i="12" s="1"/>
  <c r="DG65" i="12"/>
  <c r="DD65" i="12"/>
  <c r="DA65" i="12"/>
  <c r="CX65" i="12"/>
  <c r="DM65" i="12" s="1"/>
  <c r="DG100" i="12"/>
  <c r="DD100" i="12"/>
  <c r="DA100" i="12"/>
  <c r="CX100" i="12"/>
  <c r="DM100" i="12" s="1"/>
  <c r="DY18" i="12"/>
  <c r="DZ18" i="12"/>
  <c r="CU17" i="12"/>
  <c r="DM102" i="12" l="1"/>
  <c r="DM67" i="12"/>
  <c r="DM31" i="12"/>
  <c r="DM105" i="12"/>
  <c r="DM70" i="12"/>
  <c r="DM60" i="12"/>
  <c r="DM69" i="12"/>
  <c r="DM114" i="12"/>
  <c r="DM98" i="12"/>
  <c r="DM104" i="12"/>
  <c r="DM99" i="12"/>
  <c r="DM63" i="12"/>
  <c r="DM74" i="12"/>
  <c r="DM101" i="12"/>
  <c r="DM66" i="12"/>
  <c r="DD17" i="12"/>
  <c r="DA17" i="12"/>
  <c r="CX17" i="12"/>
  <c r="DG17" i="12"/>
  <c r="DM36" i="12"/>
  <c r="DM32" i="12"/>
  <c r="DM35" i="12"/>
  <c r="DM34" i="12"/>
  <c r="DM33" i="12"/>
  <c r="EA18" i="12"/>
  <c r="CU18" i="12"/>
  <c r="DD18" i="12" l="1"/>
  <c r="DA18" i="12"/>
  <c r="CX18" i="12"/>
  <c r="DG18" i="12"/>
  <c r="DM17" i="12"/>
  <c r="DY19" i="12"/>
  <c r="EB18" i="12"/>
  <c r="DM18" i="12" l="1"/>
  <c r="DZ19" i="12"/>
  <c r="EA19" i="12" l="1"/>
  <c r="CU19" i="12"/>
  <c r="DD19" i="12" l="1"/>
  <c r="DA19" i="12"/>
  <c r="CX19" i="12"/>
  <c r="DG19" i="12"/>
  <c r="DY20" i="12"/>
  <c r="EB19" i="12"/>
  <c r="DM19" i="12" l="1"/>
  <c r="DZ20" i="12"/>
  <c r="EA20" i="12" l="1"/>
  <c r="CU20" i="12"/>
  <c r="DD20" i="12" l="1"/>
  <c r="DA20" i="12"/>
  <c r="CX20" i="12"/>
  <c r="DG20" i="12"/>
  <c r="DY21" i="12"/>
  <c r="EB20" i="12"/>
  <c r="DM20" i="12" l="1"/>
  <c r="DZ21" i="12"/>
  <c r="EA21" i="12" l="1"/>
  <c r="CU21" i="12"/>
  <c r="DD21" i="12" l="1"/>
  <c r="DA21" i="12"/>
  <c r="CX21" i="12"/>
  <c r="DG21" i="12"/>
  <c r="DY22" i="12"/>
  <c r="EB21" i="12"/>
  <c r="DM21" i="12" l="1"/>
  <c r="DZ22" i="12"/>
  <c r="EA22" i="12" l="1"/>
  <c r="CU22" i="12"/>
  <c r="DD22" i="12" l="1"/>
  <c r="DA22" i="12"/>
  <c r="CX22" i="12"/>
  <c r="DG22" i="12"/>
  <c r="DY23" i="12"/>
  <c r="EB22" i="12"/>
  <c r="DM22" i="12" l="1"/>
  <c r="DZ23" i="12"/>
  <c r="EA23" i="12" l="1"/>
  <c r="CU23" i="12"/>
  <c r="DD23" i="12" l="1"/>
  <c r="DA23" i="12"/>
  <c r="CX23" i="12"/>
  <c r="DG23" i="12"/>
  <c r="DY24" i="12"/>
  <c r="EB23" i="12"/>
  <c r="DM23" i="12" l="1"/>
  <c r="DZ24" i="12"/>
  <c r="EA24" i="12" l="1"/>
  <c r="CU24" i="12"/>
  <c r="DD24" i="12" l="1"/>
  <c r="DA24" i="12"/>
  <c r="CX24" i="12"/>
  <c r="DG24" i="12"/>
  <c r="DY25" i="12"/>
  <c r="EB24" i="12"/>
  <c r="DM24" i="12" l="1"/>
  <c r="DZ25" i="12"/>
  <c r="EA25" i="12" l="1"/>
  <c r="CU25" i="12"/>
  <c r="DD25" i="12" l="1"/>
  <c r="DA25" i="12"/>
  <c r="CX25" i="12"/>
  <c r="DG25" i="12"/>
  <c r="DY26" i="12"/>
  <c r="EB25" i="12"/>
  <c r="DM25" i="12" l="1"/>
  <c r="DZ26" i="12"/>
  <c r="EA26" i="12" l="1"/>
  <c r="CU26" i="12"/>
  <c r="DD26" i="12" l="1"/>
  <c r="DA26" i="12"/>
  <c r="CX26" i="12"/>
  <c r="DG26" i="12"/>
  <c r="DY27" i="12"/>
  <c r="EB26" i="12"/>
  <c r="DM26" i="12" l="1"/>
  <c r="DZ27" i="12"/>
  <c r="EA27" i="12" l="1"/>
  <c r="CU27" i="12"/>
  <c r="DD27" i="12" l="1"/>
  <c r="DA27" i="12"/>
  <c r="CX27" i="12"/>
  <c r="DG27" i="12"/>
  <c r="DY28" i="12"/>
  <c r="EB27" i="12"/>
  <c r="DM27" i="12" l="1"/>
  <c r="DZ28" i="12"/>
  <c r="EA28" i="12" l="1"/>
  <c r="CU28" i="12"/>
  <c r="DD28" i="12" l="1"/>
  <c r="DA28" i="12"/>
  <c r="CX28" i="12"/>
  <c r="DG28" i="12"/>
  <c r="DY29" i="12"/>
  <c r="EB28" i="12"/>
  <c r="DM28" i="12" l="1"/>
  <c r="DZ29" i="12"/>
  <c r="EA29" i="12" l="1"/>
  <c r="CU29" i="12"/>
  <c r="DD29" i="12" l="1"/>
  <c r="DA29" i="12"/>
  <c r="CX29" i="12"/>
  <c r="DG29" i="12"/>
  <c r="DY30" i="12"/>
  <c r="EB29" i="12"/>
  <c r="DM29" i="12" l="1"/>
  <c r="DZ30" i="12"/>
  <c r="EA30" i="12" l="1"/>
  <c r="CU30" i="12"/>
  <c r="DD30" i="12" l="1"/>
  <c r="DD37" i="12" s="1"/>
  <c r="DD76" i="12" s="1"/>
  <c r="DD115" i="12" s="1"/>
  <c r="DA30" i="12"/>
  <c r="DA37" i="12" s="1"/>
  <c r="DA76" i="12" s="1"/>
  <c r="DA115" i="12" s="1"/>
  <c r="CX30" i="12"/>
  <c r="DG30" i="12"/>
  <c r="DG37" i="12" s="1"/>
  <c r="DG76" i="12" s="1"/>
  <c r="DG115" i="12" s="1"/>
  <c r="DY31" i="12"/>
  <c r="EB30" i="12"/>
  <c r="DM30" i="12" l="1"/>
  <c r="DM37" i="12" s="1"/>
  <c r="DM76" i="12" s="1"/>
  <c r="DM115" i="12" s="1"/>
  <c r="CX37" i="12"/>
  <c r="CX76" i="12" s="1"/>
  <c r="CX115" i="12" s="1"/>
  <c r="DZ31" i="12"/>
  <c r="EA31" i="12" s="1"/>
  <c r="DY32" i="12" s="1"/>
  <c r="EB31" i="12" l="1"/>
  <c r="DZ32" i="12" s="1"/>
  <c r="EA32" i="12" s="1"/>
  <c r="DY33" i="12" s="1"/>
  <c r="EB32" i="12" l="1"/>
  <c r="DZ33" i="12" s="1"/>
  <c r="EA33" i="12" s="1"/>
  <c r="DY34" i="12" s="1"/>
  <c r="EB33" i="12" l="1"/>
  <c r="DZ34" i="12" s="1"/>
  <c r="EA34" i="12" s="1"/>
  <c r="DY35" i="12" s="1"/>
  <c r="EB34" i="12" l="1"/>
  <c r="DZ35" i="12" l="1"/>
  <c r="EA35" i="12" s="1"/>
  <c r="DY36" i="12" s="1"/>
  <c r="EB35" i="12"/>
  <c r="DZ36" i="12" l="1"/>
  <c r="EA36" i="12" s="1"/>
  <c r="DY37" i="12" s="1"/>
  <c r="EB36" i="12" l="1"/>
  <c r="DZ37" i="12"/>
  <c r="EA37" i="12" s="1"/>
  <c r="DY38" i="12" s="1"/>
  <c r="EB37" i="12" l="1"/>
  <c r="DZ38" i="12"/>
  <c r="EA38" i="12" s="1"/>
  <c r="DY39" i="12" s="1"/>
  <c r="EB38" i="12" l="1"/>
  <c r="DZ39" i="12"/>
  <c r="EA39" i="12" s="1"/>
  <c r="DY40" i="12" s="1"/>
  <c r="EB39" i="12"/>
  <c r="DZ40" i="12" l="1"/>
  <c r="EA40" i="12" s="1"/>
  <c r="DY41" i="12" s="1"/>
  <c r="EB40" i="12" l="1"/>
  <c r="DZ41" i="12" l="1"/>
  <c r="EA41" i="12" s="1"/>
  <c r="DY42" i="12" s="1"/>
  <c r="EB41" i="12" l="1"/>
  <c r="DZ42" i="12" s="1"/>
  <c r="EA42" i="12" s="1"/>
  <c r="DY43" i="12" l="1"/>
  <c r="EB42" i="12"/>
  <c r="DZ43" i="12"/>
  <c r="EA43" i="12" s="1"/>
  <c r="DY44" i="12" s="1"/>
  <c r="EB43" i="12" l="1"/>
  <c r="DZ44" i="12"/>
  <c r="EA44" i="12" s="1"/>
  <c r="DY45" i="12" s="1"/>
  <c r="EB44" i="12"/>
  <c r="DZ45" i="12" l="1"/>
  <c r="EA45" i="12" s="1"/>
  <c r="DY46" i="12" s="1"/>
  <c r="EB45" i="12" l="1"/>
  <c r="DZ46" i="12" l="1"/>
  <c r="EA46" i="12" s="1"/>
  <c r="DY47" i="12" s="1"/>
  <c r="EB46" i="12" l="1"/>
  <c r="DZ47" i="12" s="1"/>
  <c r="EA47" i="12" s="1"/>
  <c r="DY48" i="12" l="1"/>
  <c r="EB47" i="12"/>
  <c r="DZ48" i="12" s="1"/>
  <c r="EA48" i="12" s="1"/>
  <c r="DY49" i="12" s="1"/>
  <c r="EB48" i="12" l="1"/>
  <c r="DZ49" i="12" s="1"/>
  <c r="EA49" i="12" s="1"/>
  <c r="DY50" i="12" l="1"/>
  <c r="EB49" i="12"/>
  <c r="DZ50" i="12"/>
  <c r="EA50" i="12" s="1"/>
  <c r="DY51" i="12" s="1"/>
  <c r="EB50" i="12" l="1"/>
  <c r="DZ51" i="12" s="1"/>
  <c r="EA51" i="12" s="1"/>
  <c r="DY52" i="12" s="1"/>
  <c r="EB51" i="12" l="1"/>
  <c r="DZ52" i="12" s="1"/>
  <c r="EA52" i="12" s="1"/>
  <c r="DY53" i="12" s="1"/>
  <c r="EB52" i="12" l="1"/>
  <c r="DZ53" i="12"/>
  <c r="EA53" i="12" s="1"/>
  <c r="DY54" i="12" s="1"/>
  <c r="EB53" i="12"/>
  <c r="DZ54" i="12" l="1"/>
  <c r="EA54" i="12" s="1"/>
  <c r="DY55" i="12" s="1"/>
  <c r="EB54" i="12" l="1"/>
  <c r="DZ55" i="12" s="1"/>
  <c r="EA55" i="12" s="1"/>
  <c r="DY56" i="12" l="1"/>
  <c r="EB55" i="12"/>
  <c r="DZ56" i="12"/>
  <c r="EA56" i="12" s="1"/>
  <c r="DY57" i="12" l="1"/>
  <c r="EB56" i="12"/>
  <c r="DZ57" i="12"/>
  <c r="EA57" i="12" s="1"/>
  <c r="DY58" i="12" s="1"/>
  <c r="EB57" i="12" l="1"/>
  <c r="DZ58" i="12"/>
  <c r="EA58" i="12" s="1"/>
  <c r="DY59" i="12" s="1"/>
  <c r="EB58" i="12" l="1"/>
  <c r="DZ59" i="12" s="1"/>
  <c r="EA59" i="12" s="1"/>
  <c r="DY60" i="12" s="1"/>
  <c r="EB59" i="12" l="1"/>
  <c r="DZ60" i="12" s="1"/>
  <c r="EA60" i="12" s="1"/>
  <c r="DY61" i="12" s="1"/>
  <c r="EB60" i="12" l="1"/>
  <c r="DZ61" i="12" l="1"/>
  <c r="EA61" i="12" s="1"/>
  <c r="DY62" i="12" s="1"/>
  <c r="EB61" i="12" l="1"/>
  <c r="DZ62" i="12"/>
  <c r="EA62" i="12" s="1"/>
  <c r="DY63" i="12" s="1"/>
  <c r="EB62" i="12" l="1"/>
  <c r="DZ63" i="12" l="1"/>
  <c r="EA63" i="12" s="1"/>
  <c r="DY64" i="12" s="1"/>
  <c r="EB63" i="12" l="1"/>
  <c r="DZ64" i="12" s="1"/>
  <c r="EA64" i="12" s="1"/>
  <c r="DY65" i="12" s="1"/>
  <c r="EB64" i="12" l="1"/>
  <c r="DZ65" i="12"/>
  <c r="EA65" i="12" s="1"/>
  <c r="DY66" i="12" s="1"/>
  <c r="EB65" i="12" l="1"/>
  <c r="DZ66" i="12" l="1"/>
  <c r="EA66" i="12" s="1"/>
  <c r="DY67" i="12" s="1"/>
  <c r="EB66" i="12" l="1"/>
  <c r="DZ67" i="12" s="1"/>
  <c r="EA67" i="12" s="1"/>
  <c r="DY68" i="12" s="1"/>
  <c r="EB67" i="12" l="1"/>
  <c r="DZ68" i="12" s="1"/>
  <c r="EA68" i="12" s="1"/>
  <c r="DY69" i="12" s="1"/>
  <c r="EB68" i="12" l="1"/>
  <c r="DZ69" i="12" s="1"/>
  <c r="EA69" i="12" s="1"/>
  <c r="DY70" i="12" s="1"/>
  <c r="EB69" i="12" l="1"/>
  <c r="DZ70" i="12" s="1"/>
  <c r="EA70" i="12" s="1"/>
  <c r="DY71" i="12" s="1"/>
  <c r="EB70" i="12" l="1"/>
  <c r="DZ71" i="12"/>
  <c r="EA71" i="12" s="1"/>
  <c r="DY72" i="12" s="1"/>
  <c r="EB71" i="12" l="1"/>
  <c r="DZ72" i="12" s="1"/>
  <c r="EA72" i="12" s="1"/>
  <c r="DY73" i="12" s="1"/>
  <c r="EB72" i="12" l="1"/>
  <c r="DZ73" i="12" l="1"/>
  <c r="EA73" i="12" s="1"/>
  <c r="DY74" i="12" s="1"/>
  <c r="EB73" i="12" l="1"/>
  <c r="DZ74" i="12" s="1"/>
  <c r="EA74" i="12" s="1"/>
  <c r="DY75" i="12" s="1"/>
  <c r="EB74" i="12" l="1"/>
  <c r="DZ75" i="12" l="1"/>
  <c r="EA75" i="12" s="1"/>
  <c r="DY76" i="12" s="1"/>
  <c r="EB75" i="12" l="1"/>
  <c r="DZ76" i="12" s="1"/>
  <c r="EA76" i="12" s="1"/>
  <c r="EB76" i="12" s="1"/>
</calcChain>
</file>

<file path=xl/sharedStrings.xml><?xml version="1.0" encoding="utf-8"?>
<sst xmlns="http://schemas.openxmlformats.org/spreadsheetml/2006/main" count="1718" uniqueCount="450">
  <si>
    <t>लोकसभा क्षेत्र का नाम-</t>
  </si>
  <si>
    <t>विधानसभा क्षेत्र का नाम-</t>
  </si>
  <si>
    <t>राज्य-</t>
  </si>
  <si>
    <t>जिला-</t>
  </si>
  <si>
    <t>तहसील-</t>
  </si>
  <si>
    <t>ब्लॉक-</t>
  </si>
  <si>
    <t>क्रमांक-</t>
  </si>
  <si>
    <t>राजस्व ग्राम-</t>
  </si>
  <si>
    <t>वार्ड नंबर-</t>
  </si>
  <si>
    <t>भाग संख्या-</t>
  </si>
  <si>
    <t>मतदान केन्द्र का नाम-</t>
  </si>
  <si>
    <t>बूथ लेवल अधिकारी का नाम-</t>
  </si>
  <si>
    <t>पदनाम-</t>
  </si>
  <si>
    <t>पदस्थापन-</t>
  </si>
  <si>
    <t>मोबाईल नंबर-</t>
  </si>
  <si>
    <t>क्र.सं.</t>
  </si>
  <si>
    <t>मतदाता का नाम</t>
  </si>
  <si>
    <t>पिता/पति का नाम</t>
  </si>
  <si>
    <t>वासस्थान</t>
  </si>
  <si>
    <t>मकान न.</t>
  </si>
  <si>
    <t>लिंग</t>
  </si>
  <si>
    <t>जन्म तिथि</t>
  </si>
  <si>
    <t>आयु</t>
  </si>
  <si>
    <t>पहचान पत्र संख्या</t>
  </si>
  <si>
    <t>आधार नम्बर</t>
  </si>
  <si>
    <t>मोबाईल नम्बर</t>
  </si>
  <si>
    <t>M</t>
  </si>
  <si>
    <t>F</t>
  </si>
  <si>
    <t>अपने भाग संख्या के क्षेत्र के वासस्थान/मोहल्ला के नाम नीचे लिखें-</t>
  </si>
  <si>
    <t>स्टेटस</t>
  </si>
  <si>
    <t>भारत निर्वाचन आयोग</t>
  </si>
  <si>
    <t>प्ररूप - 6</t>
  </si>
  <si>
    <t>अभिस्वीकृति सं-.......................................</t>
  </si>
  <si>
    <t>कार्यालय द्वारा भरा जाये</t>
  </si>
  <si>
    <t>निर्वाचक रजिस्ट्रीकरण नियम, 1960 के नियम 13(1) और 26 देखिये</t>
  </si>
  <si>
    <t>पहली बार मतदाता या किसी एक निर्वाचन-क्षेत्र से किसी अन्य एक निर्वाचन-क्षेत्र में स्थानान्तरण के कारण</t>
  </si>
  <si>
    <t>निर्वाचक नामावली में नाम को सम्मिलित करने के लिए आवेदन</t>
  </si>
  <si>
    <t>सेवा में,</t>
  </si>
  <si>
    <t>विधानसभा निर्वाचन-क्षेत्र</t>
  </si>
  <si>
    <t>आज्ञापक विशिष्टियां</t>
  </si>
  <si>
    <t>(क)</t>
  </si>
  <si>
    <t>(ख)</t>
  </si>
  <si>
    <t>(ग)</t>
  </si>
  <si>
    <t>(घ)</t>
  </si>
  <si>
    <t>(ड़)</t>
  </si>
  <si>
    <t>(च)</t>
  </si>
  <si>
    <t>(छ)</t>
  </si>
  <si>
    <t>(ज)</t>
  </si>
  <si>
    <t>नाम</t>
  </si>
  <si>
    <t>उपनाम (यदि कोई हो तो)</t>
  </si>
  <si>
    <t>आवेदक के नातेदार का नाम और उपनाम</t>
  </si>
  <si>
    <t>पिता</t>
  </si>
  <si>
    <t>माता</t>
  </si>
  <si>
    <t>पति</t>
  </si>
  <si>
    <t>पत्नि</t>
  </si>
  <si>
    <t>अन्य</t>
  </si>
  <si>
    <t>पिनकोड-</t>
  </si>
  <si>
    <t>ग्राम पंचायत-</t>
  </si>
  <si>
    <t>डाकघर-</t>
  </si>
  <si>
    <t>वर्ष</t>
  </si>
  <si>
    <t>माह</t>
  </si>
  <si>
    <t>/</t>
  </si>
  <si>
    <t>पुरुष</t>
  </si>
  <si>
    <t>स्त्री</t>
  </si>
  <si>
    <t>तृतीय लिंग</t>
  </si>
  <si>
    <t>मास</t>
  </si>
  <si>
    <t xml:space="preserve"> मैं अनुरोध करता हूँ कि मेरे नाम को पूर्वोक्त सभी क्षेत्र के लिए निर्वाचक नामावली में सम्मिलित किया जाए| (समुचित बाक्स</t>
  </si>
  <si>
    <t>पर सही का निशान लगाएं) पहली बार के मतदाता के रूप में</t>
  </si>
  <si>
    <t>या अन्य सभा क्षेत्र से स्थानान्तरण के कारण</t>
  </si>
  <si>
    <t>निर्वाचक नामावली में सम्मिलित किए जाने के लिए मेरे दवे के समर्थन में विशिष्टियां नीचे दी गई हैं:-</t>
  </si>
  <si>
    <r>
      <t xml:space="preserve">नातेदारी की किस्म </t>
    </r>
    <r>
      <rPr>
        <sz val="10"/>
        <color theme="1"/>
        <rFont val="Calibri"/>
        <family val="2"/>
        <scheme val="minor"/>
      </rPr>
      <t>(समुचित बॉक्स पर सही का निशान लगावें)</t>
    </r>
  </si>
  <si>
    <t xml:space="preserve">आयु (चालू कलेंडर वर्ष की 1 जनवरी </t>
  </si>
  <si>
    <t xml:space="preserve"> को)</t>
  </si>
  <si>
    <r>
      <t xml:space="preserve">जन्म की तारीख </t>
    </r>
    <r>
      <rPr>
        <sz val="10"/>
        <color theme="1"/>
        <rFont val="Calibri"/>
        <family val="2"/>
        <scheme val="minor"/>
      </rPr>
      <t>(DD/MM/YYYY के प्ररूप में)</t>
    </r>
    <r>
      <rPr>
        <sz val="12"/>
        <color theme="1"/>
        <rFont val="Calibri"/>
        <family val="2"/>
        <scheme val="minor"/>
      </rPr>
      <t xml:space="preserve"> </t>
    </r>
    <r>
      <rPr>
        <sz val="10"/>
        <color theme="1"/>
        <rFont val="Calibri"/>
        <family val="2"/>
        <scheme val="minor"/>
      </rPr>
      <t>(यदि ज्ञात हो)</t>
    </r>
  </si>
  <si>
    <r>
      <t xml:space="preserve">आवेदक का लिंग </t>
    </r>
    <r>
      <rPr>
        <sz val="10"/>
        <color theme="1"/>
        <rFont val="Calibri"/>
        <family val="2"/>
        <scheme val="minor"/>
      </rPr>
      <t>(समुचित बॉक्स पर सही का निशान लगावें)</t>
    </r>
  </si>
  <si>
    <t>गृह संख्या-</t>
  </si>
  <si>
    <t>गली/क्षेत्र/स्थान-</t>
  </si>
  <si>
    <t>शहर/ग्राम-</t>
  </si>
  <si>
    <t>राज्य/संघ राज्य क्षेत्र-</t>
  </si>
  <si>
    <r>
      <t xml:space="preserve">वर्तमान पता </t>
    </r>
    <r>
      <rPr>
        <sz val="10"/>
        <color theme="1"/>
        <rFont val="Arial"/>
        <family val="2"/>
      </rPr>
      <t>(जिसका आवेदक मामूली तौर पर निवासी है)</t>
    </r>
  </si>
  <si>
    <t>आवेदक का स्थायी पता-</t>
  </si>
  <si>
    <t>(i)</t>
  </si>
  <si>
    <t>(ञ)</t>
  </si>
  <si>
    <t>ईपीआईसी सं. (यदि जारी किया गया है)</t>
  </si>
  <si>
    <t>(ट)</t>
  </si>
  <si>
    <t xml:space="preserve">निर्वाचक रजिस्ट्रीकरण ऑफिसर </t>
  </si>
  <si>
    <t>वैकल्पिक विशिष्टियां</t>
  </si>
  <si>
    <t>वाक् एवं सुनने</t>
  </si>
  <si>
    <t>दृश्य दुर्बलता</t>
  </si>
  <si>
    <t>गति विषयक</t>
  </si>
  <si>
    <t>(ठ)</t>
  </si>
  <si>
    <t>(ड)</t>
  </si>
  <si>
    <t>मोबाईल सं. (वैकल्पिक)</t>
  </si>
  <si>
    <t>ई-मेल (वैकल्पिक)</t>
  </si>
  <si>
    <t>घोषणा : मैं घोषणा करता हूँ कि अपने सर्वोतम ज्ञान और विश्वास के अनुसार :</t>
  </si>
  <si>
    <t>मैं भारत का नागरिक हूँ और मेरे जन्म का ग्राम/शहर</t>
  </si>
  <si>
    <t>जिला</t>
  </si>
  <si>
    <t>राज्य</t>
  </si>
  <si>
    <t>है|</t>
  </si>
  <si>
    <t>मैं</t>
  </si>
  <si>
    <t>निवासी हूँ|</t>
  </si>
  <si>
    <t>से ऊपर(ज) में दिए गए पते वाले स्थान में</t>
  </si>
  <si>
    <t>मैंने किसी अन्य निर्वाचन-क्षेत्र के लिए निर्वाचक नामावली में मेरा नाम पहले से ही सम्मिलित नहीं किया है|</t>
  </si>
  <si>
    <t xml:space="preserve">मेरा नाम </t>
  </si>
  <si>
    <t xml:space="preserve"> राज्य के </t>
  </si>
  <si>
    <t>मामूली रूप से निवास का पूर्व पता (यदि अन्य निर्वाचन क्षेत्र से स्थानान्तरण के कारण आवेदन कर रहे हो)</t>
  </si>
  <si>
    <t>गृह सं.</t>
  </si>
  <si>
    <t>स्थान:</t>
  </si>
  <si>
    <t>तारीख:</t>
  </si>
  <si>
    <t>आवेदक के हस्ताक्षर</t>
  </si>
  <si>
    <t>क्षेत्र स्तरीय सत्यापन ऑफिसर की टिप्पणी :</t>
  </si>
  <si>
    <t>की गई कार्रवाई के ब्यौरे</t>
  </si>
  <si>
    <t>(निर्वाचन क्षेत्र के निर्वाचक रजिस्ट्रीकरण ऑफिसर द्वारा भरा जाएगा)</t>
  </si>
  <si>
    <t>श्री/श्रीमती/कुमारी</t>
  </si>
  <si>
    <t>ईआरओ के हस्ताक्षर</t>
  </si>
  <si>
    <t>ईआरओ की मुहर</t>
  </si>
  <si>
    <t xml:space="preserve">       मैं इस बात से भिज्ञ हूँ कि ऐसा कथन या घोषणा करना, जो मिथ्या है, जिसके प्रति मैं यह जानता हूँ या विश्वास करता हूँ कि यह मिथ्या है या उसके सत्य होने का मुझे विश्वास नहीं है, लोक प्रतिनिधित्व अधिनियम, 1950 (1950 का 43) की धारा 31 के अधीन दण्डनीय है|</t>
  </si>
  <si>
    <t xml:space="preserve">के निर्वाचक नामावली में नाम के </t>
  </si>
  <si>
    <t>प्रारूप 6 में आवेदन को स्वीकार/अस्वीकार किया गया है| स्वीकार करने के [नियम 18/20/26 (4 के अधीन या</t>
  </si>
  <si>
    <t>अनुसरण में) या नियम 17/20/26 (4) के अधीन अस्वीकार) विस्तृत कारण नीचे दिए गए है:</t>
  </si>
  <si>
    <t>ü</t>
  </si>
  <si>
    <t>आवेदक का नाम</t>
  </si>
  <si>
    <t>संबंध</t>
  </si>
  <si>
    <t>आवेदन प्रकार</t>
  </si>
  <si>
    <t>नवीन</t>
  </si>
  <si>
    <t>स्थानान्तरित</t>
  </si>
  <si>
    <t>गली/क्षेत्र/स्थान</t>
  </si>
  <si>
    <t>शहर/ग्राम</t>
  </si>
  <si>
    <t>डाकघर</t>
  </si>
  <si>
    <t>पिनकोड</t>
  </si>
  <si>
    <t>वर्तमान पता</t>
  </si>
  <si>
    <t>ई-मेल</t>
  </si>
  <si>
    <t>दिनांक</t>
  </si>
  <si>
    <t>बी.एल.ओ. की टिपण्णी</t>
  </si>
  <si>
    <t>उपनाम (यदि हो)</t>
  </si>
  <si>
    <t>नि:शक्तता प्रकार</t>
  </si>
  <si>
    <r>
      <t xml:space="preserve">पहचान पत्र संख्या </t>
    </r>
    <r>
      <rPr>
        <b/>
        <sz val="10"/>
        <color theme="1"/>
        <rFont val="Arial"/>
        <family val="2"/>
      </rPr>
      <t>(केवल स्थानान्तरित हेतु)</t>
    </r>
  </si>
  <si>
    <t xml:space="preserve">  (</t>
  </si>
  <si>
    <t>)</t>
  </si>
  <si>
    <t>विधानसभा</t>
  </si>
  <si>
    <t xml:space="preserve"> निर्वाचन-क्षेत्र के, जिसमें मैं नीचे उल्लिखित पते पर पहले से ही मामूली तौर से निवास कर रहा था| निर्वाचक नामावली में सम्मिलित कर लिया गया होगा और यदि ऐसा है तो मैं अनुरोध करता हूँ कि उसे उस निर्वाचक नामावली से नाम हटा दिया जाए|</t>
  </si>
  <si>
    <t>(ii)</t>
  </si>
  <si>
    <t>(iii)</t>
  </si>
  <si>
    <t>जिसका फॉर्म प्रिंट करना है उसका क्रमांक (R-6 शीट अनुसार) नीचे बॉक्स में चयन करें-</t>
  </si>
  <si>
    <t>निवास कब से</t>
  </si>
  <si>
    <t>निवास रूप</t>
  </si>
  <si>
    <t xml:space="preserve"> / </t>
  </si>
  <si>
    <t>लिए गए विनिश्चय की संसूचना (निर्वाचन क्षेत्र के निर्वाचक रजिस्ट्रीकरण ऑफिसर द्वारा भरा जाना है और आवेदक द्वारा दिए गए पते पर आवेदक को डाक से भेजा जाना है)</t>
  </si>
  <si>
    <t>वर्तमान पता, जहाँ आवेदक मामूली रूप से निवास करता है|</t>
  </si>
  <si>
    <t>का प्रारूप 6 में आवेदन को</t>
  </si>
  <si>
    <t>निर्वाचक रजिस्ट्रीकरण ऑफिसर</t>
  </si>
  <si>
    <t>पता-.................................................................</t>
  </si>
  <si>
    <t>अभिस्वीकृति/रसीद</t>
  </si>
  <si>
    <t>अभिस्वीकृति सं.</t>
  </si>
  <si>
    <t>का प्रारूप 6 में आवेदन प्राप्त हुआ है|</t>
  </si>
  <si>
    <t>(आवेदक आवेदन की स्थिति की अभिस्वीकृति संख्या को निर्दिष्ट करते हुए जाँच कर सकता है)</t>
  </si>
  <si>
    <t>ईआरओ/ईआरओ/बीएलओ का नाम/हस्ताक्षर</t>
  </si>
  <si>
    <t>(क) स्वीकार कर लिया गया है और श्री/श्रीमती/कुमारी....................................................... को................................ सभा निर्वाचन क्षेत्र..............................के भाग सं.--------------के क्रम सं....................रजिस्ट्रीकृत कर लिया गया है|</t>
  </si>
  <si>
    <t>(ख) ...........................................................................................के कारण से अस्वीकार कर दिया गया है|</t>
  </si>
  <si>
    <t xml:space="preserve">नि:शक्तता (यदि कोई हो) </t>
  </si>
  <si>
    <t>से मामूली तौर से निवासी हूँ|</t>
  </si>
  <si>
    <t>प्ररूप - 7</t>
  </si>
  <si>
    <t>पावती सं-.......................................</t>
  </si>
  <si>
    <t>निर्वाचक रजिस्ट्रीकरण नियम, 1960 के नियम 13(2) और 26 देखिये</t>
  </si>
  <si>
    <t>मृत्यु या स्थान परिवर्तन के कारण निर्वाचक नामावली में अन्य व्यक्ति का नाम सम्मिलित करने का आक्षेप/</t>
  </si>
  <si>
    <t>अपना नाम हटाने/किसी अन्य व्यक्ति का नाम हटाने के लिए आवेदन</t>
  </si>
  <si>
    <t>जिसका फॉर्म प्रिंट करना है उसका क्रमांक (R-7 शीट अनुसार) नीचे बॉक्स में चयन करें-</t>
  </si>
  <si>
    <t>मैं निर्वाचक नामावली में नीचे उल्लिखित व्यक्ति का नाम सम्मिलित किए जाने के प्रस्ताव पर आक्षेप करता हूँ|</t>
  </si>
  <si>
    <t>मैं निवेदन करता हूँ नीचे उल्लिखित व्यक्ति का नाम से संबंधित प्रविष्टि को हटाया जाना अपेक्षित है|</t>
  </si>
  <si>
    <t>मैं निवेदन करता हूँ नीचे उल्लिखित मुझसे संबंधित प्रविष्टि हटाई जानी है|</t>
  </si>
  <si>
    <t>मेरे आक्षेप या हटाएँ जाने के समर्थन में विशिष्टियां नीचे दी जा रही है:</t>
  </si>
  <si>
    <t>आवेदक की विशिष्टियां</t>
  </si>
  <si>
    <t xml:space="preserve"> -: बूथ का विवरण :- </t>
  </si>
  <si>
    <t>भाग सं.</t>
  </si>
  <si>
    <t>क्रम सं.</t>
  </si>
  <si>
    <t>उस व्यक्ति के ब्यौरे जिसका नाम सम्मिलित किए जाने पर आक्षेप किया गया है या जिसकी प्रविष्टि हटाई जानी है</t>
  </si>
  <si>
    <t>आक्षेप/हटाए जाने का कारण</t>
  </si>
  <si>
    <t xml:space="preserve">       घोषणा:- मैं घोषणा करता हूँ कि ऊपर वर्णित तथ्य और विशिष्टियां मेरी सर्वोत्तम जानकारी और विश्वास के अनुसार सही है और मुझे मालूम है कि ऐसा कथन या घोषणा करना जो असत्य है और जिसे मैं जानता हूँ या विश्वास करता हूँ कि असत्य है या जिसके सत्य होने पर विश्वास नहीं करता हूँ| वह लोक प्रतिनिधित्व अधिनियम, 1950 (1950 का 43) की धारा 31 के अधीन दण्डनीय है|</t>
  </si>
  <si>
    <t>का निवासी है,का</t>
  </si>
  <si>
    <t>जो</t>
  </si>
  <si>
    <t xml:space="preserve">      स्वीकार करने (नियम 18/20/26(4) या उसके अनुसरण में) या नामंजूर (नियम 17/20/26(4) या उसके अनुसरण में) के लिए विस्तृत कारण नीचे दिए गए है|</t>
  </si>
  <si>
    <t>निर्वाचक रजिस्ट्रीकरण ऑफिसर के हस्ताक्षर</t>
  </si>
  <si>
    <t>निर्वाचक रजिस्ट्रीकरण ऑफिसर की मुहर</t>
  </si>
  <si>
    <t>लिए गए विनिश्चय की सूचना (निर्वाचन क्षेत्र के निर्वाचक रजिस्ट्रीकरण ऑफिसर द्वारा भरा जाना है और अभ्यार्थी के रिकार्ड पर उपलब्ध पते पर डाक द्वारा भेजा जाना है)</t>
  </si>
  <si>
    <t>का प्रारूप 7 में आवेदन को</t>
  </si>
  <si>
    <t>पावती/रसीद</t>
  </si>
  <si>
    <t>पावती सं.</t>
  </si>
  <si>
    <t>(आवेदक आवेदन की स्थिति की पावती सं. को निर्दिष्ट करते हुए जाँच कर सकता है)</t>
  </si>
  <si>
    <t>का प्रारूप 7 में आवेदन प्राप्त हुआ है|</t>
  </si>
  <si>
    <t>मतदाता क्रमांक</t>
  </si>
  <si>
    <t>मतदाता विवरण</t>
  </si>
  <si>
    <t>जन्म स्थान विवरण</t>
  </si>
  <si>
    <t xml:space="preserve">विधानसभा </t>
  </si>
  <si>
    <t>निर्वाचन-क्षेत्र</t>
  </si>
  <si>
    <t xml:space="preserve">   मैं निवेदन करता हूँ कि उपरोक्त निर्वाचन क्षेत्र की निर्वाचक नामावली में आने वाली मुझसे संबंधित प्रविष्टि शुद्ध नहीं है और इसे शुद्ध कर दिया जाए|</t>
  </si>
  <si>
    <t>निर्वाचक नामावली में प्रविष्ट विशिष्टियों की शुद्धि के लिए आवेदन</t>
  </si>
  <si>
    <t xml:space="preserve">निर्वाचक नामावली के साथ रजिस्ट्रीकरण के ब्यौरे </t>
  </si>
  <si>
    <t>विधानसभा क्षेत्र का नाम</t>
  </si>
  <si>
    <t>कृपया सही की जाने वाली प्रविष्टि पर निशान लगाएं</t>
  </si>
  <si>
    <t>फोटो</t>
  </si>
  <si>
    <t>ईपीआईसी</t>
  </si>
  <si>
    <t>पता</t>
  </si>
  <si>
    <t>जन्म की तारीख</t>
  </si>
  <si>
    <t>संबंधी का नाम</t>
  </si>
  <si>
    <t>संबंध का प्रकार</t>
  </si>
  <si>
    <t>शुद्ध की जाने वाली प्रविष्टि में शुद्ध विशिष्टियां नीचे दी गई है-</t>
  </si>
  <si>
    <t xml:space="preserve">   मुझे ज्ञात है कि ऐसा कथन या घोषणा करना जो असत्य है और जिसे मैं जानता हूँ या विश्वास करता हूँ कि असत्य है या जिसके सत्य होने पर विश्वास नहीं करता हूँ| वह लोक प्रतिनिधित्व अधिनियम, 1950 (1950 का 43) की धारा 31 के अधीन दण्डनीय है|</t>
  </si>
  <si>
    <t>का</t>
  </si>
  <si>
    <t>आवेदन को स्वीकृत/ नामंजूर कर दिया गया है|</t>
  </si>
  <si>
    <t xml:space="preserve">      (नियम 18/20/26(4) या उसके अनुसरण में) स्वीकार करने या (नियम 17/20/26(4) या उसके अनुसरण में) नामंजूर करने के लिए विस्तृत कारण नीचे दिए गए है|</t>
  </si>
  <si>
    <t>(क) स्वीकार कर लिया गया है विधानसभा क्षेत्र संख्या........................................................................... के भाग सं.............................की क्रम सं.............................को तदनुसार.....................................................उपांतरित कर दिया गया है|</t>
  </si>
  <si>
    <t>(ख) ...........................................................................................के कारण से अस्वीकृत कर दिया गया है|</t>
  </si>
  <si>
    <t>का प्रारूप 8 में आवेदन प्राप्त हुआ है|</t>
  </si>
  <si>
    <t>प्ररूप - 8</t>
  </si>
  <si>
    <t>अन्य द्वारा आक्षेप</t>
  </si>
  <si>
    <t>अन्य द्वारा हटाना</t>
  </si>
  <si>
    <t>स्वयं द्वारा हटाना</t>
  </si>
  <si>
    <t>आवेदन प्रकृति</t>
  </si>
  <si>
    <t>आवेदक (आक्षेपकर्ता) का विवरण</t>
  </si>
  <si>
    <t>मतदाता क्रम सं.</t>
  </si>
  <si>
    <t>मतदाता पहचान पत्र सं.</t>
  </si>
  <si>
    <t>स्थायी (पत्र व्यवहार) पता</t>
  </si>
  <si>
    <t>जन्मतिथि</t>
  </si>
  <si>
    <t>आवेदक का विवरण</t>
  </si>
  <si>
    <t>मोबाईल नंबर</t>
  </si>
  <si>
    <t>प्रकृति</t>
  </si>
  <si>
    <t>शुद्ध प्रविष्टि</t>
  </si>
  <si>
    <t>शुद्ध की जाने वाली प्रविष्टि में शुद्ध विशिष्टियां</t>
  </si>
  <si>
    <t>प्ररूप - 8क</t>
  </si>
  <si>
    <t>(अनुबंध I)</t>
  </si>
  <si>
    <t>प्रतिस्थापन निर्वाचक फोटो पहचान कार्ड (एपिक) जारी करने के लिए आवेदन</t>
  </si>
  <si>
    <t>प्ररूप आई.डी.</t>
  </si>
  <si>
    <t>ईसीआई-एपिक-001</t>
  </si>
  <si>
    <t>क</t>
  </si>
  <si>
    <t>राज्य/संघ राज्य-क्षेत्र:</t>
  </si>
  <si>
    <t>विधानसभा निर्वाचन क्षेत्र संख्या व नाम:</t>
  </si>
  <si>
    <t>ख</t>
  </si>
  <si>
    <t>निर्वाचक का विवरण (निर्वाचक द्वारा भरे जाने के लिए)</t>
  </si>
  <si>
    <t>प्राप्ति दिनांक</t>
  </si>
  <si>
    <t>वितरण दिनांक</t>
  </si>
  <si>
    <t>प्राप्तकर्ता का नाम</t>
  </si>
  <si>
    <t>प्राप्तकर्ता का हस्ताक्षर</t>
  </si>
  <si>
    <t>प्राप्तकर्ता मो.न.</t>
  </si>
  <si>
    <t>निर्वाचन विभाग से प्राप्त मतदाता पहचान पत्र (एपिक) वितरण पत्रक</t>
  </si>
  <si>
    <t>विधानसभा क्षेत्र का नाम व संख्या-</t>
  </si>
  <si>
    <t>भाग सं-</t>
  </si>
  <si>
    <t>महोदय/महोदया,</t>
  </si>
  <si>
    <t>मैं अनुरोध करता/करती हूँ कि मुझे एक डुप्लीकेट निर्वाचक फोटो पहचान कार्ड जरी किया जाए क्योंकि मेरे निर्वाचक विवरण में दोष-सुधार किए जाने के कारण मेरा मूल कार्ड गुम/नष्ट/विकृत हो गया है या पते में परिवर्तन होने के कारण मैं अपने नए पते के साथ एक नया कार्ड प्राप्त करना चाहता/चाहती हूँ| मैं डुप्लीकेट एपिक जरी करने के शुल्क के साथ आपको अपना एपिक वापस कर रहा/रही हूँ| मेरा नाम उपरोक्त निर्वाचन-क्षेत्र की निर्वाचक नामावली में शामिल है| डुप्लीकेट एपिक जारी करने के मेरे दावे के समर्थन में विवरण नीचे दिए गए हैं-</t>
  </si>
  <si>
    <t>निर्वाचक का नाम:</t>
  </si>
  <si>
    <t>पिता/माता/पति का नाम:</t>
  </si>
  <si>
    <t>लिंग:</t>
  </si>
  <si>
    <t>जन्म तिथि:</t>
  </si>
  <si>
    <t>यदि ज्ञात नहीं हो तो आयु वर्षों में:</t>
  </si>
  <si>
    <t>मैं एपिक वीआरसी/सीएससी से संगृहीत करूँगा/करुँगी|</t>
  </si>
  <si>
    <t>मैं अपना एपिक डाक द्वारा प्राप्त करना चाहता/चाहती हूँ|</t>
  </si>
  <si>
    <t>मैं एपिक बीएलओ से संगृहीत करूँगा/करुँगी|</t>
  </si>
  <si>
    <t>(i) गृह संख्या-</t>
  </si>
  <si>
    <t>(iii) क्षेत्र/मोहल्ला-</t>
  </si>
  <si>
    <t>(ii) गली/सड़क/स्थान-</t>
  </si>
  <si>
    <t>(iv) शहर/ग्राम-</t>
  </si>
  <si>
    <t>(v) पिनकोड-</t>
  </si>
  <si>
    <t>(vii) जिला-</t>
  </si>
  <si>
    <t>(vi) पुलिस स्टेशन-</t>
  </si>
  <si>
    <t>(viii) डुप्लीकेट कार्ड के लिए आवेदन करने के कारण-</t>
  </si>
  <si>
    <t>मैं एतदद्वारा अपना विकृत/पुराना कार्ड वापस करता/करती हूँ|</t>
  </si>
  <si>
    <t>अधिकारिक इस्तेमाल के लिए</t>
  </si>
  <si>
    <t>ग</t>
  </si>
  <si>
    <t>एपिक जारी करने के लिए प्रमाणीकरण (ईआरओ के प्रतिनिधि द्वारा भरे जाने के लिए)</t>
  </si>
  <si>
    <t>भाग सं.:</t>
  </si>
  <si>
    <t>भाग में निर्वाचक की क्रम सं.:</t>
  </si>
  <si>
    <t>पंजी सं.:</t>
  </si>
  <si>
    <t>पंजी में क्रम सं.:</t>
  </si>
  <si>
    <t>दिनांक:</t>
  </si>
  <si>
    <t>सत्यापनकर्ता:</t>
  </si>
  <si>
    <t>हस्ताक्षर</t>
  </si>
  <si>
    <t>टोकन न. या रसीद सं.</t>
  </si>
  <si>
    <t>नामोद्दिष्ट फोटोग्राफी लोकेशन (डीपीएल) या कॉमन सर्विस सेंटर (सीएसई) की आईडी संख्या:</t>
  </si>
  <si>
    <t>निर्वाचक द्वारा आर-एपिक की अभिस्वीकृति</t>
  </si>
  <si>
    <t>घ</t>
  </si>
  <si>
    <t>डुप्लीकेट एपिक प्राप्त करने की तारीख</t>
  </si>
  <si>
    <t>निर्वाचक के हस्ताक्षर या अंगूठे के निशान</t>
  </si>
  <si>
    <t>मैं वचन देता/देती हूँ कि यदि मुझे जारी पूर्ववर्ती कार्ड बाद की</t>
  </si>
  <si>
    <t>तारीख में प्राप्त होता है तो मैं उसे वापस कर दूंगा/दूंगी|</t>
  </si>
  <si>
    <t>स्थान</t>
  </si>
  <si>
    <t>आवेदक हस्ताक्षर</t>
  </si>
  <si>
    <t>मूल एपिक कार्ड सं. (यदि ज्ञात हो):</t>
  </si>
  <si>
    <t>जिसका फॉर्म प्रिंट करना है उसका क्रमांक (R-8क शीट अनुसार) नीचे बॉक्स में चयन करें-</t>
  </si>
  <si>
    <t xml:space="preserve"> विधानसभा निर्वाचन-क्षेत्र</t>
  </si>
  <si>
    <t>जिसका फॉर्म प्रिंट करना है उसका क्रमांक (R-8 शीट अनुसार) नीचे बॉक्स में चयन करें-</t>
  </si>
  <si>
    <t>मतदाता सूची में नाम जोड़ने हेतु फॉर्म 6 के लिए रजिस्टर</t>
  </si>
  <si>
    <t>निर्वाचक रजिस्ट्रीकरण ऑफिसर के द्वारा प्रेषण के समय डाक टिकट चस्पा करना</t>
  </si>
  <si>
    <r>
      <t xml:space="preserve">पूरे चेहरे को उपदर्शित करते हुए नवीनतम फोटो 3.5cm </t>
    </r>
    <r>
      <rPr>
        <sz val="10"/>
        <color theme="1"/>
        <rFont val="Arial"/>
        <family val="2"/>
      </rPr>
      <t>×</t>
    </r>
    <r>
      <rPr>
        <sz val="10"/>
        <color theme="1"/>
        <rFont val="Calibri"/>
        <family val="2"/>
      </rPr>
      <t xml:space="preserve">3.5cm </t>
    </r>
    <r>
      <rPr>
        <sz val="10"/>
        <color theme="1"/>
        <rFont val="Calibri"/>
        <family val="2"/>
        <scheme val="minor"/>
      </rPr>
      <t>चस्पा करना है</t>
    </r>
  </si>
  <si>
    <t>मतदाता सूची से नाम हटाने हेतु फॉर्म 7 की सूची</t>
  </si>
  <si>
    <t>का प्रारूप 8 में आवेदन को</t>
  </si>
  <si>
    <t>(क) स्वीकार कर लिया गया है और श्री/श्रीमती/कुमारी....................................................... के नाम को निर्वाचन क्षेत्र के भाग सं............................के क्रम सं.............................से हटा दिया है|</t>
  </si>
  <si>
    <t>स्थायी पता - (यदि स्थानांतरित मतदाता हो तो पूर्व का पता लिखें अन्यथा नहीं लिखें)</t>
  </si>
  <si>
    <t>प्ररूप 7 में निर्वाचक नामावली में नाम सम्मिलित किये जाने का आक्षेप या हटाये जाने के आवेदन को स्वीकार कर लिया गया है/ नामंजूर कर दिया गया है|</t>
  </si>
  <si>
    <t>(NERPAP) - 2015</t>
  </si>
  <si>
    <t>नाम-</t>
  </si>
  <si>
    <t>ईपीआईसी-</t>
  </si>
  <si>
    <t>लिंग-</t>
  </si>
  <si>
    <t>जन्मतिथि-</t>
  </si>
  <si>
    <t>आयु-</t>
  </si>
  <si>
    <t>संबंधी का नाम-</t>
  </si>
  <si>
    <t>संबंध का प्रकार-</t>
  </si>
  <si>
    <t>पता-</t>
  </si>
  <si>
    <t>मूल एपिक कार्ड सं.</t>
  </si>
  <si>
    <t>आयु वर्ष में</t>
  </si>
  <si>
    <t>एपिक प्राप्ति विकल्प</t>
  </si>
  <si>
    <t>पुराना एपिक वापसी विकल्प</t>
  </si>
  <si>
    <t>पुलिस स्टेशन</t>
  </si>
  <si>
    <t xml:space="preserve">स्थायी पता </t>
  </si>
  <si>
    <t>गली/सड़क/स्थान</t>
  </si>
  <si>
    <t>क्षेत्र/मोहल्ला</t>
  </si>
  <si>
    <t>डुप्लीकेट एपिक के आवेदन का कारण</t>
  </si>
  <si>
    <t>वीआरसी/सीएससी से</t>
  </si>
  <si>
    <t>डाक द्वारा</t>
  </si>
  <si>
    <t>बीएलओ द्वारा</t>
  </si>
  <si>
    <t>बाद में</t>
  </si>
  <si>
    <t>फॉर्म के साथ</t>
  </si>
  <si>
    <r>
      <t>(ix) उपयुक्त बॉक्स पर सही का निशान लगाएं (</t>
    </r>
    <r>
      <rPr>
        <b/>
        <sz val="11"/>
        <color theme="1"/>
        <rFont val="Wingdings"/>
        <charset val="2"/>
      </rPr>
      <t>ü</t>
    </r>
    <r>
      <rPr>
        <b/>
        <sz val="11"/>
        <color theme="1"/>
        <rFont val="Arial"/>
        <family val="2"/>
      </rPr>
      <t>):</t>
    </r>
  </si>
  <si>
    <t>YES</t>
  </si>
  <si>
    <t>प्ररूप - 9</t>
  </si>
  <si>
    <t>प्ररूप - 11</t>
  </si>
  <si>
    <t>प्ररूप - 10</t>
  </si>
  <si>
    <t>प्ररूप - 11क</t>
  </si>
  <si>
    <t>(नियम 15 और 16 देखें)</t>
  </si>
  <si>
    <r>
      <t xml:space="preserve">अभिहित स्थान की पहचान </t>
    </r>
    <r>
      <rPr>
        <sz val="10"/>
        <color theme="1"/>
        <rFont val="Arial"/>
        <family val="2"/>
      </rPr>
      <t>(जहाँ आवेदन प्राप्त किए गए हैं)</t>
    </r>
  </si>
  <si>
    <t>पुनरीक्षण का स्वरुप</t>
  </si>
  <si>
    <t>नाम सम्मिलित करने के लिए प्ररूप 6 में प्राप्त आवेदनों की सूची</t>
  </si>
  <si>
    <t>नामों को सम्मिलित करने के विरुद्ध आपत्ति हेतु प्ररूप 7 में प्राप्त आवेदन</t>
  </si>
  <si>
    <t>निर्वाचक नामावली में प्रविष्टि की विशिष्टियों पर आक्षेप हेतु प्ररूप 8 में प्राप्त आवेदन</t>
  </si>
  <si>
    <t>निर्वाचक नामावली में प्रविष्टि को अन्यत्र रखने हेतु प्ररूप 8क में प्राप्त आवेदन</t>
  </si>
  <si>
    <t>3. सुनवाई का स्थान -</t>
  </si>
  <si>
    <t>विधानसभा क्षेत्र-</t>
  </si>
  <si>
    <t>1. सूची संख्या</t>
  </si>
  <si>
    <t>2. आवेदनों की प्राप्ति की अवधि</t>
  </si>
  <si>
    <t xml:space="preserve">        (इस सूची में सम्मिलित)</t>
  </si>
  <si>
    <t>तारीख से</t>
  </si>
  <si>
    <t>तारीख तक</t>
  </si>
  <si>
    <t>प्राप्ति की तारीख</t>
  </si>
  <si>
    <t>दावेदार का नाम</t>
  </si>
  <si>
    <t>निवास स्थान</t>
  </si>
  <si>
    <t>सुनवाई की तारीख</t>
  </si>
  <si>
    <t>सुनवाई का समय</t>
  </si>
  <si>
    <t>6(क)</t>
  </si>
  <si>
    <t>6(ख)</t>
  </si>
  <si>
    <t>क्र. सं.</t>
  </si>
  <si>
    <t>आक्षेपकर्ता का पूरा नाम</t>
  </si>
  <si>
    <t>आक्षेपित व्यक्ति का ब्यौरा</t>
  </si>
  <si>
    <t>पूरा नाम</t>
  </si>
  <si>
    <t>आक्षेप के लिए संक्षेप में कारण</t>
  </si>
  <si>
    <t>8(क)</t>
  </si>
  <si>
    <t>8(ख)</t>
  </si>
  <si>
    <t>7(क)</t>
  </si>
  <si>
    <t>7(ख)</t>
  </si>
  <si>
    <t>आक्षेप करने वाले निर्वाचक का नाम</t>
  </si>
  <si>
    <t>आक्षेपित प्रविष्टि की विशिष्टियां</t>
  </si>
  <si>
    <t>उस व्यक्ति के ब्यौरे जिसकी प्रविष्टि को अन्यत्र रखा जाना है</t>
  </si>
  <si>
    <t>बीएलओ का नाम-</t>
  </si>
  <si>
    <t>बीएलओ के मो.न.-</t>
  </si>
  <si>
    <t>नियम 15(ख) के अधीन अभिहित स्थान पर प्रदर्शन की तारीख</t>
  </si>
  <si>
    <t>नियम 15(ख) के अधीन निर्वाचक रजिस्ट्रीकरण ऑफिसर के कार्यालय में प्रदर्शन की तारीख</t>
  </si>
  <si>
    <t>वर्तमान साधारण निवास स्थान</t>
  </si>
  <si>
    <t>निर्वाचक फोटो पहचान पत्र संख्या</t>
  </si>
  <si>
    <t>आवेदक का ब्यौरा</t>
  </si>
  <si>
    <t>उस व्यक्ति का नाम जिसकी प्रविष्टि को अन्यत्र रखा जाना है</t>
  </si>
  <si>
    <t>उस निर्वाचक नामावली का भाग सं./क्र.सं. जिसमें उसका नाम सम्मिलित है</t>
  </si>
  <si>
    <t>फॉर्म-6</t>
  </si>
  <si>
    <t>फॉर्म-7</t>
  </si>
  <si>
    <t>फॉर्म-8</t>
  </si>
  <si>
    <t>फॉर्म-8क</t>
  </si>
  <si>
    <t>परिशिष्ट-ए</t>
  </si>
  <si>
    <r>
      <t xml:space="preserve">योग </t>
    </r>
    <r>
      <rPr>
        <b/>
        <sz val="11"/>
        <color theme="1"/>
        <rFont val="Arial"/>
        <family val="2"/>
      </rPr>
      <t>(2+3+4+5+6)</t>
    </r>
  </si>
  <si>
    <t>प्राप्त आवेदनों की संख्या व प्रकार</t>
  </si>
  <si>
    <t>प्रपत्र-आई.डी.</t>
  </si>
  <si>
    <t>मतदान केन्द्र सं.-</t>
  </si>
  <si>
    <t>विधानसभा क्षेत्र सं.-</t>
  </si>
  <si>
    <t>मतदान केन्द्र-</t>
  </si>
  <si>
    <t>एसआर-2012-01-क</t>
  </si>
  <si>
    <t>संक्षिप्त रिपोर्ट-1 (प्रत्येक मतदान केंद्र के लिए)</t>
  </si>
  <si>
    <t>(प्रत्येक पदाभिहित अधिकारी द्वारा संबंधित निर्वाचक रजिस्ट्रीकरण अधिकारी को प्रस्तुत की जानी है)</t>
  </si>
  <si>
    <t>निर्वाचन विभाग द्वारा समय-समय पर मतदाता सूची पुनरीक्षण कार्यक्रम की सूची नीचे अपडेट करें-</t>
  </si>
  <si>
    <t>पुनरीक्षण कार्यक्रम का विवरण</t>
  </si>
  <si>
    <t>कब से</t>
  </si>
  <si>
    <t>कब तक</t>
  </si>
  <si>
    <t>वि.वि.</t>
  </si>
  <si>
    <t>हटाने पर YES</t>
  </si>
  <si>
    <t>स्थिति</t>
  </si>
  <si>
    <t>स्वीकृत</t>
  </si>
  <si>
    <t>अस्वीकृत</t>
  </si>
  <si>
    <t>दिन</t>
  </si>
  <si>
    <t>JAN</t>
  </si>
  <si>
    <t>FEB</t>
  </si>
  <si>
    <t>MAR</t>
  </si>
  <si>
    <t>APR</t>
  </si>
  <si>
    <t>MAY</t>
  </si>
  <si>
    <t>JUN</t>
  </si>
  <si>
    <t>JUL</t>
  </si>
  <si>
    <t>AUG</t>
  </si>
  <si>
    <t>SEP</t>
  </si>
  <si>
    <t>OCT</t>
  </si>
  <si>
    <t>NOV</t>
  </si>
  <si>
    <t>DEC</t>
  </si>
  <si>
    <t>पिता/पति का नाम व संबंध</t>
  </si>
  <si>
    <t>रिपोर्ट बनाने हेतु नीचे कब से कब तक के आगे दिन, माह, वर्ष चयन करें</t>
  </si>
  <si>
    <t>इस शीट में अपने भाग में निवास करने वाले 18 वर्ष से कम आयु के एवं मतदाता सूची में नाम जुड़वाने से वंचित सभी सदस्यों के नाम लिखें एवं उनकी आयु 18 वर्ष होते ही उनकी ROW का रंग बदल जायेगा, जिससे आप को अपने क्षेत्र के मतदाता सूची में नाम जुड़ने से वंचित की जानकारी मिलेगी तथा उसका नाम मतदाता सूची में नाम जुड़ने पर स्टेटस में YES चयन करें तथा समय-समय पर अपडेट करते रहें-</t>
  </si>
  <si>
    <t xml:space="preserve">इस शीट में अपने क्षेत्र की मतदाता सूची में वर्णित सभी मतदाताओं का विवरण भरें एवं अपडेट मतदाता सूची जारी होने पर इस शीट को भी समय-समय पर अपडेट करते रहें </t>
  </si>
  <si>
    <t xml:space="preserve"> से </t>
  </si>
  <si>
    <t>उस निर्वाचक नामावली का विवरण जिसमें उसका नाम सम्मिलित है</t>
  </si>
  <si>
    <t>उस व्यक्ति का विवरण जिसकी प्रविष्टि को अन्यत्र रखा जाना है</t>
  </si>
  <si>
    <t>निर्वाचक का नाम</t>
  </si>
  <si>
    <t>मतदाता सूची में प्रविष्टि शुद्धिकरण हेतु फॉर्म-8 की सूची</t>
  </si>
  <si>
    <t>अन्य भाग संख्या से स्थानान्तरित मतदाता हेतु फॉर्म-8क की सूची</t>
  </si>
  <si>
    <t>मतदाता सूची में अंकित मतदाता</t>
  </si>
  <si>
    <t>हटाये गए मतदाता</t>
  </si>
  <si>
    <t>कुल मतदाता</t>
  </si>
  <si>
    <t>योग</t>
  </si>
  <si>
    <t>TOTAL</t>
  </si>
  <si>
    <r>
      <t xml:space="preserve">कुशालराम चौधरी, </t>
    </r>
    <r>
      <rPr>
        <b/>
        <sz val="18"/>
        <color rgb="FF0000CC"/>
        <rFont val="Arial"/>
        <family val="2"/>
      </rPr>
      <t>अध्यापक, राप्रावि नटियों की ढाणी कजनाऊ खुर्द (बावड़ी-जोधपुर)</t>
    </r>
    <r>
      <rPr>
        <b/>
        <sz val="18"/>
        <color rgb="FF006600"/>
        <rFont val="Arial"/>
        <family val="2"/>
      </rPr>
      <t xml:space="preserve"> </t>
    </r>
    <r>
      <rPr>
        <b/>
        <sz val="18"/>
        <color rgb="FFFF0000"/>
        <rFont val="Wingdings"/>
        <charset val="2"/>
      </rPr>
      <t>)</t>
    </r>
    <r>
      <rPr>
        <b/>
        <sz val="18"/>
        <color rgb="FFFF0000"/>
        <rFont val="Arial"/>
        <family val="2"/>
      </rPr>
      <t>- 9001052931</t>
    </r>
  </si>
  <si>
    <t>यह शीट बूथ लेवल अधिकारी (BLO) हेतु फॉर्म 6, 7, 8, 8क तथा समेकित रिपोर्ट बनाने में लाभकारी सिद्ध होगी और समय-समय पर अन्य विभागों द्वारा करवाए जाने वाले सर्वे में भी सहायक होगी|</t>
  </si>
  <si>
    <t>HOME-SHEET</t>
  </si>
  <si>
    <t>इस शीट में कार्य करने हेतु निम्न निर्देशों की पालना करने का कष्ट करावे तथा हिन्दी हेतु गूगल इनपुट टूल्स का उपयोग करें एवं कोई समस्या या सुझाव हेतु संपर्क करें</t>
  </si>
  <si>
    <t>इस शीट में अपने भाग की चाही गयी समस्त जानकारी भरें तथा अपने भाग के परिक्षेत्र/मोहल्ला के नाम लिखने पर उनकी क्रम संख्या एवं M.SUCHI शीट में अपने भाग के मतदाताओं का विवरण लिखने पर इस शीट में मतदाता संख्या स्वत: प्रदर्शित होगी</t>
  </si>
  <si>
    <t>M.SUCHI-SHEET</t>
  </si>
  <si>
    <t>NEW-SHEET</t>
  </si>
  <si>
    <t>PLAN-SHEET</t>
  </si>
  <si>
    <t>R-6-SHEET</t>
  </si>
  <si>
    <t>F-6-SHEET</t>
  </si>
  <si>
    <t>R-7-SHEET</t>
  </si>
  <si>
    <t>F-7-SHEET</t>
  </si>
  <si>
    <t>R-8-SHEET</t>
  </si>
  <si>
    <t>F-8-SHEET</t>
  </si>
  <si>
    <t>F-8क-SHEET</t>
  </si>
  <si>
    <t>R-8क-SHEET</t>
  </si>
  <si>
    <t>I.D.-SHEET</t>
  </si>
  <si>
    <t>REPORT-SHEET</t>
  </si>
  <si>
    <t>इस शीट में अपने भाग के मतदाताओं का विवरण लिखें तथा स्थानान्तरण या मृत्यु के कारण नाम हटाये जाने पर सबसे अंत के कॉलम में YES चयन करें एवं समय-समय पर विभाग द्वारा मतदाता सूची अपडेट करने पर आप भी उसके अनुरूप इस शीट में संशोधन करें और अन्य विभागों द्वारा करवाए जाने वाले सर्वे में आप इस शीट व NEW शीट के डाटा को COPY-PASTE कर सकते हैं|</t>
  </si>
  <si>
    <t>इस शीट में अपने भाग के मतदाताओं के अलावा अर्थात् 18 वर्ष से कम आयु या मतदान के अधिकार से वंचित समस्त सदस्यों का विवरण लिखें एवं इस शीट जन्मतिथि अवश्य लिखें जिससे आयु स्वत: प्रदर्शित होगी तथा भविष्य में जिस मतदाता की आयु 18 वर्ष या उससे अधिक होगी तो स्वत: उस ROW का रंग लाल हो जायेगा एवं जब उसका नाम मतदाता सूची में जुड़ जाता है तो उस रो के अंत के स्टेटस कॉलम में YES चयन करें|</t>
  </si>
  <si>
    <t>इस शीट में निर्वाचन विभाग द्वारा मतदाता सूची अपडेट हेतु चलाये जाने वाले कार्यक्रमों का विवरण लिखें तथा रिपोर्ट हेतु रिपोर्ट अवधि- कब से व कब तक के आगे दिन, माह, वर्ष चयन करें</t>
  </si>
  <si>
    <t>इस शीट में मतदाता सूची में नाम जोड़ने हेतु आवेदक का विवरण (सभी कॉलम की पूर्ति आवश्यक) लिखें</t>
  </si>
  <si>
    <t>इस शीट में मतदाता सूची में नाम जोड़ने हेतु आवेदक की क्रम संख्या (R-6 SHEET के अनुसार) लिखने पर उसका फॉर्म-6 तैयार हो जायेगा, जिसे प्रिंट कर सकते हैं|</t>
  </si>
  <si>
    <t>इस शीट में मतदाता सूची से नाम हटाने हेतु आवेदक व जिसका नाम हटाना है,उसका विवरण (सभी कॉलम की पूर्ति आवश्यक) लिखें</t>
  </si>
  <si>
    <t>इस शीट में मतदाता सूची से नाम हटाने हेतु आवेदक की क्रम संख्या (R-7 SHEET के अनुसार) लिखने पर उसका फॉर्म-7 तैयार हो जायेगा, जिसे प्रिंट कर सकते हैं|</t>
  </si>
  <si>
    <t>इस शीट में मतदाता सूची में अपने प्रविष्टियों के संशोधन हेतु आवेदक का विवरण (सभी कॉलम की पूर्ति आवश्यक) लिखें</t>
  </si>
  <si>
    <t>इस शीट में मतदाता सूची में संशोधन हेतु आवेदक की क्रम संख्या (R-8 SHEET के अनुसार) लिखने पर उसका फॉर्म-8 तैयार हो जायेगा, जिसे प्रिंट कर सकते हैं|</t>
  </si>
  <si>
    <t>इस शीट में मतदाता सूची में अन्य स्थान से स्थानान्तरित मतदाता का नाम जोड़ने हेतु आवेदक का विवरण (सभी कॉलम की पूर्ति आवश्यक) लिखें</t>
  </si>
  <si>
    <t>इस शीट में मतदाता सूची में नाम जोड़ने हेतु स्थानान्तरित आवेदक की क्रम संख्या (R-8क SHEET के अनुसार) लिखने पर उसका फॉर्म-8क तैयार हो जायेगा, जिसे प्रिंट कर सकते हैं|</t>
  </si>
  <si>
    <t>इस शीट में समय-समय पर निर्वाचन विभाग द्वारा प्राप्त मतदाता पहचान पत्र के वितरण व मतदाता के हस्ताक्षर हेतु विवरण लिखें तथा ROW को Hide-Unhide करके प्रिंट कर सकते हैं|</t>
  </si>
  <si>
    <t>इस शीट में PLAN-SHEET में चयन अवधि के अनुसार विभिन्न प्रपत्र स्वत: प्रदर्शित होगें|</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</si>
</sst>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yy"/>
    <numFmt numFmtId="165" formatCode="dd\-mm\-yy"/>
    <numFmt numFmtId="166" formatCode="[$-14009]dd\-mm\-yy;@"/>
    <numFmt numFmtId="167" formatCode="[$-14009]dd\-mm\-yyyy;@"/>
    <numFmt numFmtId="168" formatCode="[$-4000439]0"/>
  </numFmts>
  <fonts count="112" x14ac:knownFonts="1">
    <font>
      <sz val="11"/>
      <color theme="1"/>
      <name val="Calibri"/>
      <family val="2"/>
      <scheme val="minor"/>
    </font>
    <font>
      <sz val="14"/>
      <color theme="1"/>
      <name val="Arial"/>
      <family val="2"/>
    </font>
    <font>
      <sz val="11"/>
      <color theme="1"/>
      <name val="Arial"/>
      <family val="2"/>
    </font>
    <font>
      <sz val="12"/>
      <color theme="1"/>
      <name val="Arial"/>
      <family val="2"/>
    </font>
    <font>
      <b/>
      <sz val="12"/>
      <color theme="1"/>
      <name val="Arial"/>
      <family val="2"/>
    </font>
    <font>
      <b/>
      <sz val="12"/>
      <color rgb="FF000099"/>
      <name val="Arial"/>
      <family val="2"/>
    </font>
    <font>
      <b/>
      <sz val="11"/>
      <color theme="1"/>
      <name val="Arial"/>
      <family val="2"/>
    </font>
    <font>
      <b/>
      <sz val="12"/>
      <color theme="0" tint="-0.249977111117893"/>
      <name val="Arial"/>
      <family val="2"/>
    </font>
    <font>
      <sz val="11"/>
      <color theme="0" tint="-0.249977111117893"/>
      <name val="Arial"/>
      <family val="2"/>
    </font>
    <font>
      <b/>
      <sz val="11"/>
      <color rgb="FF92D050"/>
      <name val="Calibri"/>
      <family val="2"/>
      <scheme val="minor"/>
    </font>
    <font>
      <b/>
      <sz val="11"/>
      <color theme="0" tint="-0.249977111117893"/>
      <name val="Arial"/>
      <family val="2"/>
    </font>
    <font>
      <b/>
      <sz val="11"/>
      <color theme="1"/>
      <name val="Calibri"/>
      <family val="2"/>
      <scheme val="minor"/>
    </font>
    <font>
      <b/>
      <sz val="11"/>
      <color rgb="FFFF0000"/>
      <name val="Calibri"/>
      <family val="2"/>
      <scheme val="minor"/>
    </font>
    <font>
      <sz val="14"/>
      <color theme="1"/>
      <name val="Calibri"/>
      <family val="2"/>
      <scheme val="minor"/>
    </font>
    <font>
      <b/>
      <sz val="22"/>
      <color theme="1"/>
      <name val="Calibri"/>
      <family val="2"/>
      <scheme val="minor"/>
    </font>
    <font>
      <b/>
      <sz val="24"/>
      <color theme="1"/>
      <name val="Arial"/>
      <family val="2"/>
    </font>
    <font>
      <sz val="10"/>
      <color theme="1"/>
      <name val="Calibri"/>
      <family val="2"/>
      <scheme val="minor"/>
    </font>
    <font>
      <b/>
      <sz val="10"/>
      <color theme="1"/>
      <name val="Calibri"/>
      <family val="2"/>
      <scheme val="minor"/>
    </font>
    <font>
      <sz val="12"/>
      <color theme="1"/>
      <name val="Calibri"/>
      <family val="2"/>
      <scheme val="minor"/>
    </font>
    <font>
      <b/>
      <sz val="11"/>
      <color rgb="FFFF99FF"/>
      <name val="Arial"/>
      <family val="2"/>
    </font>
    <font>
      <b/>
      <sz val="10"/>
      <color rgb="FFFF99FF"/>
      <name val="Arial"/>
      <family val="2"/>
    </font>
    <font>
      <sz val="48"/>
      <name val="Calibri"/>
      <family val="2"/>
      <scheme val="minor"/>
    </font>
    <font>
      <sz val="10"/>
      <color theme="1"/>
      <name val="Arial"/>
      <family val="2"/>
    </font>
    <font>
      <sz val="11"/>
      <color theme="1"/>
      <name val="Wingdings"/>
      <charset val="2"/>
    </font>
    <font>
      <b/>
      <sz val="10"/>
      <color theme="1"/>
      <name val="Arial"/>
      <family val="2"/>
    </font>
    <font>
      <b/>
      <sz val="18"/>
      <name val="Wingdings"/>
      <charset val="2"/>
    </font>
    <font>
      <b/>
      <sz val="16"/>
      <color theme="1"/>
      <name val="Calibri"/>
      <family val="2"/>
      <scheme val="minor"/>
    </font>
    <font>
      <b/>
      <sz val="14"/>
      <color theme="1"/>
      <name val="Calibri"/>
      <family val="2"/>
      <scheme val="minor"/>
    </font>
    <font>
      <b/>
      <sz val="24"/>
      <name val="Wingdings"/>
      <charset val="2"/>
    </font>
    <font>
      <b/>
      <sz val="18"/>
      <color theme="1"/>
      <name val="Arial"/>
      <family val="2"/>
    </font>
    <font>
      <b/>
      <sz val="14"/>
      <color theme="1"/>
      <name val="Arial"/>
      <family val="2"/>
    </font>
    <font>
      <b/>
      <sz val="16"/>
      <color theme="1"/>
      <name val="Arial"/>
      <family val="2"/>
    </font>
    <font>
      <b/>
      <sz val="16"/>
      <color theme="5" tint="-0.499984740745262"/>
      <name val="Arial"/>
      <family val="2"/>
    </font>
    <font>
      <b/>
      <sz val="16"/>
      <color rgb="FF000099"/>
      <name val="Arial"/>
      <family val="2"/>
    </font>
    <font>
      <b/>
      <sz val="16"/>
      <color rgb="FFC00000"/>
      <name val="Arial"/>
      <family val="2"/>
    </font>
    <font>
      <sz val="14"/>
      <color rgb="FF7030A0"/>
      <name val="Arial"/>
      <family val="2"/>
    </font>
    <font>
      <b/>
      <sz val="16"/>
      <color rgb="FF7030A0"/>
      <name val="Arial"/>
      <family val="2"/>
    </font>
    <font>
      <b/>
      <sz val="16"/>
      <color rgb="FFCC00CC"/>
      <name val="Arial"/>
      <family val="2"/>
    </font>
    <font>
      <b/>
      <sz val="16"/>
      <color rgb="FF006600"/>
      <name val="Arial"/>
      <family val="2"/>
    </font>
    <font>
      <b/>
      <sz val="16"/>
      <color theme="6" tint="-0.499984740745262"/>
      <name val="Arial"/>
      <family val="2"/>
    </font>
    <font>
      <b/>
      <sz val="16"/>
      <color rgb="FF0000CC"/>
      <name val="Arial"/>
      <family val="2"/>
    </font>
    <font>
      <b/>
      <sz val="16"/>
      <color theme="9" tint="-0.499984740745262"/>
      <name val="Arial"/>
      <family val="2"/>
    </font>
    <font>
      <sz val="18"/>
      <color theme="1"/>
      <name val="Bahnschrift SemiBold SemiConden"/>
      <family val="2"/>
    </font>
    <font>
      <b/>
      <sz val="11"/>
      <color rgb="FFC00000"/>
      <name val="Calibri"/>
      <family val="2"/>
      <scheme val="minor"/>
    </font>
    <font>
      <sz val="24"/>
      <color rgb="FF0000CC"/>
      <name val="Copperplate Gothic Bold"/>
      <family val="2"/>
    </font>
    <font>
      <b/>
      <sz val="12"/>
      <color theme="1"/>
      <name val="Calibri"/>
      <family val="2"/>
      <scheme val="minor"/>
    </font>
    <font>
      <b/>
      <sz val="12"/>
      <color theme="1"/>
      <name val="Bahnschrift SemiBold SemiConden"/>
      <family val="2"/>
    </font>
    <font>
      <b/>
      <sz val="14"/>
      <name val="Wingdings"/>
      <charset val="2"/>
    </font>
    <font>
      <b/>
      <sz val="28"/>
      <color theme="0"/>
      <name val="Arial"/>
      <family val="2"/>
    </font>
    <font>
      <b/>
      <sz val="12"/>
      <color rgb="FFC00000"/>
      <name val="Arial"/>
      <family val="2"/>
    </font>
    <font>
      <b/>
      <sz val="12"/>
      <color rgb="FFCC00CC"/>
      <name val="Arial"/>
      <family val="2"/>
    </font>
    <font>
      <b/>
      <sz val="12"/>
      <color rgb="FF006600"/>
      <name val="Arial"/>
      <family val="2"/>
    </font>
    <font>
      <sz val="9"/>
      <color theme="1"/>
      <name val="Arial"/>
      <family val="2"/>
    </font>
    <font>
      <sz val="10"/>
      <name val="Arial"/>
      <family val="2"/>
    </font>
    <font>
      <b/>
      <sz val="11"/>
      <name val="Arial"/>
      <family val="2"/>
    </font>
    <font>
      <sz val="11"/>
      <name val="Arial"/>
      <family val="2"/>
    </font>
    <font>
      <b/>
      <sz val="20"/>
      <color rgb="FFFFFF00"/>
      <name val="Arial"/>
      <family val="2"/>
    </font>
    <font>
      <b/>
      <sz val="12"/>
      <color theme="6" tint="-0.499984740745262"/>
      <name val="Arial"/>
      <family val="2"/>
    </font>
    <font>
      <b/>
      <sz val="12"/>
      <color rgb="FF7030A0"/>
      <name val="Arial"/>
      <family val="2"/>
    </font>
    <font>
      <b/>
      <sz val="12"/>
      <color rgb="FF0000CC"/>
      <name val="Arial"/>
      <family val="2"/>
    </font>
    <font>
      <b/>
      <sz val="12"/>
      <color theme="5" tint="-0.499984740745262"/>
      <name val="Arial"/>
      <family val="2"/>
    </font>
    <font>
      <b/>
      <sz val="12"/>
      <color theme="9" tint="-0.499984740745262"/>
      <name val="Arial"/>
      <family val="2"/>
    </font>
    <font>
      <b/>
      <sz val="11"/>
      <color theme="1"/>
      <name val="Wingdings"/>
      <charset val="2"/>
    </font>
    <font>
      <b/>
      <sz val="16"/>
      <color rgb="FFFF0000"/>
      <name val="Calibri"/>
      <family val="2"/>
      <scheme val="minor"/>
    </font>
    <font>
      <b/>
      <sz val="24"/>
      <color theme="1"/>
      <name val="Wingdings"/>
      <charset val="2"/>
    </font>
    <font>
      <sz val="9"/>
      <color theme="1"/>
      <name val="Calibri"/>
      <family val="2"/>
      <scheme val="minor"/>
    </font>
    <font>
      <sz val="10"/>
      <color theme="1"/>
      <name val="Calibri"/>
      <family val="2"/>
    </font>
    <font>
      <b/>
      <sz val="14"/>
      <name val="Arial"/>
      <family val="2"/>
    </font>
    <font>
      <b/>
      <sz val="16"/>
      <color rgb="FFCC00CC"/>
      <name val="Calibri"/>
      <family val="2"/>
      <scheme val="minor"/>
    </font>
    <font>
      <sz val="14"/>
      <color theme="1"/>
      <name val="Kruti Dev 010"/>
    </font>
    <font>
      <sz val="12"/>
      <color theme="1"/>
      <name val="Kruti Dev 010"/>
    </font>
    <font>
      <sz val="11"/>
      <color theme="1"/>
      <name val="Kruti Dev 010"/>
    </font>
    <font>
      <b/>
      <sz val="18"/>
      <color theme="1"/>
      <name val="Kruti Dev 010"/>
    </font>
    <font>
      <sz val="11"/>
      <name val="Calibri"/>
      <family val="2"/>
      <scheme val="minor"/>
    </font>
    <font>
      <b/>
      <sz val="20"/>
      <color theme="1"/>
      <name val="Wingdings"/>
      <charset val="2"/>
    </font>
    <font>
      <b/>
      <sz val="18"/>
      <color theme="9" tint="0.39997558519241921"/>
      <name val="Arial"/>
      <family val="2"/>
    </font>
    <font>
      <b/>
      <sz val="11"/>
      <color rgb="FFC00000"/>
      <name val="Wingdings"/>
      <charset val="2"/>
    </font>
    <font>
      <b/>
      <sz val="12"/>
      <color rgb="FFFF0000"/>
      <name val="Arial"/>
      <family val="2"/>
    </font>
    <font>
      <b/>
      <sz val="20"/>
      <color theme="1"/>
      <name val="Arial"/>
      <family val="2"/>
    </font>
    <font>
      <b/>
      <sz val="12"/>
      <color rgb="FFFF99FF"/>
      <name val="Calibri"/>
      <family val="2"/>
      <scheme val="minor"/>
    </font>
    <font>
      <b/>
      <sz val="12"/>
      <color rgb="FFCC00CC"/>
      <name val="Calibri"/>
      <family val="2"/>
      <scheme val="minor"/>
    </font>
    <font>
      <b/>
      <sz val="12"/>
      <color theme="5" tint="-0.249977111117893"/>
      <name val="Calibri"/>
      <family val="2"/>
      <scheme val="minor"/>
    </font>
    <font>
      <sz val="12"/>
      <color rgb="FF0000CC"/>
      <name val="Arial"/>
      <family val="2"/>
    </font>
    <font>
      <sz val="12"/>
      <color rgb="FF006600"/>
      <name val="Arial"/>
      <family val="2"/>
    </font>
    <font>
      <b/>
      <sz val="22"/>
      <color rgb="FF0000CC"/>
      <name val="Arial"/>
      <family val="2"/>
    </font>
    <font>
      <b/>
      <sz val="16"/>
      <color rgb="FFFF0000"/>
      <name val="Arial"/>
      <family val="2"/>
    </font>
    <font>
      <b/>
      <sz val="18"/>
      <color rgb="FFFF0000"/>
      <name val="Arial"/>
      <family val="2"/>
    </font>
    <font>
      <b/>
      <sz val="14"/>
      <color rgb="FFFF0000"/>
      <name val="Arial"/>
      <family val="2"/>
    </font>
    <font>
      <sz val="18"/>
      <color rgb="FFFF0000"/>
      <name val="Arial"/>
      <family val="2"/>
    </font>
    <font>
      <b/>
      <sz val="14"/>
      <color rgb="FF006600"/>
      <name val="Arial"/>
      <family val="2"/>
    </font>
    <font>
      <sz val="18"/>
      <color rgb="FF006600"/>
      <name val="Arial"/>
      <family val="2"/>
    </font>
    <font>
      <b/>
      <sz val="18"/>
      <color rgb="FF006600"/>
      <name val="Arial"/>
      <family val="2"/>
    </font>
    <font>
      <b/>
      <sz val="14"/>
      <color rgb="FF0000CC"/>
      <name val="Arial"/>
      <family val="2"/>
    </font>
    <font>
      <sz val="18"/>
      <color rgb="FF0000CC"/>
      <name val="Arial"/>
      <family val="2"/>
    </font>
    <font>
      <b/>
      <sz val="18"/>
      <color rgb="FF0000CC"/>
      <name val="Arial"/>
      <family val="2"/>
    </font>
    <font>
      <b/>
      <sz val="20"/>
      <color theme="1"/>
      <name val="Bahnschrift SemiBold Condensed"/>
      <family val="2"/>
    </font>
    <font>
      <sz val="12"/>
      <color rgb="FF0000CC"/>
      <name val="Calibri"/>
      <family val="2"/>
      <scheme val="minor"/>
    </font>
    <font>
      <b/>
      <sz val="18"/>
      <color rgb="FFFF0000"/>
      <name val="Wingdings"/>
      <charset val="2"/>
    </font>
    <font>
      <b/>
      <sz val="14"/>
      <color theme="0"/>
      <name val="Calibri"/>
      <family val="2"/>
      <scheme val="minor"/>
    </font>
    <font>
      <b/>
      <sz val="16"/>
      <color rgb="FFFFFF00"/>
      <name val="Calibri"/>
      <family val="2"/>
      <scheme val="minor"/>
    </font>
    <font>
      <sz val="12"/>
      <color rgb="FFC00000"/>
      <name val="Calibri"/>
      <family val="2"/>
      <scheme val="minor"/>
    </font>
    <font>
      <sz val="12"/>
      <color rgb="FF006600"/>
      <name val="Calibri"/>
      <family val="2"/>
      <scheme val="minor"/>
    </font>
    <font>
      <sz val="12"/>
      <color rgb="FFCC00CC"/>
      <name val="Calibri"/>
      <family val="2"/>
      <scheme val="minor"/>
    </font>
    <font>
      <sz val="12"/>
      <color theme="8" tint="-0.499984740745262"/>
      <name val="Calibri"/>
      <family val="2"/>
      <scheme val="minor"/>
    </font>
    <font>
      <sz val="12"/>
      <color theme="5" tint="-0.499984740745262"/>
      <name val="Calibri"/>
      <family val="2"/>
      <scheme val="minor"/>
    </font>
    <font>
      <sz val="12"/>
      <color theme="9" tint="-0.499984740745262"/>
      <name val="Calibri"/>
      <family val="2"/>
      <scheme val="minor"/>
    </font>
    <font>
      <b/>
      <sz val="16"/>
      <color theme="9" tint="0.39997558519241921"/>
      <name val="Calibri"/>
      <family val="2"/>
      <scheme val="minor"/>
    </font>
    <font>
      <b/>
      <sz val="16"/>
      <color rgb="FFCCFF99"/>
      <name val="Calibri"/>
      <family val="2"/>
      <scheme val="minor"/>
    </font>
    <font>
      <b/>
      <sz val="16"/>
      <color theme="0" tint="-4.9989318521683403E-2"/>
      <name val="Calibri"/>
      <family val="2"/>
      <scheme val="minor"/>
    </font>
    <font>
      <b/>
      <sz val="16"/>
      <color theme="8" tint="0.59999389629810485"/>
      <name val="Calibri"/>
      <family val="2"/>
      <scheme val="minor"/>
    </font>
    <font>
      <b/>
      <sz val="16"/>
      <color theme="5" tint="0.59999389629810485"/>
      <name val="Calibri"/>
      <family val="2"/>
      <scheme val="minor"/>
    </font>
    <font>
      <b/>
      <sz val="16"/>
      <color rgb="FFFF99FF"/>
      <name val="Calibri"/>
      <family val="2"/>
      <scheme val="minor"/>
    </font>
  </fonts>
  <fills count="27">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CCFF"/>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499984740745262"/>
        <bgColor indexed="64"/>
      </patternFill>
    </fill>
    <fill>
      <patternFill patternType="solid">
        <fgColor theme="7" tint="-0.499984740745262"/>
        <bgColor indexed="64"/>
      </patternFill>
    </fill>
    <fill>
      <patternFill patternType="solid">
        <fgColor theme="4" tint="0.59999389629810485"/>
        <bgColor indexed="64"/>
      </patternFill>
    </fill>
    <fill>
      <gradientFill type="path" left="0.5" right="0.5" top="0.5" bottom="0.5">
        <stop position="0">
          <color rgb="FFFFFF00"/>
        </stop>
        <stop position="1">
          <color theme="6" tint="-0.25098422193060094"/>
        </stop>
      </gradientFill>
    </fill>
    <fill>
      <patternFill patternType="solid">
        <fgColor theme="8" tint="-0.499984740745262"/>
        <bgColor indexed="64"/>
      </patternFill>
    </fill>
    <fill>
      <patternFill patternType="solid">
        <fgColor theme="5" tint="0.59999389629810485"/>
        <bgColor indexed="64"/>
      </patternFill>
    </fill>
    <fill>
      <patternFill patternType="solid">
        <fgColor rgb="FF7030A0"/>
        <bgColor indexed="64"/>
      </patternFill>
    </fill>
    <fill>
      <patternFill patternType="solid">
        <fgColor rgb="FF006600"/>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6" tint="-0.499984740745262"/>
        <bgColor indexed="64"/>
      </patternFill>
    </fill>
    <fill>
      <patternFill patternType="solid">
        <fgColor rgb="FFCCFF99"/>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s>
  <cellStyleXfs count="1">
    <xf numFmtId="0" fontId="0" fillId="0" borderId="0"/>
  </cellStyleXfs>
  <cellXfs count="976">
    <xf numFmtId="0" fontId="0" fillId="0" borderId="0" xfId="0"/>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5" borderId="4" xfId="0" applyFill="1" applyBorder="1" applyAlignment="1" applyProtection="1">
      <alignment vertical="center"/>
      <protection hidden="1"/>
    </xf>
    <xf numFmtId="0" fontId="0" fillId="0" borderId="0" xfId="0" applyProtection="1">
      <protection hidden="1"/>
    </xf>
    <xf numFmtId="14" fontId="0" fillId="0" borderId="0" xfId="0" applyNumberFormat="1" applyProtection="1">
      <protection hidden="1"/>
    </xf>
    <xf numFmtId="0" fontId="23" fillId="0" borderId="0" xfId="0" applyFont="1" applyProtection="1">
      <protection hidden="1"/>
    </xf>
    <xf numFmtId="0" fontId="0" fillId="5" borderId="0" xfId="0" applyFill="1" applyBorder="1" applyAlignment="1" applyProtection="1">
      <alignment vertical="center"/>
      <protection hidden="1"/>
    </xf>
    <xf numFmtId="0" fontId="15" fillId="5" borderId="0" xfId="0" applyFont="1" applyFill="1" applyBorder="1" applyAlignment="1" applyProtection="1">
      <alignment vertical="center"/>
      <protection hidden="1"/>
    </xf>
    <xf numFmtId="0" fontId="0" fillId="5" borderId="14" xfId="0" applyFill="1" applyBorder="1" applyAlignment="1" applyProtection="1">
      <alignment vertical="center"/>
      <protection hidden="1"/>
    </xf>
    <xf numFmtId="0" fontId="0" fillId="5" borderId="3" xfId="0" applyFill="1" applyBorder="1" applyAlignment="1" applyProtection="1">
      <alignment vertical="center"/>
      <protection hidden="1"/>
    </xf>
    <xf numFmtId="0" fontId="16" fillId="0" borderId="0" xfId="0" applyFont="1" applyProtection="1">
      <protection hidden="1"/>
    </xf>
    <xf numFmtId="0" fontId="25" fillId="5" borderId="1" xfId="0" applyFont="1" applyFill="1" applyBorder="1" applyAlignment="1" applyProtection="1">
      <alignment horizontal="center" vertical="center"/>
      <protection hidden="1"/>
    </xf>
    <xf numFmtId="0" fontId="16" fillId="5" borderId="0" xfId="0" applyFont="1" applyFill="1" applyBorder="1" applyAlignment="1" applyProtection="1">
      <alignment vertical="center"/>
      <protection hidden="1"/>
    </xf>
    <xf numFmtId="0" fontId="18" fillId="5" borderId="19" xfId="0" applyFont="1" applyFill="1" applyBorder="1" applyAlignment="1" applyProtection="1">
      <alignment horizontal="center" vertical="center"/>
      <protection hidden="1"/>
    </xf>
    <xf numFmtId="0" fontId="18" fillId="5" borderId="27" xfId="0" applyFont="1" applyFill="1" applyBorder="1" applyAlignment="1" applyProtection="1">
      <alignment horizontal="center" vertical="center"/>
      <protection hidden="1"/>
    </xf>
    <xf numFmtId="0" fontId="28" fillId="5" borderId="1" xfId="0" applyFont="1" applyFill="1" applyBorder="1" applyAlignment="1" applyProtection="1">
      <alignment horizontal="center" vertical="center"/>
      <protection hidden="1"/>
    </xf>
    <xf numFmtId="0" fontId="13" fillId="5" borderId="4" xfId="0" applyFont="1" applyFill="1" applyBorder="1" applyAlignment="1" applyProtection="1">
      <alignment vertical="center"/>
      <protection hidden="1"/>
    </xf>
    <xf numFmtId="0" fontId="29" fillId="5" borderId="1" xfId="0" applyFont="1" applyFill="1" applyBorder="1" applyAlignment="1" applyProtection="1">
      <alignment horizontal="center" vertical="center"/>
      <protection hidden="1"/>
    </xf>
    <xf numFmtId="0" fontId="13" fillId="5" borderId="0" xfId="0" applyFont="1" applyFill="1" applyBorder="1" applyAlignment="1" applyProtection="1">
      <alignment horizontal="left" vertical="center"/>
      <protection hidden="1"/>
    </xf>
    <xf numFmtId="0" fontId="13" fillId="5" borderId="0" xfId="0" applyFont="1" applyFill="1" applyBorder="1" applyAlignment="1" applyProtection="1">
      <alignment vertical="center"/>
      <protection hidden="1"/>
    </xf>
    <xf numFmtId="0" fontId="13" fillId="5" borderId="3" xfId="0" applyFont="1" applyFill="1" applyBorder="1" applyAlignment="1" applyProtection="1">
      <alignment vertical="center"/>
      <protection hidden="1"/>
    </xf>
    <xf numFmtId="0" fontId="13" fillId="5" borderId="4" xfId="0" applyFont="1" applyFill="1" applyBorder="1" applyAlignment="1" applyProtection="1">
      <alignment horizontal="left" vertical="center"/>
      <protection hidden="1"/>
    </xf>
    <xf numFmtId="0" fontId="0" fillId="5" borderId="39" xfId="0" applyFill="1" applyBorder="1" applyProtection="1">
      <protection hidden="1"/>
    </xf>
    <xf numFmtId="0" fontId="0" fillId="5" borderId="40" xfId="0" applyFill="1" applyBorder="1" applyProtection="1">
      <protection hidden="1"/>
    </xf>
    <xf numFmtId="0" fontId="0" fillId="5" borderId="41" xfId="0" applyFill="1" applyBorder="1" applyProtection="1">
      <protection hidden="1"/>
    </xf>
    <xf numFmtId="0" fontId="42" fillId="5" borderId="1" xfId="0" applyFont="1" applyFill="1" applyBorder="1" applyAlignment="1" applyProtection="1">
      <alignment horizontal="center" vertical="center"/>
      <protection hidden="1"/>
    </xf>
    <xf numFmtId="0" fontId="0" fillId="5" borderId="42" xfId="0" applyFill="1" applyBorder="1" applyProtection="1">
      <protection hidden="1"/>
    </xf>
    <xf numFmtId="0" fontId="3" fillId="5" borderId="24" xfId="0" applyFont="1" applyFill="1" applyBorder="1" applyAlignment="1" applyProtection="1">
      <alignment vertical="center"/>
      <protection hidden="1"/>
    </xf>
    <xf numFmtId="0" fontId="0" fillId="5" borderId="15" xfId="0" applyFill="1" applyBorder="1" applyProtection="1">
      <protection hidden="1"/>
    </xf>
    <xf numFmtId="0" fontId="0" fillId="5" borderId="0" xfId="0" applyFill="1" applyAlignment="1" applyProtection="1">
      <protection hidden="1"/>
    </xf>
    <xf numFmtId="0" fontId="0" fillId="5" borderId="0" xfId="0" applyFill="1" applyProtection="1">
      <protection hidden="1"/>
    </xf>
    <xf numFmtId="0" fontId="22" fillId="5" borderId="1" xfId="0" applyFont="1" applyFill="1" applyBorder="1" applyAlignment="1" applyProtection="1">
      <alignment vertical="center"/>
      <protection hidden="1"/>
    </xf>
    <xf numFmtId="0" fontId="46" fillId="5" borderId="1" xfId="0" applyFont="1" applyFill="1" applyBorder="1" applyAlignment="1" applyProtection="1">
      <alignment horizontal="center" vertical="center"/>
      <protection hidden="1"/>
    </xf>
    <xf numFmtId="0" fontId="18" fillId="5" borderId="56" xfId="0" applyFont="1" applyFill="1" applyBorder="1" applyAlignment="1" applyProtection="1">
      <alignment vertical="center"/>
      <protection hidden="1"/>
    </xf>
    <xf numFmtId="0" fontId="22" fillId="5" borderId="24" xfId="0" applyFont="1" applyFill="1" applyBorder="1" applyAlignment="1" applyProtection="1">
      <alignment vertical="center"/>
      <protection hidden="1"/>
    </xf>
    <xf numFmtId="0" fontId="16" fillId="5" borderId="19" xfId="0" applyFont="1" applyFill="1" applyBorder="1" applyAlignment="1" applyProtection="1">
      <alignment horizontal="center" vertical="center"/>
      <protection hidden="1"/>
    </xf>
    <xf numFmtId="0" fontId="47" fillId="5" borderId="48" xfId="0" applyFont="1" applyFill="1" applyBorder="1" applyAlignment="1" applyProtection="1">
      <alignment horizontal="center" vertical="center"/>
      <protection hidden="1"/>
    </xf>
    <xf numFmtId="0" fontId="47" fillId="5" borderId="25" xfId="0" applyFont="1" applyFill="1" applyBorder="1" applyAlignment="1" applyProtection="1">
      <alignment horizontal="center" vertical="center"/>
      <protection hidden="1"/>
    </xf>
    <xf numFmtId="0" fontId="16" fillId="5" borderId="18" xfId="0" applyFont="1" applyFill="1" applyBorder="1" applyAlignment="1" applyProtection="1">
      <alignment vertical="center"/>
      <protection hidden="1"/>
    </xf>
    <xf numFmtId="0" fontId="16" fillId="5" borderId="26" xfId="0" applyFont="1" applyFill="1" applyBorder="1" applyAlignment="1" applyProtection="1">
      <alignment vertical="center"/>
      <protection hidden="1"/>
    </xf>
    <xf numFmtId="0" fontId="4" fillId="5" borderId="48" xfId="0" applyFont="1" applyFill="1" applyBorder="1" applyAlignment="1" applyProtection="1">
      <alignment horizontal="center" vertical="center"/>
      <protection hidden="1"/>
    </xf>
    <xf numFmtId="0" fontId="16" fillId="5" borderId="25" xfId="0" applyFont="1" applyFill="1" applyBorder="1" applyAlignment="1" applyProtection="1">
      <alignment vertical="center"/>
      <protection hidden="1"/>
    </xf>
    <xf numFmtId="0" fontId="16" fillId="5" borderId="17" xfId="0" applyFont="1" applyFill="1" applyBorder="1" applyAlignment="1" applyProtection="1">
      <alignment vertical="center"/>
      <protection hidden="1"/>
    </xf>
    <xf numFmtId="0" fontId="16" fillId="5" borderId="12" xfId="0" applyFont="1" applyFill="1" applyBorder="1" applyAlignment="1" applyProtection="1">
      <alignment horizontal="center" vertical="center"/>
      <protection hidden="1"/>
    </xf>
    <xf numFmtId="0" fontId="16" fillId="5" borderId="14" xfId="0" applyFont="1" applyFill="1" applyBorder="1" applyAlignment="1" applyProtection="1">
      <alignment horizontal="center" vertical="center"/>
      <protection hidden="1"/>
    </xf>
    <xf numFmtId="0" fontId="16" fillId="5" borderId="56" xfId="0" applyFont="1" applyFill="1" applyBorder="1" applyAlignment="1" applyProtection="1">
      <alignment vertical="center"/>
      <protection hidden="1"/>
    </xf>
    <xf numFmtId="0" fontId="17" fillId="5" borderId="0" xfId="0" applyFont="1" applyFill="1" applyBorder="1" applyAlignment="1" applyProtection="1">
      <alignment vertical="center"/>
      <protection hidden="1"/>
    </xf>
    <xf numFmtId="0" fontId="16" fillId="5" borderId="13" xfId="0" applyFont="1" applyFill="1" applyBorder="1" applyAlignment="1" applyProtection="1">
      <alignment vertical="center"/>
      <protection hidden="1"/>
    </xf>
    <xf numFmtId="0" fontId="17" fillId="5" borderId="3" xfId="0" applyFont="1" applyFill="1" applyBorder="1" applyAlignment="1" applyProtection="1">
      <alignment vertical="center"/>
      <protection hidden="1"/>
    </xf>
    <xf numFmtId="0" fontId="16" fillId="5" borderId="3" xfId="0" applyFont="1" applyFill="1" applyBorder="1" applyAlignment="1" applyProtection="1">
      <alignment vertical="center"/>
      <protection hidden="1"/>
    </xf>
    <xf numFmtId="0" fontId="16" fillId="5" borderId="15" xfId="0" applyFont="1" applyFill="1" applyBorder="1" applyAlignment="1" applyProtection="1">
      <alignment vertical="center"/>
      <protection hidden="1"/>
    </xf>
    <xf numFmtId="0" fontId="16" fillId="5" borderId="12" xfId="0" applyFont="1" applyFill="1" applyBorder="1" applyAlignment="1" applyProtection="1">
      <alignment vertical="center"/>
      <protection hidden="1"/>
    </xf>
    <xf numFmtId="0" fontId="22" fillId="5" borderId="12" xfId="0" applyFont="1" applyFill="1" applyBorder="1" applyAlignment="1" applyProtection="1">
      <alignment vertical="center"/>
      <protection hidden="1"/>
    </xf>
    <xf numFmtId="0" fontId="16" fillId="5" borderId="0" xfId="0" applyFont="1" applyFill="1" applyAlignment="1" applyProtection="1">
      <alignment vertical="center"/>
      <protection hidden="1"/>
    </xf>
    <xf numFmtId="0" fontId="22" fillId="5" borderId="0" xfId="0" applyFont="1" applyFill="1" applyBorder="1" applyAlignment="1" applyProtection="1">
      <alignment vertical="center"/>
      <protection hidden="1"/>
    </xf>
    <xf numFmtId="0" fontId="0" fillId="5" borderId="12" xfId="0" applyFill="1" applyBorder="1" applyAlignment="1" applyProtection="1">
      <alignment vertical="center"/>
      <protection hidden="1"/>
    </xf>
    <xf numFmtId="0" fontId="0" fillId="5" borderId="0" xfId="0" applyFill="1" applyBorder="1" applyAlignment="1" applyProtection="1">
      <alignment horizontal="center" vertical="center"/>
      <protection hidden="1"/>
    </xf>
    <xf numFmtId="0" fontId="30" fillId="5" borderId="0" xfId="0" applyFont="1" applyFill="1" applyBorder="1" applyAlignment="1" applyProtection="1">
      <alignment horizontal="center" vertical="center"/>
      <protection hidden="1"/>
    </xf>
    <xf numFmtId="0" fontId="0" fillId="5" borderId="0" xfId="0" applyFill="1" applyBorder="1" applyAlignment="1" applyProtection="1">
      <alignment horizontal="left" vertical="center"/>
      <protection hidden="1"/>
    </xf>
    <xf numFmtId="0" fontId="0" fillId="5" borderId="4" xfId="0" applyFill="1" applyBorder="1" applyAlignment="1" applyProtection="1">
      <alignment horizontal="left" vertical="center"/>
      <protection hidden="1"/>
    </xf>
    <xf numFmtId="0" fontId="0" fillId="5" borderId="11" xfId="0" applyFill="1" applyBorder="1" applyAlignment="1" applyProtection="1">
      <alignment horizontal="center" vertical="center"/>
      <protection hidden="1"/>
    </xf>
    <xf numFmtId="0" fontId="64" fillId="5" borderId="1" xfId="0" applyFont="1" applyFill="1" applyBorder="1" applyAlignment="1" applyProtection="1">
      <alignment horizontal="center" vertical="center"/>
      <protection hidden="1"/>
    </xf>
    <xf numFmtId="0" fontId="0" fillId="5" borderId="13" xfId="0" applyFill="1" applyBorder="1" applyAlignment="1" applyProtection="1">
      <alignment vertical="center"/>
      <protection hidden="1"/>
    </xf>
    <xf numFmtId="0" fontId="16" fillId="5" borderId="12" xfId="0" applyFont="1" applyFill="1" applyBorder="1" applyAlignment="1" applyProtection="1">
      <alignment horizontal="left" vertical="center"/>
      <protection hidden="1"/>
    </xf>
    <xf numFmtId="0" fontId="16" fillId="5" borderId="0" xfId="0" applyFont="1" applyFill="1" applyBorder="1" applyAlignment="1" applyProtection="1">
      <alignment horizontal="left" vertical="center"/>
      <protection hidden="1"/>
    </xf>
    <xf numFmtId="0" fontId="0" fillId="5" borderId="15" xfId="0" applyFill="1" applyBorder="1" applyAlignment="1" applyProtection="1">
      <alignment horizontal="center" vertical="center"/>
      <protection hidden="1"/>
    </xf>
    <xf numFmtId="0" fontId="11" fillId="5" borderId="13" xfId="0" applyFont="1" applyFill="1" applyBorder="1" applyAlignment="1" applyProtection="1">
      <alignment vertical="center"/>
      <protection hidden="1"/>
    </xf>
    <xf numFmtId="0" fontId="0" fillId="5" borderId="32" xfId="0" applyFont="1" applyFill="1" applyBorder="1" applyAlignment="1" applyProtection="1">
      <alignment horizontal="center" vertical="center"/>
      <protection hidden="1"/>
    </xf>
    <xf numFmtId="0" fontId="11" fillId="5" borderId="34" xfId="0" applyFont="1" applyFill="1" applyBorder="1" applyAlignment="1" applyProtection="1">
      <alignment vertical="center"/>
      <protection hidden="1"/>
    </xf>
    <xf numFmtId="0" fontId="30" fillId="5" borderId="1" xfId="0" applyFont="1" applyFill="1" applyBorder="1" applyAlignment="1" applyProtection="1">
      <alignment horizontal="center" vertical="center" wrapText="1"/>
      <protection hidden="1"/>
    </xf>
    <xf numFmtId="0" fontId="54" fillId="5" borderId="9" xfId="0" applyFont="1" applyFill="1" applyBorder="1" applyAlignment="1" applyProtection="1">
      <alignment horizontal="center" vertical="center"/>
      <protection hidden="1"/>
    </xf>
    <xf numFmtId="0" fontId="2" fillId="5" borderId="0" xfId="0" applyFont="1" applyFill="1" applyBorder="1" applyAlignment="1" applyProtection="1">
      <alignment vertical="center" wrapText="1"/>
      <protection hidden="1"/>
    </xf>
    <xf numFmtId="0" fontId="55" fillId="5" borderId="0" xfId="0" applyFont="1" applyFill="1" applyBorder="1" applyAlignment="1" applyProtection="1">
      <alignment horizontal="center" vertical="center"/>
      <protection hidden="1"/>
    </xf>
    <xf numFmtId="0" fontId="67" fillId="5" borderId="1" xfId="0" applyFont="1" applyFill="1" applyBorder="1" applyAlignment="1" applyProtection="1">
      <alignment horizontal="center" vertical="center"/>
      <protection hidden="1"/>
    </xf>
    <xf numFmtId="0" fontId="2" fillId="5" borderId="9" xfId="0" applyFont="1" applyFill="1" applyBorder="1" applyAlignment="1" applyProtection="1">
      <alignment vertical="center" wrapText="1"/>
      <protection hidden="1"/>
    </xf>
    <xf numFmtId="0" fontId="54" fillId="5" borderId="0" xfId="0" applyFont="1" applyFill="1" applyBorder="1" applyAlignment="1" applyProtection="1">
      <alignment horizontal="center" vertical="center"/>
      <protection hidden="1"/>
    </xf>
    <xf numFmtId="0" fontId="0" fillId="5" borderId="34" xfId="0" applyFont="1" applyFill="1" applyBorder="1" applyAlignment="1" applyProtection="1">
      <alignment horizontal="center" vertical="center"/>
      <protection hidden="1"/>
    </xf>
    <xf numFmtId="0" fontId="0" fillId="5" borderId="50" xfId="0" applyFont="1" applyFill="1" applyBorder="1" applyAlignment="1" applyProtection="1">
      <alignment horizontal="center" vertical="center"/>
      <protection hidden="1"/>
    </xf>
    <xf numFmtId="0" fontId="18" fillId="5" borderId="9" xfId="0" applyFont="1" applyFill="1" applyBorder="1" applyAlignment="1" applyProtection="1">
      <alignment vertical="center"/>
      <protection hidden="1"/>
    </xf>
    <xf numFmtId="0" fontId="18" fillId="5" borderId="51" xfId="0" applyFont="1" applyFill="1" applyBorder="1" applyAlignment="1" applyProtection="1">
      <alignment vertical="center"/>
      <protection hidden="1"/>
    </xf>
    <xf numFmtId="0" fontId="0" fillId="5" borderId="0" xfId="0" applyFill="1" applyAlignment="1" applyProtection="1">
      <alignment vertical="center"/>
      <protection hidden="1"/>
    </xf>
    <xf numFmtId="0" fontId="6" fillId="5" borderId="0" xfId="0" applyFont="1" applyFill="1" applyBorder="1" applyAlignment="1" applyProtection="1">
      <alignment vertical="center"/>
      <protection hidden="1"/>
    </xf>
    <xf numFmtId="0" fontId="2" fillId="5" borderId="0" xfId="0" applyFont="1" applyFill="1" applyBorder="1" applyAlignment="1" applyProtection="1">
      <alignment vertical="center"/>
      <protection hidden="1"/>
    </xf>
    <xf numFmtId="0" fontId="2" fillId="5" borderId="13" xfId="0" applyFont="1" applyFill="1" applyBorder="1" applyAlignment="1" applyProtection="1">
      <alignment vertical="center"/>
      <protection hidden="1"/>
    </xf>
    <xf numFmtId="0" fontId="6" fillId="5" borderId="3" xfId="0" applyFont="1" applyFill="1" applyBorder="1" applyAlignment="1" applyProtection="1">
      <alignment vertical="center"/>
      <protection hidden="1"/>
    </xf>
    <xf numFmtId="0" fontId="2" fillId="5" borderId="3" xfId="0" applyFont="1" applyFill="1" applyBorder="1" applyAlignment="1" applyProtection="1">
      <alignment vertical="center"/>
      <protection hidden="1"/>
    </xf>
    <xf numFmtId="0" fontId="2" fillId="5" borderId="15" xfId="0" applyFont="1" applyFill="1" applyBorder="1" applyAlignment="1" applyProtection="1">
      <alignment vertical="center"/>
      <protection hidden="1"/>
    </xf>
    <xf numFmtId="0" fontId="2" fillId="5" borderId="12" xfId="0" applyFont="1" applyFill="1" applyBorder="1" applyAlignment="1" applyProtection="1">
      <alignment vertical="center"/>
      <protection hidden="1"/>
    </xf>
    <xf numFmtId="0" fontId="2" fillId="5" borderId="14" xfId="0" applyFont="1" applyFill="1" applyBorder="1" applyAlignment="1" applyProtection="1">
      <alignment vertical="center"/>
      <protection hidden="1"/>
    </xf>
    <xf numFmtId="0" fontId="2" fillId="5" borderId="22" xfId="0" applyFont="1" applyFill="1" applyBorder="1" applyAlignment="1" applyProtection="1">
      <alignment vertical="center"/>
      <protection hidden="1"/>
    </xf>
    <xf numFmtId="0" fontId="2" fillId="5" borderId="1" xfId="0" applyFont="1" applyFill="1" applyBorder="1" applyAlignment="1" applyProtection="1">
      <alignment vertical="center"/>
      <protection hidden="1"/>
    </xf>
    <xf numFmtId="0" fontId="2" fillId="5" borderId="0" xfId="0" applyFont="1" applyFill="1" applyAlignment="1" applyProtection="1">
      <alignment vertical="center"/>
      <protection hidden="1"/>
    </xf>
    <xf numFmtId="0" fontId="3" fillId="5" borderId="0" xfId="0" applyFont="1" applyFill="1" applyAlignment="1" applyProtection="1">
      <alignment vertical="center"/>
      <protection hidden="1"/>
    </xf>
    <xf numFmtId="0" fontId="0" fillId="0" borderId="0" xfId="0" applyAlignment="1" applyProtection="1">
      <alignment vertical="center"/>
      <protection hidden="1"/>
    </xf>
    <xf numFmtId="0" fontId="18" fillId="5" borderId="10" xfId="0" applyFont="1" applyFill="1" applyBorder="1" applyAlignment="1" applyProtection="1">
      <alignment horizontal="center" vertical="center"/>
      <protection hidden="1"/>
    </xf>
    <xf numFmtId="0" fontId="0" fillId="5" borderId="11" xfId="0" applyFill="1" applyBorder="1" applyAlignment="1" applyProtection="1">
      <alignment horizontal="center" vertical="center"/>
      <protection hidden="1"/>
    </xf>
    <xf numFmtId="0" fontId="0" fillId="0" borderId="0" xfId="0" applyNumberFormat="1" applyProtection="1">
      <protection hidden="1"/>
    </xf>
    <xf numFmtId="0" fontId="73" fillId="0" borderId="0" xfId="0" applyFont="1" applyProtection="1">
      <protection hidden="1"/>
    </xf>
    <xf numFmtId="0" fontId="0" fillId="5" borderId="11" xfId="0" applyFill="1" applyBorder="1" applyAlignment="1" applyProtection="1">
      <alignment vertical="center"/>
      <protection hidden="1"/>
    </xf>
    <xf numFmtId="0" fontId="18" fillId="5" borderId="16" xfId="0" applyFont="1" applyFill="1" applyBorder="1" applyAlignment="1" applyProtection="1">
      <alignment horizontal="center" vertical="center"/>
      <protection hidden="1"/>
    </xf>
    <xf numFmtId="0" fontId="18" fillId="5" borderId="12" xfId="0" applyFont="1" applyFill="1" applyBorder="1" applyAlignment="1" applyProtection="1">
      <alignment vertical="center"/>
      <protection hidden="1"/>
    </xf>
    <xf numFmtId="0" fontId="13" fillId="5" borderId="13" xfId="0" applyFont="1" applyFill="1" applyBorder="1" applyAlignment="1" applyProtection="1">
      <alignment vertical="center" wrapText="1"/>
      <protection hidden="1"/>
    </xf>
    <xf numFmtId="0" fontId="18" fillId="5" borderId="14" xfId="0" applyFont="1" applyFill="1" applyBorder="1" applyAlignment="1" applyProtection="1">
      <alignment vertical="center"/>
      <protection hidden="1"/>
    </xf>
    <xf numFmtId="0" fontId="13" fillId="5" borderId="15" xfId="0" applyFont="1" applyFill="1" applyBorder="1" applyAlignment="1" applyProtection="1">
      <alignment vertical="center" wrapText="1"/>
      <protection hidden="1"/>
    </xf>
    <xf numFmtId="0" fontId="0" fillId="5" borderId="16" xfId="0" applyFont="1" applyFill="1" applyBorder="1" applyAlignment="1" applyProtection="1">
      <alignment horizontal="center" vertical="center"/>
      <protection hidden="1"/>
    </xf>
    <xf numFmtId="0" fontId="0" fillId="5" borderId="10" xfId="0" applyFont="1" applyFill="1" applyBorder="1" applyAlignment="1" applyProtection="1">
      <alignment horizontal="center" vertical="center"/>
      <protection hidden="1"/>
    </xf>
    <xf numFmtId="0" fontId="0" fillId="5" borderId="12" xfId="0" applyFont="1" applyFill="1" applyBorder="1" applyAlignment="1" applyProtection="1">
      <alignment vertical="center"/>
      <protection hidden="1"/>
    </xf>
    <xf numFmtId="0" fontId="0" fillId="5" borderId="13" xfId="0" applyFont="1" applyFill="1" applyBorder="1" applyAlignment="1" applyProtection="1">
      <alignment vertical="center"/>
      <protection hidden="1"/>
    </xf>
    <xf numFmtId="0" fontId="0" fillId="5" borderId="5" xfId="0" applyFont="1" applyFill="1" applyBorder="1" applyAlignment="1" applyProtection="1">
      <alignment vertical="center"/>
      <protection hidden="1"/>
    </xf>
    <xf numFmtId="0" fontId="74" fillId="5" borderId="1" xfId="0" applyFont="1" applyFill="1" applyBorder="1" applyAlignment="1" applyProtection="1">
      <alignment horizontal="center" vertical="center"/>
      <protection hidden="1"/>
    </xf>
    <xf numFmtId="0" fontId="0" fillId="5" borderId="9" xfId="0" applyFont="1" applyFill="1" applyBorder="1" applyAlignment="1" applyProtection="1">
      <alignment vertical="center"/>
      <protection hidden="1"/>
    </xf>
    <xf numFmtId="0" fontId="0" fillId="5" borderId="42" xfId="0" applyFont="1" applyFill="1" applyBorder="1" applyAlignment="1" applyProtection="1">
      <alignment vertical="center"/>
      <protection hidden="1"/>
    </xf>
    <xf numFmtId="0" fontId="0" fillId="5" borderId="51" xfId="0" applyFont="1" applyFill="1" applyBorder="1" applyAlignment="1" applyProtection="1">
      <alignment vertical="center"/>
      <protection hidden="1"/>
    </xf>
    <xf numFmtId="0" fontId="0" fillId="5" borderId="47" xfId="0" applyFont="1" applyFill="1" applyBorder="1" applyAlignment="1" applyProtection="1">
      <alignment vertical="center"/>
      <protection hidden="1"/>
    </xf>
    <xf numFmtId="0" fontId="0" fillId="5" borderId="61" xfId="0" applyFont="1" applyFill="1" applyBorder="1" applyAlignment="1" applyProtection="1">
      <alignment vertical="center"/>
      <protection hidden="1"/>
    </xf>
    <xf numFmtId="0" fontId="0" fillId="5" borderId="14" xfId="0" applyFont="1" applyFill="1" applyBorder="1" applyAlignment="1" applyProtection="1">
      <alignment vertical="center"/>
      <protection hidden="1"/>
    </xf>
    <xf numFmtId="0" fontId="0" fillId="5" borderId="65" xfId="0" applyFont="1" applyFill="1" applyBorder="1" applyAlignment="1" applyProtection="1">
      <alignment vertical="center"/>
      <protection hidden="1"/>
    </xf>
    <xf numFmtId="0" fontId="0" fillId="5" borderId="15" xfId="0" applyFont="1" applyFill="1" applyBorder="1" applyAlignment="1" applyProtection="1">
      <alignment vertical="center"/>
      <protection hidden="1"/>
    </xf>
    <xf numFmtId="0" fontId="0" fillId="5" borderId="26" xfId="0" applyFont="1" applyFill="1" applyBorder="1" applyAlignment="1" applyProtection="1">
      <alignment vertical="center"/>
      <protection hidden="1"/>
    </xf>
    <xf numFmtId="0" fontId="30" fillId="5" borderId="48" xfId="0" applyFont="1" applyFill="1" applyBorder="1" applyAlignment="1" applyProtection="1">
      <alignment horizontal="center" vertical="center"/>
      <protection hidden="1"/>
    </xf>
    <xf numFmtId="0" fontId="0" fillId="5" borderId="25" xfId="0" applyFont="1" applyFill="1" applyBorder="1" applyAlignment="1" applyProtection="1">
      <alignment vertical="center"/>
      <protection hidden="1"/>
    </xf>
    <xf numFmtId="0" fontId="0" fillId="5" borderId="17" xfId="0" applyFont="1" applyFill="1" applyBorder="1" applyAlignment="1" applyProtection="1">
      <alignment vertical="center"/>
      <protection hidden="1"/>
    </xf>
    <xf numFmtId="0" fontId="0" fillId="5" borderId="18" xfId="0" applyFont="1" applyFill="1" applyBorder="1" applyAlignment="1" applyProtection="1">
      <alignment vertical="center"/>
      <protection hidden="1"/>
    </xf>
    <xf numFmtId="0" fontId="43" fillId="0" borderId="0" xfId="0" applyFont="1" applyAlignment="1" applyProtection="1">
      <alignment horizontal="center" vertical="center" wrapText="1"/>
      <protection hidden="1"/>
    </xf>
    <xf numFmtId="0" fontId="2" fillId="5" borderId="0" xfId="0" applyFont="1" applyFill="1" applyBorder="1" applyAlignment="1" applyProtection="1">
      <alignment horizontal="center" vertical="center"/>
      <protection hidden="1"/>
    </xf>
    <xf numFmtId="0" fontId="2" fillId="5" borderId="3" xfId="0" applyFont="1" applyFill="1" applyBorder="1" applyAlignment="1" applyProtection="1">
      <alignment horizontal="center" vertical="center"/>
      <protection hidden="1"/>
    </xf>
    <xf numFmtId="0" fontId="2" fillId="5" borderId="32" xfId="0" applyFont="1" applyFill="1" applyBorder="1" applyAlignment="1" applyProtection="1">
      <alignment horizontal="center" vertical="center"/>
      <protection hidden="1"/>
    </xf>
    <xf numFmtId="0" fontId="76" fillId="0" borderId="0" xfId="0" applyFont="1" applyAlignment="1" applyProtection="1">
      <alignment vertical="center" wrapText="1"/>
      <protection hidden="1"/>
    </xf>
    <xf numFmtId="0" fontId="43" fillId="0" borderId="0" xfId="0" applyFont="1" applyAlignment="1" applyProtection="1">
      <alignment vertical="center" wrapText="1"/>
      <protection hidden="1"/>
    </xf>
    <xf numFmtId="0" fontId="27" fillId="5" borderId="27" xfId="0" applyFont="1" applyFill="1" applyBorder="1" applyAlignment="1" applyProtection="1">
      <alignment horizontal="center" vertical="center"/>
      <protection hidden="1"/>
    </xf>
    <xf numFmtId="0" fontId="0" fillId="5" borderId="55" xfId="0" applyFont="1" applyFill="1" applyBorder="1" applyAlignment="1" applyProtection="1">
      <alignment horizontal="center" vertical="center"/>
      <protection hidden="1"/>
    </xf>
    <xf numFmtId="0" fontId="0" fillId="5" borderId="57" xfId="0" applyFont="1" applyFill="1" applyBorder="1" applyAlignment="1" applyProtection="1">
      <alignment horizontal="center" vertical="center"/>
      <protection hidden="1"/>
    </xf>
    <xf numFmtId="0" fontId="27" fillId="5" borderId="20" xfId="0" applyFont="1" applyFill="1" applyBorder="1" applyAlignment="1" applyProtection="1">
      <alignment horizontal="center" vertical="center"/>
      <protection hidden="1"/>
    </xf>
    <xf numFmtId="0" fontId="2" fillId="5" borderId="59" xfId="0" applyFont="1" applyFill="1" applyBorder="1" applyAlignment="1" applyProtection="1">
      <alignment horizontal="center" vertical="center"/>
      <protection hidden="1"/>
    </xf>
    <xf numFmtId="0" fontId="2" fillId="5" borderId="36" xfId="0" applyFont="1" applyFill="1" applyBorder="1" applyAlignment="1" applyProtection="1">
      <alignment horizontal="center" vertical="center"/>
      <protection hidden="1"/>
    </xf>
    <xf numFmtId="0" fontId="2" fillId="5" borderId="67" xfId="0" applyFont="1" applyFill="1" applyBorder="1" applyAlignment="1" applyProtection="1">
      <alignment horizontal="center" vertical="center"/>
      <protection hidden="1"/>
    </xf>
    <xf numFmtId="0" fontId="2" fillId="5" borderId="68" xfId="0" applyFont="1" applyFill="1" applyBorder="1" applyAlignment="1" applyProtection="1">
      <alignment horizontal="center" vertical="center"/>
      <protection hidden="1"/>
    </xf>
    <xf numFmtId="0" fontId="2" fillId="5" borderId="10" xfId="0" applyFont="1" applyFill="1" applyBorder="1" applyAlignment="1" applyProtection="1">
      <alignment horizontal="center" vertical="center"/>
      <protection hidden="1"/>
    </xf>
    <xf numFmtId="0" fontId="2" fillId="5" borderId="10" xfId="0" applyFont="1" applyFill="1" applyBorder="1" applyAlignment="1" applyProtection="1">
      <alignment vertical="center"/>
      <protection hidden="1"/>
    </xf>
    <xf numFmtId="0" fontId="2" fillId="5" borderId="4" xfId="0" applyFont="1" applyFill="1" applyBorder="1" applyAlignment="1" applyProtection="1">
      <alignment horizontal="center" vertical="center"/>
      <protection hidden="1"/>
    </xf>
    <xf numFmtId="0" fontId="74" fillId="5" borderId="21" xfId="0" applyFont="1" applyFill="1" applyBorder="1" applyAlignment="1" applyProtection="1">
      <alignment horizontal="center" vertical="center"/>
      <protection hidden="1"/>
    </xf>
    <xf numFmtId="0" fontId="74" fillId="5" borderId="24" xfId="0" applyFont="1" applyFill="1" applyBorder="1" applyAlignment="1" applyProtection="1">
      <alignment horizontal="center" vertical="center"/>
      <protection hidden="1"/>
    </xf>
    <xf numFmtId="0" fontId="30" fillId="5" borderId="67" xfId="0" applyFont="1" applyFill="1" applyBorder="1" applyAlignment="1" applyProtection="1">
      <alignment horizontal="center" vertical="center"/>
      <protection hidden="1"/>
    </xf>
    <xf numFmtId="0" fontId="2" fillId="5" borderId="23" xfId="0" applyFont="1" applyFill="1" applyBorder="1" applyAlignment="1" applyProtection="1">
      <alignment vertical="center"/>
      <protection hidden="1"/>
    </xf>
    <xf numFmtId="0" fontId="2" fillId="5" borderId="43" xfId="0" applyFont="1" applyFill="1" applyBorder="1" applyAlignment="1" applyProtection="1">
      <alignment vertical="center"/>
      <protection hidden="1"/>
    </xf>
    <xf numFmtId="0" fontId="30" fillId="5" borderId="59" xfId="0" applyFont="1" applyFill="1" applyBorder="1" applyAlignment="1" applyProtection="1">
      <alignment horizontal="center" vertical="center"/>
      <protection hidden="1"/>
    </xf>
    <xf numFmtId="0" fontId="24" fillId="0" borderId="1" xfId="0" applyFont="1" applyBorder="1" applyAlignment="1">
      <alignment horizontal="center" vertical="center" wrapText="1"/>
    </xf>
    <xf numFmtId="0" fontId="11" fillId="0" borderId="1" xfId="0" applyFont="1" applyBorder="1" applyAlignment="1" applyProtection="1">
      <alignment horizontal="center" vertical="center" wrapText="1"/>
      <protection hidden="1"/>
    </xf>
    <xf numFmtId="0" fontId="18" fillId="0" borderId="0" xfId="0" applyFont="1" applyProtection="1">
      <protection hidden="1"/>
    </xf>
    <xf numFmtId="0" fontId="2" fillId="0" borderId="1" xfId="0" applyFont="1" applyBorder="1" applyAlignment="1" applyProtection="1">
      <alignment horizontal="center" vertical="center"/>
      <protection locked="0"/>
    </xf>
    <xf numFmtId="16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0" fillId="0" borderId="0" xfId="0" applyAlignment="1" applyProtection="1">
      <protection hidden="1"/>
    </xf>
    <xf numFmtId="0" fontId="3" fillId="0" borderId="6" xfId="0" applyFont="1" applyBorder="1" applyAlignment="1" applyProtection="1">
      <alignment horizontal="center" vertical="center"/>
      <protection hidden="1"/>
    </xf>
    <xf numFmtId="0" fontId="4" fillId="0" borderId="6" xfId="0" applyNumberFormat="1" applyFont="1" applyBorder="1" applyAlignment="1" applyProtection="1">
      <alignment horizontal="center" vertical="center"/>
      <protection hidden="1"/>
    </xf>
    <xf numFmtId="0" fontId="82" fillId="0" borderId="21" xfId="0" applyFont="1" applyBorder="1" applyAlignment="1" applyProtection="1">
      <alignment horizontal="center" vertical="center"/>
      <protection hidden="1"/>
    </xf>
    <xf numFmtId="0" fontId="82" fillId="0" borderId="54" xfId="0" applyFont="1" applyBorder="1" applyAlignment="1" applyProtection="1">
      <alignment horizontal="center" vertical="center"/>
      <protection hidden="1"/>
    </xf>
    <xf numFmtId="0" fontId="4" fillId="0" borderId="0" xfId="0" applyFont="1" applyProtection="1">
      <protection hidden="1"/>
    </xf>
    <xf numFmtId="0" fontId="4" fillId="0" borderId="0" xfId="0" applyFont="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83" fillId="0" borderId="21" xfId="0" applyFont="1" applyBorder="1" applyAlignment="1" applyProtection="1">
      <alignment horizontal="center" vertical="center"/>
      <protection hidden="1"/>
    </xf>
    <xf numFmtId="0" fontId="83" fillId="0" borderId="54" xfId="0" applyFont="1" applyBorder="1" applyAlignment="1" applyProtection="1">
      <alignment horizontal="center" vertical="center"/>
      <protection hidden="1"/>
    </xf>
    <xf numFmtId="0" fontId="3" fillId="0" borderId="6" xfId="0" applyFont="1" applyBorder="1" applyAlignment="1" applyProtection="1">
      <alignment vertical="center"/>
      <protection locked="0"/>
    </xf>
    <xf numFmtId="164" fontId="3" fillId="0" borderId="6" xfId="0" applyNumberFormat="1" applyFont="1" applyBorder="1" applyAlignment="1" applyProtection="1">
      <alignment horizontal="center" vertical="center"/>
      <protection locked="0"/>
    </xf>
    <xf numFmtId="0" fontId="3" fillId="0" borderId="1" xfId="0" applyFont="1" applyBorder="1" applyAlignment="1" applyProtection="1">
      <alignment vertical="center"/>
      <protection locked="0"/>
    </xf>
    <xf numFmtId="164" fontId="3" fillId="0" borderId="1" xfId="0" applyNumberFormat="1" applyFont="1" applyBorder="1" applyAlignment="1" applyProtection="1">
      <alignment horizontal="center" vertical="center"/>
      <protection locked="0"/>
    </xf>
    <xf numFmtId="0" fontId="84" fillId="6" borderId="1" xfId="0" applyFont="1" applyFill="1" applyBorder="1" applyAlignment="1" applyProtection="1">
      <alignment horizontal="center" vertical="center" wrapText="1"/>
      <protection hidden="1"/>
    </xf>
    <xf numFmtId="0" fontId="20" fillId="7" borderId="7" xfId="0" applyFont="1" applyFill="1" applyBorder="1" applyAlignment="1" applyProtection="1">
      <alignment horizontal="center" vertical="center" wrapText="1"/>
      <protection hidden="1"/>
    </xf>
    <xf numFmtId="0" fontId="4" fillId="0" borderId="8" xfId="0" applyFont="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7" fillId="3"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2" fillId="0" borderId="8" xfId="0" applyFont="1" applyBorder="1" applyAlignment="1" applyProtection="1">
      <alignment horizontal="left" vertical="center"/>
      <protection locked="0"/>
    </xf>
    <xf numFmtId="0" fontId="2" fillId="0" borderId="8" xfId="0" applyFont="1" applyBorder="1" applyAlignment="1" applyProtection="1">
      <alignment horizontal="center" vertical="center"/>
      <protection locked="0"/>
    </xf>
    <xf numFmtId="164" fontId="2" fillId="0" borderId="8" xfId="0" applyNumberFormat="1" applyFont="1" applyBorder="1" applyAlignment="1" applyProtection="1">
      <alignment horizontal="center" vertical="center"/>
      <protection locked="0"/>
    </xf>
    <xf numFmtId="0" fontId="8" fillId="3" borderId="0" xfId="0" applyFont="1" applyFill="1" applyBorder="1" applyAlignment="1" applyProtection="1">
      <alignment horizontal="left" vertical="center"/>
      <protection locked="0"/>
    </xf>
    <xf numFmtId="0" fontId="8" fillId="3" borderId="0" xfId="0" applyFont="1" applyFill="1" applyBorder="1" applyAlignment="1" applyProtection="1">
      <alignment horizontal="center" vertical="center"/>
      <protection locked="0"/>
    </xf>
    <xf numFmtId="164" fontId="8" fillId="3" borderId="0" xfId="0" applyNumberFormat="1" applyFont="1" applyFill="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10" fillId="5" borderId="6" xfId="0" applyNumberFormat="1" applyFont="1" applyFill="1" applyBorder="1" applyAlignment="1" applyProtection="1">
      <alignment horizontal="center" vertical="center"/>
      <protection locked="0"/>
    </xf>
    <xf numFmtId="49" fontId="8" fillId="3" borderId="0" xfId="0" applyNumberFormat="1" applyFont="1" applyFill="1" applyBorder="1" applyAlignment="1" applyProtection="1">
      <alignment horizontal="center" vertical="center"/>
      <protection locked="0"/>
    </xf>
    <xf numFmtId="49" fontId="10" fillId="3" borderId="0" xfId="0" applyNumberFormat="1" applyFont="1" applyFill="1" applyBorder="1" applyAlignment="1" applyProtection="1">
      <alignment horizontal="center" vertical="center"/>
      <protection locked="0"/>
    </xf>
    <xf numFmtId="0" fontId="9" fillId="4" borderId="1"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2" fillId="0" borderId="2"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164" fontId="2" fillId="0" borderId="2"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77" fillId="0" borderId="2" xfId="0" applyNumberFormat="1" applyFont="1" applyBorder="1" applyAlignment="1" applyProtection="1">
      <alignment horizontal="center" vertical="center"/>
      <protection locked="0"/>
    </xf>
    <xf numFmtId="0" fontId="7" fillId="3" borderId="0" xfId="0" applyFont="1" applyFill="1" applyBorder="1" applyAlignment="1" applyProtection="1">
      <alignment horizontal="center" vertical="center"/>
      <protection locked="0"/>
    </xf>
    <xf numFmtId="49" fontId="77" fillId="3" borderId="0" xfId="0" applyNumberFormat="1" applyFont="1" applyFill="1" applyBorder="1" applyAlignment="1" applyProtection="1">
      <alignment horizontal="center" vertical="center"/>
      <protection locked="0"/>
    </xf>
    <xf numFmtId="0" fontId="55" fillId="0" borderId="1" xfId="0" applyFont="1" applyFill="1" applyBorder="1" applyAlignment="1" applyProtection="1">
      <alignment horizontal="center" vertical="center"/>
      <protection locked="0"/>
    </xf>
    <xf numFmtId="0" fontId="63" fillId="5" borderId="0" xfId="0" applyFont="1" applyFill="1" applyAlignment="1" applyProtection="1">
      <alignment horizontal="left" vertical="center"/>
      <protection hidden="1"/>
    </xf>
    <xf numFmtId="0" fontId="0" fillId="5" borderId="0" xfId="0" applyFill="1" applyAlignment="1" applyProtection="1">
      <alignment horizontal="center"/>
      <protection hidden="1"/>
    </xf>
    <xf numFmtId="0" fontId="0" fillId="0" borderId="0" xfId="0" applyAlignment="1" applyProtection="1">
      <alignment horizontal="center"/>
      <protection hidden="1"/>
    </xf>
    <xf numFmtId="0" fontId="11" fillId="0" borderId="1" xfId="0" applyFont="1" applyBorder="1" applyAlignment="1" applyProtection="1">
      <alignment horizontal="center"/>
      <protection hidden="1"/>
    </xf>
    <xf numFmtId="0" fontId="6" fillId="0" borderId="1" xfId="0" applyFont="1" applyBorder="1" applyAlignment="1" applyProtection="1">
      <alignment horizontal="center" vertical="center" wrapText="1"/>
      <protection hidden="1"/>
    </xf>
    <xf numFmtId="0" fontId="2" fillId="0" borderId="2" xfId="0" applyFont="1" applyBorder="1" applyAlignment="1" applyProtection="1">
      <alignment horizontal="center" vertical="center"/>
      <protection hidden="1"/>
    </xf>
    <xf numFmtId="0" fontId="55" fillId="0" borderId="1" xfId="0" applyFont="1" applyFill="1" applyBorder="1" applyAlignment="1" applyProtection="1">
      <alignment horizontal="center" vertical="center"/>
      <protection hidden="1"/>
    </xf>
    <xf numFmtId="165" fontId="2" fillId="0" borderId="2" xfId="0" applyNumberFormat="1" applyFont="1" applyBorder="1" applyAlignment="1" applyProtection="1">
      <alignment horizontal="center" vertical="center"/>
      <protection locked="0"/>
    </xf>
    <xf numFmtId="0" fontId="22" fillId="0" borderId="2" xfId="0" applyFont="1" applyBorder="1" applyAlignment="1" applyProtection="1">
      <alignment horizontal="left" vertical="center"/>
      <protection locked="0"/>
    </xf>
    <xf numFmtId="165" fontId="55" fillId="0" borderId="1" xfId="0" applyNumberFormat="1" applyFont="1" applyFill="1" applyBorder="1" applyAlignment="1" applyProtection="1">
      <alignment horizontal="center" vertical="center"/>
      <protection locked="0"/>
    </xf>
    <xf numFmtId="0" fontId="55" fillId="0" borderId="1" xfId="0" applyFont="1" applyFill="1" applyBorder="1" applyAlignment="1" applyProtection="1">
      <alignment horizontal="left" vertical="center"/>
      <protection locked="0"/>
    </xf>
    <xf numFmtId="164" fontId="55" fillId="0" borderId="1" xfId="0" applyNumberFormat="1" applyFont="1" applyFill="1" applyBorder="1" applyAlignment="1" applyProtection="1">
      <alignment horizontal="center" vertical="center"/>
      <protection locked="0"/>
    </xf>
    <xf numFmtId="0" fontId="53" fillId="0" borderId="1" xfId="0" applyFont="1" applyFill="1" applyBorder="1" applyAlignment="1" applyProtection="1">
      <alignment horizontal="left" vertical="center"/>
      <protection locked="0"/>
    </xf>
    <xf numFmtId="0" fontId="6" fillId="0" borderId="1"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protection hidden="1"/>
    </xf>
    <xf numFmtId="0" fontId="68" fillId="5" borderId="0" xfId="0" applyFont="1" applyFill="1" applyAlignment="1" applyProtection="1">
      <alignment horizontal="left" vertical="center"/>
      <protection hidden="1"/>
    </xf>
    <xf numFmtId="0" fontId="6" fillId="0" borderId="1" xfId="0" applyFont="1" applyFill="1" applyBorder="1" applyAlignment="1" applyProtection="1">
      <alignment horizontal="center" vertical="center" wrapText="1"/>
      <protection hidden="1"/>
    </xf>
    <xf numFmtId="0" fontId="2" fillId="0" borderId="1" xfId="0" applyFont="1" applyBorder="1" applyAlignment="1" applyProtection="1">
      <alignment horizontal="center" vertical="center"/>
      <protection hidden="1"/>
    </xf>
    <xf numFmtId="165" fontId="2" fillId="0" borderId="1" xfId="0" applyNumberFormat="1" applyFont="1" applyBorder="1" applyAlignment="1" applyProtection="1">
      <alignment horizontal="center" vertical="center"/>
      <protection locked="0"/>
    </xf>
    <xf numFmtId="0" fontId="0" fillId="0" borderId="1" xfId="0" applyBorder="1" applyProtection="1">
      <protection locked="0"/>
    </xf>
    <xf numFmtId="0" fontId="22" fillId="0" borderId="1" xfId="0" applyFont="1" applyBorder="1" applyAlignment="1" applyProtection="1">
      <alignment horizontal="left" vertical="center"/>
      <protection locked="0"/>
    </xf>
    <xf numFmtId="0" fontId="85" fillId="5" borderId="0" xfId="0" applyFont="1" applyFill="1" applyAlignment="1" applyProtection="1">
      <alignment horizontal="left" vertical="center"/>
      <protection hidden="1"/>
    </xf>
    <xf numFmtId="0" fontId="6" fillId="5" borderId="1"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168" fontId="2" fillId="0" borderId="1" xfId="0" applyNumberFormat="1" applyFont="1" applyBorder="1" applyAlignment="1" applyProtection="1">
      <alignment horizontal="center" vertical="center"/>
      <protection locked="0"/>
    </xf>
    <xf numFmtId="0" fontId="86" fillId="5" borderId="0" xfId="0" applyFont="1" applyFill="1" applyAlignment="1" applyProtection="1">
      <alignment horizontal="left" vertical="center"/>
      <protection hidden="1"/>
    </xf>
    <xf numFmtId="0" fontId="6" fillId="5" borderId="2" xfId="0" applyFont="1" applyFill="1" applyBorder="1" applyAlignment="1" applyProtection="1">
      <alignment horizontal="center" vertical="center" wrapText="1"/>
      <protection hidden="1"/>
    </xf>
    <xf numFmtId="0" fontId="24" fillId="5" borderId="1" xfId="0" applyFont="1" applyFill="1" applyBorder="1" applyAlignment="1" applyProtection="1">
      <alignment horizontal="center" vertical="center"/>
      <protection hidden="1"/>
    </xf>
    <xf numFmtId="0" fontId="11" fillId="5" borderId="1" xfId="0" applyFont="1" applyFill="1" applyBorder="1" applyAlignment="1" applyProtection="1">
      <alignment horizontal="center"/>
      <protection hidden="1"/>
    </xf>
    <xf numFmtId="0" fontId="58" fillId="9" borderId="19" xfId="0" applyFont="1" applyFill="1" applyBorder="1" applyAlignment="1" applyProtection="1">
      <alignment horizontal="left" vertical="center"/>
      <protection hidden="1"/>
    </xf>
    <xf numFmtId="0" fontId="35" fillId="9" borderId="48" xfId="0" applyFont="1" applyFill="1" applyBorder="1" applyAlignment="1" applyProtection="1">
      <alignment vertical="center"/>
      <protection hidden="1"/>
    </xf>
    <xf numFmtId="0" fontId="5" fillId="2" borderId="1" xfId="0" applyFont="1" applyFill="1" applyBorder="1" applyAlignment="1" applyProtection="1">
      <alignment horizontal="center" vertical="center"/>
      <protection hidden="1"/>
    </xf>
    <xf numFmtId="0" fontId="50" fillId="2" borderId="1" xfId="0" applyFont="1" applyFill="1" applyBorder="1" applyAlignment="1" applyProtection="1">
      <alignment horizontal="center" vertical="center"/>
      <protection hidden="1"/>
    </xf>
    <xf numFmtId="0" fontId="51" fillId="2" borderId="1" xfId="0" applyFont="1" applyFill="1" applyBorder="1" applyAlignment="1" applyProtection="1">
      <alignment horizontal="center" vertical="center"/>
      <protection hidden="1"/>
    </xf>
    <xf numFmtId="0" fontId="49" fillId="2" borderId="1" xfId="0" applyFont="1" applyFill="1" applyBorder="1" applyAlignment="1" applyProtection="1">
      <alignment horizontal="center" vertical="center"/>
      <protection hidden="1"/>
    </xf>
    <xf numFmtId="0" fontId="1" fillId="5" borderId="0" xfId="0" applyFont="1" applyFill="1" applyProtection="1">
      <protection hidden="1"/>
    </xf>
    <xf numFmtId="0" fontId="3" fillId="0" borderId="51" xfId="0" applyFont="1" applyBorder="1" applyAlignment="1" applyProtection="1">
      <alignment vertical="center"/>
      <protection locked="0"/>
    </xf>
    <xf numFmtId="0" fontId="3" fillId="0" borderId="32" xfId="0" applyFont="1" applyBorder="1" applyAlignment="1" applyProtection="1">
      <alignment vertical="center"/>
      <protection locked="0"/>
    </xf>
    <xf numFmtId="0" fontId="59" fillId="0" borderId="24" xfId="0" applyFont="1" applyBorder="1" applyAlignment="1" applyProtection="1">
      <alignment horizontal="center" vertical="center"/>
      <protection locked="0"/>
    </xf>
    <xf numFmtId="0" fontId="59" fillId="0" borderId="58" xfId="0" applyFont="1" applyBorder="1" applyAlignment="1" applyProtection="1">
      <alignment horizontal="center" vertical="center"/>
      <protection locked="0"/>
    </xf>
    <xf numFmtId="0" fontId="51" fillId="0" borderId="24" xfId="0" applyFont="1" applyBorder="1" applyAlignment="1" applyProtection="1">
      <alignment horizontal="center" vertical="center"/>
      <protection locked="0"/>
    </xf>
    <xf numFmtId="0" fontId="51" fillId="0" borderId="58" xfId="0" applyFont="1" applyBorder="1" applyAlignment="1" applyProtection="1">
      <alignment horizontal="center" vertical="center"/>
      <protection locked="0"/>
    </xf>
    <xf numFmtId="0" fontId="24" fillId="5" borderId="1" xfId="0" applyFont="1" applyFill="1" applyBorder="1" applyAlignment="1" applyProtection="1">
      <alignment horizontal="center" vertical="center" wrapText="1"/>
      <protection hidden="1"/>
    </xf>
    <xf numFmtId="0" fontId="71" fillId="0" borderId="0" xfId="0" applyFont="1" applyProtection="1">
      <protection hidden="1"/>
    </xf>
    <xf numFmtId="166" fontId="0" fillId="0" borderId="0" xfId="0" applyNumberFormat="1" applyProtection="1">
      <protection hidden="1"/>
    </xf>
    <xf numFmtId="0" fontId="24" fillId="5" borderId="1" xfId="0" applyFont="1" applyFill="1" applyBorder="1" applyAlignment="1" applyProtection="1">
      <alignment vertical="center" wrapText="1"/>
      <protection hidden="1"/>
    </xf>
    <xf numFmtId="0" fontId="3" fillId="5" borderId="1" xfId="0" applyFont="1" applyFill="1" applyBorder="1" applyAlignment="1" applyProtection="1">
      <alignment horizontal="center" vertical="center" wrapText="1"/>
      <protection hidden="1"/>
    </xf>
    <xf numFmtId="0" fontId="3" fillId="5" borderId="32" xfId="0" applyFont="1" applyFill="1" applyBorder="1" applyAlignment="1" applyProtection="1">
      <alignment horizontal="center" vertical="center" wrapText="1"/>
      <protection hidden="1"/>
    </xf>
    <xf numFmtId="0" fontId="3" fillId="5" borderId="34" xfId="0" applyFont="1" applyFill="1" applyBorder="1" applyAlignment="1" applyProtection="1">
      <alignment horizontal="center" vertical="center" wrapText="1"/>
      <protection hidden="1"/>
    </xf>
    <xf numFmtId="0" fontId="69" fillId="5" borderId="0" xfId="0" applyFont="1" applyFill="1" applyAlignment="1" applyProtection="1">
      <alignment horizontal="center" vertical="center" wrapText="1"/>
      <protection hidden="1"/>
    </xf>
    <xf numFmtId="0" fontId="49" fillId="12" borderId="19" xfId="0" applyFont="1" applyFill="1" applyBorder="1" applyAlignment="1" applyProtection="1">
      <alignment horizontal="left" vertical="center"/>
      <protection hidden="1"/>
    </xf>
    <xf numFmtId="0" fontId="49" fillId="12" borderId="48" xfId="0" applyFont="1" applyFill="1" applyBorder="1" applyAlignment="1" applyProtection="1">
      <alignment horizontal="left" vertical="center"/>
      <protection hidden="1"/>
    </xf>
    <xf numFmtId="0" fontId="34" fillId="12" borderId="48" xfId="0" applyFont="1" applyFill="1" applyBorder="1" applyAlignment="1" applyProtection="1">
      <alignment horizontal="center" vertical="center"/>
      <protection locked="0"/>
    </xf>
    <xf numFmtId="0" fontId="34" fillId="12" borderId="49" xfId="0" applyFont="1" applyFill="1" applyBorder="1" applyAlignment="1" applyProtection="1">
      <alignment horizontal="center" vertical="center"/>
      <protection locked="0"/>
    </xf>
    <xf numFmtId="0" fontId="50" fillId="12" borderId="19" xfId="0" applyFont="1" applyFill="1" applyBorder="1" applyAlignment="1" applyProtection="1">
      <alignment horizontal="left" vertical="center"/>
      <protection hidden="1"/>
    </xf>
    <xf numFmtId="0" fontId="50" fillId="12" borderId="48" xfId="0" applyFont="1" applyFill="1" applyBorder="1" applyAlignment="1" applyProtection="1">
      <alignment horizontal="left" vertical="center"/>
      <protection hidden="1"/>
    </xf>
    <xf numFmtId="0" fontId="37" fillId="12" borderId="48" xfId="0" applyFont="1" applyFill="1" applyBorder="1" applyAlignment="1" applyProtection="1">
      <alignment horizontal="center" vertical="center"/>
      <protection locked="0"/>
    </xf>
    <xf numFmtId="0" fontId="37" fillId="12" borderId="49" xfId="0" applyFont="1" applyFill="1" applyBorder="1" applyAlignment="1" applyProtection="1">
      <alignment horizontal="center" vertical="center"/>
      <protection locked="0"/>
    </xf>
    <xf numFmtId="0" fontId="50" fillId="13" borderId="19" xfId="0" applyFont="1" applyFill="1" applyBorder="1" applyAlignment="1" applyProtection="1">
      <alignment horizontal="left" vertical="center"/>
      <protection hidden="1"/>
    </xf>
    <xf numFmtId="0" fontId="50" fillId="13" borderId="48" xfId="0" applyFont="1" applyFill="1" applyBorder="1" applyAlignment="1" applyProtection="1">
      <alignment horizontal="left" vertical="center"/>
      <protection hidden="1"/>
    </xf>
    <xf numFmtId="0" fontId="37" fillId="13" borderId="48" xfId="0" applyFont="1" applyFill="1" applyBorder="1" applyAlignment="1" applyProtection="1">
      <alignment horizontal="center" vertical="center"/>
      <protection locked="0"/>
    </xf>
    <xf numFmtId="0" fontId="37" fillId="13" borderId="49" xfId="0" applyFont="1" applyFill="1" applyBorder="1" applyAlignment="1" applyProtection="1">
      <alignment horizontal="center" vertical="center"/>
      <protection locked="0"/>
    </xf>
    <xf numFmtId="0" fontId="49" fillId="13" borderId="19" xfId="0" applyFont="1" applyFill="1" applyBorder="1" applyAlignment="1" applyProtection="1">
      <alignment horizontal="left" vertical="center"/>
      <protection hidden="1"/>
    </xf>
    <xf numFmtId="0" fontId="49" fillId="13" borderId="48" xfId="0" applyFont="1" applyFill="1" applyBorder="1" applyAlignment="1" applyProtection="1">
      <alignment horizontal="left" vertical="center"/>
      <protection hidden="1"/>
    </xf>
    <xf numFmtId="0" fontId="34" fillId="13" borderId="48" xfId="0" applyFont="1" applyFill="1" applyBorder="1" applyAlignment="1" applyProtection="1">
      <alignment horizontal="center" vertical="center"/>
      <protection locked="0"/>
    </xf>
    <xf numFmtId="0" fontId="34" fillId="13" borderId="49" xfId="0" applyFont="1" applyFill="1" applyBorder="1" applyAlignment="1" applyProtection="1">
      <alignment horizontal="center" vertical="center"/>
      <protection locked="0"/>
    </xf>
    <xf numFmtId="0" fontId="50" fillId="2" borderId="1" xfId="0" applyFont="1" applyFill="1" applyBorder="1" applyAlignment="1" applyProtection="1">
      <alignment horizontal="left" vertical="center"/>
      <protection locked="0"/>
    </xf>
    <xf numFmtId="0" fontId="51" fillId="2" borderId="1" xfId="0" applyFont="1" applyFill="1" applyBorder="1" applyAlignment="1" applyProtection="1">
      <alignment horizontal="left" vertical="center"/>
      <protection locked="0"/>
    </xf>
    <xf numFmtId="0" fontId="49" fillId="2" borderId="1" xfId="0" applyFont="1" applyFill="1" applyBorder="1" applyAlignment="1" applyProtection="1">
      <alignment horizontal="left" vertical="center"/>
      <protection locked="0"/>
    </xf>
    <xf numFmtId="0" fontId="56" fillId="14" borderId="47" xfId="0" applyFont="1" applyFill="1" applyBorder="1" applyAlignment="1" applyProtection="1">
      <alignment horizontal="center" vertical="center"/>
      <protection hidden="1"/>
    </xf>
    <xf numFmtId="0" fontId="5" fillId="2" borderId="1" xfId="0" applyFont="1" applyFill="1" applyBorder="1" applyAlignment="1" applyProtection="1">
      <alignment horizontal="left" vertical="center"/>
      <protection locked="0"/>
    </xf>
    <xf numFmtId="0" fontId="49" fillId="10" borderId="19" xfId="0" applyFont="1" applyFill="1" applyBorder="1" applyAlignment="1" applyProtection="1">
      <alignment horizontal="left" vertical="center"/>
      <protection hidden="1"/>
    </xf>
    <xf numFmtId="0" fontId="49" fillId="10" borderId="48" xfId="0" applyFont="1" applyFill="1" applyBorder="1" applyAlignment="1" applyProtection="1">
      <alignment horizontal="left" vertical="center"/>
      <protection hidden="1"/>
    </xf>
    <xf numFmtId="0" fontId="51" fillId="11" borderId="19" xfId="0" applyFont="1" applyFill="1" applyBorder="1" applyAlignment="1" applyProtection="1">
      <alignment horizontal="left" vertical="center"/>
      <protection hidden="1"/>
    </xf>
    <xf numFmtId="0" fontId="51" fillId="11" borderId="48" xfId="0" applyFont="1" applyFill="1" applyBorder="1" applyAlignment="1" applyProtection="1">
      <alignment horizontal="left" vertical="center"/>
      <protection hidden="1"/>
    </xf>
    <xf numFmtId="0" fontId="50" fillId="10" borderId="19" xfId="0" applyFont="1" applyFill="1" applyBorder="1" applyAlignment="1" applyProtection="1">
      <alignment horizontal="left" vertical="center"/>
      <protection hidden="1"/>
    </xf>
    <xf numFmtId="0" fontId="50" fillId="10" borderId="48" xfId="0" applyFont="1" applyFill="1" applyBorder="1" applyAlignment="1" applyProtection="1">
      <alignment horizontal="left" vertical="center"/>
      <protection hidden="1"/>
    </xf>
    <xf numFmtId="0" fontId="34" fillId="10" borderId="48" xfId="0" applyFont="1" applyFill="1" applyBorder="1" applyAlignment="1" applyProtection="1">
      <alignment horizontal="center" vertical="center"/>
      <protection locked="0"/>
    </xf>
    <xf numFmtId="0" fontId="34" fillId="10" borderId="49" xfId="0" applyFont="1" applyFill="1" applyBorder="1" applyAlignment="1" applyProtection="1">
      <alignment horizontal="center" vertical="center"/>
      <protection locked="0"/>
    </xf>
    <xf numFmtId="0" fontId="60" fillId="10" borderId="19" xfId="0" applyFont="1" applyFill="1" applyBorder="1" applyAlignment="1" applyProtection="1">
      <alignment horizontal="left" vertical="center"/>
      <protection hidden="1"/>
    </xf>
    <xf numFmtId="0" fontId="60" fillId="10" borderId="48" xfId="0" applyFont="1" applyFill="1" applyBorder="1" applyAlignment="1" applyProtection="1">
      <alignment horizontal="left" vertical="center"/>
      <protection hidden="1"/>
    </xf>
    <xf numFmtId="0" fontId="32" fillId="10" borderId="48" xfId="0" applyFont="1" applyFill="1" applyBorder="1" applyAlignment="1" applyProtection="1">
      <alignment horizontal="center" vertical="center"/>
      <protection locked="0"/>
    </xf>
    <xf numFmtId="0" fontId="32" fillId="10" borderId="49" xfId="0" applyFont="1" applyFill="1" applyBorder="1" applyAlignment="1" applyProtection="1">
      <alignment horizontal="center" vertical="center"/>
      <protection locked="0"/>
    </xf>
    <xf numFmtId="0" fontId="38" fillId="11" borderId="48" xfId="0" applyFont="1" applyFill="1" applyBorder="1" applyAlignment="1" applyProtection="1">
      <alignment horizontal="center" vertical="center"/>
      <protection locked="0"/>
    </xf>
    <xf numFmtId="0" fontId="38" fillId="11" borderId="49" xfId="0" applyFont="1" applyFill="1" applyBorder="1" applyAlignment="1" applyProtection="1">
      <alignment horizontal="center" vertical="center"/>
      <protection locked="0"/>
    </xf>
    <xf numFmtId="0" fontId="59" fillId="11" borderId="19" xfId="0" applyFont="1" applyFill="1" applyBorder="1" applyAlignment="1" applyProtection="1">
      <alignment horizontal="left" vertical="center"/>
      <protection hidden="1"/>
    </xf>
    <xf numFmtId="0" fontId="59" fillId="11" borderId="48" xfId="0" applyFont="1" applyFill="1" applyBorder="1" applyAlignment="1" applyProtection="1">
      <alignment horizontal="left" vertical="center"/>
      <protection hidden="1"/>
    </xf>
    <xf numFmtId="0" fontId="40" fillId="11" borderId="48" xfId="0" applyFont="1" applyFill="1" applyBorder="1" applyAlignment="1" applyProtection="1">
      <alignment horizontal="center" vertical="center"/>
      <protection locked="0"/>
    </xf>
    <xf numFmtId="0" fontId="40" fillId="11" borderId="49" xfId="0" applyFont="1" applyFill="1" applyBorder="1" applyAlignment="1" applyProtection="1">
      <alignment horizontal="center" vertical="center"/>
      <protection locked="0"/>
    </xf>
    <xf numFmtId="0" fontId="37" fillId="8" borderId="48" xfId="0" applyFont="1" applyFill="1" applyBorder="1" applyAlignment="1" applyProtection="1">
      <alignment horizontal="center" vertical="center"/>
      <protection locked="0"/>
    </xf>
    <xf numFmtId="0" fontId="37" fillId="8" borderId="49" xfId="0" applyFont="1" applyFill="1" applyBorder="1" applyAlignment="1" applyProtection="1">
      <alignment horizontal="center" vertical="center"/>
      <protection locked="0"/>
    </xf>
    <xf numFmtId="0" fontId="59" fillId="9" borderId="19" xfId="0" applyFont="1" applyFill="1" applyBorder="1" applyAlignment="1" applyProtection="1">
      <alignment horizontal="left" vertical="center"/>
      <protection hidden="1"/>
    </xf>
    <xf numFmtId="0" fontId="59" fillId="9" borderId="48" xfId="0" applyFont="1" applyFill="1" applyBorder="1" applyAlignment="1" applyProtection="1">
      <alignment horizontal="left" vertical="center"/>
      <protection hidden="1"/>
    </xf>
    <xf numFmtId="0" fontId="40" fillId="9" borderId="48" xfId="0" applyFont="1" applyFill="1" applyBorder="1" applyAlignment="1" applyProtection="1">
      <alignment horizontal="center" vertical="center"/>
      <protection locked="0"/>
    </xf>
    <xf numFmtId="0" fontId="40" fillId="9" borderId="49" xfId="0" applyFont="1" applyFill="1" applyBorder="1" applyAlignment="1" applyProtection="1">
      <alignment horizontal="center" vertical="center"/>
      <protection locked="0"/>
    </xf>
    <xf numFmtId="0" fontId="61" fillId="10" borderId="19" xfId="0" applyFont="1" applyFill="1" applyBorder="1" applyAlignment="1" applyProtection="1">
      <alignment horizontal="left" vertical="center"/>
      <protection hidden="1"/>
    </xf>
    <xf numFmtId="0" fontId="61" fillId="10" borderId="48" xfId="0" applyFont="1" applyFill="1" applyBorder="1" applyAlignment="1" applyProtection="1">
      <alignment horizontal="left" vertical="center"/>
      <protection hidden="1"/>
    </xf>
    <xf numFmtId="0" fontId="37" fillId="10" borderId="48" xfId="0" applyFont="1" applyFill="1" applyBorder="1" applyAlignment="1" applyProtection="1">
      <alignment horizontal="center" vertical="center"/>
      <protection locked="0"/>
    </xf>
    <xf numFmtId="0" fontId="37" fillId="10" borderId="49" xfId="0" applyFont="1" applyFill="1" applyBorder="1" applyAlignment="1" applyProtection="1">
      <alignment horizontal="center" vertical="center"/>
      <protection locked="0"/>
    </xf>
    <xf numFmtId="0" fontId="41" fillId="10" borderId="48" xfId="0" applyFont="1" applyFill="1" applyBorder="1" applyAlignment="1" applyProtection="1">
      <alignment horizontal="center" vertical="center"/>
      <protection locked="0"/>
    </xf>
    <xf numFmtId="0" fontId="41" fillId="10" borderId="49" xfId="0" applyFont="1" applyFill="1" applyBorder="1" applyAlignment="1" applyProtection="1">
      <alignment horizontal="center" vertical="center"/>
      <protection locked="0"/>
    </xf>
    <xf numFmtId="0" fontId="75" fillId="15" borderId="0" xfId="0" applyFont="1" applyFill="1" applyAlignment="1" applyProtection="1">
      <alignment horizontal="center"/>
      <protection hidden="1"/>
    </xf>
    <xf numFmtId="0" fontId="48" fillId="7" borderId="0" xfId="0" applyFont="1" applyFill="1" applyAlignment="1" applyProtection="1">
      <alignment horizontal="center" vertical="center"/>
      <protection hidden="1"/>
    </xf>
    <xf numFmtId="0" fontId="5" fillId="9" borderId="19" xfId="0" applyFont="1" applyFill="1" applyBorder="1" applyAlignment="1" applyProtection="1">
      <alignment horizontal="left" vertical="center"/>
      <protection hidden="1"/>
    </xf>
    <xf numFmtId="0" fontId="5" fillId="9" borderId="48" xfId="0" applyFont="1" applyFill="1" applyBorder="1" applyAlignment="1" applyProtection="1">
      <alignment horizontal="left" vertical="center"/>
      <protection hidden="1"/>
    </xf>
    <xf numFmtId="0" fontId="34" fillId="8" borderId="48" xfId="0" applyFont="1" applyFill="1" applyBorder="1" applyAlignment="1" applyProtection="1">
      <alignment horizontal="center" vertical="center"/>
      <protection locked="0"/>
    </xf>
    <xf numFmtId="0" fontId="34" fillId="8" borderId="49" xfId="0" applyFont="1" applyFill="1" applyBorder="1" applyAlignment="1" applyProtection="1">
      <alignment horizontal="center" vertical="center"/>
      <protection locked="0"/>
    </xf>
    <xf numFmtId="0" fontId="49" fillId="8" borderId="19" xfId="0" applyFont="1" applyFill="1" applyBorder="1" applyAlignment="1" applyProtection="1">
      <alignment horizontal="left" vertical="center"/>
      <protection hidden="1"/>
    </xf>
    <xf numFmtId="0" fontId="49" fillId="8" borderId="48" xfId="0" applyFont="1" applyFill="1" applyBorder="1" applyAlignment="1" applyProtection="1">
      <alignment horizontal="left" vertical="center"/>
      <protection hidden="1"/>
    </xf>
    <xf numFmtId="0" fontId="50" fillId="8" borderId="19" xfId="0" applyFont="1" applyFill="1" applyBorder="1" applyAlignment="1" applyProtection="1">
      <alignment horizontal="left" vertical="center"/>
      <protection hidden="1"/>
    </xf>
    <xf numFmtId="0" fontId="50" fillId="8" borderId="48" xfId="0" applyFont="1" applyFill="1" applyBorder="1" applyAlignment="1" applyProtection="1">
      <alignment horizontal="left" vertical="center"/>
      <protection hidden="1"/>
    </xf>
    <xf numFmtId="0" fontId="33" fillId="9" borderId="48" xfId="0" applyFont="1" applyFill="1" applyBorder="1" applyAlignment="1" applyProtection="1">
      <alignment horizontal="center" vertical="center"/>
      <protection locked="0"/>
    </xf>
    <xf numFmtId="0" fontId="33" fillId="9" borderId="49" xfId="0" applyFont="1" applyFill="1" applyBorder="1" applyAlignment="1" applyProtection="1">
      <alignment horizontal="center" vertical="center"/>
      <protection locked="0"/>
    </xf>
    <xf numFmtId="0" fontId="57" fillId="9" borderId="19" xfId="0" applyFont="1" applyFill="1" applyBorder="1" applyAlignment="1" applyProtection="1">
      <alignment horizontal="left" vertical="center"/>
      <protection hidden="1"/>
    </xf>
    <xf numFmtId="0" fontId="57" fillId="9" borderId="48" xfId="0" applyFont="1" applyFill="1" applyBorder="1" applyAlignment="1" applyProtection="1">
      <alignment horizontal="left" vertical="center"/>
      <protection hidden="1"/>
    </xf>
    <xf numFmtId="0" fontId="39" fillId="9" borderId="48" xfId="0" applyFont="1" applyFill="1" applyBorder="1" applyAlignment="1" applyProtection="1">
      <alignment horizontal="center" vertical="center"/>
      <protection locked="0"/>
    </xf>
    <xf numFmtId="0" fontId="39" fillId="9" borderId="49" xfId="0" applyFont="1" applyFill="1" applyBorder="1" applyAlignment="1" applyProtection="1">
      <alignment horizontal="center" vertical="center"/>
      <protection locked="0"/>
    </xf>
    <xf numFmtId="0" fontId="36" fillId="9" borderId="48" xfId="0" applyFont="1" applyFill="1" applyBorder="1" applyAlignment="1" applyProtection="1">
      <alignment horizontal="center" vertical="center"/>
      <protection locked="0"/>
    </xf>
    <xf numFmtId="0" fontId="36" fillId="9" borderId="49" xfId="0" applyFont="1" applyFill="1" applyBorder="1" applyAlignment="1" applyProtection="1">
      <alignment horizontal="center" vertical="center"/>
      <protection locked="0"/>
    </xf>
    <xf numFmtId="0" fontId="51" fillId="9" borderId="19" xfId="0" applyFont="1" applyFill="1" applyBorder="1" applyAlignment="1" applyProtection="1">
      <alignment horizontal="left" vertical="center"/>
      <protection hidden="1"/>
    </xf>
    <xf numFmtId="0" fontId="51" fillId="9" borderId="48" xfId="0" applyFont="1" applyFill="1" applyBorder="1" applyAlignment="1" applyProtection="1">
      <alignment horizontal="left" vertical="center"/>
      <protection hidden="1"/>
    </xf>
    <xf numFmtId="0" fontId="38" fillId="9" borderId="48" xfId="0" applyFont="1" applyFill="1" applyBorder="1" applyAlignment="1" applyProtection="1">
      <alignment horizontal="center" vertical="center"/>
      <protection locked="0"/>
    </xf>
    <xf numFmtId="0" fontId="38" fillId="9" borderId="49" xfId="0" applyFont="1" applyFill="1" applyBorder="1" applyAlignment="1" applyProtection="1">
      <alignment horizontal="center" vertical="center"/>
      <protection locked="0"/>
    </xf>
    <xf numFmtId="0" fontId="40" fillId="0" borderId="1" xfId="0" applyFont="1" applyBorder="1" applyAlignment="1" applyProtection="1">
      <alignment horizontal="center" vertical="center"/>
      <protection hidden="1"/>
    </xf>
    <xf numFmtId="0" fontId="85" fillId="0" borderId="1" xfId="0" applyFont="1" applyBorder="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92" fillId="0" borderId="1" xfId="0" applyFont="1" applyBorder="1" applyAlignment="1" applyProtection="1">
      <alignment horizontal="center" vertical="center"/>
      <protection hidden="1"/>
    </xf>
    <xf numFmtId="0" fontId="89" fillId="0" borderId="1" xfId="0" applyFont="1" applyBorder="1" applyAlignment="1" applyProtection="1">
      <alignment horizontal="center" vertical="center"/>
      <protection hidden="1"/>
    </xf>
    <xf numFmtId="0" fontId="87" fillId="0" borderId="1" xfId="0" applyFont="1" applyBorder="1" applyAlignment="1" applyProtection="1">
      <alignment horizontal="center" vertical="center"/>
      <protection hidden="1"/>
    </xf>
    <xf numFmtId="0" fontId="93" fillId="0" borderId="1" xfId="0" applyFont="1" applyBorder="1" applyAlignment="1" applyProtection="1">
      <alignment horizontal="center" vertical="center"/>
      <protection hidden="1"/>
    </xf>
    <xf numFmtId="0" fontId="94" fillId="0" borderId="1" xfId="0" applyFont="1" applyBorder="1" applyAlignment="1" applyProtection="1">
      <alignment horizontal="center" vertical="center"/>
      <protection hidden="1"/>
    </xf>
    <xf numFmtId="0" fontId="88" fillId="0" borderId="1" xfId="0" applyFont="1" applyBorder="1" applyAlignment="1" applyProtection="1">
      <alignment horizontal="center" vertical="center"/>
      <protection hidden="1"/>
    </xf>
    <xf numFmtId="0" fontId="90" fillId="0" borderId="1" xfId="0" applyFont="1" applyBorder="1" applyAlignment="1" applyProtection="1">
      <alignment horizontal="center" vertical="center"/>
      <protection hidden="1"/>
    </xf>
    <xf numFmtId="0" fontId="91" fillId="0" borderId="1" xfId="0" applyFont="1" applyBorder="1" applyAlignment="1" applyProtection="1">
      <alignment horizontal="center" vertical="center"/>
      <protection hidden="1"/>
    </xf>
    <xf numFmtId="0" fontId="86" fillId="0" borderId="1" xfId="0" applyFont="1" applyBorder="1" applyAlignment="1" applyProtection="1">
      <alignment horizontal="center" vertical="center"/>
      <protection hidden="1"/>
    </xf>
    <xf numFmtId="0" fontId="80" fillId="8" borderId="47" xfId="0" applyFont="1" applyFill="1" applyBorder="1" applyAlignment="1">
      <alignment horizontal="center" vertical="center"/>
    </xf>
    <xf numFmtId="0" fontId="19" fillId="7" borderId="71" xfId="0" applyFont="1" applyFill="1" applyBorder="1" applyAlignment="1" applyProtection="1">
      <alignment horizontal="center" vertical="center" wrapText="1"/>
      <protection hidden="1"/>
    </xf>
    <xf numFmtId="0" fontId="19" fillId="7" borderId="7" xfId="0" applyFont="1" applyFill="1" applyBorder="1" applyAlignment="1" applyProtection="1">
      <alignment horizontal="center" vertical="center" wrapText="1"/>
      <protection hidden="1"/>
    </xf>
    <xf numFmtId="0" fontId="77" fillId="6" borderId="1" xfId="0" applyFont="1" applyFill="1" applyBorder="1" applyAlignment="1" applyProtection="1">
      <alignment horizontal="center" vertical="center" wrapText="1"/>
      <protection hidden="1"/>
    </xf>
    <xf numFmtId="0" fontId="79" fillId="7" borderId="72" xfId="0" applyFont="1" applyFill="1" applyBorder="1" applyAlignment="1" applyProtection="1">
      <alignment horizontal="center" vertical="center"/>
      <protection hidden="1"/>
    </xf>
    <xf numFmtId="0" fontId="79" fillId="7" borderId="71" xfId="0" applyFont="1" applyFill="1" applyBorder="1" applyAlignment="1" applyProtection="1">
      <alignment horizontal="center" vertical="center"/>
      <protection hidden="1"/>
    </xf>
    <xf numFmtId="0" fontId="40" fillId="0" borderId="20" xfId="0" applyFont="1" applyBorder="1" applyAlignment="1" applyProtection="1">
      <alignment horizontal="left" vertical="center"/>
      <protection hidden="1"/>
    </xf>
    <xf numFmtId="0" fontId="40" fillId="0" borderId="21" xfId="0" applyFont="1" applyBorder="1" applyAlignment="1" applyProtection="1">
      <alignment horizontal="left" vertical="center"/>
      <protection hidden="1"/>
    </xf>
    <xf numFmtId="0" fontId="40" fillId="0" borderId="23" xfId="0" applyFont="1" applyBorder="1" applyAlignment="1" applyProtection="1">
      <alignment horizontal="left" vertical="center"/>
      <protection hidden="1"/>
    </xf>
    <xf numFmtId="0" fontId="40" fillId="0" borderId="24" xfId="0" applyFont="1" applyBorder="1" applyAlignment="1" applyProtection="1">
      <alignment horizontal="left" vertical="center"/>
      <protection hidden="1"/>
    </xf>
    <xf numFmtId="0" fontId="81" fillId="0" borderId="10" xfId="0" applyFont="1" applyBorder="1" applyAlignment="1" applyProtection="1">
      <alignment horizontal="center" vertical="center" wrapText="1"/>
      <protection hidden="1"/>
    </xf>
    <xf numFmtId="0" fontId="81" fillId="0" borderId="4" xfId="0" applyFont="1" applyBorder="1" applyAlignment="1" applyProtection="1">
      <alignment horizontal="center" vertical="center" wrapText="1"/>
      <protection hidden="1"/>
    </xf>
    <xf numFmtId="0" fontId="81" fillId="0" borderId="11" xfId="0" applyFont="1" applyBorder="1" applyAlignment="1" applyProtection="1">
      <alignment horizontal="center" vertical="center" wrapText="1"/>
      <protection hidden="1"/>
    </xf>
    <xf numFmtId="0" fontId="81" fillId="0" borderId="12" xfId="0" applyFont="1" applyBorder="1" applyAlignment="1" applyProtection="1">
      <alignment horizontal="center" vertical="center" wrapText="1"/>
      <protection hidden="1"/>
    </xf>
    <xf numFmtId="0" fontId="81" fillId="0" borderId="0" xfId="0" applyFont="1" applyBorder="1" applyAlignment="1" applyProtection="1">
      <alignment horizontal="center" vertical="center" wrapText="1"/>
      <protection hidden="1"/>
    </xf>
    <xf numFmtId="0" fontId="81" fillId="0" borderId="13" xfId="0" applyFont="1" applyBorder="1" applyAlignment="1" applyProtection="1">
      <alignment horizontal="center" vertical="center" wrapText="1"/>
      <protection hidden="1"/>
    </xf>
    <xf numFmtId="0" fontId="81" fillId="0" borderId="14" xfId="0" applyFont="1" applyBorder="1" applyAlignment="1" applyProtection="1">
      <alignment horizontal="center" vertical="center" wrapText="1"/>
      <protection hidden="1"/>
    </xf>
    <xf numFmtId="0" fontId="81" fillId="0" borderId="3" xfId="0" applyFont="1" applyBorder="1" applyAlignment="1" applyProtection="1">
      <alignment horizontal="center" vertical="center" wrapText="1"/>
      <protection hidden="1"/>
    </xf>
    <xf numFmtId="0" fontId="81" fillId="0" borderId="15" xfId="0" applyFont="1" applyBorder="1" applyAlignment="1" applyProtection="1">
      <alignment horizontal="center" vertical="center" wrapText="1"/>
      <protection hidden="1"/>
    </xf>
    <xf numFmtId="0" fontId="38" fillId="0" borderId="20" xfId="0" applyFont="1" applyBorder="1" applyAlignment="1" applyProtection="1">
      <alignment horizontal="left" vertical="center"/>
      <protection hidden="1"/>
    </xf>
    <xf numFmtId="0" fontId="38" fillId="0" borderId="21" xfId="0" applyFont="1" applyBorder="1" applyAlignment="1" applyProtection="1">
      <alignment horizontal="left" vertical="center"/>
      <protection hidden="1"/>
    </xf>
    <xf numFmtId="0" fontId="38" fillId="0" borderId="23" xfId="0" applyFont="1" applyBorder="1" applyAlignment="1" applyProtection="1">
      <alignment horizontal="left" vertical="center"/>
      <protection hidden="1"/>
    </xf>
    <xf numFmtId="0" fontId="38" fillId="0" borderId="24" xfId="0" applyFont="1" applyBorder="1" applyAlignment="1" applyProtection="1">
      <alignment horizontal="left" vertical="center"/>
      <protection hidden="1"/>
    </xf>
    <xf numFmtId="0" fontId="12" fillId="16" borderId="0" xfId="0" applyFont="1" applyFill="1" applyAlignment="1" applyProtection="1">
      <alignment horizontal="center" vertical="center"/>
      <protection hidden="1"/>
    </xf>
    <xf numFmtId="0" fontId="79" fillId="7" borderId="7" xfId="0" applyFont="1" applyFill="1" applyBorder="1" applyAlignment="1" applyProtection="1">
      <alignment horizontal="center" vertical="center"/>
      <protection hidden="1"/>
    </xf>
    <xf numFmtId="0" fontId="6" fillId="0" borderId="32"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protection hidden="1"/>
    </xf>
    <xf numFmtId="0" fontId="6" fillId="0" borderId="2"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65" fillId="5" borderId="0" xfId="0" applyFont="1" applyFill="1" applyAlignment="1" applyProtection="1">
      <alignment horizontal="center" vertical="center"/>
      <protection hidden="1"/>
    </xf>
    <xf numFmtId="0" fontId="16" fillId="5" borderId="0" xfId="0" applyFont="1" applyFill="1" applyAlignment="1" applyProtection="1">
      <alignment horizontal="center" vertical="center"/>
      <protection hidden="1"/>
    </xf>
    <xf numFmtId="0" fontId="16" fillId="5" borderId="14" xfId="0" applyFont="1" applyFill="1" applyBorder="1" applyAlignment="1" applyProtection="1">
      <alignment horizontal="center" vertical="center"/>
      <protection hidden="1"/>
    </xf>
    <xf numFmtId="0" fontId="16" fillId="5" borderId="3" xfId="0" applyFont="1" applyFill="1" applyBorder="1" applyAlignment="1" applyProtection="1">
      <alignment horizontal="center" vertical="center"/>
      <protection hidden="1"/>
    </xf>
    <xf numFmtId="0" fontId="16" fillId="5" borderId="15" xfId="0" applyFont="1" applyFill="1" applyBorder="1" applyAlignment="1" applyProtection="1">
      <alignment horizontal="center" vertical="center"/>
      <protection hidden="1"/>
    </xf>
    <xf numFmtId="0" fontId="16" fillId="5" borderId="12" xfId="0" applyFont="1" applyFill="1" applyBorder="1" applyAlignment="1" applyProtection="1">
      <alignment horizontal="left" vertical="center"/>
      <protection hidden="1"/>
    </xf>
    <xf numFmtId="0" fontId="16" fillId="5" borderId="0" xfId="0" applyFont="1" applyFill="1" applyBorder="1" applyAlignment="1" applyProtection="1">
      <alignment horizontal="left" vertical="center"/>
      <protection hidden="1"/>
    </xf>
    <xf numFmtId="0" fontId="16" fillId="5" borderId="13" xfId="0" applyFont="1" applyFill="1" applyBorder="1" applyAlignment="1" applyProtection="1">
      <alignment horizontal="left" vertical="center"/>
      <protection hidden="1"/>
    </xf>
    <xf numFmtId="0" fontId="16" fillId="5" borderId="0" xfId="0" applyFont="1" applyFill="1" applyBorder="1" applyAlignment="1" applyProtection="1">
      <alignment horizontal="center" vertical="center"/>
      <protection hidden="1"/>
    </xf>
    <xf numFmtId="0" fontId="16" fillId="5" borderId="13" xfId="0" applyFont="1" applyFill="1" applyBorder="1" applyAlignment="1" applyProtection="1">
      <alignment horizontal="center" vertical="center"/>
      <protection hidden="1"/>
    </xf>
    <xf numFmtId="0" fontId="22" fillId="5" borderId="0" xfId="0" applyFont="1" applyFill="1" applyBorder="1" applyAlignment="1" applyProtection="1">
      <alignment horizontal="center" vertical="center"/>
      <protection hidden="1"/>
    </xf>
    <xf numFmtId="0" fontId="6" fillId="5" borderId="10" xfId="0" applyFont="1" applyFill="1" applyBorder="1" applyAlignment="1" applyProtection="1">
      <alignment horizontal="left" vertical="center"/>
      <protection hidden="1"/>
    </xf>
    <xf numFmtId="0" fontId="6" fillId="5" borderId="4" xfId="0" applyFont="1" applyFill="1" applyBorder="1" applyAlignment="1" applyProtection="1">
      <alignment horizontal="left" vertical="center"/>
      <protection hidden="1"/>
    </xf>
    <xf numFmtId="0" fontId="6" fillId="5" borderId="11" xfId="0" applyFont="1" applyFill="1" applyBorder="1" applyAlignment="1" applyProtection="1">
      <alignment horizontal="left" vertical="center"/>
      <protection hidden="1"/>
    </xf>
    <xf numFmtId="0" fontId="22" fillId="5" borderId="22"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16" fillId="5" borderId="1" xfId="0" applyFont="1" applyFill="1" applyBorder="1" applyAlignment="1" applyProtection="1">
      <alignment horizontal="center" vertical="center"/>
      <protection hidden="1"/>
    </xf>
    <xf numFmtId="0" fontId="4" fillId="5" borderId="1" xfId="0" applyFont="1" applyFill="1" applyBorder="1" applyAlignment="1" applyProtection="1">
      <alignment horizontal="center" vertical="center"/>
      <protection hidden="1"/>
    </xf>
    <xf numFmtId="0" fontId="22" fillId="5" borderId="22" xfId="0" applyFont="1" applyFill="1" applyBorder="1" applyAlignment="1" applyProtection="1">
      <alignment horizontal="left" vertical="center"/>
      <protection hidden="1"/>
    </xf>
    <xf numFmtId="0" fontId="22" fillId="5" borderId="1" xfId="0" applyFont="1" applyFill="1" applyBorder="1" applyAlignment="1" applyProtection="1">
      <alignment horizontal="left" vertical="center"/>
      <protection hidden="1"/>
    </xf>
    <xf numFmtId="0" fontId="22" fillId="5" borderId="60" xfId="0" applyFont="1" applyFill="1" applyBorder="1" applyAlignment="1" applyProtection="1">
      <alignment horizontal="left" vertical="center"/>
      <protection hidden="1"/>
    </xf>
    <xf numFmtId="0" fontId="22" fillId="5" borderId="6" xfId="0" applyFont="1" applyFill="1" applyBorder="1" applyAlignment="1" applyProtection="1">
      <alignment horizontal="left" vertical="center"/>
      <protection hidden="1"/>
    </xf>
    <xf numFmtId="0" fontId="22" fillId="5" borderId="6" xfId="0" applyFont="1" applyFill="1" applyBorder="1" applyAlignment="1" applyProtection="1">
      <alignment horizontal="right" vertical="center"/>
      <protection hidden="1"/>
    </xf>
    <xf numFmtId="0" fontId="22" fillId="5" borderId="1" xfId="0" applyFont="1" applyFill="1" applyBorder="1" applyAlignment="1" applyProtection="1">
      <alignment horizontal="right" vertical="center"/>
      <protection hidden="1"/>
    </xf>
    <xf numFmtId="0" fontId="17" fillId="5" borderId="12" xfId="0" applyFont="1" applyFill="1" applyBorder="1" applyAlignment="1" applyProtection="1">
      <alignment horizontal="center" vertical="center" wrapText="1"/>
      <protection hidden="1"/>
    </xf>
    <xf numFmtId="0" fontId="17" fillId="5" borderId="0" xfId="0" applyFont="1" applyFill="1" applyBorder="1" applyAlignment="1" applyProtection="1">
      <alignment horizontal="center" vertical="center" wrapText="1"/>
      <protection hidden="1"/>
    </xf>
    <xf numFmtId="0" fontId="17" fillId="5" borderId="13" xfId="0" applyFont="1" applyFill="1" applyBorder="1" applyAlignment="1" applyProtection="1">
      <alignment horizontal="center" vertical="center" wrapText="1"/>
      <protection hidden="1"/>
    </xf>
    <xf numFmtId="0" fontId="16" fillId="5" borderId="12" xfId="0" applyFont="1" applyFill="1" applyBorder="1" applyAlignment="1" applyProtection="1">
      <alignment horizontal="left" vertical="center" wrapText="1"/>
      <protection hidden="1"/>
    </xf>
    <xf numFmtId="0" fontId="16" fillId="5" borderId="0" xfId="0" applyFont="1" applyFill="1" applyBorder="1" applyAlignment="1" applyProtection="1">
      <alignment horizontal="left" vertical="center" wrapText="1"/>
      <protection hidden="1"/>
    </xf>
    <xf numFmtId="0" fontId="16" fillId="5" borderId="13" xfId="0" applyFont="1" applyFill="1" applyBorder="1" applyAlignment="1" applyProtection="1">
      <alignment horizontal="left" vertical="center" wrapText="1"/>
      <protection hidden="1"/>
    </xf>
    <xf numFmtId="0" fontId="16" fillId="5" borderId="10" xfId="0" applyFont="1" applyFill="1" applyBorder="1" applyAlignment="1" applyProtection="1">
      <alignment horizontal="left" vertical="center" wrapText="1"/>
      <protection hidden="1"/>
    </xf>
    <xf numFmtId="0" fontId="16" fillId="5" borderId="4" xfId="0" applyFont="1" applyFill="1" applyBorder="1" applyAlignment="1" applyProtection="1">
      <alignment horizontal="left" vertical="center" wrapText="1"/>
      <protection hidden="1"/>
    </xf>
    <xf numFmtId="0" fontId="16" fillId="5" borderId="11" xfId="0" applyFont="1" applyFill="1" applyBorder="1" applyAlignment="1" applyProtection="1">
      <alignment horizontal="left" vertical="center" wrapText="1"/>
      <protection hidden="1"/>
    </xf>
    <xf numFmtId="0" fontId="22" fillId="5" borderId="12" xfId="0" applyFont="1" applyFill="1" applyBorder="1" applyAlignment="1" applyProtection="1">
      <alignment horizontal="left" vertical="center"/>
      <protection hidden="1"/>
    </xf>
    <xf numFmtId="0" fontId="22" fillId="5" borderId="0" xfId="0" applyFont="1" applyFill="1" applyBorder="1" applyAlignment="1" applyProtection="1">
      <alignment horizontal="left" vertical="center"/>
      <protection hidden="1"/>
    </xf>
    <xf numFmtId="0" fontId="22" fillId="5" borderId="14" xfId="0" applyFont="1" applyFill="1" applyBorder="1" applyAlignment="1" applyProtection="1">
      <alignment horizontal="left" vertical="center"/>
      <protection hidden="1"/>
    </xf>
    <xf numFmtId="0" fontId="22" fillId="5" borderId="3" xfId="0" applyFont="1" applyFill="1" applyBorder="1" applyAlignment="1" applyProtection="1">
      <alignment horizontal="left" vertical="center"/>
      <protection hidden="1"/>
    </xf>
    <xf numFmtId="0" fontId="4" fillId="5" borderId="0" xfId="0" applyFont="1" applyFill="1" applyBorder="1" applyAlignment="1" applyProtection="1">
      <alignment horizontal="center" vertical="center"/>
      <protection hidden="1"/>
    </xf>
    <xf numFmtId="164" fontId="4" fillId="5" borderId="3" xfId="0" applyNumberFormat="1" applyFont="1" applyFill="1" applyBorder="1" applyAlignment="1" applyProtection="1">
      <alignment horizontal="center" vertical="center"/>
      <protection hidden="1"/>
    </xf>
    <xf numFmtId="0" fontId="4" fillId="5" borderId="0" xfId="0" applyFont="1" applyFill="1" applyAlignment="1" applyProtection="1">
      <alignment horizontal="center" vertical="center"/>
      <protection hidden="1"/>
    </xf>
    <xf numFmtId="0" fontId="6" fillId="5" borderId="10" xfId="0" applyFont="1" applyFill="1" applyBorder="1" applyAlignment="1" applyProtection="1">
      <alignment horizontal="center" vertical="center"/>
      <protection hidden="1"/>
    </xf>
    <xf numFmtId="0" fontId="6" fillId="5" borderId="4"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hidden="1"/>
    </xf>
    <xf numFmtId="0" fontId="22" fillId="5" borderId="12" xfId="0" applyFont="1" applyFill="1" applyBorder="1" applyAlignment="1" applyProtection="1">
      <alignment horizontal="center" vertical="center"/>
      <protection hidden="1"/>
    </xf>
    <xf numFmtId="0" fontId="22" fillId="5" borderId="13" xfId="0" applyFont="1" applyFill="1" applyBorder="1" applyAlignment="1" applyProtection="1">
      <alignment horizontal="center" vertical="center"/>
      <protection hidden="1"/>
    </xf>
    <xf numFmtId="0" fontId="30" fillId="5" borderId="0" xfId="0" applyFont="1" applyFill="1" applyBorder="1" applyAlignment="1" applyProtection="1">
      <alignment horizontal="center" vertical="center"/>
      <protection hidden="1"/>
    </xf>
    <xf numFmtId="0" fontId="16" fillId="5" borderId="22" xfId="0" applyFont="1" applyFill="1" applyBorder="1" applyAlignment="1" applyProtection="1">
      <alignment horizontal="left" vertical="center"/>
      <protection hidden="1"/>
    </xf>
    <xf numFmtId="0" fontId="16" fillId="5" borderId="1" xfId="0" applyFont="1" applyFill="1" applyBorder="1" applyAlignment="1" applyProtection="1">
      <alignment horizontal="left" vertical="center"/>
      <protection hidden="1"/>
    </xf>
    <xf numFmtId="0" fontId="4" fillId="5" borderId="32" xfId="0" applyFont="1" applyFill="1" applyBorder="1" applyAlignment="1" applyProtection="1">
      <alignment horizontal="center" vertical="center"/>
      <protection hidden="1"/>
    </xf>
    <xf numFmtId="0" fontId="4" fillId="5" borderId="2" xfId="0" applyFont="1" applyFill="1" applyBorder="1" applyAlignment="1" applyProtection="1">
      <alignment horizontal="center" vertical="center"/>
      <protection hidden="1"/>
    </xf>
    <xf numFmtId="0" fontId="4" fillId="5" borderId="50" xfId="0" applyFont="1" applyFill="1" applyBorder="1" applyAlignment="1" applyProtection="1">
      <alignment horizontal="center" vertical="center"/>
      <protection hidden="1"/>
    </xf>
    <xf numFmtId="0" fontId="4" fillId="5" borderId="56" xfId="0" applyFont="1" applyFill="1" applyBorder="1" applyAlignment="1" applyProtection="1">
      <alignment horizontal="center" vertical="center"/>
      <protection hidden="1"/>
    </xf>
    <xf numFmtId="0" fontId="65" fillId="5" borderId="50" xfId="0" applyFont="1" applyFill="1" applyBorder="1" applyAlignment="1" applyProtection="1">
      <alignment horizontal="center" vertical="center" wrapText="1"/>
      <protection hidden="1"/>
    </xf>
    <xf numFmtId="0" fontId="65" fillId="5" borderId="46" xfId="0" applyFont="1" applyFill="1" applyBorder="1" applyAlignment="1" applyProtection="1">
      <alignment horizontal="center" vertical="center" wrapText="1"/>
      <protection hidden="1"/>
    </xf>
    <xf numFmtId="0" fontId="65" fillId="5" borderId="41" xfId="0" applyFont="1" applyFill="1" applyBorder="1" applyAlignment="1" applyProtection="1">
      <alignment horizontal="center" vertical="center" wrapText="1"/>
      <protection hidden="1"/>
    </xf>
    <xf numFmtId="0" fontId="65" fillId="5" borderId="9" xfId="0" applyFont="1" applyFill="1" applyBorder="1" applyAlignment="1" applyProtection="1">
      <alignment horizontal="center" vertical="center" wrapText="1"/>
      <protection hidden="1"/>
    </xf>
    <xf numFmtId="0" fontId="65" fillId="5" borderId="0" xfId="0" applyFont="1" applyFill="1" applyBorder="1" applyAlignment="1" applyProtection="1">
      <alignment horizontal="center" vertical="center" wrapText="1"/>
      <protection hidden="1"/>
    </xf>
    <xf numFmtId="0" fontId="65" fillId="5" borderId="13" xfId="0" applyFont="1" applyFill="1" applyBorder="1" applyAlignment="1" applyProtection="1">
      <alignment horizontal="center" vertical="center" wrapText="1"/>
      <protection hidden="1"/>
    </xf>
    <xf numFmtId="0" fontId="65" fillId="5" borderId="51" xfId="0" applyFont="1" applyFill="1" applyBorder="1" applyAlignment="1" applyProtection="1">
      <alignment horizontal="center" vertical="center" wrapText="1"/>
      <protection hidden="1"/>
    </xf>
    <xf numFmtId="0" fontId="65" fillId="5" borderId="47" xfId="0" applyFont="1" applyFill="1" applyBorder="1" applyAlignment="1" applyProtection="1">
      <alignment horizontal="center" vertical="center" wrapText="1"/>
      <protection hidden="1"/>
    </xf>
    <xf numFmtId="0" fontId="65" fillId="5" borderId="61" xfId="0" applyFont="1" applyFill="1" applyBorder="1" applyAlignment="1" applyProtection="1">
      <alignment horizontal="center" vertical="center" wrapText="1"/>
      <protection hidden="1"/>
    </xf>
    <xf numFmtId="0" fontId="16" fillId="5" borderId="48" xfId="0" applyFont="1" applyFill="1" applyBorder="1" applyAlignment="1" applyProtection="1">
      <alignment horizontal="left" vertical="center"/>
      <protection hidden="1"/>
    </xf>
    <xf numFmtId="0" fontId="45" fillId="5" borderId="48" xfId="0" applyFont="1" applyFill="1" applyBorder="1" applyAlignment="1" applyProtection="1">
      <alignment horizontal="center" vertical="center"/>
      <protection hidden="1"/>
    </xf>
    <xf numFmtId="0" fontId="45" fillId="5" borderId="49" xfId="0" applyFont="1" applyFill="1" applyBorder="1" applyAlignment="1" applyProtection="1">
      <alignment horizontal="center" vertical="center"/>
      <protection hidden="1"/>
    </xf>
    <xf numFmtId="0" fontId="17" fillId="5" borderId="8" xfId="0" applyFont="1" applyFill="1" applyBorder="1" applyAlignment="1" applyProtection="1">
      <alignment horizontal="left" vertical="center"/>
      <protection hidden="1"/>
    </xf>
    <xf numFmtId="0" fontId="16" fillId="5" borderId="48" xfId="0" applyFont="1" applyFill="1" applyBorder="1" applyAlignment="1" applyProtection="1">
      <alignment horizontal="left" vertical="center" wrapText="1"/>
      <protection hidden="1"/>
    </xf>
    <xf numFmtId="0" fontId="4" fillId="5" borderId="48" xfId="0" applyFont="1" applyFill="1" applyBorder="1" applyAlignment="1" applyProtection="1">
      <alignment horizontal="center" vertical="center"/>
      <protection hidden="1"/>
    </xf>
    <xf numFmtId="0" fontId="4" fillId="5" borderId="49" xfId="0" applyFont="1" applyFill="1" applyBorder="1" applyAlignment="1" applyProtection="1">
      <alignment horizontal="center" vertical="center"/>
      <protection hidden="1"/>
    </xf>
    <xf numFmtId="0" fontId="16" fillId="5" borderId="25" xfId="0" applyFont="1" applyFill="1" applyBorder="1" applyAlignment="1" applyProtection="1">
      <alignment horizontal="left" vertical="center"/>
      <protection hidden="1"/>
    </xf>
    <xf numFmtId="0" fontId="16" fillId="5" borderId="10" xfId="0" applyFont="1" applyFill="1" applyBorder="1" applyAlignment="1" applyProtection="1">
      <alignment horizontal="left" vertical="center"/>
      <protection hidden="1"/>
    </xf>
    <xf numFmtId="0" fontId="16" fillId="5" borderId="4" xfId="0" applyFont="1" applyFill="1" applyBorder="1" applyAlignment="1" applyProtection="1">
      <alignment horizontal="left" vertical="center"/>
      <protection hidden="1"/>
    </xf>
    <xf numFmtId="0" fontId="16" fillId="5" borderId="11" xfId="0" applyFont="1" applyFill="1" applyBorder="1" applyAlignment="1" applyProtection="1">
      <alignment horizontal="left" vertical="center"/>
      <protection hidden="1"/>
    </xf>
    <xf numFmtId="0" fontId="22" fillId="5" borderId="24" xfId="0" applyFont="1" applyFill="1" applyBorder="1" applyAlignment="1" applyProtection="1">
      <alignment horizontal="right" vertical="center"/>
      <protection hidden="1"/>
    </xf>
    <xf numFmtId="0" fontId="4" fillId="5" borderId="24" xfId="0" applyFont="1" applyFill="1" applyBorder="1" applyAlignment="1" applyProtection="1">
      <alignment horizontal="center" vertical="center"/>
      <protection hidden="1"/>
    </xf>
    <xf numFmtId="0" fontId="4" fillId="5" borderId="58" xfId="0" applyFont="1" applyFill="1" applyBorder="1" applyAlignment="1" applyProtection="1">
      <alignment horizontal="center" vertical="center"/>
      <protection hidden="1"/>
    </xf>
    <xf numFmtId="0" fontId="16" fillId="5" borderId="48" xfId="0" applyFont="1" applyFill="1" applyBorder="1" applyAlignment="1" applyProtection="1">
      <alignment horizontal="right" vertical="center"/>
      <protection hidden="1"/>
    </xf>
    <xf numFmtId="0" fontId="4" fillId="5" borderId="21" xfId="0" applyFont="1" applyFill="1" applyBorder="1" applyAlignment="1" applyProtection="1">
      <alignment horizontal="center" vertical="center"/>
      <protection hidden="1"/>
    </xf>
    <xf numFmtId="0" fontId="4" fillId="5" borderId="54" xfId="0" applyFont="1" applyFill="1" applyBorder="1" applyAlignment="1" applyProtection="1">
      <alignment horizontal="center" vertical="center"/>
      <protection hidden="1"/>
    </xf>
    <xf numFmtId="0" fontId="4" fillId="5" borderId="13" xfId="0" applyFont="1" applyFill="1" applyBorder="1" applyAlignment="1" applyProtection="1">
      <alignment horizontal="center" vertical="center"/>
      <protection hidden="1"/>
    </xf>
    <xf numFmtId="0" fontId="18" fillId="5" borderId="10" xfId="0" applyFont="1" applyFill="1" applyBorder="1" applyAlignment="1" applyProtection="1">
      <alignment horizontal="center" vertical="center"/>
      <protection hidden="1"/>
    </xf>
    <xf numFmtId="0" fontId="18" fillId="5" borderId="12" xfId="0" applyFont="1" applyFill="1" applyBorder="1" applyAlignment="1" applyProtection="1">
      <alignment horizontal="center" vertical="center"/>
      <protection hidden="1"/>
    </xf>
    <xf numFmtId="0" fontId="18" fillId="5" borderId="14" xfId="0" applyFont="1" applyFill="1" applyBorder="1" applyAlignment="1" applyProtection="1">
      <alignment horizontal="center" vertical="center"/>
      <protection hidden="1"/>
    </xf>
    <xf numFmtId="0" fontId="31" fillId="5" borderId="21" xfId="0" applyFont="1" applyFill="1" applyBorder="1" applyAlignment="1" applyProtection="1">
      <alignment horizontal="center" vertical="center"/>
      <protection hidden="1"/>
    </xf>
    <xf numFmtId="0" fontId="31" fillId="5" borderId="36" xfId="0" applyFont="1" applyFill="1" applyBorder="1" applyAlignment="1" applyProtection="1">
      <alignment horizontal="center" vertical="center"/>
      <protection hidden="1"/>
    </xf>
    <xf numFmtId="0" fontId="16" fillId="5" borderId="27" xfId="0" applyFont="1" applyFill="1" applyBorder="1" applyAlignment="1" applyProtection="1">
      <alignment horizontal="center" vertical="top"/>
      <protection hidden="1"/>
    </xf>
    <xf numFmtId="0" fontId="16" fillId="5" borderId="55" xfId="0" applyFont="1" applyFill="1" applyBorder="1" applyAlignment="1" applyProtection="1">
      <alignment horizontal="center" vertical="top"/>
      <protection hidden="1"/>
    </xf>
    <xf numFmtId="0" fontId="16" fillId="5" borderId="57" xfId="0" applyFont="1" applyFill="1" applyBorder="1" applyAlignment="1" applyProtection="1">
      <alignment horizontal="center" vertical="top"/>
      <protection hidden="1"/>
    </xf>
    <xf numFmtId="0" fontId="24" fillId="5" borderId="21" xfId="0" applyFont="1" applyFill="1" applyBorder="1" applyAlignment="1" applyProtection="1">
      <alignment horizontal="left" vertical="center"/>
      <protection hidden="1"/>
    </xf>
    <xf numFmtId="0" fontId="22" fillId="5" borderId="21" xfId="0" applyFont="1" applyFill="1" applyBorder="1" applyAlignment="1" applyProtection="1">
      <alignment horizontal="right" vertical="center"/>
      <protection hidden="1"/>
    </xf>
    <xf numFmtId="0" fontId="3" fillId="5" borderId="21" xfId="0" applyFont="1" applyFill="1" applyBorder="1" applyAlignment="1" applyProtection="1">
      <alignment horizontal="left" vertical="center"/>
      <protection hidden="1"/>
    </xf>
    <xf numFmtId="0" fontId="3" fillId="5" borderId="36" xfId="0" applyFont="1" applyFill="1" applyBorder="1" applyAlignment="1" applyProtection="1">
      <alignment horizontal="right" vertical="center"/>
      <protection hidden="1"/>
    </xf>
    <xf numFmtId="0" fontId="3" fillId="5" borderId="37" xfId="0" applyFont="1" applyFill="1" applyBorder="1" applyAlignment="1" applyProtection="1">
      <alignment horizontal="right" vertical="center"/>
      <protection hidden="1"/>
    </xf>
    <xf numFmtId="0" fontId="3" fillId="5" borderId="38" xfId="0" applyFont="1" applyFill="1" applyBorder="1" applyAlignment="1" applyProtection="1">
      <alignment horizontal="right" vertical="center"/>
      <protection hidden="1"/>
    </xf>
    <xf numFmtId="0" fontId="3" fillId="5" borderId="43" xfId="0" applyFont="1" applyFill="1" applyBorder="1" applyAlignment="1" applyProtection="1">
      <alignment horizontal="right" vertical="center"/>
      <protection hidden="1"/>
    </xf>
    <xf numFmtId="0" fontId="3" fillId="5" borderId="44" xfId="0" applyFont="1" applyFill="1" applyBorder="1" applyAlignment="1" applyProtection="1">
      <alignment horizontal="right" vertical="center"/>
      <protection hidden="1"/>
    </xf>
    <xf numFmtId="0" fontId="3" fillId="5" borderId="45" xfId="0" applyFont="1" applyFill="1" applyBorder="1" applyAlignment="1" applyProtection="1">
      <alignment horizontal="right" vertical="center"/>
      <protection hidden="1"/>
    </xf>
    <xf numFmtId="0" fontId="31" fillId="5" borderId="24" xfId="0" applyFont="1" applyFill="1" applyBorder="1" applyAlignment="1" applyProtection="1">
      <alignment horizontal="center" vertical="center"/>
      <protection hidden="1"/>
    </xf>
    <xf numFmtId="0" fontId="31" fillId="5" borderId="43" xfId="0" applyFont="1" applyFill="1" applyBorder="1" applyAlignment="1" applyProtection="1">
      <alignment horizontal="center" vertical="center"/>
      <protection hidden="1"/>
    </xf>
    <xf numFmtId="0" fontId="3" fillId="5" borderId="32" xfId="0" applyFont="1" applyFill="1" applyBorder="1" applyAlignment="1" applyProtection="1">
      <alignment horizontal="right" vertical="center"/>
      <protection hidden="1"/>
    </xf>
    <xf numFmtId="0" fontId="3" fillId="5" borderId="33" xfId="0" applyFont="1" applyFill="1" applyBorder="1" applyAlignment="1" applyProtection="1">
      <alignment horizontal="right" vertical="center"/>
      <protection hidden="1"/>
    </xf>
    <xf numFmtId="0" fontId="3" fillId="5" borderId="34" xfId="0" applyFont="1" applyFill="1" applyBorder="1" applyAlignment="1" applyProtection="1">
      <alignment horizontal="right" vertical="center"/>
      <protection hidden="1"/>
    </xf>
    <xf numFmtId="0" fontId="31" fillId="5" borderId="1" xfId="0" applyFont="1" applyFill="1" applyBorder="1" applyAlignment="1" applyProtection="1">
      <alignment horizontal="center" vertical="center"/>
      <protection hidden="1"/>
    </xf>
    <xf numFmtId="0" fontId="3" fillId="5" borderId="1" xfId="0" applyFont="1" applyFill="1" applyBorder="1" applyAlignment="1" applyProtection="1">
      <alignment horizontal="left" vertical="center"/>
      <protection hidden="1"/>
    </xf>
    <xf numFmtId="0" fontId="31" fillId="5" borderId="32" xfId="0" applyFont="1" applyFill="1" applyBorder="1" applyAlignment="1" applyProtection="1">
      <alignment horizontal="center" vertical="center"/>
      <protection hidden="1"/>
    </xf>
    <xf numFmtId="0" fontId="3" fillId="5" borderId="32" xfId="0" applyFont="1" applyFill="1" applyBorder="1" applyAlignment="1" applyProtection="1">
      <alignment horizontal="left" vertical="center"/>
      <protection hidden="1"/>
    </xf>
    <xf numFmtId="0" fontId="3" fillId="5" borderId="34" xfId="0" applyFont="1" applyFill="1" applyBorder="1" applyAlignment="1" applyProtection="1">
      <alignment horizontal="left" vertical="center"/>
      <protection hidden="1"/>
    </xf>
    <xf numFmtId="0" fontId="18" fillId="5" borderId="20" xfId="0" applyFont="1" applyFill="1" applyBorder="1" applyAlignment="1" applyProtection="1">
      <alignment horizontal="center" vertical="center"/>
      <protection hidden="1"/>
    </xf>
    <xf numFmtId="0" fontId="18" fillId="5" borderId="22" xfId="0" applyFont="1" applyFill="1" applyBorder="1" applyAlignment="1" applyProtection="1">
      <alignment horizontal="center" vertical="center"/>
      <protection hidden="1"/>
    </xf>
    <xf numFmtId="0" fontId="18" fillId="5" borderId="35" xfId="0" applyFont="1" applyFill="1" applyBorder="1" applyAlignment="1" applyProtection="1">
      <alignment horizontal="center" vertical="center"/>
      <protection hidden="1"/>
    </xf>
    <xf numFmtId="0" fontId="18" fillId="5" borderId="28" xfId="0" applyFont="1" applyFill="1" applyBorder="1" applyAlignment="1" applyProtection="1">
      <alignment horizontal="left" vertical="center" wrapText="1"/>
      <protection hidden="1"/>
    </xf>
    <xf numFmtId="0" fontId="18" fillId="5" borderId="4" xfId="0" applyFont="1" applyFill="1" applyBorder="1" applyAlignment="1" applyProtection="1">
      <alignment horizontal="left" vertical="center" wrapText="1"/>
      <protection hidden="1"/>
    </xf>
    <xf numFmtId="0" fontId="18" fillId="5" borderId="29" xfId="0" applyFont="1" applyFill="1" applyBorder="1" applyAlignment="1" applyProtection="1">
      <alignment horizontal="left" vertical="center" wrapText="1"/>
      <protection hidden="1"/>
    </xf>
    <xf numFmtId="0" fontId="18" fillId="5" borderId="9" xfId="0" applyFont="1" applyFill="1" applyBorder="1" applyAlignment="1" applyProtection="1">
      <alignment horizontal="left" vertical="center" wrapText="1"/>
      <protection hidden="1"/>
    </xf>
    <xf numFmtId="0" fontId="18" fillId="5" borderId="0" xfId="0" applyFont="1" applyFill="1" applyBorder="1" applyAlignment="1" applyProtection="1">
      <alignment horizontal="left" vertical="center" wrapText="1"/>
      <protection hidden="1"/>
    </xf>
    <xf numFmtId="0" fontId="18" fillId="5" borderId="5" xfId="0" applyFont="1" applyFill="1" applyBorder="1" applyAlignment="1" applyProtection="1">
      <alignment horizontal="left" vertical="center" wrapText="1"/>
      <protection hidden="1"/>
    </xf>
    <xf numFmtId="0" fontId="18" fillId="5" borderId="30" xfId="0" applyFont="1" applyFill="1" applyBorder="1" applyAlignment="1" applyProtection="1">
      <alignment horizontal="left" vertical="center" wrapText="1"/>
      <protection hidden="1"/>
    </xf>
    <xf numFmtId="0" fontId="18" fillId="5" borderId="3" xfId="0" applyFont="1" applyFill="1" applyBorder="1" applyAlignment="1" applyProtection="1">
      <alignment horizontal="left" vertical="center" wrapText="1"/>
      <protection hidden="1"/>
    </xf>
    <xf numFmtId="0" fontId="18" fillId="5" borderId="31" xfId="0" applyFont="1" applyFill="1" applyBorder="1" applyAlignment="1" applyProtection="1">
      <alignment horizontal="left" vertical="center" wrapText="1"/>
      <protection hidden="1"/>
    </xf>
    <xf numFmtId="0" fontId="6" fillId="5" borderId="3" xfId="0" applyFont="1" applyFill="1" applyBorder="1" applyAlignment="1" applyProtection="1">
      <alignment horizontal="center" vertical="center"/>
      <protection hidden="1"/>
    </xf>
    <xf numFmtId="0" fontId="0" fillId="5" borderId="10" xfId="0"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12" xfId="0" applyFill="1" applyBorder="1" applyAlignment="1" applyProtection="1">
      <alignment horizontal="center" vertical="center"/>
      <protection hidden="1"/>
    </xf>
    <xf numFmtId="0" fontId="0" fillId="5" borderId="0" xfId="0" applyFill="1" applyBorder="1" applyAlignment="1" applyProtection="1">
      <alignment horizontal="center" vertical="center"/>
      <protection hidden="1"/>
    </xf>
    <xf numFmtId="0" fontId="13" fillId="5" borderId="4" xfId="0" applyFont="1" applyFill="1" applyBorder="1" applyAlignment="1" applyProtection="1">
      <alignment horizontal="center" vertical="center" wrapText="1"/>
      <protection hidden="1"/>
    </xf>
    <xf numFmtId="0" fontId="13" fillId="5" borderId="3" xfId="0" applyFont="1" applyFill="1" applyBorder="1" applyAlignment="1" applyProtection="1">
      <alignment horizontal="center" vertical="center" wrapText="1"/>
      <protection hidden="1"/>
    </xf>
    <xf numFmtId="0" fontId="13" fillId="5" borderId="4" xfId="0" applyFont="1" applyFill="1" applyBorder="1" applyAlignment="1" applyProtection="1">
      <alignment horizontal="center" vertical="center"/>
      <protection hidden="1"/>
    </xf>
    <xf numFmtId="0" fontId="18" fillId="5" borderId="0" xfId="0" applyFont="1" applyFill="1" applyBorder="1" applyAlignment="1" applyProtection="1">
      <alignment horizontal="right" vertical="center"/>
      <protection hidden="1"/>
    </xf>
    <xf numFmtId="0" fontId="18" fillId="5" borderId="0" xfId="0" applyFont="1" applyFill="1" applyBorder="1" applyAlignment="1" applyProtection="1">
      <alignment horizontal="right" vertical="center" wrapText="1"/>
      <protection hidden="1"/>
    </xf>
    <xf numFmtId="0" fontId="18" fillId="5" borderId="23" xfId="0" applyFont="1" applyFill="1" applyBorder="1" applyAlignment="1" applyProtection="1">
      <alignment horizontal="center" vertical="center"/>
      <protection hidden="1"/>
    </xf>
    <xf numFmtId="0" fontId="13" fillId="5" borderId="3" xfId="0" applyFont="1" applyFill="1" applyBorder="1" applyAlignment="1" applyProtection="1">
      <alignment horizontal="center" vertical="center"/>
      <protection hidden="1"/>
    </xf>
    <xf numFmtId="0" fontId="21" fillId="5" borderId="4" xfId="0" applyFont="1" applyFill="1" applyBorder="1" applyAlignment="1" applyProtection="1">
      <alignment horizontal="center" vertical="center"/>
      <protection hidden="1"/>
    </xf>
    <xf numFmtId="0" fontId="21" fillId="5" borderId="0" xfId="0" applyFont="1" applyFill="1" applyBorder="1" applyAlignment="1" applyProtection="1">
      <alignment horizontal="center" vertical="center"/>
      <protection hidden="1"/>
    </xf>
    <xf numFmtId="0" fontId="21" fillId="5" borderId="3" xfId="0" applyFont="1" applyFill="1" applyBorder="1" applyAlignment="1" applyProtection="1">
      <alignment horizontal="center" vertical="center"/>
      <protection hidden="1"/>
    </xf>
    <xf numFmtId="0" fontId="0" fillId="5" borderId="11" xfId="0" applyFill="1" applyBorder="1" applyAlignment="1" applyProtection="1">
      <alignment horizontal="center"/>
      <protection hidden="1"/>
    </xf>
    <xf numFmtId="0" fontId="0" fillId="5" borderId="15" xfId="0" applyFill="1" applyBorder="1" applyAlignment="1" applyProtection="1">
      <alignment horizontal="center"/>
      <protection hidden="1"/>
    </xf>
    <xf numFmtId="0" fontId="13" fillId="5" borderId="11" xfId="0" applyFont="1" applyFill="1" applyBorder="1" applyAlignment="1" applyProtection="1">
      <alignment horizontal="center" vertical="center" wrapText="1"/>
      <protection hidden="1"/>
    </xf>
    <xf numFmtId="0" fontId="13" fillId="5" borderId="13" xfId="0" applyFont="1" applyFill="1" applyBorder="1" applyAlignment="1" applyProtection="1">
      <alignment horizontal="center" vertical="center" wrapText="1"/>
      <protection hidden="1"/>
    </xf>
    <xf numFmtId="0" fontId="13" fillId="5" borderId="15" xfId="0" applyFont="1" applyFill="1" applyBorder="1" applyAlignment="1" applyProtection="1">
      <alignment horizontal="center" vertical="center" wrapText="1"/>
      <protection hidden="1"/>
    </xf>
    <xf numFmtId="0" fontId="0" fillId="5" borderId="13" xfId="0" applyFill="1" applyBorder="1" applyAlignment="1" applyProtection="1">
      <alignment horizontal="center"/>
      <protection hidden="1"/>
    </xf>
    <xf numFmtId="0" fontId="0" fillId="5" borderId="3" xfId="0" applyFill="1" applyBorder="1" applyAlignment="1" applyProtection="1">
      <alignment horizontal="left" vertical="center"/>
      <protection hidden="1"/>
    </xf>
    <xf numFmtId="0" fontId="14" fillId="5" borderId="4" xfId="0" applyFont="1" applyFill="1" applyBorder="1" applyAlignment="1" applyProtection="1">
      <alignment horizontal="center" vertical="center" wrapText="1"/>
      <protection hidden="1"/>
    </xf>
    <xf numFmtId="0" fontId="14" fillId="5" borderId="4" xfId="0" applyFont="1" applyFill="1" applyBorder="1" applyAlignment="1" applyProtection="1">
      <alignment horizontal="center" vertical="center"/>
      <protection hidden="1"/>
    </xf>
    <xf numFmtId="0" fontId="14" fillId="5" borderId="0" xfId="0" applyFont="1" applyFill="1" applyBorder="1" applyAlignment="1" applyProtection="1">
      <alignment horizontal="center" vertical="center"/>
      <protection hidden="1"/>
    </xf>
    <xf numFmtId="0" fontId="15" fillId="5" borderId="0" xfId="0" applyFont="1" applyFill="1" applyBorder="1" applyAlignment="1" applyProtection="1">
      <alignment horizontal="center" vertical="center"/>
      <protection hidden="1"/>
    </xf>
    <xf numFmtId="0" fontId="2" fillId="5" borderId="0" xfId="0" applyFont="1" applyFill="1" applyBorder="1" applyAlignment="1" applyProtection="1">
      <alignment horizontal="left" vertical="center"/>
      <protection hidden="1"/>
    </xf>
    <xf numFmtId="0" fontId="16" fillId="5" borderId="0" xfId="0" applyFont="1" applyFill="1" applyBorder="1" applyAlignment="1" applyProtection="1">
      <alignment horizontal="center" vertical="top"/>
      <protection hidden="1"/>
    </xf>
    <xf numFmtId="0" fontId="0" fillId="5" borderId="10" xfId="0" applyFill="1" applyBorder="1" applyAlignment="1" applyProtection="1">
      <alignment horizontal="left" vertical="center"/>
      <protection hidden="1"/>
    </xf>
    <xf numFmtId="0" fontId="0" fillId="5" borderId="4" xfId="0" applyFill="1" applyBorder="1" applyAlignment="1" applyProtection="1">
      <alignment horizontal="left" vertical="center"/>
      <protection hidden="1"/>
    </xf>
    <xf numFmtId="0" fontId="30" fillId="5" borderId="3" xfId="0" applyFont="1" applyFill="1" applyBorder="1" applyAlignment="1" applyProtection="1">
      <alignment horizontal="center" vertical="center"/>
      <protection hidden="1"/>
    </xf>
    <xf numFmtId="0" fontId="0" fillId="5" borderId="3" xfId="0" applyFill="1" applyBorder="1" applyAlignment="1" applyProtection="1">
      <alignment horizontal="center" vertical="center"/>
      <protection hidden="1"/>
    </xf>
    <xf numFmtId="0" fontId="18" fillId="5" borderId="25" xfId="0" applyFont="1" applyFill="1" applyBorder="1" applyAlignment="1" applyProtection="1">
      <alignment horizontal="left" vertical="center"/>
      <protection hidden="1"/>
    </xf>
    <xf numFmtId="0" fontId="18" fillId="5" borderId="17" xfId="0" applyFont="1" applyFill="1" applyBorder="1" applyAlignment="1" applyProtection="1">
      <alignment horizontal="left" vertical="center"/>
      <protection hidden="1"/>
    </xf>
    <xf numFmtId="0" fontId="18" fillId="5" borderId="26" xfId="0" applyFont="1" applyFill="1" applyBorder="1" applyAlignment="1" applyProtection="1">
      <alignment horizontal="left" vertical="center"/>
      <protection hidden="1"/>
    </xf>
    <xf numFmtId="0" fontId="26" fillId="5" borderId="25" xfId="0" applyFont="1" applyFill="1" applyBorder="1" applyAlignment="1" applyProtection="1">
      <alignment horizontal="center" vertical="center"/>
      <protection hidden="1"/>
    </xf>
    <xf numFmtId="0" fontId="26" fillId="5" borderId="17" xfId="0" applyFont="1" applyFill="1" applyBorder="1" applyAlignment="1" applyProtection="1">
      <alignment horizontal="center" vertical="center"/>
      <protection hidden="1"/>
    </xf>
    <xf numFmtId="0" fontId="26" fillId="5" borderId="18" xfId="0" applyFont="1" applyFill="1" applyBorder="1" applyAlignment="1" applyProtection="1">
      <alignment horizontal="center" vertical="center"/>
      <protection hidden="1"/>
    </xf>
    <xf numFmtId="0" fontId="27" fillId="5" borderId="17" xfId="0" applyFont="1" applyFill="1" applyBorder="1" applyAlignment="1" applyProtection="1">
      <alignment horizontal="center" vertical="center"/>
      <protection hidden="1"/>
    </xf>
    <xf numFmtId="0" fontId="27" fillId="5" borderId="18" xfId="0" applyFont="1" applyFill="1" applyBorder="1" applyAlignment="1" applyProtection="1">
      <alignment horizontal="center" vertical="center"/>
      <protection hidden="1"/>
    </xf>
    <xf numFmtId="0" fontId="26" fillId="5" borderId="4" xfId="0" applyFont="1" applyFill="1" applyBorder="1" applyAlignment="1" applyProtection="1">
      <alignment horizontal="center" vertical="center"/>
      <protection hidden="1"/>
    </xf>
    <xf numFmtId="0" fontId="26" fillId="5" borderId="11" xfId="0" applyFont="1" applyFill="1" applyBorder="1" applyAlignment="1" applyProtection="1">
      <alignment horizontal="center" vertical="center"/>
      <protection hidden="1"/>
    </xf>
    <xf numFmtId="0" fontId="16" fillId="5" borderId="10" xfId="0" applyFont="1" applyFill="1" applyBorder="1" applyAlignment="1" applyProtection="1">
      <alignment horizontal="center" vertical="center"/>
      <protection hidden="1"/>
    </xf>
    <xf numFmtId="0" fontId="16" fillId="5" borderId="4" xfId="0" applyFont="1" applyFill="1" applyBorder="1" applyAlignment="1" applyProtection="1">
      <alignment horizontal="center" vertical="center"/>
      <protection hidden="1"/>
    </xf>
    <xf numFmtId="0" fontId="16" fillId="5" borderId="14" xfId="0" applyFont="1" applyFill="1" applyBorder="1" applyAlignment="1" applyProtection="1">
      <alignment horizontal="left" vertical="center"/>
      <protection hidden="1"/>
    </xf>
    <xf numFmtId="0" fontId="16" fillId="5" borderId="3" xfId="0" applyFont="1" applyFill="1" applyBorder="1" applyAlignment="1" applyProtection="1">
      <alignment horizontal="left" vertical="center"/>
      <protection hidden="1"/>
    </xf>
    <xf numFmtId="0" fontId="11" fillId="5" borderId="16" xfId="0" applyFont="1" applyFill="1" applyBorder="1" applyAlignment="1" applyProtection="1">
      <alignment horizontal="left" vertical="center"/>
      <protection hidden="1"/>
    </xf>
    <xf numFmtId="0" fontId="11" fillId="5" borderId="17" xfId="0" applyFont="1" applyFill="1" applyBorder="1" applyAlignment="1" applyProtection="1">
      <alignment horizontal="left" vertical="center"/>
      <protection hidden="1"/>
    </xf>
    <xf numFmtId="0" fontId="11" fillId="5" borderId="18" xfId="0" applyFont="1" applyFill="1" applyBorder="1" applyAlignment="1" applyProtection="1">
      <alignment horizontal="left" vertical="center"/>
      <protection hidden="1"/>
    </xf>
    <xf numFmtId="0" fontId="16" fillId="5" borderId="10" xfId="0" applyFont="1" applyFill="1" applyBorder="1" applyAlignment="1" applyProtection="1">
      <alignment horizontal="center" vertical="center" wrapText="1"/>
      <protection hidden="1"/>
    </xf>
    <xf numFmtId="0" fontId="16" fillId="5" borderId="4" xfId="0" applyFont="1" applyFill="1" applyBorder="1" applyAlignment="1" applyProtection="1">
      <alignment horizontal="center" vertical="center" wrapText="1"/>
      <protection hidden="1"/>
    </xf>
    <xf numFmtId="0" fontId="16" fillId="5" borderId="11" xfId="0" applyFont="1" applyFill="1" applyBorder="1" applyAlignment="1" applyProtection="1">
      <alignment horizontal="center" vertical="center" wrapText="1"/>
      <protection hidden="1"/>
    </xf>
    <xf numFmtId="0" fontId="16" fillId="5" borderId="12" xfId="0" applyFont="1" applyFill="1" applyBorder="1" applyAlignment="1" applyProtection="1">
      <alignment horizontal="center" vertical="center" wrapText="1"/>
      <protection hidden="1"/>
    </xf>
    <xf numFmtId="0" fontId="16" fillId="5" borderId="0" xfId="0" applyFont="1" applyFill="1" applyBorder="1" applyAlignment="1" applyProtection="1">
      <alignment horizontal="center" vertical="center" wrapText="1"/>
      <protection hidden="1"/>
    </xf>
    <xf numFmtId="0" fontId="16" fillId="5" borderId="13" xfId="0" applyFont="1" applyFill="1" applyBorder="1" applyAlignment="1" applyProtection="1">
      <alignment horizontal="center" vertical="center" wrapText="1"/>
      <protection hidden="1"/>
    </xf>
    <xf numFmtId="0" fontId="16" fillId="5" borderId="14" xfId="0" applyFont="1" applyFill="1" applyBorder="1" applyAlignment="1" applyProtection="1">
      <alignment horizontal="center" vertical="center" wrapText="1"/>
      <protection hidden="1"/>
    </xf>
    <xf numFmtId="0" fontId="16" fillId="5" borderId="3" xfId="0" applyFont="1" applyFill="1" applyBorder="1" applyAlignment="1" applyProtection="1">
      <alignment horizontal="center" vertical="center" wrapText="1"/>
      <protection hidden="1"/>
    </xf>
    <xf numFmtId="0" fontId="16" fillId="5" borderId="15"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protection hidden="1"/>
    </xf>
    <xf numFmtId="0" fontId="17" fillId="5" borderId="4" xfId="0" applyFont="1" applyFill="1" applyBorder="1" applyAlignment="1" applyProtection="1">
      <alignment horizontal="center"/>
      <protection hidden="1"/>
    </xf>
    <xf numFmtId="0" fontId="17" fillId="5" borderId="14" xfId="0" applyFont="1" applyFill="1" applyBorder="1" applyAlignment="1" applyProtection="1">
      <alignment horizontal="center"/>
      <protection hidden="1"/>
    </xf>
    <xf numFmtId="0" fontId="17" fillId="5" borderId="3" xfId="0" applyFont="1" applyFill="1" applyBorder="1" applyAlignment="1" applyProtection="1">
      <alignment horizontal="center"/>
      <protection hidden="1"/>
    </xf>
    <xf numFmtId="0" fontId="43" fillId="0" borderId="0" xfId="0" applyFont="1" applyAlignment="1" applyProtection="1">
      <alignment horizontal="center" vertical="center" wrapText="1"/>
      <protection hidden="1"/>
    </xf>
    <xf numFmtId="0" fontId="4" fillId="5" borderId="33" xfId="0" applyFont="1" applyFill="1" applyBorder="1" applyAlignment="1" applyProtection="1">
      <alignment horizontal="center" vertical="center"/>
      <protection hidden="1"/>
    </xf>
    <xf numFmtId="0" fontId="22" fillId="5" borderId="32" xfId="0" applyFont="1" applyFill="1" applyBorder="1" applyAlignment="1" applyProtection="1">
      <alignment horizontal="center" vertical="center"/>
      <protection hidden="1"/>
    </xf>
    <xf numFmtId="0" fontId="22" fillId="5" borderId="33" xfId="0" applyFont="1" applyFill="1" applyBorder="1" applyAlignment="1" applyProtection="1">
      <alignment horizontal="center" vertical="center"/>
      <protection hidden="1"/>
    </xf>
    <xf numFmtId="0" fontId="4" fillId="5" borderId="40" xfId="0" applyFont="1" applyFill="1" applyBorder="1" applyAlignment="1" applyProtection="1">
      <alignment horizontal="center" vertical="center"/>
      <protection hidden="1"/>
    </xf>
    <xf numFmtId="0" fontId="11" fillId="5" borderId="12" xfId="0" applyFont="1" applyFill="1" applyBorder="1" applyAlignment="1" applyProtection="1">
      <alignment horizontal="left" vertical="center" wrapText="1"/>
      <protection hidden="1"/>
    </xf>
    <xf numFmtId="0" fontId="11" fillId="5" borderId="0" xfId="0" applyFont="1" applyFill="1" applyBorder="1" applyAlignment="1" applyProtection="1">
      <alignment horizontal="left" vertical="center" wrapText="1"/>
      <protection hidden="1"/>
    </xf>
    <xf numFmtId="0" fontId="11" fillId="5" borderId="13" xfId="0" applyFont="1" applyFill="1" applyBorder="1" applyAlignment="1" applyProtection="1">
      <alignment horizontal="left" vertical="center" wrapText="1"/>
      <protection hidden="1"/>
    </xf>
    <xf numFmtId="0" fontId="11" fillId="5" borderId="14" xfId="0" applyFont="1" applyFill="1" applyBorder="1" applyAlignment="1" applyProtection="1">
      <alignment horizontal="left" vertical="center" wrapText="1"/>
      <protection hidden="1"/>
    </xf>
    <xf numFmtId="0" fontId="11" fillId="5" borderId="3" xfId="0" applyFont="1" applyFill="1" applyBorder="1" applyAlignment="1" applyProtection="1">
      <alignment horizontal="left" vertical="center" wrapText="1"/>
      <protection hidden="1"/>
    </xf>
    <xf numFmtId="0" fontId="11" fillId="5" borderId="15" xfId="0" applyFont="1" applyFill="1" applyBorder="1" applyAlignment="1" applyProtection="1">
      <alignment horizontal="left" vertical="center" wrapText="1"/>
      <protection hidden="1"/>
    </xf>
    <xf numFmtId="0" fontId="44" fillId="0" borderId="10"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11" xfId="0" applyFont="1" applyBorder="1" applyAlignment="1" applyProtection="1">
      <alignment horizontal="center" vertical="center"/>
      <protection locked="0"/>
    </xf>
    <xf numFmtId="0" fontId="44" fillId="0" borderId="14" xfId="0" applyFont="1" applyBorder="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15" xfId="0" applyFont="1" applyBorder="1" applyAlignment="1" applyProtection="1">
      <alignment horizontal="center" vertical="center"/>
      <protection locked="0"/>
    </xf>
    <xf numFmtId="0" fontId="16" fillId="5" borderId="3" xfId="0" applyFont="1" applyFill="1" applyBorder="1" applyAlignment="1" applyProtection="1">
      <alignment horizontal="left" vertical="center" wrapText="1"/>
      <protection hidden="1"/>
    </xf>
    <xf numFmtId="0" fontId="16" fillId="5" borderId="15" xfId="0" applyFont="1" applyFill="1" applyBorder="1" applyAlignment="1" applyProtection="1">
      <alignment horizontal="left" vertical="center" wrapText="1"/>
      <protection hidden="1"/>
    </xf>
    <xf numFmtId="0" fontId="17" fillId="5" borderId="59" xfId="0" applyFont="1" applyFill="1" applyBorder="1" applyAlignment="1" applyProtection="1">
      <alignment horizontal="left" vertical="center"/>
      <protection hidden="1"/>
    </xf>
    <xf numFmtId="0" fontId="17" fillId="5" borderId="37" xfId="0" applyFont="1" applyFill="1" applyBorder="1" applyAlignment="1" applyProtection="1">
      <alignment horizontal="left" vertical="center"/>
      <protection hidden="1"/>
    </xf>
    <xf numFmtId="0" fontId="17" fillId="5" borderId="39" xfId="0" applyFont="1" applyFill="1" applyBorder="1" applyAlignment="1" applyProtection="1">
      <alignment horizontal="left" vertical="center"/>
      <protection hidden="1"/>
    </xf>
    <xf numFmtId="0" fontId="22" fillId="5" borderId="23" xfId="0" applyFont="1" applyFill="1" applyBorder="1" applyAlignment="1" applyProtection="1">
      <alignment horizontal="center" vertical="center"/>
      <protection hidden="1"/>
    </xf>
    <xf numFmtId="0" fontId="22" fillId="5" borderId="24" xfId="0" applyFont="1" applyFill="1" applyBorder="1" applyAlignment="1" applyProtection="1">
      <alignment horizontal="center" vertical="center"/>
      <protection hidden="1"/>
    </xf>
    <xf numFmtId="0" fontId="4" fillId="5" borderId="34" xfId="0" applyFont="1" applyFill="1" applyBorder="1" applyAlignment="1" applyProtection="1">
      <alignment horizontal="center" vertical="center"/>
      <protection hidden="1"/>
    </xf>
    <xf numFmtId="0" fontId="4" fillId="5" borderId="44" xfId="0" applyFont="1" applyFill="1" applyBorder="1" applyAlignment="1" applyProtection="1">
      <alignment horizontal="center" vertical="center"/>
      <protection hidden="1"/>
    </xf>
    <xf numFmtId="0" fontId="4" fillId="5" borderId="45" xfId="0" applyFont="1" applyFill="1" applyBorder="1" applyAlignment="1" applyProtection="1">
      <alignment horizontal="center" vertical="center"/>
      <protection hidden="1"/>
    </xf>
    <xf numFmtId="0" fontId="11" fillId="0" borderId="1" xfId="0" applyFont="1" applyBorder="1" applyAlignment="1" applyProtection="1">
      <alignment horizontal="center" vertical="center" wrapText="1"/>
      <protection hidden="1"/>
    </xf>
    <xf numFmtId="0" fontId="2" fillId="5" borderId="47" xfId="0" applyFont="1" applyFill="1" applyBorder="1" applyAlignment="1" applyProtection="1">
      <alignment horizontal="center" vertical="center" wrapText="1"/>
      <protection hidden="1"/>
    </xf>
    <xf numFmtId="0" fontId="2" fillId="5" borderId="33" xfId="0" applyFont="1" applyFill="1" applyBorder="1" applyAlignment="1" applyProtection="1">
      <alignment horizontal="center" vertical="center" wrapText="1"/>
      <protection hidden="1"/>
    </xf>
    <xf numFmtId="0" fontId="30" fillId="5" borderId="32" xfId="0" applyFont="1" applyFill="1" applyBorder="1" applyAlignment="1" applyProtection="1">
      <alignment horizontal="center" vertical="center"/>
      <protection hidden="1"/>
    </xf>
    <xf numFmtId="0" fontId="30" fillId="5" borderId="33" xfId="0" applyFont="1" applyFill="1" applyBorder="1" applyAlignment="1" applyProtection="1">
      <alignment horizontal="center" vertical="center"/>
      <protection hidden="1"/>
    </xf>
    <xf numFmtId="0" fontId="30" fillId="5" borderId="34" xfId="0" applyFont="1" applyFill="1" applyBorder="1" applyAlignment="1" applyProtection="1">
      <alignment horizontal="center" vertical="center"/>
      <protection hidden="1"/>
    </xf>
    <xf numFmtId="0" fontId="30" fillId="5" borderId="40"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2" fillId="5" borderId="0" xfId="0" applyFont="1" applyFill="1" applyBorder="1" applyAlignment="1" applyProtection="1">
      <alignment horizontal="center" vertical="center"/>
      <protection hidden="1"/>
    </xf>
    <xf numFmtId="0" fontId="2" fillId="5" borderId="13" xfId="0" applyFont="1" applyFill="1" applyBorder="1" applyAlignment="1" applyProtection="1">
      <alignment horizontal="center" vertical="center"/>
      <protection hidden="1"/>
    </xf>
    <xf numFmtId="0" fontId="6" fillId="5" borderId="0" xfId="0" applyFont="1" applyFill="1" applyBorder="1" applyAlignment="1" applyProtection="1">
      <alignment horizontal="center" vertical="center"/>
      <protection hidden="1"/>
    </xf>
    <xf numFmtId="0" fontId="2" fillId="5" borderId="14" xfId="0" applyFont="1" applyFill="1" applyBorder="1" applyAlignment="1" applyProtection="1">
      <alignment horizontal="left" vertical="center"/>
      <protection hidden="1"/>
    </xf>
    <xf numFmtId="0" fontId="2" fillId="5" borderId="3" xfId="0" applyFont="1" applyFill="1" applyBorder="1" applyAlignment="1" applyProtection="1">
      <alignment horizontal="left" vertical="center"/>
      <protection hidden="1"/>
    </xf>
    <xf numFmtId="164" fontId="6" fillId="5" borderId="3" xfId="0" applyNumberFormat="1" applyFont="1" applyFill="1" applyBorder="1" applyAlignment="1" applyProtection="1">
      <alignment horizontal="center" vertical="center"/>
      <protection hidden="1"/>
    </xf>
    <xf numFmtId="0" fontId="2" fillId="5" borderId="3" xfId="0" applyFont="1" applyFill="1" applyBorder="1" applyAlignment="1" applyProtection="1">
      <alignment horizontal="center" vertical="center"/>
      <protection hidden="1"/>
    </xf>
    <xf numFmtId="0" fontId="16" fillId="5" borderId="5" xfId="0" applyFont="1" applyFill="1" applyBorder="1" applyAlignment="1" applyProtection="1">
      <alignment horizontal="left" vertical="center"/>
      <protection hidden="1"/>
    </xf>
    <xf numFmtId="0" fontId="2" fillId="5" borderId="46" xfId="0" applyFont="1" applyFill="1" applyBorder="1" applyAlignment="1" applyProtection="1">
      <alignment horizontal="center" vertical="center" wrapText="1"/>
      <protection hidden="1"/>
    </xf>
    <xf numFmtId="0" fontId="2" fillId="5" borderId="0" xfId="0" applyFont="1" applyFill="1" applyBorder="1" applyAlignment="1" applyProtection="1">
      <alignment horizontal="right" vertical="center"/>
      <protection hidden="1"/>
    </xf>
    <xf numFmtId="0" fontId="11" fillId="5" borderId="14" xfId="0" applyFont="1" applyFill="1" applyBorder="1" applyAlignment="1" applyProtection="1">
      <alignment horizontal="center" vertical="center"/>
      <protection hidden="1"/>
    </xf>
    <xf numFmtId="0" fontId="11" fillId="5" borderId="3" xfId="0" applyFont="1" applyFill="1" applyBorder="1" applyAlignment="1" applyProtection="1">
      <alignment horizontal="center" vertical="center"/>
      <protection hidden="1"/>
    </xf>
    <xf numFmtId="0" fontId="0" fillId="5" borderId="11" xfId="0" applyFill="1" applyBorder="1" applyAlignment="1" applyProtection="1">
      <alignment horizontal="center" vertical="center"/>
      <protection hidden="1"/>
    </xf>
    <xf numFmtId="0" fontId="0" fillId="5" borderId="13" xfId="0" applyFill="1" applyBorder="1" applyAlignment="1" applyProtection="1">
      <alignment horizontal="center" vertical="center"/>
      <protection hidden="1"/>
    </xf>
    <xf numFmtId="0" fontId="0" fillId="5" borderId="15" xfId="0" applyFill="1" applyBorder="1" applyAlignment="1" applyProtection="1">
      <alignment horizontal="center" vertical="center"/>
      <protection hidden="1"/>
    </xf>
    <xf numFmtId="0" fontId="2" fillId="5" borderId="32" xfId="0" applyFont="1" applyFill="1" applyBorder="1" applyAlignment="1" applyProtection="1">
      <alignment horizontal="center" vertical="center"/>
      <protection hidden="1"/>
    </xf>
    <xf numFmtId="0" fontId="0" fillId="5" borderId="34" xfId="0" applyFont="1" applyFill="1" applyBorder="1" applyAlignment="1" applyProtection="1">
      <alignment horizontal="left" vertical="center"/>
      <protection hidden="1"/>
    </xf>
    <xf numFmtId="0" fontId="0" fillId="5" borderId="1" xfId="0" applyFont="1" applyFill="1" applyBorder="1" applyAlignment="1" applyProtection="1">
      <alignment horizontal="left" vertical="center"/>
      <protection hidden="1"/>
    </xf>
    <xf numFmtId="0" fontId="30" fillId="5" borderId="1" xfId="0" applyFont="1" applyFill="1" applyBorder="1" applyAlignment="1" applyProtection="1">
      <alignment horizontal="center" vertical="center"/>
      <protection hidden="1"/>
    </xf>
    <xf numFmtId="0" fontId="11" fillId="5" borderId="10" xfId="0" applyFont="1" applyFill="1" applyBorder="1" applyAlignment="1" applyProtection="1">
      <alignment horizontal="left" vertical="center"/>
      <protection hidden="1"/>
    </xf>
    <xf numFmtId="0" fontId="11" fillId="5" borderId="4" xfId="0" applyFont="1" applyFill="1" applyBorder="1" applyAlignment="1" applyProtection="1">
      <alignment horizontal="left" vertical="center"/>
      <protection hidden="1"/>
    </xf>
    <xf numFmtId="0" fontId="0" fillId="5" borderId="34" xfId="0" applyFont="1" applyFill="1" applyBorder="1" applyAlignment="1" applyProtection="1">
      <alignment horizontal="center" vertical="center" wrapText="1"/>
      <protection hidden="1"/>
    </xf>
    <xf numFmtId="0" fontId="2" fillId="5" borderId="0" xfId="0" applyFont="1" applyFill="1" applyBorder="1" applyAlignment="1" applyProtection="1">
      <alignment horizontal="left" vertical="center" wrapText="1"/>
      <protection hidden="1"/>
    </xf>
    <xf numFmtId="0" fontId="2" fillId="5" borderId="5" xfId="0" applyFont="1" applyFill="1" applyBorder="1" applyAlignment="1" applyProtection="1">
      <alignment horizontal="left" vertical="center" wrapText="1"/>
      <protection hidden="1"/>
    </xf>
    <xf numFmtId="0" fontId="11" fillId="5" borderId="14" xfId="0" applyFont="1" applyFill="1" applyBorder="1" applyAlignment="1" applyProtection="1">
      <alignment horizontal="left" vertical="center"/>
      <protection hidden="1"/>
    </xf>
    <xf numFmtId="0" fontId="11" fillId="5" borderId="3" xfId="0" applyFont="1" applyFill="1" applyBorder="1" applyAlignment="1" applyProtection="1">
      <alignment horizontal="left" vertical="center"/>
      <protection hidden="1"/>
    </xf>
    <xf numFmtId="0" fontId="11" fillId="5" borderId="10" xfId="0" applyFont="1" applyFill="1" applyBorder="1" applyAlignment="1" applyProtection="1">
      <alignment horizontal="center" vertical="center"/>
      <protection hidden="1"/>
    </xf>
    <xf numFmtId="0" fontId="11" fillId="5" borderId="4" xfId="0" applyFont="1" applyFill="1" applyBorder="1" applyAlignment="1" applyProtection="1">
      <alignment horizontal="center" vertical="center"/>
      <protection hidden="1"/>
    </xf>
    <xf numFmtId="0" fontId="0" fillId="5" borderId="33" xfId="0" applyFont="1" applyFill="1" applyBorder="1" applyAlignment="1" applyProtection="1">
      <alignment horizontal="left" vertical="center" wrapText="1"/>
      <protection hidden="1"/>
    </xf>
    <xf numFmtId="0" fontId="0" fillId="5" borderId="34" xfId="0" applyFont="1" applyFill="1" applyBorder="1" applyAlignment="1" applyProtection="1">
      <alignment horizontal="left" vertical="center" wrapText="1"/>
      <protection hidden="1"/>
    </xf>
    <xf numFmtId="0" fontId="11" fillId="5" borderId="1" xfId="0" applyFont="1" applyFill="1" applyBorder="1" applyAlignment="1" applyProtection="1">
      <alignment horizontal="left" vertical="center" wrapText="1"/>
      <protection hidden="1"/>
    </xf>
    <xf numFmtId="0" fontId="11" fillId="5" borderId="32" xfId="0" applyFont="1" applyFill="1" applyBorder="1" applyAlignment="1" applyProtection="1">
      <alignment horizontal="left" vertical="center" wrapText="1"/>
      <protection hidden="1"/>
    </xf>
    <xf numFmtId="0" fontId="6" fillId="5" borderId="12" xfId="0" applyFont="1" applyFill="1" applyBorder="1" applyAlignment="1" applyProtection="1">
      <alignment horizontal="left" vertical="top" wrapText="1"/>
      <protection hidden="1"/>
    </xf>
    <xf numFmtId="0" fontId="6" fillId="5" borderId="0" xfId="0" applyFont="1" applyFill="1" applyBorder="1" applyAlignment="1" applyProtection="1">
      <alignment horizontal="left" vertical="top" wrapText="1"/>
      <protection hidden="1"/>
    </xf>
    <xf numFmtId="0" fontId="6" fillId="5" borderId="13" xfId="0" applyFont="1" applyFill="1" applyBorder="1" applyAlignment="1" applyProtection="1">
      <alignment horizontal="left" vertical="top" wrapText="1"/>
      <protection hidden="1"/>
    </xf>
    <xf numFmtId="0" fontId="6" fillId="5" borderId="14" xfId="0" applyFont="1" applyFill="1" applyBorder="1" applyAlignment="1" applyProtection="1">
      <alignment horizontal="left" vertical="top" wrapText="1"/>
      <protection hidden="1"/>
    </xf>
    <xf numFmtId="0" fontId="6" fillId="5" borderId="3" xfId="0" applyFont="1" applyFill="1" applyBorder="1" applyAlignment="1" applyProtection="1">
      <alignment horizontal="left" vertical="top" wrapText="1"/>
      <protection hidden="1"/>
    </xf>
    <xf numFmtId="0" fontId="6" fillId="5" borderId="15" xfId="0" applyFont="1" applyFill="1" applyBorder="1" applyAlignment="1" applyProtection="1">
      <alignment horizontal="left" vertical="top" wrapText="1"/>
      <protection hidden="1"/>
    </xf>
    <xf numFmtId="0" fontId="30" fillId="5" borderId="0" xfId="0" applyFont="1" applyFill="1" applyBorder="1" applyAlignment="1" applyProtection="1">
      <alignment horizontal="left" vertical="center" wrapText="1"/>
      <protection hidden="1"/>
    </xf>
    <xf numFmtId="0" fontId="30" fillId="5" borderId="5" xfId="0" applyFont="1" applyFill="1" applyBorder="1" applyAlignment="1" applyProtection="1">
      <alignment horizontal="left" vertical="center" wrapText="1"/>
      <protection hidden="1"/>
    </xf>
    <xf numFmtId="0" fontId="30" fillId="5" borderId="47" xfId="0" applyFont="1" applyFill="1" applyBorder="1" applyAlignment="1" applyProtection="1">
      <alignment horizontal="left" vertical="center" wrapText="1"/>
      <protection hidden="1"/>
    </xf>
    <xf numFmtId="0" fontId="30" fillId="5" borderId="53" xfId="0" applyFont="1" applyFill="1" applyBorder="1" applyAlignment="1" applyProtection="1">
      <alignment horizontal="left" vertical="center" wrapText="1"/>
      <protection hidden="1"/>
    </xf>
    <xf numFmtId="0" fontId="0" fillId="5" borderId="52" xfId="0" applyFont="1" applyFill="1" applyBorder="1" applyAlignment="1" applyProtection="1">
      <alignment horizontal="left" vertical="center" wrapText="1"/>
      <protection hidden="1"/>
    </xf>
    <xf numFmtId="0" fontId="0" fillId="5" borderId="2" xfId="0" applyFont="1" applyFill="1" applyBorder="1" applyAlignment="1" applyProtection="1">
      <alignment horizontal="left" vertical="center" wrapText="1"/>
      <protection hidden="1"/>
    </xf>
    <xf numFmtId="0" fontId="2" fillId="5" borderId="10" xfId="0" applyFont="1" applyFill="1" applyBorder="1" applyAlignment="1" applyProtection="1">
      <alignment horizontal="left" vertical="center" wrapText="1"/>
      <protection hidden="1"/>
    </xf>
    <xf numFmtId="0" fontId="2" fillId="5" borderId="4" xfId="0" applyFont="1" applyFill="1" applyBorder="1" applyAlignment="1" applyProtection="1">
      <alignment horizontal="left" vertical="center" wrapText="1"/>
      <protection hidden="1"/>
    </xf>
    <xf numFmtId="0" fontId="2" fillId="5" borderId="11" xfId="0" applyFont="1" applyFill="1" applyBorder="1" applyAlignment="1" applyProtection="1">
      <alignment horizontal="left" vertical="center" wrapText="1"/>
      <protection hidden="1"/>
    </xf>
    <xf numFmtId="0" fontId="2" fillId="5" borderId="12" xfId="0" applyFont="1" applyFill="1" applyBorder="1" applyAlignment="1" applyProtection="1">
      <alignment horizontal="left" vertical="center" wrapText="1"/>
      <protection hidden="1"/>
    </xf>
    <xf numFmtId="0" fontId="2" fillId="5" borderId="13" xfId="0" applyFont="1" applyFill="1" applyBorder="1" applyAlignment="1" applyProtection="1">
      <alignment horizontal="left" vertical="center" wrapText="1"/>
      <protection hidden="1"/>
    </xf>
    <xf numFmtId="0" fontId="2" fillId="5" borderId="12" xfId="0" applyFont="1" applyFill="1" applyBorder="1" applyAlignment="1" applyProtection="1">
      <alignment horizontal="left" vertical="center"/>
      <protection hidden="1"/>
    </xf>
    <xf numFmtId="0" fontId="2" fillId="5" borderId="22" xfId="0" applyFont="1" applyFill="1" applyBorder="1" applyAlignment="1" applyProtection="1">
      <alignment horizontal="center" vertical="center"/>
      <protection hidden="1"/>
    </xf>
    <xf numFmtId="0" fontId="2" fillId="5" borderId="1" xfId="0" applyFont="1" applyFill="1" applyBorder="1" applyAlignment="1" applyProtection="1">
      <alignment horizontal="center" vertical="center"/>
      <protection hidden="1"/>
    </xf>
    <xf numFmtId="0" fontId="2" fillId="5" borderId="12" xfId="0" applyFont="1" applyFill="1" applyBorder="1" applyAlignment="1" applyProtection="1">
      <alignment horizontal="left" vertical="top" wrapText="1"/>
      <protection hidden="1"/>
    </xf>
    <xf numFmtId="0" fontId="2" fillId="5" borderId="0" xfId="0" applyFont="1" applyFill="1" applyBorder="1" applyAlignment="1" applyProtection="1">
      <alignment horizontal="left" vertical="top" wrapText="1"/>
      <protection hidden="1"/>
    </xf>
    <xf numFmtId="0" fontId="2" fillId="5" borderId="13" xfId="0" applyFont="1" applyFill="1" applyBorder="1" applyAlignment="1" applyProtection="1">
      <alignment horizontal="left" vertical="top" wrapText="1"/>
      <protection hidden="1"/>
    </xf>
    <xf numFmtId="0" fontId="6" fillId="5" borderId="10" xfId="0" applyFont="1" applyFill="1" applyBorder="1" applyAlignment="1" applyProtection="1">
      <alignment horizontal="center" vertical="center" wrapText="1"/>
      <protection hidden="1"/>
    </xf>
    <xf numFmtId="0" fontId="6" fillId="5" borderId="4"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hidden="1"/>
    </xf>
    <xf numFmtId="0" fontId="2" fillId="5" borderId="13" xfId="0" applyFont="1" applyFill="1" applyBorder="1" applyAlignment="1" applyProtection="1">
      <alignment horizontal="left" vertical="center"/>
      <protection hidden="1"/>
    </xf>
    <xf numFmtId="0" fontId="22" fillId="5" borderId="3" xfId="0" applyFont="1" applyFill="1" applyBorder="1" applyAlignment="1" applyProtection="1">
      <alignment horizontal="center" vertical="center"/>
      <protection hidden="1"/>
    </xf>
    <xf numFmtId="0" fontId="53" fillId="5" borderId="3" xfId="0" applyFont="1" applyFill="1" applyBorder="1" applyAlignment="1" applyProtection="1">
      <alignment horizontal="center" vertical="center"/>
      <protection hidden="1"/>
    </xf>
    <xf numFmtId="0" fontId="2" fillId="5" borderId="22" xfId="0" applyFont="1" applyFill="1" applyBorder="1" applyAlignment="1" applyProtection="1">
      <alignment horizontal="left" vertical="center"/>
      <protection hidden="1"/>
    </xf>
    <xf numFmtId="0" fontId="2" fillId="5" borderId="1" xfId="0" applyFont="1" applyFill="1" applyBorder="1" applyAlignment="1" applyProtection="1">
      <alignment horizontal="left" vertical="center"/>
      <protection hidden="1"/>
    </xf>
    <xf numFmtId="0" fontId="22" fillId="5" borderId="0" xfId="0" applyFont="1" applyFill="1" applyAlignment="1" applyProtection="1">
      <alignment horizontal="center" vertical="center"/>
      <protection hidden="1"/>
    </xf>
    <xf numFmtId="0" fontId="2" fillId="5" borderId="0" xfId="0" applyFont="1" applyFill="1" applyAlignment="1" applyProtection="1">
      <alignment horizontal="center" vertical="center"/>
      <protection hidden="1"/>
    </xf>
    <xf numFmtId="0" fontId="30" fillId="5" borderId="0" xfId="0" applyFont="1" applyFill="1" applyAlignment="1" applyProtection="1">
      <alignment horizontal="center" vertical="center"/>
      <protection hidden="1"/>
    </xf>
    <xf numFmtId="0" fontId="52" fillId="5" borderId="0" xfId="0" applyFont="1" applyFill="1" applyAlignment="1" applyProtection="1">
      <alignment horizontal="center" vertical="center"/>
      <protection hidden="1"/>
    </xf>
    <xf numFmtId="0" fontId="2" fillId="5" borderId="1" xfId="0" applyFont="1" applyFill="1" applyBorder="1" applyAlignment="1" applyProtection="1">
      <alignment horizontal="right" vertical="center"/>
      <protection hidden="1"/>
    </xf>
    <xf numFmtId="0" fontId="30" fillId="5" borderId="1" xfId="0" applyFont="1" applyFill="1" applyBorder="1" applyAlignment="1" applyProtection="1">
      <alignment horizontal="center" vertical="center" wrapText="1"/>
      <protection hidden="1"/>
    </xf>
    <xf numFmtId="0" fontId="30" fillId="5" borderId="32" xfId="0" applyFont="1" applyFill="1" applyBorder="1" applyAlignment="1" applyProtection="1">
      <alignment horizontal="center" vertical="center" wrapText="1"/>
      <protection hidden="1"/>
    </xf>
    <xf numFmtId="0" fontId="30" fillId="5" borderId="33" xfId="0" applyFont="1" applyFill="1" applyBorder="1" applyAlignment="1" applyProtection="1">
      <alignment horizontal="center" vertical="center" wrapText="1"/>
      <protection hidden="1"/>
    </xf>
    <xf numFmtId="0" fontId="30" fillId="5" borderId="34" xfId="0" applyFont="1" applyFill="1" applyBorder="1" applyAlignment="1" applyProtection="1">
      <alignment horizontal="center" vertical="center" wrapText="1"/>
      <protection hidden="1"/>
    </xf>
    <xf numFmtId="0" fontId="6" fillId="5" borderId="1" xfId="0" applyFont="1" applyFill="1" applyBorder="1" applyAlignment="1" applyProtection="1">
      <alignment horizontal="center" vertical="center" wrapText="1"/>
      <protection hidden="1"/>
    </xf>
    <xf numFmtId="0" fontId="4" fillId="5" borderId="32" xfId="0" applyFont="1" applyFill="1" applyBorder="1" applyAlignment="1" applyProtection="1">
      <alignment horizontal="center" vertical="center" wrapText="1"/>
      <protection hidden="1"/>
    </xf>
    <xf numFmtId="0" fontId="4" fillId="5" borderId="34" xfId="0" applyFont="1" applyFill="1" applyBorder="1" applyAlignment="1" applyProtection="1">
      <alignment horizontal="center" vertical="center" wrapText="1"/>
      <protection hidden="1"/>
    </xf>
    <xf numFmtId="0" fontId="30" fillId="5" borderId="50" xfId="0" applyFont="1" applyFill="1" applyBorder="1" applyAlignment="1" applyProtection="1">
      <alignment horizontal="center" vertical="center" wrapText="1"/>
      <protection hidden="1"/>
    </xf>
    <xf numFmtId="0" fontId="30" fillId="5" borderId="46" xfId="0" applyFont="1" applyFill="1" applyBorder="1" applyAlignment="1" applyProtection="1">
      <alignment horizontal="center" vertical="center" wrapText="1"/>
      <protection hidden="1"/>
    </xf>
    <xf numFmtId="0" fontId="30" fillId="5" borderId="52" xfId="0" applyFont="1" applyFill="1" applyBorder="1" applyAlignment="1" applyProtection="1">
      <alignment horizontal="center" vertical="center" wrapText="1"/>
      <protection hidden="1"/>
    </xf>
    <xf numFmtId="0" fontId="30" fillId="5" borderId="51" xfId="0" applyFont="1" applyFill="1" applyBorder="1" applyAlignment="1" applyProtection="1">
      <alignment horizontal="center" vertical="center" wrapText="1"/>
      <protection hidden="1"/>
    </xf>
    <xf numFmtId="0" fontId="30" fillId="5" borderId="47" xfId="0" applyFont="1" applyFill="1" applyBorder="1" applyAlignment="1" applyProtection="1">
      <alignment horizontal="center" vertical="center" wrapText="1"/>
      <protection hidden="1"/>
    </xf>
    <xf numFmtId="0" fontId="30" fillId="5" borderId="53" xfId="0" applyFont="1" applyFill="1" applyBorder="1" applyAlignment="1" applyProtection="1">
      <alignment horizontal="center" vertical="center" wrapText="1"/>
      <protection hidden="1"/>
    </xf>
    <xf numFmtId="0" fontId="27" fillId="5" borderId="1" xfId="0" applyFont="1" applyFill="1" applyBorder="1" applyAlignment="1" applyProtection="1">
      <alignment horizontal="center" vertical="center" wrapText="1"/>
      <protection hidden="1"/>
    </xf>
    <xf numFmtId="0" fontId="11" fillId="5" borderId="11" xfId="0" applyFont="1" applyFill="1" applyBorder="1" applyAlignment="1" applyProtection="1">
      <alignment horizontal="left" vertical="center"/>
      <protection hidden="1"/>
    </xf>
    <xf numFmtId="0" fontId="0" fillId="5" borderId="31" xfId="0" applyFont="1" applyFill="1" applyBorder="1" applyAlignment="1" applyProtection="1">
      <alignment horizontal="center" vertical="center" wrapText="1"/>
      <protection hidden="1"/>
    </xf>
    <xf numFmtId="0" fontId="0" fillId="5" borderId="24" xfId="0" applyFont="1" applyFill="1" applyBorder="1" applyAlignment="1" applyProtection="1">
      <alignment horizontal="center" vertical="center" wrapText="1"/>
      <protection hidden="1"/>
    </xf>
    <xf numFmtId="0" fontId="0" fillId="5" borderId="64" xfId="0" applyFont="1" applyFill="1" applyBorder="1" applyAlignment="1" applyProtection="1">
      <alignment horizontal="center" vertical="center" wrapText="1"/>
      <protection hidden="1"/>
    </xf>
    <xf numFmtId="0" fontId="0" fillId="5" borderId="43" xfId="0" applyFont="1" applyFill="1" applyBorder="1" applyAlignment="1" applyProtection="1">
      <alignment horizontal="center" vertical="center" wrapText="1"/>
      <protection hidden="1"/>
    </xf>
    <xf numFmtId="0" fontId="54" fillId="5" borderId="8" xfId="0" applyFont="1" applyFill="1" applyBorder="1" applyAlignment="1" applyProtection="1">
      <alignment horizontal="center" vertical="center"/>
      <protection hidden="1"/>
    </xf>
    <xf numFmtId="0" fontId="54" fillId="5" borderId="9" xfId="0" applyFont="1" applyFill="1" applyBorder="1" applyAlignment="1" applyProtection="1">
      <alignment horizontal="center" vertical="center"/>
      <protection hidden="1"/>
    </xf>
    <xf numFmtId="0" fontId="30" fillId="5" borderId="48" xfId="0" applyFont="1" applyFill="1" applyBorder="1" applyAlignment="1" applyProtection="1">
      <alignment horizontal="center" vertical="center"/>
      <protection hidden="1"/>
    </xf>
    <xf numFmtId="0" fontId="30" fillId="5" borderId="49" xfId="0" applyFont="1" applyFill="1" applyBorder="1" applyAlignment="1" applyProtection="1">
      <alignment horizontal="center" vertical="center"/>
      <protection hidden="1"/>
    </xf>
    <xf numFmtId="0" fontId="67" fillId="5" borderId="4" xfId="0" applyFont="1" applyFill="1" applyBorder="1" applyAlignment="1" applyProtection="1">
      <alignment horizontal="left" vertical="center"/>
      <protection hidden="1"/>
    </xf>
    <xf numFmtId="0" fontId="67" fillId="5" borderId="11" xfId="0" applyFont="1" applyFill="1" applyBorder="1" applyAlignment="1" applyProtection="1">
      <alignment horizontal="left" vertical="center"/>
      <protection hidden="1"/>
    </xf>
    <xf numFmtId="0" fontId="2" fillId="5" borderId="8" xfId="0" applyFont="1" applyFill="1" applyBorder="1" applyAlignment="1" applyProtection="1">
      <alignment horizontal="center" vertical="center" wrapText="1"/>
      <protection hidden="1"/>
    </xf>
    <xf numFmtId="0" fontId="2" fillId="5" borderId="42" xfId="0" applyFont="1" applyFill="1" applyBorder="1" applyAlignment="1" applyProtection="1">
      <alignment horizontal="center" vertical="center" wrapText="1"/>
      <protection hidden="1"/>
    </xf>
    <xf numFmtId="0" fontId="0" fillId="5" borderId="29" xfId="0" applyFont="1" applyFill="1" applyBorder="1" applyAlignment="1" applyProtection="1">
      <alignment horizontal="left" vertical="center"/>
      <protection hidden="1"/>
    </xf>
    <xf numFmtId="0" fontId="0" fillId="5" borderId="62" xfId="0" applyFont="1" applyFill="1" applyBorder="1" applyAlignment="1" applyProtection="1">
      <alignment horizontal="left" vertical="center"/>
      <protection hidden="1"/>
    </xf>
    <xf numFmtId="0" fontId="0" fillId="5" borderId="63" xfId="0" applyFont="1" applyFill="1" applyBorder="1" applyAlignment="1" applyProtection="1">
      <alignment horizontal="left" vertical="center"/>
      <protection hidden="1"/>
    </xf>
    <xf numFmtId="0" fontId="18" fillId="5" borderId="62" xfId="0" applyFont="1" applyFill="1" applyBorder="1" applyAlignment="1" applyProtection="1">
      <alignment horizontal="left" vertical="center" wrapText="1"/>
      <protection hidden="1"/>
    </xf>
    <xf numFmtId="0" fontId="2" fillId="5" borderId="5" xfId="0" applyFont="1" applyFill="1" applyBorder="1" applyAlignment="1" applyProtection="1">
      <alignment horizontal="right" vertical="center" wrapText="1"/>
      <protection hidden="1"/>
    </xf>
    <xf numFmtId="0" fontId="2" fillId="5" borderId="8" xfId="0" applyFont="1" applyFill="1" applyBorder="1" applyAlignment="1" applyProtection="1">
      <alignment horizontal="right" vertical="center" wrapText="1"/>
      <protection hidden="1"/>
    </xf>
    <xf numFmtId="0" fontId="18" fillId="5" borderId="5" xfId="0" applyFont="1" applyFill="1" applyBorder="1" applyAlignment="1" applyProtection="1">
      <alignment horizontal="center" vertical="center" wrapText="1"/>
      <protection hidden="1"/>
    </xf>
    <xf numFmtId="0" fontId="18" fillId="5" borderId="8" xfId="0" applyFont="1" applyFill="1" applyBorder="1" applyAlignment="1" applyProtection="1">
      <alignment horizontal="center" vertical="center" wrapText="1"/>
      <protection hidden="1"/>
    </xf>
    <xf numFmtId="0" fontId="18" fillId="5" borderId="6" xfId="0" applyFont="1" applyFill="1" applyBorder="1" applyAlignment="1" applyProtection="1">
      <alignment horizontal="center" vertical="center" wrapText="1"/>
      <protection hidden="1"/>
    </xf>
    <xf numFmtId="0" fontId="18" fillId="5" borderId="9" xfId="0" applyFont="1" applyFill="1" applyBorder="1" applyAlignment="1" applyProtection="1">
      <alignment horizontal="center" vertical="center" wrapText="1"/>
      <protection hidden="1"/>
    </xf>
    <xf numFmtId="0" fontId="18" fillId="5" borderId="31" xfId="0" applyFont="1" applyFill="1" applyBorder="1" applyAlignment="1" applyProtection="1">
      <alignment horizontal="center" vertical="center" wrapText="1"/>
      <protection hidden="1"/>
    </xf>
    <xf numFmtId="0" fontId="18" fillId="5" borderId="64" xfId="0" applyFont="1" applyFill="1" applyBorder="1" applyAlignment="1" applyProtection="1">
      <alignment horizontal="center" vertical="center" wrapText="1"/>
      <protection hidden="1"/>
    </xf>
    <xf numFmtId="0" fontId="18" fillId="5" borderId="24" xfId="0" applyFont="1" applyFill="1" applyBorder="1" applyAlignment="1" applyProtection="1">
      <alignment horizontal="center" vertical="center" wrapText="1"/>
      <protection hidden="1"/>
    </xf>
    <xf numFmtId="0" fontId="18" fillId="5" borderId="30" xfId="0" applyFont="1" applyFill="1" applyBorder="1" applyAlignment="1" applyProtection="1">
      <alignment horizontal="center" vertical="center" wrapText="1"/>
      <protection hidden="1"/>
    </xf>
    <xf numFmtId="0" fontId="0" fillId="5" borderId="4" xfId="0" applyFont="1" applyFill="1" applyBorder="1" applyAlignment="1" applyProtection="1">
      <alignment horizontal="left" vertical="center" wrapText="1"/>
      <protection hidden="1"/>
    </xf>
    <xf numFmtId="0" fontId="0" fillId="5" borderId="0" xfId="0" applyFont="1" applyFill="1" applyBorder="1" applyAlignment="1" applyProtection="1">
      <alignment horizontal="left" vertical="center" wrapText="1"/>
      <protection hidden="1"/>
    </xf>
    <xf numFmtId="0" fontId="0" fillId="5" borderId="14" xfId="0" applyFill="1" applyBorder="1" applyAlignment="1" applyProtection="1">
      <alignment horizontal="center" vertical="center"/>
      <protection hidden="1"/>
    </xf>
    <xf numFmtId="0" fontId="0" fillId="5" borderId="12" xfId="0" applyFill="1" applyBorder="1" applyAlignment="1" applyProtection="1">
      <alignment horizontal="right" vertical="center"/>
      <protection hidden="1"/>
    </xf>
    <xf numFmtId="0" fontId="0" fillId="5" borderId="0" xfId="0" applyFill="1" applyBorder="1" applyAlignment="1" applyProtection="1">
      <alignment horizontal="right" vertical="center"/>
      <protection hidden="1"/>
    </xf>
    <xf numFmtId="0" fontId="30" fillId="5" borderId="17" xfId="0" applyFont="1" applyFill="1" applyBorder="1" applyAlignment="1" applyProtection="1">
      <alignment horizontal="center" vertical="center"/>
      <protection hidden="1"/>
    </xf>
    <xf numFmtId="0" fontId="30" fillId="5" borderId="18" xfId="0" applyFont="1" applyFill="1" applyBorder="1" applyAlignment="1" applyProtection="1">
      <alignment horizontal="center" vertical="center"/>
      <protection hidden="1"/>
    </xf>
    <xf numFmtId="0" fontId="27" fillId="5" borderId="10" xfId="0" applyFont="1" applyFill="1" applyBorder="1" applyAlignment="1" applyProtection="1">
      <alignment horizontal="center" vertical="center"/>
      <protection hidden="1"/>
    </xf>
    <xf numFmtId="0" fontId="27" fillId="5" borderId="4" xfId="0" applyFont="1" applyFill="1" applyBorder="1" applyAlignment="1" applyProtection="1">
      <alignment horizontal="center" vertical="center"/>
      <protection hidden="1"/>
    </xf>
    <xf numFmtId="0" fontId="45" fillId="5" borderId="4" xfId="0" applyFont="1" applyFill="1" applyBorder="1" applyAlignment="1" applyProtection="1">
      <alignment horizontal="left" vertical="center" wrapText="1"/>
      <protection hidden="1"/>
    </xf>
    <xf numFmtId="0" fontId="0" fillId="5" borderId="5" xfId="0" applyFont="1" applyFill="1" applyBorder="1" applyAlignment="1" applyProtection="1">
      <alignment horizontal="right" vertical="center"/>
      <protection hidden="1"/>
    </xf>
    <xf numFmtId="0" fontId="0" fillId="5" borderId="8" xfId="0" applyFont="1" applyFill="1" applyBorder="1" applyAlignment="1" applyProtection="1">
      <alignment horizontal="right" vertical="center"/>
      <protection hidden="1"/>
    </xf>
    <xf numFmtId="0" fontId="30" fillId="5" borderId="25" xfId="0" applyFont="1" applyFill="1" applyBorder="1" applyAlignment="1" applyProtection="1">
      <alignment horizontal="center" vertical="center"/>
      <protection hidden="1"/>
    </xf>
    <xf numFmtId="0" fontId="0" fillId="5" borderId="26" xfId="0" applyFont="1" applyFill="1" applyBorder="1" applyAlignment="1" applyProtection="1">
      <alignment horizontal="left" vertical="center"/>
      <protection hidden="1"/>
    </xf>
    <xf numFmtId="0" fontId="0" fillId="5" borderId="48" xfId="0" applyFont="1" applyFill="1" applyBorder="1" applyAlignment="1" applyProtection="1">
      <alignment horizontal="left" vertical="center"/>
      <protection hidden="1"/>
    </xf>
    <xf numFmtId="0" fontId="0" fillId="5" borderId="5" xfId="0" applyFont="1" applyFill="1" applyBorder="1" applyAlignment="1" applyProtection="1">
      <alignment horizontal="center" vertical="center" wrapText="1"/>
      <protection hidden="1"/>
    </xf>
    <xf numFmtId="0" fontId="0" fillId="5" borderId="6" xfId="0" applyFont="1" applyFill="1" applyBorder="1" applyAlignment="1" applyProtection="1">
      <alignment horizontal="center" vertical="center" wrapText="1"/>
      <protection hidden="1"/>
    </xf>
    <xf numFmtId="0" fontId="0" fillId="5" borderId="8" xfId="0" applyFont="1" applyFill="1" applyBorder="1" applyAlignment="1" applyProtection="1">
      <alignment horizontal="center" vertical="center" wrapText="1"/>
      <protection hidden="1"/>
    </xf>
    <xf numFmtId="0" fontId="0" fillId="5" borderId="51" xfId="0" applyFont="1" applyFill="1" applyBorder="1" applyAlignment="1" applyProtection="1">
      <alignment horizontal="center" vertical="center" wrapText="1"/>
      <protection hidden="1"/>
    </xf>
    <xf numFmtId="0" fontId="0" fillId="5" borderId="1" xfId="0" applyFont="1" applyFill="1" applyBorder="1" applyAlignment="1" applyProtection="1">
      <alignment horizontal="center" vertical="center" wrapText="1"/>
      <protection hidden="1"/>
    </xf>
    <xf numFmtId="0" fontId="0" fillId="5" borderId="50" xfId="0" applyFont="1" applyFill="1" applyBorder="1" applyAlignment="1" applyProtection="1">
      <alignment horizontal="center" vertical="center" wrapText="1"/>
      <protection hidden="1"/>
    </xf>
    <xf numFmtId="0" fontId="0" fillId="5" borderId="25" xfId="0" applyFont="1" applyFill="1" applyBorder="1" applyAlignment="1" applyProtection="1">
      <alignment horizontal="left" vertical="center"/>
      <protection hidden="1"/>
    </xf>
    <xf numFmtId="0" fontId="2" fillId="5" borderId="10" xfId="0" applyFont="1" applyFill="1" applyBorder="1" applyAlignment="1" applyProtection="1">
      <alignment horizontal="left" vertical="top" wrapText="1"/>
      <protection hidden="1"/>
    </xf>
    <xf numFmtId="0" fontId="2" fillId="5" borderId="4" xfId="0" applyFont="1" applyFill="1" applyBorder="1" applyAlignment="1" applyProtection="1">
      <alignment horizontal="left" vertical="top" wrapText="1"/>
      <protection hidden="1"/>
    </xf>
    <xf numFmtId="0" fontId="2" fillId="5" borderId="11" xfId="0" applyFont="1" applyFill="1" applyBorder="1" applyAlignment="1" applyProtection="1">
      <alignment horizontal="left" vertical="top" wrapText="1"/>
      <protection hidden="1"/>
    </xf>
    <xf numFmtId="164" fontId="30" fillId="5" borderId="3" xfId="0" applyNumberFormat="1" applyFont="1" applyFill="1" applyBorder="1" applyAlignment="1" applyProtection="1">
      <alignment horizontal="center" vertical="center"/>
      <protection hidden="1"/>
    </xf>
    <xf numFmtId="0" fontId="6" fillId="5" borderId="12"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center" wrapText="1"/>
      <protection hidden="1"/>
    </xf>
    <xf numFmtId="0" fontId="6" fillId="5" borderId="13"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3" xfId="0" applyFont="1" applyFill="1" applyBorder="1" applyAlignment="1" applyProtection="1">
      <alignment horizontal="left" vertical="center" wrapText="1"/>
      <protection hidden="1"/>
    </xf>
    <xf numFmtId="0" fontId="6" fillId="5" borderId="15" xfId="0" applyFont="1" applyFill="1" applyBorder="1" applyAlignment="1" applyProtection="1">
      <alignment horizontal="left" vertical="center" wrapText="1"/>
      <protection hidden="1"/>
    </xf>
    <xf numFmtId="0" fontId="30" fillId="5" borderId="0" xfId="0" applyFont="1" applyFill="1" applyBorder="1" applyAlignment="1" applyProtection="1">
      <alignment horizontal="left" vertical="center"/>
      <protection hidden="1"/>
    </xf>
    <xf numFmtId="0" fontId="30" fillId="5" borderId="3" xfId="0" applyFont="1" applyFill="1" applyBorder="1" applyAlignment="1" applyProtection="1">
      <alignment horizontal="left" vertical="center"/>
      <protection hidden="1"/>
    </xf>
    <xf numFmtId="0" fontId="3" fillId="5" borderId="12" xfId="0" applyFont="1" applyFill="1" applyBorder="1" applyAlignment="1" applyProtection="1">
      <alignment horizontal="right" vertical="center"/>
      <protection hidden="1"/>
    </xf>
    <xf numFmtId="0" fontId="3" fillId="5" borderId="0" xfId="0" applyFont="1" applyFill="1" applyBorder="1" applyAlignment="1" applyProtection="1">
      <alignment horizontal="right" vertical="center"/>
      <protection hidden="1"/>
    </xf>
    <xf numFmtId="0" fontId="6" fillId="5" borderId="50" xfId="0" applyFont="1" applyFill="1" applyBorder="1" applyAlignment="1" applyProtection="1">
      <alignment horizontal="center" vertical="center" wrapText="1"/>
      <protection hidden="1"/>
    </xf>
    <xf numFmtId="0" fontId="6" fillId="5" borderId="51" xfId="0" applyFont="1" applyFill="1" applyBorder="1" applyAlignment="1" applyProtection="1">
      <alignment horizontal="center" vertical="center" wrapText="1"/>
      <protection hidden="1"/>
    </xf>
    <xf numFmtId="0" fontId="6" fillId="5" borderId="32" xfId="0" applyFont="1" applyFill="1" applyBorder="1" applyAlignment="1" applyProtection="1">
      <alignment horizontal="center" vertical="center" wrapText="1"/>
      <protection hidden="1"/>
    </xf>
    <xf numFmtId="0" fontId="6" fillId="5" borderId="33" xfId="0" applyFont="1" applyFill="1" applyBorder="1" applyAlignment="1" applyProtection="1">
      <alignment horizontal="center" vertical="center" wrapText="1"/>
      <protection hidden="1"/>
    </xf>
    <xf numFmtId="0" fontId="6" fillId="5" borderId="34" xfId="0" applyFont="1" applyFill="1" applyBorder="1" applyAlignment="1" applyProtection="1">
      <alignment horizontal="center" vertical="center" wrapText="1"/>
      <protection hidden="1"/>
    </xf>
    <xf numFmtId="0" fontId="6" fillId="5" borderId="2" xfId="0" applyFont="1" applyFill="1" applyBorder="1" applyAlignment="1" applyProtection="1">
      <alignment horizontal="center" vertical="center" wrapText="1"/>
      <protection hidden="1"/>
    </xf>
    <xf numFmtId="0" fontId="6" fillId="5" borderId="6" xfId="0" applyFont="1" applyFill="1" applyBorder="1" applyAlignment="1" applyProtection="1">
      <alignment horizontal="center" vertical="center" wrapText="1"/>
      <protection hidden="1"/>
    </xf>
    <xf numFmtId="0" fontId="24" fillId="5" borderId="1" xfId="0" applyFont="1" applyFill="1" applyBorder="1" applyAlignment="1" applyProtection="1">
      <alignment horizontal="center" vertical="center" wrapText="1"/>
      <protection hidden="1"/>
    </xf>
    <xf numFmtId="0" fontId="2" fillId="5" borderId="60" xfId="0" applyFont="1" applyFill="1" applyBorder="1" applyAlignment="1" applyProtection="1">
      <alignment horizontal="center" vertical="center"/>
      <protection hidden="1"/>
    </xf>
    <xf numFmtId="0" fontId="2" fillId="5" borderId="6" xfId="0" applyFont="1" applyFill="1" applyBorder="1" applyAlignment="1" applyProtection="1">
      <alignment horizontal="center" vertical="center"/>
      <protection hidden="1"/>
    </xf>
    <xf numFmtId="0" fontId="2" fillId="5" borderId="1" xfId="0" applyFont="1" applyFill="1" applyBorder="1" applyAlignment="1" applyProtection="1">
      <alignment horizontal="center" vertical="center" wrapText="1"/>
      <protection hidden="1"/>
    </xf>
    <xf numFmtId="0" fontId="2" fillId="5" borderId="9" xfId="0" applyFont="1" applyFill="1" applyBorder="1" applyAlignment="1" applyProtection="1">
      <alignment horizontal="left" vertical="center"/>
      <protection hidden="1"/>
    </xf>
    <xf numFmtId="0" fontId="2" fillId="5" borderId="5" xfId="0" applyFont="1" applyFill="1" applyBorder="1" applyAlignment="1" applyProtection="1">
      <alignment horizontal="left" vertical="center"/>
      <protection hidden="1"/>
    </xf>
    <xf numFmtId="0" fontId="2" fillId="5" borderId="35" xfId="0" applyFont="1" applyFill="1" applyBorder="1" applyAlignment="1" applyProtection="1">
      <alignment horizontal="center" vertical="center"/>
      <protection hidden="1"/>
    </xf>
    <xf numFmtId="0" fontId="2" fillId="5" borderId="2" xfId="0" applyFont="1" applyFill="1" applyBorder="1" applyAlignment="1" applyProtection="1">
      <alignment horizontal="center" vertical="center"/>
      <protection hidden="1"/>
    </xf>
    <xf numFmtId="0" fontId="2" fillId="5" borderId="31" xfId="0" applyFont="1" applyFill="1" applyBorder="1" applyAlignment="1" applyProtection="1">
      <alignment horizontal="left" vertical="center"/>
      <protection hidden="1"/>
    </xf>
    <xf numFmtId="0" fontId="4" fillId="5" borderId="64" xfId="0" applyFont="1" applyFill="1" applyBorder="1" applyAlignment="1" applyProtection="1">
      <alignment horizontal="center" vertical="center"/>
      <protection hidden="1"/>
    </xf>
    <xf numFmtId="0" fontId="2" fillId="5" borderId="56" xfId="0" applyFont="1" applyFill="1" applyBorder="1" applyAlignment="1" applyProtection="1">
      <alignment horizontal="center" vertical="center"/>
      <protection hidden="1"/>
    </xf>
    <xf numFmtId="0" fontId="2" fillId="5" borderId="24" xfId="0" applyFont="1" applyFill="1" applyBorder="1" applyAlignment="1" applyProtection="1">
      <alignment horizontal="center" vertical="center"/>
      <protection hidden="1"/>
    </xf>
    <xf numFmtId="0" fontId="2" fillId="5" borderId="58" xfId="0" applyFont="1" applyFill="1" applyBorder="1" applyAlignment="1" applyProtection="1">
      <alignment horizontal="center" vertical="center"/>
      <protection hidden="1"/>
    </xf>
    <xf numFmtId="0" fontId="2" fillId="5" borderId="44" xfId="0" applyFont="1" applyFill="1" applyBorder="1" applyAlignment="1" applyProtection="1">
      <alignment horizontal="center" vertical="center"/>
      <protection hidden="1"/>
    </xf>
    <xf numFmtId="0" fontId="2" fillId="5" borderId="45" xfId="0" applyFont="1" applyFill="1" applyBorder="1" applyAlignment="1" applyProtection="1">
      <alignment horizontal="center" vertical="center"/>
      <protection hidden="1"/>
    </xf>
    <xf numFmtId="0" fontId="6" fillId="5" borderId="20" xfId="0" applyFont="1" applyFill="1" applyBorder="1" applyAlignment="1" applyProtection="1">
      <alignment horizontal="center" vertical="center"/>
      <protection hidden="1"/>
    </xf>
    <xf numFmtId="0" fontId="6" fillId="5" borderId="21" xfId="0" applyFont="1" applyFill="1" applyBorder="1" applyAlignment="1" applyProtection="1">
      <alignment horizontal="center" vertical="center"/>
      <protection hidden="1"/>
    </xf>
    <xf numFmtId="0" fontId="6" fillId="5" borderId="54" xfId="0" applyFont="1" applyFill="1" applyBorder="1" applyAlignment="1" applyProtection="1">
      <alignment horizontal="center" vertical="center"/>
      <protection hidden="1"/>
    </xf>
    <xf numFmtId="0" fontId="6" fillId="5" borderId="33" xfId="0" applyFont="1" applyFill="1" applyBorder="1" applyAlignment="1" applyProtection="1">
      <alignment horizontal="left" vertical="center"/>
      <protection hidden="1"/>
    </xf>
    <xf numFmtId="0" fontId="6" fillId="5" borderId="40" xfId="0" applyFont="1" applyFill="1" applyBorder="1" applyAlignment="1" applyProtection="1">
      <alignment horizontal="left" vertical="center"/>
      <protection hidden="1"/>
    </xf>
    <xf numFmtId="0" fontId="2" fillId="5" borderId="64" xfId="0" applyFont="1" applyFill="1" applyBorder="1" applyAlignment="1" applyProtection="1">
      <alignment horizontal="center" vertical="center"/>
      <protection hidden="1"/>
    </xf>
    <xf numFmtId="0" fontId="2" fillId="5" borderId="69" xfId="0" applyFont="1" applyFill="1" applyBorder="1" applyAlignment="1" applyProtection="1">
      <alignment horizontal="center" vertical="center"/>
      <protection hidden="1"/>
    </xf>
    <xf numFmtId="0" fontId="2" fillId="5" borderId="28" xfId="0" applyFont="1" applyFill="1" applyBorder="1" applyAlignment="1" applyProtection="1">
      <alignment horizontal="center" vertical="center"/>
      <protection hidden="1"/>
    </xf>
    <xf numFmtId="0" fontId="2" fillId="5" borderId="4" xfId="0" applyFont="1" applyFill="1" applyBorder="1" applyAlignment="1" applyProtection="1">
      <alignment horizontal="center" vertical="center"/>
      <protection hidden="1"/>
    </xf>
    <xf numFmtId="0" fontId="2" fillId="5" borderId="11" xfId="0" applyFont="1" applyFill="1" applyBorder="1" applyAlignment="1" applyProtection="1">
      <alignment horizontal="center" vertical="center"/>
      <protection hidden="1"/>
    </xf>
    <xf numFmtId="0" fontId="2" fillId="5" borderId="9" xfId="0" applyFont="1" applyFill="1" applyBorder="1" applyAlignment="1" applyProtection="1">
      <alignment horizontal="center" vertical="center"/>
      <protection hidden="1"/>
    </xf>
    <xf numFmtId="0" fontId="2" fillId="5" borderId="30" xfId="0" applyFont="1" applyFill="1" applyBorder="1" applyAlignment="1" applyProtection="1">
      <alignment horizontal="center" vertical="center"/>
      <protection hidden="1"/>
    </xf>
    <xf numFmtId="0" fontId="2" fillId="5" borderId="15" xfId="0" applyFont="1" applyFill="1" applyBorder="1" applyAlignment="1" applyProtection="1">
      <alignment horizontal="center" vertical="center"/>
      <protection hidden="1"/>
    </xf>
    <xf numFmtId="0" fontId="6" fillId="5" borderId="37" xfId="0" applyFont="1" applyFill="1" applyBorder="1" applyAlignment="1" applyProtection="1">
      <alignment horizontal="left" vertical="center"/>
      <protection hidden="1"/>
    </xf>
    <xf numFmtId="0" fontId="6" fillId="5" borderId="29" xfId="0" applyFont="1" applyFill="1" applyBorder="1" applyAlignment="1" applyProtection="1">
      <alignment horizontal="left" vertical="center"/>
      <protection hidden="1"/>
    </xf>
    <xf numFmtId="0" fontId="2" fillId="5" borderId="21" xfId="0" applyFont="1" applyFill="1" applyBorder="1" applyAlignment="1" applyProtection="1">
      <alignment horizontal="center" vertical="center"/>
      <protection hidden="1"/>
    </xf>
    <xf numFmtId="0" fontId="2" fillId="5" borderId="54" xfId="0" applyFont="1" applyFill="1" applyBorder="1" applyAlignment="1" applyProtection="1">
      <alignment horizontal="center" vertical="center"/>
      <protection hidden="1"/>
    </xf>
    <xf numFmtId="0" fontId="2" fillId="5" borderId="70" xfId="0" applyFont="1" applyFill="1" applyBorder="1" applyAlignment="1" applyProtection="1">
      <alignment horizontal="center" vertical="center"/>
      <protection hidden="1"/>
    </xf>
    <xf numFmtId="164" fontId="4" fillId="5" borderId="6" xfId="0" applyNumberFormat="1" applyFont="1" applyFill="1" applyBorder="1" applyAlignment="1" applyProtection="1">
      <alignment horizontal="center" vertical="center"/>
      <protection hidden="1"/>
    </xf>
    <xf numFmtId="0" fontId="2" fillId="5" borderId="62" xfId="0" applyFont="1" applyFill="1" applyBorder="1" applyAlignment="1" applyProtection="1">
      <alignment horizontal="center" vertical="center"/>
      <protection hidden="1"/>
    </xf>
    <xf numFmtId="0" fontId="2" fillId="5" borderId="4" xfId="0" applyFont="1" applyFill="1" applyBorder="1" applyAlignment="1" applyProtection="1">
      <alignment horizontal="left" vertical="center"/>
      <protection hidden="1"/>
    </xf>
    <xf numFmtId="0" fontId="2" fillId="5" borderId="29" xfId="0" applyFont="1" applyFill="1" applyBorder="1" applyAlignment="1" applyProtection="1">
      <alignment horizontal="left" vertical="center"/>
      <protection hidden="1"/>
    </xf>
    <xf numFmtId="0" fontId="29" fillId="5" borderId="12" xfId="0" applyFont="1" applyFill="1" applyBorder="1" applyAlignment="1" applyProtection="1">
      <alignment horizontal="center" vertical="center"/>
      <protection hidden="1"/>
    </xf>
    <xf numFmtId="0" fontId="29" fillId="5" borderId="0" xfId="0" applyFont="1" applyFill="1" applyBorder="1" applyAlignment="1" applyProtection="1">
      <alignment horizontal="center" vertical="center"/>
      <protection hidden="1"/>
    </xf>
    <xf numFmtId="0" fontId="2" fillId="5" borderId="34" xfId="0" applyFont="1" applyFill="1" applyBorder="1" applyAlignment="1" applyProtection="1">
      <alignment horizontal="left" vertical="center"/>
      <protection hidden="1"/>
    </xf>
    <xf numFmtId="0" fontId="2" fillId="5" borderId="37" xfId="0" applyFont="1" applyFill="1" applyBorder="1" applyAlignment="1" applyProtection="1">
      <alignment horizontal="left" vertical="center" wrapText="1"/>
      <protection hidden="1"/>
    </xf>
    <xf numFmtId="0" fontId="2" fillId="5" borderId="39" xfId="0" applyFont="1" applyFill="1" applyBorder="1" applyAlignment="1" applyProtection="1">
      <alignment horizontal="left" vertical="center" wrapText="1"/>
      <protection hidden="1"/>
    </xf>
    <xf numFmtId="0" fontId="2" fillId="5" borderId="37" xfId="0" applyFont="1" applyFill="1" applyBorder="1" applyAlignment="1" applyProtection="1">
      <alignment horizontal="left" vertical="center"/>
      <protection hidden="1"/>
    </xf>
    <xf numFmtId="0" fontId="30" fillId="5" borderId="37" xfId="0" applyFont="1" applyFill="1" applyBorder="1" applyAlignment="1" applyProtection="1">
      <alignment horizontal="center" vertical="center"/>
      <protection hidden="1"/>
    </xf>
    <xf numFmtId="0" fontId="30" fillId="5" borderId="38" xfId="0" applyFont="1" applyFill="1" applyBorder="1" applyAlignment="1" applyProtection="1">
      <alignment horizontal="center" vertical="center"/>
      <protection hidden="1"/>
    </xf>
    <xf numFmtId="0" fontId="4" fillId="5" borderId="37" xfId="0" applyFont="1" applyFill="1" applyBorder="1" applyAlignment="1" applyProtection="1">
      <alignment horizontal="center" vertical="center"/>
      <protection hidden="1"/>
    </xf>
    <xf numFmtId="0" fontId="4" fillId="5" borderId="39" xfId="0" applyFont="1" applyFill="1" applyBorder="1" applyAlignment="1" applyProtection="1">
      <alignment horizontal="center" vertical="center"/>
      <protection hidden="1"/>
    </xf>
    <xf numFmtId="0" fontId="11" fillId="5" borderId="12" xfId="0" applyFont="1" applyFill="1" applyBorder="1" applyAlignment="1" applyProtection="1">
      <alignment horizontal="center" vertical="center"/>
      <protection hidden="1"/>
    </xf>
    <xf numFmtId="0" fontId="11" fillId="5" borderId="0" xfId="0" applyFont="1" applyFill="1" applyBorder="1" applyAlignment="1" applyProtection="1">
      <alignment horizontal="center" vertical="center"/>
      <protection hidden="1"/>
    </xf>
    <xf numFmtId="0" fontId="0" fillId="5" borderId="12" xfId="0" applyFont="1" applyFill="1" applyBorder="1" applyAlignment="1" applyProtection="1">
      <alignment horizontal="center" vertical="center"/>
      <protection hidden="1"/>
    </xf>
    <xf numFmtId="0" fontId="0" fillId="5" borderId="14" xfId="0" applyFont="1" applyFill="1" applyBorder="1" applyAlignment="1" applyProtection="1">
      <alignment horizontal="center" vertical="center"/>
      <protection hidden="1"/>
    </xf>
    <xf numFmtId="0" fontId="6" fillId="5" borderId="39" xfId="0" applyFont="1" applyFill="1" applyBorder="1" applyAlignment="1" applyProtection="1">
      <alignment horizontal="left" vertical="center"/>
      <protection hidden="1"/>
    </xf>
    <xf numFmtId="0" fontId="2" fillId="5" borderId="57" xfId="0" applyFont="1" applyFill="1" applyBorder="1" applyAlignment="1" applyProtection="1">
      <alignment horizontal="center"/>
      <protection hidden="1"/>
    </xf>
    <xf numFmtId="0" fontId="2" fillId="5" borderId="64" xfId="0" applyFont="1" applyFill="1" applyBorder="1" applyAlignment="1" applyProtection="1">
      <alignment horizontal="center"/>
      <protection hidden="1"/>
    </xf>
    <xf numFmtId="0" fontId="2" fillId="5" borderId="69" xfId="0" applyFont="1" applyFill="1" applyBorder="1" applyAlignment="1" applyProtection="1">
      <alignment horizontal="center"/>
      <protection hidden="1"/>
    </xf>
    <xf numFmtId="0" fontId="4" fillId="5" borderId="31" xfId="0" applyFont="1" applyFill="1" applyBorder="1" applyAlignment="1" applyProtection="1">
      <alignment horizontal="center" vertical="center"/>
      <protection hidden="1"/>
    </xf>
    <xf numFmtId="0" fontId="4" fillId="5" borderId="69" xfId="0" applyFont="1" applyFill="1" applyBorder="1" applyAlignment="1" applyProtection="1">
      <alignment horizontal="center" vertical="center"/>
      <protection hidden="1"/>
    </xf>
    <xf numFmtId="0" fontId="2" fillId="5" borderId="24" xfId="0" applyFont="1" applyFill="1" applyBorder="1" applyAlignment="1" applyProtection="1">
      <alignment horizontal="right" vertical="center"/>
      <protection hidden="1"/>
    </xf>
    <xf numFmtId="0" fontId="2" fillId="5" borderId="43" xfId="0" applyFont="1" applyFill="1" applyBorder="1" applyAlignment="1" applyProtection="1">
      <alignment horizontal="right" vertical="center"/>
      <protection hidden="1"/>
    </xf>
    <xf numFmtId="0" fontId="30" fillId="5" borderId="43" xfId="0" applyFont="1" applyFill="1" applyBorder="1" applyAlignment="1" applyProtection="1">
      <alignment horizontal="center" vertical="center"/>
      <protection hidden="1"/>
    </xf>
    <xf numFmtId="0" fontId="30" fillId="5" borderId="44" xfId="0" applyFont="1" applyFill="1" applyBorder="1" applyAlignment="1" applyProtection="1">
      <alignment horizontal="center" vertical="center"/>
      <protection hidden="1"/>
    </xf>
    <xf numFmtId="0" fontId="30" fillId="5" borderId="65" xfId="0" applyFont="1" applyFill="1" applyBorder="1" applyAlignment="1" applyProtection="1">
      <alignment horizontal="center" vertical="center"/>
      <protection hidden="1"/>
    </xf>
    <xf numFmtId="0" fontId="2" fillId="5" borderId="11" xfId="0" applyFont="1" applyFill="1" applyBorder="1" applyAlignment="1" applyProtection="1">
      <alignment horizontal="left" vertical="center"/>
      <protection hidden="1"/>
    </xf>
    <xf numFmtId="0" fontId="2" fillId="5" borderId="45" xfId="0" applyFont="1" applyFill="1" applyBorder="1" applyAlignment="1" applyProtection="1">
      <alignment horizontal="left" vertical="center"/>
      <protection hidden="1"/>
    </xf>
    <xf numFmtId="0" fontId="2" fillId="5" borderId="24" xfId="0" applyFont="1" applyFill="1" applyBorder="1" applyAlignment="1" applyProtection="1">
      <alignment horizontal="left" vertical="center"/>
      <protection hidden="1"/>
    </xf>
    <xf numFmtId="0" fontId="30" fillId="5" borderId="24" xfId="0" applyFont="1" applyFill="1" applyBorder="1" applyAlignment="1" applyProtection="1">
      <alignment horizontal="center" vertical="center"/>
      <protection hidden="1"/>
    </xf>
    <xf numFmtId="0" fontId="0" fillId="5" borderId="8" xfId="0" applyFont="1" applyFill="1" applyBorder="1" applyAlignment="1" applyProtection="1">
      <alignment horizontal="left" vertical="center"/>
      <protection hidden="1"/>
    </xf>
    <xf numFmtId="0" fontId="0" fillId="5" borderId="64" xfId="0" applyFont="1" applyFill="1" applyBorder="1" applyAlignment="1" applyProtection="1">
      <alignment horizontal="left" vertical="center"/>
      <protection hidden="1"/>
    </xf>
    <xf numFmtId="0" fontId="22" fillId="5" borderId="9" xfId="0" applyFont="1" applyFill="1" applyBorder="1" applyAlignment="1" applyProtection="1">
      <alignment horizontal="left" vertical="center" wrapText="1"/>
      <protection hidden="1"/>
    </xf>
    <xf numFmtId="0" fontId="22" fillId="5" borderId="0" xfId="0" applyFont="1" applyFill="1" applyBorder="1" applyAlignment="1" applyProtection="1">
      <alignment horizontal="left" vertical="center" wrapText="1"/>
      <protection hidden="1"/>
    </xf>
    <xf numFmtId="0" fontId="22" fillId="5" borderId="13" xfId="0" applyFont="1" applyFill="1" applyBorder="1" applyAlignment="1" applyProtection="1">
      <alignment horizontal="left" vertical="center" wrapText="1"/>
      <protection hidden="1"/>
    </xf>
    <xf numFmtId="0" fontId="22" fillId="5" borderId="30" xfId="0" applyFont="1" applyFill="1" applyBorder="1" applyAlignment="1" applyProtection="1">
      <alignment horizontal="left" vertical="center" wrapText="1"/>
      <protection hidden="1"/>
    </xf>
    <xf numFmtId="0" fontId="22" fillId="5" borderId="3" xfId="0" applyFont="1" applyFill="1" applyBorder="1" applyAlignment="1" applyProtection="1">
      <alignment horizontal="left" vertical="center" wrapText="1"/>
      <protection hidden="1"/>
    </xf>
    <xf numFmtId="0" fontId="22" fillId="5" borderId="15" xfId="0" applyFont="1" applyFill="1" applyBorder="1" applyAlignment="1" applyProtection="1">
      <alignment horizontal="left" vertical="center" wrapText="1"/>
      <protection hidden="1"/>
    </xf>
    <xf numFmtId="0" fontId="11" fillId="5" borderId="50" xfId="0" applyFont="1" applyFill="1" applyBorder="1" applyAlignment="1" applyProtection="1">
      <alignment horizontal="left" vertical="center"/>
      <protection hidden="1"/>
    </xf>
    <xf numFmtId="0" fontId="11" fillId="5" borderId="46" xfId="0" applyFont="1" applyFill="1" applyBorder="1" applyAlignment="1" applyProtection="1">
      <alignment horizontal="left" vertical="center"/>
      <protection hidden="1"/>
    </xf>
    <xf numFmtId="0" fontId="11" fillId="5" borderId="41" xfId="0" applyFont="1" applyFill="1" applyBorder="1" applyAlignment="1" applyProtection="1">
      <alignment horizontal="left" vertical="center"/>
      <protection hidden="1"/>
    </xf>
    <xf numFmtId="0" fontId="30" fillId="5" borderId="62" xfId="0" applyFont="1" applyFill="1" applyBorder="1" applyAlignment="1" applyProtection="1">
      <alignment horizontal="center" vertical="center"/>
      <protection hidden="1"/>
    </xf>
    <xf numFmtId="0" fontId="30" fillId="5" borderId="63" xfId="0" applyFont="1" applyFill="1" applyBorder="1" applyAlignment="1" applyProtection="1">
      <alignment horizontal="center" vertical="center"/>
      <protection hidden="1"/>
    </xf>
    <xf numFmtId="0" fontId="30" fillId="5" borderId="8" xfId="0" applyFont="1" applyFill="1" applyBorder="1" applyAlignment="1" applyProtection="1">
      <alignment horizontal="center" vertical="center"/>
      <protection hidden="1"/>
    </xf>
    <xf numFmtId="0" fontId="30" fillId="5" borderId="42" xfId="0" applyFont="1" applyFill="1" applyBorder="1" applyAlignment="1" applyProtection="1">
      <alignment horizontal="center" vertical="center"/>
      <protection hidden="1"/>
    </xf>
    <xf numFmtId="0" fontId="30" fillId="5" borderId="64" xfId="0" applyFont="1" applyFill="1" applyBorder="1" applyAlignment="1" applyProtection="1">
      <alignment horizontal="center" vertical="center"/>
      <protection hidden="1"/>
    </xf>
    <xf numFmtId="0" fontId="30" fillId="5" borderId="69" xfId="0" applyFont="1" applyFill="1" applyBorder="1" applyAlignment="1" applyProtection="1">
      <alignment horizontal="center" vertical="center"/>
      <protection hidden="1"/>
    </xf>
    <xf numFmtId="0" fontId="0" fillId="5" borderId="36" xfId="0" applyFont="1" applyFill="1" applyBorder="1" applyAlignment="1" applyProtection="1">
      <alignment horizontal="left" vertical="center"/>
      <protection hidden="1"/>
    </xf>
    <xf numFmtId="0" fontId="0" fillId="5" borderId="37" xfId="0" applyFont="1" applyFill="1" applyBorder="1" applyAlignment="1" applyProtection="1">
      <alignment horizontal="left" vertical="center"/>
      <protection hidden="1"/>
    </xf>
    <xf numFmtId="0" fontId="0" fillId="5" borderId="39" xfId="0" applyFont="1" applyFill="1" applyBorder="1" applyAlignment="1" applyProtection="1">
      <alignment horizontal="left" vertical="center"/>
      <protection hidden="1"/>
    </xf>
    <xf numFmtId="0" fontId="0" fillId="5" borderId="66" xfId="0" applyFont="1" applyFill="1" applyBorder="1" applyAlignment="1" applyProtection="1">
      <alignment horizontal="left" vertical="center"/>
      <protection hidden="1"/>
    </xf>
    <xf numFmtId="0" fontId="0" fillId="5" borderId="46" xfId="0" applyFont="1" applyFill="1" applyBorder="1" applyAlignment="1" applyProtection="1">
      <alignment horizontal="left" vertical="center"/>
      <protection hidden="1"/>
    </xf>
    <xf numFmtId="0" fontId="0" fillId="5" borderId="52" xfId="0" applyFont="1" applyFill="1" applyBorder="1" applyAlignment="1" applyProtection="1">
      <alignment horizontal="left" vertical="center"/>
      <protection hidden="1"/>
    </xf>
    <xf numFmtId="0" fontId="2" fillId="5" borderId="38" xfId="0" applyFont="1" applyFill="1" applyBorder="1" applyAlignment="1" applyProtection="1">
      <alignment horizontal="left" vertical="center" wrapText="1"/>
      <protection hidden="1"/>
    </xf>
    <xf numFmtId="0" fontId="2" fillId="5" borderId="21" xfId="0" applyFont="1" applyFill="1" applyBorder="1" applyAlignment="1" applyProtection="1">
      <alignment horizontal="left" vertical="center" wrapText="1"/>
      <protection hidden="1"/>
    </xf>
    <xf numFmtId="0" fontId="2" fillId="5" borderId="36" xfId="0" applyFont="1" applyFill="1" applyBorder="1" applyAlignment="1" applyProtection="1">
      <alignment horizontal="left" vertical="center" wrapText="1"/>
      <protection hidden="1"/>
    </xf>
    <xf numFmtId="0" fontId="2" fillId="5" borderId="34" xfId="0" applyFont="1" applyFill="1" applyBorder="1" applyAlignment="1" applyProtection="1">
      <alignment horizontal="left" vertical="center" wrapText="1"/>
      <protection hidden="1"/>
    </xf>
    <xf numFmtId="0" fontId="2" fillId="5" borderId="1" xfId="0" applyFont="1" applyFill="1" applyBorder="1" applyAlignment="1" applyProtection="1">
      <alignment horizontal="left" vertical="center" wrapText="1"/>
      <protection hidden="1"/>
    </xf>
    <xf numFmtId="0" fontId="2" fillId="5" borderId="32" xfId="0" applyFont="1" applyFill="1" applyBorder="1" applyAlignment="1" applyProtection="1">
      <alignment horizontal="left" vertical="center" wrapText="1"/>
      <protection hidden="1"/>
    </xf>
    <xf numFmtId="0" fontId="2" fillId="5" borderId="43" xfId="0" applyFont="1" applyFill="1" applyBorder="1" applyAlignment="1" applyProtection="1">
      <alignment horizontal="left" vertical="center"/>
      <protection hidden="1"/>
    </xf>
    <xf numFmtId="164" fontId="30" fillId="5" borderId="45" xfId="0" applyNumberFormat="1" applyFont="1" applyFill="1" applyBorder="1" applyAlignment="1" applyProtection="1">
      <alignment horizontal="center" vertical="center"/>
      <protection hidden="1"/>
    </xf>
    <xf numFmtId="164" fontId="30" fillId="5" borderId="24" xfId="0" applyNumberFormat="1" applyFont="1" applyFill="1" applyBorder="1" applyAlignment="1" applyProtection="1">
      <alignment horizontal="center" vertical="center"/>
      <protection hidden="1"/>
    </xf>
    <xf numFmtId="0" fontId="2" fillId="5" borderId="33" xfId="0" applyFont="1" applyFill="1" applyBorder="1" applyAlignment="1" applyProtection="1">
      <alignment horizontal="center" vertical="center"/>
      <protection hidden="1"/>
    </xf>
    <xf numFmtId="0" fontId="26" fillId="5" borderId="12" xfId="0" applyFont="1" applyFill="1" applyBorder="1" applyAlignment="1" applyProtection="1">
      <alignment horizontal="center" vertical="center"/>
      <protection hidden="1"/>
    </xf>
    <xf numFmtId="0" fontId="26" fillId="5" borderId="0" xfId="0" applyFont="1" applyFill="1" applyBorder="1" applyAlignment="1" applyProtection="1">
      <alignment horizontal="center" vertical="center"/>
      <protection hidden="1"/>
    </xf>
    <xf numFmtId="0" fontId="27" fillId="5" borderId="12" xfId="0" applyFont="1" applyFill="1" applyBorder="1" applyAlignment="1" applyProtection="1">
      <alignment horizontal="center" vertical="center"/>
      <protection hidden="1"/>
    </xf>
    <xf numFmtId="0" fontId="27" fillId="5" borderId="0" xfId="0" applyFont="1" applyFill="1" applyBorder="1" applyAlignment="1" applyProtection="1">
      <alignment horizontal="center" vertical="center"/>
      <protection hidden="1"/>
    </xf>
    <xf numFmtId="0" fontId="45" fillId="5" borderId="0" xfId="0" applyFont="1" applyFill="1" applyBorder="1" applyAlignment="1" applyProtection="1">
      <alignment horizontal="left" vertical="top" wrapText="1"/>
      <protection hidden="1"/>
    </xf>
    <xf numFmtId="0" fontId="45" fillId="5" borderId="5" xfId="0" applyFont="1" applyFill="1" applyBorder="1" applyAlignment="1" applyProtection="1">
      <alignment horizontal="left" vertical="top" wrapText="1"/>
      <protection hidden="1"/>
    </xf>
    <xf numFmtId="0" fontId="45" fillId="5" borderId="3" xfId="0" applyFont="1" applyFill="1" applyBorder="1" applyAlignment="1" applyProtection="1">
      <alignment horizontal="left" vertical="top" wrapText="1"/>
      <protection hidden="1"/>
    </xf>
    <xf numFmtId="0" fontId="45" fillId="5" borderId="31" xfId="0" applyFont="1" applyFill="1" applyBorder="1" applyAlignment="1" applyProtection="1">
      <alignment horizontal="left" vertical="top" wrapText="1"/>
      <protection hidden="1"/>
    </xf>
    <xf numFmtId="0" fontId="26" fillId="0" borderId="0" xfId="0" applyFont="1" applyAlignment="1" applyProtection="1">
      <alignment horizontal="center" vertical="center"/>
      <protection hidden="1"/>
    </xf>
    <xf numFmtId="0" fontId="0" fillId="0" borderId="0" xfId="0" applyAlignment="1" applyProtection="1">
      <alignment horizontal="left" vertical="center"/>
      <protection hidden="1"/>
    </xf>
    <xf numFmtId="0" fontId="30" fillId="0" borderId="0" xfId="0" applyFont="1" applyAlignment="1" applyProtection="1">
      <alignment horizontal="center" vertical="center"/>
      <protection hidden="1"/>
    </xf>
    <xf numFmtId="0" fontId="6" fillId="5" borderId="0" xfId="0" applyFont="1" applyFill="1" applyAlignment="1" applyProtection="1">
      <alignment horizontal="center" vertical="center"/>
      <protection hidden="1"/>
    </xf>
    <xf numFmtId="0" fontId="6" fillId="5" borderId="5" xfId="0" applyFont="1" applyFill="1" applyBorder="1" applyAlignment="1" applyProtection="1">
      <alignment horizontal="center" vertical="center"/>
      <protection hidden="1"/>
    </xf>
    <xf numFmtId="0" fontId="11" fillId="5" borderId="0" xfId="0" applyFont="1" applyFill="1" applyAlignment="1" applyProtection="1">
      <alignment horizontal="center" vertical="center"/>
      <protection hidden="1"/>
    </xf>
    <xf numFmtId="0" fontId="65" fillId="5" borderId="1" xfId="0" applyFont="1" applyFill="1" applyBorder="1" applyAlignment="1" applyProtection="1">
      <alignment horizontal="center" vertical="top" wrapText="1"/>
      <protection hidden="1"/>
    </xf>
    <xf numFmtId="0" fontId="69" fillId="5" borderId="1" xfId="0" applyFont="1" applyFill="1" applyBorder="1" applyAlignment="1" applyProtection="1">
      <alignment horizontal="center" vertical="top" wrapText="1"/>
      <protection hidden="1"/>
    </xf>
    <xf numFmtId="0" fontId="3" fillId="5" borderId="1" xfId="0" applyFont="1" applyFill="1" applyBorder="1" applyAlignment="1" applyProtection="1">
      <alignment horizontal="center" vertical="center" wrapText="1"/>
      <protection hidden="1"/>
    </xf>
    <xf numFmtId="166" fontId="3" fillId="5" borderId="1" xfId="0" applyNumberFormat="1" applyFont="1" applyFill="1" applyBorder="1" applyAlignment="1" applyProtection="1">
      <alignment horizontal="center" vertical="center" wrapText="1"/>
      <protection hidden="1"/>
    </xf>
    <xf numFmtId="0" fontId="3" fillId="5" borderId="32" xfId="0" applyFont="1" applyFill="1" applyBorder="1" applyAlignment="1" applyProtection="1">
      <alignment horizontal="left" vertical="center" wrapText="1"/>
      <protection hidden="1"/>
    </xf>
    <xf numFmtId="0" fontId="3" fillId="5" borderId="33" xfId="0" applyFont="1" applyFill="1" applyBorder="1" applyAlignment="1" applyProtection="1">
      <alignment horizontal="left" vertical="center" wrapText="1"/>
      <protection hidden="1"/>
    </xf>
    <xf numFmtId="0" fontId="3" fillId="5" borderId="34" xfId="0" applyFont="1" applyFill="1" applyBorder="1" applyAlignment="1" applyProtection="1">
      <alignment horizontal="left" vertical="center" wrapText="1"/>
      <protection hidden="1"/>
    </xf>
    <xf numFmtId="0" fontId="22" fillId="5" borderId="34"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wrapText="1"/>
      <protection hidden="1"/>
    </xf>
    <xf numFmtId="0" fontId="4" fillId="5" borderId="1" xfId="0" applyFont="1" applyFill="1" applyBorder="1" applyAlignment="1" applyProtection="1">
      <alignment horizontal="center" vertical="center" wrapText="1"/>
      <protection hidden="1"/>
    </xf>
    <xf numFmtId="0" fontId="3" fillId="5" borderId="50" xfId="0" applyFont="1" applyFill="1" applyBorder="1" applyAlignment="1" applyProtection="1">
      <alignment horizontal="center" vertical="center" wrapText="1"/>
      <protection hidden="1"/>
    </xf>
    <xf numFmtId="0" fontId="3" fillId="5" borderId="46" xfId="0" applyFont="1" applyFill="1" applyBorder="1" applyAlignment="1" applyProtection="1">
      <alignment horizontal="center" vertical="center" wrapText="1"/>
      <protection hidden="1"/>
    </xf>
    <xf numFmtId="0" fontId="3" fillId="5" borderId="52" xfId="0" applyFont="1" applyFill="1" applyBorder="1" applyAlignment="1" applyProtection="1">
      <alignment horizontal="center" vertical="center" wrapText="1"/>
      <protection hidden="1"/>
    </xf>
    <xf numFmtId="0" fontId="3" fillId="5" borderId="9" xfId="0" applyFont="1" applyFill="1" applyBorder="1" applyAlignment="1" applyProtection="1">
      <alignment horizontal="center" vertical="center" wrapText="1"/>
      <protection hidden="1"/>
    </xf>
    <xf numFmtId="0" fontId="3" fillId="5" borderId="0" xfId="0" applyFont="1" applyFill="1" applyBorder="1" applyAlignment="1" applyProtection="1">
      <alignment horizontal="center" vertical="center" wrapText="1"/>
      <protection hidden="1"/>
    </xf>
    <xf numFmtId="0" fontId="3" fillId="5" borderId="5" xfId="0" applyFont="1" applyFill="1" applyBorder="1" applyAlignment="1" applyProtection="1">
      <alignment horizontal="center" vertical="center" wrapText="1"/>
      <protection hidden="1"/>
    </xf>
    <xf numFmtId="0" fontId="22" fillId="5" borderId="50" xfId="0" applyFont="1" applyFill="1" applyBorder="1" applyAlignment="1" applyProtection="1">
      <alignment horizontal="center" vertical="center" wrapText="1"/>
      <protection hidden="1"/>
    </xf>
    <xf numFmtId="0" fontId="22" fillId="5" borderId="46" xfId="0" applyFont="1" applyFill="1" applyBorder="1" applyAlignment="1" applyProtection="1">
      <alignment horizontal="center" vertical="center" wrapText="1"/>
      <protection hidden="1"/>
    </xf>
    <xf numFmtId="0" fontId="22" fillId="5" borderId="52" xfId="0" applyFont="1" applyFill="1" applyBorder="1" applyAlignment="1" applyProtection="1">
      <alignment horizontal="center" vertical="center" wrapText="1"/>
      <protection hidden="1"/>
    </xf>
    <xf numFmtId="0" fontId="22" fillId="5" borderId="9" xfId="0" applyFont="1" applyFill="1" applyBorder="1" applyAlignment="1" applyProtection="1">
      <alignment horizontal="center" vertical="center" wrapText="1"/>
      <protection hidden="1"/>
    </xf>
    <xf numFmtId="0" fontId="22" fillId="5" borderId="0" xfId="0" applyFont="1" applyFill="1" applyBorder="1" applyAlignment="1" applyProtection="1">
      <alignment horizontal="center" vertical="center" wrapText="1"/>
      <protection hidden="1"/>
    </xf>
    <xf numFmtId="0" fontId="22" fillId="5" borderId="5" xfId="0" applyFont="1" applyFill="1" applyBorder="1" applyAlignment="1" applyProtection="1">
      <alignment horizontal="center" vertical="center" wrapText="1"/>
      <protection hidden="1"/>
    </xf>
    <xf numFmtId="0" fontId="2" fillId="5" borderId="50" xfId="0" applyFont="1" applyFill="1" applyBorder="1" applyAlignment="1" applyProtection="1">
      <alignment horizontal="center" vertical="center" wrapText="1"/>
      <protection hidden="1"/>
    </xf>
    <xf numFmtId="0" fontId="2" fillId="5" borderId="52" xfId="0" applyFont="1" applyFill="1" applyBorder="1" applyAlignment="1" applyProtection="1">
      <alignment horizontal="center" vertical="center" wrapText="1"/>
      <protection hidden="1"/>
    </xf>
    <xf numFmtId="0" fontId="2" fillId="5" borderId="9" xfId="0" applyFont="1" applyFill="1" applyBorder="1" applyAlignment="1" applyProtection="1">
      <alignment horizontal="center" vertical="center" wrapText="1"/>
      <protection hidden="1"/>
    </xf>
    <xf numFmtId="0" fontId="2" fillId="5" borderId="0" xfId="0" applyFont="1" applyFill="1" applyBorder="1" applyAlignment="1" applyProtection="1">
      <alignment horizontal="center" vertical="center" wrapText="1"/>
      <protection hidden="1"/>
    </xf>
    <xf numFmtId="0" fontId="2" fillId="5" borderId="5" xfId="0" applyFont="1" applyFill="1" applyBorder="1" applyAlignment="1" applyProtection="1">
      <alignment horizontal="center" vertical="center" wrapText="1"/>
      <protection hidden="1"/>
    </xf>
    <xf numFmtId="0" fontId="2" fillId="5" borderId="2" xfId="0" applyFont="1" applyFill="1" applyBorder="1" applyAlignment="1" applyProtection="1">
      <alignment horizontal="center" vertical="center" wrapText="1"/>
      <protection hidden="1"/>
    </xf>
    <xf numFmtId="0" fontId="2" fillId="5" borderId="6" xfId="0" applyFont="1" applyFill="1" applyBorder="1" applyAlignment="1" applyProtection="1">
      <alignment horizontal="center" vertical="center" wrapText="1"/>
      <protection hidden="1"/>
    </xf>
    <xf numFmtId="0" fontId="2" fillId="5" borderId="51" xfId="0" applyFont="1" applyFill="1" applyBorder="1" applyAlignment="1" applyProtection="1">
      <alignment horizontal="center" vertical="center" wrapText="1"/>
      <protection hidden="1"/>
    </xf>
    <xf numFmtId="0" fontId="2" fillId="5" borderId="53" xfId="0" applyFont="1" applyFill="1" applyBorder="1" applyAlignment="1" applyProtection="1">
      <alignment horizontal="center" vertical="center" wrapText="1"/>
      <protection hidden="1"/>
    </xf>
    <xf numFmtId="0" fontId="3" fillId="5" borderId="2" xfId="0" applyFont="1" applyFill="1" applyBorder="1" applyAlignment="1" applyProtection="1">
      <alignment horizontal="center" vertical="center" wrapText="1"/>
      <protection hidden="1"/>
    </xf>
    <xf numFmtId="0" fontId="3" fillId="5" borderId="8" xfId="0" applyFont="1" applyFill="1" applyBorder="1" applyAlignment="1" applyProtection="1">
      <alignment horizontal="center" vertical="center" wrapText="1"/>
      <protection hidden="1"/>
    </xf>
    <xf numFmtId="0" fontId="78" fillId="5" borderId="0" xfId="0" applyFont="1" applyFill="1" applyAlignment="1" applyProtection="1">
      <alignment horizontal="center"/>
      <protection hidden="1"/>
    </xf>
    <xf numFmtId="0" fontId="24" fillId="5" borderId="47" xfId="0" applyFont="1" applyFill="1" applyBorder="1" applyAlignment="1" applyProtection="1">
      <alignment horizontal="center" vertical="center"/>
      <protection hidden="1"/>
    </xf>
    <xf numFmtId="0" fontId="71" fillId="5" borderId="1"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center" vertical="center" wrapText="1"/>
      <protection hidden="1"/>
    </xf>
    <xf numFmtId="0" fontId="2" fillId="5" borderId="32" xfId="0" applyFont="1" applyFill="1" applyBorder="1" applyAlignment="1" applyProtection="1">
      <alignment horizontal="right" vertical="center" wrapText="1"/>
      <protection hidden="1"/>
    </xf>
    <xf numFmtId="0" fontId="2" fillId="5" borderId="33" xfId="0" applyFont="1" applyFill="1" applyBorder="1" applyAlignment="1" applyProtection="1">
      <alignment horizontal="right" vertical="center" wrapText="1"/>
      <protection hidden="1"/>
    </xf>
    <xf numFmtId="0" fontId="2" fillId="5" borderId="32" xfId="0" applyFont="1" applyFill="1" applyBorder="1" applyAlignment="1" applyProtection="1">
      <alignment horizontal="center" vertical="center" wrapText="1"/>
      <protection hidden="1"/>
    </xf>
    <xf numFmtId="0" fontId="2" fillId="5" borderId="34" xfId="0" applyFont="1" applyFill="1" applyBorder="1" applyAlignment="1" applyProtection="1">
      <alignment horizontal="center" vertical="center" wrapText="1"/>
      <protection hidden="1"/>
    </xf>
    <xf numFmtId="0" fontId="3" fillId="5" borderId="32" xfId="0" applyFont="1" applyFill="1" applyBorder="1" applyAlignment="1" applyProtection="1">
      <alignment horizontal="center" vertical="center" wrapText="1"/>
      <protection hidden="1"/>
    </xf>
    <xf numFmtId="0" fontId="3" fillId="5" borderId="33" xfId="0" applyFont="1" applyFill="1" applyBorder="1" applyAlignment="1" applyProtection="1">
      <alignment horizontal="center" vertical="center" wrapText="1"/>
      <protection hidden="1"/>
    </xf>
    <xf numFmtId="0" fontId="3" fillId="5" borderId="34" xfId="0" applyFont="1" applyFill="1" applyBorder="1" applyAlignment="1" applyProtection="1">
      <alignment horizontal="center" vertical="center" wrapText="1"/>
      <protection hidden="1"/>
    </xf>
    <xf numFmtId="0" fontId="2" fillId="5" borderId="33" xfId="0" applyFont="1" applyFill="1" applyBorder="1" applyAlignment="1" applyProtection="1">
      <alignment horizontal="left" vertical="center" wrapText="1"/>
      <protection hidden="1"/>
    </xf>
    <xf numFmtId="164" fontId="4" fillId="5" borderId="1" xfId="0" applyNumberFormat="1" applyFont="1" applyFill="1" applyBorder="1" applyAlignment="1" applyProtection="1">
      <alignment horizontal="center" vertical="center" wrapText="1"/>
      <protection hidden="1"/>
    </xf>
    <xf numFmtId="0" fontId="2" fillId="5" borderId="50" xfId="0" applyFont="1" applyFill="1" applyBorder="1" applyAlignment="1" applyProtection="1">
      <alignment horizontal="left" vertical="center" wrapText="1"/>
      <protection hidden="1"/>
    </xf>
    <xf numFmtId="0" fontId="2" fillId="5" borderId="46" xfId="0" applyFont="1" applyFill="1" applyBorder="1" applyAlignment="1" applyProtection="1">
      <alignment horizontal="left" vertical="center" wrapText="1"/>
      <protection hidden="1"/>
    </xf>
    <xf numFmtId="0" fontId="2" fillId="5" borderId="52" xfId="0" applyFont="1" applyFill="1" applyBorder="1" applyAlignment="1" applyProtection="1">
      <alignment horizontal="left" vertical="center" wrapText="1"/>
      <protection hidden="1"/>
    </xf>
    <xf numFmtId="0" fontId="22" fillId="5" borderId="51" xfId="0" applyFont="1" applyFill="1" applyBorder="1" applyAlignment="1" applyProtection="1">
      <alignment horizontal="left" vertical="center" wrapText="1"/>
      <protection hidden="1"/>
    </xf>
    <xf numFmtId="0" fontId="22" fillId="5" borderId="47" xfId="0" applyFont="1" applyFill="1" applyBorder="1" applyAlignment="1" applyProtection="1">
      <alignment horizontal="left" vertical="center" wrapText="1"/>
      <protection hidden="1"/>
    </xf>
    <xf numFmtId="0" fontId="22" fillId="5" borderId="53" xfId="0" applyFont="1" applyFill="1" applyBorder="1" applyAlignment="1" applyProtection="1">
      <alignment horizontal="left" vertical="center" wrapText="1"/>
      <protection hidden="1"/>
    </xf>
    <xf numFmtId="166" fontId="3" fillId="5" borderId="32" xfId="0" applyNumberFormat="1" applyFont="1" applyFill="1" applyBorder="1" applyAlignment="1" applyProtection="1">
      <alignment horizontal="center" vertical="center" wrapText="1"/>
      <protection hidden="1"/>
    </xf>
    <xf numFmtId="166" fontId="3" fillId="5" borderId="33" xfId="0" applyNumberFormat="1" applyFont="1" applyFill="1" applyBorder="1" applyAlignment="1" applyProtection="1">
      <alignment horizontal="center" vertical="center" wrapText="1"/>
      <protection hidden="1"/>
    </xf>
    <xf numFmtId="166" fontId="3" fillId="5" borderId="34" xfId="0" applyNumberFormat="1" applyFont="1" applyFill="1" applyBorder="1" applyAlignment="1" applyProtection="1">
      <alignment horizontal="center" vertical="center" wrapText="1"/>
      <protection hidden="1"/>
    </xf>
    <xf numFmtId="0" fontId="3" fillId="5" borderId="33" xfId="0" applyFont="1" applyFill="1" applyBorder="1" applyProtection="1">
      <protection hidden="1"/>
    </xf>
    <xf numFmtId="0" fontId="3" fillId="5" borderId="34" xfId="0" applyFont="1" applyFill="1" applyBorder="1" applyProtection="1">
      <protection hidden="1"/>
    </xf>
    <xf numFmtId="0" fontId="70" fillId="5" borderId="1" xfId="0" applyFont="1" applyFill="1" applyBorder="1" applyAlignment="1" applyProtection="1">
      <alignment horizontal="center" vertical="center" wrapText="1"/>
      <protection hidden="1"/>
    </xf>
    <xf numFmtId="0" fontId="3" fillId="5" borderId="32" xfId="0" applyFont="1" applyFill="1" applyBorder="1" applyAlignment="1" applyProtection="1">
      <alignment horizontal="right" vertical="center" wrapText="1"/>
      <protection hidden="1"/>
    </xf>
    <xf numFmtId="0" fontId="3" fillId="5" borderId="33" xfId="0" applyFont="1" applyFill="1" applyBorder="1" applyAlignment="1" applyProtection="1">
      <alignment horizontal="right" vertical="center" wrapText="1"/>
      <protection hidden="1"/>
    </xf>
    <xf numFmtId="0" fontId="3" fillId="5" borderId="34" xfId="0" applyFont="1" applyFill="1" applyBorder="1" applyAlignment="1" applyProtection="1">
      <alignment horizontal="right" vertical="center" wrapText="1"/>
      <protection hidden="1"/>
    </xf>
    <xf numFmtId="0" fontId="30" fillId="5" borderId="32" xfId="0" applyFont="1" applyFill="1" applyBorder="1" applyAlignment="1" applyProtection="1">
      <alignment horizontal="left" vertical="center" wrapText="1"/>
      <protection hidden="1"/>
    </xf>
    <xf numFmtId="0" fontId="30" fillId="5" borderId="33" xfId="0" applyFont="1" applyFill="1" applyBorder="1" applyAlignment="1" applyProtection="1">
      <alignment horizontal="left" vertical="center" wrapText="1"/>
      <protection hidden="1"/>
    </xf>
    <xf numFmtId="0" fontId="30" fillId="5" borderId="34" xfId="0" applyFont="1" applyFill="1" applyBorder="1" applyAlignment="1" applyProtection="1">
      <alignment horizontal="left" vertical="center" wrapText="1"/>
      <protection hidden="1"/>
    </xf>
    <xf numFmtId="0" fontId="29" fillId="5" borderId="1" xfId="0" applyFont="1" applyFill="1" applyBorder="1" applyAlignment="1" applyProtection="1">
      <alignment horizontal="center" vertical="center" wrapText="1"/>
      <protection hidden="1"/>
    </xf>
    <xf numFmtId="0" fontId="52" fillId="5" borderId="1" xfId="0" applyFont="1" applyFill="1" applyBorder="1" applyAlignment="1" applyProtection="1">
      <alignment horizontal="center" vertical="center" wrapText="1"/>
      <protection hidden="1"/>
    </xf>
    <xf numFmtId="0" fontId="1" fillId="5" borderId="32" xfId="0" applyNumberFormat="1" applyFont="1" applyFill="1" applyBorder="1" applyAlignment="1" applyProtection="1">
      <alignment horizontal="center" vertical="center"/>
      <protection hidden="1"/>
    </xf>
    <xf numFmtId="0" fontId="1" fillId="5" borderId="33" xfId="0" applyNumberFormat="1" applyFont="1" applyFill="1" applyBorder="1" applyAlignment="1" applyProtection="1">
      <alignment horizontal="center" vertical="center"/>
      <protection hidden="1"/>
    </xf>
    <xf numFmtId="0" fontId="1" fillId="5" borderId="34" xfId="0" applyNumberFormat="1" applyFont="1" applyFill="1" applyBorder="1" applyAlignment="1" applyProtection="1">
      <alignment horizontal="center" vertical="center"/>
      <protection hidden="1"/>
    </xf>
    <xf numFmtId="0" fontId="3" fillId="5" borderId="32" xfId="0" applyNumberFormat="1" applyFont="1" applyFill="1" applyBorder="1" applyAlignment="1" applyProtection="1">
      <alignment horizontal="center" vertical="center"/>
      <protection locked="0"/>
    </xf>
    <xf numFmtId="0" fontId="3" fillId="5" borderId="33" xfId="0" applyNumberFormat="1" applyFont="1" applyFill="1" applyBorder="1" applyAlignment="1" applyProtection="1">
      <alignment horizontal="center" vertical="center"/>
      <protection locked="0"/>
    </xf>
    <xf numFmtId="0" fontId="3" fillId="5" borderId="34" xfId="0" applyNumberFormat="1" applyFont="1" applyFill="1" applyBorder="1" applyAlignment="1" applyProtection="1">
      <alignment horizontal="center" vertical="center"/>
      <protection locked="0"/>
    </xf>
    <xf numFmtId="0" fontId="30" fillId="5" borderId="32" xfId="0" applyNumberFormat="1" applyFont="1" applyFill="1" applyBorder="1" applyAlignment="1" applyProtection="1">
      <alignment horizontal="center" vertical="center"/>
      <protection hidden="1"/>
    </xf>
    <xf numFmtId="0" fontId="30" fillId="5" borderId="33" xfId="0" applyNumberFormat="1" applyFont="1" applyFill="1" applyBorder="1" applyAlignment="1" applyProtection="1">
      <alignment horizontal="center" vertical="center"/>
      <protection hidden="1"/>
    </xf>
    <xf numFmtId="0" fontId="30" fillId="5" borderId="34" xfId="0" applyNumberFormat="1" applyFont="1" applyFill="1" applyBorder="1" applyAlignment="1" applyProtection="1">
      <alignment horizontal="center" vertical="center"/>
      <protection hidden="1"/>
    </xf>
    <xf numFmtId="0" fontId="3" fillId="5" borderId="32" xfId="0" applyFont="1" applyFill="1" applyBorder="1" applyAlignment="1" applyProtection="1">
      <alignment horizontal="center" vertical="center"/>
      <protection hidden="1"/>
    </xf>
    <xf numFmtId="0" fontId="3" fillId="5" borderId="33" xfId="0" applyFont="1" applyFill="1" applyBorder="1" applyAlignment="1" applyProtection="1">
      <alignment horizontal="center" vertical="center"/>
      <protection hidden="1"/>
    </xf>
    <xf numFmtId="0" fontId="24" fillId="5" borderId="50" xfId="0" applyNumberFormat="1" applyFont="1" applyFill="1" applyBorder="1" applyAlignment="1" applyProtection="1">
      <alignment horizontal="center" vertical="center"/>
      <protection hidden="1"/>
    </xf>
    <xf numFmtId="0" fontId="24" fillId="5" borderId="46" xfId="0" applyNumberFormat="1" applyFont="1" applyFill="1" applyBorder="1" applyAlignment="1" applyProtection="1">
      <alignment horizontal="center" vertical="center"/>
      <protection hidden="1"/>
    </xf>
    <xf numFmtId="0" fontId="24" fillId="5" borderId="52" xfId="0" applyNumberFormat="1" applyFont="1" applyFill="1" applyBorder="1" applyAlignment="1" applyProtection="1">
      <alignment horizontal="center" vertical="center"/>
      <protection hidden="1"/>
    </xf>
    <xf numFmtId="0" fontId="30" fillId="5" borderId="50" xfId="0" applyFont="1" applyFill="1" applyBorder="1" applyAlignment="1" applyProtection="1">
      <alignment horizontal="center" vertical="center" wrapText="1"/>
      <protection locked="0"/>
    </xf>
    <xf numFmtId="0" fontId="30" fillId="5" borderId="46" xfId="0" applyFont="1" applyFill="1" applyBorder="1" applyAlignment="1" applyProtection="1">
      <alignment horizontal="center" vertical="center" wrapText="1"/>
      <protection locked="0"/>
    </xf>
    <xf numFmtId="0" fontId="30" fillId="5" borderId="52" xfId="0" applyFont="1" applyFill="1" applyBorder="1" applyAlignment="1" applyProtection="1">
      <alignment horizontal="center" vertical="center" wrapText="1"/>
      <protection locked="0"/>
    </xf>
    <xf numFmtId="0" fontId="30" fillId="5" borderId="51" xfId="0" applyFont="1" applyFill="1" applyBorder="1" applyAlignment="1" applyProtection="1">
      <alignment horizontal="center" vertical="center" wrapText="1"/>
      <protection locked="0"/>
    </xf>
    <xf numFmtId="0" fontId="30" fillId="5" borderId="47" xfId="0" applyFont="1" applyFill="1" applyBorder="1" applyAlignment="1" applyProtection="1">
      <alignment horizontal="center" vertical="center" wrapText="1"/>
      <protection locked="0"/>
    </xf>
    <xf numFmtId="0" fontId="30" fillId="5" borderId="53" xfId="0" applyFont="1" applyFill="1" applyBorder="1" applyAlignment="1" applyProtection="1">
      <alignment horizontal="center" vertical="center" wrapText="1"/>
      <protection locked="0"/>
    </xf>
    <xf numFmtId="167" fontId="4" fillId="5" borderId="32" xfId="0" applyNumberFormat="1" applyFont="1" applyFill="1" applyBorder="1" applyAlignment="1" applyProtection="1">
      <alignment horizontal="center" vertical="center"/>
      <protection hidden="1"/>
    </xf>
    <xf numFmtId="167" fontId="4" fillId="5" borderId="33" xfId="0" applyNumberFormat="1" applyFont="1" applyFill="1" applyBorder="1" applyAlignment="1" applyProtection="1">
      <alignment horizontal="center" vertical="center"/>
      <protection hidden="1"/>
    </xf>
    <xf numFmtId="167" fontId="4" fillId="5" borderId="34" xfId="0" applyNumberFormat="1" applyFont="1" applyFill="1" applyBorder="1" applyAlignment="1" applyProtection="1">
      <alignment horizontal="center" vertical="center"/>
      <protection hidden="1"/>
    </xf>
    <xf numFmtId="0" fontId="1" fillId="5" borderId="32" xfId="0" applyNumberFormat="1" applyFont="1" applyFill="1" applyBorder="1" applyAlignment="1" applyProtection="1">
      <alignment horizontal="center" vertical="center"/>
      <protection locked="0"/>
    </xf>
    <xf numFmtId="0" fontId="1" fillId="5" borderId="33" xfId="0" applyNumberFormat="1" applyFont="1" applyFill="1" applyBorder="1" applyAlignment="1" applyProtection="1">
      <alignment horizontal="center" vertical="center"/>
      <protection locked="0"/>
    </xf>
    <xf numFmtId="0" fontId="1" fillId="5" borderId="34" xfId="0" applyNumberFormat="1" applyFont="1" applyFill="1" applyBorder="1" applyAlignment="1" applyProtection="1">
      <alignment horizontal="center" vertical="center"/>
      <protection locked="0"/>
    </xf>
    <xf numFmtId="0" fontId="24" fillId="5" borderId="50" xfId="0" applyNumberFormat="1" applyFont="1" applyFill="1" applyBorder="1" applyAlignment="1" applyProtection="1">
      <alignment horizontal="center" vertical="center"/>
      <protection locked="0"/>
    </xf>
    <xf numFmtId="0" fontId="24" fillId="5" borderId="46" xfId="0" applyNumberFormat="1" applyFont="1" applyFill="1" applyBorder="1" applyAlignment="1" applyProtection="1">
      <alignment horizontal="center" vertical="center"/>
      <protection locked="0"/>
    </xf>
    <xf numFmtId="0" fontId="24" fillId="5" borderId="52" xfId="0" applyNumberFormat="1" applyFont="1" applyFill="1" applyBorder="1" applyAlignment="1" applyProtection="1">
      <alignment horizontal="center" vertical="center"/>
      <protection locked="0"/>
    </xf>
    <xf numFmtId="0" fontId="72" fillId="5" borderId="50" xfId="0" applyFont="1" applyFill="1" applyBorder="1" applyAlignment="1" applyProtection="1">
      <alignment horizontal="center" vertical="center" wrapText="1"/>
      <protection hidden="1"/>
    </xf>
    <xf numFmtId="0" fontId="72" fillId="5" borderId="46" xfId="0" applyFont="1" applyFill="1" applyBorder="1" applyAlignment="1" applyProtection="1">
      <alignment horizontal="center" vertical="center" wrapText="1"/>
      <protection hidden="1"/>
    </xf>
    <xf numFmtId="0" fontId="72" fillId="5" borderId="52" xfId="0" applyFont="1" applyFill="1" applyBorder="1" applyAlignment="1" applyProtection="1">
      <alignment horizontal="center" vertical="center" wrapText="1"/>
      <protection hidden="1"/>
    </xf>
    <xf numFmtId="0" fontId="72" fillId="5" borderId="51" xfId="0" applyFont="1" applyFill="1" applyBorder="1" applyAlignment="1" applyProtection="1">
      <alignment horizontal="center" vertical="center" wrapText="1"/>
      <protection hidden="1"/>
    </xf>
    <xf numFmtId="0" fontId="72" fillId="5" borderId="47" xfId="0" applyFont="1" applyFill="1" applyBorder="1" applyAlignment="1" applyProtection="1">
      <alignment horizontal="center" vertical="center" wrapText="1"/>
      <protection hidden="1"/>
    </xf>
    <xf numFmtId="0" fontId="72" fillId="5" borderId="53" xfId="0" applyFont="1" applyFill="1" applyBorder="1" applyAlignment="1" applyProtection="1">
      <alignment horizontal="center" vertical="center" wrapText="1"/>
      <protection hidden="1"/>
    </xf>
    <xf numFmtId="0" fontId="30" fillId="5" borderId="32" xfId="0" applyFont="1" applyFill="1" applyBorder="1" applyAlignment="1" applyProtection="1">
      <alignment horizontal="center" wrapText="1"/>
      <protection hidden="1"/>
    </xf>
    <xf numFmtId="0" fontId="30" fillId="5" borderId="33" xfId="0" applyFont="1" applyFill="1" applyBorder="1" applyAlignment="1" applyProtection="1">
      <alignment horizontal="center" wrapText="1"/>
      <protection hidden="1"/>
    </xf>
    <xf numFmtId="0" fontId="30" fillId="5" borderId="34" xfId="0" applyFont="1" applyFill="1" applyBorder="1" applyAlignment="1" applyProtection="1">
      <alignment horizontal="center" wrapText="1"/>
      <protection hidden="1"/>
    </xf>
    <xf numFmtId="0" fontId="16" fillId="5" borderId="1" xfId="0" applyFont="1" applyFill="1" applyBorder="1" applyAlignment="1" applyProtection="1">
      <alignment horizontal="center" vertical="top" wrapText="1"/>
      <protection hidden="1"/>
    </xf>
    <xf numFmtId="167" fontId="95" fillId="5" borderId="1" xfId="0" applyNumberFormat="1" applyFont="1" applyFill="1" applyBorder="1" applyAlignment="1" applyProtection="1">
      <alignment horizontal="center" vertical="center"/>
      <protection hidden="1"/>
    </xf>
    <xf numFmtId="0" fontId="95" fillId="5" borderId="1" xfId="0" applyFont="1" applyFill="1" applyBorder="1" applyAlignment="1" applyProtection="1">
      <alignment horizontal="center" vertical="center"/>
      <protection hidden="1"/>
    </xf>
    <xf numFmtId="0" fontId="95" fillId="5" borderId="1" xfId="0" applyNumberFormat="1" applyFont="1" applyFill="1" applyBorder="1" applyAlignment="1" applyProtection="1">
      <alignment horizontal="center" vertical="center"/>
      <protection hidden="1"/>
    </xf>
    <xf numFmtId="0" fontId="3" fillId="5" borderId="33" xfId="0" applyFont="1" applyFill="1" applyBorder="1" applyAlignment="1" applyProtection="1">
      <alignment horizontal="left" vertical="center"/>
      <protection hidden="1"/>
    </xf>
    <xf numFmtId="0" fontId="86" fillId="17" borderId="10" xfId="0" applyFont="1" applyFill="1" applyBorder="1" applyAlignment="1">
      <alignment horizontal="center" vertical="center"/>
    </xf>
    <xf numFmtId="0" fontId="86" fillId="17" borderId="4" xfId="0" applyFont="1" applyFill="1" applyBorder="1" applyAlignment="1">
      <alignment horizontal="center" vertical="center"/>
    </xf>
    <xf numFmtId="0" fontId="86" fillId="17" borderId="11" xfId="0" applyFont="1" applyFill="1" applyBorder="1" applyAlignment="1">
      <alignment horizontal="center" vertical="center"/>
    </xf>
    <xf numFmtId="0" fontId="80" fillId="8" borderId="12" xfId="0" applyFont="1" applyFill="1" applyBorder="1" applyAlignment="1">
      <alignment horizontal="center" vertical="center" wrapText="1"/>
    </xf>
    <xf numFmtId="0" fontId="80" fillId="8" borderId="0" xfId="0" applyFont="1" applyFill="1" applyBorder="1" applyAlignment="1">
      <alignment horizontal="center" vertical="center" wrapText="1"/>
    </xf>
    <xf numFmtId="0" fontId="80" fillId="8" borderId="13" xfId="0" applyFont="1" applyFill="1" applyBorder="1" applyAlignment="1">
      <alignment horizontal="center" vertical="center" wrapText="1"/>
    </xf>
    <xf numFmtId="0" fontId="0" fillId="5" borderId="0" xfId="0" applyFill="1"/>
    <xf numFmtId="0" fontId="98" fillId="7" borderId="14" xfId="0" applyFont="1" applyFill="1" applyBorder="1" applyAlignment="1">
      <alignment horizontal="center" vertical="center" wrapText="1"/>
    </xf>
    <xf numFmtId="0" fontId="98" fillId="7" borderId="3" xfId="0" applyFont="1" applyFill="1" applyBorder="1" applyAlignment="1">
      <alignment horizontal="center" vertical="center" wrapText="1"/>
    </xf>
    <xf numFmtId="0" fontId="98" fillId="7" borderId="15" xfId="0" applyFont="1" applyFill="1" applyBorder="1" applyAlignment="1">
      <alignment horizontal="center" vertical="center" wrapText="1"/>
    </xf>
    <xf numFmtId="0" fontId="99" fillId="4" borderId="4" xfId="0" applyFont="1" applyFill="1" applyBorder="1" applyAlignment="1">
      <alignment horizontal="center" vertical="center"/>
    </xf>
    <xf numFmtId="0" fontId="96" fillId="19" borderId="0" xfId="0" applyFont="1" applyFill="1" applyBorder="1" applyAlignment="1">
      <alignment horizontal="center" vertical="center" wrapText="1"/>
    </xf>
    <xf numFmtId="0" fontId="100" fillId="10" borderId="0" xfId="0" applyFont="1" applyFill="1" applyBorder="1" applyAlignment="1">
      <alignment horizontal="center" vertical="center" wrapText="1"/>
    </xf>
    <xf numFmtId="0" fontId="101" fillId="22" borderId="0" xfId="0" applyFont="1" applyFill="1" applyBorder="1" applyAlignment="1">
      <alignment horizontal="center" vertical="center" wrapText="1"/>
    </xf>
    <xf numFmtId="0" fontId="102" fillId="16" borderId="0" xfId="0" applyFont="1" applyFill="1" applyBorder="1" applyAlignment="1">
      <alignment horizontal="center" vertical="center" wrapText="1"/>
    </xf>
    <xf numFmtId="0" fontId="103" fillId="11" borderId="0" xfId="0" applyFont="1" applyFill="1" applyBorder="1" applyAlignment="1">
      <alignment horizontal="center" vertical="center" wrapText="1"/>
    </xf>
    <xf numFmtId="0" fontId="104" fillId="8" borderId="0" xfId="0" applyFont="1" applyFill="1" applyBorder="1" applyAlignment="1">
      <alignment horizontal="center" vertical="center" wrapText="1"/>
    </xf>
    <xf numFmtId="0" fontId="105" fillId="26" borderId="0" xfId="0" applyFont="1" applyFill="1" applyBorder="1" applyAlignment="1">
      <alignment horizontal="center" vertical="center" wrapText="1"/>
    </xf>
    <xf numFmtId="0" fontId="106" fillId="21" borderId="4" xfId="0" applyFont="1" applyFill="1" applyBorder="1" applyAlignment="1">
      <alignment horizontal="center" vertical="center"/>
    </xf>
    <xf numFmtId="0" fontId="107" fillId="20" borderId="4" xfId="0" applyFont="1" applyFill="1" applyBorder="1" applyAlignment="1">
      <alignment horizontal="center" vertical="center"/>
    </xf>
    <xf numFmtId="0" fontId="108" fillId="23" borderId="4" xfId="0" applyFont="1" applyFill="1" applyBorder="1" applyAlignment="1">
      <alignment horizontal="center" vertical="center"/>
    </xf>
    <xf numFmtId="0" fontId="109" fillId="24" borderId="4" xfId="0" applyFont="1" applyFill="1" applyBorder="1" applyAlignment="1">
      <alignment horizontal="center" vertical="center"/>
    </xf>
    <xf numFmtId="0" fontId="110" fillId="18" borderId="4" xfId="0" applyFont="1" applyFill="1" applyBorder="1" applyAlignment="1">
      <alignment horizontal="center" vertical="center"/>
    </xf>
    <xf numFmtId="0" fontId="111" fillId="25" borderId="4" xfId="0" applyFont="1" applyFill="1" applyBorder="1" applyAlignment="1">
      <alignment horizontal="center" vertical="center"/>
    </xf>
    <xf numFmtId="0" fontId="104" fillId="8" borderId="0" xfId="0" applyFont="1" applyFill="1" applyBorder="1" applyAlignment="1">
      <alignment horizontal="center" vertical="center"/>
    </xf>
  </cellXfs>
  <cellStyles count="1">
    <cellStyle name="Normal" xfId="0" builtinId="0"/>
  </cellStyles>
  <dxfs count="50">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tint="-0.24994659260841701"/>
      </font>
      <fill>
        <patternFill>
          <bgColor theme="0" tint="-0.24994659260841701"/>
        </patternFill>
      </fill>
      <border>
        <left/>
        <right/>
        <top/>
        <bottom/>
        <vertical/>
        <horizontal/>
      </border>
    </dxf>
    <dxf>
      <font>
        <color theme="0" tint="-0.24994659260841701"/>
      </font>
      <fill>
        <patternFill>
          <bgColor theme="0" tint="-0.24994659260841701"/>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tint="-0.24994659260841701"/>
      </font>
      <fill>
        <patternFill>
          <bgColor theme="0" tint="-0.24994659260841701"/>
        </patternFill>
      </fill>
      <border>
        <left/>
        <right/>
        <top/>
        <bottom/>
        <vertical/>
        <horizontal/>
      </border>
    </dxf>
    <dxf>
      <font>
        <color theme="0" tint="-0.24994659260841701"/>
      </font>
      <fill>
        <patternFill>
          <bgColor theme="0" tint="-0.24994659260841701"/>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tint="-0.24994659260841701"/>
      </font>
      <fill>
        <patternFill>
          <bgColor theme="0" tint="-0.24994659260841701"/>
        </patternFill>
      </fill>
      <border>
        <left/>
        <right/>
        <top/>
        <bottom/>
        <vertical/>
        <horizontal/>
      </border>
    </dxf>
    <dxf>
      <font>
        <color theme="0" tint="-0.24994659260841701"/>
      </font>
      <fill>
        <patternFill>
          <bgColor theme="0" tint="-0.24994659260841701"/>
        </patternFill>
      </fill>
      <border>
        <left/>
        <right/>
        <top/>
        <bottom/>
        <vertical/>
        <horizontal/>
      </border>
    </dxf>
    <dxf>
      <font>
        <color theme="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C00000"/>
      </font>
    </dxf>
    <dxf>
      <font>
        <color rgb="FF006600"/>
      </font>
    </dxf>
    <dxf>
      <font>
        <color theme="0" tint="-0.24994659260841701"/>
      </font>
      <fill>
        <patternFill>
          <bgColor theme="0" tint="-0.24994659260841701"/>
        </patternFill>
      </fill>
      <border>
        <left/>
        <right/>
        <top/>
        <bottom/>
        <vertical/>
        <horizontal/>
      </border>
    </dxf>
    <dxf>
      <font>
        <color theme="0"/>
      </font>
    </dxf>
    <dxf>
      <font>
        <color theme="0" tint="-0.24994659260841701"/>
      </font>
      <fill>
        <patternFill>
          <bgColor theme="0" tint="-0.24994659260841701"/>
        </patternFill>
      </fill>
      <border>
        <left/>
        <right/>
        <top/>
        <bottom/>
        <vertical/>
        <horizontal/>
      </border>
    </dxf>
    <dxf>
      <font>
        <color theme="0"/>
      </font>
    </dxf>
    <dxf>
      <font>
        <color theme="0"/>
      </font>
    </dxf>
    <dxf>
      <font>
        <color theme="0" tint="-0.24994659260841701"/>
      </font>
      <fill>
        <patternFill>
          <bgColor theme="0" tint="-0.24994659260841701"/>
        </patternFill>
      </fill>
      <border>
        <left/>
        <right/>
        <top/>
        <bottom/>
        <vertical/>
        <horizontal/>
      </border>
    </dxf>
    <dxf>
      <font>
        <color rgb="FF006600"/>
      </font>
      <fill>
        <patternFill>
          <bgColor theme="9" tint="0.59996337778862885"/>
        </patternFill>
      </fill>
    </dxf>
    <dxf>
      <font>
        <color auto="1"/>
      </font>
      <fill>
        <patternFill>
          <bgColor theme="0"/>
        </patternFill>
      </fill>
      <border>
        <left style="thin">
          <color auto="1"/>
        </left>
        <right style="thin">
          <color auto="1"/>
        </right>
        <top style="thin">
          <color auto="1"/>
        </top>
        <bottom style="thin">
          <color auto="1"/>
        </bottom>
        <vertical/>
        <horizontal/>
      </border>
    </dxf>
    <dxf>
      <font>
        <color rgb="FFFFFF00"/>
      </font>
      <fill>
        <patternFill>
          <bgColor rgb="FFC00000"/>
        </patternFill>
      </fill>
    </dxf>
    <dxf>
      <font>
        <color rgb="FFC00000"/>
      </font>
      <fill>
        <patternFill>
          <bgColor theme="9" tint="0.59996337778862885"/>
        </patternFill>
      </fill>
    </dxf>
    <dxf>
      <font>
        <color auto="1"/>
      </font>
      <fill>
        <patternFill>
          <bgColor theme="0"/>
        </patternFill>
      </fill>
      <border>
        <left style="thin">
          <color auto="1"/>
        </left>
        <right style="thin">
          <color auto="1"/>
        </right>
        <top style="thin">
          <color auto="1"/>
        </top>
        <bottom style="thin">
          <color auto="1"/>
        </bottom>
        <vertical/>
        <horizontal/>
      </border>
    </dxf>
    <dxf>
      <font>
        <color auto="1"/>
      </font>
      <fill>
        <patternFill>
          <bgColor theme="0"/>
        </patternFill>
      </fill>
      <border>
        <left style="thin">
          <color auto="1"/>
        </left>
        <right style="thin">
          <color auto="1"/>
        </right>
        <top style="thin">
          <color auto="1"/>
        </top>
        <bottom style="thin">
          <color auto="1"/>
        </bottom>
        <vertical/>
        <horizontal/>
      </border>
    </dxf>
    <dxf>
      <font>
        <color theme="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s>
  <tableStyles count="0" defaultTableStyle="TableStyleMedium2" defaultPivotStyle="PivotStyleLight16"/>
  <colors>
    <mruColors>
      <color rgb="FF006600"/>
      <color rgb="FFFF99FF"/>
      <color rgb="FFCCFF99"/>
      <color rgb="FFCC00CC"/>
      <color rgb="FFFFCCFF"/>
      <color rgb="FF0000CC"/>
      <color rgb="FF0000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219076</xdr:colOff>
      <xdr:row>0</xdr:row>
      <xdr:rowOff>133350</xdr:rowOff>
    </xdr:from>
    <xdr:to>
      <xdr:col>5</xdr:col>
      <xdr:colOff>28575</xdr:colOff>
      <xdr:row>4</xdr:row>
      <xdr:rowOff>66675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6" y="133350"/>
          <a:ext cx="1381124"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219076</xdr:colOff>
      <xdr:row>0</xdr:row>
      <xdr:rowOff>133350</xdr:rowOff>
    </xdr:from>
    <xdr:to>
      <xdr:col>5</xdr:col>
      <xdr:colOff>28575</xdr:colOff>
      <xdr:row>4</xdr:row>
      <xdr:rowOff>66675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6" y="133350"/>
          <a:ext cx="1381124" cy="723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219076</xdr:colOff>
      <xdr:row>0</xdr:row>
      <xdr:rowOff>133350</xdr:rowOff>
    </xdr:from>
    <xdr:to>
      <xdr:col>5</xdr:col>
      <xdr:colOff>28575</xdr:colOff>
      <xdr:row>4</xdr:row>
      <xdr:rowOff>66675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6" y="133350"/>
          <a:ext cx="1381124"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Q31"/>
  <sheetViews>
    <sheetView tabSelected="1" view="pageBreakPreview" zoomScaleNormal="100" zoomScaleSheetLayoutView="100" workbookViewId="0">
      <pane ySplit="3" topLeftCell="A10" activePane="bottomLeft" state="frozen"/>
      <selection pane="bottomLeft" activeCell="A5" sqref="A5:Q5"/>
    </sheetView>
  </sheetViews>
  <sheetFormatPr defaultRowHeight="15" x14ac:dyDescent="0.25"/>
  <sheetData>
    <row r="1" spans="1:17" ht="29.25" customHeight="1" x14ac:dyDescent="0.25">
      <c r="A1" s="951" t="s">
        <v>419</v>
      </c>
      <c r="B1" s="952"/>
      <c r="C1" s="952"/>
      <c r="D1" s="952"/>
      <c r="E1" s="952"/>
      <c r="F1" s="952"/>
      <c r="G1" s="952"/>
      <c r="H1" s="952"/>
      <c r="I1" s="952"/>
      <c r="J1" s="952"/>
      <c r="K1" s="952"/>
      <c r="L1" s="952"/>
      <c r="M1" s="952"/>
      <c r="N1" s="952"/>
      <c r="O1" s="952"/>
      <c r="P1" s="952"/>
      <c r="Q1" s="953"/>
    </row>
    <row r="2" spans="1:17" ht="33.75" customHeight="1" x14ac:dyDescent="0.25">
      <c r="A2" s="954" t="s">
        <v>420</v>
      </c>
      <c r="B2" s="955"/>
      <c r="C2" s="955"/>
      <c r="D2" s="955"/>
      <c r="E2" s="955"/>
      <c r="F2" s="955"/>
      <c r="G2" s="955"/>
      <c r="H2" s="955"/>
      <c r="I2" s="955"/>
      <c r="J2" s="955"/>
      <c r="K2" s="955"/>
      <c r="L2" s="955"/>
      <c r="M2" s="955"/>
      <c r="N2" s="955"/>
      <c r="O2" s="955"/>
      <c r="P2" s="955"/>
      <c r="Q2" s="956"/>
    </row>
    <row r="3" spans="1:17" ht="45.75" customHeight="1" thickBot="1" x14ac:dyDescent="0.3">
      <c r="A3" s="958" t="s">
        <v>422</v>
      </c>
      <c r="B3" s="959"/>
      <c r="C3" s="959"/>
      <c r="D3" s="959"/>
      <c r="E3" s="959"/>
      <c r="F3" s="959"/>
      <c r="G3" s="959"/>
      <c r="H3" s="959"/>
      <c r="I3" s="959"/>
      <c r="J3" s="959"/>
      <c r="K3" s="959"/>
      <c r="L3" s="959"/>
      <c r="M3" s="959"/>
      <c r="N3" s="959"/>
      <c r="O3" s="959"/>
      <c r="P3" s="959"/>
      <c r="Q3" s="960"/>
    </row>
    <row r="4" spans="1:17" ht="20.100000000000001" customHeight="1" x14ac:dyDescent="0.25">
      <c r="A4" s="957"/>
      <c r="B4" s="957"/>
      <c r="C4" s="957"/>
      <c r="D4" s="957"/>
      <c r="E4" s="957"/>
      <c r="F4" s="957"/>
      <c r="G4" s="957"/>
      <c r="H4" s="961" t="s">
        <v>421</v>
      </c>
      <c r="I4" s="961"/>
      <c r="J4" s="961"/>
      <c r="K4" s="957"/>
      <c r="L4" s="957"/>
      <c r="M4" s="957"/>
      <c r="N4" s="957"/>
      <c r="O4" s="957"/>
      <c r="P4" s="957"/>
      <c r="Q4" s="957"/>
    </row>
    <row r="5" spans="1:17" ht="35.1" customHeight="1" thickBot="1" x14ac:dyDescent="0.3">
      <c r="A5" s="962" t="s">
        <v>423</v>
      </c>
      <c r="B5" s="962"/>
      <c r="C5" s="962"/>
      <c r="D5" s="962"/>
      <c r="E5" s="962"/>
      <c r="F5" s="962"/>
      <c r="G5" s="962"/>
      <c r="H5" s="962"/>
      <c r="I5" s="962"/>
      <c r="J5" s="962"/>
      <c r="K5" s="962"/>
      <c r="L5" s="962"/>
      <c r="M5" s="962"/>
      <c r="N5" s="962"/>
      <c r="O5" s="962"/>
      <c r="P5" s="962"/>
      <c r="Q5" s="962"/>
    </row>
    <row r="6" spans="1:17" ht="20.100000000000001" customHeight="1" x14ac:dyDescent="0.25">
      <c r="A6" s="957"/>
      <c r="B6" s="957"/>
      <c r="C6" s="957"/>
      <c r="D6" s="957"/>
      <c r="E6" s="957"/>
      <c r="F6" s="957"/>
      <c r="G6" s="957"/>
      <c r="H6" s="969" t="s">
        <v>424</v>
      </c>
      <c r="I6" s="969"/>
      <c r="J6" s="969"/>
      <c r="K6" s="957"/>
      <c r="L6" s="957"/>
      <c r="M6" s="957"/>
      <c r="N6" s="957"/>
      <c r="O6" s="957"/>
      <c r="P6" s="957"/>
      <c r="Q6" s="957"/>
    </row>
    <row r="7" spans="1:17" ht="51.95" customHeight="1" thickBot="1" x14ac:dyDescent="0.3">
      <c r="A7" s="963" t="s">
        <v>437</v>
      </c>
      <c r="B7" s="963"/>
      <c r="C7" s="963"/>
      <c r="D7" s="963"/>
      <c r="E7" s="963"/>
      <c r="F7" s="963"/>
      <c r="G7" s="963"/>
      <c r="H7" s="963"/>
      <c r="I7" s="963"/>
      <c r="J7" s="963"/>
      <c r="K7" s="963"/>
      <c r="L7" s="963"/>
      <c r="M7" s="963"/>
      <c r="N7" s="963"/>
      <c r="O7" s="963"/>
      <c r="P7" s="963"/>
      <c r="Q7" s="963"/>
    </row>
    <row r="8" spans="1:17" ht="20.100000000000001" customHeight="1" x14ac:dyDescent="0.25">
      <c r="A8" s="957"/>
      <c r="B8" s="957"/>
      <c r="C8" s="957"/>
      <c r="D8" s="957"/>
      <c r="E8" s="957"/>
      <c r="F8" s="957"/>
      <c r="G8" s="957"/>
      <c r="H8" s="970" t="s">
        <v>425</v>
      </c>
      <c r="I8" s="970"/>
      <c r="J8" s="970"/>
      <c r="K8" s="957"/>
      <c r="L8" s="957"/>
      <c r="M8" s="957"/>
      <c r="N8" s="957"/>
      <c r="O8" s="957"/>
      <c r="P8" s="957"/>
      <c r="Q8" s="957"/>
    </row>
    <row r="9" spans="1:17" ht="51.95" customHeight="1" thickBot="1" x14ac:dyDescent="0.3">
      <c r="A9" s="964" t="s">
        <v>438</v>
      </c>
      <c r="B9" s="964"/>
      <c r="C9" s="964"/>
      <c r="D9" s="964"/>
      <c r="E9" s="964"/>
      <c r="F9" s="964"/>
      <c r="G9" s="964"/>
      <c r="H9" s="964"/>
      <c r="I9" s="964"/>
      <c r="J9" s="964"/>
      <c r="K9" s="964"/>
      <c r="L9" s="964"/>
      <c r="M9" s="964"/>
      <c r="N9" s="964"/>
      <c r="O9" s="964"/>
      <c r="P9" s="964"/>
      <c r="Q9" s="964"/>
    </row>
    <row r="10" spans="1:17" ht="20.100000000000001" customHeight="1" x14ac:dyDescent="0.25">
      <c r="A10" s="957"/>
      <c r="B10" s="957"/>
      <c r="C10" s="957"/>
      <c r="D10" s="957"/>
      <c r="E10" s="957"/>
      <c r="F10" s="957"/>
      <c r="G10" s="957"/>
      <c r="H10" s="971" t="s">
        <v>426</v>
      </c>
      <c r="I10" s="971"/>
      <c r="J10" s="971"/>
      <c r="K10" s="957"/>
      <c r="L10" s="957"/>
      <c r="M10" s="957"/>
      <c r="N10" s="957"/>
      <c r="O10" s="957"/>
      <c r="P10" s="957"/>
      <c r="Q10" s="957"/>
    </row>
    <row r="11" spans="1:17" ht="35.1" customHeight="1" thickBot="1" x14ac:dyDescent="0.3">
      <c r="A11" s="965" t="s">
        <v>439</v>
      </c>
      <c r="B11" s="965"/>
      <c r="C11" s="965"/>
      <c r="D11" s="965"/>
      <c r="E11" s="965"/>
      <c r="F11" s="965"/>
      <c r="G11" s="965"/>
      <c r="H11" s="965"/>
      <c r="I11" s="965"/>
      <c r="J11" s="965"/>
      <c r="K11" s="965"/>
      <c r="L11" s="965"/>
      <c r="M11" s="965"/>
      <c r="N11" s="965"/>
      <c r="O11" s="965"/>
      <c r="P11" s="965"/>
      <c r="Q11" s="965"/>
    </row>
    <row r="12" spans="1:17" ht="20.100000000000001" customHeight="1" x14ac:dyDescent="0.25">
      <c r="A12" s="957"/>
      <c r="B12" s="957"/>
      <c r="C12" s="957"/>
      <c r="D12" s="957"/>
      <c r="E12" s="957"/>
      <c r="F12" s="957"/>
      <c r="G12" s="957"/>
      <c r="H12" s="972" t="s">
        <v>427</v>
      </c>
      <c r="I12" s="972"/>
      <c r="J12" s="972"/>
      <c r="K12" s="957"/>
      <c r="L12" s="957"/>
      <c r="M12" s="957"/>
      <c r="N12" s="957"/>
      <c r="O12" s="957"/>
      <c r="P12" s="957"/>
      <c r="Q12" s="957"/>
    </row>
    <row r="13" spans="1:17" ht="20.100000000000001" customHeight="1" thickBot="1" x14ac:dyDescent="0.3">
      <c r="A13" s="966" t="s">
        <v>440</v>
      </c>
      <c r="B13" s="966"/>
      <c r="C13" s="966"/>
      <c r="D13" s="966"/>
      <c r="E13" s="966"/>
      <c r="F13" s="966"/>
      <c r="G13" s="966"/>
      <c r="H13" s="966"/>
      <c r="I13" s="966"/>
      <c r="J13" s="966"/>
      <c r="K13" s="966"/>
      <c r="L13" s="966"/>
      <c r="M13" s="966"/>
      <c r="N13" s="966"/>
      <c r="O13" s="966"/>
      <c r="P13" s="966"/>
      <c r="Q13" s="966"/>
    </row>
    <row r="14" spans="1:17" ht="20.100000000000001" customHeight="1" x14ac:dyDescent="0.25">
      <c r="A14" s="957"/>
      <c r="B14" s="957"/>
      <c r="C14" s="957"/>
      <c r="D14" s="957"/>
      <c r="E14" s="957"/>
      <c r="F14" s="957"/>
      <c r="G14" s="957"/>
      <c r="H14" s="973" t="s">
        <v>428</v>
      </c>
      <c r="I14" s="973"/>
      <c r="J14" s="973"/>
      <c r="K14" s="957"/>
      <c r="L14" s="957"/>
      <c r="M14" s="957"/>
      <c r="N14" s="957"/>
      <c r="O14" s="957"/>
      <c r="P14" s="957"/>
      <c r="Q14" s="957"/>
    </row>
    <row r="15" spans="1:17" ht="20.100000000000001" customHeight="1" thickBot="1" x14ac:dyDescent="0.3">
      <c r="A15" s="975" t="s">
        <v>441</v>
      </c>
      <c r="B15" s="975"/>
      <c r="C15" s="975"/>
      <c r="D15" s="975"/>
      <c r="E15" s="975"/>
      <c r="F15" s="975"/>
      <c r="G15" s="975"/>
      <c r="H15" s="975"/>
      <c r="I15" s="975"/>
      <c r="J15" s="975"/>
      <c r="K15" s="975"/>
      <c r="L15" s="975"/>
      <c r="M15" s="975"/>
      <c r="N15" s="975"/>
      <c r="O15" s="975"/>
      <c r="P15" s="975"/>
      <c r="Q15" s="975"/>
    </row>
    <row r="16" spans="1:17" ht="20.100000000000001" customHeight="1" x14ac:dyDescent="0.25">
      <c r="A16" s="957"/>
      <c r="B16" s="957"/>
      <c r="C16" s="957"/>
      <c r="D16" s="957"/>
      <c r="E16" s="957"/>
      <c r="F16" s="957"/>
      <c r="G16" s="957"/>
      <c r="H16" s="974" t="s">
        <v>429</v>
      </c>
      <c r="I16" s="974"/>
      <c r="J16" s="974"/>
      <c r="K16" s="957"/>
      <c r="L16" s="957"/>
      <c r="M16" s="957"/>
      <c r="N16" s="957"/>
      <c r="O16" s="957"/>
      <c r="P16" s="957"/>
      <c r="Q16" s="957"/>
    </row>
    <row r="17" spans="1:17" ht="20.100000000000001" customHeight="1" thickBot="1" x14ac:dyDescent="0.3">
      <c r="A17" s="968" t="s">
        <v>442</v>
      </c>
      <c r="B17" s="968"/>
      <c r="C17" s="968"/>
      <c r="D17" s="968"/>
      <c r="E17" s="968"/>
      <c r="F17" s="968"/>
      <c r="G17" s="968"/>
      <c r="H17" s="968"/>
      <c r="I17" s="968"/>
      <c r="J17" s="968"/>
      <c r="K17" s="968"/>
      <c r="L17" s="968"/>
      <c r="M17" s="968"/>
      <c r="N17" s="968"/>
      <c r="O17" s="968"/>
      <c r="P17" s="968"/>
      <c r="Q17" s="968"/>
    </row>
    <row r="18" spans="1:17" ht="20.100000000000001" customHeight="1" x14ac:dyDescent="0.25">
      <c r="A18" s="957"/>
      <c r="B18" s="957"/>
      <c r="C18" s="957"/>
      <c r="D18" s="957"/>
      <c r="E18" s="957"/>
      <c r="F18" s="957"/>
      <c r="G18" s="957"/>
      <c r="H18" s="961" t="s">
        <v>430</v>
      </c>
      <c r="I18" s="961"/>
      <c r="J18" s="961"/>
      <c r="K18" s="957"/>
      <c r="L18" s="957"/>
      <c r="M18" s="957"/>
      <c r="N18" s="957"/>
      <c r="O18" s="957"/>
      <c r="P18" s="957"/>
      <c r="Q18" s="957"/>
    </row>
    <row r="19" spans="1:17" ht="20.100000000000001" customHeight="1" thickBot="1" x14ac:dyDescent="0.3">
      <c r="A19" s="962" t="s">
        <v>443</v>
      </c>
      <c r="B19" s="962"/>
      <c r="C19" s="962"/>
      <c r="D19" s="962"/>
      <c r="E19" s="962"/>
      <c r="F19" s="962"/>
      <c r="G19" s="962"/>
      <c r="H19" s="962"/>
      <c r="I19" s="962"/>
      <c r="J19" s="962"/>
      <c r="K19" s="962"/>
      <c r="L19" s="962"/>
      <c r="M19" s="962"/>
      <c r="N19" s="962"/>
      <c r="O19" s="962"/>
      <c r="P19" s="962"/>
      <c r="Q19" s="962"/>
    </row>
    <row r="20" spans="1:17" ht="20.100000000000001" customHeight="1" x14ac:dyDescent="0.25">
      <c r="A20" s="957"/>
      <c r="B20" s="957"/>
      <c r="C20" s="957"/>
      <c r="D20" s="957"/>
      <c r="E20" s="957"/>
      <c r="F20" s="957"/>
      <c r="G20" s="957"/>
      <c r="H20" s="969" t="s">
        <v>431</v>
      </c>
      <c r="I20" s="969"/>
      <c r="J20" s="969"/>
      <c r="K20" s="957"/>
      <c r="L20" s="957"/>
      <c r="M20" s="957"/>
      <c r="N20" s="957"/>
      <c r="O20" s="957"/>
      <c r="P20" s="957"/>
      <c r="Q20" s="957"/>
    </row>
    <row r="21" spans="1:17" ht="20.100000000000001" customHeight="1" thickBot="1" x14ac:dyDescent="0.3">
      <c r="A21" s="963" t="s">
        <v>444</v>
      </c>
      <c r="B21" s="963"/>
      <c r="C21" s="963"/>
      <c r="D21" s="963"/>
      <c r="E21" s="963"/>
      <c r="F21" s="963"/>
      <c r="G21" s="963"/>
      <c r="H21" s="963"/>
      <c r="I21" s="963"/>
      <c r="J21" s="963"/>
      <c r="K21" s="963"/>
      <c r="L21" s="963"/>
      <c r="M21" s="963"/>
      <c r="N21" s="963"/>
      <c r="O21" s="963"/>
      <c r="P21" s="963"/>
      <c r="Q21" s="963"/>
    </row>
    <row r="22" spans="1:17" ht="20.100000000000001" customHeight="1" x14ac:dyDescent="0.25">
      <c r="A22" s="957"/>
      <c r="B22" s="957"/>
      <c r="C22" s="957"/>
      <c r="D22" s="957"/>
      <c r="E22" s="957"/>
      <c r="F22" s="957"/>
      <c r="G22" s="957"/>
      <c r="H22" s="970" t="s">
        <v>432</v>
      </c>
      <c r="I22" s="970"/>
      <c r="J22" s="970"/>
      <c r="K22" s="957"/>
      <c r="L22" s="957"/>
      <c r="M22" s="957"/>
      <c r="N22" s="957"/>
      <c r="O22" s="957"/>
      <c r="P22" s="957"/>
      <c r="Q22" s="957"/>
    </row>
    <row r="23" spans="1:17" ht="20.100000000000001" customHeight="1" thickBot="1" x14ac:dyDescent="0.3">
      <c r="A23" s="964" t="s">
        <v>445</v>
      </c>
      <c r="B23" s="964"/>
      <c r="C23" s="964"/>
      <c r="D23" s="964"/>
      <c r="E23" s="964"/>
      <c r="F23" s="964"/>
      <c r="G23" s="964"/>
      <c r="H23" s="964"/>
      <c r="I23" s="964"/>
      <c r="J23" s="964"/>
      <c r="K23" s="964"/>
      <c r="L23" s="964"/>
      <c r="M23" s="964"/>
      <c r="N23" s="964"/>
      <c r="O23" s="964"/>
      <c r="P23" s="964"/>
      <c r="Q23" s="964"/>
    </row>
    <row r="24" spans="1:17" ht="20.100000000000001" customHeight="1" x14ac:dyDescent="0.25">
      <c r="A24" s="957"/>
      <c r="B24" s="957"/>
      <c r="C24" s="957"/>
      <c r="D24" s="957"/>
      <c r="E24" s="957"/>
      <c r="F24" s="957"/>
      <c r="G24" s="957"/>
      <c r="H24" s="971" t="s">
        <v>434</v>
      </c>
      <c r="I24" s="971"/>
      <c r="J24" s="971"/>
      <c r="K24" s="957"/>
      <c r="L24" s="957"/>
      <c r="M24" s="957"/>
      <c r="N24" s="957"/>
      <c r="O24" s="957"/>
      <c r="P24" s="957"/>
      <c r="Q24" s="957"/>
    </row>
    <row r="25" spans="1:17" ht="20.100000000000001" customHeight="1" thickBot="1" x14ac:dyDescent="0.3">
      <c r="A25" s="965" t="s">
        <v>446</v>
      </c>
      <c r="B25" s="965"/>
      <c r="C25" s="965"/>
      <c r="D25" s="965"/>
      <c r="E25" s="965"/>
      <c r="F25" s="965"/>
      <c r="G25" s="965"/>
      <c r="H25" s="965"/>
      <c r="I25" s="965"/>
      <c r="J25" s="965"/>
      <c r="K25" s="965"/>
      <c r="L25" s="965"/>
      <c r="M25" s="965"/>
      <c r="N25" s="965"/>
      <c r="O25" s="965"/>
      <c r="P25" s="965"/>
      <c r="Q25" s="965"/>
    </row>
    <row r="26" spans="1:17" ht="20.100000000000001" customHeight="1" x14ac:dyDescent="0.25">
      <c r="A26" s="957"/>
      <c r="B26" s="957"/>
      <c r="C26" s="957"/>
      <c r="D26" s="957"/>
      <c r="E26" s="957"/>
      <c r="F26" s="957"/>
      <c r="G26" s="957"/>
      <c r="H26" s="972" t="s">
        <v>433</v>
      </c>
      <c r="I26" s="972"/>
      <c r="J26" s="972"/>
      <c r="K26" s="957"/>
      <c r="L26" s="957"/>
      <c r="M26" s="957"/>
      <c r="N26" s="957"/>
      <c r="O26" s="957"/>
      <c r="P26" s="957"/>
      <c r="Q26" s="957"/>
    </row>
    <row r="27" spans="1:17" ht="35.1" customHeight="1" thickBot="1" x14ac:dyDescent="0.3">
      <c r="A27" s="966" t="s">
        <v>447</v>
      </c>
      <c r="B27" s="966"/>
      <c r="C27" s="966"/>
      <c r="D27" s="966"/>
      <c r="E27" s="966"/>
      <c r="F27" s="966"/>
      <c r="G27" s="966"/>
      <c r="H27" s="966"/>
      <c r="I27" s="966"/>
      <c r="J27" s="966"/>
      <c r="K27" s="966"/>
      <c r="L27" s="966"/>
      <c r="M27" s="966"/>
      <c r="N27" s="966"/>
      <c r="O27" s="966"/>
      <c r="P27" s="966"/>
      <c r="Q27" s="966"/>
    </row>
    <row r="28" spans="1:17" ht="20.100000000000001" customHeight="1" x14ac:dyDescent="0.25">
      <c r="A28" s="957"/>
      <c r="B28" s="957"/>
      <c r="C28" s="957"/>
      <c r="D28" s="957"/>
      <c r="E28" s="957"/>
      <c r="F28" s="957"/>
      <c r="G28" s="957"/>
      <c r="H28" s="973" t="s">
        <v>435</v>
      </c>
      <c r="I28" s="973"/>
      <c r="J28" s="973"/>
      <c r="K28" s="957"/>
      <c r="L28" s="957"/>
      <c r="M28" s="957"/>
      <c r="N28" s="957"/>
      <c r="O28" s="957"/>
      <c r="P28" s="957"/>
      <c r="Q28" s="957"/>
    </row>
    <row r="29" spans="1:17" ht="35.1" customHeight="1" thickBot="1" x14ac:dyDescent="0.3">
      <c r="A29" s="967" t="s">
        <v>448</v>
      </c>
      <c r="B29" s="967"/>
      <c r="C29" s="967"/>
      <c r="D29" s="967"/>
      <c r="E29" s="967"/>
      <c r="F29" s="967"/>
      <c r="G29" s="967"/>
      <c r="H29" s="967"/>
      <c r="I29" s="967"/>
      <c r="J29" s="967"/>
      <c r="K29" s="967"/>
      <c r="L29" s="967"/>
      <c r="M29" s="967"/>
      <c r="N29" s="967"/>
      <c r="O29" s="967"/>
      <c r="P29" s="967"/>
      <c r="Q29" s="967"/>
    </row>
    <row r="30" spans="1:17" ht="20.100000000000001" customHeight="1" x14ac:dyDescent="0.25">
      <c r="A30" s="957"/>
      <c r="B30" s="957"/>
      <c r="C30" s="957"/>
      <c r="D30" s="957"/>
      <c r="E30" s="957"/>
      <c r="F30" s="957"/>
      <c r="G30" s="957"/>
      <c r="H30" s="974" t="s">
        <v>436</v>
      </c>
      <c r="I30" s="974"/>
      <c r="J30" s="974"/>
      <c r="K30" s="957"/>
      <c r="L30" s="957"/>
      <c r="M30" s="957"/>
      <c r="N30" s="957"/>
      <c r="O30" s="957"/>
      <c r="P30" s="957"/>
      <c r="Q30" s="957"/>
    </row>
    <row r="31" spans="1:17" ht="15.75" x14ac:dyDescent="0.25">
      <c r="A31" s="968" t="s">
        <v>449</v>
      </c>
      <c r="B31" s="968"/>
      <c r="C31" s="968"/>
      <c r="D31" s="968"/>
      <c r="E31" s="968"/>
      <c r="F31" s="968"/>
      <c r="G31" s="968"/>
      <c r="H31" s="968"/>
      <c r="I31" s="968"/>
      <c r="J31" s="968"/>
      <c r="K31" s="968"/>
      <c r="L31" s="968"/>
      <c r="M31" s="968"/>
      <c r="N31" s="968"/>
      <c r="O31" s="968"/>
      <c r="P31" s="968"/>
      <c r="Q31" s="968"/>
    </row>
  </sheetData>
  <sheetProtection password="CD8E" sheet="1" objects="1" scenarios="1"/>
  <mergeCells count="31">
    <mergeCell ref="A31:Q31"/>
    <mergeCell ref="A25:Q25"/>
    <mergeCell ref="H26:J26"/>
    <mergeCell ref="A27:Q27"/>
    <mergeCell ref="H28:J28"/>
    <mergeCell ref="A29:Q29"/>
    <mergeCell ref="H30:J30"/>
    <mergeCell ref="A19:Q19"/>
    <mergeCell ref="H20:J20"/>
    <mergeCell ref="A21:Q21"/>
    <mergeCell ref="H22:J22"/>
    <mergeCell ref="A23:Q23"/>
    <mergeCell ref="H24:J24"/>
    <mergeCell ref="A13:Q13"/>
    <mergeCell ref="H14:J14"/>
    <mergeCell ref="A15:Q15"/>
    <mergeCell ref="H16:J16"/>
    <mergeCell ref="A17:Q17"/>
    <mergeCell ref="H18:J18"/>
    <mergeCell ref="A7:Q7"/>
    <mergeCell ref="H8:J8"/>
    <mergeCell ref="A9:Q9"/>
    <mergeCell ref="H10:J10"/>
    <mergeCell ref="A11:Q11"/>
    <mergeCell ref="H12:J12"/>
    <mergeCell ref="A1:Q1"/>
    <mergeCell ref="A2:Q2"/>
    <mergeCell ref="A3:Q3"/>
    <mergeCell ref="H4:J4"/>
    <mergeCell ref="A5:Q5"/>
    <mergeCell ref="H6:J6"/>
  </mergeCells>
  <pageMargins left="0" right="0" top="0" bottom="0" header="0" footer="0"/>
  <pageSetup paperSize="9" scale="7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AL1012"/>
  <sheetViews>
    <sheetView view="pageBreakPreview" topLeftCell="G9" zoomScaleNormal="100" zoomScaleSheetLayoutView="100" workbookViewId="0">
      <pane xSplit="3" ySplit="4" topLeftCell="J13" activePane="bottomRight" state="frozen"/>
      <selection activeCell="G9" sqref="G9"/>
      <selection pane="topRight" activeCell="J9" sqref="J9"/>
      <selection pane="bottomLeft" activeCell="G13" sqref="G13"/>
      <selection pane="bottomRight" activeCell="I18" sqref="I18"/>
    </sheetView>
  </sheetViews>
  <sheetFormatPr defaultRowHeight="15" x14ac:dyDescent="0.25"/>
  <cols>
    <col min="1" max="6" width="0" style="4" hidden="1" customWidth="1"/>
    <col min="7" max="7" width="7.42578125" style="4" customWidth="1"/>
    <col min="8" max="8" width="10.7109375" style="4" customWidth="1"/>
    <col min="9" max="9" width="15.7109375" style="4" customWidth="1"/>
    <col min="10" max="10" width="11.42578125" style="4" customWidth="1"/>
    <col min="11" max="11" width="6.42578125" style="4" customWidth="1"/>
    <col min="12" max="12" width="9.5703125" style="4" customWidth="1"/>
    <col min="13" max="13" width="18.85546875" style="4" customWidth="1"/>
    <col min="14" max="14" width="15.42578125" style="4" customWidth="1"/>
    <col min="15" max="15" width="28.85546875" style="4" customWidth="1"/>
    <col min="16" max="16" width="14.140625" style="4" customWidth="1"/>
    <col min="17" max="17" width="18.28515625" style="4" customWidth="1"/>
    <col min="18" max="18" width="14.140625" style="4" customWidth="1"/>
    <col min="19" max="19" width="18.28515625" style="4" customWidth="1"/>
    <col min="20" max="20" width="14.140625" style="4" customWidth="1"/>
    <col min="21" max="21" width="18.28515625" style="4" customWidth="1"/>
    <col min="22" max="22" width="14.140625" style="4" customWidth="1"/>
    <col min="23" max="23" width="18.28515625" style="4" customWidth="1"/>
    <col min="24" max="24" width="14.140625" style="4" customWidth="1"/>
    <col min="25" max="25" width="18.28515625" style="4" customWidth="1"/>
    <col min="26" max="26" width="8.7109375" style="4" customWidth="1"/>
    <col min="27" max="27" width="20.7109375" style="4" customWidth="1"/>
    <col min="28" max="30" width="17.7109375" style="4" customWidth="1"/>
    <col min="31" max="31" width="12.5703125" style="4" customWidth="1"/>
    <col min="32" max="32" width="9.28515625" style="4" customWidth="1"/>
    <col min="33" max="33" width="77.7109375" style="4" customWidth="1"/>
    <col min="34" max="38" width="4.7109375" style="4" hidden="1" customWidth="1"/>
    <col min="39" max="46" width="4.7109375" style="4" customWidth="1"/>
    <col min="47" max="16384" width="9.140625" style="4"/>
  </cols>
  <sheetData>
    <row r="1" spans="1:38" hidden="1" x14ac:dyDescent="0.25">
      <c r="A1" s="4" t="s">
        <v>48</v>
      </c>
      <c r="B1" s="4">
        <v>1</v>
      </c>
    </row>
    <row r="2" spans="1:38" hidden="1" x14ac:dyDescent="0.25">
      <c r="A2" s="4" t="s">
        <v>199</v>
      </c>
      <c r="B2" s="4">
        <v>2</v>
      </c>
    </row>
    <row r="3" spans="1:38" hidden="1" x14ac:dyDescent="0.25">
      <c r="A3" s="4" t="s">
        <v>200</v>
      </c>
      <c r="B3" s="4">
        <v>3</v>
      </c>
    </row>
    <row r="4" spans="1:38" hidden="1" x14ac:dyDescent="0.25">
      <c r="A4" s="4" t="s">
        <v>20</v>
      </c>
      <c r="B4" s="4">
        <v>4</v>
      </c>
    </row>
    <row r="5" spans="1:38" hidden="1" x14ac:dyDescent="0.25">
      <c r="A5" s="4" t="s">
        <v>222</v>
      </c>
      <c r="B5" s="4">
        <v>5</v>
      </c>
    </row>
    <row r="6" spans="1:38" hidden="1" x14ac:dyDescent="0.25">
      <c r="A6" s="4" t="s">
        <v>22</v>
      </c>
      <c r="B6" s="4">
        <v>6</v>
      </c>
    </row>
    <row r="7" spans="1:38" hidden="1" x14ac:dyDescent="0.25">
      <c r="A7" s="4" t="s">
        <v>203</v>
      </c>
      <c r="B7" s="4">
        <v>7</v>
      </c>
    </row>
    <row r="8" spans="1:38" hidden="1" x14ac:dyDescent="0.25">
      <c r="A8" s="4" t="s">
        <v>204</v>
      </c>
      <c r="B8" s="4">
        <v>8</v>
      </c>
    </row>
    <row r="9" spans="1:38" ht="28.5" customHeight="1" x14ac:dyDescent="0.25">
      <c r="A9" s="4" t="s">
        <v>201</v>
      </c>
      <c r="B9" s="4">
        <v>9</v>
      </c>
      <c r="G9" s="215" t="s">
        <v>412</v>
      </c>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row>
    <row r="10" spans="1:38" ht="19.5" customHeight="1" x14ac:dyDescent="0.25">
      <c r="D10" s="4">
        <v>36526</v>
      </c>
      <c r="G10" s="649" t="s">
        <v>15</v>
      </c>
      <c r="H10" s="649" t="s">
        <v>132</v>
      </c>
      <c r="I10" s="646" t="s">
        <v>223</v>
      </c>
      <c r="J10" s="647"/>
      <c r="K10" s="647"/>
      <c r="L10" s="647"/>
      <c r="M10" s="647"/>
      <c r="N10" s="647"/>
      <c r="O10" s="648"/>
      <c r="P10" s="658" t="s">
        <v>227</v>
      </c>
      <c r="Q10" s="658"/>
      <c r="R10" s="658"/>
      <c r="S10" s="658"/>
      <c r="T10" s="658"/>
      <c r="U10" s="658"/>
      <c r="V10" s="658"/>
      <c r="W10" s="658"/>
      <c r="X10" s="658"/>
      <c r="Y10" s="658"/>
      <c r="Z10" s="652" t="s">
        <v>221</v>
      </c>
      <c r="AA10" s="653"/>
      <c r="AB10" s="653"/>
      <c r="AC10" s="653"/>
      <c r="AD10" s="653"/>
      <c r="AE10" s="653"/>
      <c r="AF10" s="654"/>
      <c r="AG10" s="645" t="s">
        <v>133</v>
      </c>
      <c r="AH10" s="31"/>
      <c r="AI10" s="31"/>
      <c r="AJ10" s="31"/>
      <c r="AK10" s="31"/>
      <c r="AL10" s="31"/>
    </row>
    <row r="11" spans="1:38" ht="15" customHeight="1" x14ac:dyDescent="0.25">
      <c r="G11" s="649"/>
      <c r="H11" s="649"/>
      <c r="I11" s="649" t="s">
        <v>121</v>
      </c>
      <c r="J11" s="649" t="s">
        <v>134</v>
      </c>
      <c r="K11" s="649" t="s">
        <v>173</v>
      </c>
      <c r="L11" s="649" t="s">
        <v>219</v>
      </c>
      <c r="M11" s="649" t="s">
        <v>220</v>
      </c>
      <c r="N11" s="649" t="s">
        <v>224</v>
      </c>
      <c r="O11" s="649" t="s">
        <v>131</v>
      </c>
      <c r="P11" s="650">
        <v>1</v>
      </c>
      <c r="Q11" s="651"/>
      <c r="R11" s="650">
        <v>2</v>
      </c>
      <c r="S11" s="651"/>
      <c r="T11" s="650">
        <v>3</v>
      </c>
      <c r="U11" s="651"/>
      <c r="V11" s="650">
        <v>4</v>
      </c>
      <c r="W11" s="651"/>
      <c r="X11" s="650">
        <v>5</v>
      </c>
      <c r="Y11" s="651"/>
      <c r="Z11" s="655"/>
      <c r="AA11" s="656"/>
      <c r="AB11" s="656"/>
      <c r="AC11" s="656"/>
      <c r="AD11" s="656"/>
      <c r="AE11" s="656"/>
      <c r="AF11" s="657"/>
      <c r="AG11" s="645"/>
      <c r="AH11" s="31"/>
      <c r="AI11" s="31"/>
      <c r="AJ11" s="31"/>
      <c r="AK11" s="31"/>
      <c r="AL11" s="31"/>
    </row>
    <row r="12" spans="1:38" x14ac:dyDescent="0.25">
      <c r="G12" s="649"/>
      <c r="H12" s="649"/>
      <c r="I12" s="649"/>
      <c r="J12" s="649"/>
      <c r="K12" s="649"/>
      <c r="L12" s="649"/>
      <c r="M12" s="649"/>
      <c r="N12" s="649"/>
      <c r="O12" s="649"/>
      <c r="P12" s="216" t="s">
        <v>225</v>
      </c>
      <c r="Q12" s="216" t="s">
        <v>226</v>
      </c>
      <c r="R12" s="216" t="s">
        <v>225</v>
      </c>
      <c r="S12" s="216" t="s">
        <v>226</v>
      </c>
      <c r="T12" s="216" t="s">
        <v>225</v>
      </c>
      <c r="U12" s="216" t="s">
        <v>226</v>
      </c>
      <c r="V12" s="216" t="s">
        <v>225</v>
      </c>
      <c r="W12" s="216" t="s">
        <v>226</v>
      </c>
      <c r="X12" s="216" t="s">
        <v>225</v>
      </c>
      <c r="Y12" s="216" t="s">
        <v>226</v>
      </c>
      <c r="Z12" s="217" t="s">
        <v>106</v>
      </c>
      <c r="AA12" s="217" t="s">
        <v>126</v>
      </c>
      <c r="AB12" s="217" t="s">
        <v>127</v>
      </c>
      <c r="AC12" s="217" t="s">
        <v>128</v>
      </c>
      <c r="AD12" s="217" t="s">
        <v>96</v>
      </c>
      <c r="AE12" s="217" t="s">
        <v>97</v>
      </c>
      <c r="AF12" s="217" t="s">
        <v>129</v>
      </c>
      <c r="AG12" s="645"/>
      <c r="AH12" s="31"/>
      <c r="AI12" s="31"/>
      <c r="AJ12" s="31"/>
      <c r="AK12" s="31"/>
      <c r="AL12" s="31"/>
    </row>
    <row r="13" spans="1:38" ht="20.100000000000001" customHeight="1" x14ac:dyDescent="0.25">
      <c r="F13" s="4">
        <f>IFERROR(IF($D$16=1,(IF(G13&gt;=1,(IF(H13&gt;=$D$14,(IF(H13&lt;=$D$15,G13,0)),0)),0)),0),0)</f>
        <v>0</v>
      </c>
      <c r="G13" s="211">
        <f>IFERROR(IF(H13&gt;=2000,(IF(LEN(I13)&gt;=3,1,0)),0),0)</f>
        <v>0</v>
      </c>
      <c r="H13" s="212"/>
      <c r="I13" s="152"/>
      <c r="J13" s="152"/>
      <c r="K13" s="150"/>
      <c r="L13" s="150"/>
      <c r="M13" s="150"/>
      <c r="N13" s="150"/>
      <c r="O13" s="152"/>
      <c r="P13" s="152"/>
      <c r="Q13" s="152"/>
      <c r="R13" s="152"/>
      <c r="S13" s="152"/>
      <c r="T13" s="152"/>
      <c r="U13" s="152"/>
      <c r="V13" s="152"/>
      <c r="W13" s="152"/>
      <c r="X13" s="152"/>
      <c r="Y13" s="152"/>
      <c r="Z13" s="150"/>
      <c r="AA13" s="150"/>
      <c r="AB13" s="150"/>
      <c r="AC13" s="150"/>
      <c r="AD13" s="150"/>
      <c r="AE13" s="150"/>
      <c r="AF13" s="219"/>
      <c r="AG13" s="152"/>
      <c r="AH13" s="4">
        <f>IFERROR(IF($G13&gt;=1,(IF(LEN(P13)&gt;=2,VLOOKUP(P13,$A$1:$B$9,2,0),0)),0),0)</f>
        <v>0</v>
      </c>
      <c r="AI13" s="4">
        <f>IFERROR(IF($G13&gt;=1,(IF(LEN(R13)&gt;=2,VLOOKUP(R13,$A$1:$B$9,2,0),0)),0),0)</f>
        <v>0</v>
      </c>
      <c r="AJ13" s="4">
        <f>IFERROR(IF($G13&gt;=1,(IF(LEN(T13)&gt;=2,VLOOKUP(T13,$A$1:$B$9,2,0),0)),0),0)</f>
        <v>0</v>
      </c>
      <c r="AK13" s="4">
        <f>IFERROR(IF($G13&gt;=1,(IF(LEN(V13)&gt;=2,VLOOKUP(V13,$A$1:$B$9,2,0),0)),0),0)</f>
        <v>0</v>
      </c>
      <c r="AL13" s="4">
        <f>IFERROR(IF($G13&gt;=1,(IF(LEN(X13)&gt;=2,VLOOKUP(X13,$A$1:$B$9,2,0),0)),0),0)</f>
        <v>0</v>
      </c>
    </row>
    <row r="14" spans="1:38" ht="20.100000000000001" customHeight="1" x14ac:dyDescent="0.25">
      <c r="D14" s="4">
        <f>REPORT!AD11</f>
        <v>0</v>
      </c>
      <c r="F14" s="4">
        <f t="shared" ref="F14:F77" si="0">IFERROR(IF($D$16=1,(IF(G14&gt;=1,(IF(H14&gt;=$D$14,(IF(H14&lt;=$D$15,G14,0)),0)),0)),0),0)</f>
        <v>0</v>
      </c>
      <c r="G14" s="218">
        <f>IFERROR(IF(H14&gt;=2000,(IF(LEN(I14)&gt;=3,G13+1,0)),0),0)</f>
        <v>0</v>
      </c>
      <c r="H14" s="212"/>
      <c r="I14" s="152"/>
      <c r="J14" s="152"/>
      <c r="K14" s="150"/>
      <c r="L14" s="150"/>
      <c r="M14" s="150"/>
      <c r="N14" s="150"/>
      <c r="O14" s="152"/>
      <c r="P14" s="152"/>
      <c r="Q14" s="152"/>
      <c r="R14" s="152"/>
      <c r="S14" s="152"/>
      <c r="T14" s="152"/>
      <c r="U14" s="152"/>
      <c r="V14" s="152"/>
      <c r="W14" s="152"/>
      <c r="X14" s="152"/>
      <c r="Y14" s="152"/>
      <c r="Z14" s="150"/>
      <c r="AA14" s="150"/>
      <c r="AB14" s="150"/>
      <c r="AC14" s="150"/>
      <c r="AD14" s="150"/>
      <c r="AE14" s="150"/>
      <c r="AF14" s="150"/>
      <c r="AG14" s="152"/>
      <c r="AH14" s="4">
        <f t="shared" ref="AH14:AH77" si="1">IFERROR(IF($G14&gt;=1,(IF(LEN(P14)&gt;=2,VLOOKUP(P14,$A$1:$B$9,2,0),0)),0),0)</f>
        <v>0</v>
      </c>
      <c r="AI14" s="4">
        <f t="shared" ref="AI14:AI77" si="2">IFERROR(IF($G14&gt;=1,(IF(LEN(R14)&gt;=2,VLOOKUP(R14,$A$1:$B$9,2,0),0)),0),0)</f>
        <v>0</v>
      </c>
      <c r="AJ14" s="4">
        <f t="shared" ref="AJ14:AJ77" si="3">IFERROR(IF($G14&gt;=1,(IF(LEN(T14)&gt;=2,VLOOKUP(T14,$A$1:$B$9,2,0),0)),0),0)</f>
        <v>0</v>
      </c>
      <c r="AK14" s="4">
        <f t="shared" ref="AK14:AK77" si="4">IFERROR(IF($G14&gt;=1,(IF(LEN(V14)&gt;=2,VLOOKUP(V14,$A$1:$B$9,2,0),0)),0),0)</f>
        <v>0</v>
      </c>
      <c r="AL14" s="4">
        <f t="shared" ref="AL14:AL77" si="5">IFERROR(IF($G14&gt;=1,(IF(LEN(X14)&gt;=2,VLOOKUP(X14,$A$1:$B$9,2,0),0)),0),0)</f>
        <v>0</v>
      </c>
    </row>
    <row r="15" spans="1:38" ht="20.100000000000001" customHeight="1" x14ac:dyDescent="0.25">
      <c r="D15" s="4">
        <f>REPORT!AG11</f>
        <v>0</v>
      </c>
      <c r="F15" s="4">
        <f t="shared" si="0"/>
        <v>0</v>
      </c>
      <c r="G15" s="218">
        <f t="shared" ref="G15:G78" si="6">IFERROR(IF(H15&gt;=2000,(IF(LEN(I15)&gt;=3,G14+1,0)),0),0)</f>
        <v>0</v>
      </c>
      <c r="H15" s="212"/>
      <c r="I15" s="152"/>
      <c r="J15" s="152"/>
      <c r="K15" s="150"/>
      <c r="L15" s="150"/>
      <c r="M15" s="150"/>
      <c r="N15" s="150"/>
      <c r="O15" s="152"/>
      <c r="P15" s="152"/>
      <c r="Q15" s="152"/>
      <c r="R15" s="152"/>
      <c r="S15" s="152"/>
      <c r="T15" s="152"/>
      <c r="U15" s="152"/>
      <c r="V15" s="152"/>
      <c r="W15" s="152"/>
      <c r="X15" s="152"/>
      <c r="Y15" s="152"/>
      <c r="Z15" s="150"/>
      <c r="AA15" s="150"/>
      <c r="AB15" s="150"/>
      <c r="AC15" s="150"/>
      <c r="AD15" s="150"/>
      <c r="AE15" s="150"/>
      <c r="AF15" s="150"/>
      <c r="AG15" s="152"/>
      <c r="AH15" s="4">
        <f t="shared" si="1"/>
        <v>0</v>
      </c>
      <c r="AI15" s="4">
        <f t="shared" si="2"/>
        <v>0</v>
      </c>
      <c r="AJ15" s="4">
        <f t="shared" si="3"/>
        <v>0</v>
      </c>
      <c r="AK15" s="4">
        <f t="shared" si="4"/>
        <v>0</v>
      </c>
      <c r="AL15" s="4">
        <f t="shared" si="5"/>
        <v>0</v>
      </c>
    </row>
    <row r="16" spans="1:38" ht="20.100000000000001" customHeight="1" x14ac:dyDescent="0.25">
      <c r="D16" s="4">
        <f>IFERROR(IF(D14&gt;=E10,(IF(D15&gt;=E10,(IF(D15&gt;=D14,1,0)),0)),0),0)</f>
        <v>1</v>
      </c>
      <c r="F16" s="4">
        <f t="shared" si="0"/>
        <v>0</v>
      </c>
      <c r="G16" s="218">
        <f t="shared" si="6"/>
        <v>0</v>
      </c>
      <c r="H16" s="212"/>
      <c r="I16" s="152"/>
      <c r="J16" s="152"/>
      <c r="K16" s="150"/>
      <c r="L16" s="150"/>
      <c r="M16" s="150"/>
      <c r="N16" s="150"/>
      <c r="O16" s="152"/>
      <c r="P16" s="152"/>
      <c r="Q16" s="152"/>
      <c r="R16" s="152"/>
      <c r="S16" s="152"/>
      <c r="T16" s="152"/>
      <c r="U16" s="152"/>
      <c r="V16" s="152"/>
      <c r="W16" s="152"/>
      <c r="X16" s="152"/>
      <c r="Y16" s="152"/>
      <c r="Z16" s="150"/>
      <c r="AA16" s="150"/>
      <c r="AB16" s="150"/>
      <c r="AC16" s="150"/>
      <c r="AD16" s="150"/>
      <c r="AE16" s="150"/>
      <c r="AF16" s="150"/>
      <c r="AG16" s="152"/>
      <c r="AH16" s="4">
        <f t="shared" si="1"/>
        <v>0</v>
      </c>
      <c r="AI16" s="4">
        <f t="shared" si="2"/>
        <v>0</v>
      </c>
      <c r="AJ16" s="4">
        <f t="shared" si="3"/>
        <v>0</v>
      </c>
      <c r="AK16" s="4">
        <f t="shared" si="4"/>
        <v>0</v>
      </c>
      <c r="AL16" s="4">
        <f t="shared" si="5"/>
        <v>0</v>
      </c>
    </row>
    <row r="17" spans="6:38" ht="20.100000000000001" customHeight="1" x14ac:dyDescent="0.25">
      <c r="F17" s="4">
        <f t="shared" si="0"/>
        <v>0</v>
      </c>
      <c r="G17" s="218">
        <f t="shared" si="6"/>
        <v>0</v>
      </c>
      <c r="H17" s="212"/>
      <c r="I17" s="152"/>
      <c r="J17" s="152"/>
      <c r="K17" s="150"/>
      <c r="L17" s="150"/>
      <c r="M17" s="150"/>
      <c r="N17" s="150"/>
      <c r="O17" s="152"/>
      <c r="P17" s="152"/>
      <c r="Q17" s="152"/>
      <c r="R17" s="152"/>
      <c r="S17" s="152"/>
      <c r="T17" s="152"/>
      <c r="U17" s="152"/>
      <c r="V17" s="152"/>
      <c r="W17" s="152"/>
      <c r="X17" s="152"/>
      <c r="Y17" s="152"/>
      <c r="Z17" s="150"/>
      <c r="AA17" s="150"/>
      <c r="AB17" s="150"/>
      <c r="AC17" s="150"/>
      <c r="AD17" s="150"/>
      <c r="AE17" s="150"/>
      <c r="AF17" s="150"/>
      <c r="AG17" s="152"/>
      <c r="AH17" s="4">
        <f t="shared" si="1"/>
        <v>0</v>
      </c>
      <c r="AI17" s="4">
        <f t="shared" si="2"/>
        <v>0</v>
      </c>
      <c r="AJ17" s="4">
        <f t="shared" si="3"/>
        <v>0</v>
      </c>
      <c r="AK17" s="4">
        <f t="shared" si="4"/>
        <v>0</v>
      </c>
      <c r="AL17" s="4">
        <f t="shared" si="5"/>
        <v>0</v>
      </c>
    </row>
    <row r="18" spans="6:38" ht="20.100000000000001" customHeight="1" x14ac:dyDescent="0.25">
      <c r="F18" s="4">
        <f t="shared" si="0"/>
        <v>0</v>
      </c>
      <c r="G18" s="218">
        <f t="shared" si="6"/>
        <v>0</v>
      </c>
      <c r="H18" s="212"/>
      <c r="I18" s="152"/>
      <c r="J18" s="152"/>
      <c r="K18" s="150"/>
      <c r="L18" s="150"/>
      <c r="M18" s="150"/>
      <c r="N18" s="150"/>
      <c r="O18" s="152"/>
      <c r="P18" s="152"/>
      <c r="Q18" s="152"/>
      <c r="R18" s="152"/>
      <c r="S18" s="152"/>
      <c r="T18" s="152"/>
      <c r="U18" s="152"/>
      <c r="V18" s="152"/>
      <c r="W18" s="152"/>
      <c r="X18" s="152"/>
      <c r="Y18" s="152"/>
      <c r="Z18" s="150"/>
      <c r="AA18" s="150"/>
      <c r="AB18" s="150"/>
      <c r="AC18" s="150"/>
      <c r="AD18" s="150"/>
      <c r="AE18" s="150"/>
      <c r="AF18" s="150"/>
      <c r="AG18" s="152"/>
      <c r="AH18" s="4">
        <f t="shared" si="1"/>
        <v>0</v>
      </c>
      <c r="AI18" s="4">
        <f t="shared" si="2"/>
        <v>0</v>
      </c>
      <c r="AJ18" s="4">
        <f t="shared" si="3"/>
        <v>0</v>
      </c>
      <c r="AK18" s="4">
        <f t="shared" si="4"/>
        <v>0</v>
      </c>
      <c r="AL18" s="4">
        <f t="shared" si="5"/>
        <v>0</v>
      </c>
    </row>
    <row r="19" spans="6:38" ht="20.100000000000001" customHeight="1" x14ac:dyDescent="0.25">
      <c r="F19" s="4">
        <f t="shared" si="0"/>
        <v>0</v>
      </c>
      <c r="G19" s="218">
        <f t="shared" si="6"/>
        <v>0</v>
      </c>
      <c r="H19" s="212"/>
      <c r="I19" s="152"/>
      <c r="J19" s="152"/>
      <c r="K19" s="150"/>
      <c r="L19" s="150"/>
      <c r="M19" s="150"/>
      <c r="N19" s="150"/>
      <c r="O19" s="152"/>
      <c r="P19" s="152"/>
      <c r="Q19" s="152"/>
      <c r="R19" s="152"/>
      <c r="S19" s="152"/>
      <c r="T19" s="152"/>
      <c r="U19" s="152"/>
      <c r="V19" s="152"/>
      <c r="W19" s="152"/>
      <c r="X19" s="152"/>
      <c r="Y19" s="152"/>
      <c r="Z19" s="150"/>
      <c r="AA19" s="150"/>
      <c r="AB19" s="150"/>
      <c r="AC19" s="150"/>
      <c r="AD19" s="150"/>
      <c r="AE19" s="150"/>
      <c r="AF19" s="150"/>
      <c r="AG19" s="152"/>
      <c r="AH19" s="4">
        <f t="shared" si="1"/>
        <v>0</v>
      </c>
      <c r="AI19" s="4">
        <f t="shared" si="2"/>
        <v>0</v>
      </c>
      <c r="AJ19" s="4">
        <f t="shared" si="3"/>
        <v>0</v>
      </c>
      <c r="AK19" s="4">
        <f t="shared" si="4"/>
        <v>0</v>
      </c>
      <c r="AL19" s="4">
        <f t="shared" si="5"/>
        <v>0</v>
      </c>
    </row>
    <row r="20" spans="6:38" ht="20.100000000000001" customHeight="1" x14ac:dyDescent="0.25">
      <c r="F20" s="4">
        <f t="shared" si="0"/>
        <v>0</v>
      </c>
      <c r="G20" s="218">
        <f t="shared" si="6"/>
        <v>0</v>
      </c>
      <c r="H20" s="212"/>
      <c r="I20" s="152"/>
      <c r="J20" s="152"/>
      <c r="K20" s="150"/>
      <c r="L20" s="150"/>
      <c r="M20" s="150"/>
      <c r="N20" s="150"/>
      <c r="O20" s="152"/>
      <c r="P20" s="152"/>
      <c r="Q20" s="152"/>
      <c r="R20" s="152"/>
      <c r="S20" s="152"/>
      <c r="T20" s="152"/>
      <c r="U20" s="152"/>
      <c r="V20" s="152"/>
      <c r="W20" s="152"/>
      <c r="X20" s="152"/>
      <c r="Y20" s="152"/>
      <c r="Z20" s="150"/>
      <c r="AA20" s="150"/>
      <c r="AB20" s="150"/>
      <c r="AC20" s="150"/>
      <c r="AD20" s="150"/>
      <c r="AE20" s="150"/>
      <c r="AF20" s="150"/>
      <c r="AG20" s="152"/>
      <c r="AH20" s="4">
        <f t="shared" si="1"/>
        <v>0</v>
      </c>
      <c r="AI20" s="4">
        <f t="shared" si="2"/>
        <v>0</v>
      </c>
      <c r="AJ20" s="4">
        <f t="shared" si="3"/>
        <v>0</v>
      </c>
      <c r="AK20" s="4">
        <f t="shared" si="4"/>
        <v>0</v>
      </c>
      <c r="AL20" s="4">
        <f t="shared" si="5"/>
        <v>0</v>
      </c>
    </row>
    <row r="21" spans="6:38" ht="20.100000000000001" customHeight="1" x14ac:dyDescent="0.25">
      <c r="F21" s="4">
        <f t="shared" si="0"/>
        <v>0</v>
      </c>
      <c r="G21" s="218">
        <f t="shared" si="6"/>
        <v>0</v>
      </c>
      <c r="H21" s="212"/>
      <c r="I21" s="152"/>
      <c r="J21" s="152"/>
      <c r="K21" s="150"/>
      <c r="L21" s="150"/>
      <c r="M21" s="150"/>
      <c r="N21" s="150"/>
      <c r="O21" s="152"/>
      <c r="P21" s="152"/>
      <c r="Q21" s="152"/>
      <c r="R21" s="152"/>
      <c r="S21" s="152"/>
      <c r="T21" s="152"/>
      <c r="U21" s="152"/>
      <c r="V21" s="152"/>
      <c r="W21" s="152"/>
      <c r="X21" s="152"/>
      <c r="Y21" s="152"/>
      <c r="Z21" s="150"/>
      <c r="AA21" s="150"/>
      <c r="AB21" s="150"/>
      <c r="AC21" s="150"/>
      <c r="AD21" s="150"/>
      <c r="AE21" s="150"/>
      <c r="AF21" s="150"/>
      <c r="AG21" s="152"/>
      <c r="AH21" s="4">
        <f t="shared" si="1"/>
        <v>0</v>
      </c>
      <c r="AI21" s="4">
        <f t="shared" si="2"/>
        <v>0</v>
      </c>
      <c r="AJ21" s="4">
        <f t="shared" si="3"/>
        <v>0</v>
      </c>
      <c r="AK21" s="4">
        <f t="shared" si="4"/>
        <v>0</v>
      </c>
      <c r="AL21" s="4">
        <f t="shared" si="5"/>
        <v>0</v>
      </c>
    </row>
    <row r="22" spans="6:38" ht="20.100000000000001" customHeight="1" x14ac:dyDescent="0.25">
      <c r="F22" s="4">
        <f t="shared" si="0"/>
        <v>0</v>
      </c>
      <c r="G22" s="218">
        <f t="shared" si="6"/>
        <v>0</v>
      </c>
      <c r="H22" s="212"/>
      <c r="I22" s="152"/>
      <c r="J22" s="152"/>
      <c r="K22" s="150"/>
      <c r="L22" s="150"/>
      <c r="M22" s="150"/>
      <c r="N22" s="150"/>
      <c r="O22" s="152"/>
      <c r="P22" s="152"/>
      <c r="Q22" s="152"/>
      <c r="R22" s="152"/>
      <c r="S22" s="152"/>
      <c r="T22" s="152"/>
      <c r="U22" s="152"/>
      <c r="V22" s="152"/>
      <c r="W22" s="152"/>
      <c r="X22" s="152"/>
      <c r="Y22" s="152"/>
      <c r="Z22" s="150"/>
      <c r="AA22" s="150"/>
      <c r="AB22" s="150"/>
      <c r="AC22" s="150"/>
      <c r="AD22" s="150"/>
      <c r="AE22" s="150"/>
      <c r="AF22" s="150"/>
      <c r="AG22" s="152"/>
      <c r="AH22" s="4">
        <f t="shared" si="1"/>
        <v>0</v>
      </c>
      <c r="AI22" s="4">
        <f t="shared" si="2"/>
        <v>0</v>
      </c>
      <c r="AJ22" s="4">
        <f t="shared" si="3"/>
        <v>0</v>
      </c>
      <c r="AK22" s="4">
        <f t="shared" si="4"/>
        <v>0</v>
      </c>
      <c r="AL22" s="4">
        <f t="shared" si="5"/>
        <v>0</v>
      </c>
    </row>
    <row r="23" spans="6:38" ht="20.100000000000001" customHeight="1" x14ac:dyDescent="0.25">
      <c r="F23" s="4">
        <f t="shared" si="0"/>
        <v>0</v>
      </c>
      <c r="G23" s="218">
        <f t="shared" si="6"/>
        <v>0</v>
      </c>
      <c r="H23" s="212"/>
      <c r="I23" s="152"/>
      <c r="J23" s="152"/>
      <c r="K23" s="150"/>
      <c r="L23" s="150"/>
      <c r="M23" s="150"/>
      <c r="N23" s="150"/>
      <c r="O23" s="152"/>
      <c r="P23" s="152"/>
      <c r="Q23" s="152"/>
      <c r="R23" s="152"/>
      <c r="S23" s="152"/>
      <c r="T23" s="152"/>
      <c r="U23" s="152"/>
      <c r="V23" s="152"/>
      <c r="W23" s="152"/>
      <c r="X23" s="152"/>
      <c r="Y23" s="152"/>
      <c r="Z23" s="150"/>
      <c r="AA23" s="150"/>
      <c r="AB23" s="150"/>
      <c r="AC23" s="150"/>
      <c r="AD23" s="150"/>
      <c r="AE23" s="150"/>
      <c r="AF23" s="150"/>
      <c r="AG23" s="152"/>
      <c r="AH23" s="4">
        <f t="shared" si="1"/>
        <v>0</v>
      </c>
      <c r="AI23" s="4">
        <f t="shared" si="2"/>
        <v>0</v>
      </c>
      <c r="AJ23" s="4">
        <f t="shared" si="3"/>
        <v>0</v>
      </c>
      <c r="AK23" s="4">
        <f t="shared" si="4"/>
        <v>0</v>
      </c>
      <c r="AL23" s="4">
        <f t="shared" si="5"/>
        <v>0</v>
      </c>
    </row>
    <row r="24" spans="6:38" ht="20.100000000000001" customHeight="1" x14ac:dyDescent="0.25">
      <c r="F24" s="4">
        <f t="shared" si="0"/>
        <v>0</v>
      </c>
      <c r="G24" s="218">
        <f t="shared" si="6"/>
        <v>0</v>
      </c>
      <c r="H24" s="212"/>
      <c r="I24" s="152"/>
      <c r="J24" s="152"/>
      <c r="K24" s="150"/>
      <c r="L24" s="150"/>
      <c r="M24" s="150"/>
      <c r="N24" s="150"/>
      <c r="O24" s="152"/>
      <c r="P24" s="152"/>
      <c r="Q24" s="152"/>
      <c r="R24" s="152"/>
      <c r="S24" s="152"/>
      <c r="T24" s="152"/>
      <c r="U24" s="152"/>
      <c r="V24" s="152"/>
      <c r="W24" s="152"/>
      <c r="X24" s="152"/>
      <c r="Y24" s="152"/>
      <c r="Z24" s="150"/>
      <c r="AA24" s="150"/>
      <c r="AB24" s="150"/>
      <c r="AC24" s="150"/>
      <c r="AD24" s="150"/>
      <c r="AE24" s="150"/>
      <c r="AF24" s="150"/>
      <c r="AG24" s="152"/>
      <c r="AH24" s="4">
        <f t="shared" si="1"/>
        <v>0</v>
      </c>
      <c r="AI24" s="4">
        <f t="shared" si="2"/>
        <v>0</v>
      </c>
      <c r="AJ24" s="4">
        <f t="shared" si="3"/>
        <v>0</v>
      </c>
      <c r="AK24" s="4">
        <f t="shared" si="4"/>
        <v>0</v>
      </c>
      <c r="AL24" s="4">
        <f t="shared" si="5"/>
        <v>0</v>
      </c>
    </row>
    <row r="25" spans="6:38" ht="20.100000000000001" customHeight="1" x14ac:dyDescent="0.25">
      <c r="F25" s="4">
        <f t="shared" si="0"/>
        <v>0</v>
      </c>
      <c r="G25" s="218">
        <f t="shared" si="6"/>
        <v>0</v>
      </c>
      <c r="H25" s="212"/>
      <c r="I25" s="152"/>
      <c r="J25" s="152"/>
      <c r="K25" s="150"/>
      <c r="L25" s="150"/>
      <c r="M25" s="150"/>
      <c r="N25" s="150"/>
      <c r="O25" s="152"/>
      <c r="P25" s="152"/>
      <c r="Q25" s="152"/>
      <c r="R25" s="152"/>
      <c r="S25" s="152"/>
      <c r="T25" s="152"/>
      <c r="U25" s="152"/>
      <c r="V25" s="152"/>
      <c r="W25" s="152"/>
      <c r="X25" s="152"/>
      <c r="Y25" s="152"/>
      <c r="Z25" s="150"/>
      <c r="AA25" s="150"/>
      <c r="AB25" s="150"/>
      <c r="AC25" s="150"/>
      <c r="AD25" s="150"/>
      <c r="AE25" s="150"/>
      <c r="AF25" s="150"/>
      <c r="AG25" s="152"/>
      <c r="AH25" s="4">
        <f t="shared" si="1"/>
        <v>0</v>
      </c>
      <c r="AI25" s="4">
        <f t="shared" si="2"/>
        <v>0</v>
      </c>
      <c r="AJ25" s="4">
        <f t="shared" si="3"/>
        <v>0</v>
      </c>
      <c r="AK25" s="4">
        <f t="shared" si="4"/>
        <v>0</v>
      </c>
      <c r="AL25" s="4">
        <f t="shared" si="5"/>
        <v>0</v>
      </c>
    </row>
    <row r="26" spans="6:38" ht="20.100000000000001" customHeight="1" x14ac:dyDescent="0.25">
      <c r="F26" s="4">
        <f t="shared" si="0"/>
        <v>0</v>
      </c>
      <c r="G26" s="218">
        <f t="shared" si="6"/>
        <v>0</v>
      </c>
      <c r="H26" s="212"/>
      <c r="I26" s="152"/>
      <c r="J26" s="152"/>
      <c r="K26" s="150"/>
      <c r="L26" s="150"/>
      <c r="M26" s="150"/>
      <c r="N26" s="150"/>
      <c r="O26" s="152"/>
      <c r="P26" s="152"/>
      <c r="Q26" s="152"/>
      <c r="R26" s="152"/>
      <c r="S26" s="152"/>
      <c r="T26" s="152"/>
      <c r="U26" s="152"/>
      <c r="V26" s="152"/>
      <c r="W26" s="152"/>
      <c r="X26" s="152"/>
      <c r="Y26" s="152"/>
      <c r="Z26" s="150"/>
      <c r="AA26" s="150"/>
      <c r="AB26" s="150"/>
      <c r="AC26" s="150"/>
      <c r="AD26" s="150"/>
      <c r="AE26" s="150"/>
      <c r="AF26" s="150"/>
      <c r="AG26" s="152"/>
      <c r="AH26" s="4">
        <f t="shared" si="1"/>
        <v>0</v>
      </c>
      <c r="AI26" s="4">
        <f t="shared" si="2"/>
        <v>0</v>
      </c>
      <c r="AJ26" s="4">
        <f t="shared" si="3"/>
        <v>0</v>
      </c>
      <c r="AK26" s="4">
        <f t="shared" si="4"/>
        <v>0</v>
      </c>
      <c r="AL26" s="4">
        <f t="shared" si="5"/>
        <v>0</v>
      </c>
    </row>
    <row r="27" spans="6:38" ht="20.100000000000001" customHeight="1" x14ac:dyDescent="0.25">
      <c r="F27" s="4">
        <f t="shared" si="0"/>
        <v>0</v>
      </c>
      <c r="G27" s="218">
        <f t="shared" si="6"/>
        <v>0</v>
      </c>
      <c r="H27" s="212"/>
      <c r="I27" s="152"/>
      <c r="J27" s="152"/>
      <c r="K27" s="150"/>
      <c r="L27" s="150"/>
      <c r="M27" s="150"/>
      <c r="N27" s="150"/>
      <c r="O27" s="152"/>
      <c r="P27" s="152"/>
      <c r="Q27" s="152"/>
      <c r="R27" s="152"/>
      <c r="S27" s="152"/>
      <c r="T27" s="152"/>
      <c r="U27" s="152"/>
      <c r="V27" s="152"/>
      <c r="W27" s="152"/>
      <c r="X27" s="152"/>
      <c r="Y27" s="152"/>
      <c r="Z27" s="150"/>
      <c r="AA27" s="150"/>
      <c r="AB27" s="150"/>
      <c r="AC27" s="150"/>
      <c r="AD27" s="150"/>
      <c r="AE27" s="150"/>
      <c r="AF27" s="150"/>
      <c r="AG27" s="152"/>
      <c r="AH27" s="4">
        <f t="shared" si="1"/>
        <v>0</v>
      </c>
      <c r="AI27" s="4">
        <f t="shared" si="2"/>
        <v>0</v>
      </c>
      <c r="AJ27" s="4">
        <f t="shared" si="3"/>
        <v>0</v>
      </c>
      <c r="AK27" s="4">
        <f t="shared" si="4"/>
        <v>0</v>
      </c>
      <c r="AL27" s="4">
        <f t="shared" si="5"/>
        <v>0</v>
      </c>
    </row>
    <row r="28" spans="6:38" ht="20.100000000000001" customHeight="1" x14ac:dyDescent="0.25">
      <c r="F28" s="4">
        <f t="shared" si="0"/>
        <v>0</v>
      </c>
      <c r="G28" s="218">
        <f t="shared" si="6"/>
        <v>0</v>
      </c>
      <c r="H28" s="212"/>
      <c r="I28" s="152"/>
      <c r="J28" s="152"/>
      <c r="K28" s="150"/>
      <c r="L28" s="150"/>
      <c r="M28" s="150"/>
      <c r="N28" s="150"/>
      <c r="O28" s="152"/>
      <c r="P28" s="152"/>
      <c r="Q28" s="152"/>
      <c r="R28" s="152"/>
      <c r="S28" s="152"/>
      <c r="T28" s="152"/>
      <c r="U28" s="152"/>
      <c r="V28" s="152"/>
      <c r="W28" s="152"/>
      <c r="X28" s="152"/>
      <c r="Y28" s="152"/>
      <c r="Z28" s="150"/>
      <c r="AA28" s="150"/>
      <c r="AB28" s="150"/>
      <c r="AC28" s="150"/>
      <c r="AD28" s="150"/>
      <c r="AE28" s="150"/>
      <c r="AF28" s="150"/>
      <c r="AG28" s="152"/>
      <c r="AH28" s="4">
        <f t="shared" si="1"/>
        <v>0</v>
      </c>
      <c r="AI28" s="4">
        <f t="shared" si="2"/>
        <v>0</v>
      </c>
      <c r="AJ28" s="4">
        <f t="shared" si="3"/>
        <v>0</v>
      </c>
      <c r="AK28" s="4">
        <f t="shared" si="4"/>
        <v>0</v>
      </c>
      <c r="AL28" s="4">
        <f t="shared" si="5"/>
        <v>0</v>
      </c>
    </row>
    <row r="29" spans="6:38" ht="20.100000000000001" customHeight="1" x14ac:dyDescent="0.25">
      <c r="F29" s="4">
        <f t="shared" si="0"/>
        <v>0</v>
      </c>
      <c r="G29" s="218">
        <f t="shared" si="6"/>
        <v>0</v>
      </c>
      <c r="H29" s="212"/>
      <c r="I29" s="152"/>
      <c r="J29" s="152"/>
      <c r="K29" s="150"/>
      <c r="L29" s="150"/>
      <c r="M29" s="150"/>
      <c r="N29" s="150"/>
      <c r="O29" s="152"/>
      <c r="P29" s="152"/>
      <c r="Q29" s="152"/>
      <c r="R29" s="152"/>
      <c r="S29" s="152"/>
      <c r="T29" s="152"/>
      <c r="U29" s="152"/>
      <c r="V29" s="152"/>
      <c r="W29" s="152"/>
      <c r="X29" s="152"/>
      <c r="Y29" s="152"/>
      <c r="Z29" s="150"/>
      <c r="AA29" s="150"/>
      <c r="AB29" s="150"/>
      <c r="AC29" s="150"/>
      <c r="AD29" s="150"/>
      <c r="AE29" s="150"/>
      <c r="AF29" s="150"/>
      <c r="AG29" s="152"/>
      <c r="AH29" s="4">
        <f t="shared" si="1"/>
        <v>0</v>
      </c>
      <c r="AI29" s="4">
        <f t="shared" si="2"/>
        <v>0</v>
      </c>
      <c r="AJ29" s="4">
        <f t="shared" si="3"/>
        <v>0</v>
      </c>
      <c r="AK29" s="4">
        <f t="shared" si="4"/>
        <v>0</v>
      </c>
      <c r="AL29" s="4">
        <f t="shared" si="5"/>
        <v>0</v>
      </c>
    </row>
    <row r="30" spans="6:38" ht="20.100000000000001" customHeight="1" x14ac:dyDescent="0.25">
      <c r="F30" s="4">
        <f t="shared" si="0"/>
        <v>0</v>
      </c>
      <c r="G30" s="218">
        <f t="shared" si="6"/>
        <v>0</v>
      </c>
      <c r="H30" s="212"/>
      <c r="I30" s="152"/>
      <c r="J30" s="152"/>
      <c r="K30" s="150"/>
      <c r="L30" s="150"/>
      <c r="M30" s="150"/>
      <c r="N30" s="150"/>
      <c r="O30" s="152"/>
      <c r="P30" s="152"/>
      <c r="Q30" s="152"/>
      <c r="R30" s="152"/>
      <c r="S30" s="152"/>
      <c r="T30" s="152"/>
      <c r="U30" s="152"/>
      <c r="V30" s="152"/>
      <c r="W30" s="152"/>
      <c r="X30" s="152"/>
      <c r="Y30" s="152"/>
      <c r="Z30" s="150"/>
      <c r="AA30" s="150"/>
      <c r="AB30" s="150"/>
      <c r="AC30" s="150"/>
      <c r="AD30" s="150"/>
      <c r="AE30" s="150"/>
      <c r="AF30" s="150"/>
      <c r="AG30" s="152"/>
      <c r="AH30" s="4">
        <f t="shared" si="1"/>
        <v>0</v>
      </c>
      <c r="AI30" s="4">
        <f t="shared" si="2"/>
        <v>0</v>
      </c>
      <c r="AJ30" s="4">
        <f t="shared" si="3"/>
        <v>0</v>
      </c>
      <c r="AK30" s="4">
        <f t="shared" si="4"/>
        <v>0</v>
      </c>
      <c r="AL30" s="4">
        <f t="shared" si="5"/>
        <v>0</v>
      </c>
    </row>
    <row r="31" spans="6:38" ht="20.100000000000001" customHeight="1" x14ac:dyDescent="0.25">
      <c r="F31" s="4">
        <f t="shared" si="0"/>
        <v>0</v>
      </c>
      <c r="G31" s="218">
        <f t="shared" si="6"/>
        <v>0</v>
      </c>
      <c r="H31" s="212"/>
      <c r="I31" s="152"/>
      <c r="J31" s="152"/>
      <c r="K31" s="150"/>
      <c r="L31" s="150"/>
      <c r="M31" s="150"/>
      <c r="N31" s="150"/>
      <c r="O31" s="152"/>
      <c r="P31" s="152"/>
      <c r="Q31" s="152"/>
      <c r="R31" s="152"/>
      <c r="S31" s="152"/>
      <c r="T31" s="152"/>
      <c r="U31" s="152"/>
      <c r="V31" s="152"/>
      <c r="W31" s="152"/>
      <c r="X31" s="152"/>
      <c r="Y31" s="152"/>
      <c r="Z31" s="150"/>
      <c r="AA31" s="150"/>
      <c r="AB31" s="150"/>
      <c r="AC31" s="150"/>
      <c r="AD31" s="150"/>
      <c r="AE31" s="150"/>
      <c r="AF31" s="150"/>
      <c r="AG31" s="152"/>
      <c r="AH31" s="4">
        <f t="shared" si="1"/>
        <v>0</v>
      </c>
      <c r="AI31" s="4">
        <f t="shared" si="2"/>
        <v>0</v>
      </c>
      <c r="AJ31" s="4">
        <f t="shared" si="3"/>
        <v>0</v>
      </c>
      <c r="AK31" s="4">
        <f t="shared" si="4"/>
        <v>0</v>
      </c>
      <c r="AL31" s="4">
        <f t="shared" si="5"/>
        <v>0</v>
      </c>
    </row>
    <row r="32" spans="6:38" ht="20.100000000000001" customHeight="1" x14ac:dyDescent="0.25">
      <c r="F32" s="4">
        <f t="shared" si="0"/>
        <v>0</v>
      </c>
      <c r="G32" s="218">
        <f t="shared" si="6"/>
        <v>0</v>
      </c>
      <c r="H32" s="212"/>
      <c r="I32" s="152"/>
      <c r="J32" s="152"/>
      <c r="K32" s="150"/>
      <c r="L32" s="150"/>
      <c r="M32" s="150"/>
      <c r="N32" s="150"/>
      <c r="O32" s="152"/>
      <c r="P32" s="152"/>
      <c r="Q32" s="152"/>
      <c r="R32" s="152"/>
      <c r="S32" s="152"/>
      <c r="T32" s="152"/>
      <c r="U32" s="152"/>
      <c r="V32" s="152"/>
      <c r="W32" s="152"/>
      <c r="X32" s="152"/>
      <c r="Y32" s="152"/>
      <c r="Z32" s="150"/>
      <c r="AA32" s="150"/>
      <c r="AB32" s="150"/>
      <c r="AC32" s="150"/>
      <c r="AD32" s="150"/>
      <c r="AE32" s="150"/>
      <c r="AF32" s="150"/>
      <c r="AG32" s="152"/>
      <c r="AH32" s="4">
        <f t="shared" si="1"/>
        <v>0</v>
      </c>
      <c r="AI32" s="4">
        <f t="shared" si="2"/>
        <v>0</v>
      </c>
      <c r="AJ32" s="4">
        <f t="shared" si="3"/>
        <v>0</v>
      </c>
      <c r="AK32" s="4">
        <f t="shared" si="4"/>
        <v>0</v>
      </c>
      <c r="AL32" s="4">
        <f t="shared" si="5"/>
        <v>0</v>
      </c>
    </row>
    <row r="33" spans="6:38" ht="20.100000000000001" customHeight="1" x14ac:dyDescent="0.25">
      <c r="F33" s="4">
        <f t="shared" si="0"/>
        <v>0</v>
      </c>
      <c r="G33" s="218">
        <f t="shared" si="6"/>
        <v>0</v>
      </c>
      <c r="H33" s="212"/>
      <c r="I33" s="152"/>
      <c r="J33" s="152"/>
      <c r="K33" s="150"/>
      <c r="L33" s="150"/>
      <c r="M33" s="150"/>
      <c r="N33" s="150"/>
      <c r="O33" s="152"/>
      <c r="P33" s="152"/>
      <c r="Q33" s="152"/>
      <c r="R33" s="152"/>
      <c r="S33" s="152"/>
      <c r="T33" s="152"/>
      <c r="U33" s="152"/>
      <c r="V33" s="152"/>
      <c r="W33" s="152"/>
      <c r="X33" s="152"/>
      <c r="Y33" s="152"/>
      <c r="Z33" s="150"/>
      <c r="AA33" s="150"/>
      <c r="AB33" s="150"/>
      <c r="AC33" s="150"/>
      <c r="AD33" s="150"/>
      <c r="AE33" s="150"/>
      <c r="AF33" s="150"/>
      <c r="AG33" s="152"/>
      <c r="AH33" s="4">
        <f t="shared" si="1"/>
        <v>0</v>
      </c>
      <c r="AI33" s="4">
        <f t="shared" si="2"/>
        <v>0</v>
      </c>
      <c r="AJ33" s="4">
        <f t="shared" si="3"/>
        <v>0</v>
      </c>
      <c r="AK33" s="4">
        <f t="shared" si="4"/>
        <v>0</v>
      </c>
      <c r="AL33" s="4">
        <f t="shared" si="5"/>
        <v>0</v>
      </c>
    </row>
    <row r="34" spans="6:38" ht="20.100000000000001" customHeight="1" x14ac:dyDescent="0.25">
      <c r="F34" s="4">
        <f t="shared" si="0"/>
        <v>0</v>
      </c>
      <c r="G34" s="218">
        <f t="shared" si="6"/>
        <v>0</v>
      </c>
      <c r="H34" s="212"/>
      <c r="I34" s="152"/>
      <c r="J34" s="152"/>
      <c r="K34" s="150"/>
      <c r="L34" s="150"/>
      <c r="M34" s="150"/>
      <c r="N34" s="150"/>
      <c r="O34" s="152"/>
      <c r="P34" s="152"/>
      <c r="Q34" s="152"/>
      <c r="R34" s="152"/>
      <c r="S34" s="152"/>
      <c r="T34" s="152"/>
      <c r="U34" s="152"/>
      <c r="V34" s="152"/>
      <c r="W34" s="152"/>
      <c r="X34" s="152"/>
      <c r="Y34" s="152"/>
      <c r="Z34" s="150"/>
      <c r="AA34" s="150"/>
      <c r="AB34" s="150"/>
      <c r="AC34" s="150"/>
      <c r="AD34" s="150"/>
      <c r="AE34" s="150"/>
      <c r="AF34" s="150"/>
      <c r="AG34" s="152"/>
      <c r="AH34" s="4">
        <f t="shared" si="1"/>
        <v>0</v>
      </c>
      <c r="AI34" s="4">
        <f t="shared" si="2"/>
        <v>0</v>
      </c>
      <c r="AJ34" s="4">
        <f t="shared" si="3"/>
        <v>0</v>
      </c>
      <c r="AK34" s="4">
        <f t="shared" si="4"/>
        <v>0</v>
      </c>
      <c r="AL34" s="4">
        <f t="shared" si="5"/>
        <v>0</v>
      </c>
    </row>
    <row r="35" spans="6:38" ht="20.100000000000001" customHeight="1" x14ac:dyDescent="0.25">
      <c r="F35" s="4">
        <f t="shared" si="0"/>
        <v>0</v>
      </c>
      <c r="G35" s="218">
        <f t="shared" si="6"/>
        <v>0</v>
      </c>
      <c r="H35" s="212"/>
      <c r="I35" s="152"/>
      <c r="J35" s="152"/>
      <c r="K35" s="150"/>
      <c r="L35" s="150"/>
      <c r="M35" s="150"/>
      <c r="N35" s="150"/>
      <c r="O35" s="152"/>
      <c r="P35" s="152"/>
      <c r="Q35" s="152"/>
      <c r="R35" s="152"/>
      <c r="S35" s="152"/>
      <c r="T35" s="152"/>
      <c r="U35" s="152"/>
      <c r="V35" s="152"/>
      <c r="W35" s="152"/>
      <c r="X35" s="152"/>
      <c r="Y35" s="152"/>
      <c r="Z35" s="150"/>
      <c r="AA35" s="150"/>
      <c r="AB35" s="150"/>
      <c r="AC35" s="150"/>
      <c r="AD35" s="150"/>
      <c r="AE35" s="150"/>
      <c r="AF35" s="150"/>
      <c r="AG35" s="152"/>
      <c r="AH35" s="4">
        <f t="shared" si="1"/>
        <v>0</v>
      </c>
      <c r="AI35" s="4">
        <f t="shared" si="2"/>
        <v>0</v>
      </c>
      <c r="AJ35" s="4">
        <f t="shared" si="3"/>
        <v>0</v>
      </c>
      <c r="AK35" s="4">
        <f t="shared" si="4"/>
        <v>0</v>
      </c>
      <c r="AL35" s="4">
        <f t="shared" si="5"/>
        <v>0</v>
      </c>
    </row>
    <row r="36" spans="6:38" ht="20.100000000000001" customHeight="1" x14ac:dyDescent="0.25">
      <c r="F36" s="4">
        <f t="shared" si="0"/>
        <v>0</v>
      </c>
      <c r="G36" s="218">
        <f t="shared" si="6"/>
        <v>0</v>
      </c>
      <c r="H36" s="212"/>
      <c r="I36" s="152"/>
      <c r="J36" s="152"/>
      <c r="K36" s="150"/>
      <c r="L36" s="150"/>
      <c r="M36" s="150"/>
      <c r="N36" s="150"/>
      <c r="O36" s="152"/>
      <c r="P36" s="152"/>
      <c r="Q36" s="152"/>
      <c r="R36" s="152"/>
      <c r="S36" s="152"/>
      <c r="T36" s="152"/>
      <c r="U36" s="152"/>
      <c r="V36" s="152"/>
      <c r="W36" s="152"/>
      <c r="X36" s="152"/>
      <c r="Y36" s="152"/>
      <c r="Z36" s="150"/>
      <c r="AA36" s="150"/>
      <c r="AB36" s="150"/>
      <c r="AC36" s="150"/>
      <c r="AD36" s="150"/>
      <c r="AE36" s="150"/>
      <c r="AF36" s="150"/>
      <c r="AG36" s="152"/>
      <c r="AH36" s="4">
        <f t="shared" si="1"/>
        <v>0</v>
      </c>
      <c r="AI36" s="4">
        <f t="shared" si="2"/>
        <v>0</v>
      </c>
      <c r="AJ36" s="4">
        <f t="shared" si="3"/>
        <v>0</v>
      </c>
      <c r="AK36" s="4">
        <f t="shared" si="4"/>
        <v>0</v>
      </c>
      <c r="AL36" s="4">
        <f t="shared" si="5"/>
        <v>0</v>
      </c>
    </row>
    <row r="37" spans="6:38" ht="20.100000000000001" customHeight="1" x14ac:dyDescent="0.25">
      <c r="F37" s="4">
        <f t="shared" si="0"/>
        <v>0</v>
      </c>
      <c r="G37" s="218">
        <f t="shared" si="6"/>
        <v>0</v>
      </c>
      <c r="H37" s="212"/>
      <c r="I37" s="152"/>
      <c r="J37" s="152"/>
      <c r="K37" s="150"/>
      <c r="L37" s="150"/>
      <c r="M37" s="150"/>
      <c r="N37" s="150"/>
      <c r="O37" s="152"/>
      <c r="P37" s="152"/>
      <c r="Q37" s="152"/>
      <c r="R37" s="152"/>
      <c r="S37" s="152"/>
      <c r="T37" s="152"/>
      <c r="U37" s="152"/>
      <c r="V37" s="152"/>
      <c r="W37" s="152"/>
      <c r="X37" s="152"/>
      <c r="Y37" s="152"/>
      <c r="Z37" s="150"/>
      <c r="AA37" s="150"/>
      <c r="AB37" s="150"/>
      <c r="AC37" s="150"/>
      <c r="AD37" s="150"/>
      <c r="AE37" s="150"/>
      <c r="AF37" s="150"/>
      <c r="AG37" s="152"/>
      <c r="AH37" s="4">
        <f t="shared" si="1"/>
        <v>0</v>
      </c>
      <c r="AI37" s="4">
        <f t="shared" si="2"/>
        <v>0</v>
      </c>
      <c r="AJ37" s="4">
        <f t="shared" si="3"/>
        <v>0</v>
      </c>
      <c r="AK37" s="4">
        <f t="shared" si="4"/>
        <v>0</v>
      </c>
      <c r="AL37" s="4">
        <f t="shared" si="5"/>
        <v>0</v>
      </c>
    </row>
    <row r="38" spans="6:38" ht="20.100000000000001" customHeight="1" x14ac:dyDescent="0.25">
      <c r="F38" s="4">
        <f t="shared" si="0"/>
        <v>0</v>
      </c>
      <c r="G38" s="218">
        <f t="shared" si="6"/>
        <v>0</v>
      </c>
      <c r="H38" s="212"/>
      <c r="I38" s="152"/>
      <c r="J38" s="152"/>
      <c r="K38" s="150"/>
      <c r="L38" s="150"/>
      <c r="M38" s="150"/>
      <c r="N38" s="150"/>
      <c r="O38" s="152"/>
      <c r="P38" s="152"/>
      <c r="Q38" s="152"/>
      <c r="R38" s="152"/>
      <c r="S38" s="152"/>
      <c r="T38" s="152"/>
      <c r="U38" s="152"/>
      <c r="V38" s="152"/>
      <c r="W38" s="152"/>
      <c r="X38" s="152"/>
      <c r="Y38" s="152"/>
      <c r="Z38" s="150"/>
      <c r="AA38" s="150"/>
      <c r="AB38" s="150"/>
      <c r="AC38" s="150"/>
      <c r="AD38" s="150"/>
      <c r="AE38" s="150"/>
      <c r="AF38" s="150"/>
      <c r="AG38" s="152"/>
      <c r="AH38" s="4">
        <f t="shared" si="1"/>
        <v>0</v>
      </c>
      <c r="AI38" s="4">
        <f t="shared" si="2"/>
        <v>0</v>
      </c>
      <c r="AJ38" s="4">
        <f t="shared" si="3"/>
        <v>0</v>
      </c>
      <c r="AK38" s="4">
        <f t="shared" si="4"/>
        <v>0</v>
      </c>
      <c r="AL38" s="4">
        <f t="shared" si="5"/>
        <v>0</v>
      </c>
    </row>
    <row r="39" spans="6:38" ht="20.100000000000001" customHeight="1" x14ac:dyDescent="0.25">
      <c r="F39" s="4">
        <f t="shared" si="0"/>
        <v>0</v>
      </c>
      <c r="G39" s="218">
        <f t="shared" si="6"/>
        <v>0</v>
      </c>
      <c r="H39" s="212"/>
      <c r="I39" s="152"/>
      <c r="J39" s="152"/>
      <c r="K39" s="150"/>
      <c r="L39" s="150"/>
      <c r="M39" s="150"/>
      <c r="N39" s="150"/>
      <c r="O39" s="152"/>
      <c r="P39" s="152"/>
      <c r="Q39" s="152"/>
      <c r="R39" s="152"/>
      <c r="S39" s="152"/>
      <c r="T39" s="152"/>
      <c r="U39" s="152"/>
      <c r="V39" s="152"/>
      <c r="W39" s="152"/>
      <c r="X39" s="152"/>
      <c r="Y39" s="152"/>
      <c r="Z39" s="150"/>
      <c r="AA39" s="150"/>
      <c r="AB39" s="150"/>
      <c r="AC39" s="150"/>
      <c r="AD39" s="150"/>
      <c r="AE39" s="150"/>
      <c r="AF39" s="150"/>
      <c r="AG39" s="152"/>
      <c r="AH39" s="4">
        <f t="shared" si="1"/>
        <v>0</v>
      </c>
      <c r="AI39" s="4">
        <f t="shared" si="2"/>
        <v>0</v>
      </c>
      <c r="AJ39" s="4">
        <f t="shared" si="3"/>
        <v>0</v>
      </c>
      <c r="AK39" s="4">
        <f t="shared" si="4"/>
        <v>0</v>
      </c>
      <c r="AL39" s="4">
        <f t="shared" si="5"/>
        <v>0</v>
      </c>
    </row>
    <row r="40" spans="6:38" ht="20.100000000000001" customHeight="1" x14ac:dyDescent="0.25">
      <c r="F40" s="4">
        <f t="shared" si="0"/>
        <v>0</v>
      </c>
      <c r="G40" s="218">
        <f t="shared" si="6"/>
        <v>0</v>
      </c>
      <c r="H40" s="212"/>
      <c r="I40" s="152"/>
      <c r="J40" s="152"/>
      <c r="K40" s="150"/>
      <c r="L40" s="150"/>
      <c r="M40" s="150"/>
      <c r="N40" s="150"/>
      <c r="O40" s="152"/>
      <c r="P40" s="152"/>
      <c r="Q40" s="152"/>
      <c r="R40" s="152"/>
      <c r="S40" s="152"/>
      <c r="T40" s="152"/>
      <c r="U40" s="152"/>
      <c r="V40" s="152"/>
      <c r="W40" s="152"/>
      <c r="X40" s="152"/>
      <c r="Y40" s="152"/>
      <c r="Z40" s="150"/>
      <c r="AA40" s="150"/>
      <c r="AB40" s="150"/>
      <c r="AC40" s="150"/>
      <c r="AD40" s="150"/>
      <c r="AE40" s="150"/>
      <c r="AF40" s="150"/>
      <c r="AG40" s="152"/>
      <c r="AH40" s="4">
        <f t="shared" si="1"/>
        <v>0</v>
      </c>
      <c r="AI40" s="4">
        <f t="shared" si="2"/>
        <v>0</v>
      </c>
      <c r="AJ40" s="4">
        <f t="shared" si="3"/>
        <v>0</v>
      </c>
      <c r="AK40" s="4">
        <f t="shared" si="4"/>
        <v>0</v>
      </c>
      <c r="AL40" s="4">
        <f t="shared" si="5"/>
        <v>0</v>
      </c>
    </row>
    <row r="41" spans="6:38" ht="20.100000000000001" customHeight="1" x14ac:dyDescent="0.25">
      <c r="F41" s="4">
        <f t="shared" si="0"/>
        <v>0</v>
      </c>
      <c r="G41" s="218">
        <f t="shared" si="6"/>
        <v>0</v>
      </c>
      <c r="H41" s="212"/>
      <c r="I41" s="152"/>
      <c r="J41" s="152"/>
      <c r="K41" s="150"/>
      <c r="L41" s="150"/>
      <c r="M41" s="150"/>
      <c r="N41" s="150"/>
      <c r="O41" s="152"/>
      <c r="P41" s="152"/>
      <c r="Q41" s="152"/>
      <c r="R41" s="152"/>
      <c r="S41" s="152"/>
      <c r="T41" s="152"/>
      <c r="U41" s="152"/>
      <c r="V41" s="152"/>
      <c r="W41" s="152"/>
      <c r="X41" s="152"/>
      <c r="Y41" s="152"/>
      <c r="Z41" s="150"/>
      <c r="AA41" s="150"/>
      <c r="AB41" s="150"/>
      <c r="AC41" s="150"/>
      <c r="AD41" s="150"/>
      <c r="AE41" s="150"/>
      <c r="AF41" s="150"/>
      <c r="AG41" s="152"/>
      <c r="AH41" s="4">
        <f t="shared" si="1"/>
        <v>0</v>
      </c>
      <c r="AI41" s="4">
        <f t="shared" si="2"/>
        <v>0</v>
      </c>
      <c r="AJ41" s="4">
        <f t="shared" si="3"/>
        <v>0</v>
      </c>
      <c r="AK41" s="4">
        <f t="shared" si="4"/>
        <v>0</v>
      </c>
      <c r="AL41" s="4">
        <f t="shared" si="5"/>
        <v>0</v>
      </c>
    </row>
    <row r="42" spans="6:38" ht="20.100000000000001" customHeight="1" x14ac:dyDescent="0.25">
      <c r="F42" s="4">
        <f t="shared" si="0"/>
        <v>0</v>
      </c>
      <c r="G42" s="218">
        <f t="shared" si="6"/>
        <v>0</v>
      </c>
      <c r="H42" s="212"/>
      <c r="I42" s="152"/>
      <c r="J42" s="152"/>
      <c r="K42" s="150"/>
      <c r="L42" s="150"/>
      <c r="M42" s="150"/>
      <c r="N42" s="150"/>
      <c r="O42" s="152"/>
      <c r="P42" s="152"/>
      <c r="Q42" s="152"/>
      <c r="R42" s="152"/>
      <c r="S42" s="152"/>
      <c r="T42" s="152"/>
      <c r="U42" s="152"/>
      <c r="V42" s="152"/>
      <c r="W42" s="152"/>
      <c r="X42" s="152"/>
      <c r="Y42" s="152"/>
      <c r="Z42" s="150"/>
      <c r="AA42" s="150"/>
      <c r="AB42" s="150"/>
      <c r="AC42" s="150"/>
      <c r="AD42" s="150"/>
      <c r="AE42" s="150"/>
      <c r="AF42" s="150"/>
      <c r="AG42" s="152"/>
      <c r="AH42" s="4">
        <f t="shared" si="1"/>
        <v>0</v>
      </c>
      <c r="AI42" s="4">
        <f t="shared" si="2"/>
        <v>0</v>
      </c>
      <c r="AJ42" s="4">
        <f t="shared" si="3"/>
        <v>0</v>
      </c>
      <c r="AK42" s="4">
        <f t="shared" si="4"/>
        <v>0</v>
      </c>
      <c r="AL42" s="4">
        <f t="shared" si="5"/>
        <v>0</v>
      </c>
    </row>
    <row r="43" spans="6:38" ht="20.100000000000001" customHeight="1" x14ac:dyDescent="0.25">
      <c r="F43" s="4">
        <f t="shared" si="0"/>
        <v>0</v>
      </c>
      <c r="G43" s="218">
        <f t="shared" si="6"/>
        <v>0</v>
      </c>
      <c r="H43" s="212"/>
      <c r="I43" s="152"/>
      <c r="J43" s="152"/>
      <c r="K43" s="150"/>
      <c r="L43" s="150"/>
      <c r="M43" s="150"/>
      <c r="N43" s="150"/>
      <c r="O43" s="152"/>
      <c r="P43" s="152"/>
      <c r="Q43" s="152"/>
      <c r="R43" s="152"/>
      <c r="S43" s="152"/>
      <c r="T43" s="152"/>
      <c r="U43" s="152"/>
      <c r="V43" s="152"/>
      <c r="W43" s="152"/>
      <c r="X43" s="152"/>
      <c r="Y43" s="152"/>
      <c r="Z43" s="150"/>
      <c r="AA43" s="150"/>
      <c r="AB43" s="150"/>
      <c r="AC43" s="150"/>
      <c r="AD43" s="150"/>
      <c r="AE43" s="150"/>
      <c r="AF43" s="150"/>
      <c r="AG43" s="152"/>
      <c r="AH43" s="4">
        <f t="shared" si="1"/>
        <v>0</v>
      </c>
      <c r="AI43" s="4">
        <f t="shared" si="2"/>
        <v>0</v>
      </c>
      <c r="AJ43" s="4">
        <f t="shared" si="3"/>
        <v>0</v>
      </c>
      <c r="AK43" s="4">
        <f t="shared" si="4"/>
        <v>0</v>
      </c>
      <c r="AL43" s="4">
        <f t="shared" si="5"/>
        <v>0</v>
      </c>
    </row>
    <row r="44" spans="6:38" ht="20.100000000000001" customHeight="1" x14ac:dyDescent="0.25">
      <c r="F44" s="4">
        <f t="shared" si="0"/>
        <v>0</v>
      </c>
      <c r="G44" s="218">
        <f t="shared" si="6"/>
        <v>0</v>
      </c>
      <c r="H44" s="212"/>
      <c r="I44" s="152"/>
      <c r="J44" s="152"/>
      <c r="K44" s="150"/>
      <c r="L44" s="150"/>
      <c r="M44" s="150"/>
      <c r="N44" s="150"/>
      <c r="O44" s="152"/>
      <c r="P44" s="152"/>
      <c r="Q44" s="152"/>
      <c r="R44" s="152"/>
      <c r="S44" s="152"/>
      <c r="T44" s="152"/>
      <c r="U44" s="152"/>
      <c r="V44" s="152"/>
      <c r="W44" s="152"/>
      <c r="X44" s="152"/>
      <c r="Y44" s="152"/>
      <c r="Z44" s="150"/>
      <c r="AA44" s="150"/>
      <c r="AB44" s="150"/>
      <c r="AC44" s="150"/>
      <c r="AD44" s="150"/>
      <c r="AE44" s="150"/>
      <c r="AF44" s="150"/>
      <c r="AG44" s="152"/>
      <c r="AH44" s="4">
        <f t="shared" si="1"/>
        <v>0</v>
      </c>
      <c r="AI44" s="4">
        <f t="shared" si="2"/>
        <v>0</v>
      </c>
      <c r="AJ44" s="4">
        <f t="shared" si="3"/>
        <v>0</v>
      </c>
      <c r="AK44" s="4">
        <f t="shared" si="4"/>
        <v>0</v>
      </c>
      <c r="AL44" s="4">
        <f t="shared" si="5"/>
        <v>0</v>
      </c>
    </row>
    <row r="45" spans="6:38" ht="20.100000000000001" customHeight="1" x14ac:dyDescent="0.25">
      <c r="F45" s="4">
        <f t="shared" si="0"/>
        <v>0</v>
      </c>
      <c r="G45" s="218">
        <f t="shared" si="6"/>
        <v>0</v>
      </c>
      <c r="H45" s="212"/>
      <c r="I45" s="152"/>
      <c r="J45" s="152"/>
      <c r="K45" s="150"/>
      <c r="L45" s="150"/>
      <c r="M45" s="150"/>
      <c r="N45" s="150"/>
      <c r="O45" s="152"/>
      <c r="P45" s="152"/>
      <c r="Q45" s="152"/>
      <c r="R45" s="152"/>
      <c r="S45" s="152"/>
      <c r="T45" s="152"/>
      <c r="U45" s="152"/>
      <c r="V45" s="152"/>
      <c r="W45" s="152"/>
      <c r="X45" s="152"/>
      <c r="Y45" s="152"/>
      <c r="Z45" s="150"/>
      <c r="AA45" s="150"/>
      <c r="AB45" s="150"/>
      <c r="AC45" s="150"/>
      <c r="AD45" s="150"/>
      <c r="AE45" s="150"/>
      <c r="AF45" s="150"/>
      <c r="AG45" s="152"/>
      <c r="AH45" s="4">
        <f t="shared" si="1"/>
        <v>0</v>
      </c>
      <c r="AI45" s="4">
        <f t="shared" si="2"/>
        <v>0</v>
      </c>
      <c r="AJ45" s="4">
        <f t="shared" si="3"/>
        <v>0</v>
      </c>
      <c r="AK45" s="4">
        <f t="shared" si="4"/>
        <v>0</v>
      </c>
      <c r="AL45" s="4">
        <f t="shared" si="5"/>
        <v>0</v>
      </c>
    </row>
    <row r="46" spans="6:38" ht="20.100000000000001" customHeight="1" x14ac:dyDescent="0.25">
      <c r="F46" s="4">
        <f t="shared" si="0"/>
        <v>0</v>
      </c>
      <c r="G46" s="218">
        <f t="shared" si="6"/>
        <v>0</v>
      </c>
      <c r="H46" s="212"/>
      <c r="I46" s="152"/>
      <c r="J46" s="152"/>
      <c r="K46" s="150"/>
      <c r="L46" s="150"/>
      <c r="M46" s="150"/>
      <c r="N46" s="150"/>
      <c r="O46" s="152"/>
      <c r="P46" s="152"/>
      <c r="Q46" s="152"/>
      <c r="R46" s="152"/>
      <c r="S46" s="152"/>
      <c r="T46" s="152"/>
      <c r="U46" s="152"/>
      <c r="V46" s="152"/>
      <c r="W46" s="152"/>
      <c r="X46" s="152"/>
      <c r="Y46" s="152"/>
      <c r="Z46" s="150"/>
      <c r="AA46" s="150"/>
      <c r="AB46" s="150"/>
      <c r="AC46" s="150"/>
      <c r="AD46" s="150"/>
      <c r="AE46" s="150"/>
      <c r="AF46" s="150"/>
      <c r="AG46" s="152"/>
      <c r="AH46" s="4">
        <f t="shared" si="1"/>
        <v>0</v>
      </c>
      <c r="AI46" s="4">
        <f t="shared" si="2"/>
        <v>0</v>
      </c>
      <c r="AJ46" s="4">
        <f t="shared" si="3"/>
        <v>0</v>
      </c>
      <c r="AK46" s="4">
        <f t="shared" si="4"/>
        <v>0</v>
      </c>
      <c r="AL46" s="4">
        <f t="shared" si="5"/>
        <v>0</v>
      </c>
    </row>
    <row r="47" spans="6:38" ht="20.100000000000001" customHeight="1" x14ac:dyDescent="0.25">
      <c r="F47" s="4">
        <f t="shared" si="0"/>
        <v>0</v>
      </c>
      <c r="G47" s="218">
        <f t="shared" si="6"/>
        <v>0</v>
      </c>
      <c r="H47" s="212"/>
      <c r="I47" s="152"/>
      <c r="J47" s="152"/>
      <c r="K47" s="150"/>
      <c r="L47" s="150"/>
      <c r="M47" s="150"/>
      <c r="N47" s="150"/>
      <c r="O47" s="152"/>
      <c r="P47" s="152"/>
      <c r="Q47" s="152"/>
      <c r="R47" s="152"/>
      <c r="S47" s="152"/>
      <c r="T47" s="152"/>
      <c r="U47" s="152"/>
      <c r="V47" s="152"/>
      <c r="W47" s="152"/>
      <c r="X47" s="152"/>
      <c r="Y47" s="152"/>
      <c r="Z47" s="150"/>
      <c r="AA47" s="150"/>
      <c r="AB47" s="150"/>
      <c r="AC47" s="150"/>
      <c r="AD47" s="150"/>
      <c r="AE47" s="150"/>
      <c r="AF47" s="150"/>
      <c r="AG47" s="152"/>
      <c r="AH47" s="4">
        <f t="shared" si="1"/>
        <v>0</v>
      </c>
      <c r="AI47" s="4">
        <f t="shared" si="2"/>
        <v>0</v>
      </c>
      <c r="AJ47" s="4">
        <f t="shared" si="3"/>
        <v>0</v>
      </c>
      <c r="AK47" s="4">
        <f t="shared" si="4"/>
        <v>0</v>
      </c>
      <c r="AL47" s="4">
        <f t="shared" si="5"/>
        <v>0</v>
      </c>
    </row>
    <row r="48" spans="6:38" ht="20.100000000000001" customHeight="1" x14ac:dyDescent="0.25">
      <c r="F48" s="4">
        <f t="shared" si="0"/>
        <v>0</v>
      </c>
      <c r="G48" s="218">
        <f t="shared" si="6"/>
        <v>0</v>
      </c>
      <c r="H48" s="212"/>
      <c r="I48" s="152"/>
      <c r="J48" s="152"/>
      <c r="K48" s="150"/>
      <c r="L48" s="150"/>
      <c r="M48" s="150"/>
      <c r="N48" s="150"/>
      <c r="O48" s="152"/>
      <c r="P48" s="152"/>
      <c r="Q48" s="152"/>
      <c r="R48" s="152"/>
      <c r="S48" s="152"/>
      <c r="T48" s="152"/>
      <c r="U48" s="152"/>
      <c r="V48" s="152"/>
      <c r="W48" s="152"/>
      <c r="X48" s="152"/>
      <c r="Y48" s="152"/>
      <c r="Z48" s="150"/>
      <c r="AA48" s="150"/>
      <c r="AB48" s="150"/>
      <c r="AC48" s="150"/>
      <c r="AD48" s="150"/>
      <c r="AE48" s="150"/>
      <c r="AF48" s="150"/>
      <c r="AG48" s="152"/>
      <c r="AH48" s="4">
        <f t="shared" si="1"/>
        <v>0</v>
      </c>
      <c r="AI48" s="4">
        <f t="shared" si="2"/>
        <v>0</v>
      </c>
      <c r="AJ48" s="4">
        <f t="shared" si="3"/>
        <v>0</v>
      </c>
      <c r="AK48" s="4">
        <f t="shared" si="4"/>
        <v>0</v>
      </c>
      <c r="AL48" s="4">
        <f t="shared" si="5"/>
        <v>0</v>
      </c>
    </row>
    <row r="49" spans="6:38" ht="20.100000000000001" customHeight="1" x14ac:dyDescent="0.25">
      <c r="F49" s="4">
        <f t="shared" si="0"/>
        <v>0</v>
      </c>
      <c r="G49" s="218">
        <f t="shared" si="6"/>
        <v>0</v>
      </c>
      <c r="H49" s="212"/>
      <c r="I49" s="152"/>
      <c r="J49" s="152"/>
      <c r="K49" s="150"/>
      <c r="L49" s="150"/>
      <c r="M49" s="150"/>
      <c r="N49" s="150"/>
      <c r="O49" s="152"/>
      <c r="P49" s="152"/>
      <c r="Q49" s="152"/>
      <c r="R49" s="152"/>
      <c r="S49" s="152"/>
      <c r="T49" s="152"/>
      <c r="U49" s="152"/>
      <c r="V49" s="152"/>
      <c r="W49" s="152"/>
      <c r="X49" s="152"/>
      <c r="Y49" s="152"/>
      <c r="Z49" s="150"/>
      <c r="AA49" s="150"/>
      <c r="AB49" s="150"/>
      <c r="AC49" s="150"/>
      <c r="AD49" s="150"/>
      <c r="AE49" s="150"/>
      <c r="AF49" s="150"/>
      <c r="AG49" s="152"/>
      <c r="AH49" s="4">
        <f t="shared" si="1"/>
        <v>0</v>
      </c>
      <c r="AI49" s="4">
        <f t="shared" si="2"/>
        <v>0</v>
      </c>
      <c r="AJ49" s="4">
        <f t="shared" si="3"/>
        <v>0</v>
      </c>
      <c r="AK49" s="4">
        <f t="shared" si="4"/>
        <v>0</v>
      </c>
      <c r="AL49" s="4">
        <f t="shared" si="5"/>
        <v>0</v>
      </c>
    </row>
    <row r="50" spans="6:38" ht="20.100000000000001" customHeight="1" x14ac:dyDescent="0.25">
      <c r="F50" s="4">
        <f t="shared" si="0"/>
        <v>0</v>
      </c>
      <c r="G50" s="218">
        <f t="shared" si="6"/>
        <v>0</v>
      </c>
      <c r="H50" s="212"/>
      <c r="I50" s="152"/>
      <c r="J50" s="152"/>
      <c r="K50" s="150"/>
      <c r="L50" s="150"/>
      <c r="M50" s="150"/>
      <c r="N50" s="150"/>
      <c r="O50" s="152"/>
      <c r="P50" s="152"/>
      <c r="Q50" s="152"/>
      <c r="R50" s="152"/>
      <c r="S50" s="152"/>
      <c r="T50" s="152"/>
      <c r="U50" s="152"/>
      <c r="V50" s="152"/>
      <c r="W50" s="152"/>
      <c r="X50" s="152"/>
      <c r="Y50" s="152"/>
      <c r="Z50" s="150"/>
      <c r="AA50" s="150"/>
      <c r="AB50" s="150"/>
      <c r="AC50" s="150"/>
      <c r="AD50" s="150"/>
      <c r="AE50" s="150"/>
      <c r="AF50" s="150"/>
      <c r="AG50" s="152"/>
      <c r="AH50" s="4">
        <f t="shared" si="1"/>
        <v>0</v>
      </c>
      <c r="AI50" s="4">
        <f t="shared" si="2"/>
        <v>0</v>
      </c>
      <c r="AJ50" s="4">
        <f t="shared" si="3"/>
        <v>0</v>
      </c>
      <c r="AK50" s="4">
        <f t="shared" si="4"/>
        <v>0</v>
      </c>
      <c r="AL50" s="4">
        <f t="shared" si="5"/>
        <v>0</v>
      </c>
    </row>
    <row r="51" spans="6:38" ht="20.100000000000001" customHeight="1" x14ac:dyDescent="0.25">
      <c r="F51" s="4">
        <f t="shared" si="0"/>
        <v>0</v>
      </c>
      <c r="G51" s="218">
        <f t="shared" si="6"/>
        <v>0</v>
      </c>
      <c r="H51" s="212"/>
      <c r="I51" s="152"/>
      <c r="J51" s="152"/>
      <c r="K51" s="150"/>
      <c r="L51" s="150"/>
      <c r="M51" s="150"/>
      <c r="N51" s="150"/>
      <c r="O51" s="152"/>
      <c r="P51" s="152"/>
      <c r="Q51" s="152"/>
      <c r="R51" s="152"/>
      <c r="S51" s="152"/>
      <c r="T51" s="152"/>
      <c r="U51" s="152"/>
      <c r="V51" s="152"/>
      <c r="W51" s="152"/>
      <c r="X51" s="152"/>
      <c r="Y51" s="152"/>
      <c r="Z51" s="150"/>
      <c r="AA51" s="150"/>
      <c r="AB51" s="150"/>
      <c r="AC51" s="150"/>
      <c r="AD51" s="150"/>
      <c r="AE51" s="150"/>
      <c r="AF51" s="150"/>
      <c r="AG51" s="152"/>
      <c r="AH51" s="4">
        <f t="shared" si="1"/>
        <v>0</v>
      </c>
      <c r="AI51" s="4">
        <f t="shared" si="2"/>
        <v>0</v>
      </c>
      <c r="AJ51" s="4">
        <f t="shared" si="3"/>
        <v>0</v>
      </c>
      <c r="AK51" s="4">
        <f t="shared" si="4"/>
        <v>0</v>
      </c>
      <c r="AL51" s="4">
        <f t="shared" si="5"/>
        <v>0</v>
      </c>
    </row>
    <row r="52" spans="6:38" ht="20.100000000000001" customHeight="1" x14ac:dyDescent="0.25">
      <c r="F52" s="4">
        <f t="shared" si="0"/>
        <v>0</v>
      </c>
      <c r="G52" s="218">
        <f t="shared" si="6"/>
        <v>0</v>
      </c>
      <c r="H52" s="212"/>
      <c r="I52" s="152"/>
      <c r="J52" s="152"/>
      <c r="K52" s="150"/>
      <c r="L52" s="150"/>
      <c r="M52" s="150"/>
      <c r="N52" s="150"/>
      <c r="O52" s="152"/>
      <c r="P52" s="152"/>
      <c r="Q52" s="152"/>
      <c r="R52" s="152"/>
      <c r="S52" s="152"/>
      <c r="T52" s="152"/>
      <c r="U52" s="152"/>
      <c r="V52" s="152"/>
      <c r="W52" s="152"/>
      <c r="X52" s="152"/>
      <c r="Y52" s="152"/>
      <c r="Z52" s="150"/>
      <c r="AA52" s="150"/>
      <c r="AB52" s="150"/>
      <c r="AC52" s="150"/>
      <c r="AD52" s="150"/>
      <c r="AE52" s="150"/>
      <c r="AF52" s="150"/>
      <c r="AG52" s="152"/>
      <c r="AH52" s="4">
        <f t="shared" si="1"/>
        <v>0</v>
      </c>
      <c r="AI52" s="4">
        <f t="shared" si="2"/>
        <v>0</v>
      </c>
      <c r="AJ52" s="4">
        <f t="shared" si="3"/>
        <v>0</v>
      </c>
      <c r="AK52" s="4">
        <f t="shared" si="4"/>
        <v>0</v>
      </c>
      <c r="AL52" s="4">
        <f t="shared" si="5"/>
        <v>0</v>
      </c>
    </row>
    <row r="53" spans="6:38" ht="20.100000000000001" customHeight="1" x14ac:dyDescent="0.25">
      <c r="F53" s="4">
        <f t="shared" si="0"/>
        <v>0</v>
      </c>
      <c r="G53" s="218">
        <f t="shared" si="6"/>
        <v>0</v>
      </c>
      <c r="H53" s="212"/>
      <c r="I53" s="152"/>
      <c r="J53" s="152"/>
      <c r="K53" s="150"/>
      <c r="L53" s="150"/>
      <c r="M53" s="150"/>
      <c r="N53" s="150"/>
      <c r="O53" s="152"/>
      <c r="P53" s="152"/>
      <c r="Q53" s="152"/>
      <c r="R53" s="152"/>
      <c r="S53" s="152"/>
      <c r="T53" s="152"/>
      <c r="U53" s="152"/>
      <c r="V53" s="152"/>
      <c r="W53" s="152"/>
      <c r="X53" s="152"/>
      <c r="Y53" s="152"/>
      <c r="Z53" s="150"/>
      <c r="AA53" s="150"/>
      <c r="AB53" s="150"/>
      <c r="AC53" s="150"/>
      <c r="AD53" s="150"/>
      <c r="AE53" s="150"/>
      <c r="AF53" s="150"/>
      <c r="AG53" s="152"/>
      <c r="AH53" s="4">
        <f t="shared" si="1"/>
        <v>0</v>
      </c>
      <c r="AI53" s="4">
        <f t="shared" si="2"/>
        <v>0</v>
      </c>
      <c r="AJ53" s="4">
        <f t="shared" si="3"/>
        <v>0</v>
      </c>
      <c r="AK53" s="4">
        <f t="shared" si="4"/>
        <v>0</v>
      </c>
      <c r="AL53" s="4">
        <f t="shared" si="5"/>
        <v>0</v>
      </c>
    </row>
    <row r="54" spans="6:38" ht="20.100000000000001" customHeight="1" x14ac:dyDescent="0.25">
      <c r="F54" s="4">
        <f t="shared" si="0"/>
        <v>0</v>
      </c>
      <c r="G54" s="218">
        <f t="shared" si="6"/>
        <v>0</v>
      </c>
      <c r="H54" s="212"/>
      <c r="I54" s="152"/>
      <c r="J54" s="152"/>
      <c r="K54" s="150"/>
      <c r="L54" s="150"/>
      <c r="M54" s="150"/>
      <c r="N54" s="150"/>
      <c r="O54" s="152"/>
      <c r="P54" s="152"/>
      <c r="Q54" s="152"/>
      <c r="R54" s="152"/>
      <c r="S54" s="152"/>
      <c r="T54" s="152"/>
      <c r="U54" s="152"/>
      <c r="V54" s="152"/>
      <c r="W54" s="152"/>
      <c r="X54" s="152"/>
      <c r="Y54" s="152"/>
      <c r="Z54" s="150"/>
      <c r="AA54" s="150"/>
      <c r="AB54" s="150"/>
      <c r="AC54" s="150"/>
      <c r="AD54" s="150"/>
      <c r="AE54" s="150"/>
      <c r="AF54" s="150"/>
      <c r="AG54" s="152"/>
      <c r="AH54" s="4">
        <f t="shared" si="1"/>
        <v>0</v>
      </c>
      <c r="AI54" s="4">
        <f t="shared" si="2"/>
        <v>0</v>
      </c>
      <c r="AJ54" s="4">
        <f t="shared" si="3"/>
        <v>0</v>
      </c>
      <c r="AK54" s="4">
        <f t="shared" si="4"/>
        <v>0</v>
      </c>
      <c r="AL54" s="4">
        <f t="shared" si="5"/>
        <v>0</v>
      </c>
    </row>
    <row r="55" spans="6:38" ht="20.100000000000001" customHeight="1" x14ac:dyDescent="0.25">
      <c r="F55" s="4">
        <f t="shared" si="0"/>
        <v>0</v>
      </c>
      <c r="G55" s="218">
        <f t="shared" si="6"/>
        <v>0</v>
      </c>
      <c r="H55" s="212"/>
      <c r="I55" s="152"/>
      <c r="J55" s="152"/>
      <c r="K55" s="150"/>
      <c r="L55" s="150"/>
      <c r="M55" s="150"/>
      <c r="N55" s="150"/>
      <c r="O55" s="152"/>
      <c r="P55" s="152"/>
      <c r="Q55" s="152"/>
      <c r="R55" s="152"/>
      <c r="S55" s="152"/>
      <c r="T55" s="152"/>
      <c r="U55" s="152"/>
      <c r="V55" s="152"/>
      <c r="W55" s="152"/>
      <c r="X55" s="152"/>
      <c r="Y55" s="152"/>
      <c r="Z55" s="150"/>
      <c r="AA55" s="150"/>
      <c r="AB55" s="150"/>
      <c r="AC55" s="150"/>
      <c r="AD55" s="150"/>
      <c r="AE55" s="150"/>
      <c r="AF55" s="150"/>
      <c r="AG55" s="152"/>
      <c r="AH55" s="4">
        <f t="shared" si="1"/>
        <v>0</v>
      </c>
      <c r="AI55" s="4">
        <f t="shared" si="2"/>
        <v>0</v>
      </c>
      <c r="AJ55" s="4">
        <f t="shared" si="3"/>
        <v>0</v>
      </c>
      <c r="AK55" s="4">
        <f t="shared" si="4"/>
        <v>0</v>
      </c>
      <c r="AL55" s="4">
        <f t="shared" si="5"/>
        <v>0</v>
      </c>
    </row>
    <row r="56" spans="6:38" ht="20.100000000000001" customHeight="1" x14ac:dyDescent="0.25">
      <c r="F56" s="4">
        <f t="shared" si="0"/>
        <v>0</v>
      </c>
      <c r="G56" s="218">
        <f t="shared" si="6"/>
        <v>0</v>
      </c>
      <c r="H56" s="212"/>
      <c r="I56" s="152"/>
      <c r="J56" s="152"/>
      <c r="K56" s="150"/>
      <c r="L56" s="150"/>
      <c r="M56" s="150"/>
      <c r="N56" s="150"/>
      <c r="O56" s="152"/>
      <c r="P56" s="152"/>
      <c r="Q56" s="152"/>
      <c r="R56" s="152"/>
      <c r="S56" s="152"/>
      <c r="T56" s="152"/>
      <c r="U56" s="152"/>
      <c r="V56" s="152"/>
      <c r="W56" s="152"/>
      <c r="X56" s="152"/>
      <c r="Y56" s="152"/>
      <c r="Z56" s="150"/>
      <c r="AA56" s="150"/>
      <c r="AB56" s="150"/>
      <c r="AC56" s="150"/>
      <c r="AD56" s="150"/>
      <c r="AE56" s="150"/>
      <c r="AF56" s="150"/>
      <c r="AG56" s="152"/>
      <c r="AH56" s="4">
        <f t="shared" si="1"/>
        <v>0</v>
      </c>
      <c r="AI56" s="4">
        <f t="shared" si="2"/>
        <v>0</v>
      </c>
      <c r="AJ56" s="4">
        <f t="shared" si="3"/>
        <v>0</v>
      </c>
      <c r="AK56" s="4">
        <f t="shared" si="4"/>
        <v>0</v>
      </c>
      <c r="AL56" s="4">
        <f t="shared" si="5"/>
        <v>0</v>
      </c>
    </row>
    <row r="57" spans="6:38" ht="20.100000000000001" customHeight="1" x14ac:dyDescent="0.25">
      <c r="F57" s="4">
        <f t="shared" si="0"/>
        <v>0</v>
      </c>
      <c r="G57" s="218">
        <f t="shared" si="6"/>
        <v>0</v>
      </c>
      <c r="H57" s="212"/>
      <c r="I57" s="152"/>
      <c r="J57" s="152"/>
      <c r="K57" s="150"/>
      <c r="L57" s="150"/>
      <c r="M57" s="150"/>
      <c r="N57" s="150"/>
      <c r="O57" s="152"/>
      <c r="P57" s="152"/>
      <c r="Q57" s="152"/>
      <c r="R57" s="152"/>
      <c r="S57" s="152"/>
      <c r="T57" s="152"/>
      <c r="U57" s="152"/>
      <c r="V57" s="152"/>
      <c r="W57" s="152"/>
      <c r="X57" s="152"/>
      <c r="Y57" s="152"/>
      <c r="Z57" s="150"/>
      <c r="AA57" s="150"/>
      <c r="AB57" s="150"/>
      <c r="AC57" s="150"/>
      <c r="AD57" s="150"/>
      <c r="AE57" s="150"/>
      <c r="AF57" s="150"/>
      <c r="AG57" s="152"/>
      <c r="AH57" s="4">
        <f t="shared" si="1"/>
        <v>0</v>
      </c>
      <c r="AI57" s="4">
        <f t="shared" si="2"/>
        <v>0</v>
      </c>
      <c r="AJ57" s="4">
        <f t="shared" si="3"/>
        <v>0</v>
      </c>
      <c r="AK57" s="4">
        <f t="shared" si="4"/>
        <v>0</v>
      </c>
      <c r="AL57" s="4">
        <f t="shared" si="5"/>
        <v>0</v>
      </c>
    </row>
    <row r="58" spans="6:38" ht="20.100000000000001" customHeight="1" x14ac:dyDescent="0.25">
      <c r="F58" s="4">
        <f t="shared" si="0"/>
        <v>0</v>
      </c>
      <c r="G58" s="218">
        <f t="shared" si="6"/>
        <v>0</v>
      </c>
      <c r="H58" s="212"/>
      <c r="I58" s="152"/>
      <c r="J58" s="152"/>
      <c r="K58" s="150"/>
      <c r="L58" s="150"/>
      <c r="M58" s="150"/>
      <c r="N58" s="150"/>
      <c r="O58" s="152"/>
      <c r="P58" s="152"/>
      <c r="Q58" s="152"/>
      <c r="R58" s="152"/>
      <c r="S58" s="152"/>
      <c r="T58" s="152"/>
      <c r="U58" s="152"/>
      <c r="V58" s="152"/>
      <c r="W58" s="152"/>
      <c r="X58" s="152"/>
      <c r="Y58" s="152"/>
      <c r="Z58" s="150"/>
      <c r="AA58" s="150"/>
      <c r="AB58" s="150"/>
      <c r="AC58" s="150"/>
      <c r="AD58" s="150"/>
      <c r="AE58" s="150"/>
      <c r="AF58" s="150"/>
      <c r="AG58" s="152"/>
      <c r="AH58" s="4">
        <f t="shared" si="1"/>
        <v>0</v>
      </c>
      <c r="AI58" s="4">
        <f t="shared" si="2"/>
        <v>0</v>
      </c>
      <c r="AJ58" s="4">
        <f t="shared" si="3"/>
        <v>0</v>
      </c>
      <c r="AK58" s="4">
        <f t="shared" si="4"/>
        <v>0</v>
      </c>
      <c r="AL58" s="4">
        <f t="shared" si="5"/>
        <v>0</v>
      </c>
    </row>
    <row r="59" spans="6:38" ht="20.100000000000001" customHeight="1" x14ac:dyDescent="0.25">
      <c r="F59" s="4">
        <f t="shared" si="0"/>
        <v>0</v>
      </c>
      <c r="G59" s="218">
        <f t="shared" si="6"/>
        <v>0</v>
      </c>
      <c r="H59" s="212"/>
      <c r="I59" s="152"/>
      <c r="J59" s="152"/>
      <c r="K59" s="150"/>
      <c r="L59" s="150"/>
      <c r="M59" s="150"/>
      <c r="N59" s="150"/>
      <c r="O59" s="152"/>
      <c r="P59" s="152"/>
      <c r="Q59" s="152"/>
      <c r="R59" s="152"/>
      <c r="S59" s="152"/>
      <c r="T59" s="152"/>
      <c r="U59" s="152"/>
      <c r="V59" s="152"/>
      <c r="W59" s="152"/>
      <c r="X59" s="152"/>
      <c r="Y59" s="152"/>
      <c r="Z59" s="150"/>
      <c r="AA59" s="150"/>
      <c r="AB59" s="150"/>
      <c r="AC59" s="150"/>
      <c r="AD59" s="150"/>
      <c r="AE59" s="150"/>
      <c r="AF59" s="150"/>
      <c r="AG59" s="152"/>
      <c r="AH59" s="4">
        <f t="shared" si="1"/>
        <v>0</v>
      </c>
      <c r="AI59" s="4">
        <f t="shared" si="2"/>
        <v>0</v>
      </c>
      <c r="AJ59" s="4">
        <f t="shared" si="3"/>
        <v>0</v>
      </c>
      <c r="AK59" s="4">
        <f t="shared" si="4"/>
        <v>0</v>
      </c>
      <c r="AL59" s="4">
        <f t="shared" si="5"/>
        <v>0</v>
      </c>
    </row>
    <row r="60" spans="6:38" ht="20.100000000000001" customHeight="1" x14ac:dyDescent="0.25">
      <c r="F60" s="4">
        <f t="shared" si="0"/>
        <v>0</v>
      </c>
      <c r="G60" s="218">
        <f t="shared" si="6"/>
        <v>0</v>
      </c>
      <c r="H60" s="212"/>
      <c r="I60" s="152"/>
      <c r="J60" s="152"/>
      <c r="K60" s="150"/>
      <c r="L60" s="150"/>
      <c r="M60" s="150"/>
      <c r="N60" s="150"/>
      <c r="O60" s="152"/>
      <c r="P60" s="152"/>
      <c r="Q60" s="152"/>
      <c r="R60" s="152"/>
      <c r="S60" s="152"/>
      <c r="T60" s="152"/>
      <c r="U60" s="152"/>
      <c r="V60" s="152"/>
      <c r="W60" s="152"/>
      <c r="X60" s="152"/>
      <c r="Y60" s="152"/>
      <c r="Z60" s="150"/>
      <c r="AA60" s="150"/>
      <c r="AB60" s="150"/>
      <c r="AC60" s="150"/>
      <c r="AD60" s="150"/>
      <c r="AE60" s="150"/>
      <c r="AF60" s="150"/>
      <c r="AG60" s="152"/>
      <c r="AH60" s="4">
        <f t="shared" si="1"/>
        <v>0</v>
      </c>
      <c r="AI60" s="4">
        <f t="shared" si="2"/>
        <v>0</v>
      </c>
      <c r="AJ60" s="4">
        <f t="shared" si="3"/>
        <v>0</v>
      </c>
      <c r="AK60" s="4">
        <f t="shared" si="4"/>
        <v>0</v>
      </c>
      <c r="AL60" s="4">
        <f t="shared" si="5"/>
        <v>0</v>
      </c>
    </row>
    <row r="61" spans="6:38" ht="20.100000000000001" customHeight="1" x14ac:dyDescent="0.25">
      <c r="F61" s="4">
        <f t="shared" si="0"/>
        <v>0</v>
      </c>
      <c r="G61" s="218">
        <f t="shared" si="6"/>
        <v>0</v>
      </c>
      <c r="H61" s="212"/>
      <c r="I61" s="152"/>
      <c r="J61" s="152"/>
      <c r="K61" s="150"/>
      <c r="L61" s="150"/>
      <c r="M61" s="150"/>
      <c r="N61" s="150"/>
      <c r="O61" s="152"/>
      <c r="P61" s="152"/>
      <c r="Q61" s="152"/>
      <c r="R61" s="152"/>
      <c r="S61" s="152"/>
      <c r="T61" s="152"/>
      <c r="U61" s="152"/>
      <c r="V61" s="152"/>
      <c r="W61" s="152"/>
      <c r="X61" s="152"/>
      <c r="Y61" s="152"/>
      <c r="Z61" s="150"/>
      <c r="AA61" s="150"/>
      <c r="AB61" s="150"/>
      <c r="AC61" s="150"/>
      <c r="AD61" s="150"/>
      <c r="AE61" s="150"/>
      <c r="AF61" s="150"/>
      <c r="AG61" s="152"/>
      <c r="AH61" s="4">
        <f t="shared" si="1"/>
        <v>0</v>
      </c>
      <c r="AI61" s="4">
        <f t="shared" si="2"/>
        <v>0</v>
      </c>
      <c r="AJ61" s="4">
        <f t="shared" si="3"/>
        <v>0</v>
      </c>
      <c r="AK61" s="4">
        <f t="shared" si="4"/>
        <v>0</v>
      </c>
      <c r="AL61" s="4">
        <f t="shared" si="5"/>
        <v>0</v>
      </c>
    </row>
    <row r="62" spans="6:38" ht="20.100000000000001" customHeight="1" x14ac:dyDescent="0.25">
      <c r="F62" s="4">
        <f t="shared" si="0"/>
        <v>0</v>
      </c>
      <c r="G62" s="218">
        <f t="shared" si="6"/>
        <v>0</v>
      </c>
      <c r="H62" s="212"/>
      <c r="I62" s="152"/>
      <c r="J62" s="152"/>
      <c r="K62" s="150"/>
      <c r="L62" s="150"/>
      <c r="M62" s="150"/>
      <c r="N62" s="150"/>
      <c r="O62" s="152"/>
      <c r="P62" s="152"/>
      <c r="Q62" s="152"/>
      <c r="R62" s="152"/>
      <c r="S62" s="152"/>
      <c r="T62" s="152"/>
      <c r="U62" s="152"/>
      <c r="V62" s="152"/>
      <c r="W62" s="152"/>
      <c r="X62" s="152"/>
      <c r="Y62" s="152"/>
      <c r="Z62" s="150"/>
      <c r="AA62" s="150"/>
      <c r="AB62" s="150"/>
      <c r="AC62" s="150"/>
      <c r="AD62" s="150"/>
      <c r="AE62" s="150"/>
      <c r="AF62" s="150"/>
      <c r="AG62" s="152"/>
      <c r="AH62" s="4">
        <f t="shared" si="1"/>
        <v>0</v>
      </c>
      <c r="AI62" s="4">
        <f t="shared" si="2"/>
        <v>0</v>
      </c>
      <c r="AJ62" s="4">
        <f t="shared" si="3"/>
        <v>0</v>
      </c>
      <c r="AK62" s="4">
        <f t="shared" si="4"/>
        <v>0</v>
      </c>
      <c r="AL62" s="4">
        <f t="shared" si="5"/>
        <v>0</v>
      </c>
    </row>
    <row r="63" spans="6:38" ht="20.100000000000001" customHeight="1" x14ac:dyDescent="0.25">
      <c r="F63" s="4">
        <f t="shared" si="0"/>
        <v>0</v>
      </c>
      <c r="G63" s="218">
        <f t="shared" si="6"/>
        <v>0</v>
      </c>
      <c r="H63" s="212"/>
      <c r="I63" s="152"/>
      <c r="J63" s="152"/>
      <c r="K63" s="150"/>
      <c r="L63" s="150"/>
      <c r="M63" s="150"/>
      <c r="N63" s="150"/>
      <c r="O63" s="152"/>
      <c r="P63" s="152"/>
      <c r="Q63" s="152"/>
      <c r="R63" s="152"/>
      <c r="S63" s="152"/>
      <c r="T63" s="152"/>
      <c r="U63" s="152"/>
      <c r="V63" s="152"/>
      <c r="W63" s="152"/>
      <c r="X63" s="152"/>
      <c r="Y63" s="152"/>
      <c r="Z63" s="150"/>
      <c r="AA63" s="150"/>
      <c r="AB63" s="150"/>
      <c r="AC63" s="150"/>
      <c r="AD63" s="150"/>
      <c r="AE63" s="150"/>
      <c r="AF63" s="150"/>
      <c r="AG63" s="152"/>
      <c r="AH63" s="4">
        <f t="shared" si="1"/>
        <v>0</v>
      </c>
      <c r="AI63" s="4">
        <f t="shared" si="2"/>
        <v>0</v>
      </c>
      <c r="AJ63" s="4">
        <f t="shared" si="3"/>
        <v>0</v>
      </c>
      <c r="AK63" s="4">
        <f t="shared" si="4"/>
        <v>0</v>
      </c>
      <c r="AL63" s="4">
        <f t="shared" si="5"/>
        <v>0</v>
      </c>
    </row>
    <row r="64" spans="6:38" ht="20.100000000000001" customHeight="1" x14ac:dyDescent="0.25">
      <c r="F64" s="4">
        <f t="shared" si="0"/>
        <v>0</v>
      </c>
      <c r="G64" s="218">
        <f t="shared" si="6"/>
        <v>0</v>
      </c>
      <c r="H64" s="212"/>
      <c r="I64" s="152"/>
      <c r="J64" s="152"/>
      <c r="K64" s="150"/>
      <c r="L64" s="150"/>
      <c r="M64" s="150"/>
      <c r="N64" s="150"/>
      <c r="O64" s="152"/>
      <c r="P64" s="152"/>
      <c r="Q64" s="152"/>
      <c r="R64" s="152"/>
      <c r="S64" s="152"/>
      <c r="T64" s="152"/>
      <c r="U64" s="152"/>
      <c r="V64" s="152"/>
      <c r="W64" s="152"/>
      <c r="X64" s="152"/>
      <c r="Y64" s="152"/>
      <c r="Z64" s="150"/>
      <c r="AA64" s="150"/>
      <c r="AB64" s="150"/>
      <c r="AC64" s="150"/>
      <c r="AD64" s="150"/>
      <c r="AE64" s="150"/>
      <c r="AF64" s="150"/>
      <c r="AG64" s="152"/>
      <c r="AH64" s="4">
        <f t="shared" si="1"/>
        <v>0</v>
      </c>
      <c r="AI64" s="4">
        <f t="shared" si="2"/>
        <v>0</v>
      </c>
      <c r="AJ64" s="4">
        <f t="shared" si="3"/>
        <v>0</v>
      </c>
      <c r="AK64" s="4">
        <f t="shared" si="4"/>
        <v>0</v>
      </c>
      <c r="AL64" s="4">
        <f t="shared" si="5"/>
        <v>0</v>
      </c>
    </row>
    <row r="65" spans="6:38" ht="20.100000000000001" customHeight="1" x14ac:dyDescent="0.25">
      <c r="F65" s="4">
        <f t="shared" si="0"/>
        <v>0</v>
      </c>
      <c r="G65" s="218">
        <f t="shared" si="6"/>
        <v>0</v>
      </c>
      <c r="H65" s="212"/>
      <c r="I65" s="152"/>
      <c r="J65" s="152"/>
      <c r="K65" s="150"/>
      <c r="L65" s="150"/>
      <c r="M65" s="150"/>
      <c r="N65" s="150"/>
      <c r="O65" s="152"/>
      <c r="P65" s="152"/>
      <c r="Q65" s="152"/>
      <c r="R65" s="152"/>
      <c r="S65" s="152"/>
      <c r="T65" s="152"/>
      <c r="U65" s="152"/>
      <c r="V65" s="152"/>
      <c r="W65" s="152"/>
      <c r="X65" s="152"/>
      <c r="Y65" s="152"/>
      <c r="Z65" s="150"/>
      <c r="AA65" s="150"/>
      <c r="AB65" s="150"/>
      <c r="AC65" s="150"/>
      <c r="AD65" s="150"/>
      <c r="AE65" s="150"/>
      <c r="AF65" s="150"/>
      <c r="AG65" s="152"/>
      <c r="AH65" s="4">
        <f t="shared" si="1"/>
        <v>0</v>
      </c>
      <c r="AI65" s="4">
        <f t="shared" si="2"/>
        <v>0</v>
      </c>
      <c r="AJ65" s="4">
        <f t="shared" si="3"/>
        <v>0</v>
      </c>
      <c r="AK65" s="4">
        <f t="shared" si="4"/>
        <v>0</v>
      </c>
      <c r="AL65" s="4">
        <f t="shared" si="5"/>
        <v>0</v>
      </c>
    </row>
    <row r="66" spans="6:38" ht="20.100000000000001" customHeight="1" x14ac:dyDescent="0.25">
      <c r="F66" s="4">
        <f t="shared" si="0"/>
        <v>0</v>
      </c>
      <c r="G66" s="218">
        <f t="shared" si="6"/>
        <v>0</v>
      </c>
      <c r="H66" s="212"/>
      <c r="I66" s="152"/>
      <c r="J66" s="152"/>
      <c r="K66" s="150"/>
      <c r="L66" s="150"/>
      <c r="M66" s="150"/>
      <c r="N66" s="150"/>
      <c r="O66" s="152"/>
      <c r="P66" s="152"/>
      <c r="Q66" s="152"/>
      <c r="R66" s="152"/>
      <c r="S66" s="152"/>
      <c r="T66" s="152"/>
      <c r="U66" s="152"/>
      <c r="V66" s="152"/>
      <c r="W66" s="152"/>
      <c r="X66" s="152"/>
      <c r="Y66" s="152"/>
      <c r="Z66" s="150"/>
      <c r="AA66" s="150"/>
      <c r="AB66" s="150"/>
      <c r="AC66" s="150"/>
      <c r="AD66" s="150"/>
      <c r="AE66" s="150"/>
      <c r="AF66" s="150"/>
      <c r="AG66" s="152"/>
      <c r="AH66" s="4">
        <f t="shared" si="1"/>
        <v>0</v>
      </c>
      <c r="AI66" s="4">
        <f t="shared" si="2"/>
        <v>0</v>
      </c>
      <c r="AJ66" s="4">
        <f t="shared" si="3"/>
        <v>0</v>
      </c>
      <c r="AK66" s="4">
        <f t="shared" si="4"/>
        <v>0</v>
      </c>
      <c r="AL66" s="4">
        <f t="shared" si="5"/>
        <v>0</v>
      </c>
    </row>
    <row r="67" spans="6:38" ht="20.100000000000001" customHeight="1" x14ac:dyDescent="0.25">
      <c r="F67" s="4">
        <f t="shared" si="0"/>
        <v>0</v>
      </c>
      <c r="G67" s="218">
        <f t="shared" si="6"/>
        <v>0</v>
      </c>
      <c r="H67" s="212"/>
      <c r="I67" s="152"/>
      <c r="J67" s="152"/>
      <c r="K67" s="150"/>
      <c r="L67" s="150"/>
      <c r="M67" s="150"/>
      <c r="N67" s="150"/>
      <c r="O67" s="152"/>
      <c r="P67" s="152"/>
      <c r="Q67" s="152"/>
      <c r="R67" s="152"/>
      <c r="S67" s="152"/>
      <c r="T67" s="152"/>
      <c r="U67" s="152"/>
      <c r="V67" s="152"/>
      <c r="W67" s="152"/>
      <c r="X67" s="152"/>
      <c r="Y67" s="152"/>
      <c r="Z67" s="150"/>
      <c r="AA67" s="150"/>
      <c r="AB67" s="150"/>
      <c r="AC67" s="150"/>
      <c r="AD67" s="150"/>
      <c r="AE67" s="150"/>
      <c r="AF67" s="150"/>
      <c r="AG67" s="152"/>
      <c r="AH67" s="4">
        <f t="shared" si="1"/>
        <v>0</v>
      </c>
      <c r="AI67" s="4">
        <f t="shared" si="2"/>
        <v>0</v>
      </c>
      <c r="AJ67" s="4">
        <f t="shared" si="3"/>
        <v>0</v>
      </c>
      <c r="AK67" s="4">
        <f t="shared" si="4"/>
        <v>0</v>
      </c>
      <c r="AL67" s="4">
        <f t="shared" si="5"/>
        <v>0</v>
      </c>
    </row>
    <row r="68" spans="6:38" ht="20.100000000000001" customHeight="1" x14ac:dyDescent="0.25">
      <c r="F68" s="4">
        <f t="shared" si="0"/>
        <v>0</v>
      </c>
      <c r="G68" s="218">
        <f t="shared" si="6"/>
        <v>0</v>
      </c>
      <c r="H68" s="212"/>
      <c r="I68" s="152"/>
      <c r="J68" s="152"/>
      <c r="K68" s="150"/>
      <c r="L68" s="150"/>
      <c r="M68" s="150"/>
      <c r="N68" s="150"/>
      <c r="O68" s="152"/>
      <c r="P68" s="152"/>
      <c r="Q68" s="152"/>
      <c r="R68" s="152"/>
      <c r="S68" s="152"/>
      <c r="T68" s="152"/>
      <c r="U68" s="152"/>
      <c r="V68" s="152"/>
      <c r="W68" s="152"/>
      <c r="X68" s="152"/>
      <c r="Y68" s="152"/>
      <c r="Z68" s="150"/>
      <c r="AA68" s="150"/>
      <c r="AB68" s="150"/>
      <c r="AC68" s="150"/>
      <c r="AD68" s="150"/>
      <c r="AE68" s="150"/>
      <c r="AF68" s="150"/>
      <c r="AG68" s="152"/>
      <c r="AH68" s="4">
        <f t="shared" si="1"/>
        <v>0</v>
      </c>
      <c r="AI68" s="4">
        <f t="shared" si="2"/>
        <v>0</v>
      </c>
      <c r="AJ68" s="4">
        <f t="shared" si="3"/>
        <v>0</v>
      </c>
      <c r="AK68" s="4">
        <f t="shared" si="4"/>
        <v>0</v>
      </c>
      <c r="AL68" s="4">
        <f t="shared" si="5"/>
        <v>0</v>
      </c>
    </row>
    <row r="69" spans="6:38" ht="20.100000000000001" customHeight="1" x14ac:dyDescent="0.25">
      <c r="F69" s="4">
        <f t="shared" si="0"/>
        <v>0</v>
      </c>
      <c r="G69" s="218">
        <f t="shared" si="6"/>
        <v>0</v>
      </c>
      <c r="H69" s="212"/>
      <c r="I69" s="152"/>
      <c r="J69" s="152"/>
      <c r="K69" s="150"/>
      <c r="L69" s="150"/>
      <c r="M69" s="150"/>
      <c r="N69" s="150"/>
      <c r="O69" s="152"/>
      <c r="P69" s="152"/>
      <c r="Q69" s="152"/>
      <c r="R69" s="152"/>
      <c r="S69" s="152"/>
      <c r="T69" s="152"/>
      <c r="U69" s="152"/>
      <c r="V69" s="152"/>
      <c r="W69" s="152"/>
      <c r="X69" s="152"/>
      <c r="Y69" s="152"/>
      <c r="Z69" s="150"/>
      <c r="AA69" s="150"/>
      <c r="AB69" s="150"/>
      <c r="AC69" s="150"/>
      <c r="AD69" s="150"/>
      <c r="AE69" s="150"/>
      <c r="AF69" s="150"/>
      <c r="AG69" s="152"/>
      <c r="AH69" s="4">
        <f t="shared" si="1"/>
        <v>0</v>
      </c>
      <c r="AI69" s="4">
        <f t="shared" si="2"/>
        <v>0</v>
      </c>
      <c r="AJ69" s="4">
        <f t="shared" si="3"/>
        <v>0</v>
      </c>
      <c r="AK69" s="4">
        <f t="shared" si="4"/>
        <v>0</v>
      </c>
      <c r="AL69" s="4">
        <f t="shared" si="5"/>
        <v>0</v>
      </c>
    </row>
    <row r="70" spans="6:38" ht="20.100000000000001" customHeight="1" x14ac:dyDescent="0.25">
      <c r="F70" s="4">
        <f t="shared" si="0"/>
        <v>0</v>
      </c>
      <c r="G70" s="218">
        <f t="shared" si="6"/>
        <v>0</v>
      </c>
      <c r="H70" s="212"/>
      <c r="I70" s="152"/>
      <c r="J70" s="152"/>
      <c r="K70" s="150"/>
      <c r="L70" s="150"/>
      <c r="M70" s="150"/>
      <c r="N70" s="150"/>
      <c r="O70" s="152"/>
      <c r="P70" s="152"/>
      <c r="Q70" s="152"/>
      <c r="R70" s="152"/>
      <c r="S70" s="152"/>
      <c r="T70" s="152"/>
      <c r="U70" s="152"/>
      <c r="V70" s="152"/>
      <c r="W70" s="152"/>
      <c r="X70" s="152"/>
      <c r="Y70" s="152"/>
      <c r="Z70" s="150"/>
      <c r="AA70" s="150"/>
      <c r="AB70" s="150"/>
      <c r="AC70" s="150"/>
      <c r="AD70" s="150"/>
      <c r="AE70" s="150"/>
      <c r="AF70" s="150"/>
      <c r="AG70" s="152"/>
      <c r="AH70" s="4">
        <f t="shared" si="1"/>
        <v>0</v>
      </c>
      <c r="AI70" s="4">
        <f t="shared" si="2"/>
        <v>0</v>
      </c>
      <c r="AJ70" s="4">
        <f t="shared" si="3"/>
        <v>0</v>
      </c>
      <c r="AK70" s="4">
        <f t="shared" si="4"/>
        <v>0</v>
      </c>
      <c r="AL70" s="4">
        <f t="shared" si="5"/>
        <v>0</v>
      </c>
    </row>
    <row r="71" spans="6:38" ht="20.100000000000001" customHeight="1" x14ac:dyDescent="0.25">
      <c r="F71" s="4">
        <f t="shared" si="0"/>
        <v>0</v>
      </c>
      <c r="G71" s="218">
        <f t="shared" si="6"/>
        <v>0</v>
      </c>
      <c r="H71" s="212"/>
      <c r="I71" s="152"/>
      <c r="J71" s="152"/>
      <c r="K71" s="150"/>
      <c r="L71" s="150"/>
      <c r="M71" s="150"/>
      <c r="N71" s="150"/>
      <c r="O71" s="152"/>
      <c r="P71" s="152"/>
      <c r="Q71" s="152"/>
      <c r="R71" s="152"/>
      <c r="S71" s="152"/>
      <c r="T71" s="152"/>
      <c r="U71" s="152"/>
      <c r="V71" s="152"/>
      <c r="W71" s="152"/>
      <c r="X71" s="152"/>
      <c r="Y71" s="152"/>
      <c r="Z71" s="150"/>
      <c r="AA71" s="150"/>
      <c r="AB71" s="150"/>
      <c r="AC71" s="150"/>
      <c r="AD71" s="150"/>
      <c r="AE71" s="150"/>
      <c r="AF71" s="150"/>
      <c r="AG71" s="152"/>
      <c r="AH71" s="4">
        <f t="shared" si="1"/>
        <v>0</v>
      </c>
      <c r="AI71" s="4">
        <f t="shared" si="2"/>
        <v>0</v>
      </c>
      <c r="AJ71" s="4">
        <f t="shared" si="3"/>
        <v>0</v>
      </c>
      <c r="AK71" s="4">
        <f t="shared" si="4"/>
        <v>0</v>
      </c>
      <c r="AL71" s="4">
        <f t="shared" si="5"/>
        <v>0</v>
      </c>
    </row>
    <row r="72" spans="6:38" ht="20.100000000000001" customHeight="1" x14ac:dyDescent="0.25">
      <c r="F72" s="4">
        <f t="shared" si="0"/>
        <v>0</v>
      </c>
      <c r="G72" s="218">
        <f t="shared" si="6"/>
        <v>0</v>
      </c>
      <c r="H72" s="212"/>
      <c r="I72" s="152"/>
      <c r="J72" s="152"/>
      <c r="K72" s="150"/>
      <c r="L72" s="150"/>
      <c r="M72" s="150"/>
      <c r="N72" s="150"/>
      <c r="O72" s="152"/>
      <c r="P72" s="152"/>
      <c r="Q72" s="152"/>
      <c r="R72" s="152"/>
      <c r="S72" s="152"/>
      <c r="T72" s="152"/>
      <c r="U72" s="152"/>
      <c r="V72" s="152"/>
      <c r="W72" s="152"/>
      <c r="X72" s="152"/>
      <c r="Y72" s="152"/>
      <c r="Z72" s="150"/>
      <c r="AA72" s="150"/>
      <c r="AB72" s="150"/>
      <c r="AC72" s="150"/>
      <c r="AD72" s="150"/>
      <c r="AE72" s="150"/>
      <c r="AF72" s="150"/>
      <c r="AG72" s="152"/>
      <c r="AH72" s="4">
        <f t="shared" si="1"/>
        <v>0</v>
      </c>
      <c r="AI72" s="4">
        <f t="shared" si="2"/>
        <v>0</v>
      </c>
      <c r="AJ72" s="4">
        <f t="shared" si="3"/>
        <v>0</v>
      </c>
      <c r="AK72" s="4">
        <f t="shared" si="4"/>
        <v>0</v>
      </c>
      <c r="AL72" s="4">
        <f t="shared" si="5"/>
        <v>0</v>
      </c>
    </row>
    <row r="73" spans="6:38" ht="20.100000000000001" customHeight="1" x14ac:dyDescent="0.25">
      <c r="F73" s="4">
        <f t="shared" si="0"/>
        <v>0</v>
      </c>
      <c r="G73" s="218">
        <f t="shared" si="6"/>
        <v>0</v>
      </c>
      <c r="H73" s="212"/>
      <c r="I73" s="152"/>
      <c r="J73" s="152"/>
      <c r="K73" s="150"/>
      <c r="L73" s="150"/>
      <c r="M73" s="150"/>
      <c r="N73" s="150"/>
      <c r="O73" s="152"/>
      <c r="P73" s="152"/>
      <c r="Q73" s="152"/>
      <c r="R73" s="152"/>
      <c r="S73" s="152"/>
      <c r="T73" s="152"/>
      <c r="U73" s="152"/>
      <c r="V73" s="152"/>
      <c r="W73" s="152"/>
      <c r="X73" s="152"/>
      <c r="Y73" s="152"/>
      <c r="Z73" s="150"/>
      <c r="AA73" s="150"/>
      <c r="AB73" s="150"/>
      <c r="AC73" s="150"/>
      <c r="AD73" s="150"/>
      <c r="AE73" s="150"/>
      <c r="AF73" s="150"/>
      <c r="AG73" s="152"/>
      <c r="AH73" s="4">
        <f t="shared" si="1"/>
        <v>0</v>
      </c>
      <c r="AI73" s="4">
        <f t="shared" si="2"/>
        <v>0</v>
      </c>
      <c r="AJ73" s="4">
        <f t="shared" si="3"/>
        <v>0</v>
      </c>
      <c r="AK73" s="4">
        <f t="shared" si="4"/>
        <v>0</v>
      </c>
      <c r="AL73" s="4">
        <f t="shared" si="5"/>
        <v>0</v>
      </c>
    </row>
    <row r="74" spans="6:38" ht="20.100000000000001" customHeight="1" x14ac:dyDescent="0.25">
      <c r="F74" s="4">
        <f t="shared" si="0"/>
        <v>0</v>
      </c>
      <c r="G74" s="218">
        <f t="shared" si="6"/>
        <v>0</v>
      </c>
      <c r="H74" s="212"/>
      <c r="I74" s="152"/>
      <c r="J74" s="152"/>
      <c r="K74" s="150"/>
      <c r="L74" s="150"/>
      <c r="M74" s="150"/>
      <c r="N74" s="150"/>
      <c r="O74" s="152"/>
      <c r="P74" s="152"/>
      <c r="Q74" s="152"/>
      <c r="R74" s="152"/>
      <c r="S74" s="152"/>
      <c r="T74" s="152"/>
      <c r="U74" s="152"/>
      <c r="V74" s="152"/>
      <c r="W74" s="152"/>
      <c r="X74" s="152"/>
      <c r="Y74" s="152"/>
      <c r="Z74" s="150"/>
      <c r="AA74" s="150"/>
      <c r="AB74" s="150"/>
      <c r="AC74" s="150"/>
      <c r="AD74" s="150"/>
      <c r="AE74" s="150"/>
      <c r="AF74" s="150"/>
      <c r="AG74" s="152"/>
      <c r="AH74" s="4">
        <f t="shared" si="1"/>
        <v>0</v>
      </c>
      <c r="AI74" s="4">
        <f t="shared" si="2"/>
        <v>0</v>
      </c>
      <c r="AJ74" s="4">
        <f t="shared" si="3"/>
        <v>0</v>
      </c>
      <c r="AK74" s="4">
        <f t="shared" si="4"/>
        <v>0</v>
      </c>
      <c r="AL74" s="4">
        <f t="shared" si="5"/>
        <v>0</v>
      </c>
    </row>
    <row r="75" spans="6:38" ht="20.100000000000001" customHeight="1" x14ac:dyDescent="0.25">
      <c r="F75" s="4">
        <f t="shared" si="0"/>
        <v>0</v>
      </c>
      <c r="G75" s="218">
        <f t="shared" si="6"/>
        <v>0</v>
      </c>
      <c r="H75" s="212"/>
      <c r="I75" s="152"/>
      <c r="J75" s="152"/>
      <c r="K75" s="150"/>
      <c r="L75" s="150"/>
      <c r="M75" s="150"/>
      <c r="N75" s="150"/>
      <c r="O75" s="152"/>
      <c r="P75" s="152"/>
      <c r="Q75" s="152"/>
      <c r="R75" s="152"/>
      <c r="S75" s="152"/>
      <c r="T75" s="152"/>
      <c r="U75" s="152"/>
      <c r="V75" s="152"/>
      <c r="W75" s="152"/>
      <c r="X75" s="152"/>
      <c r="Y75" s="152"/>
      <c r="Z75" s="150"/>
      <c r="AA75" s="150"/>
      <c r="AB75" s="150"/>
      <c r="AC75" s="150"/>
      <c r="AD75" s="150"/>
      <c r="AE75" s="150"/>
      <c r="AF75" s="150"/>
      <c r="AG75" s="152"/>
      <c r="AH75" s="4">
        <f t="shared" si="1"/>
        <v>0</v>
      </c>
      <c r="AI75" s="4">
        <f t="shared" si="2"/>
        <v>0</v>
      </c>
      <c r="AJ75" s="4">
        <f t="shared" si="3"/>
        <v>0</v>
      </c>
      <c r="AK75" s="4">
        <f t="shared" si="4"/>
        <v>0</v>
      </c>
      <c r="AL75" s="4">
        <f t="shared" si="5"/>
        <v>0</v>
      </c>
    </row>
    <row r="76" spans="6:38" ht="20.100000000000001" customHeight="1" x14ac:dyDescent="0.25">
      <c r="F76" s="4">
        <f t="shared" si="0"/>
        <v>0</v>
      </c>
      <c r="G76" s="218">
        <f t="shared" si="6"/>
        <v>0</v>
      </c>
      <c r="H76" s="212"/>
      <c r="I76" s="152"/>
      <c r="J76" s="152"/>
      <c r="K76" s="150"/>
      <c r="L76" s="150"/>
      <c r="M76" s="150"/>
      <c r="N76" s="150"/>
      <c r="O76" s="152"/>
      <c r="P76" s="152"/>
      <c r="Q76" s="152"/>
      <c r="R76" s="152"/>
      <c r="S76" s="152"/>
      <c r="T76" s="152"/>
      <c r="U76" s="152"/>
      <c r="V76" s="152"/>
      <c r="W76" s="152"/>
      <c r="X76" s="152"/>
      <c r="Y76" s="152"/>
      <c r="Z76" s="150"/>
      <c r="AA76" s="150"/>
      <c r="AB76" s="150"/>
      <c r="AC76" s="150"/>
      <c r="AD76" s="150"/>
      <c r="AE76" s="150"/>
      <c r="AF76" s="150"/>
      <c r="AG76" s="152"/>
      <c r="AH76" s="4">
        <f t="shared" si="1"/>
        <v>0</v>
      </c>
      <c r="AI76" s="4">
        <f t="shared" si="2"/>
        <v>0</v>
      </c>
      <c r="AJ76" s="4">
        <f t="shared" si="3"/>
        <v>0</v>
      </c>
      <c r="AK76" s="4">
        <f t="shared" si="4"/>
        <v>0</v>
      </c>
      <c r="AL76" s="4">
        <f t="shared" si="5"/>
        <v>0</v>
      </c>
    </row>
    <row r="77" spans="6:38" ht="20.100000000000001" customHeight="1" x14ac:dyDescent="0.25">
      <c r="F77" s="4">
        <f t="shared" si="0"/>
        <v>0</v>
      </c>
      <c r="G77" s="218">
        <f t="shared" si="6"/>
        <v>0</v>
      </c>
      <c r="H77" s="212"/>
      <c r="I77" s="152"/>
      <c r="J77" s="152"/>
      <c r="K77" s="150"/>
      <c r="L77" s="150"/>
      <c r="M77" s="150"/>
      <c r="N77" s="150"/>
      <c r="O77" s="152"/>
      <c r="P77" s="152"/>
      <c r="Q77" s="152"/>
      <c r="R77" s="152"/>
      <c r="S77" s="152"/>
      <c r="T77" s="152"/>
      <c r="U77" s="152"/>
      <c r="V77" s="152"/>
      <c r="W77" s="152"/>
      <c r="X77" s="152"/>
      <c r="Y77" s="152"/>
      <c r="Z77" s="150"/>
      <c r="AA77" s="150"/>
      <c r="AB77" s="150"/>
      <c r="AC77" s="150"/>
      <c r="AD77" s="150"/>
      <c r="AE77" s="150"/>
      <c r="AF77" s="150"/>
      <c r="AG77" s="152"/>
      <c r="AH77" s="4">
        <f t="shared" si="1"/>
        <v>0</v>
      </c>
      <c r="AI77" s="4">
        <f t="shared" si="2"/>
        <v>0</v>
      </c>
      <c r="AJ77" s="4">
        <f t="shared" si="3"/>
        <v>0</v>
      </c>
      <c r="AK77" s="4">
        <f t="shared" si="4"/>
        <v>0</v>
      </c>
      <c r="AL77" s="4">
        <f t="shared" si="5"/>
        <v>0</v>
      </c>
    </row>
    <row r="78" spans="6:38" ht="20.100000000000001" customHeight="1" x14ac:dyDescent="0.25">
      <c r="F78" s="4">
        <f t="shared" ref="F78:F141" si="7">IFERROR(IF($D$16=1,(IF(G78&gt;=1,(IF(H78&gt;=$D$14,(IF(H78&lt;=$D$15,G78,0)),0)),0)),0),0)</f>
        <v>0</v>
      </c>
      <c r="G78" s="218">
        <f t="shared" si="6"/>
        <v>0</v>
      </c>
      <c r="H78" s="212"/>
      <c r="I78" s="152"/>
      <c r="J78" s="152"/>
      <c r="K78" s="150"/>
      <c r="L78" s="150"/>
      <c r="M78" s="150"/>
      <c r="N78" s="150"/>
      <c r="O78" s="152"/>
      <c r="P78" s="152"/>
      <c r="Q78" s="152"/>
      <c r="R78" s="152"/>
      <c r="S78" s="152"/>
      <c r="T78" s="152"/>
      <c r="U78" s="152"/>
      <c r="V78" s="152"/>
      <c r="W78" s="152"/>
      <c r="X78" s="152"/>
      <c r="Y78" s="152"/>
      <c r="Z78" s="150"/>
      <c r="AA78" s="150"/>
      <c r="AB78" s="150"/>
      <c r="AC78" s="150"/>
      <c r="AD78" s="150"/>
      <c r="AE78" s="150"/>
      <c r="AF78" s="150"/>
      <c r="AG78" s="152"/>
      <c r="AH78" s="4">
        <f t="shared" ref="AH78:AH141" si="8">IFERROR(IF($G78&gt;=1,(IF(LEN(P78)&gt;=2,VLOOKUP(P78,$A$1:$B$9,2,0),0)),0),0)</f>
        <v>0</v>
      </c>
      <c r="AI78" s="4">
        <f t="shared" ref="AI78:AI141" si="9">IFERROR(IF($G78&gt;=1,(IF(LEN(R78)&gt;=2,VLOOKUP(R78,$A$1:$B$9,2,0),0)),0),0)</f>
        <v>0</v>
      </c>
      <c r="AJ78" s="4">
        <f t="shared" ref="AJ78:AJ141" si="10">IFERROR(IF($G78&gt;=1,(IF(LEN(T78)&gt;=2,VLOOKUP(T78,$A$1:$B$9,2,0),0)),0),0)</f>
        <v>0</v>
      </c>
      <c r="AK78" s="4">
        <f t="shared" ref="AK78:AK141" si="11">IFERROR(IF($G78&gt;=1,(IF(LEN(V78)&gt;=2,VLOOKUP(V78,$A$1:$B$9,2,0),0)),0),0)</f>
        <v>0</v>
      </c>
      <c r="AL78" s="4">
        <f t="shared" ref="AL78:AL141" si="12">IFERROR(IF($G78&gt;=1,(IF(LEN(X78)&gt;=2,VLOOKUP(X78,$A$1:$B$9,2,0),0)),0),0)</f>
        <v>0</v>
      </c>
    </row>
    <row r="79" spans="6:38" ht="20.100000000000001" customHeight="1" x14ac:dyDescent="0.25">
      <c r="F79" s="4">
        <f t="shared" si="7"/>
        <v>0</v>
      </c>
      <c r="G79" s="218">
        <f t="shared" ref="G79:G142" si="13">IFERROR(IF(H79&gt;=2000,(IF(LEN(I79)&gt;=3,G78+1,0)),0),0)</f>
        <v>0</v>
      </c>
      <c r="H79" s="212"/>
      <c r="I79" s="152"/>
      <c r="J79" s="152"/>
      <c r="K79" s="150"/>
      <c r="L79" s="150"/>
      <c r="M79" s="150"/>
      <c r="N79" s="150"/>
      <c r="O79" s="152"/>
      <c r="P79" s="152"/>
      <c r="Q79" s="152"/>
      <c r="R79" s="152"/>
      <c r="S79" s="152"/>
      <c r="T79" s="152"/>
      <c r="U79" s="152"/>
      <c r="V79" s="152"/>
      <c r="W79" s="152"/>
      <c r="X79" s="152"/>
      <c r="Y79" s="152"/>
      <c r="Z79" s="150"/>
      <c r="AA79" s="150"/>
      <c r="AB79" s="150"/>
      <c r="AC79" s="150"/>
      <c r="AD79" s="150"/>
      <c r="AE79" s="150"/>
      <c r="AF79" s="150"/>
      <c r="AG79" s="152"/>
      <c r="AH79" s="4">
        <f t="shared" si="8"/>
        <v>0</v>
      </c>
      <c r="AI79" s="4">
        <f t="shared" si="9"/>
        <v>0</v>
      </c>
      <c r="AJ79" s="4">
        <f t="shared" si="10"/>
        <v>0</v>
      </c>
      <c r="AK79" s="4">
        <f t="shared" si="11"/>
        <v>0</v>
      </c>
      <c r="AL79" s="4">
        <f t="shared" si="12"/>
        <v>0</v>
      </c>
    </row>
    <row r="80" spans="6:38" ht="20.100000000000001" customHeight="1" x14ac:dyDescent="0.25">
      <c r="F80" s="4">
        <f t="shared" si="7"/>
        <v>0</v>
      </c>
      <c r="G80" s="218">
        <f t="shared" si="13"/>
        <v>0</v>
      </c>
      <c r="H80" s="212"/>
      <c r="I80" s="152"/>
      <c r="J80" s="152"/>
      <c r="K80" s="150"/>
      <c r="L80" s="150"/>
      <c r="M80" s="150"/>
      <c r="N80" s="150"/>
      <c r="O80" s="152"/>
      <c r="P80" s="152"/>
      <c r="Q80" s="152"/>
      <c r="R80" s="152"/>
      <c r="S80" s="152"/>
      <c r="T80" s="152"/>
      <c r="U80" s="152"/>
      <c r="V80" s="152"/>
      <c r="W80" s="152"/>
      <c r="X80" s="152"/>
      <c r="Y80" s="152"/>
      <c r="Z80" s="150"/>
      <c r="AA80" s="150"/>
      <c r="AB80" s="150"/>
      <c r="AC80" s="150"/>
      <c r="AD80" s="150"/>
      <c r="AE80" s="150"/>
      <c r="AF80" s="150"/>
      <c r="AG80" s="152"/>
      <c r="AH80" s="4">
        <f t="shared" si="8"/>
        <v>0</v>
      </c>
      <c r="AI80" s="4">
        <f t="shared" si="9"/>
        <v>0</v>
      </c>
      <c r="AJ80" s="4">
        <f t="shared" si="10"/>
        <v>0</v>
      </c>
      <c r="AK80" s="4">
        <f t="shared" si="11"/>
        <v>0</v>
      </c>
      <c r="AL80" s="4">
        <f t="shared" si="12"/>
        <v>0</v>
      </c>
    </row>
    <row r="81" spans="6:38" ht="20.100000000000001" customHeight="1" x14ac:dyDescent="0.25">
      <c r="F81" s="4">
        <f t="shared" si="7"/>
        <v>0</v>
      </c>
      <c r="G81" s="218">
        <f t="shared" si="13"/>
        <v>0</v>
      </c>
      <c r="H81" s="212"/>
      <c r="I81" s="152"/>
      <c r="J81" s="152"/>
      <c r="K81" s="150"/>
      <c r="L81" s="150"/>
      <c r="M81" s="150"/>
      <c r="N81" s="150"/>
      <c r="O81" s="152"/>
      <c r="P81" s="152"/>
      <c r="Q81" s="152"/>
      <c r="R81" s="152"/>
      <c r="S81" s="152"/>
      <c r="T81" s="152"/>
      <c r="U81" s="152"/>
      <c r="V81" s="152"/>
      <c r="W81" s="152"/>
      <c r="X81" s="152"/>
      <c r="Y81" s="152"/>
      <c r="Z81" s="150"/>
      <c r="AA81" s="150"/>
      <c r="AB81" s="150"/>
      <c r="AC81" s="150"/>
      <c r="AD81" s="150"/>
      <c r="AE81" s="150"/>
      <c r="AF81" s="150"/>
      <c r="AG81" s="152"/>
      <c r="AH81" s="4">
        <f t="shared" si="8"/>
        <v>0</v>
      </c>
      <c r="AI81" s="4">
        <f t="shared" si="9"/>
        <v>0</v>
      </c>
      <c r="AJ81" s="4">
        <f t="shared" si="10"/>
        <v>0</v>
      </c>
      <c r="AK81" s="4">
        <f t="shared" si="11"/>
        <v>0</v>
      </c>
      <c r="AL81" s="4">
        <f t="shared" si="12"/>
        <v>0</v>
      </c>
    </row>
    <row r="82" spans="6:38" ht="20.100000000000001" customHeight="1" x14ac:dyDescent="0.25">
      <c r="F82" s="4">
        <f t="shared" si="7"/>
        <v>0</v>
      </c>
      <c r="G82" s="218">
        <f t="shared" si="13"/>
        <v>0</v>
      </c>
      <c r="H82" s="212"/>
      <c r="I82" s="152"/>
      <c r="J82" s="152"/>
      <c r="K82" s="150"/>
      <c r="L82" s="150"/>
      <c r="M82" s="150"/>
      <c r="N82" s="150"/>
      <c r="O82" s="152"/>
      <c r="P82" s="152"/>
      <c r="Q82" s="152"/>
      <c r="R82" s="152"/>
      <c r="S82" s="152"/>
      <c r="T82" s="152"/>
      <c r="U82" s="152"/>
      <c r="V82" s="152"/>
      <c r="W82" s="152"/>
      <c r="X82" s="152"/>
      <c r="Y82" s="152"/>
      <c r="Z82" s="150"/>
      <c r="AA82" s="150"/>
      <c r="AB82" s="150"/>
      <c r="AC82" s="150"/>
      <c r="AD82" s="150"/>
      <c r="AE82" s="150"/>
      <c r="AF82" s="150"/>
      <c r="AG82" s="152"/>
      <c r="AH82" s="4">
        <f t="shared" si="8"/>
        <v>0</v>
      </c>
      <c r="AI82" s="4">
        <f t="shared" si="9"/>
        <v>0</v>
      </c>
      <c r="AJ82" s="4">
        <f t="shared" si="10"/>
        <v>0</v>
      </c>
      <c r="AK82" s="4">
        <f t="shared" si="11"/>
        <v>0</v>
      </c>
      <c r="AL82" s="4">
        <f t="shared" si="12"/>
        <v>0</v>
      </c>
    </row>
    <row r="83" spans="6:38" ht="20.100000000000001" customHeight="1" x14ac:dyDescent="0.25">
      <c r="F83" s="4">
        <f t="shared" si="7"/>
        <v>0</v>
      </c>
      <c r="G83" s="218">
        <f t="shared" si="13"/>
        <v>0</v>
      </c>
      <c r="H83" s="212"/>
      <c r="I83" s="152"/>
      <c r="J83" s="152"/>
      <c r="K83" s="150"/>
      <c r="L83" s="150"/>
      <c r="M83" s="150"/>
      <c r="N83" s="150"/>
      <c r="O83" s="152"/>
      <c r="P83" s="152"/>
      <c r="Q83" s="152"/>
      <c r="R83" s="152"/>
      <c r="S83" s="152"/>
      <c r="T83" s="152"/>
      <c r="U83" s="152"/>
      <c r="V83" s="152"/>
      <c r="W83" s="152"/>
      <c r="X83" s="152"/>
      <c r="Y83" s="152"/>
      <c r="Z83" s="150"/>
      <c r="AA83" s="150"/>
      <c r="AB83" s="150"/>
      <c r="AC83" s="150"/>
      <c r="AD83" s="150"/>
      <c r="AE83" s="150"/>
      <c r="AF83" s="150"/>
      <c r="AG83" s="152"/>
      <c r="AH83" s="4">
        <f t="shared" si="8"/>
        <v>0</v>
      </c>
      <c r="AI83" s="4">
        <f t="shared" si="9"/>
        <v>0</v>
      </c>
      <c r="AJ83" s="4">
        <f t="shared" si="10"/>
        <v>0</v>
      </c>
      <c r="AK83" s="4">
        <f t="shared" si="11"/>
        <v>0</v>
      </c>
      <c r="AL83" s="4">
        <f t="shared" si="12"/>
        <v>0</v>
      </c>
    </row>
    <row r="84" spans="6:38" ht="20.100000000000001" customHeight="1" x14ac:dyDescent="0.25">
      <c r="F84" s="4">
        <f t="shared" si="7"/>
        <v>0</v>
      </c>
      <c r="G84" s="218">
        <f t="shared" si="13"/>
        <v>0</v>
      </c>
      <c r="H84" s="212"/>
      <c r="I84" s="152"/>
      <c r="J84" s="152"/>
      <c r="K84" s="150"/>
      <c r="L84" s="150"/>
      <c r="M84" s="150"/>
      <c r="N84" s="150"/>
      <c r="O84" s="152"/>
      <c r="P84" s="152"/>
      <c r="Q84" s="152"/>
      <c r="R84" s="152"/>
      <c r="S84" s="152"/>
      <c r="T84" s="152"/>
      <c r="U84" s="152"/>
      <c r="V84" s="152"/>
      <c r="W84" s="152"/>
      <c r="X84" s="152"/>
      <c r="Y84" s="152"/>
      <c r="Z84" s="150"/>
      <c r="AA84" s="150"/>
      <c r="AB84" s="150"/>
      <c r="AC84" s="150"/>
      <c r="AD84" s="150"/>
      <c r="AE84" s="150"/>
      <c r="AF84" s="150"/>
      <c r="AG84" s="152"/>
      <c r="AH84" s="4">
        <f t="shared" si="8"/>
        <v>0</v>
      </c>
      <c r="AI84" s="4">
        <f t="shared" si="9"/>
        <v>0</v>
      </c>
      <c r="AJ84" s="4">
        <f t="shared" si="10"/>
        <v>0</v>
      </c>
      <c r="AK84" s="4">
        <f t="shared" si="11"/>
        <v>0</v>
      </c>
      <c r="AL84" s="4">
        <f t="shared" si="12"/>
        <v>0</v>
      </c>
    </row>
    <row r="85" spans="6:38" ht="20.100000000000001" customHeight="1" x14ac:dyDescent="0.25">
      <c r="F85" s="4">
        <f t="shared" si="7"/>
        <v>0</v>
      </c>
      <c r="G85" s="218">
        <f t="shared" si="13"/>
        <v>0</v>
      </c>
      <c r="H85" s="212"/>
      <c r="I85" s="152"/>
      <c r="J85" s="152"/>
      <c r="K85" s="150"/>
      <c r="L85" s="150"/>
      <c r="M85" s="150"/>
      <c r="N85" s="150"/>
      <c r="O85" s="152"/>
      <c r="P85" s="152"/>
      <c r="Q85" s="152"/>
      <c r="R85" s="152"/>
      <c r="S85" s="152"/>
      <c r="T85" s="152"/>
      <c r="U85" s="152"/>
      <c r="V85" s="152"/>
      <c r="W85" s="152"/>
      <c r="X85" s="152"/>
      <c r="Y85" s="152"/>
      <c r="Z85" s="150"/>
      <c r="AA85" s="150"/>
      <c r="AB85" s="150"/>
      <c r="AC85" s="150"/>
      <c r="AD85" s="150"/>
      <c r="AE85" s="150"/>
      <c r="AF85" s="150"/>
      <c r="AG85" s="152"/>
      <c r="AH85" s="4">
        <f t="shared" si="8"/>
        <v>0</v>
      </c>
      <c r="AI85" s="4">
        <f t="shared" si="9"/>
        <v>0</v>
      </c>
      <c r="AJ85" s="4">
        <f t="shared" si="10"/>
        <v>0</v>
      </c>
      <c r="AK85" s="4">
        <f t="shared" si="11"/>
        <v>0</v>
      </c>
      <c r="AL85" s="4">
        <f t="shared" si="12"/>
        <v>0</v>
      </c>
    </row>
    <row r="86" spans="6:38" ht="20.100000000000001" customHeight="1" x14ac:dyDescent="0.25">
      <c r="F86" s="4">
        <f t="shared" si="7"/>
        <v>0</v>
      </c>
      <c r="G86" s="218">
        <f t="shared" si="13"/>
        <v>0</v>
      </c>
      <c r="H86" s="212"/>
      <c r="I86" s="152"/>
      <c r="J86" s="152"/>
      <c r="K86" s="150"/>
      <c r="L86" s="150"/>
      <c r="M86" s="150"/>
      <c r="N86" s="150"/>
      <c r="O86" s="152"/>
      <c r="P86" s="152"/>
      <c r="Q86" s="152"/>
      <c r="R86" s="152"/>
      <c r="S86" s="152"/>
      <c r="T86" s="152"/>
      <c r="U86" s="152"/>
      <c r="V86" s="152"/>
      <c r="W86" s="152"/>
      <c r="X86" s="152"/>
      <c r="Y86" s="152"/>
      <c r="Z86" s="150"/>
      <c r="AA86" s="150"/>
      <c r="AB86" s="150"/>
      <c r="AC86" s="150"/>
      <c r="AD86" s="150"/>
      <c r="AE86" s="150"/>
      <c r="AF86" s="150"/>
      <c r="AG86" s="152"/>
      <c r="AH86" s="4">
        <f t="shared" si="8"/>
        <v>0</v>
      </c>
      <c r="AI86" s="4">
        <f t="shared" si="9"/>
        <v>0</v>
      </c>
      <c r="AJ86" s="4">
        <f t="shared" si="10"/>
        <v>0</v>
      </c>
      <c r="AK86" s="4">
        <f t="shared" si="11"/>
        <v>0</v>
      </c>
      <c r="AL86" s="4">
        <f t="shared" si="12"/>
        <v>0</v>
      </c>
    </row>
    <row r="87" spans="6:38" ht="20.100000000000001" customHeight="1" x14ac:dyDescent="0.25">
      <c r="F87" s="4">
        <f t="shared" si="7"/>
        <v>0</v>
      </c>
      <c r="G87" s="218">
        <f t="shared" si="13"/>
        <v>0</v>
      </c>
      <c r="H87" s="212"/>
      <c r="I87" s="152"/>
      <c r="J87" s="152"/>
      <c r="K87" s="150"/>
      <c r="L87" s="150"/>
      <c r="M87" s="150"/>
      <c r="N87" s="150"/>
      <c r="O87" s="152"/>
      <c r="P87" s="152"/>
      <c r="Q87" s="152"/>
      <c r="R87" s="152"/>
      <c r="S87" s="152"/>
      <c r="T87" s="152"/>
      <c r="U87" s="152"/>
      <c r="V87" s="152"/>
      <c r="W87" s="152"/>
      <c r="X87" s="152"/>
      <c r="Y87" s="152"/>
      <c r="Z87" s="150"/>
      <c r="AA87" s="150"/>
      <c r="AB87" s="150"/>
      <c r="AC87" s="150"/>
      <c r="AD87" s="150"/>
      <c r="AE87" s="150"/>
      <c r="AF87" s="150"/>
      <c r="AG87" s="152"/>
      <c r="AH87" s="4">
        <f t="shared" si="8"/>
        <v>0</v>
      </c>
      <c r="AI87" s="4">
        <f t="shared" si="9"/>
        <v>0</v>
      </c>
      <c r="AJ87" s="4">
        <f t="shared" si="10"/>
        <v>0</v>
      </c>
      <c r="AK87" s="4">
        <f t="shared" si="11"/>
        <v>0</v>
      </c>
      <c r="AL87" s="4">
        <f t="shared" si="12"/>
        <v>0</v>
      </c>
    </row>
    <row r="88" spans="6:38" ht="20.100000000000001" customHeight="1" x14ac:dyDescent="0.25">
      <c r="F88" s="4">
        <f t="shared" si="7"/>
        <v>0</v>
      </c>
      <c r="G88" s="218">
        <f t="shared" si="13"/>
        <v>0</v>
      </c>
      <c r="H88" s="212"/>
      <c r="I88" s="152"/>
      <c r="J88" s="152"/>
      <c r="K88" s="150"/>
      <c r="L88" s="150"/>
      <c r="M88" s="150"/>
      <c r="N88" s="150"/>
      <c r="O88" s="152"/>
      <c r="P88" s="152"/>
      <c r="Q88" s="152"/>
      <c r="R88" s="152"/>
      <c r="S88" s="152"/>
      <c r="T88" s="152"/>
      <c r="U88" s="152"/>
      <c r="V88" s="152"/>
      <c r="W88" s="152"/>
      <c r="X88" s="152"/>
      <c r="Y88" s="152"/>
      <c r="Z88" s="150"/>
      <c r="AA88" s="150"/>
      <c r="AB88" s="150"/>
      <c r="AC88" s="150"/>
      <c r="AD88" s="150"/>
      <c r="AE88" s="150"/>
      <c r="AF88" s="150"/>
      <c r="AG88" s="152"/>
      <c r="AH88" s="4">
        <f t="shared" si="8"/>
        <v>0</v>
      </c>
      <c r="AI88" s="4">
        <f t="shared" si="9"/>
        <v>0</v>
      </c>
      <c r="AJ88" s="4">
        <f t="shared" si="10"/>
        <v>0</v>
      </c>
      <c r="AK88" s="4">
        <f t="shared" si="11"/>
        <v>0</v>
      </c>
      <c r="AL88" s="4">
        <f t="shared" si="12"/>
        <v>0</v>
      </c>
    </row>
    <row r="89" spans="6:38" ht="20.100000000000001" customHeight="1" x14ac:dyDescent="0.25">
      <c r="F89" s="4">
        <f t="shared" si="7"/>
        <v>0</v>
      </c>
      <c r="G89" s="218">
        <f t="shared" si="13"/>
        <v>0</v>
      </c>
      <c r="H89" s="212"/>
      <c r="I89" s="152"/>
      <c r="J89" s="152"/>
      <c r="K89" s="150"/>
      <c r="L89" s="150"/>
      <c r="M89" s="150"/>
      <c r="N89" s="150"/>
      <c r="O89" s="152"/>
      <c r="P89" s="152"/>
      <c r="Q89" s="152"/>
      <c r="R89" s="152"/>
      <c r="S89" s="152"/>
      <c r="T89" s="152"/>
      <c r="U89" s="152"/>
      <c r="V89" s="152"/>
      <c r="W89" s="152"/>
      <c r="X89" s="152"/>
      <c r="Y89" s="152"/>
      <c r="Z89" s="150"/>
      <c r="AA89" s="150"/>
      <c r="AB89" s="150"/>
      <c r="AC89" s="150"/>
      <c r="AD89" s="150"/>
      <c r="AE89" s="150"/>
      <c r="AF89" s="150"/>
      <c r="AG89" s="152"/>
      <c r="AH89" s="4">
        <f t="shared" si="8"/>
        <v>0</v>
      </c>
      <c r="AI89" s="4">
        <f t="shared" si="9"/>
        <v>0</v>
      </c>
      <c r="AJ89" s="4">
        <f t="shared" si="10"/>
        <v>0</v>
      </c>
      <c r="AK89" s="4">
        <f t="shared" si="11"/>
        <v>0</v>
      </c>
      <c r="AL89" s="4">
        <f t="shared" si="12"/>
        <v>0</v>
      </c>
    </row>
    <row r="90" spans="6:38" ht="20.100000000000001" customHeight="1" x14ac:dyDescent="0.25">
      <c r="F90" s="4">
        <f t="shared" si="7"/>
        <v>0</v>
      </c>
      <c r="G90" s="218">
        <f t="shared" si="13"/>
        <v>0</v>
      </c>
      <c r="H90" s="212"/>
      <c r="I90" s="152"/>
      <c r="J90" s="152"/>
      <c r="K90" s="150"/>
      <c r="L90" s="150"/>
      <c r="M90" s="150"/>
      <c r="N90" s="150"/>
      <c r="O90" s="152"/>
      <c r="P90" s="152"/>
      <c r="Q90" s="152"/>
      <c r="R90" s="152"/>
      <c r="S90" s="152"/>
      <c r="T90" s="152"/>
      <c r="U90" s="152"/>
      <c r="V90" s="152"/>
      <c r="W90" s="152"/>
      <c r="X90" s="152"/>
      <c r="Y90" s="152"/>
      <c r="Z90" s="150"/>
      <c r="AA90" s="150"/>
      <c r="AB90" s="150"/>
      <c r="AC90" s="150"/>
      <c r="AD90" s="150"/>
      <c r="AE90" s="150"/>
      <c r="AF90" s="150"/>
      <c r="AG90" s="152"/>
      <c r="AH90" s="4">
        <f t="shared" si="8"/>
        <v>0</v>
      </c>
      <c r="AI90" s="4">
        <f t="shared" si="9"/>
        <v>0</v>
      </c>
      <c r="AJ90" s="4">
        <f t="shared" si="10"/>
        <v>0</v>
      </c>
      <c r="AK90" s="4">
        <f t="shared" si="11"/>
        <v>0</v>
      </c>
      <c r="AL90" s="4">
        <f t="shared" si="12"/>
        <v>0</v>
      </c>
    </row>
    <row r="91" spans="6:38" ht="20.100000000000001" customHeight="1" x14ac:dyDescent="0.25">
      <c r="F91" s="4">
        <f t="shared" si="7"/>
        <v>0</v>
      </c>
      <c r="G91" s="218">
        <f t="shared" si="13"/>
        <v>0</v>
      </c>
      <c r="H91" s="212"/>
      <c r="I91" s="152"/>
      <c r="J91" s="152"/>
      <c r="K91" s="150"/>
      <c r="L91" s="150"/>
      <c r="M91" s="150"/>
      <c r="N91" s="150"/>
      <c r="O91" s="152"/>
      <c r="P91" s="152"/>
      <c r="Q91" s="152"/>
      <c r="R91" s="152"/>
      <c r="S91" s="152"/>
      <c r="T91" s="152"/>
      <c r="U91" s="152"/>
      <c r="V91" s="152"/>
      <c r="W91" s="152"/>
      <c r="X91" s="152"/>
      <c r="Y91" s="152"/>
      <c r="Z91" s="150"/>
      <c r="AA91" s="150"/>
      <c r="AB91" s="150"/>
      <c r="AC91" s="150"/>
      <c r="AD91" s="150"/>
      <c r="AE91" s="150"/>
      <c r="AF91" s="150"/>
      <c r="AG91" s="152"/>
      <c r="AH91" s="4">
        <f t="shared" si="8"/>
        <v>0</v>
      </c>
      <c r="AI91" s="4">
        <f t="shared" si="9"/>
        <v>0</v>
      </c>
      <c r="AJ91" s="4">
        <f t="shared" si="10"/>
        <v>0</v>
      </c>
      <c r="AK91" s="4">
        <f t="shared" si="11"/>
        <v>0</v>
      </c>
      <c r="AL91" s="4">
        <f t="shared" si="12"/>
        <v>0</v>
      </c>
    </row>
    <row r="92" spans="6:38" ht="20.100000000000001" customHeight="1" x14ac:dyDescent="0.25">
      <c r="F92" s="4">
        <f t="shared" si="7"/>
        <v>0</v>
      </c>
      <c r="G92" s="218">
        <f t="shared" si="13"/>
        <v>0</v>
      </c>
      <c r="H92" s="212"/>
      <c r="I92" s="152"/>
      <c r="J92" s="152"/>
      <c r="K92" s="150"/>
      <c r="L92" s="150"/>
      <c r="M92" s="150"/>
      <c r="N92" s="150"/>
      <c r="O92" s="152"/>
      <c r="P92" s="152"/>
      <c r="Q92" s="152"/>
      <c r="R92" s="152"/>
      <c r="S92" s="152"/>
      <c r="T92" s="152"/>
      <c r="U92" s="152"/>
      <c r="V92" s="152"/>
      <c r="W92" s="152"/>
      <c r="X92" s="152"/>
      <c r="Y92" s="152"/>
      <c r="Z92" s="150"/>
      <c r="AA92" s="150"/>
      <c r="AB92" s="150"/>
      <c r="AC92" s="150"/>
      <c r="AD92" s="150"/>
      <c r="AE92" s="150"/>
      <c r="AF92" s="150"/>
      <c r="AG92" s="152"/>
      <c r="AH92" s="4">
        <f t="shared" si="8"/>
        <v>0</v>
      </c>
      <c r="AI92" s="4">
        <f t="shared" si="9"/>
        <v>0</v>
      </c>
      <c r="AJ92" s="4">
        <f t="shared" si="10"/>
        <v>0</v>
      </c>
      <c r="AK92" s="4">
        <f t="shared" si="11"/>
        <v>0</v>
      </c>
      <c r="AL92" s="4">
        <f t="shared" si="12"/>
        <v>0</v>
      </c>
    </row>
    <row r="93" spans="6:38" ht="20.100000000000001" customHeight="1" x14ac:dyDescent="0.25">
      <c r="F93" s="4">
        <f t="shared" si="7"/>
        <v>0</v>
      </c>
      <c r="G93" s="218">
        <f t="shared" si="13"/>
        <v>0</v>
      </c>
      <c r="H93" s="212"/>
      <c r="I93" s="152"/>
      <c r="J93" s="152"/>
      <c r="K93" s="150"/>
      <c r="L93" s="150"/>
      <c r="M93" s="150"/>
      <c r="N93" s="150"/>
      <c r="O93" s="152"/>
      <c r="P93" s="152"/>
      <c r="Q93" s="152"/>
      <c r="R93" s="152"/>
      <c r="S93" s="152"/>
      <c r="T93" s="152"/>
      <c r="U93" s="152"/>
      <c r="V93" s="152"/>
      <c r="W93" s="152"/>
      <c r="X93" s="152"/>
      <c r="Y93" s="152"/>
      <c r="Z93" s="150"/>
      <c r="AA93" s="150"/>
      <c r="AB93" s="150"/>
      <c r="AC93" s="150"/>
      <c r="AD93" s="150"/>
      <c r="AE93" s="150"/>
      <c r="AF93" s="150"/>
      <c r="AG93" s="152"/>
      <c r="AH93" s="4">
        <f t="shared" si="8"/>
        <v>0</v>
      </c>
      <c r="AI93" s="4">
        <f t="shared" si="9"/>
        <v>0</v>
      </c>
      <c r="AJ93" s="4">
        <f t="shared" si="10"/>
        <v>0</v>
      </c>
      <c r="AK93" s="4">
        <f t="shared" si="11"/>
        <v>0</v>
      </c>
      <c r="AL93" s="4">
        <f t="shared" si="12"/>
        <v>0</v>
      </c>
    </row>
    <row r="94" spans="6:38" ht="20.100000000000001" customHeight="1" x14ac:dyDescent="0.25">
      <c r="F94" s="4">
        <f t="shared" si="7"/>
        <v>0</v>
      </c>
      <c r="G94" s="218">
        <f t="shared" si="13"/>
        <v>0</v>
      </c>
      <c r="H94" s="212"/>
      <c r="I94" s="152"/>
      <c r="J94" s="152"/>
      <c r="K94" s="150"/>
      <c r="L94" s="150"/>
      <c r="M94" s="150"/>
      <c r="N94" s="150"/>
      <c r="O94" s="152"/>
      <c r="P94" s="152"/>
      <c r="Q94" s="152"/>
      <c r="R94" s="152"/>
      <c r="S94" s="152"/>
      <c r="T94" s="152"/>
      <c r="U94" s="152"/>
      <c r="V94" s="152"/>
      <c r="W94" s="152"/>
      <c r="X94" s="152"/>
      <c r="Y94" s="152"/>
      <c r="Z94" s="150"/>
      <c r="AA94" s="150"/>
      <c r="AB94" s="150"/>
      <c r="AC94" s="150"/>
      <c r="AD94" s="150"/>
      <c r="AE94" s="150"/>
      <c r="AF94" s="150"/>
      <c r="AG94" s="152"/>
      <c r="AH94" s="4">
        <f t="shared" si="8"/>
        <v>0</v>
      </c>
      <c r="AI94" s="4">
        <f t="shared" si="9"/>
        <v>0</v>
      </c>
      <c r="AJ94" s="4">
        <f t="shared" si="10"/>
        <v>0</v>
      </c>
      <c r="AK94" s="4">
        <f t="shared" si="11"/>
        <v>0</v>
      </c>
      <c r="AL94" s="4">
        <f t="shared" si="12"/>
        <v>0</v>
      </c>
    </row>
    <row r="95" spans="6:38" ht="20.100000000000001" customHeight="1" x14ac:dyDescent="0.25">
      <c r="F95" s="4">
        <f t="shared" si="7"/>
        <v>0</v>
      </c>
      <c r="G95" s="218">
        <f t="shared" si="13"/>
        <v>0</v>
      </c>
      <c r="H95" s="212"/>
      <c r="I95" s="152"/>
      <c r="J95" s="152"/>
      <c r="K95" s="150"/>
      <c r="L95" s="150"/>
      <c r="M95" s="150"/>
      <c r="N95" s="150"/>
      <c r="O95" s="152"/>
      <c r="P95" s="152"/>
      <c r="Q95" s="152"/>
      <c r="R95" s="152"/>
      <c r="S95" s="152"/>
      <c r="T95" s="152"/>
      <c r="U95" s="152"/>
      <c r="V95" s="152"/>
      <c r="W95" s="152"/>
      <c r="X95" s="152"/>
      <c r="Y95" s="152"/>
      <c r="Z95" s="150"/>
      <c r="AA95" s="150"/>
      <c r="AB95" s="150"/>
      <c r="AC95" s="150"/>
      <c r="AD95" s="150"/>
      <c r="AE95" s="150"/>
      <c r="AF95" s="150"/>
      <c r="AG95" s="152"/>
      <c r="AH95" s="4">
        <f t="shared" si="8"/>
        <v>0</v>
      </c>
      <c r="AI95" s="4">
        <f t="shared" si="9"/>
        <v>0</v>
      </c>
      <c r="AJ95" s="4">
        <f t="shared" si="10"/>
        <v>0</v>
      </c>
      <c r="AK95" s="4">
        <f t="shared" si="11"/>
        <v>0</v>
      </c>
      <c r="AL95" s="4">
        <f t="shared" si="12"/>
        <v>0</v>
      </c>
    </row>
    <row r="96" spans="6:38" ht="20.100000000000001" customHeight="1" x14ac:dyDescent="0.25">
      <c r="F96" s="4">
        <f t="shared" si="7"/>
        <v>0</v>
      </c>
      <c r="G96" s="218">
        <f t="shared" si="13"/>
        <v>0</v>
      </c>
      <c r="H96" s="212"/>
      <c r="I96" s="152"/>
      <c r="J96" s="152"/>
      <c r="K96" s="150"/>
      <c r="L96" s="150"/>
      <c r="M96" s="150"/>
      <c r="N96" s="150"/>
      <c r="O96" s="152"/>
      <c r="P96" s="152"/>
      <c r="Q96" s="152"/>
      <c r="R96" s="152"/>
      <c r="S96" s="152"/>
      <c r="T96" s="152"/>
      <c r="U96" s="152"/>
      <c r="V96" s="152"/>
      <c r="W96" s="152"/>
      <c r="X96" s="152"/>
      <c r="Y96" s="152"/>
      <c r="Z96" s="150"/>
      <c r="AA96" s="150"/>
      <c r="AB96" s="150"/>
      <c r="AC96" s="150"/>
      <c r="AD96" s="150"/>
      <c r="AE96" s="150"/>
      <c r="AF96" s="150"/>
      <c r="AG96" s="152"/>
      <c r="AH96" s="4">
        <f t="shared" si="8"/>
        <v>0</v>
      </c>
      <c r="AI96" s="4">
        <f t="shared" si="9"/>
        <v>0</v>
      </c>
      <c r="AJ96" s="4">
        <f t="shared" si="10"/>
        <v>0</v>
      </c>
      <c r="AK96" s="4">
        <f t="shared" si="11"/>
        <v>0</v>
      </c>
      <c r="AL96" s="4">
        <f t="shared" si="12"/>
        <v>0</v>
      </c>
    </row>
    <row r="97" spans="6:38" ht="20.100000000000001" customHeight="1" x14ac:dyDescent="0.25">
      <c r="F97" s="4">
        <f t="shared" si="7"/>
        <v>0</v>
      </c>
      <c r="G97" s="218">
        <f t="shared" si="13"/>
        <v>0</v>
      </c>
      <c r="H97" s="212"/>
      <c r="I97" s="152"/>
      <c r="J97" s="152"/>
      <c r="K97" s="150"/>
      <c r="L97" s="150"/>
      <c r="M97" s="150"/>
      <c r="N97" s="150"/>
      <c r="O97" s="152"/>
      <c r="P97" s="152"/>
      <c r="Q97" s="152"/>
      <c r="R97" s="152"/>
      <c r="S97" s="152"/>
      <c r="T97" s="152"/>
      <c r="U97" s="152"/>
      <c r="V97" s="152"/>
      <c r="W97" s="152"/>
      <c r="X97" s="152"/>
      <c r="Y97" s="152"/>
      <c r="Z97" s="150"/>
      <c r="AA97" s="150"/>
      <c r="AB97" s="150"/>
      <c r="AC97" s="150"/>
      <c r="AD97" s="150"/>
      <c r="AE97" s="150"/>
      <c r="AF97" s="150"/>
      <c r="AG97" s="152"/>
      <c r="AH97" s="4">
        <f t="shared" si="8"/>
        <v>0</v>
      </c>
      <c r="AI97" s="4">
        <f t="shared" si="9"/>
        <v>0</v>
      </c>
      <c r="AJ97" s="4">
        <f t="shared" si="10"/>
        <v>0</v>
      </c>
      <c r="AK97" s="4">
        <f t="shared" si="11"/>
        <v>0</v>
      </c>
      <c r="AL97" s="4">
        <f t="shared" si="12"/>
        <v>0</v>
      </c>
    </row>
    <row r="98" spans="6:38" ht="20.100000000000001" customHeight="1" x14ac:dyDescent="0.25">
      <c r="F98" s="4">
        <f t="shared" si="7"/>
        <v>0</v>
      </c>
      <c r="G98" s="218">
        <f t="shared" si="13"/>
        <v>0</v>
      </c>
      <c r="H98" s="212"/>
      <c r="I98" s="152"/>
      <c r="J98" s="152"/>
      <c r="K98" s="150"/>
      <c r="L98" s="150"/>
      <c r="M98" s="150"/>
      <c r="N98" s="150"/>
      <c r="O98" s="152"/>
      <c r="P98" s="152"/>
      <c r="Q98" s="152"/>
      <c r="R98" s="152"/>
      <c r="S98" s="152"/>
      <c r="T98" s="152"/>
      <c r="U98" s="152"/>
      <c r="V98" s="152"/>
      <c r="W98" s="152"/>
      <c r="X98" s="152"/>
      <c r="Y98" s="152"/>
      <c r="Z98" s="150"/>
      <c r="AA98" s="150"/>
      <c r="AB98" s="150"/>
      <c r="AC98" s="150"/>
      <c r="AD98" s="150"/>
      <c r="AE98" s="150"/>
      <c r="AF98" s="150"/>
      <c r="AG98" s="152"/>
      <c r="AH98" s="4">
        <f t="shared" si="8"/>
        <v>0</v>
      </c>
      <c r="AI98" s="4">
        <f t="shared" si="9"/>
        <v>0</v>
      </c>
      <c r="AJ98" s="4">
        <f t="shared" si="10"/>
        <v>0</v>
      </c>
      <c r="AK98" s="4">
        <f t="shared" si="11"/>
        <v>0</v>
      </c>
      <c r="AL98" s="4">
        <f t="shared" si="12"/>
        <v>0</v>
      </c>
    </row>
    <row r="99" spans="6:38" ht="20.100000000000001" customHeight="1" x14ac:dyDescent="0.25">
      <c r="F99" s="4">
        <f t="shared" si="7"/>
        <v>0</v>
      </c>
      <c r="G99" s="218">
        <f t="shared" si="13"/>
        <v>0</v>
      </c>
      <c r="H99" s="212"/>
      <c r="I99" s="152"/>
      <c r="J99" s="152"/>
      <c r="K99" s="150"/>
      <c r="L99" s="150"/>
      <c r="M99" s="150"/>
      <c r="N99" s="150"/>
      <c r="O99" s="152"/>
      <c r="P99" s="152"/>
      <c r="Q99" s="152"/>
      <c r="R99" s="152"/>
      <c r="S99" s="152"/>
      <c r="T99" s="152"/>
      <c r="U99" s="152"/>
      <c r="V99" s="152"/>
      <c r="W99" s="152"/>
      <c r="X99" s="152"/>
      <c r="Y99" s="152"/>
      <c r="Z99" s="150"/>
      <c r="AA99" s="150"/>
      <c r="AB99" s="150"/>
      <c r="AC99" s="150"/>
      <c r="AD99" s="150"/>
      <c r="AE99" s="150"/>
      <c r="AF99" s="150"/>
      <c r="AG99" s="152"/>
      <c r="AH99" s="4">
        <f t="shared" si="8"/>
        <v>0</v>
      </c>
      <c r="AI99" s="4">
        <f t="shared" si="9"/>
        <v>0</v>
      </c>
      <c r="AJ99" s="4">
        <f t="shared" si="10"/>
        <v>0</v>
      </c>
      <c r="AK99" s="4">
        <f t="shared" si="11"/>
        <v>0</v>
      </c>
      <c r="AL99" s="4">
        <f t="shared" si="12"/>
        <v>0</v>
      </c>
    </row>
    <row r="100" spans="6:38" ht="20.100000000000001" customHeight="1" x14ac:dyDescent="0.25">
      <c r="F100" s="4">
        <f t="shared" si="7"/>
        <v>0</v>
      </c>
      <c r="G100" s="218">
        <f t="shared" si="13"/>
        <v>0</v>
      </c>
      <c r="H100" s="212"/>
      <c r="I100" s="152"/>
      <c r="J100" s="152"/>
      <c r="K100" s="150"/>
      <c r="L100" s="150"/>
      <c r="M100" s="150"/>
      <c r="N100" s="150"/>
      <c r="O100" s="152"/>
      <c r="P100" s="152"/>
      <c r="Q100" s="152"/>
      <c r="R100" s="152"/>
      <c r="S100" s="152"/>
      <c r="T100" s="152"/>
      <c r="U100" s="152"/>
      <c r="V100" s="152"/>
      <c r="W100" s="152"/>
      <c r="X100" s="152"/>
      <c r="Y100" s="152"/>
      <c r="Z100" s="150"/>
      <c r="AA100" s="150"/>
      <c r="AB100" s="150"/>
      <c r="AC100" s="150"/>
      <c r="AD100" s="150"/>
      <c r="AE100" s="150"/>
      <c r="AF100" s="150"/>
      <c r="AG100" s="152"/>
      <c r="AH100" s="4">
        <f t="shared" si="8"/>
        <v>0</v>
      </c>
      <c r="AI100" s="4">
        <f t="shared" si="9"/>
        <v>0</v>
      </c>
      <c r="AJ100" s="4">
        <f t="shared" si="10"/>
        <v>0</v>
      </c>
      <c r="AK100" s="4">
        <f t="shared" si="11"/>
        <v>0</v>
      </c>
      <c r="AL100" s="4">
        <f t="shared" si="12"/>
        <v>0</v>
      </c>
    </row>
    <row r="101" spans="6:38" ht="20.100000000000001" customHeight="1" x14ac:dyDescent="0.25">
      <c r="F101" s="4">
        <f t="shared" si="7"/>
        <v>0</v>
      </c>
      <c r="G101" s="218">
        <f t="shared" si="13"/>
        <v>0</v>
      </c>
      <c r="H101" s="212"/>
      <c r="I101" s="152"/>
      <c r="J101" s="152"/>
      <c r="K101" s="150"/>
      <c r="L101" s="150"/>
      <c r="M101" s="150"/>
      <c r="N101" s="150"/>
      <c r="O101" s="152"/>
      <c r="P101" s="152"/>
      <c r="Q101" s="152"/>
      <c r="R101" s="152"/>
      <c r="S101" s="152"/>
      <c r="T101" s="152"/>
      <c r="U101" s="152"/>
      <c r="V101" s="152"/>
      <c r="W101" s="152"/>
      <c r="X101" s="152"/>
      <c r="Y101" s="152"/>
      <c r="Z101" s="150"/>
      <c r="AA101" s="150"/>
      <c r="AB101" s="150"/>
      <c r="AC101" s="150"/>
      <c r="AD101" s="150"/>
      <c r="AE101" s="150"/>
      <c r="AF101" s="150"/>
      <c r="AG101" s="152"/>
      <c r="AH101" s="4">
        <f t="shared" si="8"/>
        <v>0</v>
      </c>
      <c r="AI101" s="4">
        <f t="shared" si="9"/>
        <v>0</v>
      </c>
      <c r="AJ101" s="4">
        <f t="shared" si="10"/>
        <v>0</v>
      </c>
      <c r="AK101" s="4">
        <f t="shared" si="11"/>
        <v>0</v>
      </c>
      <c r="AL101" s="4">
        <f t="shared" si="12"/>
        <v>0</v>
      </c>
    </row>
    <row r="102" spans="6:38" ht="20.100000000000001" customHeight="1" x14ac:dyDescent="0.25">
      <c r="F102" s="4">
        <f t="shared" si="7"/>
        <v>0</v>
      </c>
      <c r="G102" s="218">
        <f t="shared" si="13"/>
        <v>0</v>
      </c>
      <c r="H102" s="212"/>
      <c r="I102" s="152"/>
      <c r="J102" s="152"/>
      <c r="K102" s="150"/>
      <c r="L102" s="150"/>
      <c r="M102" s="150"/>
      <c r="N102" s="150"/>
      <c r="O102" s="152"/>
      <c r="P102" s="152"/>
      <c r="Q102" s="152"/>
      <c r="R102" s="152"/>
      <c r="S102" s="152"/>
      <c r="T102" s="152"/>
      <c r="U102" s="152"/>
      <c r="V102" s="152"/>
      <c r="W102" s="152"/>
      <c r="X102" s="152"/>
      <c r="Y102" s="152"/>
      <c r="Z102" s="150"/>
      <c r="AA102" s="150"/>
      <c r="AB102" s="150"/>
      <c r="AC102" s="150"/>
      <c r="AD102" s="150"/>
      <c r="AE102" s="150"/>
      <c r="AF102" s="150"/>
      <c r="AG102" s="152"/>
      <c r="AH102" s="4">
        <f t="shared" si="8"/>
        <v>0</v>
      </c>
      <c r="AI102" s="4">
        <f t="shared" si="9"/>
        <v>0</v>
      </c>
      <c r="AJ102" s="4">
        <f t="shared" si="10"/>
        <v>0</v>
      </c>
      <c r="AK102" s="4">
        <f t="shared" si="11"/>
        <v>0</v>
      </c>
      <c r="AL102" s="4">
        <f t="shared" si="12"/>
        <v>0</v>
      </c>
    </row>
    <row r="103" spans="6:38" ht="20.100000000000001" customHeight="1" x14ac:dyDescent="0.25">
      <c r="F103" s="4">
        <f t="shared" si="7"/>
        <v>0</v>
      </c>
      <c r="G103" s="218">
        <f t="shared" si="13"/>
        <v>0</v>
      </c>
      <c r="H103" s="212"/>
      <c r="I103" s="152"/>
      <c r="J103" s="152"/>
      <c r="K103" s="150"/>
      <c r="L103" s="150"/>
      <c r="M103" s="150"/>
      <c r="N103" s="150"/>
      <c r="O103" s="152"/>
      <c r="P103" s="152"/>
      <c r="Q103" s="152"/>
      <c r="R103" s="152"/>
      <c r="S103" s="152"/>
      <c r="T103" s="152"/>
      <c r="U103" s="152"/>
      <c r="V103" s="152"/>
      <c r="W103" s="152"/>
      <c r="X103" s="152"/>
      <c r="Y103" s="152"/>
      <c r="Z103" s="150"/>
      <c r="AA103" s="150"/>
      <c r="AB103" s="150"/>
      <c r="AC103" s="150"/>
      <c r="AD103" s="150"/>
      <c r="AE103" s="150"/>
      <c r="AF103" s="150"/>
      <c r="AG103" s="152"/>
      <c r="AH103" s="4">
        <f t="shared" si="8"/>
        <v>0</v>
      </c>
      <c r="AI103" s="4">
        <f t="shared" si="9"/>
        <v>0</v>
      </c>
      <c r="AJ103" s="4">
        <f t="shared" si="10"/>
        <v>0</v>
      </c>
      <c r="AK103" s="4">
        <f t="shared" si="11"/>
        <v>0</v>
      </c>
      <c r="AL103" s="4">
        <f t="shared" si="12"/>
        <v>0</v>
      </c>
    </row>
    <row r="104" spans="6:38" ht="20.100000000000001" customHeight="1" x14ac:dyDescent="0.25">
      <c r="F104" s="4">
        <f t="shared" si="7"/>
        <v>0</v>
      </c>
      <c r="G104" s="218">
        <f t="shared" si="13"/>
        <v>0</v>
      </c>
      <c r="H104" s="212"/>
      <c r="I104" s="152"/>
      <c r="J104" s="152"/>
      <c r="K104" s="150"/>
      <c r="L104" s="150"/>
      <c r="M104" s="150"/>
      <c r="N104" s="150"/>
      <c r="O104" s="152"/>
      <c r="P104" s="152"/>
      <c r="Q104" s="152"/>
      <c r="R104" s="152"/>
      <c r="S104" s="152"/>
      <c r="T104" s="152"/>
      <c r="U104" s="152"/>
      <c r="V104" s="152"/>
      <c r="W104" s="152"/>
      <c r="X104" s="152"/>
      <c r="Y104" s="152"/>
      <c r="Z104" s="150"/>
      <c r="AA104" s="150"/>
      <c r="AB104" s="150"/>
      <c r="AC104" s="150"/>
      <c r="AD104" s="150"/>
      <c r="AE104" s="150"/>
      <c r="AF104" s="150"/>
      <c r="AG104" s="152"/>
      <c r="AH104" s="4">
        <f t="shared" si="8"/>
        <v>0</v>
      </c>
      <c r="AI104" s="4">
        <f t="shared" si="9"/>
        <v>0</v>
      </c>
      <c r="AJ104" s="4">
        <f t="shared" si="10"/>
        <v>0</v>
      </c>
      <c r="AK104" s="4">
        <f t="shared" si="11"/>
        <v>0</v>
      </c>
      <c r="AL104" s="4">
        <f t="shared" si="12"/>
        <v>0</v>
      </c>
    </row>
    <row r="105" spans="6:38" ht="20.100000000000001" customHeight="1" x14ac:dyDescent="0.25">
      <c r="F105" s="4">
        <f t="shared" si="7"/>
        <v>0</v>
      </c>
      <c r="G105" s="218">
        <f t="shared" si="13"/>
        <v>0</v>
      </c>
      <c r="H105" s="212"/>
      <c r="I105" s="152"/>
      <c r="J105" s="152"/>
      <c r="K105" s="150"/>
      <c r="L105" s="150"/>
      <c r="M105" s="150"/>
      <c r="N105" s="150"/>
      <c r="O105" s="152"/>
      <c r="P105" s="152"/>
      <c r="Q105" s="152"/>
      <c r="R105" s="152"/>
      <c r="S105" s="152"/>
      <c r="T105" s="152"/>
      <c r="U105" s="152"/>
      <c r="V105" s="152"/>
      <c r="W105" s="152"/>
      <c r="X105" s="152"/>
      <c r="Y105" s="152"/>
      <c r="Z105" s="150"/>
      <c r="AA105" s="150"/>
      <c r="AB105" s="150"/>
      <c r="AC105" s="150"/>
      <c r="AD105" s="150"/>
      <c r="AE105" s="150"/>
      <c r="AF105" s="150"/>
      <c r="AG105" s="152"/>
      <c r="AH105" s="4">
        <f t="shared" si="8"/>
        <v>0</v>
      </c>
      <c r="AI105" s="4">
        <f t="shared" si="9"/>
        <v>0</v>
      </c>
      <c r="AJ105" s="4">
        <f t="shared" si="10"/>
        <v>0</v>
      </c>
      <c r="AK105" s="4">
        <f t="shared" si="11"/>
        <v>0</v>
      </c>
      <c r="AL105" s="4">
        <f t="shared" si="12"/>
        <v>0</v>
      </c>
    </row>
    <row r="106" spans="6:38" ht="20.100000000000001" customHeight="1" x14ac:dyDescent="0.25">
      <c r="F106" s="4">
        <f t="shared" si="7"/>
        <v>0</v>
      </c>
      <c r="G106" s="218">
        <f t="shared" si="13"/>
        <v>0</v>
      </c>
      <c r="H106" s="212"/>
      <c r="I106" s="152"/>
      <c r="J106" s="152"/>
      <c r="K106" s="150"/>
      <c r="L106" s="150"/>
      <c r="M106" s="150"/>
      <c r="N106" s="150"/>
      <c r="O106" s="152"/>
      <c r="P106" s="152"/>
      <c r="Q106" s="152"/>
      <c r="R106" s="152"/>
      <c r="S106" s="152"/>
      <c r="T106" s="152"/>
      <c r="U106" s="152"/>
      <c r="V106" s="152"/>
      <c r="W106" s="152"/>
      <c r="X106" s="152"/>
      <c r="Y106" s="152"/>
      <c r="Z106" s="150"/>
      <c r="AA106" s="150"/>
      <c r="AB106" s="150"/>
      <c r="AC106" s="150"/>
      <c r="AD106" s="150"/>
      <c r="AE106" s="150"/>
      <c r="AF106" s="150"/>
      <c r="AG106" s="152"/>
      <c r="AH106" s="4">
        <f t="shared" si="8"/>
        <v>0</v>
      </c>
      <c r="AI106" s="4">
        <f t="shared" si="9"/>
        <v>0</v>
      </c>
      <c r="AJ106" s="4">
        <f t="shared" si="10"/>
        <v>0</v>
      </c>
      <c r="AK106" s="4">
        <f t="shared" si="11"/>
        <v>0</v>
      </c>
      <c r="AL106" s="4">
        <f t="shared" si="12"/>
        <v>0</v>
      </c>
    </row>
    <row r="107" spans="6:38" ht="20.100000000000001" customHeight="1" x14ac:dyDescent="0.25">
      <c r="F107" s="4">
        <f t="shared" si="7"/>
        <v>0</v>
      </c>
      <c r="G107" s="218">
        <f t="shared" si="13"/>
        <v>0</v>
      </c>
      <c r="H107" s="212"/>
      <c r="I107" s="152"/>
      <c r="J107" s="152"/>
      <c r="K107" s="150"/>
      <c r="L107" s="150"/>
      <c r="M107" s="150"/>
      <c r="N107" s="150"/>
      <c r="O107" s="152"/>
      <c r="P107" s="152"/>
      <c r="Q107" s="152"/>
      <c r="R107" s="152"/>
      <c r="S107" s="152"/>
      <c r="T107" s="152"/>
      <c r="U107" s="152"/>
      <c r="V107" s="152"/>
      <c r="W107" s="152"/>
      <c r="X107" s="152"/>
      <c r="Y107" s="152"/>
      <c r="Z107" s="150"/>
      <c r="AA107" s="150"/>
      <c r="AB107" s="150"/>
      <c r="AC107" s="150"/>
      <c r="AD107" s="150"/>
      <c r="AE107" s="150"/>
      <c r="AF107" s="150"/>
      <c r="AG107" s="152"/>
      <c r="AH107" s="4">
        <f t="shared" si="8"/>
        <v>0</v>
      </c>
      <c r="AI107" s="4">
        <f t="shared" si="9"/>
        <v>0</v>
      </c>
      <c r="AJ107" s="4">
        <f t="shared" si="10"/>
        <v>0</v>
      </c>
      <c r="AK107" s="4">
        <f t="shared" si="11"/>
        <v>0</v>
      </c>
      <c r="AL107" s="4">
        <f t="shared" si="12"/>
        <v>0</v>
      </c>
    </row>
    <row r="108" spans="6:38" ht="20.100000000000001" customHeight="1" x14ac:dyDescent="0.25">
      <c r="F108" s="4">
        <f t="shared" si="7"/>
        <v>0</v>
      </c>
      <c r="G108" s="218">
        <f t="shared" si="13"/>
        <v>0</v>
      </c>
      <c r="H108" s="212"/>
      <c r="I108" s="152"/>
      <c r="J108" s="152"/>
      <c r="K108" s="150"/>
      <c r="L108" s="150"/>
      <c r="M108" s="150"/>
      <c r="N108" s="150"/>
      <c r="O108" s="152"/>
      <c r="P108" s="152"/>
      <c r="Q108" s="152"/>
      <c r="R108" s="152"/>
      <c r="S108" s="152"/>
      <c r="T108" s="152"/>
      <c r="U108" s="152"/>
      <c r="V108" s="152"/>
      <c r="W108" s="152"/>
      <c r="X108" s="152"/>
      <c r="Y108" s="152"/>
      <c r="Z108" s="150"/>
      <c r="AA108" s="150"/>
      <c r="AB108" s="150"/>
      <c r="AC108" s="150"/>
      <c r="AD108" s="150"/>
      <c r="AE108" s="150"/>
      <c r="AF108" s="150"/>
      <c r="AG108" s="152"/>
      <c r="AH108" s="4">
        <f t="shared" si="8"/>
        <v>0</v>
      </c>
      <c r="AI108" s="4">
        <f t="shared" si="9"/>
        <v>0</v>
      </c>
      <c r="AJ108" s="4">
        <f t="shared" si="10"/>
        <v>0</v>
      </c>
      <c r="AK108" s="4">
        <f t="shared" si="11"/>
        <v>0</v>
      </c>
      <c r="AL108" s="4">
        <f t="shared" si="12"/>
        <v>0</v>
      </c>
    </row>
    <row r="109" spans="6:38" ht="20.100000000000001" customHeight="1" x14ac:dyDescent="0.25">
      <c r="F109" s="4">
        <f t="shared" si="7"/>
        <v>0</v>
      </c>
      <c r="G109" s="218">
        <f t="shared" si="13"/>
        <v>0</v>
      </c>
      <c r="H109" s="212"/>
      <c r="I109" s="152"/>
      <c r="J109" s="152"/>
      <c r="K109" s="150"/>
      <c r="L109" s="150"/>
      <c r="M109" s="150"/>
      <c r="N109" s="150"/>
      <c r="O109" s="152"/>
      <c r="P109" s="152"/>
      <c r="Q109" s="152"/>
      <c r="R109" s="152"/>
      <c r="S109" s="152"/>
      <c r="T109" s="152"/>
      <c r="U109" s="152"/>
      <c r="V109" s="152"/>
      <c r="W109" s="152"/>
      <c r="X109" s="152"/>
      <c r="Y109" s="152"/>
      <c r="Z109" s="150"/>
      <c r="AA109" s="150"/>
      <c r="AB109" s="150"/>
      <c r="AC109" s="150"/>
      <c r="AD109" s="150"/>
      <c r="AE109" s="150"/>
      <c r="AF109" s="150"/>
      <c r="AG109" s="152"/>
      <c r="AH109" s="4">
        <f t="shared" si="8"/>
        <v>0</v>
      </c>
      <c r="AI109" s="4">
        <f t="shared" si="9"/>
        <v>0</v>
      </c>
      <c r="AJ109" s="4">
        <f t="shared" si="10"/>
        <v>0</v>
      </c>
      <c r="AK109" s="4">
        <f t="shared" si="11"/>
        <v>0</v>
      </c>
      <c r="AL109" s="4">
        <f t="shared" si="12"/>
        <v>0</v>
      </c>
    </row>
    <row r="110" spans="6:38" ht="20.100000000000001" customHeight="1" x14ac:dyDescent="0.25">
      <c r="F110" s="4">
        <f t="shared" si="7"/>
        <v>0</v>
      </c>
      <c r="G110" s="218">
        <f t="shared" si="13"/>
        <v>0</v>
      </c>
      <c r="H110" s="212"/>
      <c r="I110" s="152"/>
      <c r="J110" s="152"/>
      <c r="K110" s="150"/>
      <c r="L110" s="150"/>
      <c r="M110" s="150"/>
      <c r="N110" s="150"/>
      <c r="O110" s="152"/>
      <c r="P110" s="152"/>
      <c r="Q110" s="152"/>
      <c r="R110" s="152"/>
      <c r="S110" s="152"/>
      <c r="T110" s="152"/>
      <c r="U110" s="152"/>
      <c r="V110" s="152"/>
      <c r="W110" s="152"/>
      <c r="X110" s="152"/>
      <c r="Y110" s="152"/>
      <c r="Z110" s="150"/>
      <c r="AA110" s="150"/>
      <c r="AB110" s="150"/>
      <c r="AC110" s="150"/>
      <c r="AD110" s="150"/>
      <c r="AE110" s="150"/>
      <c r="AF110" s="150"/>
      <c r="AG110" s="152"/>
      <c r="AH110" s="4">
        <f t="shared" si="8"/>
        <v>0</v>
      </c>
      <c r="AI110" s="4">
        <f t="shared" si="9"/>
        <v>0</v>
      </c>
      <c r="AJ110" s="4">
        <f t="shared" si="10"/>
        <v>0</v>
      </c>
      <c r="AK110" s="4">
        <f t="shared" si="11"/>
        <v>0</v>
      </c>
      <c r="AL110" s="4">
        <f t="shared" si="12"/>
        <v>0</v>
      </c>
    </row>
    <row r="111" spans="6:38" ht="20.100000000000001" customHeight="1" x14ac:dyDescent="0.25">
      <c r="F111" s="4">
        <f t="shared" si="7"/>
        <v>0</v>
      </c>
      <c r="G111" s="218">
        <f t="shared" si="13"/>
        <v>0</v>
      </c>
      <c r="H111" s="212"/>
      <c r="I111" s="152"/>
      <c r="J111" s="152"/>
      <c r="K111" s="150"/>
      <c r="L111" s="150"/>
      <c r="M111" s="150"/>
      <c r="N111" s="150"/>
      <c r="O111" s="152"/>
      <c r="P111" s="152"/>
      <c r="Q111" s="152"/>
      <c r="R111" s="152"/>
      <c r="S111" s="152"/>
      <c r="T111" s="152"/>
      <c r="U111" s="152"/>
      <c r="V111" s="152"/>
      <c r="W111" s="152"/>
      <c r="X111" s="152"/>
      <c r="Y111" s="152"/>
      <c r="Z111" s="150"/>
      <c r="AA111" s="150"/>
      <c r="AB111" s="150"/>
      <c r="AC111" s="150"/>
      <c r="AD111" s="150"/>
      <c r="AE111" s="150"/>
      <c r="AF111" s="150"/>
      <c r="AG111" s="152"/>
      <c r="AH111" s="4">
        <f t="shared" si="8"/>
        <v>0</v>
      </c>
      <c r="AI111" s="4">
        <f t="shared" si="9"/>
        <v>0</v>
      </c>
      <c r="AJ111" s="4">
        <f t="shared" si="10"/>
        <v>0</v>
      </c>
      <c r="AK111" s="4">
        <f t="shared" si="11"/>
        <v>0</v>
      </c>
      <c r="AL111" s="4">
        <f t="shared" si="12"/>
        <v>0</v>
      </c>
    </row>
    <row r="112" spans="6:38" ht="20.100000000000001" customHeight="1" x14ac:dyDescent="0.25">
      <c r="F112" s="4">
        <f t="shared" si="7"/>
        <v>0</v>
      </c>
      <c r="G112" s="218">
        <f t="shared" si="13"/>
        <v>0</v>
      </c>
      <c r="H112" s="212"/>
      <c r="I112" s="152"/>
      <c r="J112" s="152"/>
      <c r="K112" s="150"/>
      <c r="L112" s="150"/>
      <c r="M112" s="150"/>
      <c r="N112" s="150"/>
      <c r="O112" s="152"/>
      <c r="P112" s="152"/>
      <c r="Q112" s="152"/>
      <c r="R112" s="152"/>
      <c r="S112" s="152"/>
      <c r="T112" s="152"/>
      <c r="U112" s="152"/>
      <c r="V112" s="152"/>
      <c r="W112" s="152"/>
      <c r="X112" s="152"/>
      <c r="Y112" s="152"/>
      <c r="Z112" s="150"/>
      <c r="AA112" s="150"/>
      <c r="AB112" s="150"/>
      <c r="AC112" s="150"/>
      <c r="AD112" s="150"/>
      <c r="AE112" s="150"/>
      <c r="AF112" s="150"/>
      <c r="AG112" s="152"/>
      <c r="AH112" s="4">
        <f t="shared" si="8"/>
        <v>0</v>
      </c>
      <c r="AI112" s="4">
        <f t="shared" si="9"/>
        <v>0</v>
      </c>
      <c r="AJ112" s="4">
        <f t="shared" si="10"/>
        <v>0</v>
      </c>
      <c r="AK112" s="4">
        <f t="shared" si="11"/>
        <v>0</v>
      </c>
      <c r="AL112" s="4">
        <f t="shared" si="12"/>
        <v>0</v>
      </c>
    </row>
    <row r="113" spans="6:38" ht="20.100000000000001" customHeight="1" x14ac:dyDescent="0.25">
      <c r="F113" s="4">
        <f t="shared" si="7"/>
        <v>0</v>
      </c>
      <c r="G113" s="218">
        <f t="shared" si="13"/>
        <v>0</v>
      </c>
      <c r="H113" s="212"/>
      <c r="I113" s="152"/>
      <c r="J113" s="152"/>
      <c r="K113" s="150"/>
      <c r="L113" s="150"/>
      <c r="M113" s="150"/>
      <c r="N113" s="150"/>
      <c r="O113" s="152"/>
      <c r="P113" s="152"/>
      <c r="Q113" s="152"/>
      <c r="R113" s="152"/>
      <c r="S113" s="152"/>
      <c r="T113" s="152"/>
      <c r="U113" s="152"/>
      <c r="V113" s="152"/>
      <c r="W113" s="152"/>
      <c r="X113" s="152"/>
      <c r="Y113" s="152"/>
      <c r="Z113" s="150"/>
      <c r="AA113" s="150"/>
      <c r="AB113" s="150"/>
      <c r="AC113" s="150"/>
      <c r="AD113" s="150"/>
      <c r="AE113" s="150"/>
      <c r="AF113" s="150"/>
      <c r="AG113" s="152"/>
      <c r="AH113" s="4">
        <f t="shared" si="8"/>
        <v>0</v>
      </c>
      <c r="AI113" s="4">
        <f t="shared" si="9"/>
        <v>0</v>
      </c>
      <c r="AJ113" s="4">
        <f t="shared" si="10"/>
        <v>0</v>
      </c>
      <c r="AK113" s="4">
        <f t="shared" si="11"/>
        <v>0</v>
      </c>
      <c r="AL113" s="4">
        <f t="shared" si="12"/>
        <v>0</v>
      </c>
    </row>
    <row r="114" spans="6:38" ht="20.100000000000001" customHeight="1" x14ac:dyDescent="0.25">
      <c r="F114" s="4">
        <f t="shared" si="7"/>
        <v>0</v>
      </c>
      <c r="G114" s="218">
        <f t="shared" si="13"/>
        <v>0</v>
      </c>
      <c r="H114" s="212"/>
      <c r="I114" s="152"/>
      <c r="J114" s="152"/>
      <c r="K114" s="150"/>
      <c r="L114" s="150"/>
      <c r="M114" s="150"/>
      <c r="N114" s="150"/>
      <c r="O114" s="152"/>
      <c r="P114" s="152"/>
      <c r="Q114" s="152"/>
      <c r="R114" s="152"/>
      <c r="S114" s="152"/>
      <c r="T114" s="152"/>
      <c r="U114" s="152"/>
      <c r="V114" s="152"/>
      <c r="W114" s="152"/>
      <c r="X114" s="152"/>
      <c r="Y114" s="152"/>
      <c r="Z114" s="150"/>
      <c r="AA114" s="150"/>
      <c r="AB114" s="150"/>
      <c r="AC114" s="150"/>
      <c r="AD114" s="150"/>
      <c r="AE114" s="150"/>
      <c r="AF114" s="150"/>
      <c r="AG114" s="152"/>
      <c r="AH114" s="4">
        <f t="shared" si="8"/>
        <v>0</v>
      </c>
      <c r="AI114" s="4">
        <f t="shared" si="9"/>
        <v>0</v>
      </c>
      <c r="AJ114" s="4">
        <f t="shared" si="10"/>
        <v>0</v>
      </c>
      <c r="AK114" s="4">
        <f t="shared" si="11"/>
        <v>0</v>
      </c>
      <c r="AL114" s="4">
        <f t="shared" si="12"/>
        <v>0</v>
      </c>
    </row>
    <row r="115" spans="6:38" ht="20.100000000000001" customHeight="1" x14ac:dyDescent="0.25">
      <c r="F115" s="4">
        <f t="shared" si="7"/>
        <v>0</v>
      </c>
      <c r="G115" s="218">
        <f t="shared" si="13"/>
        <v>0</v>
      </c>
      <c r="H115" s="212"/>
      <c r="I115" s="152"/>
      <c r="J115" s="152"/>
      <c r="K115" s="150"/>
      <c r="L115" s="150"/>
      <c r="M115" s="150"/>
      <c r="N115" s="150"/>
      <c r="O115" s="152"/>
      <c r="P115" s="152"/>
      <c r="Q115" s="152"/>
      <c r="R115" s="152"/>
      <c r="S115" s="152"/>
      <c r="T115" s="152"/>
      <c r="U115" s="152"/>
      <c r="V115" s="152"/>
      <c r="W115" s="152"/>
      <c r="X115" s="152"/>
      <c r="Y115" s="152"/>
      <c r="Z115" s="150"/>
      <c r="AA115" s="150"/>
      <c r="AB115" s="150"/>
      <c r="AC115" s="150"/>
      <c r="AD115" s="150"/>
      <c r="AE115" s="150"/>
      <c r="AF115" s="150"/>
      <c r="AG115" s="152"/>
      <c r="AH115" s="4">
        <f t="shared" si="8"/>
        <v>0</v>
      </c>
      <c r="AI115" s="4">
        <f t="shared" si="9"/>
        <v>0</v>
      </c>
      <c r="AJ115" s="4">
        <f t="shared" si="10"/>
        <v>0</v>
      </c>
      <c r="AK115" s="4">
        <f t="shared" si="11"/>
        <v>0</v>
      </c>
      <c r="AL115" s="4">
        <f t="shared" si="12"/>
        <v>0</v>
      </c>
    </row>
    <row r="116" spans="6:38" ht="20.100000000000001" customHeight="1" x14ac:dyDescent="0.25">
      <c r="F116" s="4">
        <f t="shared" si="7"/>
        <v>0</v>
      </c>
      <c r="G116" s="218">
        <f t="shared" si="13"/>
        <v>0</v>
      </c>
      <c r="H116" s="212"/>
      <c r="I116" s="152"/>
      <c r="J116" s="152"/>
      <c r="K116" s="150"/>
      <c r="L116" s="150"/>
      <c r="M116" s="150"/>
      <c r="N116" s="150"/>
      <c r="O116" s="152"/>
      <c r="P116" s="152"/>
      <c r="Q116" s="152"/>
      <c r="R116" s="152"/>
      <c r="S116" s="152"/>
      <c r="T116" s="152"/>
      <c r="U116" s="152"/>
      <c r="V116" s="152"/>
      <c r="W116" s="152"/>
      <c r="X116" s="152"/>
      <c r="Y116" s="152"/>
      <c r="Z116" s="150"/>
      <c r="AA116" s="150"/>
      <c r="AB116" s="150"/>
      <c r="AC116" s="150"/>
      <c r="AD116" s="150"/>
      <c r="AE116" s="150"/>
      <c r="AF116" s="150"/>
      <c r="AG116" s="152"/>
      <c r="AH116" s="4">
        <f t="shared" si="8"/>
        <v>0</v>
      </c>
      <c r="AI116" s="4">
        <f t="shared" si="9"/>
        <v>0</v>
      </c>
      <c r="AJ116" s="4">
        <f t="shared" si="10"/>
        <v>0</v>
      </c>
      <c r="AK116" s="4">
        <f t="shared" si="11"/>
        <v>0</v>
      </c>
      <c r="AL116" s="4">
        <f t="shared" si="12"/>
        <v>0</v>
      </c>
    </row>
    <row r="117" spans="6:38" ht="20.100000000000001" customHeight="1" x14ac:dyDescent="0.25">
      <c r="F117" s="4">
        <f t="shared" si="7"/>
        <v>0</v>
      </c>
      <c r="G117" s="218">
        <f t="shared" si="13"/>
        <v>0</v>
      </c>
      <c r="H117" s="212"/>
      <c r="I117" s="152"/>
      <c r="J117" s="152"/>
      <c r="K117" s="150"/>
      <c r="L117" s="150"/>
      <c r="M117" s="150"/>
      <c r="N117" s="150"/>
      <c r="O117" s="152"/>
      <c r="P117" s="152"/>
      <c r="Q117" s="152"/>
      <c r="R117" s="152"/>
      <c r="S117" s="152"/>
      <c r="T117" s="152"/>
      <c r="U117" s="152"/>
      <c r="V117" s="152"/>
      <c r="W117" s="152"/>
      <c r="X117" s="152"/>
      <c r="Y117" s="152"/>
      <c r="Z117" s="150"/>
      <c r="AA117" s="150"/>
      <c r="AB117" s="150"/>
      <c r="AC117" s="150"/>
      <c r="AD117" s="150"/>
      <c r="AE117" s="150"/>
      <c r="AF117" s="150"/>
      <c r="AG117" s="152"/>
      <c r="AH117" s="4">
        <f t="shared" si="8"/>
        <v>0</v>
      </c>
      <c r="AI117" s="4">
        <f t="shared" si="9"/>
        <v>0</v>
      </c>
      <c r="AJ117" s="4">
        <f t="shared" si="10"/>
        <v>0</v>
      </c>
      <c r="AK117" s="4">
        <f t="shared" si="11"/>
        <v>0</v>
      </c>
      <c r="AL117" s="4">
        <f t="shared" si="12"/>
        <v>0</v>
      </c>
    </row>
    <row r="118" spans="6:38" ht="20.100000000000001" customHeight="1" x14ac:dyDescent="0.25">
      <c r="F118" s="4">
        <f t="shared" si="7"/>
        <v>0</v>
      </c>
      <c r="G118" s="218">
        <f t="shared" si="13"/>
        <v>0</v>
      </c>
      <c r="H118" s="212"/>
      <c r="I118" s="152"/>
      <c r="J118" s="152"/>
      <c r="K118" s="150"/>
      <c r="L118" s="150"/>
      <c r="M118" s="150"/>
      <c r="N118" s="150"/>
      <c r="O118" s="152"/>
      <c r="P118" s="152"/>
      <c r="Q118" s="152"/>
      <c r="R118" s="152"/>
      <c r="S118" s="152"/>
      <c r="T118" s="152"/>
      <c r="U118" s="152"/>
      <c r="V118" s="152"/>
      <c r="W118" s="152"/>
      <c r="X118" s="152"/>
      <c r="Y118" s="152"/>
      <c r="Z118" s="150"/>
      <c r="AA118" s="150"/>
      <c r="AB118" s="150"/>
      <c r="AC118" s="150"/>
      <c r="AD118" s="150"/>
      <c r="AE118" s="150"/>
      <c r="AF118" s="150"/>
      <c r="AG118" s="152"/>
      <c r="AH118" s="4">
        <f t="shared" si="8"/>
        <v>0</v>
      </c>
      <c r="AI118" s="4">
        <f t="shared" si="9"/>
        <v>0</v>
      </c>
      <c r="AJ118" s="4">
        <f t="shared" si="10"/>
        <v>0</v>
      </c>
      <c r="AK118" s="4">
        <f t="shared" si="11"/>
        <v>0</v>
      </c>
      <c r="AL118" s="4">
        <f t="shared" si="12"/>
        <v>0</v>
      </c>
    </row>
    <row r="119" spans="6:38" ht="20.100000000000001" customHeight="1" x14ac:dyDescent="0.25">
      <c r="F119" s="4">
        <f t="shared" si="7"/>
        <v>0</v>
      </c>
      <c r="G119" s="218">
        <f t="shared" si="13"/>
        <v>0</v>
      </c>
      <c r="H119" s="212"/>
      <c r="I119" s="152"/>
      <c r="J119" s="152"/>
      <c r="K119" s="150"/>
      <c r="L119" s="150"/>
      <c r="M119" s="150"/>
      <c r="N119" s="150"/>
      <c r="O119" s="152"/>
      <c r="P119" s="152"/>
      <c r="Q119" s="152"/>
      <c r="R119" s="152"/>
      <c r="S119" s="152"/>
      <c r="T119" s="152"/>
      <c r="U119" s="152"/>
      <c r="V119" s="152"/>
      <c r="W119" s="152"/>
      <c r="X119" s="152"/>
      <c r="Y119" s="152"/>
      <c r="Z119" s="150"/>
      <c r="AA119" s="150"/>
      <c r="AB119" s="150"/>
      <c r="AC119" s="150"/>
      <c r="AD119" s="150"/>
      <c r="AE119" s="150"/>
      <c r="AF119" s="150"/>
      <c r="AG119" s="152"/>
      <c r="AH119" s="4">
        <f t="shared" si="8"/>
        <v>0</v>
      </c>
      <c r="AI119" s="4">
        <f t="shared" si="9"/>
        <v>0</v>
      </c>
      <c r="AJ119" s="4">
        <f t="shared" si="10"/>
        <v>0</v>
      </c>
      <c r="AK119" s="4">
        <f t="shared" si="11"/>
        <v>0</v>
      </c>
      <c r="AL119" s="4">
        <f t="shared" si="12"/>
        <v>0</v>
      </c>
    </row>
    <row r="120" spans="6:38" ht="20.100000000000001" customHeight="1" x14ac:dyDescent="0.25">
      <c r="F120" s="4">
        <f t="shared" si="7"/>
        <v>0</v>
      </c>
      <c r="G120" s="218">
        <f t="shared" si="13"/>
        <v>0</v>
      </c>
      <c r="H120" s="212"/>
      <c r="I120" s="152"/>
      <c r="J120" s="152"/>
      <c r="K120" s="150"/>
      <c r="L120" s="150"/>
      <c r="M120" s="150"/>
      <c r="N120" s="150"/>
      <c r="O120" s="152"/>
      <c r="P120" s="152"/>
      <c r="Q120" s="152"/>
      <c r="R120" s="152"/>
      <c r="S120" s="152"/>
      <c r="T120" s="152"/>
      <c r="U120" s="152"/>
      <c r="V120" s="152"/>
      <c r="W120" s="152"/>
      <c r="X120" s="152"/>
      <c r="Y120" s="152"/>
      <c r="Z120" s="150"/>
      <c r="AA120" s="150"/>
      <c r="AB120" s="150"/>
      <c r="AC120" s="150"/>
      <c r="AD120" s="150"/>
      <c r="AE120" s="150"/>
      <c r="AF120" s="150"/>
      <c r="AG120" s="152"/>
      <c r="AH120" s="4">
        <f t="shared" si="8"/>
        <v>0</v>
      </c>
      <c r="AI120" s="4">
        <f t="shared" si="9"/>
        <v>0</v>
      </c>
      <c r="AJ120" s="4">
        <f t="shared" si="10"/>
        <v>0</v>
      </c>
      <c r="AK120" s="4">
        <f t="shared" si="11"/>
        <v>0</v>
      </c>
      <c r="AL120" s="4">
        <f t="shared" si="12"/>
        <v>0</v>
      </c>
    </row>
    <row r="121" spans="6:38" ht="20.100000000000001" customHeight="1" x14ac:dyDescent="0.25">
      <c r="F121" s="4">
        <f t="shared" si="7"/>
        <v>0</v>
      </c>
      <c r="G121" s="218">
        <f t="shared" si="13"/>
        <v>0</v>
      </c>
      <c r="H121" s="212"/>
      <c r="I121" s="152"/>
      <c r="J121" s="152"/>
      <c r="K121" s="150"/>
      <c r="L121" s="150"/>
      <c r="M121" s="150"/>
      <c r="N121" s="150"/>
      <c r="O121" s="152"/>
      <c r="P121" s="152"/>
      <c r="Q121" s="152"/>
      <c r="R121" s="152"/>
      <c r="S121" s="152"/>
      <c r="T121" s="152"/>
      <c r="U121" s="152"/>
      <c r="V121" s="152"/>
      <c r="W121" s="152"/>
      <c r="X121" s="152"/>
      <c r="Y121" s="152"/>
      <c r="Z121" s="150"/>
      <c r="AA121" s="150"/>
      <c r="AB121" s="150"/>
      <c r="AC121" s="150"/>
      <c r="AD121" s="150"/>
      <c r="AE121" s="150"/>
      <c r="AF121" s="150"/>
      <c r="AG121" s="152"/>
      <c r="AH121" s="4">
        <f t="shared" si="8"/>
        <v>0</v>
      </c>
      <c r="AI121" s="4">
        <f t="shared" si="9"/>
        <v>0</v>
      </c>
      <c r="AJ121" s="4">
        <f t="shared" si="10"/>
        <v>0</v>
      </c>
      <c r="AK121" s="4">
        <f t="shared" si="11"/>
        <v>0</v>
      </c>
      <c r="AL121" s="4">
        <f t="shared" si="12"/>
        <v>0</v>
      </c>
    </row>
    <row r="122" spans="6:38" ht="20.100000000000001" customHeight="1" x14ac:dyDescent="0.25">
      <c r="F122" s="4">
        <f t="shared" si="7"/>
        <v>0</v>
      </c>
      <c r="G122" s="218">
        <f t="shared" si="13"/>
        <v>0</v>
      </c>
      <c r="H122" s="212"/>
      <c r="I122" s="152"/>
      <c r="J122" s="152"/>
      <c r="K122" s="150"/>
      <c r="L122" s="150"/>
      <c r="M122" s="150"/>
      <c r="N122" s="150"/>
      <c r="O122" s="152"/>
      <c r="P122" s="152"/>
      <c r="Q122" s="152"/>
      <c r="R122" s="152"/>
      <c r="S122" s="152"/>
      <c r="T122" s="152"/>
      <c r="U122" s="152"/>
      <c r="V122" s="152"/>
      <c r="W122" s="152"/>
      <c r="X122" s="152"/>
      <c r="Y122" s="152"/>
      <c r="Z122" s="150"/>
      <c r="AA122" s="150"/>
      <c r="AB122" s="150"/>
      <c r="AC122" s="150"/>
      <c r="AD122" s="150"/>
      <c r="AE122" s="150"/>
      <c r="AF122" s="150"/>
      <c r="AG122" s="152"/>
      <c r="AH122" s="4">
        <f t="shared" si="8"/>
        <v>0</v>
      </c>
      <c r="AI122" s="4">
        <f t="shared" si="9"/>
        <v>0</v>
      </c>
      <c r="AJ122" s="4">
        <f t="shared" si="10"/>
        <v>0</v>
      </c>
      <c r="AK122" s="4">
        <f t="shared" si="11"/>
        <v>0</v>
      </c>
      <c r="AL122" s="4">
        <f t="shared" si="12"/>
        <v>0</v>
      </c>
    </row>
    <row r="123" spans="6:38" ht="20.100000000000001" customHeight="1" x14ac:dyDescent="0.25">
      <c r="F123" s="4">
        <f t="shared" si="7"/>
        <v>0</v>
      </c>
      <c r="G123" s="218">
        <f t="shared" si="13"/>
        <v>0</v>
      </c>
      <c r="H123" s="212"/>
      <c r="I123" s="152"/>
      <c r="J123" s="152"/>
      <c r="K123" s="150"/>
      <c r="L123" s="150"/>
      <c r="M123" s="150"/>
      <c r="N123" s="150"/>
      <c r="O123" s="152"/>
      <c r="P123" s="152"/>
      <c r="Q123" s="152"/>
      <c r="R123" s="152"/>
      <c r="S123" s="152"/>
      <c r="T123" s="152"/>
      <c r="U123" s="152"/>
      <c r="V123" s="152"/>
      <c r="W123" s="152"/>
      <c r="X123" s="152"/>
      <c r="Y123" s="152"/>
      <c r="Z123" s="150"/>
      <c r="AA123" s="150"/>
      <c r="AB123" s="150"/>
      <c r="AC123" s="150"/>
      <c r="AD123" s="150"/>
      <c r="AE123" s="150"/>
      <c r="AF123" s="150"/>
      <c r="AG123" s="152"/>
      <c r="AH123" s="4">
        <f t="shared" si="8"/>
        <v>0</v>
      </c>
      <c r="AI123" s="4">
        <f t="shared" si="9"/>
        <v>0</v>
      </c>
      <c r="AJ123" s="4">
        <f t="shared" si="10"/>
        <v>0</v>
      </c>
      <c r="AK123" s="4">
        <f t="shared" si="11"/>
        <v>0</v>
      </c>
      <c r="AL123" s="4">
        <f t="shared" si="12"/>
        <v>0</v>
      </c>
    </row>
    <row r="124" spans="6:38" ht="20.100000000000001" customHeight="1" x14ac:dyDescent="0.25">
      <c r="F124" s="4">
        <f t="shared" si="7"/>
        <v>0</v>
      </c>
      <c r="G124" s="218">
        <f t="shared" si="13"/>
        <v>0</v>
      </c>
      <c r="H124" s="212"/>
      <c r="I124" s="152"/>
      <c r="J124" s="152"/>
      <c r="K124" s="150"/>
      <c r="L124" s="150"/>
      <c r="M124" s="150"/>
      <c r="N124" s="150"/>
      <c r="O124" s="152"/>
      <c r="P124" s="152"/>
      <c r="Q124" s="152"/>
      <c r="R124" s="152"/>
      <c r="S124" s="152"/>
      <c r="T124" s="152"/>
      <c r="U124" s="152"/>
      <c r="V124" s="152"/>
      <c r="W124" s="152"/>
      <c r="X124" s="152"/>
      <c r="Y124" s="152"/>
      <c r="Z124" s="150"/>
      <c r="AA124" s="150"/>
      <c r="AB124" s="150"/>
      <c r="AC124" s="150"/>
      <c r="AD124" s="150"/>
      <c r="AE124" s="150"/>
      <c r="AF124" s="150"/>
      <c r="AG124" s="152"/>
      <c r="AH124" s="4">
        <f t="shared" si="8"/>
        <v>0</v>
      </c>
      <c r="AI124" s="4">
        <f t="shared" si="9"/>
        <v>0</v>
      </c>
      <c r="AJ124" s="4">
        <f t="shared" si="10"/>
        <v>0</v>
      </c>
      <c r="AK124" s="4">
        <f t="shared" si="11"/>
        <v>0</v>
      </c>
      <c r="AL124" s="4">
        <f t="shared" si="12"/>
        <v>0</v>
      </c>
    </row>
    <row r="125" spans="6:38" ht="20.100000000000001" customHeight="1" x14ac:dyDescent="0.25">
      <c r="F125" s="4">
        <f t="shared" si="7"/>
        <v>0</v>
      </c>
      <c r="G125" s="218">
        <f t="shared" si="13"/>
        <v>0</v>
      </c>
      <c r="H125" s="212"/>
      <c r="I125" s="152"/>
      <c r="J125" s="152"/>
      <c r="K125" s="150"/>
      <c r="L125" s="150"/>
      <c r="M125" s="150"/>
      <c r="N125" s="150"/>
      <c r="O125" s="152"/>
      <c r="P125" s="152"/>
      <c r="Q125" s="152"/>
      <c r="R125" s="152"/>
      <c r="S125" s="152"/>
      <c r="T125" s="152"/>
      <c r="U125" s="152"/>
      <c r="V125" s="152"/>
      <c r="W125" s="152"/>
      <c r="X125" s="152"/>
      <c r="Y125" s="152"/>
      <c r="Z125" s="150"/>
      <c r="AA125" s="150"/>
      <c r="AB125" s="150"/>
      <c r="AC125" s="150"/>
      <c r="AD125" s="150"/>
      <c r="AE125" s="150"/>
      <c r="AF125" s="150"/>
      <c r="AG125" s="152"/>
      <c r="AH125" s="4">
        <f t="shared" si="8"/>
        <v>0</v>
      </c>
      <c r="AI125" s="4">
        <f t="shared" si="9"/>
        <v>0</v>
      </c>
      <c r="AJ125" s="4">
        <f t="shared" si="10"/>
        <v>0</v>
      </c>
      <c r="AK125" s="4">
        <f t="shared" si="11"/>
        <v>0</v>
      </c>
      <c r="AL125" s="4">
        <f t="shared" si="12"/>
        <v>0</v>
      </c>
    </row>
    <row r="126" spans="6:38" ht="20.100000000000001" customHeight="1" x14ac:dyDescent="0.25">
      <c r="F126" s="4">
        <f t="shared" si="7"/>
        <v>0</v>
      </c>
      <c r="G126" s="218">
        <f t="shared" si="13"/>
        <v>0</v>
      </c>
      <c r="H126" s="212"/>
      <c r="I126" s="152"/>
      <c r="J126" s="152"/>
      <c r="K126" s="150"/>
      <c r="L126" s="150"/>
      <c r="M126" s="150"/>
      <c r="N126" s="150"/>
      <c r="O126" s="152"/>
      <c r="P126" s="152"/>
      <c r="Q126" s="152"/>
      <c r="R126" s="152"/>
      <c r="S126" s="152"/>
      <c r="T126" s="152"/>
      <c r="U126" s="152"/>
      <c r="V126" s="152"/>
      <c r="W126" s="152"/>
      <c r="X126" s="152"/>
      <c r="Y126" s="152"/>
      <c r="Z126" s="150"/>
      <c r="AA126" s="150"/>
      <c r="AB126" s="150"/>
      <c r="AC126" s="150"/>
      <c r="AD126" s="150"/>
      <c r="AE126" s="150"/>
      <c r="AF126" s="150"/>
      <c r="AG126" s="152"/>
      <c r="AH126" s="4">
        <f t="shared" si="8"/>
        <v>0</v>
      </c>
      <c r="AI126" s="4">
        <f t="shared" si="9"/>
        <v>0</v>
      </c>
      <c r="AJ126" s="4">
        <f t="shared" si="10"/>
        <v>0</v>
      </c>
      <c r="AK126" s="4">
        <f t="shared" si="11"/>
        <v>0</v>
      </c>
      <c r="AL126" s="4">
        <f t="shared" si="12"/>
        <v>0</v>
      </c>
    </row>
    <row r="127" spans="6:38" ht="20.100000000000001" customHeight="1" x14ac:dyDescent="0.25">
      <c r="F127" s="4">
        <f t="shared" si="7"/>
        <v>0</v>
      </c>
      <c r="G127" s="218">
        <f t="shared" si="13"/>
        <v>0</v>
      </c>
      <c r="H127" s="212"/>
      <c r="I127" s="152"/>
      <c r="J127" s="152"/>
      <c r="K127" s="150"/>
      <c r="L127" s="150"/>
      <c r="M127" s="150"/>
      <c r="N127" s="150"/>
      <c r="O127" s="152"/>
      <c r="P127" s="152"/>
      <c r="Q127" s="152"/>
      <c r="R127" s="152"/>
      <c r="S127" s="152"/>
      <c r="T127" s="152"/>
      <c r="U127" s="152"/>
      <c r="V127" s="152"/>
      <c r="W127" s="152"/>
      <c r="X127" s="152"/>
      <c r="Y127" s="152"/>
      <c r="Z127" s="150"/>
      <c r="AA127" s="150"/>
      <c r="AB127" s="150"/>
      <c r="AC127" s="150"/>
      <c r="AD127" s="150"/>
      <c r="AE127" s="150"/>
      <c r="AF127" s="150"/>
      <c r="AG127" s="152"/>
      <c r="AH127" s="4">
        <f t="shared" si="8"/>
        <v>0</v>
      </c>
      <c r="AI127" s="4">
        <f t="shared" si="9"/>
        <v>0</v>
      </c>
      <c r="AJ127" s="4">
        <f t="shared" si="10"/>
        <v>0</v>
      </c>
      <c r="AK127" s="4">
        <f t="shared" si="11"/>
        <v>0</v>
      </c>
      <c r="AL127" s="4">
        <f t="shared" si="12"/>
        <v>0</v>
      </c>
    </row>
    <row r="128" spans="6:38" ht="20.100000000000001" customHeight="1" x14ac:dyDescent="0.25">
      <c r="F128" s="4">
        <f t="shared" si="7"/>
        <v>0</v>
      </c>
      <c r="G128" s="218">
        <f t="shared" si="13"/>
        <v>0</v>
      </c>
      <c r="H128" s="212"/>
      <c r="I128" s="152"/>
      <c r="J128" s="152"/>
      <c r="K128" s="150"/>
      <c r="L128" s="150"/>
      <c r="M128" s="150"/>
      <c r="N128" s="150"/>
      <c r="O128" s="152"/>
      <c r="P128" s="152"/>
      <c r="Q128" s="152"/>
      <c r="R128" s="152"/>
      <c r="S128" s="152"/>
      <c r="T128" s="152"/>
      <c r="U128" s="152"/>
      <c r="V128" s="152"/>
      <c r="W128" s="152"/>
      <c r="X128" s="152"/>
      <c r="Y128" s="152"/>
      <c r="Z128" s="150"/>
      <c r="AA128" s="150"/>
      <c r="AB128" s="150"/>
      <c r="AC128" s="150"/>
      <c r="AD128" s="150"/>
      <c r="AE128" s="150"/>
      <c r="AF128" s="150"/>
      <c r="AG128" s="152"/>
      <c r="AH128" s="4">
        <f t="shared" si="8"/>
        <v>0</v>
      </c>
      <c r="AI128" s="4">
        <f t="shared" si="9"/>
        <v>0</v>
      </c>
      <c r="AJ128" s="4">
        <f t="shared" si="10"/>
        <v>0</v>
      </c>
      <c r="AK128" s="4">
        <f t="shared" si="11"/>
        <v>0</v>
      </c>
      <c r="AL128" s="4">
        <f t="shared" si="12"/>
        <v>0</v>
      </c>
    </row>
    <row r="129" spans="6:38" ht="20.100000000000001" customHeight="1" x14ac:dyDescent="0.25">
      <c r="F129" s="4">
        <f t="shared" si="7"/>
        <v>0</v>
      </c>
      <c r="G129" s="218">
        <f t="shared" si="13"/>
        <v>0</v>
      </c>
      <c r="H129" s="212"/>
      <c r="I129" s="152"/>
      <c r="J129" s="152"/>
      <c r="K129" s="150"/>
      <c r="L129" s="150"/>
      <c r="M129" s="150"/>
      <c r="N129" s="150"/>
      <c r="O129" s="152"/>
      <c r="P129" s="152"/>
      <c r="Q129" s="152"/>
      <c r="R129" s="152"/>
      <c r="S129" s="152"/>
      <c r="T129" s="152"/>
      <c r="U129" s="152"/>
      <c r="V129" s="152"/>
      <c r="W129" s="152"/>
      <c r="X129" s="152"/>
      <c r="Y129" s="152"/>
      <c r="Z129" s="150"/>
      <c r="AA129" s="150"/>
      <c r="AB129" s="150"/>
      <c r="AC129" s="150"/>
      <c r="AD129" s="150"/>
      <c r="AE129" s="150"/>
      <c r="AF129" s="150"/>
      <c r="AG129" s="152"/>
      <c r="AH129" s="4">
        <f t="shared" si="8"/>
        <v>0</v>
      </c>
      <c r="AI129" s="4">
        <f t="shared" si="9"/>
        <v>0</v>
      </c>
      <c r="AJ129" s="4">
        <f t="shared" si="10"/>
        <v>0</v>
      </c>
      <c r="AK129" s="4">
        <f t="shared" si="11"/>
        <v>0</v>
      </c>
      <c r="AL129" s="4">
        <f t="shared" si="12"/>
        <v>0</v>
      </c>
    </row>
    <row r="130" spans="6:38" ht="20.100000000000001" customHeight="1" x14ac:dyDescent="0.25">
      <c r="F130" s="4">
        <f t="shared" si="7"/>
        <v>0</v>
      </c>
      <c r="G130" s="218">
        <f t="shared" si="13"/>
        <v>0</v>
      </c>
      <c r="H130" s="212"/>
      <c r="I130" s="152"/>
      <c r="J130" s="152"/>
      <c r="K130" s="150"/>
      <c r="L130" s="150"/>
      <c r="M130" s="150"/>
      <c r="N130" s="150"/>
      <c r="O130" s="152"/>
      <c r="P130" s="152"/>
      <c r="Q130" s="152"/>
      <c r="R130" s="152"/>
      <c r="S130" s="152"/>
      <c r="T130" s="152"/>
      <c r="U130" s="152"/>
      <c r="V130" s="152"/>
      <c r="W130" s="152"/>
      <c r="X130" s="152"/>
      <c r="Y130" s="152"/>
      <c r="Z130" s="150"/>
      <c r="AA130" s="150"/>
      <c r="AB130" s="150"/>
      <c r="AC130" s="150"/>
      <c r="AD130" s="150"/>
      <c r="AE130" s="150"/>
      <c r="AF130" s="150"/>
      <c r="AG130" s="152"/>
      <c r="AH130" s="4">
        <f t="shared" si="8"/>
        <v>0</v>
      </c>
      <c r="AI130" s="4">
        <f t="shared" si="9"/>
        <v>0</v>
      </c>
      <c r="AJ130" s="4">
        <f t="shared" si="10"/>
        <v>0</v>
      </c>
      <c r="AK130" s="4">
        <f t="shared" si="11"/>
        <v>0</v>
      </c>
      <c r="AL130" s="4">
        <f t="shared" si="12"/>
        <v>0</v>
      </c>
    </row>
    <row r="131" spans="6:38" ht="20.100000000000001" customHeight="1" x14ac:dyDescent="0.25">
      <c r="F131" s="4">
        <f t="shared" si="7"/>
        <v>0</v>
      </c>
      <c r="G131" s="218">
        <f t="shared" si="13"/>
        <v>0</v>
      </c>
      <c r="H131" s="212"/>
      <c r="I131" s="152"/>
      <c r="J131" s="152"/>
      <c r="K131" s="150"/>
      <c r="L131" s="150"/>
      <c r="M131" s="150"/>
      <c r="N131" s="150"/>
      <c r="O131" s="152"/>
      <c r="P131" s="152"/>
      <c r="Q131" s="152"/>
      <c r="R131" s="152"/>
      <c r="S131" s="152"/>
      <c r="T131" s="152"/>
      <c r="U131" s="152"/>
      <c r="V131" s="152"/>
      <c r="W131" s="152"/>
      <c r="X131" s="152"/>
      <c r="Y131" s="152"/>
      <c r="Z131" s="150"/>
      <c r="AA131" s="150"/>
      <c r="AB131" s="150"/>
      <c r="AC131" s="150"/>
      <c r="AD131" s="150"/>
      <c r="AE131" s="150"/>
      <c r="AF131" s="150"/>
      <c r="AG131" s="152"/>
      <c r="AH131" s="4">
        <f t="shared" si="8"/>
        <v>0</v>
      </c>
      <c r="AI131" s="4">
        <f t="shared" si="9"/>
        <v>0</v>
      </c>
      <c r="AJ131" s="4">
        <f t="shared" si="10"/>
        <v>0</v>
      </c>
      <c r="AK131" s="4">
        <f t="shared" si="11"/>
        <v>0</v>
      </c>
      <c r="AL131" s="4">
        <f t="shared" si="12"/>
        <v>0</v>
      </c>
    </row>
    <row r="132" spans="6:38" ht="20.100000000000001" customHeight="1" x14ac:dyDescent="0.25">
      <c r="F132" s="4">
        <f t="shared" si="7"/>
        <v>0</v>
      </c>
      <c r="G132" s="218">
        <f t="shared" si="13"/>
        <v>0</v>
      </c>
      <c r="H132" s="212"/>
      <c r="I132" s="152"/>
      <c r="J132" s="152"/>
      <c r="K132" s="150"/>
      <c r="L132" s="150"/>
      <c r="M132" s="150"/>
      <c r="N132" s="150"/>
      <c r="O132" s="152"/>
      <c r="P132" s="152"/>
      <c r="Q132" s="152"/>
      <c r="R132" s="152"/>
      <c r="S132" s="152"/>
      <c r="T132" s="152"/>
      <c r="U132" s="152"/>
      <c r="V132" s="152"/>
      <c r="W132" s="152"/>
      <c r="X132" s="152"/>
      <c r="Y132" s="152"/>
      <c r="Z132" s="150"/>
      <c r="AA132" s="150"/>
      <c r="AB132" s="150"/>
      <c r="AC132" s="150"/>
      <c r="AD132" s="150"/>
      <c r="AE132" s="150"/>
      <c r="AF132" s="150"/>
      <c r="AG132" s="152"/>
      <c r="AH132" s="4">
        <f t="shared" si="8"/>
        <v>0</v>
      </c>
      <c r="AI132" s="4">
        <f t="shared" si="9"/>
        <v>0</v>
      </c>
      <c r="AJ132" s="4">
        <f t="shared" si="10"/>
        <v>0</v>
      </c>
      <c r="AK132" s="4">
        <f t="shared" si="11"/>
        <v>0</v>
      </c>
      <c r="AL132" s="4">
        <f t="shared" si="12"/>
        <v>0</v>
      </c>
    </row>
    <row r="133" spans="6:38" ht="20.100000000000001" customHeight="1" x14ac:dyDescent="0.25">
      <c r="F133" s="4">
        <f t="shared" si="7"/>
        <v>0</v>
      </c>
      <c r="G133" s="218">
        <f t="shared" si="13"/>
        <v>0</v>
      </c>
      <c r="H133" s="212"/>
      <c r="I133" s="152"/>
      <c r="J133" s="152"/>
      <c r="K133" s="150"/>
      <c r="L133" s="150"/>
      <c r="M133" s="150"/>
      <c r="N133" s="150"/>
      <c r="O133" s="152"/>
      <c r="P133" s="152"/>
      <c r="Q133" s="152"/>
      <c r="R133" s="152"/>
      <c r="S133" s="152"/>
      <c r="T133" s="152"/>
      <c r="U133" s="152"/>
      <c r="V133" s="152"/>
      <c r="W133" s="152"/>
      <c r="X133" s="152"/>
      <c r="Y133" s="152"/>
      <c r="Z133" s="150"/>
      <c r="AA133" s="150"/>
      <c r="AB133" s="150"/>
      <c r="AC133" s="150"/>
      <c r="AD133" s="150"/>
      <c r="AE133" s="150"/>
      <c r="AF133" s="150"/>
      <c r="AG133" s="152"/>
      <c r="AH133" s="4">
        <f t="shared" si="8"/>
        <v>0</v>
      </c>
      <c r="AI133" s="4">
        <f t="shared" si="9"/>
        <v>0</v>
      </c>
      <c r="AJ133" s="4">
        <f t="shared" si="10"/>
        <v>0</v>
      </c>
      <c r="AK133" s="4">
        <f t="shared" si="11"/>
        <v>0</v>
      </c>
      <c r="AL133" s="4">
        <f t="shared" si="12"/>
        <v>0</v>
      </c>
    </row>
    <row r="134" spans="6:38" ht="20.100000000000001" customHeight="1" x14ac:dyDescent="0.25">
      <c r="F134" s="4">
        <f t="shared" si="7"/>
        <v>0</v>
      </c>
      <c r="G134" s="218">
        <f t="shared" si="13"/>
        <v>0</v>
      </c>
      <c r="H134" s="212"/>
      <c r="I134" s="152"/>
      <c r="J134" s="152"/>
      <c r="K134" s="150"/>
      <c r="L134" s="150"/>
      <c r="M134" s="150"/>
      <c r="N134" s="150"/>
      <c r="O134" s="152"/>
      <c r="P134" s="152"/>
      <c r="Q134" s="152"/>
      <c r="R134" s="152"/>
      <c r="S134" s="152"/>
      <c r="T134" s="152"/>
      <c r="U134" s="152"/>
      <c r="V134" s="152"/>
      <c r="W134" s="152"/>
      <c r="X134" s="152"/>
      <c r="Y134" s="152"/>
      <c r="Z134" s="150"/>
      <c r="AA134" s="150"/>
      <c r="AB134" s="150"/>
      <c r="AC134" s="150"/>
      <c r="AD134" s="150"/>
      <c r="AE134" s="150"/>
      <c r="AF134" s="150"/>
      <c r="AG134" s="152"/>
      <c r="AH134" s="4">
        <f t="shared" si="8"/>
        <v>0</v>
      </c>
      <c r="AI134" s="4">
        <f t="shared" si="9"/>
        <v>0</v>
      </c>
      <c r="AJ134" s="4">
        <f t="shared" si="10"/>
        <v>0</v>
      </c>
      <c r="AK134" s="4">
        <f t="shared" si="11"/>
        <v>0</v>
      </c>
      <c r="AL134" s="4">
        <f t="shared" si="12"/>
        <v>0</v>
      </c>
    </row>
    <row r="135" spans="6:38" ht="20.100000000000001" customHeight="1" x14ac:dyDescent="0.25">
      <c r="F135" s="4">
        <f t="shared" si="7"/>
        <v>0</v>
      </c>
      <c r="G135" s="218">
        <f t="shared" si="13"/>
        <v>0</v>
      </c>
      <c r="H135" s="212"/>
      <c r="I135" s="152"/>
      <c r="J135" s="152"/>
      <c r="K135" s="150"/>
      <c r="L135" s="150"/>
      <c r="M135" s="150"/>
      <c r="N135" s="150"/>
      <c r="O135" s="152"/>
      <c r="P135" s="152"/>
      <c r="Q135" s="152"/>
      <c r="R135" s="152"/>
      <c r="S135" s="152"/>
      <c r="T135" s="152"/>
      <c r="U135" s="152"/>
      <c r="V135" s="152"/>
      <c r="W135" s="152"/>
      <c r="X135" s="152"/>
      <c r="Y135" s="152"/>
      <c r="Z135" s="150"/>
      <c r="AA135" s="150"/>
      <c r="AB135" s="150"/>
      <c r="AC135" s="150"/>
      <c r="AD135" s="150"/>
      <c r="AE135" s="150"/>
      <c r="AF135" s="150"/>
      <c r="AG135" s="152"/>
      <c r="AH135" s="4">
        <f t="shared" si="8"/>
        <v>0</v>
      </c>
      <c r="AI135" s="4">
        <f t="shared" si="9"/>
        <v>0</v>
      </c>
      <c r="AJ135" s="4">
        <f t="shared" si="10"/>
        <v>0</v>
      </c>
      <c r="AK135" s="4">
        <f t="shared" si="11"/>
        <v>0</v>
      </c>
      <c r="AL135" s="4">
        <f t="shared" si="12"/>
        <v>0</v>
      </c>
    </row>
    <row r="136" spans="6:38" ht="20.100000000000001" customHeight="1" x14ac:dyDescent="0.25">
      <c r="F136" s="4">
        <f t="shared" si="7"/>
        <v>0</v>
      </c>
      <c r="G136" s="218">
        <f t="shared" si="13"/>
        <v>0</v>
      </c>
      <c r="H136" s="212"/>
      <c r="I136" s="152"/>
      <c r="J136" s="152"/>
      <c r="K136" s="150"/>
      <c r="L136" s="150"/>
      <c r="M136" s="150"/>
      <c r="N136" s="150"/>
      <c r="O136" s="152"/>
      <c r="P136" s="152"/>
      <c r="Q136" s="152"/>
      <c r="R136" s="152"/>
      <c r="S136" s="152"/>
      <c r="T136" s="152"/>
      <c r="U136" s="152"/>
      <c r="V136" s="152"/>
      <c r="W136" s="152"/>
      <c r="X136" s="152"/>
      <c r="Y136" s="152"/>
      <c r="Z136" s="150"/>
      <c r="AA136" s="150"/>
      <c r="AB136" s="150"/>
      <c r="AC136" s="150"/>
      <c r="AD136" s="150"/>
      <c r="AE136" s="150"/>
      <c r="AF136" s="150"/>
      <c r="AG136" s="152"/>
      <c r="AH136" s="4">
        <f t="shared" si="8"/>
        <v>0</v>
      </c>
      <c r="AI136" s="4">
        <f t="shared" si="9"/>
        <v>0</v>
      </c>
      <c r="AJ136" s="4">
        <f t="shared" si="10"/>
        <v>0</v>
      </c>
      <c r="AK136" s="4">
        <f t="shared" si="11"/>
        <v>0</v>
      </c>
      <c r="AL136" s="4">
        <f t="shared" si="12"/>
        <v>0</v>
      </c>
    </row>
    <row r="137" spans="6:38" ht="20.100000000000001" customHeight="1" x14ac:dyDescent="0.25">
      <c r="F137" s="4">
        <f t="shared" si="7"/>
        <v>0</v>
      </c>
      <c r="G137" s="218">
        <f t="shared" si="13"/>
        <v>0</v>
      </c>
      <c r="H137" s="212"/>
      <c r="I137" s="152"/>
      <c r="J137" s="152"/>
      <c r="K137" s="150"/>
      <c r="L137" s="150"/>
      <c r="M137" s="150"/>
      <c r="N137" s="150"/>
      <c r="O137" s="152"/>
      <c r="P137" s="152"/>
      <c r="Q137" s="152"/>
      <c r="R137" s="152"/>
      <c r="S137" s="152"/>
      <c r="T137" s="152"/>
      <c r="U137" s="152"/>
      <c r="V137" s="152"/>
      <c r="W137" s="152"/>
      <c r="X137" s="152"/>
      <c r="Y137" s="152"/>
      <c r="Z137" s="150"/>
      <c r="AA137" s="150"/>
      <c r="AB137" s="150"/>
      <c r="AC137" s="150"/>
      <c r="AD137" s="150"/>
      <c r="AE137" s="150"/>
      <c r="AF137" s="150"/>
      <c r="AG137" s="152"/>
      <c r="AH137" s="4">
        <f t="shared" si="8"/>
        <v>0</v>
      </c>
      <c r="AI137" s="4">
        <f t="shared" si="9"/>
        <v>0</v>
      </c>
      <c r="AJ137" s="4">
        <f t="shared" si="10"/>
        <v>0</v>
      </c>
      <c r="AK137" s="4">
        <f t="shared" si="11"/>
        <v>0</v>
      </c>
      <c r="AL137" s="4">
        <f t="shared" si="12"/>
        <v>0</v>
      </c>
    </row>
    <row r="138" spans="6:38" ht="20.100000000000001" customHeight="1" x14ac:dyDescent="0.25">
      <c r="F138" s="4">
        <f t="shared" si="7"/>
        <v>0</v>
      </c>
      <c r="G138" s="218">
        <f t="shared" si="13"/>
        <v>0</v>
      </c>
      <c r="H138" s="212"/>
      <c r="I138" s="152"/>
      <c r="J138" s="152"/>
      <c r="K138" s="150"/>
      <c r="L138" s="150"/>
      <c r="M138" s="150"/>
      <c r="N138" s="150"/>
      <c r="O138" s="152"/>
      <c r="P138" s="152"/>
      <c r="Q138" s="152"/>
      <c r="R138" s="152"/>
      <c r="S138" s="152"/>
      <c r="T138" s="152"/>
      <c r="U138" s="152"/>
      <c r="V138" s="152"/>
      <c r="W138" s="152"/>
      <c r="X138" s="152"/>
      <c r="Y138" s="152"/>
      <c r="Z138" s="150"/>
      <c r="AA138" s="150"/>
      <c r="AB138" s="150"/>
      <c r="AC138" s="150"/>
      <c r="AD138" s="150"/>
      <c r="AE138" s="150"/>
      <c r="AF138" s="150"/>
      <c r="AG138" s="152"/>
      <c r="AH138" s="4">
        <f t="shared" si="8"/>
        <v>0</v>
      </c>
      <c r="AI138" s="4">
        <f t="shared" si="9"/>
        <v>0</v>
      </c>
      <c r="AJ138" s="4">
        <f t="shared" si="10"/>
        <v>0</v>
      </c>
      <c r="AK138" s="4">
        <f t="shared" si="11"/>
        <v>0</v>
      </c>
      <c r="AL138" s="4">
        <f t="shared" si="12"/>
        <v>0</v>
      </c>
    </row>
    <row r="139" spans="6:38" ht="20.100000000000001" customHeight="1" x14ac:dyDescent="0.25">
      <c r="F139" s="4">
        <f t="shared" si="7"/>
        <v>0</v>
      </c>
      <c r="G139" s="218">
        <f t="shared" si="13"/>
        <v>0</v>
      </c>
      <c r="H139" s="212"/>
      <c r="I139" s="152"/>
      <c r="J139" s="152"/>
      <c r="K139" s="150"/>
      <c r="L139" s="150"/>
      <c r="M139" s="150"/>
      <c r="N139" s="150"/>
      <c r="O139" s="152"/>
      <c r="P139" s="152"/>
      <c r="Q139" s="152"/>
      <c r="R139" s="152"/>
      <c r="S139" s="152"/>
      <c r="T139" s="152"/>
      <c r="U139" s="152"/>
      <c r="V139" s="152"/>
      <c r="W139" s="152"/>
      <c r="X139" s="152"/>
      <c r="Y139" s="152"/>
      <c r="Z139" s="150"/>
      <c r="AA139" s="150"/>
      <c r="AB139" s="150"/>
      <c r="AC139" s="150"/>
      <c r="AD139" s="150"/>
      <c r="AE139" s="150"/>
      <c r="AF139" s="150"/>
      <c r="AG139" s="152"/>
      <c r="AH139" s="4">
        <f t="shared" si="8"/>
        <v>0</v>
      </c>
      <c r="AI139" s="4">
        <f t="shared" si="9"/>
        <v>0</v>
      </c>
      <c r="AJ139" s="4">
        <f t="shared" si="10"/>
        <v>0</v>
      </c>
      <c r="AK139" s="4">
        <f t="shared" si="11"/>
        <v>0</v>
      </c>
      <c r="AL139" s="4">
        <f t="shared" si="12"/>
        <v>0</v>
      </c>
    </row>
    <row r="140" spans="6:38" ht="20.100000000000001" customHeight="1" x14ac:dyDescent="0.25">
      <c r="F140" s="4">
        <f t="shared" si="7"/>
        <v>0</v>
      </c>
      <c r="G140" s="218">
        <f t="shared" si="13"/>
        <v>0</v>
      </c>
      <c r="H140" s="212"/>
      <c r="I140" s="152"/>
      <c r="J140" s="152"/>
      <c r="K140" s="150"/>
      <c r="L140" s="150"/>
      <c r="M140" s="150"/>
      <c r="N140" s="150"/>
      <c r="O140" s="152"/>
      <c r="P140" s="152"/>
      <c r="Q140" s="152"/>
      <c r="R140" s="152"/>
      <c r="S140" s="152"/>
      <c r="T140" s="152"/>
      <c r="U140" s="152"/>
      <c r="V140" s="152"/>
      <c r="W140" s="152"/>
      <c r="X140" s="152"/>
      <c r="Y140" s="152"/>
      <c r="Z140" s="150"/>
      <c r="AA140" s="150"/>
      <c r="AB140" s="150"/>
      <c r="AC140" s="150"/>
      <c r="AD140" s="150"/>
      <c r="AE140" s="150"/>
      <c r="AF140" s="150"/>
      <c r="AG140" s="152"/>
      <c r="AH140" s="4">
        <f t="shared" si="8"/>
        <v>0</v>
      </c>
      <c r="AI140" s="4">
        <f t="shared" si="9"/>
        <v>0</v>
      </c>
      <c r="AJ140" s="4">
        <f t="shared" si="10"/>
        <v>0</v>
      </c>
      <c r="AK140" s="4">
        <f t="shared" si="11"/>
        <v>0</v>
      </c>
      <c r="AL140" s="4">
        <f t="shared" si="12"/>
        <v>0</v>
      </c>
    </row>
    <row r="141" spans="6:38" ht="20.100000000000001" customHeight="1" x14ac:dyDescent="0.25">
      <c r="F141" s="4">
        <f t="shared" si="7"/>
        <v>0</v>
      </c>
      <c r="G141" s="218">
        <f t="shared" si="13"/>
        <v>0</v>
      </c>
      <c r="H141" s="212"/>
      <c r="I141" s="152"/>
      <c r="J141" s="152"/>
      <c r="K141" s="150"/>
      <c r="L141" s="150"/>
      <c r="M141" s="150"/>
      <c r="N141" s="150"/>
      <c r="O141" s="152"/>
      <c r="P141" s="152"/>
      <c r="Q141" s="152"/>
      <c r="R141" s="152"/>
      <c r="S141" s="152"/>
      <c r="T141" s="152"/>
      <c r="U141" s="152"/>
      <c r="V141" s="152"/>
      <c r="W141" s="152"/>
      <c r="X141" s="152"/>
      <c r="Y141" s="152"/>
      <c r="Z141" s="150"/>
      <c r="AA141" s="150"/>
      <c r="AB141" s="150"/>
      <c r="AC141" s="150"/>
      <c r="AD141" s="150"/>
      <c r="AE141" s="150"/>
      <c r="AF141" s="150"/>
      <c r="AG141" s="152"/>
      <c r="AH141" s="4">
        <f t="shared" si="8"/>
        <v>0</v>
      </c>
      <c r="AI141" s="4">
        <f t="shared" si="9"/>
        <v>0</v>
      </c>
      <c r="AJ141" s="4">
        <f t="shared" si="10"/>
        <v>0</v>
      </c>
      <c r="AK141" s="4">
        <f t="shared" si="11"/>
        <v>0</v>
      </c>
      <c r="AL141" s="4">
        <f t="shared" si="12"/>
        <v>0</v>
      </c>
    </row>
    <row r="142" spans="6:38" ht="20.100000000000001" customHeight="1" x14ac:dyDescent="0.25">
      <c r="F142" s="4">
        <f t="shared" ref="F142:F205" si="14">IFERROR(IF($D$16=1,(IF(G142&gt;=1,(IF(H142&gt;=$D$14,(IF(H142&lt;=$D$15,G142,0)),0)),0)),0),0)</f>
        <v>0</v>
      </c>
      <c r="G142" s="218">
        <f t="shared" si="13"/>
        <v>0</v>
      </c>
      <c r="H142" s="212"/>
      <c r="I142" s="152"/>
      <c r="J142" s="152"/>
      <c r="K142" s="150"/>
      <c r="L142" s="150"/>
      <c r="M142" s="150"/>
      <c r="N142" s="150"/>
      <c r="O142" s="152"/>
      <c r="P142" s="152"/>
      <c r="Q142" s="152"/>
      <c r="R142" s="152"/>
      <c r="S142" s="152"/>
      <c r="T142" s="152"/>
      <c r="U142" s="152"/>
      <c r="V142" s="152"/>
      <c r="W142" s="152"/>
      <c r="X142" s="152"/>
      <c r="Y142" s="152"/>
      <c r="Z142" s="150"/>
      <c r="AA142" s="150"/>
      <c r="AB142" s="150"/>
      <c r="AC142" s="150"/>
      <c r="AD142" s="150"/>
      <c r="AE142" s="150"/>
      <c r="AF142" s="150"/>
      <c r="AG142" s="152"/>
      <c r="AH142" s="4">
        <f t="shared" ref="AH142:AH205" si="15">IFERROR(IF($G142&gt;=1,(IF(LEN(P142)&gt;=2,VLOOKUP(P142,$A$1:$B$9,2,0),0)),0),0)</f>
        <v>0</v>
      </c>
      <c r="AI142" s="4">
        <f t="shared" ref="AI142:AI205" si="16">IFERROR(IF($G142&gt;=1,(IF(LEN(R142)&gt;=2,VLOOKUP(R142,$A$1:$B$9,2,0),0)),0),0)</f>
        <v>0</v>
      </c>
      <c r="AJ142" s="4">
        <f t="shared" ref="AJ142:AJ205" si="17">IFERROR(IF($G142&gt;=1,(IF(LEN(T142)&gt;=2,VLOOKUP(T142,$A$1:$B$9,2,0),0)),0),0)</f>
        <v>0</v>
      </c>
      <c r="AK142" s="4">
        <f t="shared" ref="AK142:AK205" si="18">IFERROR(IF($G142&gt;=1,(IF(LEN(V142)&gt;=2,VLOOKUP(V142,$A$1:$B$9,2,0),0)),0),0)</f>
        <v>0</v>
      </c>
      <c r="AL142" s="4">
        <f t="shared" ref="AL142:AL205" si="19">IFERROR(IF($G142&gt;=1,(IF(LEN(X142)&gt;=2,VLOOKUP(X142,$A$1:$B$9,2,0),0)),0),0)</f>
        <v>0</v>
      </c>
    </row>
    <row r="143" spans="6:38" ht="20.100000000000001" customHeight="1" x14ac:dyDescent="0.25">
      <c r="F143" s="4">
        <f t="shared" si="14"/>
        <v>0</v>
      </c>
      <c r="G143" s="218">
        <f t="shared" ref="G143:G206" si="20">IFERROR(IF(H143&gt;=2000,(IF(LEN(I143)&gt;=3,G142+1,0)),0),0)</f>
        <v>0</v>
      </c>
      <c r="H143" s="212"/>
      <c r="I143" s="152"/>
      <c r="J143" s="152"/>
      <c r="K143" s="150"/>
      <c r="L143" s="150"/>
      <c r="M143" s="150"/>
      <c r="N143" s="150"/>
      <c r="O143" s="152"/>
      <c r="P143" s="152"/>
      <c r="Q143" s="152"/>
      <c r="R143" s="152"/>
      <c r="S143" s="152"/>
      <c r="T143" s="152"/>
      <c r="U143" s="152"/>
      <c r="V143" s="152"/>
      <c r="W143" s="152"/>
      <c r="X143" s="152"/>
      <c r="Y143" s="152"/>
      <c r="Z143" s="150"/>
      <c r="AA143" s="150"/>
      <c r="AB143" s="150"/>
      <c r="AC143" s="150"/>
      <c r="AD143" s="150"/>
      <c r="AE143" s="150"/>
      <c r="AF143" s="150"/>
      <c r="AG143" s="152"/>
      <c r="AH143" s="4">
        <f t="shared" si="15"/>
        <v>0</v>
      </c>
      <c r="AI143" s="4">
        <f t="shared" si="16"/>
        <v>0</v>
      </c>
      <c r="AJ143" s="4">
        <f t="shared" si="17"/>
        <v>0</v>
      </c>
      <c r="AK143" s="4">
        <f t="shared" si="18"/>
        <v>0</v>
      </c>
      <c r="AL143" s="4">
        <f t="shared" si="19"/>
        <v>0</v>
      </c>
    </row>
    <row r="144" spans="6:38" ht="20.100000000000001" customHeight="1" x14ac:dyDescent="0.25">
      <c r="F144" s="4">
        <f t="shared" si="14"/>
        <v>0</v>
      </c>
      <c r="G144" s="218">
        <f t="shared" si="20"/>
        <v>0</v>
      </c>
      <c r="H144" s="212"/>
      <c r="I144" s="152"/>
      <c r="J144" s="152"/>
      <c r="K144" s="150"/>
      <c r="L144" s="150"/>
      <c r="M144" s="150"/>
      <c r="N144" s="150"/>
      <c r="O144" s="152"/>
      <c r="P144" s="152"/>
      <c r="Q144" s="152"/>
      <c r="R144" s="152"/>
      <c r="S144" s="152"/>
      <c r="T144" s="152"/>
      <c r="U144" s="152"/>
      <c r="V144" s="152"/>
      <c r="W144" s="152"/>
      <c r="X144" s="152"/>
      <c r="Y144" s="152"/>
      <c r="Z144" s="150"/>
      <c r="AA144" s="150"/>
      <c r="AB144" s="150"/>
      <c r="AC144" s="150"/>
      <c r="AD144" s="150"/>
      <c r="AE144" s="150"/>
      <c r="AF144" s="150"/>
      <c r="AG144" s="152"/>
      <c r="AH144" s="4">
        <f t="shared" si="15"/>
        <v>0</v>
      </c>
      <c r="AI144" s="4">
        <f t="shared" si="16"/>
        <v>0</v>
      </c>
      <c r="AJ144" s="4">
        <f t="shared" si="17"/>
        <v>0</v>
      </c>
      <c r="AK144" s="4">
        <f t="shared" si="18"/>
        <v>0</v>
      </c>
      <c r="AL144" s="4">
        <f t="shared" si="19"/>
        <v>0</v>
      </c>
    </row>
    <row r="145" spans="6:38" ht="20.100000000000001" customHeight="1" x14ac:dyDescent="0.25">
      <c r="F145" s="4">
        <f t="shared" si="14"/>
        <v>0</v>
      </c>
      <c r="G145" s="218">
        <f t="shared" si="20"/>
        <v>0</v>
      </c>
      <c r="H145" s="212"/>
      <c r="I145" s="152"/>
      <c r="J145" s="152"/>
      <c r="K145" s="150"/>
      <c r="L145" s="150"/>
      <c r="M145" s="150"/>
      <c r="N145" s="150"/>
      <c r="O145" s="152"/>
      <c r="P145" s="152"/>
      <c r="Q145" s="152"/>
      <c r="R145" s="152"/>
      <c r="S145" s="152"/>
      <c r="T145" s="152"/>
      <c r="U145" s="152"/>
      <c r="V145" s="152"/>
      <c r="W145" s="152"/>
      <c r="X145" s="152"/>
      <c r="Y145" s="152"/>
      <c r="Z145" s="150"/>
      <c r="AA145" s="150"/>
      <c r="AB145" s="150"/>
      <c r="AC145" s="150"/>
      <c r="AD145" s="150"/>
      <c r="AE145" s="150"/>
      <c r="AF145" s="150"/>
      <c r="AG145" s="152"/>
      <c r="AH145" s="4">
        <f t="shared" si="15"/>
        <v>0</v>
      </c>
      <c r="AI145" s="4">
        <f t="shared" si="16"/>
        <v>0</v>
      </c>
      <c r="AJ145" s="4">
        <f t="shared" si="17"/>
        <v>0</v>
      </c>
      <c r="AK145" s="4">
        <f t="shared" si="18"/>
        <v>0</v>
      </c>
      <c r="AL145" s="4">
        <f t="shared" si="19"/>
        <v>0</v>
      </c>
    </row>
    <row r="146" spans="6:38" ht="20.100000000000001" customHeight="1" x14ac:dyDescent="0.25">
      <c r="F146" s="4">
        <f t="shared" si="14"/>
        <v>0</v>
      </c>
      <c r="G146" s="218">
        <f t="shared" si="20"/>
        <v>0</v>
      </c>
      <c r="H146" s="212"/>
      <c r="I146" s="152"/>
      <c r="J146" s="152"/>
      <c r="K146" s="150"/>
      <c r="L146" s="150"/>
      <c r="M146" s="150"/>
      <c r="N146" s="150"/>
      <c r="O146" s="152"/>
      <c r="P146" s="152"/>
      <c r="Q146" s="152"/>
      <c r="R146" s="152"/>
      <c r="S146" s="152"/>
      <c r="T146" s="152"/>
      <c r="U146" s="152"/>
      <c r="V146" s="152"/>
      <c r="W146" s="152"/>
      <c r="X146" s="152"/>
      <c r="Y146" s="152"/>
      <c r="Z146" s="150"/>
      <c r="AA146" s="150"/>
      <c r="AB146" s="150"/>
      <c r="AC146" s="150"/>
      <c r="AD146" s="150"/>
      <c r="AE146" s="150"/>
      <c r="AF146" s="150"/>
      <c r="AG146" s="152"/>
      <c r="AH146" s="4">
        <f t="shared" si="15"/>
        <v>0</v>
      </c>
      <c r="AI146" s="4">
        <f t="shared" si="16"/>
        <v>0</v>
      </c>
      <c r="AJ146" s="4">
        <f t="shared" si="17"/>
        <v>0</v>
      </c>
      <c r="AK146" s="4">
        <f t="shared" si="18"/>
        <v>0</v>
      </c>
      <c r="AL146" s="4">
        <f t="shared" si="19"/>
        <v>0</v>
      </c>
    </row>
    <row r="147" spans="6:38" ht="20.100000000000001" customHeight="1" x14ac:dyDescent="0.25">
      <c r="F147" s="4">
        <f t="shared" si="14"/>
        <v>0</v>
      </c>
      <c r="G147" s="218">
        <f t="shared" si="20"/>
        <v>0</v>
      </c>
      <c r="H147" s="212"/>
      <c r="I147" s="152"/>
      <c r="J147" s="152"/>
      <c r="K147" s="150"/>
      <c r="L147" s="150"/>
      <c r="M147" s="150"/>
      <c r="N147" s="150"/>
      <c r="O147" s="152"/>
      <c r="P147" s="152"/>
      <c r="Q147" s="152"/>
      <c r="R147" s="152"/>
      <c r="S147" s="152"/>
      <c r="T147" s="152"/>
      <c r="U147" s="152"/>
      <c r="V147" s="152"/>
      <c r="W147" s="152"/>
      <c r="X147" s="152"/>
      <c r="Y147" s="152"/>
      <c r="Z147" s="150"/>
      <c r="AA147" s="150"/>
      <c r="AB147" s="150"/>
      <c r="AC147" s="150"/>
      <c r="AD147" s="150"/>
      <c r="AE147" s="150"/>
      <c r="AF147" s="150"/>
      <c r="AG147" s="152"/>
      <c r="AH147" s="4">
        <f t="shared" si="15"/>
        <v>0</v>
      </c>
      <c r="AI147" s="4">
        <f t="shared" si="16"/>
        <v>0</v>
      </c>
      <c r="AJ147" s="4">
        <f t="shared" si="17"/>
        <v>0</v>
      </c>
      <c r="AK147" s="4">
        <f t="shared" si="18"/>
        <v>0</v>
      </c>
      <c r="AL147" s="4">
        <f t="shared" si="19"/>
        <v>0</v>
      </c>
    </row>
    <row r="148" spans="6:38" ht="20.100000000000001" customHeight="1" x14ac:dyDescent="0.25">
      <c r="F148" s="4">
        <f t="shared" si="14"/>
        <v>0</v>
      </c>
      <c r="G148" s="218">
        <f t="shared" si="20"/>
        <v>0</v>
      </c>
      <c r="H148" s="212"/>
      <c r="I148" s="152"/>
      <c r="J148" s="152"/>
      <c r="K148" s="150"/>
      <c r="L148" s="150"/>
      <c r="M148" s="150"/>
      <c r="N148" s="150"/>
      <c r="O148" s="152"/>
      <c r="P148" s="152"/>
      <c r="Q148" s="152"/>
      <c r="R148" s="152"/>
      <c r="S148" s="152"/>
      <c r="T148" s="152"/>
      <c r="U148" s="152"/>
      <c r="V148" s="152"/>
      <c r="W148" s="152"/>
      <c r="X148" s="152"/>
      <c r="Y148" s="152"/>
      <c r="Z148" s="150"/>
      <c r="AA148" s="150"/>
      <c r="AB148" s="150"/>
      <c r="AC148" s="150"/>
      <c r="AD148" s="150"/>
      <c r="AE148" s="150"/>
      <c r="AF148" s="150"/>
      <c r="AG148" s="152"/>
      <c r="AH148" s="4">
        <f t="shared" si="15"/>
        <v>0</v>
      </c>
      <c r="AI148" s="4">
        <f t="shared" si="16"/>
        <v>0</v>
      </c>
      <c r="AJ148" s="4">
        <f t="shared" si="17"/>
        <v>0</v>
      </c>
      <c r="AK148" s="4">
        <f t="shared" si="18"/>
        <v>0</v>
      </c>
      <c r="AL148" s="4">
        <f t="shared" si="19"/>
        <v>0</v>
      </c>
    </row>
    <row r="149" spans="6:38" ht="20.100000000000001" customHeight="1" x14ac:dyDescent="0.25">
      <c r="F149" s="4">
        <f t="shared" si="14"/>
        <v>0</v>
      </c>
      <c r="G149" s="218">
        <f t="shared" si="20"/>
        <v>0</v>
      </c>
      <c r="H149" s="212"/>
      <c r="I149" s="152"/>
      <c r="J149" s="152"/>
      <c r="K149" s="150"/>
      <c r="L149" s="150"/>
      <c r="M149" s="150"/>
      <c r="N149" s="150"/>
      <c r="O149" s="152"/>
      <c r="P149" s="152"/>
      <c r="Q149" s="152"/>
      <c r="R149" s="152"/>
      <c r="S149" s="152"/>
      <c r="T149" s="152"/>
      <c r="U149" s="152"/>
      <c r="V149" s="152"/>
      <c r="W149" s="152"/>
      <c r="X149" s="152"/>
      <c r="Y149" s="152"/>
      <c r="Z149" s="150"/>
      <c r="AA149" s="150"/>
      <c r="AB149" s="150"/>
      <c r="AC149" s="150"/>
      <c r="AD149" s="150"/>
      <c r="AE149" s="150"/>
      <c r="AF149" s="150"/>
      <c r="AG149" s="152"/>
      <c r="AH149" s="4">
        <f t="shared" si="15"/>
        <v>0</v>
      </c>
      <c r="AI149" s="4">
        <f t="shared" si="16"/>
        <v>0</v>
      </c>
      <c r="AJ149" s="4">
        <f t="shared" si="17"/>
        <v>0</v>
      </c>
      <c r="AK149" s="4">
        <f t="shared" si="18"/>
        <v>0</v>
      </c>
      <c r="AL149" s="4">
        <f t="shared" si="19"/>
        <v>0</v>
      </c>
    </row>
    <row r="150" spans="6:38" ht="20.100000000000001" customHeight="1" x14ac:dyDescent="0.25">
      <c r="F150" s="4">
        <f t="shared" si="14"/>
        <v>0</v>
      </c>
      <c r="G150" s="218">
        <f t="shared" si="20"/>
        <v>0</v>
      </c>
      <c r="H150" s="212"/>
      <c r="I150" s="152"/>
      <c r="J150" s="152"/>
      <c r="K150" s="150"/>
      <c r="L150" s="150"/>
      <c r="M150" s="150"/>
      <c r="N150" s="150"/>
      <c r="O150" s="152"/>
      <c r="P150" s="152"/>
      <c r="Q150" s="152"/>
      <c r="R150" s="152"/>
      <c r="S150" s="152"/>
      <c r="T150" s="152"/>
      <c r="U150" s="152"/>
      <c r="V150" s="152"/>
      <c r="W150" s="152"/>
      <c r="X150" s="152"/>
      <c r="Y150" s="152"/>
      <c r="Z150" s="150"/>
      <c r="AA150" s="150"/>
      <c r="AB150" s="150"/>
      <c r="AC150" s="150"/>
      <c r="AD150" s="150"/>
      <c r="AE150" s="150"/>
      <c r="AF150" s="150"/>
      <c r="AG150" s="152"/>
      <c r="AH150" s="4">
        <f t="shared" si="15"/>
        <v>0</v>
      </c>
      <c r="AI150" s="4">
        <f t="shared" si="16"/>
        <v>0</v>
      </c>
      <c r="AJ150" s="4">
        <f t="shared" si="17"/>
        <v>0</v>
      </c>
      <c r="AK150" s="4">
        <f t="shared" si="18"/>
        <v>0</v>
      </c>
      <c r="AL150" s="4">
        <f t="shared" si="19"/>
        <v>0</v>
      </c>
    </row>
    <row r="151" spans="6:38" ht="20.100000000000001" customHeight="1" x14ac:dyDescent="0.25">
      <c r="F151" s="4">
        <f t="shared" si="14"/>
        <v>0</v>
      </c>
      <c r="G151" s="218">
        <f t="shared" si="20"/>
        <v>0</v>
      </c>
      <c r="H151" s="212"/>
      <c r="I151" s="152"/>
      <c r="J151" s="152"/>
      <c r="K151" s="150"/>
      <c r="L151" s="150"/>
      <c r="M151" s="150"/>
      <c r="N151" s="150"/>
      <c r="O151" s="152"/>
      <c r="P151" s="152"/>
      <c r="Q151" s="152"/>
      <c r="R151" s="152"/>
      <c r="S151" s="152"/>
      <c r="T151" s="152"/>
      <c r="U151" s="152"/>
      <c r="V151" s="152"/>
      <c r="W151" s="152"/>
      <c r="X151" s="152"/>
      <c r="Y151" s="152"/>
      <c r="Z151" s="150"/>
      <c r="AA151" s="150"/>
      <c r="AB151" s="150"/>
      <c r="AC151" s="150"/>
      <c r="AD151" s="150"/>
      <c r="AE151" s="150"/>
      <c r="AF151" s="150"/>
      <c r="AG151" s="152"/>
      <c r="AH151" s="4">
        <f t="shared" si="15"/>
        <v>0</v>
      </c>
      <c r="AI151" s="4">
        <f t="shared" si="16"/>
        <v>0</v>
      </c>
      <c r="AJ151" s="4">
        <f t="shared" si="17"/>
        <v>0</v>
      </c>
      <c r="AK151" s="4">
        <f t="shared" si="18"/>
        <v>0</v>
      </c>
      <c r="AL151" s="4">
        <f t="shared" si="19"/>
        <v>0</v>
      </c>
    </row>
    <row r="152" spans="6:38" ht="20.100000000000001" customHeight="1" x14ac:dyDescent="0.25">
      <c r="F152" s="4">
        <f t="shared" si="14"/>
        <v>0</v>
      </c>
      <c r="G152" s="218">
        <f t="shared" si="20"/>
        <v>0</v>
      </c>
      <c r="H152" s="212"/>
      <c r="I152" s="152"/>
      <c r="J152" s="152"/>
      <c r="K152" s="150"/>
      <c r="L152" s="150"/>
      <c r="M152" s="150"/>
      <c r="N152" s="150"/>
      <c r="O152" s="152"/>
      <c r="P152" s="152"/>
      <c r="Q152" s="152"/>
      <c r="R152" s="152"/>
      <c r="S152" s="152"/>
      <c r="T152" s="152"/>
      <c r="U152" s="152"/>
      <c r="V152" s="152"/>
      <c r="W152" s="152"/>
      <c r="X152" s="152"/>
      <c r="Y152" s="152"/>
      <c r="Z152" s="150"/>
      <c r="AA152" s="150"/>
      <c r="AB152" s="150"/>
      <c r="AC152" s="150"/>
      <c r="AD152" s="150"/>
      <c r="AE152" s="150"/>
      <c r="AF152" s="150"/>
      <c r="AG152" s="152"/>
      <c r="AH152" s="4">
        <f t="shared" si="15"/>
        <v>0</v>
      </c>
      <c r="AI152" s="4">
        <f t="shared" si="16"/>
        <v>0</v>
      </c>
      <c r="AJ152" s="4">
        <f t="shared" si="17"/>
        <v>0</v>
      </c>
      <c r="AK152" s="4">
        <f t="shared" si="18"/>
        <v>0</v>
      </c>
      <c r="AL152" s="4">
        <f t="shared" si="19"/>
        <v>0</v>
      </c>
    </row>
    <row r="153" spans="6:38" ht="20.100000000000001" customHeight="1" x14ac:dyDescent="0.25">
      <c r="F153" s="4">
        <f t="shared" si="14"/>
        <v>0</v>
      </c>
      <c r="G153" s="218">
        <f t="shared" si="20"/>
        <v>0</v>
      </c>
      <c r="H153" s="212"/>
      <c r="I153" s="152"/>
      <c r="J153" s="152"/>
      <c r="K153" s="150"/>
      <c r="L153" s="150"/>
      <c r="M153" s="150"/>
      <c r="N153" s="150"/>
      <c r="O153" s="152"/>
      <c r="P153" s="152"/>
      <c r="Q153" s="152"/>
      <c r="R153" s="152"/>
      <c r="S153" s="152"/>
      <c r="T153" s="152"/>
      <c r="U153" s="152"/>
      <c r="V153" s="152"/>
      <c r="W153" s="152"/>
      <c r="X153" s="152"/>
      <c r="Y153" s="152"/>
      <c r="Z153" s="150"/>
      <c r="AA153" s="150"/>
      <c r="AB153" s="150"/>
      <c r="AC153" s="150"/>
      <c r="AD153" s="150"/>
      <c r="AE153" s="150"/>
      <c r="AF153" s="150"/>
      <c r="AG153" s="152"/>
      <c r="AH153" s="4">
        <f t="shared" si="15"/>
        <v>0</v>
      </c>
      <c r="AI153" s="4">
        <f t="shared" si="16"/>
        <v>0</v>
      </c>
      <c r="AJ153" s="4">
        <f t="shared" si="17"/>
        <v>0</v>
      </c>
      <c r="AK153" s="4">
        <f t="shared" si="18"/>
        <v>0</v>
      </c>
      <c r="AL153" s="4">
        <f t="shared" si="19"/>
        <v>0</v>
      </c>
    </row>
    <row r="154" spans="6:38" ht="20.100000000000001" customHeight="1" x14ac:dyDescent="0.25">
      <c r="F154" s="4">
        <f t="shared" si="14"/>
        <v>0</v>
      </c>
      <c r="G154" s="218">
        <f t="shared" si="20"/>
        <v>0</v>
      </c>
      <c r="H154" s="212"/>
      <c r="I154" s="152"/>
      <c r="J154" s="152"/>
      <c r="K154" s="150"/>
      <c r="L154" s="150"/>
      <c r="M154" s="150"/>
      <c r="N154" s="150"/>
      <c r="O154" s="152"/>
      <c r="P154" s="152"/>
      <c r="Q154" s="152"/>
      <c r="R154" s="152"/>
      <c r="S154" s="152"/>
      <c r="T154" s="152"/>
      <c r="U154" s="152"/>
      <c r="V154" s="152"/>
      <c r="W154" s="152"/>
      <c r="X154" s="152"/>
      <c r="Y154" s="152"/>
      <c r="Z154" s="150"/>
      <c r="AA154" s="150"/>
      <c r="AB154" s="150"/>
      <c r="AC154" s="150"/>
      <c r="AD154" s="150"/>
      <c r="AE154" s="150"/>
      <c r="AF154" s="150"/>
      <c r="AG154" s="152"/>
      <c r="AH154" s="4">
        <f t="shared" si="15"/>
        <v>0</v>
      </c>
      <c r="AI154" s="4">
        <f t="shared" si="16"/>
        <v>0</v>
      </c>
      <c r="AJ154" s="4">
        <f t="shared" si="17"/>
        <v>0</v>
      </c>
      <c r="AK154" s="4">
        <f t="shared" si="18"/>
        <v>0</v>
      </c>
      <c r="AL154" s="4">
        <f t="shared" si="19"/>
        <v>0</v>
      </c>
    </row>
    <row r="155" spans="6:38" ht="20.100000000000001" customHeight="1" x14ac:dyDescent="0.25">
      <c r="F155" s="4">
        <f t="shared" si="14"/>
        <v>0</v>
      </c>
      <c r="G155" s="218">
        <f t="shared" si="20"/>
        <v>0</v>
      </c>
      <c r="H155" s="212"/>
      <c r="I155" s="152"/>
      <c r="J155" s="152"/>
      <c r="K155" s="150"/>
      <c r="L155" s="150"/>
      <c r="M155" s="150"/>
      <c r="N155" s="150"/>
      <c r="O155" s="152"/>
      <c r="P155" s="152"/>
      <c r="Q155" s="152"/>
      <c r="R155" s="152"/>
      <c r="S155" s="152"/>
      <c r="T155" s="152"/>
      <c r="U155" s="152"/>
      <c r="V155" s="152"/>
      <c r="W155" s="152"/>
      <c r="X155" s="152"/>
      <c r="Y155" s="152"/>
      <c r="Z155" s="150"/>
      <c r="AA155" s="150"/>
      <c r="AB155" s="150"/>
      <c r="AC155" s="150"/>
      <c r="AD155" s="150"/>
      <c r="AE155" s="150"/>
      <c r="AF155" s="150"/>
      <c r="AG155" s="152"/>
      <c r="AH155" s="4">
        <f t="shared" si="15"/>
        <v>0</v>
      </c>
      <c r="AI155" s="4">
        <f t="shared" si="16"/>
        <v>0</v>
      </c>
      <c r="AJ155" s="4">
        <f t="shared" si="17"/>
        <v>0</v>
      </c>
      <c r="AK155" s="4">
        <f t="shared" si="18"/>
        <v>0</v>
      </c>
      <c r="AL155" s="4">
        <f t="shared" si="19"/>
        <v>0</v>
      </c>
    </row>
    <row r="156" spans="6:38" ht="20.100000000000001" customHeight="1" x14ac:dyDescent="0.25">
      <c r="F156" s="4">
        <f t="shared" si="14"/>
        <v>0</v>
      </c>
      <c r="G156" s="218">
        <f t="shared" si="20"/>
        <v>0</v>
      </c>
      <c r="H156" s="212"/>
      <c r="I156" s="152"/>
      <c r="J156" s="152"/>
      <c r="K156" s="150"/>
      <c r="L156" s="150"/>
      <c r="M156" s="150"/>
      <c r="N156" s="150"/>
      <c r="O156" s="152"/>
      <c r="P156" s="152"/>
      <c r="Q156" s="152"/>
      <c r="R156" s="152"/>
      <c r="S156" s="152"/>
      <c r="T156" s="152"/>
      <c r="U156" s="152"/>
      <c r="V156" s="152"/>
      <c r="W156" s="152"/>
      <c r="X156" s="152"/>
      <c r="Y156" s="152"/>
      <c r="Z156" s="150"/>
      <c r="AA156" s="150"/>
      <c r="AB156" s="150"/>
      <c r="AC156" s="150"/>
      <c r="AD156" s="150"/>
      <c r="AE156" s="150"/>
      <c r="AF156" s="150"/>
      <c r="AG156" s="152"/>
      <c r="AH156" s="4">
        <f t="shared" si="15"/>
        <v>0</v>
      </c>
      <c r="AI156" s="4">
        <f t="shared" si="16"/>
        <v>0</v>
      </c>
      <c r="AJ156" s="4">
        <f t="shared" si="17"/>
        <v>0</v>
      </c>
      <c r="AK156" s="4">
        <f t="shared" si="18"/>
        <v>0</v>
      </c>
      <c r="AL156" s="4">
        <f t="shared" si="19"/>
        <v>0</v>
      </c>
    </row>
    <row r="157" spans="6:38" ht="20.100000000000001" customHeight="1" x14ac:dyDescent="0.25">
      <c r="F157" s="4">
        <f t="shared" si="14"/>
        <v>0</v>
      </c>
      <c r="G157" s="218">
        <f t="shared" si="20"/>
        <v>0</v>
      </c>
      <c r="H157" s="212"/>
      <c r="I157" s="152"/>
      <c r="J157" s="152"/>
      <c r="K157" s="150"/>
      <c r="L157" s="150"/>
      <c r="M157" s="150"/>
      <c r="N157" s="150"/>
      <c r="O157" s="152"/>
      <c r="P157" s="152"/>
      <c r="Q157" s="152"/>
      <c r="R157" s="152"/>
      <c r="S157" s="152"/>
      <c r="T157" s="152"/>
      <c r="U157" s="152"/>
      <c r="V157" s="152"/>
      <c r="W157" s="152"/>
      <c r="X157" s="152"/>
      <c r="Y157" s="152"/>
      <c r="Z157" s="150"/>
      <c r="AA157" s="150"/>
      <c r="AB157" s="150"/>
      <c r="AC157" s="150"/>
      <c r="AD157" s="150"/>
      <c r="AE157" s="150"/>
      <c r="AF157" s="150"/>
      <c r="AG157" s="152"/>
      <c r="AH157" s="4">
        <f t="shared" si="15"/>
        <v>0</v>
      </c>
      <c r="AI157" s="4">
        <f t="shared" si="16"/>
        <v>0</v>
      </c>
      <c r="AJ157" s="4">
        <f t="shared" si="17"/>
        <v>0</v>
      </c>
      <c r="AK157" s="4">
        <f t="shared" si="18"/>
        <v>0</v>
      </c>
      <c r="AL157" s="4">
        <f t="shared" si="19"/>
        <v>0</v>
      </c>
    </row>
    <row r="158" spans="6:38" ht="20.100000000000001" customHeight="1" x14ac:dyDescent="0.25">
      <c r="F158" s="4">
        <f t="shared" si="14"/>
        <v>0</v>
      </c>
      <c r="G158" s="218">
        <f t="shared" si="20"/>
        <v>0</v>
      </c>
      <c r="H158" s="212"/>
      <c r="I158" s="152"/>
      <c r="J158" s="152"/>
      <c r="K158" s="150"/>
      <c r="L158" s="150"/>
      <c r="M158" s="150"/>
      <c r="N158" s="150"/>
      <c r="O158" s="152"/>
      <c r="P158" s="152"/>
      <c r="Q158" s="152"/>
      <c r="R158" s="152"/>
      <c r="S158" s="152"/>
      <c r="T158" s="152"/>
      <c r="U158" s="152"/>
      <c r="V158" s="152"/>
      <c r="W158" s="152"/>
      <c r="X158" s="152"/>
      <c r="Y158" s="152"/>
      <c r="Z158" s="150"/>
      <c r="AA158" s="150"/>
      <c r="AB158" s="150"/>
      <c r="AC158" s="150"/>
      <c r="AD158" s="150"/>
      <c r="AE158" s="150"/>
      <c r="AF158" s="150"/>
      <c r="AG158" s="152"/>
      <c r="AH158" s="4">
        <f t="shared" si="15"/>
        <v>0</v>
      </c>
      <c r="AI158" s="4">
        <f t="shared" si="16"/>
        <v>0</v>
      </c>
      <c r="AJ158" s="4">
        <f t="shared" si="17"/>
        <v>0</v>
      </c>
      <c r="AK158" s="4">
        <f t="shared" si="18"/>
        <v>0</v>
      </c>
      <c r="AL158" s="4">
        <f t="shared" si="19"/>
        <v>0</v>
      </c>
    </row>
    <row r="159" spans="6:38" ht="20.100000000000001" customHeight="1" x14ac:dyDescent="0.25">
      <c r="F159" s="4">
        <f t="shared" si="14"/>
        <v>0</v>
      </c>
      <c r="G159" s="218">
        <f t="shared" si="20"/>
        <v>0</v>
      </c>
      <c r="H159" s="212"/>
      <c r="I159" s="152"/>
      <c r="J159" s="152"/>
      <c r="K159" s="150"/>
      <c r="L159" s="150"/>
      <c r="M159" s="150"/>
      <c r="N159" s="150"/>
      <c r="O159" s="152"/>
      <c r="P159" s="152"/>
      <c r="Q159" s="152"/>
      <c r="R159" s="152"/>
      <c r="S159" s="152"/>
      <c r="T159" s="152"/>
      <c r="U159" s="152"/>
      <c r="V159" s="152"/>
      <c r="W159" s="152"/>
      <c r="X159" s="152"/>
      <c r="Y159" s="152"/>
      <c r="Z159" s="150"/>
      <c r="AA159" s="150"/>
      <c r="AB159" s="150"/>
      <c r="AC159" s="150"/>
      <c r="AD159" s="150"/>
      <c r="AE159" s="150"/>
      <c r="AF159" s="150"/>
      <c r="AG159" s="152"/>
      <c r="AH159" s="4">
        <f t="shared" si="15"/>
        <v>0</v>
      </c>
      <c r="AI159" s="4">
        <f t="shared" si="16"/>
        <v>0</v>
      </c>
      <c r="AJ159" s="4">
        <f t="shared" si="17"/>
        <v>0</v>
      </c>
      <c r="AK159" s="4">
        <f t="shared" si="18"/>
        <v>0</v>
      </c>
      <c r="AL159" s="4">
        <f t="shared" si="19"/>
        <v>0</v>
      </c>
    </row>
    <row r="160" spans="6:38" ht="20.100000000000001" customHeight="1" x14ac:dyDescent="0.25">
      <c r="F160" s="4">
        <f t="shared" si="14"/>
        <v>0</v>
      </c>
      <c r="G160" s="218">
        <f t="shared" si="20"/>
        <v>0</v>
      </c>
      <c r="H160" s="212"/>
      <c r="I160" s="152"/>
      <c r="J160" s="152"/>
      <c r="K160" s="150"/>
      <c r="L160" s="150"/>
      <c r="M160" s="150"/>
      <c r="N160" s="150"/>
      <c r="O160" s="152"/>
      <c r="P160" s="152"/>
      <c r="Q160" s="152"/>
      <c r="R160" s="152"/>
      <c r="S160" s="152"/>
      <c r="T160" s="152"/>
      <c r="U160" s="152"/>
      <c r="V160" s="152"/>
      <c r="W160" s="152"/>
      <c r="X160" s="152"/>
      <c r="Y160" s="152"/>
      <c r="Z160" s="150"/>
      <c r="AA160" s="150"/>
      <c r="AB160" s="150"/>
      <c r="AC160" s="150"/>
      <c r="AD160" s="150"/>
      <c r="AE160" s="150"/>
      <c r="AF160" s="150"/>
      <c r="AG160" s="152"/>
      <c r="AH160" s="4">
        <f t="shared" si="15"/>
        <v>0</v>
      </c>
      <c r="AI160" s="4">
        <f t="shared" si="16"/>
        <v>0</v>
      </c>
      <c r="AJ160" s="4">
        <f t="shared" si="17"/>
        <v>0</v>
      </c>
      <c r="AK160" s="4">
        <f t="shared" si="18"/>
        <v>0</v>
      </c>
      <c r="AL160" s="4">
        <f t="shared" si="19"/>
        <v>0</v>
      </c>
    </row>
    <row r="161" spans="6:38" ht="20.100000000000001" customHeight="1" x14ac:dyDescent="0.25">
      <c r="F161" s="4">
        <f t="shared" si="14"/>
        <v>0</v>
      </c>
      <c r="G161" s="218">
        <f t="shared" si="20"/>
        <v>0</v>
      </c>
      <c r="H161" s="212"/>
      <c r="I161" s="152"/>
      <c r="J161" s="152"/>
      <c r="K161" s="150"/>
      <c r="L161" s="150"/>
      <c r="M161" s="150"/>
      <c r="N161" s="150"/>
      <c r="O161" s="152"/>
      <c r="P161" s="152"/>
      <c r="Q161" s="152"/>
      <c r="R161" s="152"/>
      <c r="S161" s="152"/>
      <c r="T161" s="152"/>
      <c r="U161" s="152"/>
      <c r="V161" s="152"/>
      <c r="W161" s="152"/>
      <c r="X161" s="152"/>
      <c r="Y161" s="152"/>
      <c r="Z161" s="150"/>
      <c r="AA161" s="150"/>
      <c r="AB161" s="150"/>
      <c r="AC161" s="150"/>
      <c r="AD161" s="150"/>
      <c r="AE161" s="150"/>
      <c r="AF161" s="150"/>
      <c r="AG161" s="152"/>
      <c r="AH161" s="4">
        <f t="shared" si="15"/>
        <v>0</v>
      </c>
      <c r="AI161" s="4">
        <f t="shared" si="16"/>
        <v>0</v>
      </c>
      <c r="AJ161" s="4">
        <f t="shared" si="17"/>
        <v>0</v>
      </c>
      <c r="AK161" s="4">
        <f t="shared" si="18"/>
        <v>0</v>
      </c>
      <c r="AL161" s="4">
        <f t="shared" si="19"/>
        <v>0</v>
      </c>
    </row>
    <row r="162" spans="6:38" ht="20.100000000000001" customHeight="1" x14ac:dyDescent="0.25">
      <c r="F162" s="4">
        <f t="shared" si="14"/>
        <v>0</v>
      </c>
      <c r="G162" s="218">
        <f t="shared" si="20"/>
        <v>0</v>
      </c>
      <c r="H162" s="212"/>
      <c r="I162" s="152"/>
      <c r="J162" s="152"/>
      <c r="K162" s="150"/>
      <c r="L162" s="150"/>
      <c r="M162" s="150"/>
      <c r="N162" s="150"/>
      <c r="O162" s="152"/>
      <c r="P162" s="152"/>
      <c r="Q162" s="152"/>
      <c r="R162" s="152"/>
      <c r="S162" s="152"/>
      <c r="T162" s="152"/>
      <c r="U162" s="152"/>
      <c r="V162" s="152"/>
      <c r="W162" s="152"/>
      <c r="X162" s="152"/>
      <c r="Y162" s="152"/>
      <c r="Z162" s="150"/>
      <c r="AA162" s="150"/>
      <c r="AB162" s="150"/>
      <c r="AC162" s="150"/>
      <c r="AD162" s="150"/>
      <c r="AE162" s="150"/>
      <c r="AF162" s="150"/>
      <c r="AG162" s="152"/>
      <c r="AH162" s="4">
        <f t="shared" si="15"/>
        <v>0</v>
      </c>
      <c r="AI162" s="4">
        <f t="shared" si="16"/>
        <v>0</v>
      </c>
      <c r="AJ162" s="4">
        <f t="shared" si="17"/>
        <v>0</v>
      </c>
      <c r="AK162" s="4">
        <f t="shared" si="18"/>
        <v>0</v>
      </c>
      <c r="AL162" s="4">
        <f t="shared" si="19"/>
        <v>0</v>
      </c>
    </row>
    <row r="163" spans="6:38" ht="20.100000000000001" customHeight="1" x14ac:dyDescent="0.25">
      <c r="F163" s="4">
        <f t="shared" si="14"/>
        <v>0</v>
      </c>
      <c r="G163" s="218">
        <f t="shared" si="20"/>
        <v>0</v>
      </c>
      <c r="H163" s="212"/>
      <c r="I163" s="152"/>
      <c r="J163" s="152"/>
      <c r="K163" s="150"/>
      <c r="L163" s="150"/>
      <c r="M163" s="150"/>
      <c r="N163" s="150"/>
      <c r="O163" s="152"/>
      <c r="P163" s="152"/>
      <c r="Q163" s="152"/>
      <c r="R163" s="152"/>
      <c r="S163" s="152"/>
      <c r="T163" s="152"/>
      <c r="U163" s="152"/>
      <c r="V163" s="152"/>
      <c r="W163" s="152"/>
      <c r="X163" s="152"/>
      <c r="Y163" s="152"/>
      <c r="Z163" s="150"/>
      <c r="AA163" s="150"/>
      <c r="AB163" s="150"/>
      <c r="AC163" s="150"/>
      <c r="AD163" s="150"/>
      <c r="AE163" s="150"/>
      <c r="AF163" s="150"/>
      <c r="AG163" s="152"/>
      <c r="AH163" s="4">
        <f t="shared" si="15"/>
        <v>0</v>
      </c>
      <c r="AI163" s="4">
        <f t="shared" si="16"/>
        <v>0</v>
      </c>
      <c r="AJ163" s="4">
        <f t="shared" si="17"/>
        <v>0</v>
      </c>
      <c r="AK163" s="4">
        <f t="shared" si="18"/>
        <v>0</v>
      </c>
      <c r="AL163" s="4">
        <f t="shared" si="19"/>
        <v>0</v>
      </c>
    </row>
    <row r="164" spans="6:38" ht="20.100000000000001" customHeight="1" x14ac:dyDescent="0.25">
      <c r="F164" s="4">
        <f t="shared" si="14"/>
        <v>0</v>
      </c>
      <c r="G164" s="218">
        <f t="shared" si="20"/>
        <v>0</v>
      </c>
      <c r="H164" s="212"/>
      <c r="I164" s="152"/>
      <c r="J164" s="152"/>
      <c r="K164" s="150"/>
      <c r="L164" s="150"/>
      <c r="M164" s="150"/>
      <c r="N164" s="150"/>
      <c r="O164" s="152"/>
      <c r="P164" s="152"/>
      <c r="Q164" s="152"/>
      <c r="R164" s="152"/>
      <c r="S164" s="152"/>
      <c r="T164" s="152"/>
      <c r="U164" s="152"/>
      <c r="V164" s="152"/>
      <c r="W164" s="152"/>
      <c r="X164" s="152"/>
      <c r="Y164" s="152"/>
      <c r="Z164" s="150"/>
      <c r="AA164" s="150"/>
      <c r="AB164" s="150"/>
      <c r="AC164" s="150"/>
      <c r="AD164" s="150"/>
      <c r="AE164" s="150"/>
      <c r="AF164" s="150"/>
      <c r="AG164" s="152"/>
      <c r="AH164" s="4">
        <f t="shared" si="15"/>
        <v>0</v>
      </c>
      <c r="AI164" s="4">
        <f t="shared" si="16"/>
        <v>0</v>
      </c>
      <c r="AJ164" s="4">
        <f t="shared" si="17"/>
        <v>0</v>
      </c>
      <c r="AK164" s="4">
        <f t="shared" si="18"/>
        <v>0</v>
      </c>
      <c r="AL164" s="4">
        <f t="shared" si="19"/>
        <v>0</v>
      </c>
    </row>
    <row r="165" spans="6:38" ht="20.100000000000001" customHeight="1" x14ac:dyDescent="0.25">
      <c r="F165" s="4">
        <f t="shared" si="14"/>
        <v>0</v>
      </c>
      <c r="G165" s="218">
        <f t="shared" si="20"/>
        <v>0</v>
      </c>
      <c r="H165" s="212"/>
      <c r="I165" s="152"/>
      <c r="J165" s="152"/>
      <c r="K165" s="150"/>
      <c r="L165" s="150"/>
      <c r="M165" s="150"/>
      <c r="N165" s="150"/>
      <c r="O165" s="152"/>
      <c r="P165" s="152"/>
      <c r="Q165" s="152"/>
      <c r="R165" s="152"/>
      <c r="S165" s="152"/>
      <c r="T165" s="152"/>
      <c r="U165" s="152"/>
      <c r="V165" s="152"/>
      <c r="W165" s="152"/>
      <c r="X165" s="152"/>
      <c r="Y165" s="152"/>
      <c r="Z165" s="150"/>
      <c r="AA165" s="150"/>
      <c r="AB165" s="150"/>
      <c r="AC165" s="150"/>
      <c r="AD165" s="150"/>
      <c r="AE165" s="150"/>
      <c r="AF165" s="150"/>
      <c r="AG165" s="152"/>
      <c r="AH165" s="4">
        <f t="shared" si="15"/>
        <v>0</v>
      </c>
      <c r="AI165" s="4">
        <f t="shared" si="16"/>
        <v>0</v>
      </c>
      <c r="AJ165" s="4">
        <f t="shared" si="17"/>
        <v>0</v>
      </c>
      <c r="AK165" s="4">
        <f t="shared" si="18"/>
        <v>0</v>
      </c>
      <c r="AL165" s="4">
        <f t="shared" si="19"/>
        <v>0</v>
      </c>
    </row>
    <row r="166" spans="6:38" ht="20.100000000000001" customHeight="1" x14ac:dyDescent="0.25">
      <c r="F166" s="4">
        <f t="shared" si="14"/>
        <v>0</v>
      </c>
      <c r="G166" s="218">
        <f t="shared" si="20"/>
        <v>0</v>
      </c>
      <c r="H166" s="212"/>
      <c r="I166" s="152"/>
      <c r="J166" s="152"/>
      <c r="K166" s="150"/>
      <c r="L166" s="150"/>
      <c r="M166" s="150"/>
      <c r="N166" s="150"/>
      <c r="O166" s="152"/>
      <c r="P166" s="152"/>
      <c r="Q166" s="152"/>
      <c r="R166" s="152"/>
      <c r="S166" s="152"/>
      <c r="T166" s="152"/>
      <c r="U166" s="152"/>
      <c r="V166" s="152"/>
      <c r="W166" s="152"/>
      <c r="X166" s="152"/>
      <c r="Y166" s="152"/>
      <c r="Z166" s="150"/>
      <c r="AA166" s="150"/>
      <c r="AB166" s="150"/>
      <c r="AC166" s="150"/>
      <c r="AD166" s="150"/>
      <c r="AE166" s="150"/>
      <c r="AF166" s="150"/>
      <c r="AG166" s="152"/>
      <c r="AH166" s="4">
        <f t="shared" si="15"/>
        <v>0</v>
      </c>
      <c r="AI166" s="4">
        <f t="shared" si="16"/>
        <v>0</v>
      </c>
      <c r="AJ166" s="4">
        <f t="shared" si="17"/>
        <v>0</v>
      </c>
      <c r="AK166" s="4">
        <f t="shared" si="18"/>
        <v>0</v>
      </c>
      <c r="AL166" s="4">
        <f t="shared" si="19"/>
        <v>0</v>
      </c>
    </row>
    <row r="167" spans="6:38" ht="20.100000000000001" customHeight="1" x14ac:dyDescent="0.25">
      <c r="F167" s="4">
        <f t="shared" si="14"/>
        <v>0</v>
      </c>
      <c r="G167" s="218">
        <f t="shared" si="20"/>
        <v>0</v>
      </c>
      <c r="H167" s="212"/>
      <c r="I167" s="152"/>
      <c r="J167" s="152"/>
      <c r="K167" s="150"/>
      <c r="L167" s="150"/>
      <c r="M167" s="150"/>
      <c r="N167" s="150"/>
      <c r="O167" s="152"/>
      <c r="P167" s="152"/>
      <c r="Q167" s="152"/>
      <c r="R167" s="152"/>
      <c r="S167" s="152"/>
      <c r="T167" s="152"/>
      <c r="U167" s="152"/>
      <c r="V167" s="152"/>
      <c r="W167" s="152"/>
      <c r="X167" s="152"/>
      <c r="Y167" s="152"/>
      <c r="Z167" s="150"/>
      <c r="AA167" s="150"/>
      <c r="AB167" s="150"/>
      <c r="AC167" s="150"/>
      <c r="AD167" s="150"/>
      <c r="AE167" s="150"/>
      <c r="AF167" s="150"/>
      <c r="AG167" s="152"/>
      <c r="AH167" s="4">
        <f t="shared" si="15"/>
        <v>0</v>
      </c>
      <c r="AI167" s="4">
        <f t="shared" si="16"/>
        <v>0</v>
      </c>
      <c r="AJ167" s="4">
        <f t="shared" si="17"/>
        <v>0</v>
      </c>
      <c r="AK167" s="4">
        <f t="shared" si="18"/>
        <v>0</v>
      </c>
      <c r="AL167" s="4">
        <f t="shared" si="19"/>
        <v>0</v>
      </c>
    </row>
    <row r="168" spans="6:38" ht="20.100000000000001" customHeight="1" x14ac:dyDescent="0.25">
      <c r="F168" s="4">
        <f t="shared" si="14"/>
        <v>0</v>
      </c>
      <c r="G168" s="218">
        <f t="shared" si="20"/>
        <v>0</v>
      </c>
      <c r="H168" s="212"/>
      <c r="I168" s="152"/>
      <c r="J168" s="152"/>
      <c r="K168" s="150"/>
      <c r="L168" s="150"/>
      <c r="M168" s="150"/>
      <c r="N168" s="150"/>
      <c r="O168" s="152"/>
      <c r="P168" s="152"/>
      <c r="Q168" s="152"/>
      <c r="R168" s="152"/>
      <c r="S168" s="152"/>
      <c r="T168" s="152"/>
      <c r="U168" s="152"/>
      <c r="V168" s="152"/>
      <c r="W168" s="152"/>
      <c r="X168" s="152"/>
      <c r="Y168" s="152"/>
      <c r="Z168" s="150"/>
      <c r="AA168" s="150"/>
      <c r="AB168" s="150"/>
      <c r="AC168" s="150"/>
      <c r="AD168" s="150"/>
      <c r="AE168" s="150"/>
      <c r="AF168" s="150"/>
      <c r="AG168" s="152"/>
      <c r="AH168" s="4">
        <f t="shared" si="15"/>
        <v>0</v>
      </c>
      <c r="AI168" s="4">
        <f t="shared" si="16"/>
        <v>0</v>
      </c>
      <c r="AJ168" s="4">
        <f t="shared" si="17"/>
        <v>0</v>
      </c>
      <c r="AK168" s="4">
        <f t="shared" si="18"/>
        <v>0</v>
      </c>
      <c r="AL168" s="4">
        <f t="shared" si="19"/>
        <v>0</v>
      </c>
    </row>
    <row r="169" spans="6:38" ht="20.100000000000001" customHeight="1" x14ac:dyDescent="0.25">
      <c r="F169" s="4">
        <f t="shared" si="14"/>
        <v>0</v>
      </c>
      <c r="G169" s="218">
        <f t="shared" si="20"/>
        <v>0</v>
      </c>
      <c r="H169" s="212"/>
      <c r="I169" s="152"/>
      <c r="J169" s="152"/>
      <c r="K169" s="150"/>
      <c r="L169" s="150"/>
      <c r="M169" s="150"/>
      <c r="N169" s="150"/>
      <c r="O169" s="152"/>
      <c r="P169" s="152"/>
      <c r="Q169" s="152"/>
      <c r="R169" s="152"/>
      <c r="S169" s="152"/>
      <c r="T169" s="152"/>
      <c r="U169" s="152"/>
      <c r="V169" s="152"/>
      <c r="W169" s="152"/>
      <c r="X169" s="152"/>
      <c r="Y169" s="152"/>
      <c r="Z169" s="150"/>
      <c r="AA169" s="150"/>
      <c r="AB169" s="150"/>
      <c r="AC169" s="150"/>
      <c r="AD169" s="150"/>
      <c r="AE169" s="150"/>
      <c r="AF169" s="150"/>
      <c r="AG169" s="152"/>
      <c r="AH169" s="4">
        <f t="shared" si="15"/>
        <v>0</v>
      </c>
      <c r="AI169" s="4">
        <f t="shared" si="16"/>
        <v>0</v>
      </c>
      <c r="AJ169" s="4">
        <f t="shared" si="17"/>
        <v>0</v>
      </c>
      <c r="AK169" s="4">
        <f t="shared" si="18"/>
        <v>0</v>
      </c>
      <c r="AL169" s="4">
        <f t="shared" si="19"/>
        <v>0</v>
      </c>
    </row>
    <row r="170" spans="6:38" ht="20.100000000000001" customHeight="1" x14ac:dyDescent="0.25">
      <c r="F170" s="4">
        <f t="shared" si="14"/>
        <v>0</v>
      </c>
      <c r="G170" s="218">
        <f t="shared" si="20"/>
        <v>0</v>
      </c>
      <c r="H170" s="212"/>
      <c r="I170" s="152"/>
      <c r="J170" s="152"/>
      <c r="K170" s="150"/>
      <c r="L170" s="150"/>
      <c r="M170" s="150"/>
      <c r="N170" s="150"/>
      <c r="O170" s="152"/>
      <c r="P170" s="152"/>
      <c r="Q170" s="152"/>
      <c r="R170" s="152"/>
      <c r="S170" s="152"/>
      <c r="T170" s="152"/>
      <c r="U170" s="152"/>
      <c r="V170" s="152"/>
      <c r="W170" s="152"/>
      <c r="X170" s="152"/>
      <c r="Y170" s="152"/>
      <c r="Z170" s="150"/>
      <c r="AA170" s="150"/>
      <c r="AB170" s="150"/>
      <c r="AC170" s="150"/>
      <c r="AD170" s="150"/>
      <c r="AE170" s="150"/>
      <c r="AF170" s="150"/>
      <c r="AG170" s="152"/>
      <c r="AH170" s="4">
        <f t="shared" si="15"/>
        <v>0</v>
      </c>
      <c r="AI170" s="4">
        <f t="shared" si="16"/>
        <v>0</v>
      </c>
      <c r="AJ170" s="4">
        <f t="shared" si="17"/>
        <v>0</v>
      </c>
      <c r="AK170" s="4">
        <f t="shared" si="18"/>
        <v>0</v>
      </c>
      <c r="AL170" s="4">
        <f t="shared" si="19"/>
        <v>0</v>
      </c>
    </row>
    <row r="171" spans="6:38" ht="20.100000000000001" customHeight="1" x14ac:dyDescent="0.25">
      <c r="F171" s="4">
        <f t="shared" si="14"/>
        <v>0</v>
      </c>
      <c r="G171" s="218">
        <f t="shared" si="20"/>
        <v>0</v>
      </c>
      <c r="H171" s="212"/>
      <c r="I171" s="152"/>
      <c r="J171" s="152"/>
      <c r="K171" s="150"/>
      <c r="L171" s="150"/>
      <c r="M171" s="150"/>
      <c r="N171" s="150"/>
      <c r="O171" s="152"/>
      <c r="P171" s="152"/>
      <c r="Q171" s="152"/>
      <c r="R171" s="152"/>
      <c r="S171" s="152"/>
      <c r="T171" s="152"/>
      <c r="U171" s="152"/>
      <c r="V171" s="152"/>
      <c r="W171" s="152"/>
      <c r="X171" s="152"/>
      <c r="Y171" s="152"/>
      <c r="Z171" s="150"/>
      <c r="AA171" s="150"/>
      <c r="AB171" s="150"/>
      <c r="AC171" s="150"/>
      <c r="AD171" s="150"/>
      <c r="AE171" s="150"/>
      <c r="AF171" s="150"/>
      <c r="AG171" s="152"/>
      <c r="AH171" s="4">
        <f t="shared" si="15"/>
        <v>0</v>
      </c>
      <c r="AI171" s="4">
        <f t="shared" si="16"/>
        <v>0</v>
      </c>
      <c r="AJ171" s="4">
        <f t="shared" si="17"/>
        <v>0</v>
      </c>
      <c r="AK171" s="4">
        <f t="shared" si="18"/>
        <v>0</v>
      </c>
      <c r="AL171" s="4">
        <f t="shared" si="19"/>
        <v>0</v>
      </c>
    </row>
    <row r="172" spans="6:38" ht="20.100000000000001" customHeight="1" x14ac:dyDescent="0.25">
      <c r="F172" s="4">
        <f t="shared" si="14"/>
        <v>0</v>
      </c>
      <c r="G172" s="218">
        <f t="shared" si="20"/>
        <v>0</v>
      </c>
      <c r="H172" s="212"/>
      <c r="I172" s="152"/>
      <c r="J172" s="152"/>
      <c r="K172" s="150"/>
      <c r="L172" s="150"/>
      <c r="M172" s="150"/>
      <c r="N172" s="150"/>
      <c r="O172" s="152"/>
      <c r="P172" s="152"/>
      <c r="Q172" s="152"/>
      <c r="R172" s="152"/>
      <c r="S172" s="152"/>
      <c r="T172" s="152"/>
      <c r="U172" s="152"/>
      <c r="V172" s="152"/>
      <c r="W172" s="152"/>
      <c r="X172" s="152"/>
      <c r="Y172" s="152"/>
      <c r="Z172" s="150"/>
      <c r="AA172" s="150"/>
      <c r="AB172" s="150"/>
      <c r="AC172" s="150"/>
      <c r="AD172" s="150"/>
      <c r="AE172" s="150"/>
      <c r="AF172" s="150"/>
      <c r="AG172" s="152"/>
      <c r="AH172" s="4">
        <f t="shared" si="15"/>
        <v>0</v>
      </c>
      <c r="AI172" s="4">
        <f t="shared" si="16"/>
        <v>0</v>
      </c>
      <c r="AJ172" s="4">
        <f t="shared" si="17"/>
        <v>0</v>
      </c>
      <c r="AK172" s="4">
        <f t="shared" si="18"/>
        <v>0</v>
      </c>
      <c r="AL172" s="4">
        <f t="shared" si="19"/>
        <v>0</v>
      </c>
    </row>
    <row r="173" spans="6:38" ht="20.100000000000001" customHeight="1" x14ac:dyDescent="0.25">
      <c r="F173" s="4">
        <f t="shared" si="14"/>
        <v>0</v>
      </c>
      <c r="G173" s="218">
        <f t="shared" si="20"/>
        <v>0</v>
      </c>
      <c r="H173" s="212"/>
      <c r="I173" s="152"/>
      <c r="J173" s="152"/>
      <c r="K173" s="150"/>
      <c r="L173" s="150"/>
      <c r="M173" s="150"/>
      <c r="N173" s="150"/>
      <c r="O173" s="152"/>
      <c r="P173" s="152"/>
      <c r="Q173" s="152"/>
      <c r="R173" s="152"/>
      <c r="S173" s="152"/>
      <c r="T173" s="152"/>
      <c r="U173" s="152"/>
      <c r="V173" s="152"/>
      <c r="W173" s="152"/>
      <c r="X173" s="152"/>
      <c r="Y173" s="152"/>
      <c r="Z173" s="150"/>
      <c r="AA173" s="150"/>
      <c r="AB173" s="150"/>
      <c r="AC173" s="150"/>
      <c r="AD173" s="150"/>
      <c r="AE173" s="150"/>
      <c r="AF173" s="150"/>
      <c r="AG173" s="152"/>
      <c r="AH173" s="4">
        <f t="shared" si="15"/>
        <v>0</v>
      </c>
      <c r="AI173" s="4">
        <f t="shared" si="16"/>
        <v>0</v>
      </c>
      <c r="AJ173" s="4">
        <f t="shared" si="17"/>
        <v>0</v>
      </c>
      <c r="AK173" s="4">
        <f t="shared" si="18"/>
        <v>0</v>
      </c>
      <c r="AL173" s="4">
        <f t="shared" si="19"/>
        <v>0</v>
      </c>
    </row>
    <row r="174" spans="6:38" ht="20.100000000000001" customHeight="1" x14ac:dyDescent="0.25">
      <c r="F174" s="4">
        <f t="shared" si="14"/>
        <v>0</v>
      </c>
      <c r="G174" s="218">
        <f t="shared" si="20"/>
        <v>0</v>
      </c>
      <c r="H174" s="212"/>
      <c r="I174" s="152"/>
      <c r="J174" s="152"/>
      <c r="K174" s="150"/>
      <c r="L174" s="150"/>
      <c r="M174" s="150"/>
      <c r="N174" s="150"/>
      <c r="O174" s="152"/>
      <c r="P174" s="152"/>
      <c r="Q174" s="152"/>
      <c r="R174" s="152"/>
      <c r="S174" s="152"/>
      <c r="T174" s="152"/>
      <c r="U174" s="152"/>
      <c r="V174" s="152"/>
      <c r="W174" s="152"/>
      <c r="X174" s="152"/>
      <c r="Y174" s="152"/>
      <c r="Z174" s="150"/>
      <c r="AA174" s="150"/>
      <c r="AB174" s="150"/>
      <c r="AC174" s="150"/>
      <c r="AD174" s="150"/>
      <c r="AE174" s="150"/>
      <c r="AF174" s="150"/>
      <c r="AG174" s="152"/>
      <c r="AH174" s="4">
        <f t="shared" si="15"/>
        <v>0</v>
      </c>
      <c r="AI174" s="4">
        <f t="shared" si="16"/>
        <v>0</v>
      </c>
      <c r="AJ174" s="4">
        <f t="shared" si="17"/>
        <v>0</v>
      </c>
      <c r="AK174" s="4">
        <f t="shared" si="18"/>
        <v>0</v>
      </c>
      <c r="AL174" s="4">
        <f t="shared" si="19"/>
        <v>0</v>
      </c>
    </row>
    <row r="175" spans="6:38" ht="20.100000000000001" customHeight="1" x14ac:dyDescent="0.25">
      <c r="F175" s="4">
        <f t="shared" si="14"/>
        <v>0</v>
      </c>
      <c r="G175" s="218">
        <f t="shared" si="20"/>
        <v>0</v>
      </c>
      <c r="H175" s="212"/>
      <c r="I175" s="152"/>
      <c r="J175" s="152"/>
      <c r="K175" s="150"/>
      <c r="L175" s="150"/>
      <c r="M175" s="150"/>
      <c r="N175" s="150"/>
      <c r="O175" s="152"/>
      <c r="P175" s="152"/>
      <c r="Q175" s="152"/>
      <c r="R175" s="152"/>
      <c r="S175" s="152"/>
      <c r="T175" s="152"/>
      <c r="U175" s="152"/>
      <c r="V175" s="152"/>
      <c r="W175" s="152"/>
      <c r="X175" s="152"/>
      <c r="Y175" s="152"/>
      <c r="Z175" s="150"/>
      <c r="AA175" s="150"/>
      <c r="AB175" s="150"/>
      <c r="AC175" s="150"/>
      <c r="AD175" s="150"/>
      <c r="AE175" s="150"/>
      <c r="AF175" s="150"/>
      <c r="AG175" s="152"/>
      <c r="AH175" s="4">
        <f t="shared" si="15"/>
        <v>0</v>
      </c>
      <c r="AI175" s="4">
        <f t="shared" si="16"/>
        <v>0</v>
      </c>
      <c r="AJ175" s="4">
        <f t="shared" si="17"/>
        <v>0</v>
      </c>
      <c r="AK175" s="4">
        <f t="shared" si="18"/>
        <v>0</v>
      </c>
      <c r="AL175" s="4">
        <f t="shared" si="19"/>
        <v>0</v>
      </c>
    </row>
    <row r="176" spans="6:38" ht="20.100000000000001" customHeight="1" x14ac:dyDescent="0.25">
      <c r="F176" s="4">
        <f t="shared" si="14"/>
        <v>0</v>
      </c>
      <c r="G176" s="218">
        <f t="shared" si="20"/>
        <v>0</v>
      </c>
      <c r="H176" s="212"/>
      <c r="I176" s="152"/>
      <c r="J176" s="152"/>
      <c r="K176" s="150"/>
      <c r="L176" s="150"/>
      <c r="M176" s="150"/>
      <c r="N176" s="150"/>
      <c r="O176" s="152"/>
      <c r="P176" s="152"/>
      <c r="Q176" s="152"/>
      <c r="R176" s="152"/>
      <c r="S176" s="152"/>
      <c r="T176" s="152"/>
      <c r="U176" s="152"/>
      <c r="V176" s="152"/>
      <c r="W176" s="152"/>
      <c r="X176" s="152"/>
      <c r="Y176" s="152"/>
      <c r="Z176" s="150"/>
      <c r="AA176" s="150"/>
      <c r="AB176" s="150"/>
      <c r="AC176" s="150"/>
      <c r="AD176" s="150"/>
      <c r="AE176" s="150"/>
      <c r="AF176" s="150"/>
      <c r="AG176" s="152"/>
      <c r="AH176" s="4">
        <f t="shared" si="15"/>
        <v>0</v>
      </c>
      <c r="AI176" s="4">
        <f t="shared" si="16"/>
        <v>0</v>
      </c>
      <c r="AJ176" s="4">
        <f t="shared" si="17"/>
        <v>0</v>
      </c>
      <c r="AK176" s="4">
        <f t="shared" si="18"/>
        <v>0</v>
      </c>
      <c r="AL176" s="4">
        <f t="shared" si="19"/>
        <v>0</v>
      </c>
    </row>
    <row r="177" spans="6:38" ht="20.100000000000001" customHeight="1" x14ac:dyDescent="0.25">
      <c r="F177" s="4">
        <f t="shared" si="14"/>
        <v>0</v>
      </c>
      <c r="G177" s="218">
        <f t="shared" si="20"/>
        <v>0</v>
      </c>
      <c r="H177" s="212"/>
      <c r="I177" s="152"/>
      <c r="J177" s="152"/>
      <c r="K177" s="150"/>
      <c r="L177" s="150"/>
      <c r="M177" s="150"/>
      <c r="N177" s="150"/>
      <c r="O177" s="152"/>
      <c r="P177" s="152"/>
      <c r="Q177" s="152"/>
      <c r="R177" s="152"/>
      <c r="S177" s="152"/>
      <c r="T177" s="152"/>
      <c r="U177" s="152"/>
      <c r="V177" s="152"/>
      <c r="W177" s="152"/>
      <c r="X177" s="152"/>
      <c r="Y177" s="152"/>
      <c r="Z177" s="150"/>
      <c r="AA177" s="150"/>
      <c r="AB177" s="150"/>
      <c r="AC177" s="150"/>
      <c r="AD177" s="150"/>
      <c r="AE177" s="150"/>
      <c r="AF177" s="150"/>
      <c r="AG177" s="152"/>
      <c r="AH177" s="4">
        <f t="shared" si="15"/>
        <v>0</v>
      </c>
      <c r="AI177" s="4">
        <f t="shared" si="16"/>
        <v>0</v>
      </c>
      <c r="AJ177" s="4">
        <f t="shared" si="17"/>
        <v>0</v>
      </c>
      <c r="AK177" s="4">
        <f t="shared" si="18"/>
        <v>0</v>
      </c>
      <c r="AL177" s="4">
        <f t="shared" si="19"/>
        <v>0</v>
      </c>
    </row>
    <row r="178" spans="6:38" ht="20.100000000000001" customHeight="1" x14ac:dyDescent="0.25">
      <c r="F178" s="4">
        <f t="shared" si="14"/>
        <v>0</v>
      </c>
      <c r="G178" s="218">
        <f t="shared" si="20"/>
        <v>0</v>
      </c>
      <c r="H178" s="212"/>
      <c r="I178" s="152"/>
      <c r="J178" s="152"/>
      <c r="K178" s="150"/>
      <c r="L178" s="150"/>
      <c r="M178" s="150"/>
      <c r="N178" s="150"/>
      <c r="O178" s="152"/>
      <c r="P178" s="152"/>
      <c r="Q178" s="152"/>
      <c r="R178" s="152"/>
      <c r="S178" s="152"/>
      <c r="T178" s="152"/>
      <c r="U178" s="152"/>
      <c r="V178" s="152"/>
      <c r="W178" s="152"/>
      <c r="X178" s="152"/>
      <c r="Y178" s="152"/>
      <c r="Z178" s="150"/>
      <c r="AA178" s="150"/>
      <c r="AB178" s="150"/>
      <c r="AC178" s="150"/>
      <c r="AD178" s="150"/>
      <c r="AE178" s="150"/>
      <c r="AF178" s="150"/>
      <c r="AG178" s="152"/>
      <c r="AH178" s="4">
        <f t="shared" si="15"/>
        <v>0</v>
      </c>
      <c r="AI178" s="4">
        <f t="shared" si="16"/>
        <v>0</v>
      </c>
      <c r="AJ178" s="4">
        <f t="shared" si="17"/>
        <v>0</v>
      </c>
      <c r="AK178" s="4">
        <f t="shared" si="18"/>
        <v>0</v>
      </c>
      <c r="AL178" s="4">
        <f t="shared" si="19"/>
        <v>0</v>
      </c>
    </row>
    <row r="179" spans="6:38" ht="20.100000000000001" customHeight="1" x14ac:dyDescent="0.25">
      <c r="F179" s="4">
        <f t="shared" si="14"/>
        <v>0</v>
      </c>
      <c r="G179" s="218">
        <f t="shared" si="20"/>
        <v>0</v>
      </c>
      <c r="H179" s="212"/>
      <c r="I179" s="152"/>
      <c r="J179" s="152"/>
      <c r="K179" s="150"/>
      <c r="L179" s="150"/>
      <c r="M179" s="150"/>
      <c r="N179" s="150"/>
      <c r="O179" s="152"/>
      <c r="P179" s="152"/>
      <c r="Q179" s="152"/>
      <c r="R179" s="152"/>
      <c r="S179" s="152"/>
      <c r="T179" s="152"/>
      <c r="U179" s="152"/>
      <c r="V179" s="152"/>
      <c r="W179" s="152"/>
      <c r="X179" s="152"/>
      <c r="Y179" s="152"/>
      <c r="Z179" s="150"/>
      <c r="AA179" s="150"/>
      <c r="AB179" s="150"/>
      <c r="AC179" s="150"/>
      <c r="AD179" s="150"/>
      <c r="AE179" s="150"/>
      <c r="AF179" s="150"/>
      <c r="AG179" s="152"/>
      <c r="AH179" s="4">
        <f t="shared" si="15"/>
        <v>0</v>
      </c>
      <c r="AI179" s="4">
        <f t="shared" si="16"/>
        <v>0</v>
      </c>
      <c r="AJ179" s="4">
        <f t="shared" si="17"/>
        <v>0</v>
      </c>
      <c r="AK179" s="4">
        <f t="shared" si="18"/>
        <v>0</v>
      </c>
      <c r="AL179" s="4">
        <f t="shared" si="19"/>
        <v>0</v>
      </c>
    </row>
    <row r="180" spans="6:38" ht="20.100000000000001" customHeight="1" x14ac:dyDescent="0.25">
      <c r="F180" s="4">
        <f t="shared" si="14"/>
        <v>0</v>
      </c>
      <c r="G180" s="218">
        <f t="shared" si="20"/>
        <v>0</v>
      </c>
      <c r="H180" s="212"/>
      <c r="I180" s="152"/>
      <c r="J180" s="152"/>
      <c r="K180" s="150"/>
      <c r="L180" s="150"/>
      <c r="M180" s="150"/>
      <c r="N180" s="150"/>
      <c r="O180" s="152"/>
      <c r="P180" s="152"/>
      <c r="Q180" s="152"/>
      <c r="R180" s="152"/>
      <c r="S180" s="152"/>
      <c r="T180" s="152"/>
      <c r="U180" s="152"/>
      <c r="V180" s="152"/>
      <c r="W180" s="152"/>
      <c r="X180" s="152"/>
      <c r="Y180" s="152"/>
      <c r="Z180" s="150"/>
      <c r="AA180" s="150"/>
      <c r="AB180" s="150"/>
      <c r="AC180" s="150"/>
      <c r="AD180" s="150"/>
      <c r="AE180" s="150"/>
      <c r="AF180" s="150"/>
      <c r="AG180" s="152"/>
      <c r="AH180" s="4">
        <f t="shared" si="15"/>
        <v>0</v>
      </c>
      <c r="AI180" s="4">
        <f t="shared" si="16"/>
        <v>0</v>
      </c>
      <c r="AJ180" s="4">
        <f t="shared" si="17"/>
        <v>0</v>
      </c>
      <c r="AK180" s="4">
        <f t="shared" si="18"/>
        <v>0</v>
      </c>
      <c r="AL180" s="4">
        <f t="shared" si="19"/>
        <v>0</v>
      </c>
    </row>
    <row r="181" spans="6:38" ht="20.100000000000001" customHeight="1" x14ac:dyDescent="0.25">
      <c r="F181" s="4">
        <f t="shared" si="14"/>
        <v>0</v>
      </c>
      <c r="G181" s="218">
        <f t="shared" si="20"/>
        <v>0</v>
      </c>
      <c r="H181" s="212"/>
      <c r="I181" s="152"/>
      <c r="J181" s="152"/>
      <c r="K181" s="150"/>
      <c r="L181" s="150"/>
      <c r="M181" s="150"/>
      <c r="N181" s="150"/>
      <c r="O181" s="152"/>
      <c r="P181" s="152"/>
      <c r="Q181" s="152"/>
      <c r="R181" s="152"/>
      <c r="S181" s="152"/>
      <c r="T181" s="152"/>
      <c r="U181" s="152"/>
      <c r="V181" s="152"/>
      <c r="W181" s="152"/>
      <c r="X181" s="152"/>
      <c r="Y181" s="152"/>
      <c r="Z181" s="150"/>
      <c r="AA181" s="150"/>
      <c r="AB181" s="150"/>
      <c r="AC181" s="150"/>
      <c r="AD181" s="150"/>
      <c r="AE181" s="150"/>
      <c r="AF181" s="150"/>
      <c r="AG181" s="152"/>
      <c r="AH181" s="4">
        <f t="shared" si="15"/>
        <v>0</v>
      </c>
      <c r="AI181" s="4">
        <f t="shared" si="16"/>
        <v>0</v>
      </c>
      <c r="AJ181" s="4">
        <f t="shared" si="17"/>
        <v>0</v>
      </c>
      <c r="AK181" s="4">
        <f t="shared" si="18"/>
        <v>0</v>
      </c>
      <c r="AL181" s="4">
        <f t="shared" si="19"/>
        <v>0</v>
      </c>
    </row>
    <row r="182" spans="6:38" ht="20.100000000000001" customHeight="1" x14ac:dyDescent="0.25">
      <c r="F182" s="4">
        <f t="shared" si="14"/>
        <v>0</v>
      </c>
      <c r="G182" s="218">
        <f t="shared" si="20"/>
        <v>0</v>
      </c>
      <c r="H182" s="212"/>
      <c r="I182" s="152"/>
      <c r="J182" s="152"/>
      <c r="K182" s="150"/>
      <c r="L182" s="150"/>
      <c r="M182" s="150"/>
      <c r="N182" s="150"/>
      <c r="O182" s="152"/>
      <c r="P182" s="152"/>
      <c r="Q182" s="152"/>
      <c r="R182" s="152"/>
      <c r="S182" s="152"/>
      <c r="T182" s="152"/>
      <c r="U182" s="152"/>
      <c r="V182" s="152"/>
      <c r="W182" s="152"/>
      <c r="X182" s="152"/>
      <c r="Y182" s="152"/>
      <c r="Z182" s="150"/>
      <c r="AA182" s="150"/>
      <c r="AB182" s="150"/>
      <c r="AC182" s="150"/>
      <c r="AD182" s="150"/>
      <c r="AE182" s="150"/>
      <c r="AF182" s="150"/>
      <c r="AG182" s="152"/>
      <c r="AH182" s="4">
        <f t="shared" si="15"/>
        <v>0</v>
      </c>
      <c r="AI182" s="4">
        <f t="shared" si="16"/>
        <v>0</v>
      </c>
      <c r="AJ182" s="4">
        <f t="shared" si="17"/>
        <v>0</v>
      </c>
      <c r="AK182" s="4">
        <f t="shared" si="18"/>
        <v>0</v>
      </c>
      <c r="AL182" s="4">
        <f t="shared" si="19"/>
        <v>0</v>
      </c>
    </row>
    <row r="183" spans="6:38" ht="20.100000000000001" customHeight="1" x14ac:dyDescent="0.25">
      <c r="F183" s="4">
        <f t="shared" si="14"/>
        <v>0</v>
      </c>
      <c r="G183" s="218">
        <f t="shared" si="20"/>
        <v>0</v>
      </c>
      <c r="H183" s="212"/>
      <c r="I183" s="152"/>
      <c r="J183" s="152"/>
      <c r="K183" s="150"/>
      <c r="L183" s="150"/>
      <c r="M183" s="150"/>
      <c r="N183" s="150"/>
      <c r="O183" s="152"/>
      <c r="P183" s="152"/>
      <c r="Q183" s="152"/>
      <c r="R183" s="152"/>
      <c r="S183" s="152"/>
      <c r="T183" s="152"/>
      <c r="U183" s="152"/>
      <c r="V183" s="152"/>
      <c r="W183" s="152"/>
      <c r="X183" s="152"/>
      <c r="Y183" s="152"/>
      <c r="Z183" s="150"/>
      <c r="AA183" s="150"/>
      <c r="AB183" s="150"/>
      <c r="AC183" s="150"/>
      <c r="AD183" s="150"/>
      <c r="AE183" s="150"/>
      <c r="AF183" s="150"/>
      <c r="AG183" s="152"/>
      <c r="AH183" s="4">
        <f t="shared" si="15"/>
        <v>0</v>
      </c>
      <c r="AI183" s="4">
        <f t="shared" si="16"/>
        <v>0</v>
      </c>
      <c r="AJ183" s="4">
        <f t="shared" si="17"/>
        <v>0</v>
      </c>
      <c r="AK183" s="4">
        <f t="shared" si="18"/>
        <v>0</v>
      </c>
      <c r="AL183" s="4">
        <f t="shared" si="19"/>
        <v>0</v>
      </c>
    </row>
    <row r="184" spans="6:38" ht="20.100000000000001" customHeight="1" x14ac:dyDescent="0.25">
      <c r="F184" s="4">
        <f t="shared" si="14"/>
        <v>0</v>
      </c>
      <c r="G184" s="218">
        <f t="shared" si="20"/>
        <v>0</v>
      </c>
      <c r="H184" s="212"/>
      <c r="I184" s="152"/>
      <c r="J184" s="152"/>
      <c r="K184" s="150"/>
      <c r="L184" s="150"/>
      <c r="M184" s="150"/>
      <c r="N184" s="150"/>
      <c r="O184" s="152"/>
      <c r="P184" s="152"/>
      <c r="Q184" s="152"/>
      <c r="R184" s="152"/>
      <c r="S184" s="152"/>
      <c r="T184" s="152"/>
      <c r="U184" s="152"/>
      <c r="V184" s="152"/>
      <c r="W184" s="152"/>
      <c r="X184" s="152"/>
      <c r="Y184" s="152"/>
      <c r="Z184" s="150"/>
      <c r="AA184" s="150"/>
      <c r="AB184" s="150"/>
      <c r="AC184" s="150"/>
      <c r="AD184" s="150"/>
      <c r="AE184" s="150"/>
      <c r="AF184" s="150"/>
      <c r="AG184" s="152"/>
      <c r="AH184" s="4">
        <f t="shared" si="15"/>
        <v>0</v>
      </c>
      <c r="AI184" s="4">
        <f t="shared" si="16"/>
        <v>0</v>
      </c>
      <c r="AJ184" s="4">
        <f t="shared" si="17"/>
        <v>0</v>
      </c>
      <c r="AK184" s="4">
        <f t="shared" si="18"/>
        <v>0</v>
      </c>
      <c r="AL184" s="4">
        <f t="shared" si="19"/>
        <v>0</v>
      </c>
    </row>
    <row r="185" spans="6:38" ht="20.100000000000001" customHeight="1" x14ac:dyDescent="0.25">
      <c r="F185" s="4">
        <f t="shared" si="14"/>
        <v>0</v>
      </c>
      <c r="G185" s="218">
        <f t="shared" si="20"/>
        <v>0</v>
      </c>
      <c r="H185" s="212"/>
      <c r="I185" s="152"/>
      <c r="J185" s="152"/>
      <c r="K185" s="150"/>
      <c r="L185" s="150"/>
      <c r="M185" s="150"/>
      <c r="N185" s="150"/>
      <c r="O185" s="152"/>
      <c r="P185" s="152"/>
      <c r="Q185" s="152"/>
      <c r="R185" s="152"/>
      <c r="S185" s="152"/>
      <c r="T185" s="152"/>
      <c r="U185" s="152"/>
      <c r="V185" s="152"/>
      <c r="W185" s="152"/>
      <c r="X185" s="152"/>
      <c r="Y185" s="152"/>
      <c r="Z185" s="150"/>
      <c r="AA185" s="150"/>
      <c r="AB185" s="150"/>
      <c r="AC185" s="150"/>
      <c r="AD185" s="150"/>
      <c r="AE185" s="150"/>
      <c r="AF185" s="150"/>
      <c r="AG185" s="152"/>
      <c r="AH185" s="4">
        <f t="shared" si="15"/>
        <v>0</v>
      </c>
      <c r="AI185" s="4">
        <f t="shared" si="16"/>
        <v>0</v>
      </c>
      <c r="AJ185" s="4">
        <f t="shared" si="17"/>
        <v>0</v>
      </c>
      <c r="AK185" s="4">
        <f t="shared" si="18"/>
        <v>0</v>
      </c>
      <c r="AL185" s="4">
        <f t="shared" si="19"/>
        <v>0</v>
      </c>
    </row>
    <row r="186" spans="6:38" ht="20.100000000000001" customHeight="1" x14ac:dyDescent="0.25">
      <c r="F186" s="4">
        <f t="shared" si="14"/>
        <v>0</v>
      </c>
      <c r="G186" s="218">
        <f t="shared" si="20"/>
        <v>0</v>
      </c>
      <c r="H186" s="212"/>
      <c r="I186" s="152"/>
      <c r="J186" s="152"/>
      <c r="K186" s="150"/>
      <c r="L186" s="150"/>
      <c r="M186" s="150"/>
      <c r="N186" s="150"/>
      <c r="O186" s="152"/>
      <c r="P186" s="152"/>
      <c r="Q186" s="152"/>
      <c r="R186" s="152"/>
      <c r="S186" s="152"/>
      <c r="T186" s="152"/>
      <c r="U186" s="152"/>
      <c r="V186" s="152"/>
      <c r="W186" s="152"/>
      <c r="X186" s="152"/>
      <c r="Y186" s="152"/>
      <c r="Z186" s="150"/>
      <c r="AA186" s="150"/>
      <c r="AB186" s="150"/>
      <c r="AC186" s="150"/>
      <c r="AD186" s="150"/>
      <c r="AE186" s="150"/>
      <c r="AF186" s="150"/>
      <c r="AG186" s="152"/>
      <c r="AH186" s="4">
        <f t="shared" si="15"/>
        <v>0</v>
      </c>
      <c r="AI186" s="4">
        <f t="shared" si="16"/>
        <v>0</v>
      </c>
      <c r="AJ186" s="4">
        <f t="shared" si="17"/>
        <v>0</v>
      </c>
      <c r="AK186" s="4">
        <f t="shared" si="18"/>
        <v>0</v>
      </c>
      <c r="AL186" s="4">
        <f t="shared" si="19"/>
        <v>0</v>
      </c>
    </row>
    <row r="187" spans="6:38" ht="20.100000000000001" customHeight="1" x14ac:dyDescent="0.25">
      <c r="F187" s="4">
        <f t="shared" si="14"/>
        <v>0</v>
      </c>
      <c r="G187" s="218">
        <f t="shared" si="20"/>
        <v>0</v>
      </c>
      <c r="H187" s="212"/>
      <c r="I187" s="152"/>
      <c r="J187" s="152"/>
      <c r="K187" s="150"/>
      <c r="L187" s="150"/>
      <c r="M187" s="150"/>
      <c r="N187" s="150"/>
      <c r="O187" s="152"/>
      <c r="P187" s="152"/>
      <c r="Q187" s="152"/>
      <c r="R187" s="152"/>
      <c r="S187" s="152"/>
      <c r="T187" s="152"/>
      <c r="U187" s="152"/>
      <c r="V187" s="152"/>
      <c r="W187" s="152"/>
      <c r="X187" s="152"/>
      <c r="Y187" s="152"/>
      <c r="Z187" s="150"/>
      <c r="AA187" s="150"/>
      <c r="AB187" s="150"/>
      <c r="AC187" s="150"/>
      <c r="AD187" s="150"/>
      <c r="AE187" s="150"/>
      <c r="AF187" s="150"/>
      <c r="AG187" s="152"/>
      <c r="AH187" s="4">
        <f t="shared" si="15"/>
        <v>0</v>
      </c>
      <c r="AI187" s="4">
        <f t="shared" si="16"/>
        <v>0</v>
      </c>
      <c r="AJ187" s="4">
        <f t="shared" si="17"/>
        <v>0</v>
      </c>
      <c r="AK187" s="4">
        <f t="shared" si="18"/>
        <v>0</v>
      </c>
      <c r="AL187" s="4">
        <f t="shared" si="19"/>
        <v>0</v>
      </c>
    </row>
    <row r="188" spans="6:38" ht="20.100000000000001" customHeight="1" x14ac:dyDescent="0.25">
      <c r="F188" s="4">
        <f t="shared" si="14"/>
        <v>0</v>
      </c>
      <c r="G188" s="218">
        <f t="shared" si="20"/>
        <v>0</v>
      </c>
      <c r="H188" s="212"/>
      <c r="I188" s="152"/>
      <c r="J188" s="152"/>
      <c r="K188" s="150"/>
      <c r="L188" s="150"/>
      <c r="M188" s="150"/>
      <c r="N188" s="150"/>
      <c r="O188" s="152"/>
      <c r="P188" s="152"/>
      <c r="Q188" s="152"/>
      <c r="R188" s="152"/>
      <c r="S188" s="152"/>
      <c r="T188" s="152"/>
      <c r="U188" s="152"/>
      <c r="V188" s="152"/>
      <c r="W188" s="152"/>
      <c r="X188" s="152"/>
      <c r="Y188" s="152"/>
      <c r="Z188" s="150"/>
      <c r="AA188" s="150"/>
      <c r="AB188" s="150"/>
      <c r="AC188" s="150"/>
      <c r="AD188" s="150"/>
      <c r="AE188" s="150"/>
      <c r="AF188" s="150"/>
      <c r="AG188" s="152"/>
      <c r="AH188" s="4">
        <f t="shared" si="15"/>
        <v>0</v>
      </c>
      <c r="AI188" s="4">
        <f t="shared" si="16"/>
        <v>0</v>
      </c>
      <c r="AJ188" s="4">
        <f t="shared" si="17"/>
        <v>0</v>
      </c>
      <c r="AK188" s="4">
        <f t="shared" si="18"/>
        <v>0</v>
      </c>
      <c r="AL188" s="4">
        <f t="shared" si="19"/>
        <v>0</v>
      </c>
    </row>
    <row r="189" spans="6:38" ht="20.100000000000001" customHeight="1" x14ac:dyDescent="0.25">
      <c r="F189" s="4">
        <f t="shared" si="14"/>
        <v>0</v>
      </c>
      <c r="G189" s="218">
        <f t="shared" si="20"/>
        <v>0</v>
      </c>
      <c r="H189" s="212"/>
      <c r="I189" s="152"/>
      <c r="J189" s="152"/>
      <c r="K189" s="150"/>
      <c r="L189" s="150"/>
      <c r="M189" s="150"/>
      <c r="N189" s="150"/>
      <c r="O189" s="152"/>
      <c r="P189" s="152"/>
      <c r="Q189" s="152"/>
      <c r="R189" s="152"/>
      <c r="S189" s="152"/>
      <c r="T189" s="152"/>
      <c r="U189" s="152"/>
      <c r="V189" s="152"/>
      <c r="W189" s="152"/>
      <c r="X189" s="152"/>
      <c r="Y189" s="152"/>
      <c r="Z189" s="150"/>
      <c r="AA189" s="150"/>
      <c r="AB189" s="150"/>
      <c r="AC189" s="150"/>
      <c r="AD189" s="150"/>
      <c r="AE189" s="150"/>
      <c r="AF189" s="150"/>
      <c r="AG189" s="152"/>
      <c r="AH189" s="4">
        <f t="shared" si="15"/>
        <v>0</v>
      </c>
      <c r="AI189" s="4">
        <f t="shared" si="16"/>
        <v>0</v>
      </c>
      <c r="AJ189" s="4">
        <f t="shared" si="17"/>
        <v>0</v>
      </c>
      <c r="AK189" s="4">
        <f t="shared" si="18"/>
        <v>0</v>
      </c>
      <c r="AL189" s="4">
        <f t="shared" si="19"/>
        <v>0</v>
      </c>
    </row>
    <row r="190" spans="6:38" ht="20.100000000000001" customHeight="1" x14ac:dyDescent="0.25">
      <c r="F190" s="4">
        <f t="shared" si="14"/>
        <v>0</v>
      </c>
      <c r="G190" s="218">
        <f t="shared" si="20"/>
        <v>0</v>
      </c>
      <c r="H190" s="212"/>
      <c r="I190" s="152"/>
      <c r="J190" s="152"/>
      <c r="K190" s="150"/>
      <c r="L190" s="150"/>
      <c r="M190" s="150"/>
      <c r="N190" s="150"/>
      <c r="O190" s="152"/>
      <c r="P190" s="152"/>
      <c r="Q190" s="152"/>
      <c r="R190" s="152"/>
      <c r="S190" s="152"/>
      <c r="T190" s="152"/>
      <c r="U190" s="152"/>
      <c r="V190" s="152"/>
      <c r="W190" s="152"/>
      <c r="X190" s="152"/>
      <c r="Y190" s="152"/>
      <c r="Z190" s="150"/>
      <c r="AA190" s="150"/>
      <c r="AB190" s="150"/>
      <c r="AC190" s="150"/>
      <c r="AD190" s="150"/>
      <c r="AE190" s="150"/>
      <c r="AF190" s="150"/>
      <c r="AG190" s="152"/>
      <c r="AH190" s="4">
        <f t="shared" si="15"/>
        <v>0</v>
      </c>
      <c r="AI190" s="4">
        <f t="shared" si="16"/>
        <v>0</v>
      </c>
      <c r="AJ190" s="4">
        <f t="shared" si="17"/>
        <v>0</v>
      </c>
      <c r="AK190" s="4">
        <f t="shared" si="18"/>
        <v>0</v>
      </c>
      <c r="AL190" s="4">
        <f t="shared" si="19"/>
        <v>0</v>
      </c>
    </row>
    <row r="191" spans="6:38" ht="20.100000000000001" customHeight="1" x14ac:dyDescent="0.25">
      <c r="F191" s="4">
        <f t="shared" si="14"/>
        <v>0</v>
      </c>
      <c r="G191" s="218">
        <f t="shared" si="20"/>
        <v>0</v>
      </c>
      <c r="H191" s="212"/>
      <c r="I191" s="152"/>
      <c r="J191" s="152"/>
      <c r="K191" s="150"/>
      <c r="L191" s="150"/>
      <c r="M191" s="150"/>
      <c r="N191" s="150"/>
      <c r="O191" s="152"/>
      <c r="P191" s="152"/>
      <c r="Q191" s="152"/>
      <c r="R191" s="152"/>
      <c r="S191" s="152"/>
      <c r="T191" s="152"/>
      <c r="U191" s="152"/>
      <c r="V191" s="152"/>
      <c r="W191" s="152"/>
      <c r="X191" s="152"/>
      <c r="Y191" s="152"/>
      <c r="Z191" s="150"/>
      <c r="AA191" s="150"/>
      <c r="AB191" s="150"/>
      <c r="AC191" s="150"/>
      <c r="AD191" s="150"/>
      <c r="AE191" s="150"/>
      <c r="AF191" s="150"/>
      <c r="AG191" s="152"/>
      <c r="AH191" s="4">
        <f t="shared" si="15"/>
        <v>0</v>
      </c>
      <c r="AI191" s="4">
        <f t="shared" si="16"/>
        <v>0</v>
      </c>
      <c r="AJ191" s="4">
        <f t="shared" si="17"/>
        <v>0</v>
      </c>
      <c r="AK191" s="4">
        <f t="shared" si="18"/>
        <v>0</v>
      </c>
      <c r="AL191" s="4">
        <f t="shared" si="19"/>
        <v>0</v>
      </c>
    </row>
    <row r="192" spans="6:38" ht="20.100000000000001" customHeight="1" x14ac:dyDescent="0.25">
      <c r="F192" s="4">
        <f t="shared" si="14"/>
        <v>0</v>
      </c>
      <c r="G192" s="218">
        <f t="shared" si="20"/>
        <v>0</v>
      </c>
      <c r="H192" s="212"/>
      <c r="I192" s="152"/>
      <c r="J192" s="152"/>
      <c r="K192" s="150"/>
      <c r="L192" s="150"/>
      <c r="M192" s="150"/>
      <c r="N192" s="150"/>
      <c r="O192" s="152"/>
      <c r="P192" s="152"/>
      <c r="Q192" s="152"/>
      <c r="R192" s="152"/>
      <c r="S192" s="152"/>
      <c r="T192" s="152"/>
      <c r="U192" s="152"/>
      <c r="V192" s="152"/>
      <c r="W192" s="152"/>
      <c r="X192" s="152"/>
      <c r="Y192" s="152"/>
      <c r="Z192" s="150"/>
      <c r="AA192" s="150"/>
      <c r="AB192" s="150"/>
      <c r="AC192" s="150"/>
      <c r="AD192" s="150"/>
      <c r="AE192" s="150"/>
      <c r="AF192" s="150"/>
      <c r="AG192" s="152"/>
      <c r="AH192" s="4">
        <f t="shared" si="15"/>
        <v>0</v>
      </c>
      <c r="AI192" s="4">
        <f t="shared" si="16"/>
        <v>0</v>
      </c>
      <c r="AJ192" s="4">
        <f t="shared" si="17"/>
        <v>0</v>
      </c>
      <c r="AK192" s="4">
        <f t="shared" si="18"/>
        <v>0</v>
      </c>
      <c r="AL192" s="4">
        <f t="shared" si="19"/>
        <v>0</v>
      </c>
    </row>
    <row r="193" spans="6:38" ht="20.100000000000001" customHeight="1" x14ac:dyDescent="0.25">
      <c r="F193" s="4">
        <f t="shared" si="14"/>
        <v>0</v>
      </c>
      <c r="G193" s="218">
        <f t="shared" si="20"/>
        <v>0</v>
      </c>
      <c r="H193" s="212"/>
      <c r="I193" s="152"/>
      <c r="J193" s="152"/>
      <c r="K193" s="150"/>
      <c r="L193" s="150"/>
      <c r="M193" s="150"/>
      <c r="N193" s="150"/>
      <c r="O193" s="152"/>
      <c r="P193" s="152"/>
      <c r="Q193" s="152"/>
      <c r="R193" s="152"/>
      <c r="S193" s="152"/>
      <c r="T193" s="152"/>
      <c r="U193" s="152"/>
      <c r="V193" s="152"/>
      <c r="W193" s="152"/>
      <c r="X193" s="152"/>
      <c r="Y193" s="152"/>
      <c r="Z193" s="150"/>
      <c r="AA193" s="150"/>
      <c r="AB193" s="150"/>
      <c r="AC193" s="150"/>
      <c r="AD193" s="150"/>
      <c r="AE193" s="150"/>
      <c r="AF193" s="150"/>
      <c r="AG193" s="152"/>
      <c r="AH193" s="4">
        <f t="shared" si="15"/>
        <v>0</v>
      </c>
      <c r="AI193" s="4">
        <f t="shared" si="16"/>
        <v>0</v>
      </c>
      <c r="AJ193" s="4">
        <f t="shared" si="17"/>
        <v>0</v>
      </c>
      <c r="AK193" s="4">
        <f t="shared" si="18"/>
        <v>0</v>
      </c>
      <c r="AL193" s="4">
        <f t="shared" si="19"/>
        <v>0</v>
      </c>
    </row>
    <row r="194" spans="6:38" ht="20.100000000000001" customHeight="1" x14ac:dyDescent="0.25">
      <c r="F194" s="4">
        <f t="shared" si="14"/>
        <v>0</v>
      </c>
      <c r="G194" s="218">
        <f t="shared" si="20"/>
        <v>0</v>
      </c>
      <c r="H194" s="212"/>
      <c r="I194" s="152"/>
      <c r="J194" s="152"/>
      <c r="K194" s="150"/>
      <c r="L194" s="150"/>
      <c r="M194" s="150"/>
      <c r="N194" s="150"/>
      <c r="O194" s="152"/>
      <c r="P194" s="152"/>
      <c r="Q194" s="152"/>
      <c r="R194" s="152"/>
      <c r="S194" s="152"/>
      <c r="T194" s="152"/>
      <c r="U194" s="152"/>
      <c r="V194" s="152"/>
      <c r="W194" s="152"/>
      <c r="X194" s="152"/>
      <c r="Y194" s="152"/>
      <c r="Z194" s="150"/>
      <c r="AA194" s="150"/>
      <c r="AB194" s="150"/>
      <c r="AC194" s="150"/>
      <c r="AD194" s="150"/>
      <c r="AE194" s="150"/>
      <c r="AF194" s="150"/>
      <c r="AG194" s="152"/>
      <c r="AH194" s="4">
        <f t="shared" si="15"/>
        <v>0</v>
      </c>
      <c r="AI194" s="4">
        <f t="shared" si="16"/>
        <v>0</v>
      </c>
      <c r="AJ194" s="4">
        <f t="shared" si="17"/>
        <v>0</v>
      </c>
      <c r="AK194" s="4">
        <f t="shared" si="18"/>
        <v>0</v>
      </c>
      <c r="AL194" s="4">
        <f t="shared" si="19"/>
        <v>0</v>
      </c>
    </row>
    <row r="195" spans="6:38" ht="20.100000000000001" customHeight="1" x14ac:dyDescent="0.25">
      <c r="F195" s="4">
        <f t="shared" si="14"/>
        <v>0</v>
      </c>
      <c r="G195" s="218">
        <f t="shared" si="20"/>
        <v>0</v>
      </c>
      <c r="H195" s="212"/>
      <c r="I195" s="152"/>
      <c r="J195" s="152"/>
      <c r="K195" s="150"/>
      <c r="L195" s="150"/>
      <c r="M195" s="150"/>
      <c r="N195" s="150"/>
      <c r="O195" s="152"/>
      <c r="P195" s="152"/>
      <c r="Q195" s="152"/>
      <c r="R195" s="152"/>
      <c r="S195" s="152"/>
      <c r="T195" s="152"/>
      <c r="U195" s="152"/>
      <c r="V195" s="152"/>
      <c r="W195" s="152"/>
      <c r="X195" s="152"/>
      <c r="Y195" s="152"/>
      <c r="Z195" s="150"/>
      <c r="AA195" s="150"/>
      <c r="AB195" s="150"/>
      <c r="AC195" s="150"/>
      <c r="AD195" s="150"/>
      <c r="AE195" s="150"/>
      <c r="AF195" s="150"/>
      <c r="AG195" s="152"/>
      <c r="AH195" s="4">
        <f t="shared" si="15"/>
        <v>0</v>
      </c>
      <c r="AI195" s="4">
        <f t="shared" si="16"/>
        <v>0</v>
      </c>
      <c r="AJ195" s="4">
        <f t="shared" si="17"/>
        <v>0</v>
      </c>
      <c r="AK195" s="4">
        <f t="shared" si="18"/>
        <v>0</v>
      </c>
      <c r="AL195" s="4">
        <f t="shared" si="19"/>
        <v>0</v>
      </c>
    </row>
    <row r="196" spans="6:38" ht="20.100000000000001" customHeight="1" x14ac:dyDescent="0.25">
      <c r="F196" s="4">
        <f t="shared" si="14"/>
        <v>0</v>
      </c>
      <c r="G196" s="218">
        <f t="shared" si="20"/>
        <v>0</v>
      </c>
      <c r="H196" s="212"/>
      <c r="I196" s="152"/>
      <c r="J196" s="152"/>
      <c r="K196" s="150"/>
      <c r="L196" s="150"/>
      <c r="M196" s="150"/>
      <c r="N196" s="150"/>
      <c r="O196" s="152"/>
      <c r="P196" s="152"/>
      <c r="Q196" s="152"/>
      <c r="R196" s="152"/>
      <c r="S196" s="152"/>
      <c r="T196" s="152"/>
      <c r="U196" s="152"/>
      <c r="V196" s="152"/>
      <c r="W196" s="152"/>
      <c r="X196" s="152"/>
      <c r="Y196" s="152"/>
      <c r="Z196" s="150"/>
      <c r="AA196" s="150"/>
      <c r="AB196" s="150"/>
      <c r="AC196" s="150"/>
      <c r="AD196" s="150"/>
      <c r="AE196" s="150"/>
      <c r="AF196" s="150"/>
      <c r="AG196" s="152"/>
      <c r="AH196" s="4">
        <f t="shared" si="15"/>
        <v>0</v>
      </c>
      <c r="AI196" s="4">
        <f t="shared" si="16"/>
        <v>0</v>
      </c>
      <c r="AJ196" s="4">
        <f t="shared" si="17"/>
        <v>0</v>
      </c>
      <c r="AK196" s="4">
        <f t="shared" si="18"/>
        <v>0</v>
      </c>
      <c r="AL196" s="4">
        <f t="shared" si="19"/>
        <v>0</v>
      </c>
    </row>
    <row r="197" spans="6:38" ht="20.100000000000001" customHeight="1" x14ac:dyDescent="0.25">
      <c r="F197" s="4">
        <f t="shared" si="14"/>
        <v>0</v>
      </c>
      <c r="G197" s="218">
        <f t="shared" si="20"/>
        <v>0</v>
      </c>
      <c r="H197" s="212"/>
      <c r="I197" s="152"/>
      <c r="J197" s="152"/>
      <c r="K197" s="150"/>
      <c r="L197" s="150"/>
      <c r="M197" s="150"/>
      <c r="N197" s="150"/>
      <c r="O197" s="152"/>
      <c r="P197" s="152"/>
      <c r="Q197" s="152"/>
      <c r="R197" s="152"/>
      <c r="S197" s="152"/>
      <c r="T197" s="152"/>
      <c r="U197" s="152"/>
      <c r="V197" s="152"/>
      <c r="W197" s="152"/>
      <c r="X197" s="152"/>
      <c r="Y197" s="152"/>
      <c r="Z197" s="150"/>
      <c r="AA197" s="150"/>
      <c r="AB197" s="150"/>
      <c r="AC197" s="150"/>
      <c r="AD197" s="150"/>
      <c r="AE197" s="150"/>
      <c r="AF197" s="150"/>
      <c r="AG197" s="152"/>
      <c r="AH197" s="4">
        <f t="shared" si="15"/>
        <v>0</v>
      </c>
      <c r="AI197" s="4">
        <f t="shared" si="16"/>
        <v>0</v>
      </c>
      <c r="AJ197" s="4">
        <f t="shared" si="17"/>
        <v>0</v>
      </c>
      <c r="AK197" s="4">
        <f t="shared" si="18"/>
        <v>0</v>
      </c>
      <c r="AL197" s="4">
        <f t="shared" si="19"/>
        <v>0</v>
      </c>
    </row>
    <row r="198" spans="6:38" ht="20.100000000000001" customHeight="1" x14ac:dyDescent="0.25">
      <c r="F198" s="4">
        <f t="shared" si="14"/>
        <v>0</v>
      </c>
      <c r="G198" s="218">
        <f t="shared" si="20"/>
        <v>0</v>
      </c>
      <c r="H198" s="212"/>
      <c r="I198" s="152"/>
      <c r="J198" s="152"/>
      <c r="K198" s="150"/>
      <c r="L198" s="150"/>
      <c r="M198" s="150"/>
      <c r="N198" s="150"/>
      <c r="O198" s="152"/>
      <c r="P198" s="152"/>
      <c r="Q198" s="152"/>
      <c r="R198" s="152"/>
      <c r="S198" s="152"/>
      <c r="T198" s="152"/>
      <c r="U198" s="152"/>
      <c r="V198" s="152"/>
      <c r="W198" s="152"/>
      <c r="X198" s="152"/>
      <c r="Y198" s="152"/>
      <c r="Z198" s="150"/>
      <c r="AA198" s="150"/>
      <c r="AB198" s="150"/>
      <c r="AC198" s="150"/>
      <c r="AD198" s="150"/>
      <c r="AE198" s="150"/>
      <c r="AF198" s="150"/>
      <c r="AG198" s="152"/>
      <c r="AH198" s="4">
        <f t="shared" si="15"/>
        <v>0</v>
      </c>
      <c r="AI198" s="4">
        <f t="shared" si="16"/>
        <v>0</v>
      </c>
      <c r="AJ198" s="4">
        <f t="shared" si="17"/>
        <v>0</v>
      </c>
      <c r="AK198" s="4">
        <f t="shared" si="18"/>
        <v>0</v>
      </c>
      <c r="AL198" s="4">
        <f t="shared" si="19"/>
        <v>0</v>
      </c>
    </row>
    <row r="199" spans="6:38" ht="20.100000000000001" customHeight="1" x14ac:dyDescent="0.25">
      <c r="F199" s="4">
        <f t="shared" si="14"/>
        <v>0</v>
      </c>
      <c r="G199" s="218">
        <f t="shared" si="20"/>
        <v>0</v>
      </c>
      <c r="H199" s="212"/>
      <c r="I199" s="152"/>
      <c r="J199" s="152"/>
      <c r="K199" s="150"/>
      <c r="L199" s="150"/>
      <c r="M199" s="150"/>
      <c r="N199" s="150"/>
      <c r="O199" s="152"/>
      <c r="P199" s="152"/>
      <c r="Q199" s="152"/>
      <c r="R199" s="152"/>
      <c r="S199" s="152"/>
      <c r="T199" s="152"/>
      <c r="U199" s="152"/>
      <c r="V199" s="152"/>
      <c r="W199" s="152"/>
      <c r="X199" s="152"/>
      <c r="Y199" s="152"/>
      <c r="Z199" s="150"/>
      <c r="AA199" s="150"/>
      <c r="AB199" s="150"/>
      <c r="AC199" s="150"/>
      <c r="AD199" s="150"/>
      <c r="AE199" s="150"/>
      <c r="AF199" s="150"/>
      <c r="AG199" s="152"/>
      <c r="AH199" s="4">
        <f t="shared" si="15"/>
        <v>0</v>
      </c>
      <c r="AI199" s="4">
        <f t="shared" si="16"/>
        <v>0</v>
      </c>
      <c r="AJ199" s="4">
        <f t="shared" si="17"/>
        <v>0</v>
      </c>
      <c r="AK199" s="4">
        <f t="shared" si="18"/>
        <v>0</v>
      </c>
      <c r="AL199" s="4">
        <f t="shared" si="19"/>
        <v>0</v>
      </c>
    </row>
    <row r="200" spans="6:38" ht="20.100000000000001" customHeight="1" x14ac:dyDescent="0.25">
      <c r="F200" s="4">
        <f t="shared" si="14"/>
        <v>0</v>
      </c>
      <c r="G200" s="218">
        <f t="shared" si="20"/>
        <v>0</v>
      </c>
      <c r="H200" s="212"/>
      <c r="I200" s="152"/>
      <c r="J200" s="152"/>
      <c r="K200" s="150"/>
      <c r="L200" s="150"/>
      <c r="M200" s="150"/>
      <c r="N200" s="150"/>
      <c r="O200" s="152"/>
      <c r="P200" s="152"/>
      <c r="Q200" s="152"/>
      <c r="R200" s="152"/>
      <c r="S200" s="152"/>
      <c r="T200" s="152"/>
      <c r="U200" s="152"/>
      <c r="V200" s="152"/>
      <c r="W200" s="152"/>
      <c r="X200" s="152"/>
      <c r="Y200" s="152"/>
      <c r="Z200" s="150"/>
      <c r="AA200" s="150"/>
      <c r="AB200" s="150"/>
      <c r="AC200" s="150"/>
      <c r="AD200" s="150"/>
      <c r="AE200" s="150"/>
      <c r="AF200" s="150"/>
      <c r="AG200" s="152"/>
      <c r="AH200" s="4">
        <f t="shared" si="15"/>
        <v>0</v>
      </c>
      <c r="AI200" s="4">
        <f t="shared" si="16"/>
        <v>0</v>
      </c>
      <c r="AJ200" s="4">
        <f t="shared" si="17"/>
        <v>0</v>
      </c>
      <c r="AK200" s="4">
        <f t="shared" si="18"/>
        <v>0</v>
      </c>
      <c r="AL200" s="4">
        <f t="shared" si="19"/>
        <v>0</v>
      </c>
    </row>
    <row r="201" spans="6:38" ht="20.100000000000001" customHeight="1" x14ac:dyDescent="0.25">
      <c r="F201" s="4">
        <f t="shared" si="14"/>
        <v>0</v>
      </c>
      <c r="G201" s="218">
        <f t="shared" si="20"/>
        <v>0</v>
      </c>
      <c r="H201" s="212"/>
      <c r="I201" s="152"/>
      <c r="J201" s="152"/>
      <c r="K201" s="150"/>
      <c r="L201" s="150"/>
      <c r="M201" s="150"/>
      <c r="N201" s="150"/>
      <c r="O201" s="152"/>
      <c r="P201" s="152"/>
      <c r="Q201" s="152"/>
      <c r="R201" s="152"/>
      <c r="S201" s="152"/>
      <c r="T201" s="152"/>
      <c r="U201" s="152"/>
      <c r="V201" s="152"/>
      <c r="W201" s="152"/>
      <c r="X201" s="152"/>
      <c r="Y201" s="152"/>
      <c r="Z201" s="150"/>
      <c r="AA201" s="150"/>
      <c r="AB201" s="150"/>
      <c r="AC201" s="150"/>
      <c r="AD201" s="150"/>
      <c r="AE201" s="150"/>
      <c r="AF201" s="150"/>
      <c r="AG201" s="152"/>
      <c r="AH201" s="4">
        <f t="shared" si="15"/>
        <v>0</v>
      </c>
      <c r="AI201" s="4">
        <f t="shared" si="16"/>
        <v>0</v>
      </c>
      <c r="AJ201" s="4">
        <f t="shared" si="17"/>
        <v>0</v>
      </c>
      <c r="AK201" s="4">
        <f t="shared" si="18"/>
        <v>0</v>
      </c>
      <c r="AL201" s="4">
        <f t="shared" si="19"/>
        <v>0</v>
      </c>
    </row>
    <row r="202" spans="6:38" ht="20.100000000000001" customHeight="1" x14ac:dyDescent="0.25">
      <c r="F202" s="4">
        <f t="shared" si="14"/>
        <v>0</v>
      </c>
      <c r="G202" s="218">
        <f t="shared" si="20"/>
        <v>0</v>
      </c>
      <c r="H202" s="212"/>
      <c r="I202" s="152"/>
      <c r="J202" s="152"/>
      <c r="K202" s="150"/>
      <c r="L202" s="150"/>
      <c r="M202" s="150"/>
      <c r="N202" s="150"/>
      <c r="O202" s="152"/>
      <c r="P202" s="152"/>
      <c r="Q202" s="152"/>
      <c r="R202" s="152"/>
      <c r="S202" s="152"/>
      <c r="T202" s="152"/>
      <c r="U202" s="152"/>
      <c r="V202" s="152"/>
      <c r="W202" s="152"/>
      <c r="X202" s="152"/>
      <c r="Y202" s="152"/>
      <c r="Z202" s="150"/>
      <c r="AA202" s="150"/>
      <c r="AB202" s="150"/>
      <c r="AC202" s="150"/>
      <c r="AD202" s="150"/>
      <c r="AE202" s="150"/>
      <c r="AF202" s="150"/>
      <c r="AG202" s="152"/>
      <c r="AH202" s="4">
        <f t="shared" si="15"/>
        <v>0</v>
      </c>
      <c r="AI202" s="4">
        <f t="shared" si="16"/>
        <v>0</v>
      </c>
      <c r="AJ202" s="4">
        <f t="shared" si="17"/>
        <v>0</v>
      </c>
      <c r="AK202" s="4">
        <f t="shared" si="18"/>
        <v>0</v>
      </c>
      <c r="AL202" s="4">
        <f t="shared" si="19"/>
        <v>0</v>
      </c>
    </row>
    <row r="203" spans="6:38" ht="20.100000000000001" customHeight="1" x14ac:dyDescent="0.25">
      <c r="F203" s="4">
        <f t="shared" si="14"/>
        <v>0</v>
      </c>
      <c r="G203" s="218">
        <f t="shared" si="20"/>
        <v>0</v>
      </c>
      <c r="H203" s="212"/>
      <c r="I203" s="152"/>
      <c r="J203" s="152"/>
      <c r="K203" s="150"/>
      <c r="L203" s="150"/>
      <c r="M203" s="150"/>
      <c r="N203" s="150"/>
      <c r="O203" s="152"/>
      <c r="P203" s="152"/>
      <c r="Q203" s="152"/>
      <c r="R203" s="152"/>
      <c r="S203" s="152"/>
      <c r="T203" s="152"/>
      <c r="U203" s="152"/>
      <c r="V203" s="152"/>
      <c r="W203" s="152"/>
      <c r="X203" s="152"/>
      <c r="Y203" s="152"/>
      <c r="Z203" s="150"/>
      <c r="AA203" s="150"/>
      <c r="AB203" s="150"/>
      <c r="AC203" s="150"/>
      <c r="AD203" s="150"/>
      <c r="AE203" s="150"/>
      <c r="AF203" s="150"/>
      <c r="AG203" s="152"/>
      <c r="AH203" s="4">
        <f t="shared" si="15"/>
        <v>0</v>
      </c>
      <c r="AI203" s="4">
        <f t="shared" si="16"/>
        <v>0</v>
      </c>
      <c r="AJ203" s="4">
        <f t="shared" si="17"/>
        <v>0</v>
      </c>
      <c r="AK203" s="4">
        <f t="shared" si="18"/>
        <v>0</v>
      </c>
      <c r="AL203" s="4">
        <f t="shared" si="19"/>
        <v>0</v>
      </c>
    </row>
    <row r="204" spans="6:38" ht="20.100000000000001" customHeight="1" x14ac:dyDescent="0.25">
      <c r="F204" s="4">
        <f t="shared" si="14"/>
        <v>0</v>
      </c>
      <c r="G204" s="218">
        <f t="shared" si="20"/>
        <v>0</v>
      </c>
      <c r="H204" s="212"/>
      <c r="I204" s="152"/>
      <c r="J204" s="152"/>
      <c r="K204" s="150"/>
      <c r="L204" s="150"/>
      <c r="M204" s="150"/>
      <c r="N204" s="150"/>
      <c r="O204" s="152"/>
      <c r="P204" s="152"/>
      <c r="Q204" s="152"/>
      <c r="R204" s="152"/>
      <c r="S204" s="152"/>
      <c r="T204" s="152"/>
      <c r="U204" s="152"/>
      <c r="V204" s="152"/>
      <c r="W204" s="152"/>
      <c r="X204" s="152"/>
      <c r="Y204" s="152"/>
      <c r="Z204" s="150"/>
      <c r="AA204" s="150"/>
      <c r="AB204" s="150"/>
      <c r="AC204" s="150"/>
      <c r="AD204" s="150"/>
      <c r="AE204" s="150"/>
      <c r="AF204" s="150"/>
      <c r="AG204" s="152"/>
      <c r="AH204" s="4">
        <f t="shared" si="15"/>
        <v>0</v>
      </c>
      <c r="AI204" s="4">
        <f t="shared" si="16"/>
        <v>0</v>
      </c>
      <c r="AJ204" s="4">
        <f t="shared" si="17"/>
        <v>0</v>
      </c>
      <c r="AK204" s="4">
        <f t="shared" si="18"/>
        <v>0</v>
      </c>
      <c r="AL204" s="4">
        <f t="shared" si="19"/>
        <v>0</v>
      </c>
    </row>
    <row r="205" spans="6:38" ht="20.100000000000001" customHeight="1" x14ac:dyDescent="0.25">
      <c r="F205" s="4">
        <f t="shared" si="14"/>
        <v>0</v>
      </c>
      <c r="G205" s="218">
        <f t="shared" si="20"/>
        <v>0</v>
      </c>
      <c r="H205" s="212"/>
      <c r="I205" s="152"/>
      <c r="J205" s="152"/>
      <c r="K205" s="150"/>
      <c r="L205" s="150"/>
      <c r="M205" s="150"/>
      <c r="N205" s="150"/>
      <c r="O205" s="152"/>
      <c r="P205" s="152"/>
      <c r="Q205" s="152"/>
      <c r="R205" s="152"/>
      <c r="S205" s="152"/>
      <c r="T205" s="152"/>
      <c r="U205" s="152"/>
      <c r="V205" s="152"/>
      <c r="W205" s="152"/>
      <c r="X205" s="152"/>
      <c r="Y205" s="152"/>
      <c r="Z205" s="150"/>
      <c r="AA205" s="150"/>
      <c r="AB205" s="150"/>
      <c r="AC205" s="150"/>
      <c r="AD205" s="150"/>
      <c r="AE205" s="150"/>
      <c r="AF205" s="150"/>
      <c r="AG205" s="152"/>
      <c r="AH205" s="4">
        <f t="shared" si="15"/>
        <v>0</v>
      </c>
      <c r="AI205" s="4">
        <f t="shared" si="16"/>
        <v>0</v>
      </c>
      <c r="AJ205" s="4">
        <f t="shared" si="17"/>
        <v>0</v>
      </c>
      <c r="AK205" s="4">
        <f t="shared" si="18"/>
        <v>0</v>
      </c>
      <c r="AL205" s="4">
        <f t="shared" si="19"/>
        <v>0</v>
      </c>
    </row>
    <row r="206" spans="6:38" ht="20.100000000000001" customHeight="1" x14ac:dyDescent="0.25">
      <c r="F206" s="4">
        <f t="shared" ref="F206:F269" si="21">IFERROR(IF($D$16=1,(IF(G206&gt;=1,(IF(H206&gt;=$D$14,(IF(H206&lt;=$D$15,G206,0)),0)),0)),0),0)</f>
        <v>0</v>
      </c>
      <c r="G206" s="218">
        <f t="shared" si="20"/>
        <v>0</v>
      </c>
      <c r="H206" s="212"/>
      <c r="I206" s="152"/>
      <c r="J206" s="152"/>
      <c r="K206" s="150"/>
      <c r="L206" s="150"/>
      <c r="M206" s="150"/>
      <c r="N206" s="150"/>
      <c r="O206" s="152"/>
      <c r="P206" s="152"/>
      <c r="Q206" s="152"/>
      <c r="R206" s="152"/>
      <c r="S206" s="152"/>
      <c r="T206" s="152"/>
      <c r="U206" s="152"/>
      <c r="V206" s="152"/>
      <c r="W206" s="152"/>
      <c r="X206" s="152"/>
      <c r="Y206" s="152"/>
      <c r="Z206" s="150"/>
      <c r="AA206" s="150"/>
      <c r="AB206" s="150"/>
      <c r="AC206" s="150"/>
      <c r="AD206" s="150"/>
      <c r="AE206" s="150"/>
      <c r="AF206" s="150"/>
      <c r="AG206" s="152"/>
      <c r="AH206" s="4">
        <f t="shared" ref="AH206:AH269" si="22">IFERROR(IF($G206&gt;=1,(IF(LEN(P206)&gt;=2,VLOOKUP(P206,$A$1:$B$9,2,0),0)),0),0)</f>
        <v>0</v>
      </c>
      <c r="AI206" s="4">
        <f t="shared" ref="AI206:AI269" si="23">IFERROR(IF($G206&gt;=1,(IF(LEN(R206)&gt;=2,VLOOKUP(R206,$A$1:$B$9,2,0),0)),0),0)</f>
        <v>0</v>
      </c>
      <c r="AJ206" s="4">
        <f t="shared" ref="AJ206:AJ269" si="24">IFERROR(IF($G206&gt;=1,(IF(LEN(T206)&gt;=2,VLOOKUP(T206,$A$1:$B$9,2,0),0)),0),0)</f>
        <v>0</v>
      </c>
      <c r="AK206" s="4">
        <f t="shared" ref="AK206:AK269" si="25">IFERROR(IF($G206&gt;=1,(IF(LEN(V206)&gt;=2,VLOOKUP(V206,$A$1:$B$9,2,0),0)),0),0)</f>
        <v>0</v>
      </c>
      <c r="AL206" s="4">
        <f t="shared" ref="AL206:AL269" si="26">IFERROR(IF($G206&gt;=1,(IF(LEN(X206)&gt;=2,VLOOKUP(X206,$A$1:$B$9,2,0),0)),0),0)</f>
        <v>0</v>
      </c>
    </row>
    <row r="207" spans="6:38" ht="20.100000000000001" customHeight="1" x14ac:dyDescent="0.25">
      <c r="F207" s="4">
        <f t="shared" si="21"/>
        <v>0</v>
      </c>
      <c r="G207" s="218">
        <f t="shared" ref="G207:G270" si="27">IFERROR(IF(H207&gt;=2000,(IF(LEN(I207)&gt;=3,G206+1,0)),0),0)</f>
        <v>0</v>
      </c>
      <c r="H207" s="212"/>
      <c r="I207" s="152"/>
      <c r="J207" s="152"/>
      <c r="K207" s="150"/>
      <c r="L207" s="150"/>
      <c r="M207" s="150"/>
      <c r="N207" s="150"/>
      <c r="O207" s="152"/>
      <c r="P207" s="152"/>
      <c r="Q207" s="152"/>
      <c r="R207" s="152"/>
      <c r="S207" s="152"/>
      <c r="T207" s="152"/>
      <c r="U207" s="152"/>
      <c r="V207" s="152"/>
      <c r="W207" s="152"/>
      <c r="X207" s="152"/>
      <c r="Y207" s="152"/>
      <c r="Z207" s="150"/>
      <c r="AA207" s="150"/>
      <c r="AB207" s="150"/>
      <c r="AC207" s="150"/>
      <c r="AD207" s="150"/>
      <c r="AE207" s="150"/>
      <c r="AF207" s="150"/>
      <c r="AG207" s="152"/>
      <c r="AH207" s="4">
        <f t="shared" si="22"/>
        <v>0</v>
      </c>
      <c r="AI207" s="4">
        <f t="shared" si="23"/>
        <v>0</v>
      </c>
      <c r="AJ207" s="4">
        <f t="shared" si="24"/>
        <v>0</v>
      </c>
      <c r="AK207" s="4">
        <f t="shared" si="25"/>
        <v>0</v>
      </c>
      <c r="AL207" s="4">
        <f t="shared" si="26"/>
        <v>0</v>
      </c>
    </row>
    <row r="208" spans="6:38" ht="20.100000000000001" customHeight="1" x14ac:dyDescent="0.25">
      <c r="F208" s="4">
        <f t="shared" si="21"/>
        <v>0</v>
      </c>
      <c r="G208" s="218">
        <f t="shared" si="27"/>
        <v>0</v>
      </c>
      <c r="H208" s="212"/>
      <c r="I208" s="152"/>
      <c r="J208" s="152"/>
      <c r="K208" s="150"/>
      <c r="L208" s="150"/>
      <c r="M208" s="150"/>
      <c r="N208" s="150"/>
      <c r="O208" s="152"/>
      <c r="P208" s="152"/>
      <c r="Q208" s="152"/>
      <c r="R208" s="152"/>
      <c r="S208" s="152"/>
      <c r="T208" s="152"/>
      <c r="U208" s="152"/>
      <c r="V208" s="152"/>
      <c r="W208" s="152"/>
      <c r="X208" s="152"/>
      <c r="Y208" s="152"/>
      <c r="Z208" s="150"/>
      <c r="AA208" s="150"/>
      <c r="AB208" s="150"/>
      <c r="AC208" s="150"/>
      <c r="AD208" s="150"/>
      <c r="AE208" s="150"/>
      <c r="AF208" s="150"/>
      <c r="AG208" s="152"/>
      <c r="AH208" s="4">
        <f t="shared" si="22"/>
        <v>0</v>
      </c>
      <c r="AI208" s="4">
        <f t="shared" si="23"/>
        <v>0</v>
      </c>
      <c r="AJ208" s="4">
        <f t="shared" si="24"/>
        <v>0</v>
      </c>
      <c r="AK208" s="4">
        <f t="shared" si="25"/>
        <v>0</v>
      </c>
      <c r="AL208" s="4">
        <f t="shared" si="26"/>
        <v>0</v>
      </c>
    </row>
    <row r="209" spans="6:38" ht="20.100000000000001" customHeight="1" x14ac:dyDescent="0.25">
      <c r="F209" s="4">
        <f t="shared" si="21"/>
        <v>0</v>
      </c>
      <c r="G209" s="218">
        <f t="shared" si="27"/>
        <v>0</v>
      </c>
      <c r="H209" s="212"/>
      <c r="I209" s="152"/>
      <c r="J209" s="152"/>
      <c r="K209" s="150"/>
      <c r="L209" s="150"/>
      <c r="M209" s="150"/>
      <c r="N209" s="150"/>
      <c r="O209" s="152"/>
      <c r="P209" s="152"/>
      <c r="Q209" s="152"/>
      <c r="R209" s="152"/>
      <c r="S209" s="152"/>
      <c r="T209" s="152"/>
      <c r="U209" s="152"/>
      <c r="V209" s="152"/>
      <c r="W209" s="152"/>
      <c r="X209" s="152"/>
      <c r="Y209" s="152"/>
      <c r="Z209" s="150"/>
      <c r="AA209" s="150"/>
      <c r="AB209" s="150"/>
      <c r="AC209" s="150"/>
      <c r="AD209" s="150"/>
      <c r="AE209" s="150"/>
      <c r="AF209" s="150"/>
      <c r="AG209" s="152"/>
      <c r="AH209" s="4">
        <f t="shared" si="22"/>
        <v>0</v>
      </c>
      <c r="AI209" s="4">
        <f t="shared" si="23"/>
        <v>0</v>
      </c>
      <c r="AJ209" s="4">
        <f t="shared" si="24"/>
        <v>0</v>
      </c>
      <c r="AK209" s="4">
        <f t="shared" si="25"/>
        <v>0</v>
      </c>
      <c r="AL209" s="4">
        <f t="shared" si="26"/>
        <v>0</v>
      </c>
    </row>
    <row r="210" spans="6:38" ht="20.100000000000001" customHeight="1" x14ac:dyDescent="0.25">
      <c r="F210" s="4">
        <f t="shared" si="21"/>
        <v>0</v>
      </c>
      <c r="G210" s="218">
        <f t="shared" si="27"/>
        <v>0</v>
      </c>
      <c r="H210" s="212"/>
      <c r="I210" s="152"/>
      <c r="J210" s="152"/>
      <c r="K210" s="150"/>
      <c r="L210" s="150"/>
      <c r="M210" s="150"/>
      <c r="N210" s="150"/>
      <c r="O210" s="152"/>
      <c r="P210" s="152"/>
      <c r="Q210" s="152"/>
      <c r="R210" s="152"/>
      <c r="S210" s="152"/>
      <c r="T210" s="152"/>
      <c r="U210" s="152"/>
      <c r="V210" s="152"/>
      <c r="W210" s="152"/>
      <c r="X210" s="152"/>
      <c r="Y210" s="152"/>
      <c r="Z210" s="150"/>
      <c r="AA210" s="150"/>
      <c r="AB210" s="150"/>
      <c r="AC210" s="150"/>
      <c r="AD210" s="150"/>
      <c r="AE210" s="150"/>
      <c r="AF210" s="150"/>
      <c r="AG210" s="152"/>
      <c r="AH210" s="4">
        <f t="shared" si="22"/>
        <v>0</v>
      </c>
      <c r="AI210" s="4">
        <f t="shared" si="23"/>
        <v>0</v>
      </c>
      <c r="AJ210" s="4">
        <f t="shared" si="24"/>
        <v>0</v>
      </c>
      <c r="AK210" s="4">
        <f t="shared" si="25"/>
        <v>0</v>
      </c>
      <c r="AL210" s="4">
        <f t="shared" si="26"/>
        <v>0</v>
      </c>
    </row>
    <row r="211" spans="6:38" ht="20.100000000000001" customHeight="1" x14ac:dyDescent="0.25">
      <c r="F211" s="4">
        <f t="shared" si="21"/>
        <v>0</v>
      </c>
      <c r="G211" s="218">
        <f t="shared" si="27"/>
        <v>0</v>
      </c>
      <c r="H211" s="212"/>
      <c r="I211" s="152"/>
      <c r="J211" s="152"/>
      <c r="K211" s="150"/>
      <c r="L211" s="150"/>
      <c r="M211" s="150"/>
      <c r="N211" s="150"/>
      <c r="O211" s="152"/>
      <c r="P211" s="152"/>
      <c r="Q211" s="152"/>
      <c r="R211" s="152"/>
      <c r="S211" s="152"/>
      <c r="T211" s="152"/>
      <c r="U211" s="152"/>
      <c r="V211" s="152"/>
      <c r="W211" s="152"/>
      <c r="X211" s="152"/>
      <c r="Y211" s="152"/>
      <c r="Z211" s="150"/>
      <c r="AA211" s="150"/>
      <c r="AB211" s="150"/>
      <c r="AC211" s="150"/>
      <c r="AD211" s="150"/>
      <c r="AE211" s="150"/>
      <c r="AF211" s="150"/>
      <c r="AG211" s="152"/>
      <c r="AH211" s="4">
        <f t="shared" si="22"/>
        <v>0</v>
      </c>
      <c r="AI211" s="4">
        <f t="shared" si="23"/>
        <v>0</v>
      </c>
      <c r="AJ211" s="4">
        <f t="shared" si="24"/>
        <v>0</v>
      </c>
      <c r="AK211" s="4">
        <f t="shared" si="25"/>
        <v>0</v>
      </c>
      <c r="AL211" s="4">
        <f t="shared" si="26"/>
        <v>0</v>
      </c>
    </row>
    <row r="212" spans="6:38" ht="20.100000000000001" customHeight="1" x14ac:dyDescent="0.25">
      <c r="F212" s="4">
        <f t="shared" si="21"/>
        <v>0</v>
      </c>
      <c r="G212" s="218">
        <f t="shared" si="27"/>
        <v>0</v>
      </c>
      <c r="H212" s="212"/>
      <c r="I212" s="152"/>
      <c r="J212" s="152"/>
      <c r="K212" s="150"/>
      <c r="L212" s="150"/>
      <c r="M212" s="150"/>
      <c r="N212" s="150"/>
      <c r="O212" s="152"/>
      <c r="P212" s="152"/>
      <c r="Q212" s="152"/>
      <c r="R212" s="152"/>
      <c r="S212" s="152"/>
      <c r="T212" s="152"/>
      <c r="U212" s="152"/>
      <c r="V212" s="152"/>
      <c r="W212" s="152"/>
      <c r="X212" s="152"/>
      <c r="Y212" s="152"/>
      <c r="Z212" s="150"/>
      <c r="AA212" s="150"/>
      <c r="AB212" s="150"/>
      <c r="AC212" s="150"/>
      <c r="AD212" s="150"/>
      <c r="AE212" s="150"/>
      <c r="AF212" s="150"/>
      <c r="AG212" s="152"/>
      <c r="AH212" s="4">
        <f t="shared" si="22"/>
        <v>0</v>
      </c>
      <c r="AI212" s="4">
        <f t="shared" si="23"/>
        <v>0</v>
      </c>
      <c r="AJ212" s="4">
        <f t="shared" si="24"/>
        <v>0</v>
      </c>
      <c r="AK212" s="4">
        <f t="shared" si="25"/>
        <v>0</v>
      </c>
      <c r="AL212" s="4">
        <f t="shared" si="26"/>
        <v>0</v>
      </c>
    </row>
    <row r="213" spans="6:38" ht="20.100000000000001" customHeight="1" x14ac:dyDescent="0.25">
      <c r="F213" s="4">
        <f t="shared" si="21"/>
        <v>0</v>
      </c>
      <c r="G213" s="218">
        <f t="shared" si="27"/>
        <v>0</v>
      </c>
      <c r="H213" s="212"/>
      <c r="I213" s="152"/>
      <c r="J213" s="152"/>
      <c r="K213" s="150"/>
      <c r="L213" s="150"/>
      <c r="M213" s="150"/>
      <c r="N213" s="150"/>
      <c r="O213" s="152"/>
      <c r="P213" s="152"/>
      <c r="Q213" s="152"/>
      <c r="R213" s="152"/>
      <c r="S213" s="152"/>
      <c r="T213" s="152"/>
      <c r="U213" s="152"/>
      <c r="V213" s="152"/>
      <c r="W213" s="152"/>
      <c r="X213" s="152"/>
      <c r="Y213" s="152"/>
      <c r="Z213" s="150"/>
      <c r="AA213" s="150"/>
      <c r="AB213" s="150"/>
      <c r="AC213" s="150"/>
      <c r="AD213" s="150"/>
      <c r="AE213" s="150"/>
      <c r="AF213" s="150"/>
      <c r="AG213" s="152"/>
      <c r="AH213" s="4">
        <f t="shared" si="22"/>
        <v>0</v>
      </c>
      <c r="AI213" s="4">
        <f t="shared" si="23"/>
        <v>0</v>
      </c>
      <c r="AJ213" s="4">
        <f t="shared" si="24"/>
        <v>0</v>
      </c>
      <c r="AK213" s="4">
        <f t="shared" si="25"/>
        <v>0</v>
      </c>
      <c r="AL213" s="4">
        <f t="shared" si="26"/>
        <v>0</v>
      </c>
    </row>
    <row r="214" spans="6:38" ht="20.100000000000001" customHeight="1" x14ac:dyDescent="0.25">
      <c r="F214" s="4">
        <f t="shared" si="21"/>
        <v>0</v>
      </c>
      <c r="G214" s="218">
        <f t="shared" si="27"/>
        <v>0</v>
      </c>
      <c r="H214" s="212"/>
      <c r="I214" s="152"/>
      <c r="J214" s="152"/>
      <c r="K214" s="150"/>
      <c r="L214" s="150"/>
      <c r="M214" s="150"/>
      <c r="N214" s="150"/>
      <c r="O214" s="152"/>
      <c r="P214" s="152"/>
      <c r="Q214" s="152"/>
      <c r="R214" s="152"/>
      <c r="S214" s="152"/>
      <c r="T214" s="152"/>
      <c r="U214" s="152"/>
      <c r="V214" s="152"/>
      <c r="W214" s="152"/>
      <c r="X214" s="152"/>
      <c r="Y214" s="152"/>
      <c r="Z214" s="150"/>
      <c r="AA214" s="150"/>
      <c r="AB214" s="150"/>
      <c r="AC214" s="150"/>
      <c r="AD214" s="150"/>
      <c r="AE214" s="150"/>
      <c r="AF214" s="150"/>
      <c r="AG214" s="152"/>
      <c r="AH214" s="4">
        <f t="shared" si="22"/>
        <v>0</v>
      </c>
      <c r="AI214" s="4">
        <f t="shared" si="23"/>
        <v>0</v>
      </c>
      <c r="AJ214" s="4">
        <f t="shared" si="24"/>
        <v>0</v>
      </c>
      <c r="AK214" s="4">
        <f t="shared" si="25"/>
        <v>0</v>
      </c>
      <c r="AL214" s="4">
        <f t="shared" si="26"/>
        <v>0</v>
      </c>
    </row>
    <row r="215" spans="6:38" ht="20.100000000000001" customHeight="1" x14ac:dyDescent="0.25">
      <c r="F215" s="4">
        <f t="shared" si="21"/>
        <v>0</v>
      </c>
      <c r="G215" s="218">
        <f t="shared" si="27"/>
        <v>0</v>
      </c>
      <c r="H215" s="212"/>
      <c r="I215" s="152"/>
      <c r="J215" s="152"/>
      <c r="K215" s="150"/>
      <c r="L215" s="150"/>
      <c r="M215" s="150"/>
      <c r="N215" s="150"/>
      <c r="O215" s="152"/>
      <c r="P215" s="152"/>
      <c r="Q215" s="152"/>
      <c r="R215" s="152"/>
      <c r="S215" s="152"/>
      <c r="T215" s="152"/>
      <c r="U215" s="152"/>
      <c r="V215" s="152"/>
      <c r="W215" s="152"/>
      <c r="X215" s="152"/>
      <c r="Y215" s="152"/>
      <c r="Z215" s="150"/>
      <c r="AA215" s="150"/>
      <c r="AB215" s="150"/>
      <c r="AC215" s="150"/>
      <c r="AD215" s="150"/>
      <c r="AE215" s="150"/>
      <c r="AF215" s="150"/>
      <c r="AG215" s="152"/>
      <c r="AH215" s="4">
        <f t="shared" si="22"/>
        <v>0</v>
      </c>
      <c r="AI215" s="4">
        <f t="shared" si="23"/>
        <v>0</v>
      </c>
      <c r="AJ215" s="4">
        <f t="shared" si="24"/>
        <v>0</v>
      </c>
      <c r="AK215" s="4">
        <f t="shared" si="25"/>
        <v>0</v>
      </c>
      <c r="AL215" s="4">
        <f t="shared" si="26"/>
        <v>0</v>
      </c>
    </row>
    <row r="216" spans="6:38" ht="20.100000000000001" customHeight="1" x14ac:dyDescent="0.25">
      <c r="F216" s="4">
        <f t="shared" si="21"/>
        <v>0</v>
      </c>
      <c r="G216" s="218">
        <f t="shared" si="27"/>
        <v>0</v>
      </c>
      <c r="H216" s="212"/>
      <c r="I216" s="152"/>
      <c r="J216" s="152"/>
      <c r="K216" s="150"/>
      <c r="L216" s="150"/>
      <c r="M216" s="150"/>
      <c r="N216" s="150"/>
      <c r="O216" s="152"/>
      <c r="P216" s="152"/>
      <c r="Q216" s="152"/>
      <c r="R216" s="152"/>
      <c r="S216" s="152"/>
      <c r="T216" s="152"/>
      <c r="U216" s="152"/>
      <c r="V216" s="152"/>
      <c r="W216" s="152"/>
      <c r="X216" s="152"/>
      <c r="Y216" s="152"/>
      <c r="Z216" s="150"/>
      <c r="AA216" s="150"/>
      <c r="AB216" s="150"/>
      <c r="AC216" s="150"/>
      <c r="AD216" s="150"/>
      <c r="AE216" s="150"/>
      <c r="AF216" s="150"/>
      <c r="AG216" s="152"/>
      <c r="AH216" s="4">
        <f t="shared" si="22"/>
        <v>0</v>
      </c>
      <c r="AI216" s="4">
        <f t="shared" si="23"/>
        <v>0</v>
      </c>
      <c r="AJ216" s="4">
        <f t="shared" si="24"/>
        <v>0</v>
      </c>
      <c r="AK216" s="4">
        <f t="shared" si="25"/>
        <v>0</v>
      </c>
      <c r="AL216" s="4">
        <f t="shared" si="26"/>
        <v>0</v>
      </c>
    </row>
    <row r="217" spans="6:38" ht="20.100000000000001" customHeight="1" x14ac:dyDescent="0.25">
      <c r="F217" s="4">
        <f t="shared" si="21"/>
        <v>0</v>
      </c>
      <c r="G217" s="218">
        <f t="shared" si="27"/>
        <v>0</v>
      </c>
      <c r="H217" s="212"/>
      <c r="I217" s="152"/>
      <c r="J217" s="152"/>
      <c r="K217" s="150"/>
      <c r="L217" s="150"/>
      <c r="M217" s="150"/>
      <c r="N217" s="150"/>
      <c r="O217" s="152"/>
      <c r="P217" s="152"/>
      <c r="Q217" s="152"/>
      <c r="R217" s="152"/>
      <c r="S217" s="152"/>
      <c r="T217" s="152"/>
      <c r="U217" s="152"/>
      <c r="V217" s="152"/>
      <c r="W217" s="152"/>
      <c r="X217" s="152"/>
      <c r="Y217" s="152"/>
      <c r="Z217" s="150"/>
      <c r="AA217" s="150"/>
      <c r="AB217" s="150"/>
      <c r="AC217" s="150"/>
      <c r="AD217" s="150"/>
      <c r="AE217" s="150"/>
      <c r="AF217" s="150"/>
      <c r="AG217" s="152"/>
      <c r="AH217" s="4">
        <f t="shared" si="22"/>
        <v>0</v>
      </c>
      <c r="AI217" s="4">
        <f t="shared" si="23"/>
        <v>0</v>
      </c>
      <c r="AJ217" s="4">
        <f t="shared" si="24"/>
        <v>0</v>
      </c>
      <c r="AK217" s="4">
        <f t="shared" si="25"/>
        <v>0</v>
      </c>
      <c r="AL217" s="4">
        <f t="shared" si="26"/>
        <v>0</v>
      </c>
    </row>
    <row r="218" spans="6:38" ht="20.100000000000001" customHeight="1" x14ac:dyDescent="0.25">
      <c r="F218" s="4">
        <f t="shared" si="21"/>
        <v>0</v>
      </c>
      <c r="G218" s="218">
        <f t="shared" si="27"/>
        <v>0</v>
      </c>
      <c r="H218" s="212"/>
      <c r="I218" s="152"/>
      <c r="J218" s="152"/>
      <c r="K218" s="150"/>
      <c r="L218" s="150"/>
      <c r="M218" s="150"/>
      <c r="N218" s="150"/>
      <c r="O218" s="152"/>
      <c r="P218" s="152"/>
      <c r="Q218" s="152"/>
      <c r="R218" s="152"/>
      <c r="S218" s="152"/>
      <c r="T218" s="152"/>
      <c r="U218" s="152"/>
      <c r="V218" s="152"/>
      <c r="W218" s="152"/>
      <c r="X218" s="152"/>
      <c r="Y218" s="152"/>
      <c r="Z218" s="150"/>
      <c r="AA218" s="150"/>
      <c r="AB218" s="150"/>
      <c r="AC218" s="150"/>
      <c r="AD218" s="150"/>
      <c r="AE218" s="150"/>
      <c r="AF218" s="150"/>
      <c r="AG218" s="152"/>
      <c r="AH218" s="4">
        <f t="shared" si="22"/>
        <v>0</v>
      </c>
      <c r="AI218" s="4">
        <f t="shared" si="23"/>
        <v>0</v>
      </c>
      <c r="AJ218" s="4">
        <f t="shared" si="24"/>
        <v>0</v>
      </c>
      <c r="AK218" s="4">
        <f t="shared" si="25"/>
        <v>0</v>
      </c>
      <c r="AL218" s="4">
        <f t="shared" si="26"/>
        <v>0</v>
      </c>
    </row>
    <row r="219" spans="6:38" ht="20.100000000000001" customHeight="1" x14ac:dyDescent="0.25">
      <c r="F219" s="4">
        <f t="shared" si="21"/>
        <v>0</v>
      </c>
      <c r="G219" s="218">
        <f t="shared" si="27"/>
        <v>0</v>
      </c>
      <c r="H219" s="212"/>
      <c r="I219" s="152"/>
      <c r="J219" s="152"/>
      <c r="K219" s="150"/>
      <c r="L219" s="150"/>
      <c r="M219" s="150"/>
      <c r="N219" s="150"/>
      <c r="O219" s="152"/>
      <c r="P219" s="152"/>
      <c r="Q219" s="152"/>
      <c r="R219" s="152"/>
      <c r="S219" s="152"/>
      <c r="T219" s="152"/>
      <c r="U219" s="152"/>
      <c r="V219" s="152"/>
      <c r="W219" s="152"/>
      <c r="X219" s="152"/>
      <c r="Y219" s="152"/>
      <c r="Z219" s="150"/>
      <c r="AA219" s="150"/>
      <c r="AB219" s="150"/>
      <c r="AC219" s="150"/>
      <c r="AD219" s="150"/>
      <c r="AE219" s="150"/>
      <c r="AF219" s="150"/>
      <c r="AG219" s="152"/>
      <c r="AH219" s="4">
        <f t="shared" si="22"/>
        <v>0</v>
      </c>
      <c r="AI219" s="4">
        <f t="shared" si="23"/>
        <v>0</v>
      </c>
      <c r="AJ219" s="4">
        <f t="shared" si="24"/>
        <v>0</v>
      </c>
      <c r="AK219" s="4">
        <f t="shared" si="25"/>
        <v>0</v>
      </c>
      <c r="AL219" s="4">
        <f t="shared" si="26"/>
        <v>0</v>
      </c>
    </row>
    <row r="220" spans="6:38" ht="20.100000000000001" customHeight="1" x14ac:dyDescent="0.25">
      <c r="F220" s="4">
        <f t="shared" si="21"/>
        <v>0</v>
      </c>
      <c r="G220" s="218">
        <f t="shared" si="27"/>
        <v>0</v>
      </c>
      <c r="H220" s="212"/>
      <c r="I220" s="152"/>
      <c r="J220" s="152"/>
      <c r="K220" s="150"/>
      <c r="L220" s="150"/>
      <c r="M220" s="150"/>
      <c r="N220" s="150"/>
      <c r="O220" s="152"/>
      <c r="P220" s="152"/>
      <c r="Q220" s="152"/>
      <c r="R220" s="152"/>
      <c r="S220" s="152"/>
      <c r="T220" s="152"/>
      <c r="U220" s="152"/>
      <c r="V220" s="152"/>
      <c r="W220" s="152"/>
      <c r="X220" s="152"/>
      <c r="Y220" s="152"/>
      <c r="Z220" s="150"/>
      <c r="AA220" s="150"/>
      <c r="AB220" s="150"/>
      <c r="AC220" s="150"/>
      <c r="AD220" s="150"/>
      <c r="AE220" s="150"/>
      <c r="AF220" s="150"/>
      <c r="AG220" s="152"/>
      <c r="AH220" s="4">
        <f t="shared" si="22"/>
        <v>0</v>
      </c>
      <c r="AI220" s="4">
        <f t="shared" si="23"/>
        <v>0</v>
      </c>
      <c r="AJ220" s="4">
        <f t="shared" si="24"/>
        <v>0</v>
      </c>
      <c r="AK220" s="4">
        <f t="shared" si="25"/>
        <v>0</v>
      </c>
      <c r="AL220" s="4">
        <f t="shared" si="26"/>
        <v>0</v>
      </c>
    </row>
    <row r="221" spans="6:38" ht="20.100000000000001" customHeight="1" x14ac:dyDescent="0.25">
      <c r="F221" s="4">
        <f t="shared" si="21"/>
        <v>0</v>
      </c>
      <c r="G221" s="218">
        <f t="shared" si="27"/>
        <v>0</v>
      </c>
      <c r="H221" s="212"/>
      <c r="I221" s="152"/>
      <c r="J221" s="152"/>
      <c r="K221" s="150"/>
      <c r="L221" s="150"/>
      <c r="M221" s="150"/>
      <c r="N221" s="150"/>
      <c r="O221" s="152"/>
      <c r="P221" s="152"/>
      <c r="Q221" s="152"/>
      <c r="R221" s="152"/>
      <c r="S221" s="152"/>
      <c r="T221" s="152"/>
      <c r="U221" s="152"/>
      <c r="V221" s="152"/>
      <c r="W221" s="152"/>
      <c r="X221" s="152"/>
      <c r="Y221" s="152"/>
      <c r="Z221" s="150"/>
      <c r="AA221" s="150"/>
      <c r="AB221" s="150"/>
      <c r="AC221" s="150"/>
      <c r="AD221" s="150"/>
      <c r="AE221" s="150"/>
      <c r="AF221" s="150"/>
      <c r="AG221" s="152"/>
      <c r="AH221" s="4">
        <f t="shared" si="22"/>
        <v>0</v>
      </c>
      <c r="AI221" s="4">
        <f t="shared" si="23"/>
        <v>0</v>
      </c>
      <c r="AJ221" s="4">
        <f t="shared" si="24"/>
        <v>0</v>
      </c>
      <c r="AK221" s="4">
        <f t="shared" si="25"/>
        <v>0</v>
      </c>
      <c r="AL221" s="4">
        <f t="shared" si="26"/>
        <v>0</v>
      </c>
    </row>
    <row r="222" spans="6:38" ht="20.100000000000001" customHeight="1" x14ac:dyDescent="0.25">
      <c r="F222" s="4">
        <f t="shared" si="21"/>
        <v>0</v>
      </c>
      <c r="G222" s="218">
        <f t="shared" si="27"/>
        <v>0</v>
      </c>
      <c r="H222" s="212"/>
      <c r="I222" s="152"/>
      <c r="J222" s="152"/>
      <c r="K222" s="150"/>
      <c r="L222" s="150"/>
      <c r="M222" s="150"/>
      <c r="N222" s="150"/>
      <c r="O222" s="152"/>
      <c r="P222" s="152"/>
      <c r="Q222" s="152"/>
      <c r="R222" s="152"/>
      <c r="S222" s="152"/>
      <c r="T222" s="152"/>
      <c r="U222" s="152"/>
      <c r="V222" s="152"/>
      <c r="W222" s="152"/>
      <c r="X222" s="152"/>
      <c r="Y222" s="152"/>
      <c r="Z222" s="150"/>
      <c r="AA222" s="150"/>
      <c r="AB222" s="150"/>
      <c r="AC222" s="150"/>
      <c r="AD222" s="150"/>
      <c r="AE222" s="150"/>
      <c r="AF222" s="150"/>
      <c r="AG222" s="152"/>
      <c r="AH222" s="4">
        <f t="shared" si="22"/>
        <v>0</v>
      </c>
      <c r="AI222" s="4">
        <f t="shared" si="23"/>
        <v>0</v>
      </c>
      <c r="AJ222" s="4">
        <f t="shared" si="24"/>
        <v>0</v>
      </c>
      <c r="AK222" s="4">
        <f t="shared" si="25"/>
        <v>0</v>
      </c>
      <c r="AL222" s="4">
        <f t="shared" si="26"/>
        <v>0</v>
      </c>
    </row>
    <row r="223" spans="6:38" ht="20.100000000000001" customHeight="1" x14ac:dyDescent="0.25">
      <c r="F223" s="4">
        <f t="shared" si="21"/>
        <v>0</v>
      </c>
      <c r="G223" s="218">
        <f t="shared" si="27"/>
        <v>0</v>
      </c>
      <c r="H223" s="212"/>
      <c r="I223" s="152"/>
      <c r="J223" s="152"/>
      <c r="K223" s="150"/>
      <c r="L223" s="150"/>
      <c r="M223" s="150"/>
      <c r="N223" s="150"/>
      <c r="O223" s="152"/>
      <c r="P223" s="152"/>
      <c r="Q223" s="152"/>
      <c r="R223" s="152"/>
      <c r="S223" s="152"/>
      <c r="T223" s="152"/>
      <c r="U223" s="152"/>
      <c r="V223" s="152"/>
      <c r="W223" s="152"/>
      <c r="X223" s="152"/>
      <c r="Y223" s="152"/>
      <c r="Z223" s="150"/>
      <c r="AA223" s="150"/>
      <c r="AB223" s="150"/>
      <c r="AC223" s="150"/>
      <c r="AD223" s="150"/>
      <c r="AE223" s="150"/>
      <c r="AF223" s="150"/>
      <c r="AG223" s="152"/>
      <c r="AH223" s="4">
        <f t="shared" si="22"/>
        <v>0</v>
      </c>
      <c r="AI223" s="4">
        <f t="shared" si="23"/>
        <v>0</v>
      </c>
      <c r="AJ223" s="4">
        <f t="shared" si="24"/>
        <v>0</v>
      </c>
      <c r="AK223" s="4">
        <f t="shared" si="25"/>
        <v>0</v>
      </c>
      <c r="AL223" s="4">
        <f t="shared" si="26"/>
        <v>0</v>
      </c>
    </row>
    <row r="224" spans="6:38" ht="20.100000000000001" customHeight="1" x14ac:dyDescent="0.25">
      <c r="F224" s="4">
        <f t="shared" si="21"/>
        <v>0</v>
      </c>
      <c r="G224" s="218">
        <f t="shared" si="27"/>
        <v>0</v>
      </c>
      <c r="H224" s="212"/>
      <c r="I224" s="152"/>
      <c r="J224" s="152"/>
      <c r="K224" s="150"/>
      <c r="L224" s="150"/>
      <c r="M224" s="150"/>
      <c r="N224" s="150"/>
      <c r="O224" s="152"/>
      <c r="P224" s="152"/>
      <c r="Q224" s="152"/>
      <c r="R224" s="152"/>
      <c r="S224" s="152"/>
      <c r="T224" s="152"/>
      <c r="U224" s="152"/>
      <c r="V224" s="152"/>
      <c r="W224" s="152"/>
      <c r="X224" s="152"/>
      <c r="Y224" s="152"/>
      <c r="Z224" s="150"/>
      <c r="AA224" s="150"/>
      <c r="AB224" s="150"/>
      <c r="AC224" s="150"/>
      <c r="AD224" s="150"/>
      <c r="AE224" s="150"/>
      <c r="AF224" s="150"/>
      <c r="AG224" s="152"/>
      <c r="AH224" s="4">
        <f t="shared" si="22"/>
        <v>0</v>
      </c>
      <c r="AI224" s="4">
        <f t="shared" si="23"/>
        <v>0</v>
      </c>
      <c r="AJ224" s="4">
        <f t="shared" si="24"/>
        <v>0</v>
      </c>
      <c r="AK224" s="4">
        <f t="shared" si="25"/>
        <v>0</v>
      </c>
      <c r="AL224" s="4">
        <f t="shared" si="26"/>
        <v>0</v>
      </c>
    </row>
    <row r="225" spans="6:38" ht="20.100000000000001" customHeight="1" x14ac:dyDescent="0.25">
      <c r="F225" s="4">
        <f t="shared" si="21"/>
        <v>0</v>
      </c>
      <c r="G225" s="218">
        <f t="shared" si="27"/>
        <v>0</v>
      </c>
      <c r="H225" s="212"/>
      <c r="I225" s="152"/>
      <c r="J225" s="152"/>
      <c r="K225" s="150"/>
      <c r="L225" s="150"/>
      <c r="M225" s="150"/>
      <c r="N225" s="150"/>
      <c r="O225" s="152"/>
      <c r="P225" s="152"/>
      <c r="Q225" s="152"/>
      <c r="R225" s="152"/>
      <c r="S225" s="152"/>
      <c r="T225" s="152"/>
      <c r="U225" s="152"/>
      <c r="V225" s="152"/>
      <c r="W225" s="152"/>
      <c r="X225" s="152"/>
      <c r="Y225" s="152"/>
      <c r="Z225" s="150"/>
      <c r="AA225" s="150"/>
      <c r="AB225" s="150"/>
      <c r="AC225" s="150"/>
      <c r="AD225" s="150"/>
      <c r="AE225" s="150"/>
      <c r="AF225" s="150"/>
      <c r="AG225" s="152"/>
      <c r="AH225" s="4">
        <f t="shared" si="22"/>
        <v>0</v>
      </c>
      <c r="AI225" s="4">
        <f t="shared" si="23"/>
        <v>0</v>
      </c>
      <c r="AJ225" s="4">
        <f t="shared" si="24"/>
        <v>0</v>
      </c>
      <c r="AK225" s="4">
        <f t="shared" si="25"/>
        <v>0</v>
      </c>
      <c r="AL225" s="4">
        <f t="shared" si="26"/>
        <v>0</v>
      </c>
    </row>
    <row r="226" spans="6:38" ht="20.100000000000001" customHeight="1" x14ac:dyDescent="0.25">
      <c r="F226" s="4">
        <f t="shared" si="21"/>
        <v>0</v>
      </c>
      <c r="G226" s="218">
        <f t="shared" si="27"/>
        <v>0</v>
      </c>
      <c r="H226" s="212"/>
      <c r="I226" s="152"/>
      <c r="J226" s="152"/>
      <c r="K226" s="150"/>
      <c r="L226" s="150"/>
      <c r="M226" s="150"/>
      <c r="N226" s="150"/>
      <c r="O226" s="152"/>
      <c r="P226" s="152"/>
      <c r="Q226" s="152"/>
      <c r="R226" s="152"/>
      <c r="S226" s="152"/>
      <c r="T226" s="152"/>
      <c r="U226" s="152"/>
      <c r="V226" s="152"/>
      <c r="W226" s="152"/>
      <c r="X226" s="152"/>
      <c r="Y226" s="152"/>
      <c r="Z226" s="150"/>
      <c r="AA226" s="150"/>
      <c r="AB226" s="150"/>
      <c r="AC226" s="150"/>
      <c r="AD226" s="150"/>
      <c r="AE226" s="150"/>
      <c r="AF226" s="150"/>
      <c r="AG226" s="152"/>
      <c r="AH226" s="4">
        <f t="shared" si="22"/>
        <v>0</v>
      </c>
      <c r="AI226" s="4">
        <f t="shared" si="23"/>
        <v>0</v>
      </c>
      <c r="AJ226" s="4">
        <f t="shared" si="24"/>
        <v>0</v>
      </c>
      <c r="AK226" s="4">
        <f t="shared" si="25"/>
        <v>0</v>
      </c>
      <c r="AL226" s="4">
        <f t="shared" si="26"/>
        <v>0</v>
      </c>
    </row>
    <row r="227" spans="6:38" ht="20.100000000000001" customHeight="1" x14ac:dyDescent="0.25">
      <c r="F227" s="4">
        <f t="shared" si="21"/>
        <v>0</v>
      </c>
      <c r="G227" s="218">
        <f t="shared" si="27"/>
        <v>0</v>
      </c>
      <c r="H227" s="212"/>
      <c r="I227" s="152"/>
      <c r="J227" s="152"/>
      <c r="K227" s="150"/>
      <c r="L227" s="150"/>
      <c r="M227" s="150"/>
      <c r="N227" s="150"/>
      <c r="O227" s="152"/>
      <c r="P227" s="152"/>
      <c r="Q227" s="152"/>
      <c r="R227" s="152"/>
      <c r="S227" s="152"/>
      <c r="T227" s="152"/>
      <c r="U227" s="152"/>
      <c r="V227" s="152"/>
      <c r="W227" s="152"/>
      <c r="X227" s="152"/>
      <c r="Y227" s="152"/>
      <c r="Z227" s="150"/>
      <c r="AA227" s="150"/>
      <c r="AB227" s="150"/>
      <c r="AC227" s="150"/>
      <c r="AD227" s="150"/>
      <c r="AE227" s="150"/>
      <c r="AF227" s="150"/>
      <c r="AG227" s="152"/>
      <c r="AH227" s="4">
        <f t="shared" si="22"/>
        <v>0</v>
      </c>
      <c r="AI227" s="4">
        <f t="shared" si="23"/>
        <v>0</v>
      </c>
      <c r="AJ227" s="4">
        <f t="shared" si="24"/>
        <v>0</v>
      </c>
      <c r="AK227" s="4">
        <f t="shared" si="25"/>
        <v>0</v>
      </c>
      <c r="AL227" s="4">
        <f t="shared" si="26"/>
        <v>0</v>
      </c>
    </row>
    <row r="228" spans="6:38" ht="20.100000000000001" customHeight="1" x14ac:dyDescent="0.25">
      <c r="F228" s="4">
        <f t="shared" si="21"/>
        <v>0</v>
      </c>
      <c r="G228" s="218">
        <f t="shared" si="27"/>
        <v>0</v>
      </c>
      <c r="H228" s="212"/>
      <c r="I228" s="152"/>
      <c r="J228" s="152"/>
      <c r="K228" s="150"/>
      <c r="L228" s="150"/>
      <c r="M228" s="150"/>
      <c r="N228" s="150"/>
      <c r="O228" s="152"/>
      <c r="P228" s="152"/>
      <c r="Q228" s="152"/>
      <c r="R228" s="152"/>
      <c r="S228" s="152"/>
      <c r="T228" s="152"/>
      <c r="U228" s="152"/>
      <c r="V228" s="152"/>
      <c r="W228" s="152"/>
      <c r="X228" s="152"/>
      <c r="Y228" s="152"/>
      <c r="Z228" s="150"/>
      <c r="AA228" s="150"/>
      <c r="AB228" s="150"/>
      <c r="AC228" s="150"/>
      <c r="AD228" s="150"/>
      <c r="AE228" s="150"/>
      <c r="AF228" s="150"/>
      <c r="AG228" s="152"/>
      <c r="AH228" s="4">
        <f t="shared" si="22"/>
        <v>0</v>
      </c>
      <c r="AI228" s="4">
        <f t="shared" si="23"/>
        <v>0</v>
      </c>
      <c r="AJ228" s="4">
        <f t="shared" si="24"/>
        <v>0</v>
      </c>
      <c r="AK228" s="4">
        <f t="shared" si="25"/>
        <v>0</v>
      </c>
      <c r="AL228" s="4">
        <f t="shared" si="26"/>
        <v>0</v>
      </c>
    </row>
    <row r="229" spans="6:38" ht="20.100000000000001" customHeight="1" x14ac:dyDescent="0.25">
      <c r="F229" s="4">
        <f t="shared" si="21"/>
        <v>0</v>
      </c>
      <c r="G229" s="218">
        <f t="shared" si="27"/>
        <v>0</v>
      </c>
      <c r="H229" s="212"/>
      <c r="I229" s="152"/>
      <c r="J229" s="152"/>
      <c r="K229" s="150"/>
      <c r="L229" s="150"/>
      <c r="M229" s="150"/>
      <c r="N229" s="150"/>
      <c r="O229" s="152"/>
      <c r="P229" s="152"/>
      <c r="Q229" s="152"/>
      <c r="R229" s="152"/>
      <c r="S229" s="152"/>
      <c r="T229" s="152"/>
      <c r="U229" s="152"/>
      <c r="V229" s="152"/>
      <c r="W229" s="152"/>
      <c r="X229" s="152"/>
      <c r="Y229" s="152"/>
      <c r="Z229" s="150"/>
      <c r="AA229" s="150"/>
      <c r="AB229" s="150"/>
      <c r="AC229" s="150"/>
      <c r="AD229" s="150"/>
      <c r="AE229" s="150"/>
      <c r="AF229" s="150"/>
      <c r="AG229" s="152"/>
      <c r="AH229" s="4">
        <f t="shared" si="22"/>
        <v>0</v>
      </c>
      <c r="AI229" s="4">
        <f t="shared" si="23"/>
        <v>0</v>
      </c>
      <c r="AJ229" s="4">
        <f t="shared" si="24"/>
        <v>0</v>
      </c>
      <c r="AK229" s="4">
        <f t="shared" si="25"/>
        <v>0</v>
      </c>
      <c r="AL229" s="4">
        <f t="shared" si="26"/>
        <v>0</v>
      </c>
    </row>
    <row r="230" spans="6:38" ht="20.100000000000001" customHeight="1" x14ac:dyDescent="0.25">
      <c r="F230" s="4">
        <f t="shared" si="21"/>
        <v>0</v>
      </c>
      <c r="G230" s="218">
        <f t="shared" si="27"/>
        <v>0</v>
      </c>
      <c r="H230" s="212"/>
      <c r="I230" s="152"/>
      <c r="J230" s="152"/>
      <c r="K230" s="150"/>
      <c r="L230" s="150"/>
      <c r="M230" s="150"/>
      <c r="N230" s="150"/>
      <c r="O230" s="152"/>
      <c r="P230" s="152"/>
      <c r="Q230" s="152"/>
      <c r="R230" s="152"/>
      <c r="S230" s="152"/>
      <c r="T230" s="152"/>
      <c r="U230" s="152"/>
      <c r="V230" s="152"/>
      <c r="W230" s="152"/>
      <c r="X230" s="152"/>
      <c r="Y230" s="152"/>
      <c r="Z230" s="150"/>
      <c r="AA230" s="150"/>
      <c r="AB230" s="150"/>
      <c r="AC230" s="150"/>
      <c r="AD230" s="150"/>
      <c r="AE230" s="150"/>
      <c r="AF230" s="150"/>
      <c r="AG230" s="152"/>
      <c r="AH230" s="4">
        <f t="shared" si="22"/>
        <v>0</v>
      </c>
      <c r="AI230" s="4">
        <f t="shared" si="23"/>
        <v>0</v>
      </c>
      <c r="AJ230" s="4">
        <f t="shared" si="24"/>
        <v>0</v>
      </c>
      <c r="AK230" s="4">
        <f t="shared" si="25"/>
        <v>0</v>
      </c>
      <c r="AL230" s="4">
        <f t="shared" si="26"/>
        <v>0</v>
      </c>
    </row>
    <row r="231" spans="6:38" ht="20.100000000000001" customHeight="1" x14ac:dyDescent="0.25">
      <c r="F231" s="4">
        <f t="shared" si="21"/>
        <v>0</v>
      </c>
      <c r="G231" s="218">
        <f t="shared" si="27"/>
        <v>0</v>
      </c>
      <c r="H231" s="212"/>
      <c r="I231" s="152"/>
      <c r="J231" s="152"/>
      <c r="K231" s="150"/>
      <c r="L231" s="150"/>
      <c r="M231" s="150"/>
      <c r="N231" s="150"/>
      <c r="O231" s="152"/>
      <c r="P231" s="152"/>
      <c r="Q231" s="152"/>
      <c r="R231" s="152"/>
      <c r="S231" s="152"/>
      <c r="T231" s="152"/>
      <c r="U231" s="152"/>
      <c r="V231" s="152"/>
      <c r="W231" s="152"/>
      <c r="X231" s="152"/>
      <c r="Y231" s="152"/>
      <c r="Z231" s="150"/>
      <c r="AA231" s="150"/>
      <c r="AB231" s="150"/>
      <c r="AC231" s="150"/>
      <c r="AD231" s="150"/>
      <c r="AE231" s="150"/>
      <c r="AF231" s="150"/>
      <c r="AG231" s="152"/>
      <c r="AH231" s="4">
        <f t="shared" si="22"/>
        <v>0</v>
      </c>
      <c r="AI231" s="4">
        <f t="shared" si="23"/>
        <v>0</v>
      </c>
      <c r="AJ231" s="4">
        <f t="shared" si="24"/>
        <v>0</v>
      </c>
      <c r="AK231" s="4">
        <f t="shared" si="25"/>
        <v>0</v>
      </c>
      <c r="AL231" s="4">
        <f t="shared" si="26"/>
        <v>0</v>
      </c>
    </row>
    <row r="232" spans="6:38" ht="20.100000000000001" customHeight="1" x14ac:dyDescent="0.25">
      <c r="F232" s="4">
        <f t="shared" si="21"/>
        <v>0</v>
      </c>
      <c r="G232" s="218">
        <f t="shared" si="27"/>
        <v>0</v>
      </c>
      <c r="H232" s="212"/>
      <c r="I232" s="152"/>
      <c r="J232" s="152"/>
      <c r="K232" s="150"/>
      <c r="L232" s="150"/>
      <c r="M232" s="150"/>
      <c r="N232" s="150"/>
      <c r="O232" s="152"/>
      <c r="P232" s="152"/>
      <c r="Q232" s="152"/>
      <c r="R232" s="152"/>
      <c r="S232" s="152"/>
      <c r="T232" s="152"/>
      <c r="U232" s="152"/>
      <c r="V232" s="152"/>
      <c r="W232" s="152"/>
      <c r="X232" s="152"/>
      <c r="Y232" s="152"/>
      <c r="Z232" s="150"/>
      <c r="AA232" s="150"/>
      <c r="AB232" s="150"/>
      <c r="AC232" s="150"/>
      <c r="AD232" s="150"/>
      <c r="AE232" s="150"/>
      <c r="AF232" s="150"/>
      <c r="AG232" s="152"/>
      <c r="AH232" s="4">
        <f t="shared" si="22"/>
        <v>0</v>
      </c>
      <c r="AI232" s="4">
        <f t="shared" si="23"/>
        <v>0</v>
      </c>
      <c r="AJ232" s="4">
        <f t="shared" si="24"/>
        <v>0</v>
      </c>
      <c r="AK232" s="4">
        <f t="shared" si="25"/>
        <v>0</v>
      </c>
      <c r="AL232" s="4">
        <f t="shared" si="26"/>
        <v>0</v>
      </c>
    </row>
    <row r="233" spans="6:38" ht="20.100000000000001" customHeight="1" x14ac:dyDescent="0.25">
      <c r="F233" s="4">
        <f t="shared" si="21"/>
        <v>0</v>
      </c>
      <c r="G233" s="218">
        <f t="shared" si="27"/>
        <v>0</v>
      </c>
      <c r="H233" s="212"/>
      <c r="I233" s="152"/>
      <c r="J233" s="152"/>
      <c r="K233" s="150"/>
      <c r="L233" s="150"/>
      <c r="M233" s="150"/>
      <c r="N233" s="150"/>
      <c r="O233" s="152"/>
      <c r="P233" s="152"/>
      <c r="Q233" s="152"/>
      <c r="R233" s="152"/>
      <c r="S233" s="152"/>
      <c r="T233" s="152"/>
      <c r="U233" s="152"/>
      <c r="V233" s="152"/>
      <c r="W233" s="152"/>
      <c r="X233" s="152"/>
      <c r="Y233" s="152"/>
      <c r="Z233" s="150"/>
      <c r="AA233" s="150"/>
      <c r="AB233" s="150"/>
      <c r="AC233" s="150"/>
      <c r="AD233" s="150"/>
      <c r="AE233" s="150"/>
      <c r="AF233" s="150"/>
      <c r="AG233" s="152"/>
      <c r="AH233" s="4">
        <f t="shared" si="22"/>
        <v>0</v>
      </c>
      <c r="AI233" s="4">
        <f t="shared" si="23"/>
        <v>0</v>
      </c>
      <c r="AJ233" s="4">
        <f t="shared" si="24"/>
        <v>0</v>
      </c>
      <c r="AK233" s="4">
        <f t="shared" si="25"/>
        <v>0</v>
      </c>
      <c r="AL233" s="4">
        <f t="shared" si="26"/>
        <v>0</v>
      </c>
    </row>
    <row r="234" spans="6:38" ht="20.100000000000001" customHeight="1" x14ac:dyDescent="0.25">
      <c r="F234" s="4">
        <f t="shared" si="21"/>
        <v>0</v>
      </c>
      <c r="G234" s="218">
        <f t="shared" si="27"/>
        <v>0</v>
      </c>
      <c r="H234" s="212"/>
      <c r="I234" s="152"/>
      <c r="J234" s="152"/>
      <c r="K234" s="150"/>
      <c r="L234" s="150"/>
      <c r="M234" s="150"/>
      <c r="N234" s="150"/>
      <c r="O234" s="152"/>
      <c r="P234" s="152"/>
      <c r="Q234" s="152"/>
      <c r="R234" s="152"/>
      <c r="S234" s="152"/>
      <c r="T234" s="152"/>
      <c r="U234" s="152"/>
      <c r="V234" s="152"/>
      <c r="W234" s="152"/>
      <c r="X234" s="152"/>
      <c r="Y234" s="152"/>
      <c r="Z234" s="150"/>
      <c r="AA234" s="150"/>
      <c r="AB234" s="150"/>
      <c r="AC234" s="150"/>
      <c r="AD234" s="150"/>
      <c r="AE234" s="150"/>
      <c r="AF234" s="150"/>
      <c r="AG234" s="152"/>
      <c r="AH234" s="4">
        <f t="shared" si="22"/>
        <v>0</v>
      </c>
      <c r="AI234" s="4">
        <f t="shared" si="23"/>
        <v>0</v>
      </c>
      <c r="AJ234" s="4">
        <f t="shared" si="24"/>
        <v>0</v>
      </c>
      <c r="AK234" s="4">
        <f t="shared" si="25"/>
        <v>0</v>
      </c>
      <c r="AL234" s="4">
        <f t="shared" si="26"/>
        <v>0</v>
      </c>
    </row>
    <row r="235" spans="6:38" ht="20.100000000000001" customHeight="1" x14ac:dyDescent="0.25">
      <c r="F235" s="4">
        <f t="shared" si="21"/>
        <v>0</v>
      </c>
      <c r="G235" s="218">
        <f t="shared" si="27"/>
        <v>0</v>
      </c>
      <c r="H235" s="212"/>
      <c r="I235" s="152"/>
      <c r="J235" s="152"/>
      <c r="K235" s="150"/>
      <c r="L235" s="150"/>
      <c r="M235" s="150"/>
      <c r="N235" s="150"/>
      <c r="O235" s="152"/>
      <c r="P235" s="152"/>
      <c r="Q235" s="152"/>
      <c r="R235" s="152"/>
      <c r="S235" s="152"/>
      <c r="T235" s="152"/>
      <c r="U235" s="152"/>
      <c r="V235" s="152"/>
      <c r="W235" s="152"/>
      <c r="X235" s="152"/>
      <c r="Y235" s="152"/>
      <c r="Z235" s="150"/>
      <c r="AA235" s="150"/>
      <c r="AB235" s="150"/>
      <c r="AC235" s="150"/>
      <c r="AD235" s="150"/>
      <c r="AE235" s="150"/>
      <c r="AF235" s="150"/>
      <c r="AG235" s="152"/>
      <c r="AH235" s="4">
        <f t="shared" si="22"/>
        <v>0</v>
      </c>
      <c r="AI235" s="4">
        <f t="shared" si="23"/>
        <v>0</v>
      </c>
      <c r="AJ235" s="4">
        <f t="shared" si="24"/>
        <v>0</v>
      </c>
      <c r="AK235" s="4">
        <f t="shared" si="25"/>
        <v>0</v>
      </c>
      <c r="AL235" s="4">
        <f t="shared" si="26"/>
        <v>0</v>
      </c>
    </row>
    <row r="236" spans="6:38" ht="20.100000000000001" customHeight="1" x14ac:dyDescent="0.25">
      <c r="F236" s="4">
        <f t="shared" si="21"/>
        <v>0</v>
      </c>
      <c r="G236" s="218">
        <f t="shared" si="27"/>
        <v>0</v>
      </c>
      <c r="H236" s="212"/>
      <c r="I236" s="152"/>
      <c r="J236" s="152"/>
      <c r="K236" s="150"/>
      <c r="L236" s="150"/>
      <c r="M236" s="150"/>
      <c r="N236" s="150"/>
      <c r="O236" s="152"/>
      <c r="P236" s="152"/>
      <c r="Q236" s="152"/>
      <c r="R236" s="152"/>
      <c r="S236" s="152"/>
      <c r="T236" s="152"/>
      <c r="U236" s="152"/>
      <c r="V236" s="152"/>
      <c r="W236" s="152"/>
      <c r="X236" s="152"/>
      <c r="Y236" s="152"/>
      <c r="Z236" s="150"/>
      <c r="AA236" s="150"/>
      <c r="AB236" s="150"/>
      <c r="AC236" s="150"/>
      <c r="AD236" s="150"/>
      <c r="AE236" s="150"/>
      <c r="AF236" s="150"/>
      <c r="AG236" s="152"/>
      <c r="AH236" s="4">
        <f t="shared" si="22"/>
        <v>0</v>
      </c>
      <c r="AI236" s="4">
        <f t="shared" si="23"/>
        <v>0</v>
      </c>
      <c r="AJ236" s="4">
        <f t="shared" si="24"/>
        <v>0</v>
      </c>
      <c r="AK236" s="4">
        <f t="shared" si="25"/>
        <v>0</v>
      </c>
      <c r="AL236" s="4">
        <f t="shared" si="26"/>
        <v>0</v>
      </c>
    </row>
    <row r="237" spans="6:38" ht="20.100000000000001" customHeight="1" x14ac:dyDescent="0.25">
      <c r="F237" s="4">
        <f t="shared" si="21"/>
        <v>0</v>
      </c>
      <c r="G237" s="218">
        <f t="shared" si="27"/>
        <v>0</v>
      </c>
      <c r="H237" s="212"/>
      <c r="I237" s="152"/>
      <c r="J237" s="152"/>
      <c r="K237" s="150"/>
      <c r="L237" s="150"/>
      <c r="M237" s="150"/>
      <c r="N237" s="150"/>
      <c r="O237" s="152"/>
      <c r="P237" s="152"/>
      <c r="Q237" s="152"/>
      <c r="R237" s="152"/>
      <c r="S237" s="152"/>
      <c r="T237" s="152"/>
      <c r="U237" s="152"/>
      <c r="V237" s="152"/>
      <c r="W237" s="152"/>
      <c r="X237" s="152"/>
      <c r="Y237" s="152"/>
      <c r="Z237" s="150"/>
      <c r="AA237" s="150"/>
      <c r="AB237" s="150"/>
      <c r="AC237" s="150"/>
      <c r="AD237" s="150"/>
      <c r="AE237" s="150"/>
      <c r="AF237" s="150"/>
      <c r="AG237" s="152"/>
      <c r="AH237" s="4">
        <f t="shared" si="22"/>
        <v>0</v>
      </c>
      <c r="AI237" s="4">
        <f t="shared" si="23"/>
        <v>0</v>
      </c>
      <c r="AJ237" s="4">
        <f t="shared" si="24"/>
        <v>0</v>
      </c>
      <c r="AK237" s="4">
        <f t="shared" si="25"/>
        <v>0</v>
      </c>
      <c r="AL237" s="4">
        <f t="shared" si="26"/>
        <v>0</v>
      </c>
    </row>
    <row r="238" spans="6:38" ht="20.100000000000001" customHeight="1" x14ac:dyDescent="0.25">
      <c r="F238" s="4">
        <f t="shared" si="21"/>
        <v>0</v>
      </c>
      <c r="G238" s="218">
        <f t="shared" si="27"/>
        <v>0</v>
      </c>
      <c r="H238" s="212"/>
      <c r="I238" s="152"/>
      <c r="J238" s="152"/>
      <c r="K238" s="150"/>
      <c r="L238" s="150"/>
      <c r="M238" s="150"/>
      <c r="N238" s="150"/>
      <c r="O238" s="152"/>
      <c r="P238" s="152"/>
      <c r="Q238" s="152"/>
      <c r="R238" s="152"/>
      <c r="S238" s="152"/>
      <c r="T238" s="152"/>
      <c r="U238" s="152"/>
      <c r="V238" s="152"/>
      <c r="W238" s="152"/>
      <c r="X238" s="152"/>
      <c r="Y238" s="152"/>
      <c r="Z238" s="150"/>
      <c r="AA238" s="150"/>
      <c r="AB238" s="150"/>
      <c r="AC238" s="150"/>
      <c r="AD238" s="150"/>
      <c r="AE238" s="150"/>
      <c r="AF238" s="150"/>
      <c r="AG238" s="152"/>
      <c r="AH238" s="4">
        <f t="shared" si="22"/>
        <v>0</v>
      </c>
      <c r="AI238" s="4">
        <f t="shared" si="23"/>
        <v>0</v>
      </c>
      <c r="AJ238" s="4">
        <f t="shared" si="24"/>
        <v>0</v>
      </c>
      <c r="AK238" s="4">
        <f t="shared" si="25"/>
        <v>0</v>
      </c>
      <c r="AL238" s="4">
        <f t="shared" si="26"/>
        <v>0</v>
      </c>
    </row>
    <row r="239" spans="6:38" ht="20.100000000000001" customHeight="1" x14ac:dyDescent="0.25">
      <c r="F239" s="4">
        <f t="shared" si="21"/>
        <v>0</v>
      </c>
      <c r="G239" s="218">
        <f t="shared" si="27"/>
        <v>0</v>
      </c>
      <c r="H239" s="212"/>
      <c r="I239" s="152"/>
      <c r="J239" s="152"/>
      <c r="K239" s="150"/>
      <c r="L239" s="150"/>
      <c r="M239" s="150"/>
      <c r="N239" s="150"/>
      <c r="O239" s="152"/>
      <c r="P239" s="152"/>
      <c r="Q239" s="152"/>
      <c r="R239" s="152"/>
      <c r="S239" s="152"/>
      <c r="T239" s="152"/>
      <c r="U239" s="152"/>
      <c r="V239" s="152"/>
      <c r="W239" s="152"/>
      <c r="X239" s="152"/>
      <c r="Y239" s="152"/>
      <c r="Z239" s="150"/>
      <c r="AA239" s="150"/>
      <c r="AB239" s="150"/>
      <c r="AC239" s="150"/>
      <c r="AD239" s="150"/>
      <c r="AE239" s="150"/>
      <c r="AF239" s="150"/>
      <c r="AG239" s="152"/>
      <c r="AH239" s="4">
        <f t="shared" si="22"/>
        <v>0</v>
      </c>
      <c r="AI239" s="4">
        <f t="shared" si="23"/>
        <v>0</v>
      </c>
      <c r="AJ239" s="4">
        <f t="shared" si="24"/>
        <v>0</v>
      </c>
      <c r="AK239" s="4">
        <f t="shared" si="25"/>
        <v>0</v>
      </c>
      <c r="AL239" s="4">
        <f t="shared" si="26"/>
        <v>0</v>
      </c>
    </row>
    <row r="240" spans="6:38" ht="20.100000000000001" customHeight="1" x14ac:dyDescent="0.25">
      <c r="F240" s="4">
        <f t="shared" si="21"/>
        <v>0</v>
      </c>
      <c r="G240" s="218">
        <f t="shared" si="27"/>
        <v>0</v>
      </c>
      <c r="H240" s="212"/>
      <c r="I240" s="152"/>
      <c r="J240" s="152"/>
      <c r="K240" s="150"/>
      <c r="L240" s="150"/>
      <c r="M240" s="150"/>
      <c r="N240" s="150"/>
      <c r="O240" s="152"/>
      <c r="P240" s="152"/>
      <c r="Q240" s="152"/>
      <c r="R240" s="152"/>
      <c r="S240" s="152"/>
      <c r="T240" s="152"/>
      <c r="U240" s="152"/>
      <c r="V240" s="152"/>
      <c r="W240" s="152"/>
      <c r="X240" s="152"/>
      <c r="Y240" s="152"/>
      <c r="Z240" s="150"/>
      <c r="AA240" s="150"/>
      <c r="AB240" s="150"/>
      <c r="AC240" s="150"/>
      <c r="AD240" s="150"/>
      <c r="AE240" s="150"/>
      <c r="AF240" s="150"/>
      <c r="AG240" s="152"/>
      <c r="AH240" s="4">
        <f t="shared" si="22"/>
        <v>0</v>
      </c>
      <c r="AI240" s="4">
        <f t="shared" si="23"/>
        <v>0</v>
      </c>
      <c r="AJ240" s="4">
        <f t="shared" si="24"/>
        <v>0</v>
      </c>
      <c r="AK240" s="4">
        <f t="shared" si="25"/>
        <v>0</v>
      </c>
      <c r="AL240" s="4">
        <f t="shared" si="26"/>
        <v>0</v>
      </c>
    </row>
    <row r="241" spans="6:38" ht="20.100000000000001" customHeight="1" x14ac:dyDescent="0.25">
      <c r="F241" s="4">
        <f t="shared" si="21"/>
        <v>0</v>
      </c>
      <c r="G241" s="218">
        <f t="shared" si="27"/>
        <v>0</v>
      </c>
      <c r="H241" s="212"/>
      <c r="I241" s="152"/>
      <c r="J241" s="152"/>
      <c r="K241" s="150"/>
      <c r="L241" s="150"/>
      <c r="M241" s="150"/>
      <c r="N241" s="150"/>
      <c r="O241" s="152"/>
      <c r="P241" s="152"/>
      <c r="Q241" s="152"/>
      <c r="R241" s="152"/>
      <c r="S241" s="152"/>
      <c r="T241" s="152"/>
      <c r="U241" s="152"/>
      <c r="V241" s="152"/>
      <c r="W241" s="152"/>
      <c r="X241" s="152"/>
      <c r="Y241" s="152"/>
      <c r="Z241" s="150"/>
      <c r="AA241" s="150"/>
      <c r="AB241" s="150"/>
      <c r="AC241" s="150"/>
      <c r="AD241" s="150"/>
      <c r="AE241" s="150"/>
      <c r="AF241" s="150"/>
      <c r="AG241" s="152"/>
      <c r="AH241" s="4">
        <f t="shared" si="22"/>
        <v>0</v>
      </c>
      <c r="AI241" s="4">
        <f t="shared" si="23"/>
        <v>0</v>
      </c>
      <c r="AJ241" s="4">
        <f t="shared" si="24"/>
        <v>0</v>
      </c>
      <c r="AK241" s="4">
        <f t="shared" si="25"/>
        <v>0</v>
      </c>
      <c r="AL241" s="4">
        <f t="shared" si="26"/>
        <v>0</v>
      </c>
    </row>
    <row r="242" spans="6:38" ht="20.100000000000001" customHeight="1" x14ac:dyDescent="0.25">
      <c r="F242" s="4">
        <f t="shared" si="21"/>
        <v>0</v>
      </c>
      <c r="G242" s="218">
        <f t="shared" si="27"/>
        <v>0</v>
      </c>
      <c r="H242" s="212"/>
      <c r="I242" s="152"/>
      <c r="J242" s="152"/>
      <c r="K242" s="150"/>
      <c r="L242" s="150"/>
      <c r="M242" s="150"/>
      <c r="N242" s="150"/>
      <c r="O242" s="152"/>
      <c r="P242" s="152"/>
      <c r="Q242" s="152"/>
      <c r="R242" s="152"/>
      <c r="S242" s="152"/>
      <c r="T242" s="152"/>
      <c r="U242" s="152"/>
      <c r="V242" s="152"/>
      <c r="W242" s="152"/>
      <c r="X242" s="152"/>
      <c r="Y242" s="152"/>
      <c r="Z242" s="150"/>
      <c r="AA242" s="150"/>
      <c r="AB242" s="150"/>
      <c r="AC242" s="150"/>
      <c r="AD242" s="150"/>
      <c r="AE242" s="150"/>
      <c r="AF242" s="150"/>
      <c r="AG242" s="152"/>
      <c r="AH242" s="4">
        <f t="shared" si="22"/>
        <v>0</v>
      </c>
      <c r="AI242" s="4">
        <f t="shared" si="23"/>
        <v>0</v>
      </c>
      <c r="AJ242" s="4">
        <f t="shared" si="24"/>
        <v>0</v>
      </c>
      <c r="AK242" s="4">
        <f t="shared" si="25"/>
        <v>0</v>
      </c>
      <c r="AL242" s="4">
        <f t="shared" si="26"/>
        <v>0</v>
      </c>
    </row>
    <row r="243" spans="6:38" ht="20.100000000000001" customHeight="1" x14ac:dyDescent="0.25">
      <c r="F243" s="4">
        <f t="shared" si="21"/>
        <v>0</v>
      </c>
      <c r="G243" s="218">
        <f t="shared" si="27"/>
        <v>0</v>
      </c>
      <c r="H243" s="212"/>
      <c r="I243" s="152"/>
      <c r="J243" s="152"/>
      <c r="K243" s="150"/>
      <c r="L243" s="150"/>
      <c r="M243" s="150"/>
      <c r="N243" s="150"/>
      <c r="O243" s="152"/>
      <c r="P243" s="152"/>
      <c r="Q243" s="152"/>
      <c r="R243" s="152"/>
      <c r="S243" s="152"/>
      <c r="T243" s="152"/>
      <c r="U243" s="152"/>
      <c r="V243" s="152"/>
      <c r="W243" s="152"/>
      <c r="X243" s="152"/>
      <c r="Y243" s="152"/>
      <c r="Z243" s="150"/>
      <c r="AA243" s="150"/>
      <c r="AB243" s="150"/>
      <c r="AC243" s="150"/>
      <c r="AD243" s="150"/>
      <c r="AE243" s="150"/>
      <c r="AF243" s="150"/>
      <c r="AG243" s="152"/>
      <c r="AH243" s="4">
        <f t="shared" si="22"/>
        <v>0</v>
      </c>
      <c r="AI243" s="4">
        <f t="shared" si="23"/>
        <v>0</v>
      </c>
      <c r="AJ243" s="4">
        <f t="shared" si="24"/>
        <v>0</v>
      </c>
      <c r="AK243" s="4">
        <f t="shared" si="25"/>
        <v>0</v>
      </c>
      <c r="AL243" s="4">
        <f t="shared" si="26"/>
        <v>0</v>
      </c>
    </row>
    <row r="244" spans="6:38" ht="20.100000000000001" customHeight="1" x14ac:dyDescent="0.25">
      <c r="F244" s="4">
        <f t="shared" si="21"/>
        <v>0</v>
      </c>
      <c r="G244" s="218">
        <f t="shared" si="27"/>
        <v>0</v>
      </c>
      <c r="H244" s="212"/>
      <c r="I244" s="152"/>
      <c r="J244" s="152"/>
      <c r="K244" s="150"/>
      <c r="L244" s="150"/>
      <c r="M244" s="150"/>
      <c r="N244" s="150"/>
      <c r="O244" s="152"/>
      <c r="P244" s="152"/>
      <c r="Q244" s="152"/>
      <c r="R244" s="152"/>
      <c r="S244" s="152"/>
      <c r="T244" s="152"/>
      <c r="U244" s="152"/>
      <c r="V244" s="152"/>
      <c r="W244" s="152"/>
      <c r="X244" s="152"/>
      <c r="Y244" s="152"/>
      <c r="Z244" s="150"/>
      <c r="AA244" s="150"/>
      <c r="AB244" s="150"/>
      <c r="AC244" s="150"/>
      <c r="AD244" s="150"/>
      <c r="AE244" s="150"/>
      <c r="AF244" s="150"/>
      <c r="AG244" s="152"/>
      <c r="AH244" s="4">
        <f t="shared" si="22"/>
        <v>0</v>
      </c>
      <c r="AI244" s="4">
        <f t="shared" si="23"/>
        <v>0</v>
      </c>
      <c r="AJ244" s="4">
        <f t="shared" si="24"/>
        <v>0</v>
      </c>
      <c r="AK244" s="4">
        <f t="shared" si="25"/>
        <v>0</v>
      </c>
      <c r="AL244" s="4">
        <f t="shared" si="26"/>
        <v>0</v>
      </c>
    </row>
    <row r="245" spans="6:38" ht="20.100000000000001" customHeight="1" x14ac:dyDescent="0.25">
      <c r="F245" s="4">
        <f t="shared" si="21"/>
        <v>0</v>
      </c>
      <c r="G245" s="218">
        <f t="shared" si="27"/>
        <v>0</v>
      </c>
      <c r="H245" s="212"/>
      <c r="I245" s="152"/>
      <c r="J245" s="152"/>
      <c r="K245" s="150"/>
      <c r="L245" s="150"/>
      <c r="M245" s="150"/>
      <c r="N245" s="150"/>
      <c r="O245" s="152"/>
      <c r="P245" s="152"/>
      <c r="Q245" s="152"/>
      <c r="R245" s="152"/>
      <c r="S245" s="152"/>
      <c r="T245" s="152"/>
      <c r="U245" s="152"/>
      <c r="V245" s="152"/>
      <c r="W245" s="152"/>
      <c r="X245" s="152"/>
      <c r="Y245" s="152"/>
      <c r="Z245" s="150"/>
      <c r="AA245" s="150"/>
      <c r="AB245" s="150"/>
      <c r="AC245" s="150"/>
      <c r="AD245" s="150"/>
      <c r="AE245" s="150"/>
      <c r="AF245" s="150"/>
      <c r="AG245" s="152"/>
      <c r="AH245" s="4">
        <f t="shared" si="22"/>
        <v>0</v>
      </c>
      <c r="AI245" s="4">
        <f t="shared" si="23"/>
        <v>0</v>
      </c>
      <c r="AJ245" s="4">
        <f t="shared" si="24"/>
        <v>0</v>
      </c>
      <c r="AK245" s="4">
        <f t="shared" si="25"/>
        <v>0</v>
      </c>
      <c r="AL245" s="4">
        <f t="shared" si="26"/>
        <v>0</v>
      </c>
    </row>
    <row r="246" spans="6:38" ht="20.100000000000001" customHeight="1" x14ac:dyDescent="0.25">
      <c r="F246" s="4">
        <f t="shared" si="21"/>
        <v>0</v>
      </c>
      <c r="G246" s="218">
        <f t="shared" si="27"/>
        <v>0</v>
      </c>
      <c r="H246" s="212"/>
      <c r="I246" s="152"/>
      <c r="J246" s="152"/>
      <c r="K246" s="150"/>
      <c r="L246" s="150"/>
      <c r="M246" s="150"/>
      <c r="N246" s="150"/>
      <c r="O246" s="152"/>
      <c r="P246" s="152"/>
      <c r="Q246" s="152"/>
      <c r="R246" s="152"/>
      <c r="S246" s="152"/>
      <c r="T246" s="152"/>
      <c r="U246" s="152"/>
      <c r="V246" s="152"/>
      <c r="W246" s="152"/>
      <c r="X246" s="152"/>
      <c r="Y246" s="152"/>
      <c r="Z246" s="150"/>
      <c r="AA246" s="150"/>
      <c r="AB246" s="150"/>
      <c r="AC246" s="150"/>
      <c r="AD246" s="150"/>
      <c r="AE246" s="150"/>
      <c r="AF246" s="150"/>
      <c r="AG246" s="152"/>
      <c r="AH246" s="4">
        <f t="shared" si="22"/>
        <v>0</v>
      </c>
      <c r="AI246" s="4">
        <f t="shared" si="23"/>
        <v>0</v>
      </c>
      <c r="AJ246" s="4">
        <f t="shared" si="24"/>
        <v>0</v>
      </c>
      <c r="AK246" s="4">
        <f t="shared" si="25"/>
        <v>0</v>
      </c>
      <c r="AL246" s="4">
        <f t="shared" si="26"/>
        <v>0</v>
      </c>
    </row>
    <row r="247" spans="6:38" ht="20.100000000000001" customHeight="1" x14ac:dyDescent="0.25">
      <c r="F247" s="4">
        <f t="shared" si="21"/>
        <v>0</v>
      </c>
      <c r="G247" s="218">
        <f t="shared" si="27"/>
        <v>0</v>
      </c>
      <c r="H247" s="212"/>
      <c r="I247" s="152"/>
      <c r="J247" s="152"/>
      <c r="K247" s="150"/>
      <c r="L247" s="150"/>
      <c r="M247" s="150"/>
      <c r="N247" s="150"/>
      <c r="O247" s="152"/>
      <c r="P247" s="152"/>
      <c r="Q247" s="152"/>
      <c r="R247" s="152"/>
      <c r="S247" s="152"/>
      <c r="T247" s="152"/>
      <c r="U247" s="152"/>
      <c r="V247" s="152"/>
      <c r="W247" s="152"/>
      <c r="X247" s="152"/>
      <c r="Y247" s="152"/>
      <c r="Z247" s="150"/>
      <c r="AA247" s="150"/>
      <c r="AB247" s="150"/>
      <c r="AC247" s="150"/>
      <c r="AD247" s="150"/>
      <c r="AE247" s="150"/>
      <c r="AF247" s="150"/>
      <c r="AG247" s="152"/>
      <c r="AH247" s="4">
        <f t="shared" si="22"/>
        <v>0</v>
      </c>
      <c r="AI247" s="4">
        <f t="shared" si="23"/>
        <v>0</v>
      </c>
      <c r="AJ247" s="4">
        <f t="shared" si="24"/>
        <v>0</v>
      </c>
      <c r="AK247" s="4">
        <f t="shared" si="25"/>
        <v>0</v>
      </c>
      <c r="AL247" s="4">
        <f t="shared" si="26"/>
        <v>0</v>
      </c>
    </row>
    <row r="248" spans="6:38" ht="20.100000000000001" customHeight="1" x14ac:dyDescent="0.25">
      <c r="F248" s="4">
        <f t="shared" si="21"/>
        <v>0</v>
      </c>
      <c r="G248" s="218">
        <f t="shared" si="27"/>
        <v>0</v>
      </c>
      <c r="H248" s="212"/>
      <c r="I248" s="152"/>
      <c r="J248" s="152"/>
      <c r="K248" s="150"/>
      <c r="L248" s="150"/>
      <c r="M248" s="150"/>
      <c r="N248" s="150"/>
      <c r="O248" s="152"/>
      <c r="P248" s="152"/>
      <c r="Q248" s="152"/>
      <c r="R248" s="152"/>
      <c r="S248" s="152"/>
      <c r="T248" s="152"/>
      <c r="U248" s="152"/>
      <c r="V248" s="152"/>
      <c r="W248" s="152"/>
      <c r="X248" s="152"/>
      <c r="Y248" s="152"/>
      <c r="Z248" s="150"/>
      <c r="AA248" s="150"/>
      <c r="AB248" s="150"/>
      <c r="AC248" s="150"/>
      <c r="AD248" s="150"/>
      <c r="AE248" s="150"/>
      <c r="AF248" s="150"/>
      <c r="AG248" s="152"/>
      <c r="AH248" s="4">
        <f t="shared" si="22"/>
        <v>0</v>
      </c>
      <c r="AI248" s="4">
        <f t="shared" si="23"/>
        <v>0</v>
      </c>
      <c r="AJ248" s="4">
        <f t="shared" si="24"/>
        <v>0</v>
      </c>
      <c r="AK248" s="4">
        <f t="shared" si="25"/>
        <v>0</v>
      </c>
      <c r="AL248" s="4">
        <f t="shared" si="26"/>
        <v>0</v>
      </c>
    </row>
    <row r="249" spans="6:38" ht="20.100000000000001" customHeight="1" x14ac:dyDescent="0.25">
      <c r="F249" s="4">
        <f t="shared" si="21"/>
        <v>0</v>
      </c>
      <c r="G249" s="218">
        <f t="shared" si="27"/>
        <v>0</v>
      </c>
      <c r="H249" s="212"/>
      <c r="I249" s="152"/>
      <c r="J249" s="152"/>
      <c r="K249" s="150"/>
      <c r="L249" s="150"/>
      <c r="M249" s="150"/>
      <c r="N249" s="150"/>
      <c r="O249" s="152"/>
      <c r="P249" s="152"/>
      <c r="Q249" s="152"/>
      <c r="R249" s="152"/>
      <c r="S249" s="152"/>
      <c r="T249" s="152"/>
      <c r="U249" s="152"/>
      <c r="V249" s="152"/>
      <c r="W249" s="152"/>
      <c r="X249" s="152"/>
      <c r="Y249" s="152"/>
      <c r="Z249" s="150"/>
      <c r="AA249" s="150"/>
      <c r="AB249" s="150"/>
      <c r="AC249" s="150"/>
      <c r="AD249" s="150"/>
      <c r="AE249" s="150"/>
      <c r="AF249" s="150"/>
      <c r="AG249" s="152"/>
      <c r="AH249" s="4">
        <f t="shared" si="22"/>
        <v>0</v>
      </c>
      <c r="AI249" s="4">
        <f t="shared" si="23"/>
        <v>0</v>
      </c>
      <c r="AJ249" s="4">
        <f t="shared" si="24"/>
        <v>0</v>
      </c>
      <c r="AK249" s="4">
        <f t="shared" si="25"/>
        <v>0</v>
      </c>
      <c r="AL249" s="4">
        <f t="shared" si="26"/>
        <v>0</v>
      </c>
    </row>
    <row r="250" spans="6:38" ht="20.100000000000001" customHeight="1" x14ac:dyDescent="0.25">
      <c r="F250" s="4">
        <f t="shared" si="21"/>
        <v>0</v>
      </c>
      <c r="G250" s="218">
        <f t="shared" si="27"/>
        <v>0</v>
      </c>
      <c r="H250" s="212"/>
      <c r="I250" s="152"/>
      <c r="J250" s="152"/>
      <c r="K250" s="150"/>
      <c r="L250" s="150"/>
      <c r="M250" s="150"/>
      <c r="N250" s="150"/>
      <c r="O250" s="152"/>
      <c r="P250" s="152"/>
      <c r="Q250" s="152"/>
      <c r="R250" s="152"/>
      <c r="S250" s="152"/>
      <c r="T250" s="152"/>
      <c r="U250" s="152"/>
      <c r="V250" s="152"/>
      <c r="W250" s="152"/>
      <c r="X250" s="152"/>
      <c r="Y250" s="152"/>
      <c r="Z250" s="150"/>
      <c r="AA250" s="150"/>
      <c r="AB250" s="150"/>
      <c r="AC250" s="150"/>
      <c r="AD250" s="150"/>
      <c r="AE250" s="150"/>
      <c r="AF250" s="150"/>
      <c r="AG250" s="152"/>
      <c r="AH250" s="4">
        <f t="shared" si="22"/>
        <v>0</v>
      </c>
      <c r="AI250" s="4">
        <f t="shared" si="23"/>
        <v>0</v>
      </c>
      <c r="AJ250" s="4">
        <f t="shared" si="24"/>
        <v>0</v>
      </c>
      <c r="AK250" s="4">
        <f t="shared" si="25"/>
        <v>0</v>
      </c>
      <c r="AL250" s="4">
        <f t="shared" si="26"/>
        <v>0</v>
      </c>
    </row>
    <row r="251" spans="6:38" ht="20.100000000000001" customHeight="1" x14ac:dyDescent="0.25">
      <c r="F251" s="4">
        <f t="shared" si="21"/>
        <v>0</v>
      </c>
      <c r="G251" s="218">
        <f t="shared" si="27"/>
        <v>0</v>
      </c>
      <c r="H251" s="212"/>
      <c r="I251" s="152"/>
      <c r="J251" s="152"/>
      <c r="K251" s="150"/>
      <c r="L251" s="150"/>
      <c r="M251" s="150"/>
      <c r="N251" s="150"/>
      <c r="O251" s="152"/>
      <c r="P251" s="152"/>
      <c r="Q251" s="152"/>
      <c r="R251" s="152"/>
      <c r="S251" s="152"/>
      <c r="T251" s="152"/>
      <c r="U251" s="152"/>
      <c r="V251" s="152"/>
      <c r="W251" s="152"/>
      <c r="X251" s="152"/>
      <c r="Y251" s="152"/>
      <c r="Z251" s="150"/>
      <c r="AA251" s="150"/>
      <c r="AB251" s="150"/>
      <c r="AC251" s="150"/>
      <c r="AD251" s="150"/>
      <c r="AE251" s="150"/>
      <c r="AF251" s="150"/>
      <c r="AG251" s="152"/>
      <c r="AH251" s="4">
        <f t="shared" si="22"/>
        <v>0</v>
      </c>
      <c r="AI251" s="4">
        <f t="shared" si="23"/>
        <v>0</v>
      </c>
      <c r="AJ251" s="4">
        <f t="shared" si="24"/>
        <v>0</v>
      </c>
      <c r="AK251" s="4">
        <f t="shared" si="25"/>
        <v>0</v>
      </c>
      <c r="AL251" s="4">
        <f t="shared" si="26"/>
        <v>0</v>
      </c>
    </row>
    <row r="252" spans="6:38" ht="20.100000000000001" customHeight="1" x14ac:dyDescent="0.25">
      <c r="F252" s="4">
        <f t="shared" si="21"/>
        <v>0</v>
      </c>
      <c r="G252" s="218">
        <f t="shared" si="27"/>
        <v>0</v>
      </c>
      <c r="H252" s="212"/>
      <c r="I252" s="152"/>
      <c r="J252" s="152"/>
      <c r="K252" s="150"/>
      <c r="L252" s="150"/>
      <c r="M252" s="150"/>
      <c r="N252" s="150"/>
      <c r="O252" s="152"/>
      <c r="P252" s="152"/>
      <c r="Q252" s="152"/>
      <c r="R252" s="152"/>
      <c r="S252" s="152"/>
      <c r="T252" s="152"/>
      <c r="U252" s="152"/>
      <c r="V252" s="152"/>
      <c r="W252" s="152"/>
      <c r="X252" s="152"/>
      <c r="Y252" s="152"/>
      <c r="Z252" s="150"/>
      <c r="AA252" s="150"/>
      <c r="AB252" s="150"/>
      <c r="AC252" s="150"/>
      <c r="AD252" s="150"/>
      <c r="AE252" s="150"/>
      <c r="AF252" s="150"/>
      <c r="AG252" s="152"/>
      <c r="AH252" s="4">
        <f t="shared" si="22"/>
        <v>0</v>
      </c>
      <c r="AI252" s="4">
        <f t="shared" si="23"/>
        <v>0</v>
      </c>
      <c r="AJ252" s="4">
        <f t="shared" si="24"/>
        <v>0</v>
      </c>
      <c r="AK252" s="4">
        <f t="shared" si="25"/>
        <v>0</v>
      </c>
      <c r="AL252" s="4">
        <f t="shared" si="26"/>
        <v>0</v>
      </c>
    </row>
    <row r="253" spans="6:38" ht="20.100000000000001" customHeight="1" x14ac:dyDescent="0.25">
      <c r="F253" s="4">
        <f t="shared" si="21"/>
        <v>0</v>
      </c>
      <c r="G253" s="218">
        <f t="shared" si="27"/>
        <v>0</v>
      </c>
      <c r="H253" s="212"/>
      <c r="I253" s="152"/>
      <c r="J253" s="152"/>
      <c r="K253" s="150"/>
      <c r="L253" s="150"/>
      <c r="M253" s="150"/>
      <c r="N253" s="150"/>
      <c r="O253" s="152"/>
      <c r="P253" s="152"/>
      <c r="Q253" s="152"/>
      <c r="R253" s="152"/>
      <c r="S253" s="152"/>
      <c r="T253" s="152"/>
      <c r="U253" s="152"/>
      <c r="V253" s="152"/>
      <c r="W253" s="152"/>
      <c r="X253" s="152"/>
      <c r="Y253" s="152"/>
      <c r="Z253" s="150"/>
      <c r="AA253" s="150"/>
      <c r="AB253" s="150"/>
      <c r="AC253" s="150"/>
      <c r="AD253" s="150"/>
      <c r="AE253" s="150"/>
      <c r="AF253" s="150"/>
      <c r="AG253" s="152"/>
      <c r="AH253" s="4">
        <f t="shared" si="22"/>
        <v>0</v>
      </c>
      <c r="AI253" s="4">
        <f t="shared" si="23"/>
        <v>0</v>
      </c>
      <c r="AJ253" s="4">
        <f t="shared" si="24"/>
        <v>0</v>
      </c>
      <c r="AK253" s="4">
        <f t="shared" si="25"/>
        <v>0</v>
      </c>
      <c r="AL253" s="4">
        <f t="shared" si="26"/>
        <v>0</v>
      </c>
    </row>
    <row r="254" spans="6:38" ht="20.100000000000001" customHeight="1" x14ac:dyDescent="0.25">
      <c r="F254" s="4">
        <f t="shared" si="21"/>
        <v>0</v>
      </c>
      <c r="G254" s="218">
        <f t="shared" si="27"/>
        <v>0</v>
      </c>
      <c r="H254" s="212"/>
      <c r="I254" s="152"/>
      <c r="J254" s="152"/>
      <c r="K254" s="150"/>
      <c r="L254" s="150"/>
      <c r="M254" s="150"/>
      <c r="N254" s="150"/>
      <c r="O254" s="152"/>
      <c r="P254" s="152"/>
      <c r="Q254" s="152"/>
      <c r="R254" s="152"/>
      <c r="S254" s="152"/>
      <c r="T254" s="152"/>
      <c r="U254" s="152"/>
      <c r="V254" s="152"/>
      <c r="W254" s="152"/>
      <c r="X254" s="152"/>
      <c r="Y254" s="152"/>
      <c r="Z254" s="150"/>
      <c r="AA254" s="150"/>
      <c r="AB254" s="150"/>
      <c r="AC254" s="150"/>
      <c r="AD254" s="150"/>
      <c r="AE254" s="150"/>
      <c r="AF254" s="150"/>
      <c r="AG254" s="152"/>
      <c r="AH254" s="4">
        <f t="shared" si="22"/>
        <v>0</v>
      </c>
      <c r="AI254" s="4">
        <f t="shared" si="23"/>
        <v>0</v>
      </c>
      <c r="AJ254" s="4">
        <f t="shared" si="24"/>
        <v>0</v>
      </c>
      <c r="AK254" s="4">
        <f t="shared" si="25"/>
        <v>0</v>
      </c>
      <c r="AL254" s="4">
        <f t="shared" si="26"/>
        <v>0</v>
      </c>
    </row>
    <row r="255" spans="6:38" ht="20.100000000000001" customHeight="1" x14ac:dyDescent="0.25">
      <c r="F255" s="4">
        <f t="shared" si="21"/>
        <v>0</v>
      </c>
      <c r="G255" s="218">
        <f t="shared" si="27"/>
        <v>0</v>
      </c>
      <c r="H255" s="212"/>
      <c r="I255" s="152"/>
      <c r="J255" s="152"/>
      <c r="K255" s="150"/>
      <c r="L255" s="150"/>
      <c r="M255" s="150"/>
      <c r="N255" s="150"/>
      <c r="O255" s="152"/>
      <c r="P255" s="152"/>
      <c r="Q255" s="152"/>
      <c r="R255" s="152"/>
      <c r="S255" s="152"/>
      <c r="T255" s="152"/>
      <c r="U255" s="152"/>
      <c r="V255" s="152"/>
      <c r="W255" s="152"/>
      <c r="X255" s="152"/>
      <c r="Y255" s="152"/>
      <c r="Z255" s="150"/>
      <c r="AA255" s="150"/>
      <c r="AB255" s="150"/>
      <c r="AC255" s="150"/>
      <c r="AD255" s="150"/>
      <c r="AE255" s="150"/>
      <c r="AF255" s="150"/>
      <c r="AG255" s="152"/>
      <c r="AH255" s="4">
        <f t="shared" si="22"/>
        <v>0</v>
      </c>
      <c r="AI255" s="4">
        <f t="shared" si="23"/>
        <v>0</v>
      </c>
      <c r="AJ255" s="4">
        <f t="shared" si="24"/>
        <v>0</v>
      </c>
      <c r="AK255" s="4">
        <f t="shared" si="25"/>
        <v>0</v>
      </c>
      <c r="AL255" s="4">
        <f t="shared" si="26"/>
        <v>0</v>
      </c>
    </row>
    <row r="256" spans="6:38" ht="20.100000000000001" customHeight="1" x14ac:dyDescent="0.25">
      <c r="F256" s="4">
        <f t="shared" si="21"/>
        <v>0</v>
      </c>
      <c r="G256" s="218">
        <f t="shared" si="27"/>
        <v>0</v>
      </c>
      <c r="H256" s="212"/>
      <c r="I256" s="152"/>
      <c r="J256" s="152"/>
      <c r="K256" s="150"/>
      <c r="L256" s="150"/>
      <c r="M256" s="150"/>
      <c r="N256" s="150"/>
      <c r="O256" s="152"/>
      <c r="P256" s="152"/>
      <c r="Q256" s="152"/>
      <c r="R256" s="152"/>
      <c r="S256" s="152"/>
      <c r="T256" s="152"/>
      <c r="U256" s="152"/>
      <c r="V256" s="152"/>
      <c r="W256" s="152"/>
      <c r="X256" s="152"/>
      <c r="Y256" s="152"/>
      <c r="Z256" s="150"/>
      <c r="AA256" s="150"/>
      <c r="AB256" s="150"/>
      <c r="AC256" s="150"/>
      <c r="AD256" s="150"/>
      <c r="AE256" s="150"/>
      <c r="AF256" s="150"/>
      <c r="AG256" s="152"/>
      <c r="AH256" s="4">
        <f t="shared" si="22"/>
        <v>0</v>
      </c>
      <c r="AI256" s="4">
        <f t="shared" si="23"/>
        <v>0</v>
      </c>
      <c r="AJ256" s="4">
        <f t="shared" si="24"/>
        <v>0</v>
      </c>
      <c r="AK256" s="4">
        <f t="shared" si="25"/>
        <v>0</v>
      </c>
      <c r="AL256" s="4">
        <f t="shared" si="26"/>
        <v>0</v>
      </c>
    </row>
    <row r="257" spans="6:38" ht="20.100000000000001" customHeight="1" x14ac:dyDescent="0.25">
      <c r="F257" s="4">
        <f t="shared" si="21"/>
        <v>0</v>
      </c>
      <c r="G257" s="218">
        <f t="shared" si="27"/>
        <v>0</v>
      </c>
      <c r="H257" s="212"/>
      <c r="I257" s="152"/>
      <c r="J257" s="152"/>
      <c r="K257" s="150"/>
      <c r="L257" s="150"/>
      <c r="M257" s="150"/>
      <c r="N257" s="150"/>
      <c r="O257" s="152"/>
      <c r="P257" s="152"/>
      <c r="Q257" s="152"/>
      <c r="R257" s="152"/>
      <c r="S257" s="152"/>
      <c r="T257" s="152"/>
      <c r="U257" s="152"/>
      <c r="V257" s="152"/>
      <c r="W257" s="152"/>
      <c r="X257" s="152"/>
      <c r="Y257" s="152"/>
      <c r="Z257" s="150"/>
      <c r="AA257" s="150"/>
      <c r="AB257" s="150"/>
      <c r="AC257" s="150"/>
      <c r="AD257" s="150"/>
      <c r="AE257" s="150"/>
      <c r="AF257" s="150"/>
      <c r="AG257" s="152"/>
      <c r="AH257" s="4">
        <f t="shared" si="22"/>
        <v>0</v>
      </c>
      <c r="AI257" s="4">
        <f t="shared" si="23"/>
        <v>0</v>
      </c>
      <c r="AJ257" s="4">
        <f t="shared" si="24"/>
        <v>0</v>
      </c>
      <c r="AK257" s="4">
        <f t="shared" si="25"/>
        <v>0</v>
      </c>
      <c r="AL257" s="4">
        <f t="shared" si="26"/>
        <v>0</v>
      </c>
    </row>
    <row r="258" spans="6:38" ht="20.100000000000001" customHeight="1" x14ac:dyDescent="0.25">
      <c r="F258" s="4">
        <f t="shared" si="21"/>
        <v>0</v>
      </c>
      <c r="G258" s="218">
        <f t="shared" si="27"/>
        <v>0</v>
      </c>
      <c r="H258" s="212"/>
      <c r="I258" s="152"/>
      <c r="J258" s="152"/>
      <c r="K258" s="150"/>
      <c r="L258" s="150"/>
      <c r="M258" s="150"/>
      <c r="N258" s="150"/>
      <c r="O258" s="152"/>
      <c r="P258" s="152"/>
      <c r="Q258" s="152"/>
      <c r="R258" s="152"/>
      <c r="S258" s="152"/>
      <c r="T258" s="152"/>
      <c r="U258" s="152"/>
      <c r="V258" s="152"/>
      <c r="W258" s="152"/>
      <c r="X258" s="152"/>
      <c r="Y258" s="152"/>
      <c r="Z258" s="150"/>
      <c r="AA258" s="150"/>
      <c r="AB258" s="150"/>
      <c r="AC258" s="150"/>
      <c r="AD258" s="150"/>
      <c r="AE258" s="150"/>
      <c r="AF258" s="150"/>
      <c r="AG258" s="152"/>
      <c r="AH258" s="4">
        <f t="shared" si="22"/>
        <v>0</v>
      </c>
      <c r="AI258" s="4">
        <f t="shared" si="23"/>
        <v>0</v>
      </c>
      <c r="AJ258" s="4">
        <f t="shared" si="24"/>
        <v>0</v>
      </c>
      <c r="AK258" s="4">
        <f t="shared" si="25"/>
        <v>0</v>
      </c>
      <c r="AL258" s="4">
        <f t="shared" si="26"/>
        <v>0</v>
      </c>
    </row>
    <row r="259" spans="6:38" ht="20.100000000000001" customHeight="1" x14ac:dyDescent="0.25">
      <c r="F259" s="4">
        <f t="shared" si="21"/>
        <v>0</v>
      </c>
      <c r="G259" s="218">
        <f t="shared" si="27"/>
        <v>0</v>
      </c>
      <c r="H259" s="212"/>
      <c r="I259" s="152"/>
      <c r="J259" s="152"/>
      <c r="K259" s="150"/>
      <c r="L259" s="150"/>
      <c r="M259" s="150"/>
      <c r="N259" s="150"/>
      <c r="O259" s="152"/>
      <c r="P259" s="152"/>
      <c r="Q259" s="152"/>
      <c r="R259" s="152"/>
      <c r="S259" s="152"/>
      <c r="T259" s="152"/>
      <c r="U259" s="152"/>
      <c r="V259" s="152"/>
      <c r="W259" s="152"/>
      <c r="X259" s="152"/>
      <c r="Y259" s="152"/>
      <c r="Z259" s="150"/>
      <c r="AA259" s="150"/>
      <c r="AB259" s="150"/>
      <c r="AC259" s="150"/>
      <c r="AD259" s="150"/>
      <c r="AE259" s="150"/>
      <c r="AF259" s="150"/>
      <c r="AG259" s="152"/>
      <c r="AH259" s="4">
        <f t="shared" si="22"/>
        <v>0</v>
      </c>
      <c r="AI259" s="4">
        <f t="shared" si="23"/>
        <v>0</v>
      </c>
      <c r="AJ259" s="4">
        <f t="shared" si="24"/>
        <v>0</v>
      </c>
      <c r="AK259" s="4">
        <f t="shared" si="25"/>
        <v>0</v>
      </c>
      <c r="AL259" s="4">
        <f t="shared" si="26"/>
        <v>0</v>
      </c>
    </row>
    <row r="260" spans="6:38" ht="20.100000000000001" customHeight="1" x14ac:dyDescent="0.25">
      <c r="F260" s="4">
        <f t="shared" si="21"/>
        <v>0</v>
      </c>
      <c r="G260" s="218">
        <f t="shared" si="27"/>
        <v>0</v>
      </c>
      <c r="H260" s="212"/>
      <c r="I260" s="152"/>
      <c r="J260" s="152"/>
      <c r="K260" s="150"/>
      <c r="L260" s="150"/>
      <c r="M260" s="150"/>
      <c r="N260" s="150"/>
      <c r="O260" s="152"/>
      <c r="P260" s="152"/>
      <c r="Q260" s="152"/>
      <c r="R260" s="152"/>
      <c r="S260" s="152"/>
      <c r="T260" s="152"/>
      <c r="U260" s="152"/>
      <c r="V260" s="152"/>
      <c r="W260" s="152"/>
      <c r="X260" s="152"/>
      <c r="Y260" s="152"/>
      <c r="Z260" s="150"/>
      <c r="AA260" s="150"/>
      <c r="AB260" s="150"/>
      <c r="AC260" s="150"/>
      <c r="AD260" s="150"/>
      <c r="AE260" s="150"/>
      <c r="AF260" s="150"/>
      <c r="AG260" s="152"/>
      <c r="AH260" s="4">
        <f t="shared" si="22"/>
        <v>0</v>
      </c>
      <c r="AI260" s="4">
        <f t="shared" si="23"/>
        <v>0</v>
      </c>
      <c r="AJ260" s="4">
        <f t="shared" si="24"/>
        <v>0</v>
      </c>
      <c r="AK260" s="4">
        <f t="shared" si="25"/>
        <v>0</v>
      </c>
      <c r="AL260" s="4">
        <f t="shared" si="26"/>
        <v>0</v>
      </c>
    </row>
    <row r="261" spans="6:38" ht="20.100000000000001" customHeight="1" x14ac:dyDescent="0.25">
      <c r="F261" s="4">
        <f t="shared" si="21"/>
        <v>0</v>
      </c>
      <c r="G261" s="218">
        <f t="shared" si="27"/>
        <v>0</v>
      </c>
      <c r="H261" s="212"/>
      <c r="I261" s="152"/>
      <c r="J261" s="152"/>
      <c r="K261" s="150"/>
      <c r="L261" s="150"/>
      <c r="M261" s="150"/>
      <c r="N261" s="150"/>
      <c r="O261" s="152"/>
      <c r="P261" s="152"/>
      <c r="Q261" s="152"/>
      <c r="R261" s="152"/>
      <c r="S261" s="152"/>
      <c r="T261" s="152"/>
      <c r="U261" s="152"/>
      <c r="V261" s="152"/>
      <c r="W261" s="152"/>
      <c r="X261" s="152"/>
      <c r="Y261" s="152"/>
      <c r="Z261" s="150"/>
      <c r="AA261" s="150"/>
      <c r="AB261" s="150"/>
      <c r="AC261" s="150"/>
      <c r="AD261" s="150"/>
      <c r="AE261" s="150"/>
      <c r="AF261" s="150"/>
      <c r="AG261" s="152"/>
      <c r="AH261" s="4">
        <f t="shared" si="22"/>
        <v>0</v>
      </c>
      <c r="AI261" s="4">
        <f t="shared" si="23"/>
        <v>0</v>
      </c>
      <c r="AJ261" s="4">
        <f t="shared" si="24"/>
        <v>0</v>
      </c>
      <c r="AK261" s="4">
        <f t="shared" si="25"/>
        <v>0</v>
      </c>
      <c r="AL261" s="4">
        <f t="shared" si="26"/>
        <v>0</v>
      </c>
    </row>
    <row r="262" spans="6:38" ht="20.100000000000001" customHeight="1" x14ac:dyDescent="0.25">
      <c r="F262" s="4">
        <f t="shared" si="21"/>
        <v>0</v>
      </c>
      <c r="G262" s="218">
        <f t="shared" si="27"/>
        <v>0</v>
      </c>
      <c r="H262" s="212"/>
      <c r="I262" s="152"/>
      <c r="J262" s="152"/>
      <c r="K262" s="150"/>
      <c r="L262" s="150"/>
      <c r="M262" s="150"/>
      <c r="N262" s="150"/>
      <c r="O262" s="152"/>
      <c r="P262" s="152"/>
      <c r="Q262" s="152"/>
      <c r="R262" s="152"/>
      <c r="S262" s="152"/>
      <c r="T262" s="152"/>
      <c r="U262" s="152"/>
      <c r="V262" s="152"/>
      <c r="W262" s="152"/>
      <c r="X262" s="152"/>
      <c r="Y262" s="152"/>
      <c r="Z262" s="150"/>
      <c r="AA262" s="150"/>
      <c r="AB262" s="150"/>
      <c r="AC262" s="150"/>
      <c r="AD262" s="150"/>
      <c r="AE262" s="150"/>
      <c r="AF262" s="150"/>
      <c r="AG262" s="152"/>
      <c r="AH262" s="4">
        <f t="shared" si="22"/>
        <v>0</v>
      </c>
      <c r="AI262" s="4">
        <f t="shared" si="23"/>
        <v>0</v>
      </c>
      <c r="AJ262" s="4">
        <f t="shared" si="24"/>
        <v>0</v>
      </c>
      <c r="AK262" s="4">
        <f t="shared" si="25"/>
        <v>0</v>
      </c>
      <c r="AL262" s="4">
        <f t="shared" si="26"/>
        <v>0</v>
      </c>
    </row>
    <row r="263" spans="6:38" ht="20.100000000000001" customHeight="1" x14ac:dyDescent="0.25">
      <c r="F263" s="4">
        <f t="shared" si="21"/>
        <v>0</v>
      </c>
      <c r="G263" s="218">
        <f t="shared" si="27"/>
        <v>0</v>
      </c>
      <c r="H263" s="212"/>
      <c r="I263" s="152"/>
      <c r="J263" s="152"/>
      <c r="K263" s="150"/>
      <c r="L263" s="150"/>
      <c r="M263" s="150"/>
      <c r="N263" s="150"/>
      <c r="O263" s="152"/>
      <c r="P263" s="152"/>
      <c r="Q263" s="152"/>
      <c r="R263" s="152"/>
      <c r="S263" s="152"/>
      <c r="T263" s="152"/>
      <c r="U263" s="152"/>
      <c r="V263" s="152"/>
      <c r="W263" s="152"/>
      <c r="X263" s="152"/>
      <c r="Y263" s="152"/>
      <c r="Z263" s="150"/>
      <c r="AA263" s="150"/>
      <c r="AB263" s="150"/>
      <c r="AC263" s="150"/>
      <c r="AD263" s="150"/>
      <c r="AE263" s="150"/>
      <c r="AF263" s="150"/>
      <c r="AG263" s="152"/>
      <c r="AH263" s="4">
        <f t="shared" si="22"/>
        <v>0</v>
      </c>
      <c r="AI263" s="4">
        <f t="shared" si="23"/>
        <v>0</v>
      </c>
      <c r="AJ263" s="4">
        <f t="shared" si="24"/>
        <v>0</v>
      </c>
      <c r="AK263" s="4">
        <f t="shared" si="25"/>
        <v>0</v>
      </c>
      <c r="AL263" s="4">
        <f t="shared" si="26"/>
        <v>0</v>
      </c>
    </row>
    <row r="264" spans="6:38" ht="20.100000000000001" customHeight="1" x14ac:dyDescent="0.25">
      <c r="F264" s="4">
        <f t="shared" si="21"/>
        <v>0</v>
      </c>
      <c r="G264" s="218">
        <f t="shared" si="27"/>
        <v>0</v>
      </c>
      <c r="H264" s="212"/>
      <c r="I264" s="152"/>
      <c r="J264" s="152"/>
      <c r="K264" s="150"/>
      <c r="L264" s="150"/>
      <c r="M264" s="150"/>
      <c r="N264" s="150"/>
      <c r="O264" s="152"/>
      <c r="P264" s="152"/>
      <c r="Q264" s="152"/>
      <c r="R264" s="152"/>
      <c r="S264" s="152"/>
      <c r="T264" s="152"/>
      <c r="U264" s="152"/>
      <c r="V264" s="152"/>
      <c r="W264" s="152"/>
      <c r="X264" s="152"/>
      <c r="Y264" s="152"/>
      <c r="Z264" s="150"/>
      <c r="AA264" s="150"/>
      <c r="AB264" s="150"/>
      <c r="AC264" s="150"/>
      <c r="AD264" s="150"/>
      <c r="AE264" s="150"/>
      <c r="AF264" s="150"/>
      <c r="AG264" s="152"/>
      <c r="AH264" s="4">
        <f t="shared" si="22"/>
        <v>0</v>
      </c>
      <c r="AI264" s="4">
        <f t="shared" si="23"/>
        <v>0</v>
      </c>
      <c r="AJ264" s="4">
        <f t="shared" si="24"/>
        <v>0</v>
      </c>
      <c r="AK264" s="4">
        <f t="shared" si="25"/>
        <v>0</v>
      </c>
      <c r="AL264" s="4">
        <f t="shared" si="26"/>
        <v>0</v>
      </c>
    </row>
    <row r="265" spans="6:38" ht="20.100000000000001" customHeight="1" x14ac:dyDescent="0.25">
      <c r="F265" s="4">
        <f t="shared" si="21"/>
        <v>0</v>
      </c>
      <c r="G265" s="218">
        <f t="shared" si="27"/>
        <v>0</v>
      </c>
      <c r="H265" s="212"/>
      <c r="I265" s="152"/>
      <c r="J265" s="152"/>
      <c r="K265" s="150"/>
      <c r="L265" s="150"/>
      <c r="M265" s="150"/>
      <c r="N265" s="150"/>
      <c r="O265" s="152"/>
      <c r="P265" s="152"/>
      <c r="Q265" s="152"/>
      <c r="R265" s="152"/>
      <c r="S265" s="152"/>
      <c r="T265" s="152"/>
      <c r="U265" s="152"/>
      <c r="V265" s="152"/>
      <c r="W265" s="152"/>
      <c r="X265" s="152"/>
      <c r="Y265" s="152"/>
      <c r="Z265" s="150"/>
      <c r="AA265" s="150"/>
      <c r="AB265" s="150"/>
      <c r="AC265" s="150"/>
      <c r="AD265" s="150"/>
      <c r="AE265" s="150"/>
      <c r="AF265" s="150"/>
      <c r="AG265" s="152"/>
      <c r="AH265" s="4">
        <f t="shared" si="22"/>
        <v>0</v>
      </c>
      <c r="AI265" s="4">
        <f t="shared" si="23"/>
        <v>0</v>
      </c>
      <c r="AJ265" s="4">
        <f t="shared" si="24"/>
        <v>0</v>
      </c>
      <c r="AK265" s="4">
        <f t="shared" si="25"/>
        <v>0</v>
      </c>
      <c r="AL265" s="4">
        <f t="shared" si="26"/>
        <v>0</v>
      </c>
    </row>
    <row r="266" spans="6:38" ht="20.100000000000001" customHeight="1" x14ac:dyDescent="0.25">
      <c r="F266" s="4">
        <f t="shared" si="21"/>
        <v>0</v>
      </c>
      <c r="G266" s="218">
        <f t="shared" si="27"/>
        <v>0</v>
      </c>
      <c r="H266" s="212"/>
      <c r="I266" s="152"/>
      <c r="J266" s="152"/>
      <c r="K266" s="150"/>
      <c r="L266" s="150"/>
      <c r="M266" s="150"/>
      <c r="N266" s="150"/>
      <c r="O266" s="152"/>
      <c r="P266" s="152"/>
      <c r="Q266" s="152"/>
      <c r="R266" s="152"/>
      <c r="S266" s="152"/>
      <c r="T266" s="152"/>
      <c r="U266" s="152"/>
      <c r="V266" s="152"/>
      <c r="W266" s="152"/>
      <c r="X266" s="152"/>
      <c r="Y266" s="152"/>
      <c r="Z266" s="150"/>
      <c r="AA266" s="150"/>
      <c r="AB266" s="150"/>
      <c r="AC266" s="150"/>
      <c r="AD266" s="150"/>
      <c r="AE266" s="150"/>
      <c r="AF266" s="150"/>
      <c r="AG266" s="152"/>
      <c r="AH266" s="4">
        <f t="shared" si="22"/>
        <v>0</v>
      </c>
      <c r="AI266" s="4">
        <f t="shared" si="23"/>
        <v>0</v>
      </c>
      <c r="AJ266" s="4">
        <f t="shared" si="24"/>
        <v>0</v>
      </c>
      <c r="AK266" s="4">
        <f t="shared" si="25"/>
        <v>0</v>
      </c>
      <c r="AL266" s="4">
        <f t="shared" si="26"/>
        <v>0</v>
      </c>
    </row>
    <row r="267" spans="6:38" ht="20.100000000000001" customHeight="1" x14ac:dyDescent="0.25">
      <c r="F267" s="4">
        <f t="shared" si="21"/>
        <v>0</v>
      </c>
      <c r="G267" s="218">
        <f t="shared" si="27"/>
        <v>0</v>
      </c>
      <c r="H267" s="212"/>
      <c r="I267" s="152"/>
      <c r="J267" s="152"/>
      <c r="K267" s="150"/>
      <c r="L267" s="150"/>
      <c r="M267" s="150"/>
      <c r="N267" s="150"/>
      <c r="O267" s="152"/>
      <c r="P267" s="152"/>
      <c r="Q267" s="152"/>
      <c r="R267" s="152"/>
      <c r="S267" s="152"/>
      <c r="T267" s="152"/>
      <c r="U267" s="152"/>
      <c r="V267" s="152"/>
      <c r="W267" s="152"/>
      <c r="X267" s="152"/>
      <c r="Y267" s="152"/>
      <c r="Z267" s="150"/>
      <c r="AA267" s="150"/>
      <c r="AB267" s="150"/>
      <c r="AC267" s="150"/>
      <c r="AD267" s="150"/>
      <c r="AE267" s="150"/>
      <c r="AF267" s="150"/>
      <c r="AG267" s="152"/>
      <c r="AH267" s="4">
        <f t="shared" si="22"/>
        <v>0</v>
      </c>
      <c r="AI267" s="4">
        <f t="shared" si="23"/>
        <v>0</v>
      </c>
      <c r="AJ267" s="4">
        <f t="shared" si="24"/>
        <v>0</v>
      </c>
      <c r="AK267" s="4">
        <f t="shared" si="25"/>
        <v>0</v>
      </c>
      <c r="AL267" s="4">
        <f t="shared" si="26"/>
        <v>0</v>
      </c>
    </row>
    <row r="268" spans="6:38" ht="20.100000000000001" customHeight="1" x14ac:dyDescent="0.25">
      <c r="F268" s="4">
        <f t="shared" si="21"/>
        <v>0</v>
      </c>
      <c r="G268" s="218">
        <f t="shared" si="27"/>
        <v>0</v>
      </c>
      <c r="H268" s="212"/>
      <c r="I268" s="152"/>
      <c r="J268" s="152"/>
      <c r="K268" s="150"/>
      <c r="L268" s="150"/>
      <c r="M268" s="150"/>
      <c r="N268" s="150"/>
      <c r="O268" s="152"/>
      <c r="P268" s="152"/>
      <c r="Q268" s="152"/>
      <c r="R268" s="152"/>
      <c r="S268" s="152"/>
      <c r="T268" s="152"/>
      <c r="U268" s="152"/>
      <c r="V268" s="152"/>
      <c r="W268" s="152"/>
      <c r="X268" s="152"/>
      <c r="Y268" s="152"/>
      <c r="Z268" s="150"/>
      <c r="AA268" s="150"/>
      <c r="AB268" s="150"/>
      <c r="AC268" s="150"/>
      <c r="AD268" s="150"/>
      <c r="AE268" s="150"/>
      <c r="AF268" s="150"/>
      <c r="AG268" s="152"/>
      <c r="AH268" s="4">
        <f t="shared" si="22"/>
        <v>0</v>
      </c>
      <c r="AI268" s="4">
        <f t="shared" si="23"/>
        <v>0</v>
      </c>
      <c r="AJ268" s="4">
        <f t="shared" si="24"/>
        <v>0</v>
      </c>
      <c r="AK268" s="4">
        <f t="shared" si="25"/>
        <v>0</v>
      </c>
      <c r="AL268" s="4">
        <f t="shared" si="26"/>
        <v>0</v>
      </c>
    </row>
    <row r="269" spans="6:38" ht="20.100000000000001" customHeight="1" x14ac:dyDescent="0.25">
      <c r="F269" s="4">
        <f t="shared" si="21"/>
        <v>0</v>
      </c>
      <c r="G269" s="218">
        <f t="shared" si="27"/>
        <v>0</v>
      </c>
      <c r="H269" s="212"/>
      <c r="I269" s="152"/>
      <c r="J269" s="152"/>
      <c r="K269" s="150"/>
      <c r="L269" s="150"/>
      <c r="M269" s="150"/>
      <c r="N269" s="150"/>
      <c r="O269" s="152"/>
      <c r="P269" s="152"/>
      <c r="Q269" s="152"/>
      <c r="R269" s="152"/>
      <c r="S269" s="152"/>
      <c r="T269" s="152"/>
      <c r="U269" s="152"/>
      <c r="V269" s="152"/>
      <c r="W269" s="152"/>
      <c r="X269" s="152"/>
      <c r="Y269" s="152"/>
      <c r="Z269" s="150"/>
      <c r="AA269" s="150"/>
      <c r="AB269" s="150"/>
      <c r="AC269" s="150"/>
      <c r="AD269" s="150"/>
      <c r="AE269" s="150"/>
      <c r="AF269" s="150"/>
      <c r="AG269" s="152"/>
      <c r="AH269" s="4">
        <f t="shared" si="22"/>
        <v>0</v>
      </c>
      <c r="AI269" s="4">
        <f t="shared" si="23"/>
        <v>0</v>
      </c>
      <c r="AJ269" s="4">
        <f t="shared" si="24"/>
        <v>0</v>
      </c>
      <c r="AK269" s="4">
        <f t="shared" si="25"/>
        <v>0</v>
      </c>
      <c r="AL269" s="4">
        <f t="shared" si="26"/>
        <v>0</v>
      </c>
    </row>
    <row r="270" spans="6:38" ht="20.100000000000001" customHeight="1" x14ac:dyDescent="0.25">
      <c r="F270" s="4">
        <f t="shared" ref="F270:F333" si="28">IFERROR(IF($D$16=1,(IF(G270&gt;=1,(IF(H270&gt;=$D$14,(IF(H270&lt;=$D$15,G270,0)),0)),0)),0),0)</f>
        <v>0</v>
      </c>
      <c r="G270" s="218">
        <f t="shared" si="27"/>
        <v>0</v>
      </c>
      <c r="H270" s="212"/>
      <c r="I270" s="152"/>
      <c r="J270" s="152"/>
      <c r="K270" s="150"/>
      <c r="L270" s="150"/>
      <c r="M270" s="150"/>
      <c r="N270" s="150"/>
      <c r="O270" s="152"/>
      <c r="P270" s="152"/>
      <c r="Q270" s="152"/>
      <c r="R270" s="152"/>
      <c r="S270" s="152"/>
      <c r="T270" s="152"/>
      <c r="U270" s="152"/>
      <c r="V270" s="152"/>
      <c r="W270" s="152"/>
      <c r="X270" s="152"/>
      <c r="Y270" s="152"/>
      <c r="Z270" s="150"/>
      <c r="AA270" s="150"/>
      <c r="AB270" s="150"/>
      <c r="AC270" s="150"/>
      <c r="AD270" s="150"/>
      <c r="AE270" s="150"/>
      <c r="AF270" s="150"/>
      <c r="AG270" s="152"/>
      <c r="AH270" s="4">
        <f t="shared" ref="AH270:AH333" si="29">IFERROR(IF($G270&gt;=1,(IF(LEN(P270)&gt;=2,VLOOKUP(P270,$A$1:$B$9,2,0),0)),0),0)</f>
        <v>0</v>
      </c>
      <c r="AI270" s="4">
        <f t="shared" ref="AI270:AI333" si="30">IFERROR(IF($G270&gt;=1,(IF(LEN(R270)&gt;=2,VLOOKUP(R270,$A$1:$B$9,2,0),0)),0),0)</f>
        <v>0</v>
      </c>
      <c r="AJ270" s="4">
        <f t="shared" ref="AJ270:AJ333" si="31">IFERROR(IF($G270&gt;=1,(IF(LEN(T270)&gt;=2,VLOOKUP(T270,$A$1:$B$9,2,0),0)),0),0)</f>
        <v>0</v>
      </c>
      <c r="AK270" s="4">
        <f t="shared" ref="AK270:AK333" si="32">IFERROR(IF($G270&gt;=1,(IF(LEN(V270)&gt;=2,VLOOKUP(V270,$A$1:$B$9,2,0),0)),0),0)</f>
        <v>0</v>
      </c>
      <c r="AL270" s="4">
        <f t="shared" ref="AL270:AL333" si="33">IFERROR(IF($G270&gt;=1,(IF(LEN(X270)&gt;=2,VLOOKUP(X270,$A$1:$B$9,2,0),0)),0),0)</f>
        <v>0</v>
      </c>
    </row>
    <row r="271" spans="6:38" ht="20.100000000000001" customHeight="1" x14ac:dyDescent="0.25">
      <c r="F271" s="4">
        <f t="shared" si="28"/>
        <v>0</v>
      </c>
      <c r="G271" s="218">
        <f t="shared" ref="G271:G334" si="34">IFERROR(IF(H271&gt;=2000,(IF(LEN(I271)&gt;=3,G270+1,0)),0),0)</f>
        <v>0</v>
      </c>
      <c r="H271" s="212"/>
      <c r="I271" s="152"/>
      <c r="J271" s="152"/>
      <c r="K271" s="150"/>
      <c r="L271" s="150"/>
      <c r="M271" s="150"/>
      <c r="N271" s="150"/>
      <c r="O271" s="152"/>
      <c r="P271" s="152"/>
      <c r="Q271" s="152"/>
      <c r="R271" s="152"/>
      <c r="S271" s="152"/>
      <c r="T271" s="152"/>
      <c r="U271" s="152"/>
      <c r="V271" s="152"/>
      <c r="W271" s="152"/>
      <c r="X271" s="152"/>
      <c r="Y271" s="152"/>
      <c r="Z271" s="150"/>
      <c r="AA271" s="150"/>
      <c r="AB271" s="150"/>
      <c r="AC271" s="150"/>
      <c r="AD271" s="150"/>
      <c r="AE271" s="150"/>
      <c r="AF271" s="150"/>
      <c r="AG271" s="152"/>
      <c r="AH271" s="4">
        <f t="shared" si="29"/>
        <v>0</v>
      </c>
      <c r="AI271" s="4">
        <f t="shared" si="30"/>
        <v>0</v>
      </c>
      <c r="AJ271" s="4">
        <f t="shared" si="31"/>
        <v>0</v>
      </c>
      <c r="AK271" s="4">
        <f t="shared" si="32"/>
        <v>0</v>
      </c>
      <c r="AL271" s="4">
        <f t="shared" si="33"/>
        <v>0</v>
      </c>
    </row>
    <row r="272" spans="6:38" ht="20.100000000000001" customHeight="1" x14ac:dyDescent="0.25">
      <c r="F272" s="4">
        <f t="shared" si="28"/>
        <v>0</v>
      </c>
      <c r="G272" s="218">
        <f t="shared" si="34"/>
        <v>0</v>
      </c>
      <c r="H272" s="212"/>
      <c r="I272" s="152"/>
      <c r="J272" s="152"/>
      <c r="K272" s="150"/>
      <c r="L272" s="150"/>
      <c r="M272" s="150"/>
      <c r="N272" s="150"/>
      <c r="O272" s="152"/>
      <c r="P272" s="152"/>
      <c r="Q272" s="152"/>
      <c r="R272" s="152"/>
      <c r="S272" s="152"/>
      <c r="T272" s="152"/>
      <c r="U272" s="152"/>
      <c r="V272" s="152"/>
      <c r="W272" s="152"/>
      <c r="X272" s="152"/>
      <c r="Y272" s="152"/>
      <c r="Z272" s="150"/>
      <c r="AA272" s="150"/>
      <c r="AB272" s="150"/>
      <c r="AC272" s="150"/>
      <c r="AD272" s="150"/>
      <c r="AE272" s="150"/>
      <c r="AF272" s="150"/>
      <c r="AG272" s="152"/>
      <c r="AH272" s="4">
        <f t="shared" si="29"/>
        <v>0</v>
      </c>
      <c r="AI272" s="4">
        <f t="shared" si="30"/>
        <v>0</v>
      </c>
      <c r="AJ272" s="4">
        <f t="shared" si="31"/>
        <v>0</v>
      </c>
      <c r="AK272" s="4">
        <f t="shared" si="32"/>
        <v>0</v>
      </c>
      <c r="AL272" s="4">
        <f t="shared" si="33"/>
        <v>0</v>
      </c>
    </row>
    <row r="273" spans="6:38" ht="20.100000000000001" customHeight="1" x14ac:dyDescent="0.25">
      <c r="F273" s="4">
        <f t="shared" si="28"/>
        <v>0</v>
      </c>
      <c r="G273" s="218">
        <f t="shared" si="34"/>
        <v>0</v>
      </c>
      <c r="H273" s="212"/>
      <c r="I273" s="152"/>
      <c r="J273" s="152"/>
      <c r="K273" s="150"/>
      <c r="L273" s="150"/>
      <c r="M273" s="150"/>
      <c r="N273" s="150"/>
      <c r="O273" s="152"/>
      <c r="P273" s="152"/>
      <c r="Q273" s="152"/>
      <c r="R273" s="152"/>
      <c r="S273" s="152"/>
      <c r="T273" s="152"/>
      <c r="U273" s="152"/>
      <c r="V273" s="152"/>
      <c r="W273" s="152"/>
      <c r="X273" s="152"/>
      <c r="Y273" s="152"/>
      <c r="Z273" s="150"/>
      <c r="AA273" s="150"/>
      <c r="AB273" s="150"/>
      <c r="AC273" s="150"/>
      <c r="AD273" s="150"/>
      <c r="AE273" s="150"/>
      <c r="AF273" s="150"/>
      <c r="AG273" s="152"/>
      <c r="AH273" s="4">
        <f t="shared" si="29"/>
        <v>0</v>
      </c>
      <c r="AI273" s="4">
        <f t="shared" si="30"/>
        <v>0</v>
      </c>
      <c r="AJ273" s="4">
        <f t="shared" si="31"/>
        <v>0</v>
      </c>
      <c r="AK273" s="4">
        <f t="shared" si="32"/>
        <v>0</v>
      </c>
      <c r="AL273" s="4">
        <f t="shared" si="33"/>
        <v>0</v>
      </c>
    </row>
    <row r="274" spans="6:38" ht="20.100000000000001" customHeight="1" x14ac:dyDescent="0.25">
      <c r="F274" s="4">
        <f t="shared" si="28"/>
        <v>0</v>
      </c>
      <c r="G274" s="218">
        <f t="shared" si="34"/>
        <v>0</v>
      </c>
      <c r="H274" s="212"/>
      <c r="I274" s="152"/>
      <c r="J274" s="152"/>
      <c r="K274" s="150"/>
      <c r="L274" s="150"/>
      <c r="M274" s="150"/>
      <c r="N274" s="150"/>
      <c r="O274" s="152"/>
      <c r="P274" s="152"/>
      <c r="Q274" s="152"/>
      <c r="R274" s="152"/>
      <c r="S274" s="152"/>
      <c r="T274" s="152"/>
      <c r="U274" s="152"/>
      <c r="V274" s="152"/>
      <c r="W274" s="152"/>
      <c r="X274" s="152"/>
      <c r="Y274" s="152"/>
      <c r="Z274" s="150"/>
      <c r="AA274" s="150"/>
      <c r="AB274" s="150"/>
      <c r="AC274" s="150"/>
      <c r="AD274" s="150"/>
      <c r="AE274" s="150"/>
      <c r="AF274" s="150"/>
      <c r="AG274" s="152"/>
      <c r="AH274" s="4">
        <f t="shared" si="29"/>
        <v>0</v>
      </c>
      <c r="AI274" s="4">
        <f t="shared" si="30"/>
        <v>0</v>
      </c>
      <c r="AJ274" s="4">
        <f t="shared" si="31"/>
        <v>0</v>
      </c>
      <c r="AK274" s="4">
        <f t="shared" si="32"/>
        <v>0</v>
      </c>
      <c r="AL274" s="4">
        <f t="shared" si="33"/>
        <v>0</v>
      </c>
    </row>
    <row r="275" spans="6:38" ht="20.100000000000001" customHeight="1" x14ac:dyDescent="0.25">
      <c r="F275" s="4">
        <f t="shared" si="28"/>
        <v>0</v>
      </c>
      <c r="G275" s="218">
        <f t="shared" si="34"/>
        <v>0</v>
      </c>
      <c r="H275" s="212"/>
      <c r="I275" s="152"/>
      <c r="J275" s="152"/>
      <c r="K275" s="150"/>
      <c r="L275" s="150"/>
      <c r="M275" s="150"/>
      <c r="N275" s="150"/>
      <c r="O275" s="152"/>
      <c r="P275" s="152"/>
      <c r="Q275" s="152"/>
      <c r="R275" s="152"/>
      <c r="S275" s="152"/>
      <c r="T275" s="152"/>
      <c r="U275" s="152"/>
      <c r="V275" s="152"/>
      <c r="W275" s="152"/>
      <c r="X275" s="152"/>
      <c r="Y275" s="152"/>
      <c r="Z275" s="150"/>
      <c r="AA275" s="150"/>
      <c r="AB275" s="150"/>
      <c r="AC275" s="150"/>
      <c r="AD275" s="150"/>
      <c r="AE275" s="150"/>
      <c r="AF275" s="150"/>
      <c r="AG275" s="152"/>
      <c r="AH275" s="4">
        <f t="shared" si="29"/>
        <v>0</v>
      </c>
      <c r="AI275" s="4">
        <f t="shared" si="30"/>
        <v>0</v>
      </c>
      <c r="AJ275" s="4">
        <f t="shared" si="31"/>
        <v>0</v>
      </c>
      <c r="AK275" s="4">
        <f t="shared" si="32"/>
        <v>0</v>
      </c>
      <c r="AL275" s="4">
        <f t="shared" si="33"/>
        <v>0</v>
      </c>
    </row>
    <row r="276" spans="6:38" ht="20.100000000000001" customHeight="1" x14ac:dyDescent="0.25">
      <c r="F276" s="4">
        <f t="shared" si="28"/>
        <v>0</v>
      </c>
      <c r="G276" s="218">
        <f t="shared" si="34"/>
        <v>0</v>
      </c>
      <c r="H276" s="212"/>
      <c r="I276" s="152"/>
      <c r="J276" s="152"/>
      <c r="K276" s="150"/>
      <c r="L276" s="150"/>
      <c r="M276" s="150"/>
      <c r="N276" s="150"/>
      <c r="O276" s="152"/>
      <c r="P276" s="152"/>
      <c r="Q276" s="152"/>
      <c r="R276" s="152"/>
      <c r="S276" s="152"/>
      <c r="T276" s="152"/>
      <c r="U276" s="152"/>
      <c r="V276" s="152"/>
      <c r="W276" s="152"/>
      <c r="X276" s="152"/>
      <c r="Y276" s="152"/>
      <c r="Z276" s="150"/>
      <c r="AA276" s="150"/>
      <c r="AB276" s="150"/>
      <c r="AC276" s="150"/>
      <c r="AD276" s="150"/>
      <c r="AE276" s="150"/>
      <c r="AF276" s="150"/>
      <c r="AG276" s="152"/>
      <c r="AH276" s="4">
        <f t="shared" si="29"/>
        <v>0</v>
      </c>
      <c r="AI276" s="4">
        <f t="shared" si="30"/>
        <v>0</v>
      </c>
      <c r="AJ276" s="4">
        <f t="shared" si="31"/>
        <v>0</v>
      </c>
      <c r="AK276" s="4">
        <f t="shared" si="32"/>
        <v>0</v>
      </c>
      <c r="AL276" s="4">
        <f t="shared" si="33"/>
        <v>0</v>
      </c>
    </row>
    <row r="277" spans="6:38" ht="20.100000000000001" customHeight="1" x14ac:dyDescent="0.25">
      <c r="F277" s="4">
        <f t="shared" si="28"/>
        <v>0</v>
      </c>
      <c r="G277" s="218">
        <f t="shared" si="34"/>
        <v>0</v>
      </c>
      <c r="H277" s="212"/>
      <c r="I277" s="152"/>
      <c r="J277" s="152"/>
      <c r="K277" s="150"/>
      <c r="L277" s="150"/>
      <c r="M277" s="150"/>
      <c r="N277" s="150"/>
      <c r="O277" s="152"/>
      <c r="P277" s="152"/>
      <c r="Q277" s="152"/>
      <c r="R277" s="152"/>
      <c r="S277" s="152"/>
      <c r="T277" s="152"/>
      <c r="U277" s="152"/>
      <c r="V277" s="152"/>
      <c r="W277" s="152"/>
      <c r="X277" s="152"/>
      <c r="Y277" s="152"/>
      <c r="Z277" s="150"/>
      <c r="AA277" s="150"/>
      <c r="AB277" s="150"/>
      <c r="AC277" s="150"/>
      <c r="AD277" s="150"/>
      <c r="AE277" s="150"/>
      <c r="AF277" s="150"/>
      <c r="AG277" s="152"/>
      <c r="AH277" s="4">
        <f t="shared" si="29"/>
        <v>0</v>
      </c>
      <c r="AI277" s="4">
        <f t="shared" si="30"/>
        <v>0</v>
      </c>
      <c r="AJ277" s="4">
        <f t="shared" si="31"/>
        <v>0</v>
      </c>
      <c r="AK277" s="4">
        <f t="shared" si="32"/>
        <v>0</v>
      </c>
      <c r="AL277" s="4">
        <f t="shared" si="33"/>
        <v>0</v>
      </c>
    </row>
    <row r="278" spans="6:38" ht="20.100000000000001" customHeight="1" x14ac:dyDescent="0.25">
      <c r="F278" s="4">
        <f t="shared" si="28"/>
        <v>0</v>
      </c>
      <c r="G278" s="218">
        <f t="shared" si="34"/>
        <v>0</v>
      </c>
      <c r="H278" s="212"/>
      <c r="I278" s="152"/>
      <c r="J278" s="152"/>
      <c r="K278" s="150"/>
      <c r="L278" s="150"/>
      <c r="M278" s="150"/>
      <c r="N278" s="150"/>
      <c r="O278" s="152"/>
      <c r="P278" s="152"/>
      <c r="Q278" s="152"/>
      <c r="R278" s="152"/>
      <c r="S278" s="152"/>
      <c r="T278" s="152"/>
      <c r="U278" s="152"/>
      <c r="V278" s="152"/>
      <c r="W278" s="152"/>
      <c r="X278" s="152"/>
      <c r="Y278" s="152"/>
      <c r="Z278" s="150"/>
      <c r="AA278" s="150"/>
      <c r="AB278" s="150"/>
      <c r="AC278" s="150"/>
      <c r="AD278" s="150"/>
      <c r="AE278" s="150"/>
      <c r="AF278" s="150"/>
      <c r="AG278" s="152"/>
      <c r="AH278" s="4">
        <f t="shared" si="29"/>
        <v>0</v>
      </c>
      <c r="AI278" s="4">
        <f t="shared" si="30"/>
        <v>0</v>
      </c>
      <c r="AJ278" s="4">
        <f t="shared" si="31"/>
        <v>0</v>
      </c>
      <c r="AK278" s="4">
        <f t="shared" si="32"/>
        <v>0</v>
      </c>
      <c r="AL278" s="4">
        <f t="shared" si="33"/>
        <v>0</v>
      </c>
    </row>
    <row r="279" spans="6:38" ht="20.100000000000001" customHeight="1" x14ac:dyDescent="0.25">
      <c r="F279" s="4">
        <f t="shared" si="28"/>
        <v>0</v>
      </c>
      <c r="G279" s="218">
        <f t="shared" si="34"/>
        <v>0</v>
      </c>
      <c r="H279" s="212"/>
      <c r="I279" s="152"/>
      <c r="J279" s="152"/>
      <c r="K279" s="150"/>
      <c r="L279" s="150"/>
      <c r="M279" s="150"/>
      <c r="N279" s="150"/>
      <c r="O279" s="152"/>
      <c r="P279" s="152"/>
      <c r="Q279" s="152"/>
      <c r="R279" s="152"/>
      <c r="S279" s="152"/>
      <c r="T279" s="152"/>
      <c r="U279" s="152"/>
      <c r="V279" s="152"/>
      <c r="W279" s="152"/>
      <c r="X279" s="152"/>
      <c r="Y279" s="152"/>
      <c r="Z279" s="150"/>
      <c r="AA279" s="150"/>
      <c r="AB279" s="150"/>
      <c r="AC279" s="150"/>
      <c r="AD279" s="150"/>
      <c r="AE279" s="150"/>
      <c r="AF279" s="150"/>
      <c r="AG279" s="152"/>
      <c r="AH279" s="4">
        <f t="shared" si="29"/>
        <v>0</v>
      </c>
      <c r="AI279" s="4">
        <f t="shared" si="30"/>
        <v>0</v>
      </c>
      <c r="AJ279" s="4">
        <f t="shared" si="31"/>
        <v>0</v>
      </c>
      <c r="AK279" s="4">
        <f t="shared" si="32"/>
        <v>0</v>
      </c>
      <c r="AL279" s="4">
        <f t="shared" si="33"/>
        <v>0</v>
      </c>
    </row>
    <row r="280" spans="6:38" ht="20.100000000000001" customHeight="1" x14ac:dyDescent="0.25">
      <c r="F280" s="4">
        <f t="shared" si="28"/>
        <v>0</v>
      </c>
      <c r="G280" s="218">
        <f t="shared" si="34"/>
        <v>0</v>
      </c>
      <c r="H280" s="212"/>
      <c r="I280" s="152"/>
      <c r="J280" s="152"/>
      <c r="K280" s="150"/>
      <c r="L280" s="150"/>
      <c r="M280" s="150"/>
      <c r="N280" s="150"/>
      <c r="O280" s="152"/>
      <c r="P280" s="152"/>
      <c r="Q280" s="152"/>
      <c r="R280" s="152"/>
      <c r="S280" s="152"/>
      <c r="T280" s="152"/>
      <c r="U280" s="152"/>
      <c r="V280" s="152"/>
      <c r="W280" s="152"/>
      <c r="X280" s="152"/>
      <c r="Y280" s="152"/>
      <c r="Z280" s="150"/>
      <c r="AA280" s="150"/>
      <c r="AB280" s="150"/>
      <c r="AC280" s="150"/>
      <c r="AD280" s="150"/>
      <c r="AE280" s="150"/>
      <c r="AF280" s="150"/>
      <c r="AG280" s="152"/>
      <c r="AH280" s="4">
        <f t="shared" si="29"/>
        <v>0</v>
      </c>
      <c r="AI280" s="4">
        <f t="shared" si="30"/>
        <v>0</v>
      </c>
      <c r="AJ280" s="4">
        <f t="shared" si="31"/>
        <v>0</v>
      </c>
      <c r="AK280" s="4">
        <f t="shared" si="32"/>
        <v>0</v>
      </c>
      <c r="AL280" s="4">
        <f t="shared" si="33"/>
        <v>0</v>
      </c>
    </row>
    <row r="281" spans="6:38" ht="20.100000000000001" customHeight="1" x14ac:dyDescent="0.25">
      <c r="F281" s="4">
        <f t="shared" si="28"/>
        <v>0</v>
      </c>
      <c r="G281" s="218">
        <f t="shared" si="34"/>
        <v>0</v>
      </c>
      <c r="H281" s="212"/>
      <c r="I281" s="152"/>
      <c r="J281" s="152"/>
      <c r="K281" s="150"/>
      <c r="L281" s="150"/>
      <c r="M281" s="150"/>
      <c r="N281" s="150"/>
      <c r="O281" s="152"/>
      <c r="P281" s="152"/>
      <c r="Q281" s="152"/>
      <c r="R281" s="152"/>
      <c r="S281" s="152"/>
      <c r="T281" s="152"/>
      <c r="U281" s="152"/>
      <c r="V281" s="152"/>
      <c r="W281" s="152"/>
      <c r="X281" s="152"/>
      <c r="Y281" s="152"/>
      <c r="Z281" s="150"/>
      <c r="AA281" s="150"/>
      <c r="AB281" s="150"/>
      <c r="AC281" s="150"/>
      <c r="AD281" s="150"/>
      <c r="AE281" s="150"/>
      <c r="AF281" s="150"/>
      <c r="AG281" s="152"/>
      <c r="AH281" s="4">
        <f t="shared" si="29"/>
        <v>0</v>
      </c>
      <c r="AI281" s="4">
        <f t="shared" si="30"/>
        <v>0</v>
      </c>
      <c r="AJ281" s="4">
        <f t="shared" si="31"/>
        <v>0</v>
      </c>
      <c r="AK281" s="4">
        <f t="shared" si="32"/>
        <v>0</v>
      </c>
      <c r="AL281" s="4">
        <f t="shared" si="33"/>
        <v>0</v>
      </c>
    </row>
    <row r="282" spans="6:38" ht="20.100000000000001" customHeight="1" x14ac:dyDescent="0.25">
      <c r="F282" s="4">
        <f t="shared" si="28"/>
        <v>0</v>
      </c>
      <c r="G282" s="218">
        <f t="shared" si="34"/>
        <v>0</v>
      </c>
      <c r="H282" s="212"/>
      <c r="I282" s="152"/>
      <c r="J282" s="152"/>
      <c r="K282" s="150"/>
      <c r="L282" s="150"/>
      <c r="M282" s="150"/>
      <c r="N282" s="150"/>
      <c r="O282" s="152"/>
      <c r="P282" s="152"/>
      <c r="Q282" s="152"/>
      <c r="R282" s="152"/>
      <c r="S282" s="152"/>
      <c r="T282" s="152"/>
      <c r="U282" s="152"/>
      <c r="V282" s="152"/>
      <c r="W282" s="152"/>
      <c r="X282" s="152"/>
      <c r="Y282" s="152"/>
      <c r="Z282" s="150"/>
      <c r="AA282" s="150"/>
      <c r="AB282" s="150"/>
      <c r="AC282" s="150"/>
      <c r="AD282" s="150"/>
      <c r="AE282" s="150"/>
      <c r="AF282" s="150"/>
      <c r="AG282" s="152"/>
      <c r="AH282" s="4">
        <f t="shared" si="29"/>
        <v>0</v>
      </c>
      <c r="AI282" s="4">
        <f t="shared" si="30"/>
        <v>0</v>
      </c>
      <c r="AJ282" s="4">
        <f t="shared" si="31"/>
        <v>0</v>
      </c>
      <c r="AK282" s="4">
        <f t="shared" si="32"/>
        <v>0</v>
      </c>
      <c r="AL282" s="4">
        <f t="shared" si="33"/>
        <v>0</v>
      </c>
    </row>
    <row r="283" spans="6:38" ht="20.100000000000001" customHeight="1" x14ac:dyDescent="0.25">
      <c r="F283" s="4">
        <f t="shared" si="28"/>
        <v>0</v>
      </c>
      <c r="G283" s="218">
        <f t="shared" si="34"/>
        <v>0</v>
      </c>
      <c r="H283" s="212"/>
      <c r="I283" s="152"/>
      <c r="J283" s="152"/>
      <c r="K283" s="150"/>
      <c r="L283" s="150"/>
      <c r="M283" s="150"/>
      <c r="N283" s="150"/>
      <c r="O283" s="152"/>
      <c r="P283" s="152"/>
      <c r="Q283" s="152"/>
      <c r="R283" s="152"/>
      <c r="S283" s="152"/>
      <c r="T283" s="152"/>
      <c r="U283" s="152"/>
      <c r="V283" s="152"/>
      <c r="W283" s="152"/>
      <c r="X283" s="152"/>
      <c r="Y283" s="152"/>
      <c r="Z283" s="150"/>
      <c r="AA283" s="150"/>
      <c r="AB283" s="150"/>
      <c r="AC283" s="150"/>
      <c r="AD283" s="150"/>
      <c r="AE283" s="150"/>
      <c r="AF283" s="150"/>
      <c r="AG283" s="152"/>
      <c r="AH283" s="4">
        <f t="shared" si="29"/>
        <v>0</v>
      </c>
      <c r="AI283" s="4">
        <f t="shared" si="30"/>
        <v>0</v>
      </c>
      <c r="AJ283" s="4">
        <f t="shared" si="31"/>
        <v>0</v>
      </c>
      <c r="AK283" s="4">
        <f t="shared" si="32"/>
        <v>0</v>
      </c>
      <c r="AL283" s="4">
        <f t="shared" si="33"/>
        <v>0</v>
      </c>
    </row>
    <row r="284" spans="6:38" ht="20.100000000000001" customHeight="1" x14ac:dyDescent="0.25">
      <c r="F284" s="4">
        <f t="shared" si="28"/>
        <v>0</v>
      </c>
      <c r="G284" s="218">
        <f t="shared" si="34"/>
        <v>0</v>
      </c>
      <c r="H284" s="212"/>
      <c r="I284" s="152"/>
      <c r="J284" s="152"/>
      <c r="K284" s="150"/>
      <c r="L284" s="150"/>
      <c r="M284" s="150"/>
      <c r="N284" s="150"/>
      <c r="O284" s="152"/>
      <c r="P284" s="152"/>
      <c r="Q284" s="152"/>
      <c r="R284" s="152"/>
      <c r="S284" s="152"/>
      <c r="T284" s="152"/>
      <c r="U284" s="152"/>
      <c r="V284" s="152"/>
      <c r="W284" s="152"/>
      <c r="X284" s="152"/>
      <c r="Y284" s="152"/>
      <c r="Z284" s="150"/>
      <c r="AA284" s="150"/>
      <c r="AB284" s="150"/>
      <c r="AC284" s="150"/>
      <c r="AD284" s="150"/>
      <c r="AE284" s="150"/>
      <c r="AF284" s="150"/>
      <c r="AG284" s="152"/>
      <c r="AH284" s="4">
        <f t="shared" si="29"/>
        <v>0</v>
      </c>
      <c r="AI284" s="4">
        <f t="shared" si="30"/>
        <v>0</v>
      </c>
      <c r="AJ284" s="4">
        <f t="shared" si="31"/>
        <v>0</v>
      </c>
      <c r="AK284" s="4">
        <f t="shared" si="32"/>
        <v>0</v>
      </c>
      <c r="AL284" s="4">
        <f t="shared" si="33"/>
        <v>0</v>
      </c>
    </row>
    <row r="285" spans="6:38" ht="20.100000000000001" customHeight="1" x14ac:dyDescent="0.25">
      <c r="F285" s="4">
        <f t="shared" si="28"/>
        <v>0</v>
      </c>
      <c r="G285" s="218">
        <f t="shared" si="34"/>
        <v>0</v>
      </c>
      <c r="H285" s="212"/>
      <c r="I285" s="152"/>
      <c r="J285" s="152"/>
      <c r="K285" s="150"/>
      <c r="L285" s="150"/>
      <c r="M285" s="150"/>
      <c r="N285" s="150"/>
      <c r="O285" s="152"/>
      <c r="P285" s="152"/>
      <c r="Q285" s="152"/>
      <c r="R285" s="152"/>
      <c r="S285" s="152"/>
      <c r="T285" s="152"/>
      <c r="U285" s="152"/>
      <c r="V285" s="152"/>
      <c r="W285" s="152"/>
      <c r="X285" s="152"/>
      <c r="Y285" s="152"/>
      <c r="Z285" s="150"/>
      <c r="AA285" s="150"/>
      <c r="AB285" s="150"/>
      <c r="AC285" s="150"/>
      <c r="AD285" s="150"/>
      <c r="AE285" s="150"/>
      <c r="AF285" s="150"/>
      <c r="AG285" s="152"/>
      <c r="AH285" s="4">
        <f t="shared" si="29"/>
        <v>0</v>
      </c>
      <c r="AI285" s="4">
        <f t="shared" si="30"/>
        <v>0</v>
      </c>
      <c r="AJ285" s="4">
        <f t="shared" si="31"/>
        <v>0</v>
      </c>
      <c r="AK285" s="4">
        <f t="shared" si="32"/>
        <v>0</v>
      </c>
      <c r="AL285" s="4">
        <f t="shared" si="33"/>
        <v>0</v>
      </c>
    </row>
    <row r="286" spans="6:38" ht="20.100000000000001" customHeight="1" x14ac:dyDescent="0.25">
      <c r="F286" s="4">
        <f t="shared" si="28"/>
        <v>0</v>
      </c>
      <c r="G286" s="218">
        <f t="shared" si="34"/>
        <v>0</v>
      </c>
      <c r="H286" s="212"/>
      <c r="I286" s="152"/>
      <c r="J286" s="152"/>
      <c r="K286" s="150"/>
      <c r="L286" s="150"/>
      <c r="M286" s="150"/>
      <c r="N286" s="150"/>
      <c r="O286" s="152"/>
      <c r="P286" s="152"/>
      <c r="Q286" s="152"/>
      <c r="R286" s="152"/>
      <c r="S286" s="152"/>
      <c r="T286" s="152"/>
      <c r="U286" s="152"/>
      <c r="V286" s="152"/>
      <c r="W286" s="152"/>
      <c r="X286" s="152"/>
      <c r="Y286" s="152"/>
      <c r="Z286" s="150"/>
      <c r="AA286" s="150"/>
      <c r="AB286" s="150"/>
      <c r="AC286" s="150"/>
      <c r="AD286" s="150"/>
      <c r="AE286" s="150"/>
      <c r="AF286" s="150"/>
      <c r="AG286" s="152"/>
      <c r="AH286" s="4">
        <f t="shared" si="29"/>
        <v>0</v>
      </c>
      <c r="AI286" s="4">
        <f t="shared" si="30"/>
        <v>0</v>
      </c>
      <c r="AJ286" s="4">
        <f t="shared" si="31"/>
        <v>0</v>
      </c>
      <c r="AK286" s="4">
        <f t="shared" si="32"/>
        <v>0</v>
      </c>
      <c r="AL286" s="4">
        <f t="shared" si="33"/>
        <v>0</v>
      </c>
    </row>
    <row r="287" spans="6:38" ht="20.100000000000001" customHeight="1" x14ac:dyDescent="0.25">
      <c r="F287" s="4">
        <f t="shared" si="28"/>
        <v>0</v>
      </c>
      <c r="G287" s="218">
        <f t="shared" si="34"/>
        <v>0</v>
      </c>
      <c r="H287" s="212"/>
      <c r="I287" s="152"/>
      <c r="J287" s="152"/>
      <c r="K287" s="150"/>
      <c r="L287" s="150"/>
      <c r="M287" s="150"/>
      <c r="N287" s="150"/>
      <c r="O287" s="152"/>
      <c r="P287" s="152"/>
      <c r="Q287" s="152"/>
      <c r="R287" s="152"/>
      <c r="S287" s="152"/>
      <c r="T287" s="152"/>
      <c r="U287" s="152"/>
      <c r="V287" s="152"/>
      <c r="W287" s="152"/>
      <c r="X287" s="152"/>
      <c r="Y287" s="152"/>
      <c r="Z287" s="150"/>
      <c r="AA287" s="150"/>
      <c r="AB287" s="150"/>
      <c r="AC287" s="150"/>
      <c r="AD287" s="150"/>
      <c r="AE287" s="150"/>
      <c r="AF287" s="150"/>
      <c r="AG287" s="152"/>
      <c r="AH287" s="4">
        <f t="shared" si="29"/>
        <v>0</v>
      </c>
      <c r="AI287" s="4">
        <f t="shared" si="30"/>
        <v>0</v>
      </c>
      <c r="AJ287" s="4">
        <f t="shared" si="31"/>
        <v>0</v>
      </c>
      <c r="AK287" s="4">
        <f t="shared" si="32"/>
        <v>0</v>
      </c>
      <c r="AL287" s="4">
        <f t="shared" si="33"/>
        <v>0</v>
      </c>
    </row>
    <row r="288" spans="6:38" ht="20.100000000000001" customHeight="1" x14ac:dyDescent="0.25">
      <c r="F288" s="4">
        <f t="shared" si="28"/>
        <v>0</v>
      </c>
      <c r="G288" s="218">
        <f t="shared" si="34"/>
        <v>0</v>
      </c>
      <c r="H288" s="212"/>
      <c r="I288" s="152"/>
      <c r="J288" s="152"/>
      <c r="K288" s="150"/>
      <c r="L288" s="150"/>
      <c r="M288" s="150"/>
      <c r="N288" s="150"/>
      <c r="O288" s="152"/>
      <c r="P288" s="152"/>
      <c r="Q288" s="152"/>
      <c r="R288" s="152"/>
      <c r="S288" s="152"/>
      <c r="T288" s="152"/>
      <c r="U288" s="152"/>
      <c r="V288" s="152"/>
      <c r="W288" s="152"/>
      <c r="X288" s="152"/>
      <c r="Y288" s="152"/>
      <c r="Z288" s="150"/>
      <c r="AA288" s="150"/>
      <c r="AB288" s="150"/>
      <c r="AC288" s="150"/>
      <c r="AD288" s="150"/>
      <c r="AE288" s="150"/>
      <c r="AF288" s="150"/>
      <c r="AG288" s="152"/>
      <c r="AH288" s="4">
        <f t="shared" si="29"/>
        <v>0</v>
      </c>
      <c r="AI288" s="4">
        <f t="shared" si="30"/>
        <v>0</v>
      </c>
      <c r="AJ288" s="4">
        <f t="shared" si="31"/>
        <v>0</v>
      </c>
      <c r="AK288" s="4">
        <f t="shared" si="32"/>
        <v>0</v>
      </c>
      <c r="AL288" s="4">
        <f t="shared" si="33"/>
        <v>0</v>
      </c>
    </row>
    <row r="289" spans="6:38" ht="20.100000000000001" customHeight="1" x14ac:dyDescent="0.25">
      <c r="F289" s="4">
        <f t="shared" si="28"/>
        <v>0</v>
      </c>
      <c r="G289" s="218">
        <f t="shared" si="34"/>
        <v>0</v>
      </c>
      <c r="H289" s="212"/>
      <c r="I289" s="152"/>
      <c r="J289" s="152"/>
      <c r="K289" s="150"/>
      <c r="L289" s="150"/>
      <c r="M289" s="150"/>
      <c r="N289" s="150"/>
      <c r="O289" s="152"/>
      <c r="P289" s="152"/>
      <c r="Q289" s="152"/>
      <c r="R289" s="152"/>
      <c r="S289" s="152"/>
      <c r="T289" s="152"/>
      <c r="U289" s="152"/>
      <c r="V289" s="152"/>
      <c r="W289" s="152"/>
      <c r="X289" s="152"/>
      <c r="Y289" s="152"/>
      <c r="Z289" s="150"/>
      <c r="AA289" s="150"/>
      <c r="AB289" s="150"/>
      <c r="AC289" s="150"/>
      <c r="AD289" s="150"/>
      <c r="AE289" s="150"/>
      <c r="AF289" s="150"/>
      <c r="AG289" s="152"/>
      <c r="AH289" s="4">
        <f t="shared" si="29"/>
        <v>0</v>
      </c>
      <c r="AI289" s="4">
        <f t="shared" si="30"/>
        <v>0</v>
      </c>
      <c r="AJ289" s="4">
        <f t="shared" si="31"/>
        <v>0</v>
      </c>
      <c r="AK289" s="4">
        <f t="shared" si="32"/>
        <v>0</v>
      </c>
      <c r="AL289" s="4">
        <f t="shared" si="33"/>
        <v>0</v>
      </c>
    </row>
    <row r="290" spans="6:38" ht="20.100000000000001" customHeight="1" x14ac:dyDescent="0.25">
      <c r="F290" s="4">
        <f t="shared" si="28"/>
        <v>0</v>
      </c>
      <c r="G290" s="218">
        <f t="shared" si="34"/>
        <v>0</v>
      </c>
      <c r="H290" s="212"/>
      <c r="I290" s="152"/>
      <c r="J290" s="152"/>
      <c r="K290" s="150"/>
      <c r="L290" s="150"/>
      <c r="M290" s="150"/>
      <c r="N290" s="150"/>
      <c r="O290" s="152"/>
      <c r="P290" s="152"/>
      <c r="Q290" s="152"/>
      <c r="R290" s="152"/>
      <c r="S290" s="152"/>
      <c r="T290" s="152"/>
      <c r="U290" s="152"/>
      <c r="V290" s="152"/>
      <c r="W290" s="152"/>
      <c r="X290" s="152"/>
      <c r="Y290" s="152"/>
      <c r="Z290" s="150"/>
      <c r="AA290" s="150"/>
      <c r="AB290" s="150"/>
      <c r="AC290" s="150"/>
      <c r="AD290" s="150"/>
      <c r="AE290" s="150"/>
      <c r="AF290" s="150"/>
      <c r="AG290" s="152"/>
      <c r="AH290" s="4">
        <f t="shared" si="29"/>
        <v>0</v>
      </c>
      <c r="AI290" s="4">
        <f t="shared" si="30"/>
        <v>0</v>
      </c>
      <c r="AJ290" s="4">
        <f t="shared" si="31"/>
        <v>0</v>
      </c>
      <c r="AK290" s="4">
        <f t="shared" si="32"/>
        <v>0</v>
      </c>
      <c r="AL290" s="4">
        <f t="shared" si="33"/>
        <v>0</v>
      </c>
    </row>
    <row r="291" spans="6:38" ht="20.100000000000001" customHeight="1" x14ac:dyDescent="0.25">
      <c r="F291" s="4">
        <f t="shared" si="28"/>
        <v>0</v>
      </c>
      <c r="G291" s="218">
        <f t="shared" si="34"/>
        <v>0</v>
      </c>
      <c r="H291" s="212"/>
      <c r="I291" s="152"/>
      <c r="J291" s="152"/>
      <c r="K291" s="150"/>
      <c r="L291" s="150"/>
      <c r="M291" s="150"/>
      <c r="N291" s="150"/>
      <c r="O291" s="152"/>
      <c r="P291" s="152"/>
      <c r="Q291" s="152"/>
      <c r="R291" s="152"/>
      <c r="S291" s="152"/>
      <c r="T291" s="152"/>
      <c r="U291" s="152"/>
      <c r="V291" s="152"/>
      <c r="W291" s="152"/>
      <c r="X291" s="152"/>
      <c r="Y291" s="152"/>
      <c r="Z291" s="150"/>
      <c r="AA291" s="150"/>
      <c r="AB291" s="150"/>
      <c r="AC291" s="150"/>
      <c r="AD291" s="150"/>
      <c r="AE291" s="150"/>
      <c r="AF291" s="150"/>
      <c r="AG291" s="152"/>
      <c r="AH291" s="4">
        <f t="shared" si="29"/>
        <v>0</v>
      </c>
      <c r="AI291" s="4">
        <f t="shared" si="30"/>
        <v>0</v>
      </c>
      <c r="AJ291" s="4">
        <f t="shared" si="31"/>
        <v>0</v>
      </c>
      <c r="AK291" s="4">
        <f t="shared" si="32"/>
        <v>0</v>
      </c>
      <c r="AL291" s="4">
        <f t="shared" si="33"/>
        <v>0</v>
      </c>
    </row>
    <row r="292" spans="6:38" ht="20.100000000000001" customHeight="1" x14ac:dyDescent="0.25">
      <c r="F292" s="4">
        <f t="shared" si="28"/>
        <v>0</v>
      </c>
      <c r="G292" s="218">
        <f t="shared" si="34"/>
        <v>0</v>
      </c>
      <c r="H292" s="212"/>
      <c r="I292" s="152"/>
      <c r="J292" s="152"/>
      <c r="K292" s="150"/>
      <c r="L292" s="150"/>
      <c r="M292" s="150"/>
      <c r="N292" s="150"/>
      <c r="O292" s="152"/>
      <c r="P292" s="152"/>
      <c r="Q292" s="152"/>
      <c r="R292" s="152"/>
      <c r="S292" s="152"/>
      <c r="T292" s="152"/>
      <c r="U292" s="152"/>
      <c r="V292" s="152"/>
      <c r="W292" s="152"/>
      <c r="X292" s="152"/>
      <c r="Y292" s="152"/>
      <c r="Z292" s="150"/>
      <c r="AA292" s="150"/>
      <c r="AB292" s="150"/>
      <c r="AC292" s="150"/>
      <c r="AD292" s="150"/>
      <c r="AE292" s="150"/>
      <c r="AF292" s="150"/>
      <c r="AG292" s="152"/>
      <c r="AH292" s="4">
        <f t="shared" si="29"/>
        <v>0</v>
      </c>
      <c r="AI292" s="4">
        <f t="shared" si="30"/>
        <v>0</v>
      </c>
      <c r="AJ292" s="4">
        <f t="shared" si="31"/>
        <v>0</v>
      </c>
      <c r="AK292" s="4">
        <f t="shared" si="32"/>
        <v>0</v>
      </c>
      <c r="AL292" s="4">
        <f t="shared" si="33"/>
        <v>0</v>
      </c>
    </row>
    <row r="293" spans="6:38" ht="20.100000000000001" customHeight="1" x14ac:dyDescent="0.25">
      <c r="F293" s="4">
        <f t="shared" si="28"/>
        <v>0</v>
      </c>
      <c r="G293" s="218">
        <f t="shared" si="34"/>
        <v>0</v>
      </c>
      <c r="H293" s="212"/>
      <c r="I293" s="152"/>
      <c r="J293" s="152"/>
      <c r="K293" s="150"/>
      <c r="L293" s="150"/>
      <c r="M293" s="150"/>
      <c r="N293" s="150"/>
      <c r="O293" s="152"/>
      <c r="P293" s="152"/>
      <c r="Q293" s="152"/>
      <c r="R293" s="152"/>
      <c r="S293" s="152"/>
      <c r="T293" s="152"/>
      <c r="U293" s="152"/>
      <c r="V293" s="152"/>
      <c r="W293" s="152"/>
      <c r="X293" s="152"/>
      <c r="Y293" s="152"/>
      <c r="Z293" s="150"/>
      <c r="AA293" s="150"/>
      <c r="AB293" s="150"/>
      <c r="AC293" s="150"/>
      <c r="AD293" s="150"/>
      <c r="AE293" s="150"/>
      <c r="AF293" s="150"/>
      <c r="AG293" s="152"/>
      <c r="AH293" s="4">
        <f t="shared" si="29"/>
        <v>0</v>
      </c>
      <c r="AI293" s="4">
        <f t="shared" si="30"/>
        <v>0</v>
      </c>
      <c r="AJ293" s="4">
        <f t="shared" si="31"/>
        <v>0</v>
      </c>
      <c r="AK293" s="4">
        <f t="shared" si="32"/>
        <v>0</v>
      </c>
      <c r="AL293" s="4">
        <f t="shared" si="33"/>
        <v>0</v>
      </c>
    </row>
    <row r="294" spans="6:38" ht="20.100000000000001" customHeight="1" x14ac:dyDescent="0.25">
      <c r="F294" s="4">
        <f t="shared" si="28"/>
        <v>0</v>
      </c>
      <c r="G294" s="218">
        <f t="shared" si="34"/>
        <v>0</v>
      </c>
      <c r="H294" s="212"/>
      <c r="I294" s="152"/>
      <c r="J294" s="152"/>
      <c r="K294" s="150"/>
      <c r="L294" s="150"/>
      <c r="M294" s="150"/>
      <c r="N294" s="150"/>
      <c r="O294" s="152"/>
      <c r="P294" s="152"/>
      <c r="Q294" s="152"/>
      <c r="R294" s="152"/>
      <c r="S294" s="152"/>
      <c r="T294" s="152"/>
      <c r="U294" s="152"/>
      <c r="V294" s="152"/>
      <c r="W294" s="152"/>
      <c r="X294" s="152"/>
      <c r="Y294" s="152"/>
      <c r="Z294" s="150"/>
      <c r="AA294" s="150"/>
      <c r="AB294" s="150"/>
      <c r="AC294" s="150"/>
      <c r="AD294" s="150"/>
      <c r="AE294" s="150"/>
      <c r="AF294" s="150"/>
      <c r="AG294" s="152"/>
      <c r="AH294" s="4">
        <f t="shared" si="29"/>
        <v>0</v>
      </c>
      <c r="AI294" s="4">
        <f t="shared" si="30"/>
        <v>0</v>
      </c>
      <c r="AJ294" s="4">
        <f t="shared" si="31"/>
        <v>0</v>
      </c>
      <c r="AK294" s="4">
        <f t="shared" si="32"/>
        <v>0</v>
      </c>
      <c r="AL294" s="4">
        <f t="shared" si="33"/>
        <v>0</v>
      </c>
    </row>
    <row r="295" spans="6:38" ht="20.100000000000001" customHeight="1" x14ac:dyDescent="0.25">
      <c r="F295" s="4">
        <f t="shared" si="28"/>
        <v>0</v>
      </c>
      <c r="G295" s="218">
        <f t="shared" si="34"/>
        <v>0</v>
      </c>
      <c r="H295" s="212"/>
      <c r="I295" s="152"/>
      <c r="J295" s="152"/>
      <c r="K295" s="150"/>
      <c r="L295" s="150"/>
      <c r="M295" s="150"/>
      <c r="N295" s="150"/>
      <c r="O295" s="152"/>
      <c r="P295" s="152"/>
      <c r="Q295" s="152"/>
      <c r="R295" s="152"/>
      <c r="S295" s="152"/>
      <c r="T295" s="152"/>
      <c r="U295" s="152"/>
      <c r="V295" s="152"/>
      <c r="W295" s="152"/>
      <c r="X295" s="152"/>
      <c r="Y295" s="152"/>
      <c r="Z295" s="150"/>
      <c r="AA295" s="150"/>
      <c r="AB295" s="150"/>
      <c r="AC295" s="150"/>
      <c r="AD295" s="150"/>
      <c r="AE295" s="150"/>
      <c r="AF295" s="150"/>
      <c r="AG295" s="152"/>
      <c r="AH295" s="4">
        <f t="shared" si="29"/>
        <v>0</v>
      </c>
      <c r="AI295" s="4">
        <f t="shared" si="30"/>
        <v>0</v>
      </c>
      <c r="AJ295" s="4">
        <f t="shared" si="31"/>
        <v>0</v>
      </c>
      <c r="AK295" s="4">
        <f t="shared" si="32"/>
        <v>0</v>
      </c>
      <c r="AL295" s="4">
        <f t="shared" si="33"/>
        <v>0</v>
      </c>
    </row>
    <row r="296" spans="6:38" ht="20.100000000000001" customHeight="1" x14ac:dyDescent="0.25">
      <c r="F296" s="4">
        <f t="shared" si="28"/>
        <v>0</v>
      </c>
      <c r="G296" s="218">
        <f t="shared" si="34"/>
        <v>0</v>
      </c>
      <c r="H296" s="212"/>
      <c r="I296" s="152"/>
      <c r="J296" s="152"/>
      <c r="K296" s="150"/>
      <c r="L296" s="150"/>
      <c r="M296" s="150"/>
      <c r="N296" s="150"/>
      <c r="O296" s="152"/>
      <c r="P296" s="152"/>
      <c r="Q296" s="152"/>
      <c r="R296" s="152"/>
      <c r="S296" s="152"/>
      <c r="T296" s="152"/>
      <c r="U296" s="152"/>
      <c r="V296" s="152"/>
      <c r="W296" s="152"/>
      <c r="X296" s="152"/>
      <c r="Y296" s="152"/>
      <c r="Z296" s="150"/>
      <c r="AA296" s="150"/>
      <c r="AB296" s="150"/>
      <c r="AC296" s="150"/>
      <c r="AD296" s="150"/>
      <c r="AE296" s="150"/>
      <c r="AF296" s="150"/>
      <c r="AG296" s="152"/>
      <c r="AH296" s="4">
        <f t="shared" si="29"/>
        <v>0</v>
      </c>
      <c r="AI296" s="4">
        <f t="shared" si="30"/>
        <v>0</v>
      </c>
      <c r="AJ296" s="4">
        <f t="shared" si="31"/>
        <v>0</v>
      </c>
      <c r="AK296" s="4">
        <f t="shared" si="32"/>
        <v>0</v>
      </c>
      <c r="AL296" s="4">
        <f t="shared" si="33"/>
        <v>0</v>
      </c>
    </row>
    <row r="297" spans="6:38" ht="20.100000000000001" customHeight="1" x14ac:dyDescent="0.25">
      <c r="F297" s="4">
        <f t="shared" si="28"/>
        <v>0</v>
      </c>
      <c r="G297" s="218">
        <f t="shared" si="34"/>
        <v>0</v>
      </c>
      <c r="H297" s="212"/>
      <c r="I297" s="152"/>
      <c r="J297" s="152"/>
      <c r="K297" s="150"/>
      <c r="L297" s="150"/>
      <c r="M297" s="150"/>
      <c r="N297" s="150"/>
      <c r="O297" s="152"/>
      <c r="P297" s="152"/>
      <c r="Q297" s="152"/>
      <c r="R297" s="152"/>
      <c r="S297" s="152"/>
      <c r="T297" s="152"/>
      <c r="U297" s="152"/>
      <c r="V297" s="152"/>
      <c r="W297" s="152"/>
      <c r="X297" s="152"/>
      <c r="Y297" s="152"/>
      <c r="Z297" s="150"/>
      <c r="AA297" s="150"/>
      <c r="AB297" s="150"/>
      <c r="AC297" s="150"/>
      <c r="AD297" s="150"/>
      <c r="AE297" s="150"/>
      <c r="AF297" s="150"/>
      <c r="AG297" s="152"/>
      <c r="AH297" s="4">
        <f t="shared" si="29"/>
        <v>0</v>
      </c>
      <c r="AI297" s="4">
        <f t="shared" si="30"/>
        <v>0</v>
      </c>
      <c r="AJ297" s="4">
        <f t="shared" si="31"/>
        <v>0</v>
      </c>
      <c r="AK297" s="4">
        <f t="shared" si="32"/>
        <v>0</v>
      </c>
      <c r="AL297" s="4">
        <f t="shared" si="33"/>
        <v>0</v>
      </c>
    </row>
    <row r="298" spans="6:38" ht="20.100000000000001" customHeight="1" x14ac:dyDescent="0.25">
      <c r="F298" s="4">
        <f t="shared" si="28"/>
        <v>0</v>
      </c>
      <c r="G298" s="218">
        <f t="shared" si="34"/>
        <v>0</v>
      </c>
      <c r="H298" s="212"/>
      <c r="I298" s="152"/>
      <c r="J298" s="152"/>
      <c r="K298" s="150"/>
      <c r="L298" s="150"/>
      <c r="M298" s="150"/>
      <c r="N298" s="150"/>
      <c r="O298" s="152"/>
      <c r="P298" s="152"/>
      <c r="Q298" s="152"/>
      <c r="R298" s="152"/>
      <c r="S298" s="152"/>
      <c r="T298" s="152"/>
      <c r="U298" s="152"/>
      <c r="V298" s="152"/>
      <c r="W298" s="152"/>
      <c r="X298" s="152"/>
      <c r="Y298" s="152"/>
      <c r="Z298" s="150"/>
      <c r="AA298" s="150"/>
      <c r="AB298" s="150"/>
      <c r="AC298" s="150"/>
      <c r="AD298" s="150"/>
      <c r="AE298" s="150"/>
      <c r="AF298" s="150"/>
      <c r="AG298" s="152"/>
      <c r="AH298" s="4">
        <f t="shared" si="29"/>
        <v>0</v>
      </c>
      <c r="AI298" s="4">
        <f t="shared" si="30"/>
        <v>0</v>
      </c>
      <c r="AJ298" s="4">
        <f t="shared" si="31"/>
        <v>0</v>
      </c>
      <c r="AK298" s="4">
        <f t="shared" si="32"/>
        <v>0</v>
      </c>
      <c r="AL298" s="4">
        <f t="shared" si="33"/>
        <v>0</v>
      </c>
    </row>
    <row r="299" spans="6:38" ht="20.100000000000001" customHeight="1" x14ac:dyDescent="0.25">
      <c r="F299" s="4">
        <f t="shared" si="28"/>
        <v>0</v>
      </c>
      <c r="G299" s="218">
        <f t="shared" si="34"/>
        <v>0</v>
      </c>
      <c r="H299" s="212"/>
      <c r="I299" s="152"/>
      <c r="J299" s="152"/>
      <c r="K299" s="150"/>
      <c r="L299" s="150"/>
      <c r="M299" s="150"/>
      <c r="N299" s="150"/>
      <c r="O299" s="152"/>
      <c r="P299" s="152"/>
      <c r="Q299" s="152"/>
      <c r="R299" s="152"/>
      <c r="S299" s="152"/>
      <c r="T299" s="152"/>
      <c r="U299" s="152"/>
      <c r="V299" s="152"/>
      <c r="W299" s="152"/>
      <c r="X299" s="152"/>
      <c r="Y299" s="152"/>
      <c r="Z299" s="150"/>
      <c r="AA299" s="150"/>
      <c r="AB299" s="150"/>
      <c r="AC299" s="150"/>
      <c r="AD299" s="150"/>
      <c r="AE299" s="150"/>
      <c r="AF299" s="150"/>
      <c r="AG299" s="152"/>
      <c r="AH299" s="4">
        <f t="shared" si="29"/>
        <v>0</v>
      </c>
      <c r="AI299" s="4">
        <f t="shared" si="30"/>
        <v>0</v>
      </c>
      <c r="AJ299" s="4">
        <f t="shared" si="31"/>
        <v>0</v>
      </c>
      <c r="AK299" s="4">
        <f t="shared" si="32"/>
        <v>0</v>
      </c>
      <c r="AL299" s="4">
        <f t="shared" si="33"/>
        <v>0</v>
      </c>
    </row>
    <row r="300" spans="6:38" ht="20.100000000000001" customHeight="1" x14ac:dyDescent="0.25">
      <c r="F300" s="4">
        <f t="shared" si="28"/>
        <v>0</v>
      </c>
      <c r="G300" s="218">
        <f t="shared" si="34"/>
        <v>0</v>
      </c>
      <c r="H300" s="212"/>
      <c r="I300" s="152"/>
      <c r="J300" s="152"/>
      <c r="K300" s="150"/>
      <c r="L300" s="150"/>
      <c r="M300" s="150"/>
      <c r="N300" s="150"/>
      <c r="O300" s="152"/>
      <c r="P300" s="152"/>
      <c r="Q300" s="152"/>
      <c r="R300" s="152"/>
      <c r="S300" s="152"/>
      <c r="T300" s="152"/>
      <c r="U300" s="152"/>
      <c r="V300" s="152"/>
      <c r="W300" s="152"/>
      <c r="X300" s="152"/>
      <c r="Y300" s="152"/>
      <c r="Z300" s="150"/>
      <c r="AA300" s="150"/>
      <c r="AB300" s="150"/>
      <c r="AC300" s="150"/>
      <c r="AD300" s="150"/>
      <c r="AE300" s="150"/>
      <c r="AF300" s="150"/>
      <c r="AG300" s="152"/>
      <c r="AH300" s="4">
        <f t="shared" si="29"/>
        <v>0</v>
      </c>
      <c r="AI300" s="4">
        <f t="shared" si="30"/>
        <v>0</v>
      </c>
      <c r="AJ300" s="4">
        <f t="shared" si="31"/>
        <v>0</v>
      </c>
      <c r="AK300" s="4">
        <f t="shared" si="32"/>
        <v>0</v>
      </c>
      <c r="AL300" s="4">
        <f t="shared" si="33"/>
        <v>0</v>
      </c>
    </row>
    <row r="301" spans="6:38" ht="20.100000000000001" customHeight="1" x14ac:dyDescent="0.25">
      <c r="F301" s="4">
        <f t="shared" si="28"/>
        <v>0</v>
      </c>
      <c r="G301" s="218">
        <f t="shared" si="34"/>
        <v>0</v>
      </c>
      <c r="H301" s="212"/>
      <c r="I301" s="152"/>
      <c r="J301" s="152"/>
      <c r="K301" s="150"/>
      <c r="L301" s="150"/>
      <c r="M301" s="150"/>
      <c r="N301" s="150"/>
      <c r="O301" s="152"/>
      <c r="P301" s="152"/>
      <c r="Q301" s="152"/>
      <c r="R301" s="152"/>
      <c r="S301" s="152"/>
      <c r="T301" s="152"/>
      <c r="U301" s="152"/>
      <c r="V301" s="152"/>
      <c r="W301" s="152"/>
      <c r="X301" s="152"/>
      <c r="Y301" s="152"/>
      <c r="Z301" s="150"/>
      <c r="AA301" s="150"/>
      <c r="AB301" s="150"/>
      <c r="AC301" s="150"/>
      <c r="AD301" s="150"/>
      <c r="AE301" s="150"/>
      <c r="AF301" s="150"/>
      <c r="AG301" s="152"/>
      <c r="AH301" s="4">
        <f t="shared" si="29"/>
        <v>0</v>
      </c>
      <c r="AI301" s="4">
        <f t="shared" si="30"/>
        <v>0</v>
      </c>
      <c r="AJ301" s="4">
        <f t="shared" si="31"/>
        <v>0</v>
      </c>
      <c r="AK301" s="4">
        <f t="shared" si="32"/>
        <v>0</v>
      </c>
      <c r="AL301" s="4">
        <f t="shared" si="33"/>
        <v>0</v>
      </c>
    </row>
    <row r="302" spans="6:38" ht="20.100000000000001" customHeight="1" x14ac:dyDescent="0.25">
      <c r="F302" s="4">
        <f t="shared" si="28"/>
        <v>0</v>
      </c>
      <c r="G302" s="218">
        <f t="shared" si="34"/>
        <v>0</v>
      </c>
      <c r="H302" s="212"/>
      <c r="I302" s="152"/>
      <c r="J302" s="152"/>
      <c r="K302" s="150"/>
      <c r="L302" s="150"/>
      <c r="M302" s="150"/>
      <c r="N302" s="150"/>
      <c r="O302" s="152"/>
      <c r="P302" s="152"/>
      <c r="Q302" s="152"/>
      <c r="R302" s="152"/>
      <c r="S302" s="152"/>
      <c r="T302" s="152"/>
      <c r="U302" s="152"/>
      <c r="V302" s="152"/>
      <c r="W302" s="152"/>
      <c r="X302" s="152"/>
      <c r="Y302" s="152"/>
      <c r="Z302" s="150"/>
      <c r="AA302" s="150"/>
      <c r="AB302" s="150"/>
      <c r="AC302" s="150"/>
      <c r="AD302" s="150"/>
      <c r="AE302" s="150"/>
      <c r="AF302" s="150"/>
      <c r="AG302" s="152"/>
      <c r="AH302" s="4">
        <f t="shared" si="29"/>
        <v>0</v>
      </c>
      <c r="AI302" s="4">
        <f t="shared" si="30"/>
        <v>0</v>
      </c>
      <c r="AJ302" s="4">
        <f t="shared" si="31"/>
        <v>0</v>
      </c>
      <c r="AK302" s="4">
        <f t="shared" si="32"/>
        <v>0</v>
      </c>
      <c r="AL302" s="4">
        <f t="shared" si="33"/>
        <v>0</v>
      </c>
    </row>
    <row r="303" spans="6:38" ht="20.100000000000001" customHeight="1" x14ac:dyDescent="0.25">
      <c r="F303" s="4">
        <f t="shared" si="28"/>
        <v>0</v>
      </c>
      <c r="G303" s="218">
        <f t="shared" si="34"/>
        <v>0</v>
      </c>
      <c r="H303" s="212"/>
      <c r="I303" s="152"/>
      <c r="J303" s="152"/>
      <c r="K303" s="150"/>
      <c r="L303" s="150"/>
      <c r="M303" s="150"/>
      <c r="N303" s="150"/>
      <c r="O303" s="152"/>
      <c r="P303" s="152"/>
      <c r="Q303" s="152"/>
      <c r="R303" s="152"/>
      <c r="S303" s="152"/>
      <c r="T303" s="152"/>
      <c r="U303" s="152"/>
      <c r="V303" s="152"/>
      <c r="W303" s="152"/>
      <c r="X303" s="152"/>
      <c r="Y303" s="152"/>
      <c r="Z303" s="150"/>
      <c r="AA303" s="150"/>
      <c r="AB303" s="150"/>
      <c r="AC303" s="150"/>
      <c r="AD303" s="150"/>
      <c r="AE303" s="150"/>
      <c r="AF303" s="150"/>
      <c r="AG303" s="152"/>
      <c r="AH303" s="4">
        <f t="shared" si="29"/>
        <v>0</v>
      </c>
      <c r="AI303" s="4">
        <f t="shared" si="30"/>
        <v>0</v>
      </c>
      <c r="AJ303" s="4">
        <f t="shared" si="31"/>
        <v>0</v>
      </c>
      <c r="AK303" s="4">
        <f t="shared" si="32"/>
        <v>0</v>
      </c>
      <c r="AL303" s="4">
        <f t="shared" si="33"/>
        <v>0</v>
      </c>
    </row>
    <row r="304" spans="6:38" ht="20.100000000000001" customHeight="1" x14ac:dyDescent="0.25">
      <c r="F304" s="4">
        <f t="shared" si="28"/>
        <v>0</v>
      </c>
      <c r="G304" s="218">
        <f t="shared" si="34"/>
        <v>0</v>
      </c>
      <c r="H304" s="212"/>
      <c r="I304" s="152"/>
      <c r="J304" s="152"/>
      <c r="K304" s="150"/>
      <c r="L304" s="150"/>
      <c r="M304" s="150"/>
      <c r="N304" s="150"/>
      <c r="O304" s="152"/>
      <c r="P304" s="152"/>
      <c r="Q304" s="152"/>
      <c r="R304" s="152"/>
      <c r="S304" s="152"/>
      <c r="T304" s="152"/>
      <c r="U304" s="152"/>
      <c r="V304" s="152"/>
      <c r="W304" s="152"/>
      <c r="X304" s="152"/>
      <c r="Y304" s="152"/>
      <c r="Z304" s="150"/>
      <c r="AA304" s="150"/>
      <c r="AB304" s="150"/>
      <c r="AC304" s="150"/>
      <c r="AD304" s="150"/>
      <c r="AE304" s="150"/>
      <c r="AF304" s="150"/>
      <c r="AG304" s="152"/>
      <c r="AH304" s="4">
        <f t="shared" si="29"/>
        <v>0</v>
      </c>
      <c r="AI304" s="4">
        <f t="shared" si="30"/>
        <v>0</v>
      </c>
      <c r="AJ304" s="4">
        <f t="shared" si="31"/>
        <v>0</v>
      </c>
      <c r="AK304" s="4">
        <f t="shared" si="32"/>
        <v>0</v>
      </c>
      <c r="AL304" s="4">
        <f t="shared" si="33"/>
        <v>0</v>
      </c>
    </row>
    <row r="305" spans="6:38" ht="20.100000000000001" customHeight="1" x14ac:dyDescent="0.25">
      <c r="F305" s="4">
        <f t="shared" si="28"/>
        <v>0</v>
      </c>
      <c r="G305" s="218">
        <f t="shared" si="34"/>
        <v>0</v>
      </c>
      <c r="H305" s="212"/>
      <c r="I305" s="152"/>
      <c r="J305" s="152"/>
      <c r="K305" s="150"/>
      <c r="L305" s="150"/>
      <c r="M305" s="150"/>
      <c r="N305" s="150"/>
      <c r="O305" s="152"/>
      <c r="P305" s="152"/>
      <c r="Q305" s="152"/>
      <c r="R305" s="152"/>
      <c r="S305" s="152"/>
      <c r="T305" s="152"/>
      <c r="U305" s="152"/>
      <c r="V305" s="152"/>
      <c r="W305" s="152"/>
      <c r="X305" s="152"/>
      <c r="Y305" s="152"/>
      <c r="Z305" s="150"/>
      <c r="AA305" s="150"/>
      <c r="AB305" s="150"/>
      <c r="AC305" s="150"/>
      <c r="AD305" s="150"/>
      <c r="AE305" s="150"/>
      <c r="AF305" s="150"/>
      <c r="AG305" s="152"/>
      <c r="AH305" s="4">
        <f t="shared" si="29"/>
        <v>0</v>
      </c>
      <c r="AI305" s="4">
        <f t="shared" si="30"/>
        <v>0</v>
      </c>
      <c r="AJ305" s="4">
        <f t="shared" si="31"/>
        <v>0</v>
      </c>
      <c r="AK305" s="4">
        <f t="shared" si="32"/>
        <v>0</v>
      </c>
      <c r="AL305" s="4">
        <f t="shared" si="33"/>
        <v>0</v>
      </c>
    </row>
    <row r="306" spans="6:38" ht="20.100000000000001" customHeight="1" x14ac:dyDescent="0.25">
      <c r="F306" s="4">
        <f t="shared" si="28"/>
        <v>0</v>
      </c>
      <c r="G306" s="218">
        <f t="shared" si="34"/>
        <v>0</v>
      </c>
      <c r="H306" s="212"/>
      <c r="I306" s="152"/>
      <c r="J306" s="152"/>
      <c r="K306" s="150"/>
      <c r="L306" s="150"/>
      <c r="M306" s="150"/>
      <c r="N306" s="150"/>
      <c r="O306" s="152"/>
      <c r="P306" s="152"/>
      <c r="Q306" s="152"/>
      <c r="R306" s="152"/>
      <c r="S306" s="152"/>
      <c r="T306" s="152"/>
      <c r="U306" s="152"/>
      <c r="V306" s="152"/>
      <c r="W306" s="152"/>
      <c r="X306" s="152"/>
      <c r="Y306" s="152"/>
      <c r="Z306" s="150"/>
      <c r="AA306" s="150"/>
      <c r="AB306" s="150"/>
      <c r="AC306" s="150"/>
      <c r="AD306" s="150"/>
      <c r="AE306" s="150"/>
      <c r="AF306" s="150"/>
      <c r="AG306" s="152"/>
      <c r="AH306" s="4">
        <f t="shared" si="29"/>
        <v>0</v>
      </c>
      <c r="AI306" s="4">
        <f t="shared" si="30"/>
        <v>0</v>
      </c>
      <c r="AJ306" s="4">
        <f t="shared" si="31"/>
        <v>0</v>
      </c>
      <c r="AK306" s="4">
        <f t="shared" si="32"/>
        <v>0</v>
      </c>
      <c r="AL306" s="4">
        <f t="shared" si="33"/>
        <v>0</v>
      </c>
    </row>
    <row r="307" spans="6:38" ht="20.100000000000001" customHeight="1" x14ac:dyDescent="0.25">
      <c r="F307" s="4">
        <f t="shared" si="28"/>
        <v>0</v>
      </c>
      <c r="G307" s="218">
        <f t="shared" si="34"/>
        <v>0</v>
      </c>
      <c r="H307" s="212"/>
      <c r="I307" s="152"/>
      <c r="J307" s="152"/>
      <c r="K307" s="150"/>
      <c r="L307" s="150"/>
      <c r="M307" s="150"/>
      <c r="N307" s="150"/>
      <c r="O307" s="152"/>
      <c r="P307" s="152"/>
      <c r="Q307" s="152"/>
      <c r="R307" s="152"/>
      <c r="S307" s="152"/>
      <c r="T307" s="152"/>
      <c r="U307" s="152"/>
      <c r="V307" s="152"/>
      <c r="W307" s="152"/>
      <c r="X307" s="152"/>
      <c r="Y307" s="152"/>
      <c r="Z307" s="150"/>
      <c r="AA307" s="150"/>
      <c r="AB307" s="150"/>
      <c r="AC307" s="150"/>
      <c r="AD307" s="150"/>
      <c r="AE307" s="150"/>
      <c r="AF307" s="150"/>
      <c r="AG307" s="152"/>
      <c r="AH307" s="4">
        <f t="shared" si="29"/>
        <v>0</v>
      </c>
      <c r="AI307" s="4">
        <f t="shared" si="30"/>
        <v>0</v>
      </c>
      <c r="AJ307" s="4">
        <f t="shared" si="31"/>
        <v>0</v>
      </c>
      <c r="AK307" s="4">
        <f t="shared" si="32"/>
        <v>0</v>
      </c>
      <c r="AL307" s="4">
        <f t="shared" si="33"/>
        <v>0</v>
      </c>
    </row>
    <row r="308" spans="6:38" ht="20.100000000000001" customHeight="1" x14ac:dyDescent="0.25">
      <c r="F308" s="4">
        <f t="shared" si="28"/>
        <v>0</v>
      </c>
      <c r="G308" s="218">
        <f t="shared" si="34"/>
        <v>0</v>
      </c>
      <c r="H308" s="212"/>
      <c r="I308" s="152"/>
      <c r="J308" s="152"/>
      <c r="K308" s="150"/>
      <c r="L308" s="150"/>
      <c r="M308" s="150"/>
      <c r="N308" s="150"/>
      <c r="O308" s="152"/>
      <c r="P308" s="152"/>
      <c r="Q308" s="152"/>
      <c r="R308" s="152"/>
      <c r="S308" s="152"/>
      <c r="T308" s="152"/>
      <c r="U308" s="152"/>
      <c r="V308" s="152"/>
      <c r="W308" s="152"/>
      <c r="X308" s="152"/>
      <c r="Y308" s="152"/>
      <c r="Z308" s="150"/>
      <c r="AA308" s="150"/>
      <c r="AB308" s="150"/>
      <c r="AC308" s="150"/>
      <c r="AD308" s="150"/>
      <c r="AE308" s="150"/>
      <c r="AF308" s="150"/>
      <c r="AG308" s="152"/>
      <c r="AH308" s="4">
        <f t="shared" si="29"/>
        <v>0</v>
      </c>
      <c r="AI308" s="4">
        <f t="shared" si="30"/>
        <v>0</v>
      </c>
      <c r="AJ308" s="4">
        <f t="shared" si="31"/>
        <v>0</v>
      </c>
      <c r="AK308" s="4">
        <f t="shared" si="32"/>
        <v>0</v>
      </c>
      <c r="AL308" s="4">
        <f t="shared" si="33"/>
        <v>0</v>
      </c>
    </row>
    <row r="309" spans="6:38" ht="20.100000000000001" customHeight="1" x14ac:dyDescent="0.25">
      <c r="F309" s="4">
        <f t="shared" si="28"/>
        <v>0</v>
      </c>
      <c r="G309" s="218">
        <f t="shared" si="34"/>
        <v>0</v>
      </c>
      <c r="H309" s="212"/>
      <c r="I309" s="152"/>
      <c r="J309" s="152"/>
      <c r="K309" s="150"/>
      <c r="L309" s="150"/>
      <c r="M309" s="150"/>
      <c r="N309" s="150"/>
      <c r="O309" s="152"/>
      <c r="P309" s="152"/>
      <c r="Q309" s="152"/>
      <c r="R309" s="152"/>
      <c r="S309" s="152"/>
      <c r="T309" s="152"/>
      <c r="U309" s="152"/>
      <c r="V309" s="152"/>
      <c r="W309" s="152"/>
      <c r="X309" s="152"/>
      <c r="Y309" s="152"/>
      <c r="Z309" s="150"/>
      <c r="AA309" s="150"/>
      <c r="AB309" s="150"/>
      <c r="AC309" s="150"/>
      <c r="AD309" s="150"/>
      <c r="AE309" s="150"/>
      <c r="AF309" s="150"/>
      <c r="AG309" s="152"/>
      <c r="AH309" s="4">
        <f t="shared" si="29"/>
        <v>0</v>
      </c>
      <c r="AI309" s="4">
        <f t="shared" si="30"/>
        <v>0</v>
      </c>
      <c r="AJ309" s="4">
        <f t="shared" si="31"/>
        <v>0</v>
      </c>
      <c r="AK309" s="4">
        <f t="shared" si="32"/>
        <v>0</v>
      </c>
      <c r="AL309" s="4">
        <f t="shared" si="33"/>
        <v>0</v>
      </c>
    </row>
    <row r="310" spans="6:38" ht="20.100000000000001" customHeight="1" x14ac:dyDescent="0.25">
      <c r="F310" s="4">
        <f t="shared" si="28"/>
        <v>0</v>
      </c>
      <c r="G310" s="218">
        <f t="shared" si="34"/>
        <v>0</v>
      </c>
      <c r="H310" s="212"/>
      <c r="I310" s="152"/>
      <c r="J310" s="152"/>
      <c r="K310" s="150"/>
      <c r="L310" s="150"/>
      <c r="M310" s="150"/>
      <c r="N310" s="150"/>
      <c r="O310" s="152"/>
      <c r="P310" s="152"/>
      <c r="Q310" s="152"/>
      <c r="R310" s="152"/>
      <c r="S310" s="152"/>
      <c r="T310" s="152"/>
      <c r="U310" s="152"/>
      <c r="V310" s="152"/>
      <c r="W310" s="152"/>
      <c r="X310" s="152"/>
      <c r="Y310" s="152"/>
      <c r="Z310" s="150"/>
      <c r="AA310" s="150"/>
      <c r="AB310" s="150"/>
      <c r="AC310" s="150"/>
      <c r="AD310" s="150"/>
      <c r="AE310" s="150"/>
      <c r="AF310" s="150"/>
      <c r="AG310" s="152"/>
      <c r="AH310" s="4">
        <f t="shared" si="29"/>
        <v>0</v>
      </c>
      <c r="AI310" s="4">
        <f t="shared" si="30"/>
        <v>0</v>
      </c>
      <c r="AJ310" s="4">
        <f t="shared" si="31"/>
        <v>0</v>
      </c>
      <c r="AK310" s="4">
        <f t="shared" si="32"/>
        <v>0</v>
      </c>
      <c r="AL310" s="4">
        <f t="shared" si="33"/>
        <v>0</v>
      </c>
    </row>
    <row r="311" spans="6:38" ht="20.100000000000001" customHeight="1" x14ac:dyDescent="0.25">
      <c r="F311" s="4">
        <f t="shared" si="28"/>
        <v>0</v>
      </c>
      <c r="G311" s="218">
        <f t="shared" si="34"/>
        <v>0</v>
      </c>
      <c r="H311" s="212"/>
      <c r="I311" s="152"/>
      <c r="J311" s="152"/>
      <c r="K311" s="150"/>
      <c r="L311" s="150"/>
      <c r="M311" s="150"/>
      <c r="N311" s="150"/>
      <c r="O311" s="152"/>
      <c r="P311" s="152"/>
      <c r="Q311" s="152"/>
      <c r="R311" s="152"/>
      <c r="S311" s="152"/>
      <c r="T311" s="152"/>
      <c r="U311" s="152"/>
      <c r="V311" s="152"/>
      <c r="W311" s="152"/>
      <c r="X311" s="152"/>
      <c r="Y311" s="152"/>
      <c r="Z311" s="150"/>
      <c r="AA311" s="150"/>
      <c r="AB311" s="150"/>
      <c r="AC311" s="150"/>
      <c r="AD311" s="150"/>
      <c r="AE311" s="150"/>
      <c r="AF311" s="150"/>
      <c r="AG311" s="152"/>
      <c r="AH311" s="4">
        <f t="shared" si="29"/>
        <v>0</v>
      </c>
      <c r="AI311" s="4">
        <f t="shared" si="30"/>
        <v>0</v>
      </c>
      <c r="AJ311" s="4">
        <f t="shared" si="31"/>
        <v>0</v>
      </c>
      <c r="AK311" s="4">
        <f t="shared" si="32"/>
        <v>0</v>
      </c>
      <c r="AL311" s="4">
        <f t="shared" si="33"/>
        <v>0</v>
      </c>
    </row>
    <row r="312" spans="6:38" ht="20.100000000000001" customHeight="1" x14ac:dyDescent="0.25">
      <c r="F312" s="4">
        <f t="shared" si="28"/>
        <v>0</v>
      </c>
      <c r="G312" s="218">
        <f t="shared" si="34"/>
        <v>0</v>
      </c>
      <c r="H312" s="212"/>
      <c r="I312" s="152"/>
      <c r="J312" s="152"/>
      <c r="K312" s="150"/>
      <c r="L312" s="150"/>
      <c r="M312" s="150"/>
      <c r="N312" s="150"/>
      <c r="O312" s="152"/>
      <c r="P312" s="152"/>
      <c r="Q312" s="152"/>
      <c r="R312" s="152"/>
      <c r="S312" s="152"/>
      <c r="T312" s="152"/>
      <c r="U312" s="152"/>
      <c r="V312" s="152"/>
      <c r="W312" s="152"/>
      <c r="X312" s="152"/>
      <c r="Y312" s="152"/>
      <c r="Z312" s="150"/>
      <c r="AA312" s="150"/>
      <c r="AB312" s="150"/>
      <c r="AC312" s="150"/>
      <c r="AD312" s="150"/>
      <c r="AE312" s="150"/>
      <c r="AF312" s="150"/>
      <c r="AG312" s="152"/>
      <c r="AH312" s="4">
        <f t="shared" si="29"/>
        <v>0</v>
      </c>
      <c r="AI312" s="4">
        <f t="shared" si="30"/>
        <v>0</v>
      </c>
      <c r="AJ312" s="4">
        <f t="shared" si="31"/>
        <v>0</v>
      </c>
      <c r="AK312" s="4">
        <f t="shared" si="32"/>
        <v>0</v>
      </c>
      <c r="AL312" s="4">
        <f t="shared" si="33"/>
        <v>0</v>
      </c>
    </row>
    <row r="313" spans="6:38" ht="20.100000000000001" customHeight="1" x14ac:dyDescent="0.25">
      <c r="F313" s="4">
        <f t="shared" si="28"/>
        <v>0</v>
      </c>
      <c r="G313" s="218">
        <f t="shared" si="34"/>
        <v>0</v>
      </c>
      <c r="H313" s="212"/>
      <c r="I313" s="152"/>
      <c r="J313" s="152"/>
      <c r="K313" s="150"/>
      <c r="L313" s="150"/>
      <c r="M313" s="150"/>
      <c r="N313" s="150"/>
      <c r="O313" s="152"/>
      <c r="P313" s="152"/>
      <c r="Q313" s="152"/>
      <c r="R313" s="152"/>
      <c r="S313" s="152"/>
      <c r="T313" s="152"/>
      <c r="U313" s="152"/>
      <c r="V313" s="152"/>
      <c r="W313" s="152"/>
      <c r="X313" s="152"/>
      <c r="Y313" s="152"/>
      <c r="Z313" s="150"/>
      <c r="AA313" s="150"/>
      <c r="AB313" s="150"/>
      <c r="AC313" s="150"/>
      <c r="AD313" s="150"/>
      <c r="AE313" s="150"/>
      <c r="AF313" s="150"/>
      <c r="AG313" s="152"/>
      <c r="AH313" s="4">
        <f t="shared" si="29"/>
        <v>0</v>
      </c>
      <c r="AI313" s="4">
        <f t="shared" si="30"/>
        <v>0</v>
      </c>
      <c r="AJ313" s="4">
        <f t="shared" si="31"/>
        <v>0</v>
      </c>
      <c r="AK313" s="4">
        <f t="shared" si="32"/>
        <v>0</v>
      </c>
      <c r="AL313" s="4">
        <f t="shared" si="33"/>
        <v>0</v>
      </c>
    </row>
    <row r="314" spans="6:38" ht="20.100000000000001" customHeight="1" x14ac:dyDescent="0.25">
      <c r="F314" s="4">
        <f t="shared" si="28"/>
        <v>0</v>
      </c>
      <c r="G314" s="218">
        <f t="shared" si="34"/>
        <v>0</v>
      </c>
      <c r="H314" s="212"/>
      <c r="I314" s="152"/>
      <c r="J314" s="152"/>
      <c r="K314" s="150"/>
      <c r="L314" s="150"/>
      <c r="M314" s="150"/>
      <c r="N314" s="150"/>
      <c r="O314" s="152"/>
      <c r="P314" s="152"/>
      <c r="Q314" s="152"/>
      <c r="R314" s="152"/>
      <c r="S314" s="152"/>
      <c r="T314" s="152"/>
      <c r="U314" s="152"/>
      <c r="V314" s="152"/>
      <c r="W314" s="152"/>
      <c r="X314" s="152"/>
      <c r="Y314" s="152"/>
      <c r="Z314" s="150"/>
      <c r="AA314" s="150"/>
      <c r="AB314" s="150"/>
      <c r="AC314" s="150"/>
      <c r="AD314" s="150"/>
      <c r="AE314" s="150"/>
      <c r="AF314" s="150"/>
      <c r="AG314" s="152"/>
      <c r="AH314" s="4">
        <f t="shared" si="29"/>
        <v>0</v>
      </c>
      <c r="AI314" s="4">
        <f t="shared" si="30"/>
        <v>0</v>
      </c>
      <c r="AJ314" s="4">
        <f t="shared" si="31"/>
        <v>0</v>
      </c>
      <c r="AK314" s="4">
        <f t="shared" si="32"/>
        <v>0</v>
      </c>
      <c r="AL314" s="4">
        <f t="shared" si="33"/>
        <v>0</v>
      </c>
    </row>
    <row r="315" spans="6:38" ht="20.100000000000001" customHeight="1" x14ac:dyDescent="0.25">
      <c r="F315" s="4">
        <f t="shared" si="28"/>
        <v>0</v>
      </c>
      <c r="G315" s="218">
        <f t="shared" si="34"/>
        <v>0</v>
      </c>
      <c r="H315" s="212"/>
      <c r="I315" s="152"/>
      <c r="J315" s="152"/>
      <c r="K315" s="150"/>
      <c r="L315" s="150"/>
      <c r="M315" s="150"/>
      <c r="N315" s="150"/>
      <c r="O315" s="152"/>
      <c r="P315" s="152"/>
      <c r="Q315" s="152"/>
      <c r="R315" s="152"/>
      <c r="S315" s="152"/>
      <c r="T315" s="152"/>
      <c r="U315" s="152"/>
      <c r="V315" s="152"/>
      <c r="W315" s="152"/>
      <c r="X315" s="152"/>
      <c r="Y315" s="152"/>
      <c r="Z315" s="150"/>
      <c r="AA315" s="150"/>
      <c r="AB315" s="150"/>
      <c r="AC315" s="150"/>
      <c r="AD315" s="150"/>
      <c r="AE315" s="150"/>
      <c r="AF315" s="150"/>
      <c r="AG315" s="152"/>
      <c r="AH315" s="4">
        <f t="shared" si="29"/>
        <v>0</v>
      </c>
      <c r="AI315" s="4">
        <f t="shared" si="30"/>
        <v>0</v>
      </c>
      <c r="AJ315" s="4">
        <f t="shared" si="31"/>
        <v>0</v>
      </c>
      <c r="AK315" s="4">
        <f t="shared" si="32"/>
        <v>0</v>
      </c>
      <c r="AL315" s="4">
        <f t="shared" si="33"/>
        <v>0</v>
      </c>
    </row>
    <row r="316" spans="6:38" ht="20.100000000000001" customHeight="1" x14ac:dyDescent="0.25">
      <c r="F316" s="4">
        <f t="shared" si="28"/>
        <v>0</v>
      </c>
      <c r="G316" s="218">
        <f t="shared" si="34"/>
        <v>0</v>
      </c>
      <c r="H316" s="212"/>
      <c r="I316" s="152"/>
      <c r="J316" s="152"/>
      <c r="K316" s="150"/>
      <c r="L316" s="150"/>
      <c r="M316" s="150"/>
      <c r="N316" s="150"/>
      <c r="O316" s="152"/>
      <c r="P316" s="152"/>
      <c r="Q316" s="152"/>
      <c r="R316" s="152"/>
      <c r="S316" s="152"/>
      <c r="T316" s="152"/>
      <c r="U316" s="152"/>
      <c r="V316" s="152"/>
      <c r="W316" s="152"/>
      <c r="X316" s="152"/>
      <c r="Y316" s="152"/>
      <c r="Z316" s="150"/>
      <c r="AA316" s="150"/>
      <c r="AB316" s="150"/>
      <c r="AC316" s="150"/>
      <c r="AD316" s="150"/>
      <c r="AE316" s="150"/>
      <c r="AF316" s="150"/>
      <c r="AG316" s="152"/>
      <c r="AH316" s="4">
        <f t="shared" si="29"/>
        <v>0</v>
      </c>
      <c r="AI316" s="4">
        <f t="shared" si="30"/>
        <v>0</v>
      </c>
      <c r="AJ316" s="4">
        <f t="shared" si="31"/>
        <v>0</v>
      </c>
      <c r="AK316" s="4">
        <f t="shared" si="32"/>
        <v>0</v>
      </c>
      <c r="AL316" s="4">
        <f t="shared" si="33"/>
        <v>0</v>
      </c>
    </row>
    <row r="317" spans="6:38" ht="20.100000000000001" customHeight="1" x14ac:dyDescent="0.25">
      <c r="F317" s="4">
        <f t="shared" si="28"/>
        <v>0</v>
      </c>
      <c r="G317" s="218">
        <f t="shared" si="34"/>
        <v>0</v>
      </c>
      <c r="H317" s="212"/>
      <c r="I317" s="152"/>
      <c r="J317" s="152"/>
      <c r="K317" s="150"/>
      <c r="L317" s="150"/>
      <c r="M317" s="150"/>
      <c r="N317" s="150"/>
      <c r="O317" s="152"/>
      <c r="P317" s="152"/>
      <c r="Q317" s="152"/>
      <c r="R317" s="152"/>
      <c r="S317" s="152"/>
      <c r="T317" s="152"/>
      <c r="U317" s="152"/>
      <c r="V317" s="152"/>
      <c r="W317" s="152"/>
      <c r="X317" s="152"/>
      <c r="Y317" s="152"/>
      <c r="Z317" s="150"/>
      <c r="AA317" s="150"/>
      <c r="AB317" s="150"/>
      <c r="AC317" s="150"/>
      <c r="AD317" s="150"/>
      <c r="AE317" s="150"/>
      <c r="AF317" s="150"/>
      <c r="AG317" s="152"/>
      <c r="AH317" s="4">
        <f t="shared" si="29"/>
        <v>0</v>
      </c>
      <c r="AI317" s="4">
        <f t="shared" si="30"/>
        <v>0</v>
      </c>
      <c r="AJ317" s="4">
        <f t="shared" si="31"/>
        <v>0</v>
      </c>
      <c r="AK317" s="4">
        <f t="shared" si="32"/>
        <v>0</v>
      </c>
      <c r="AL317" s="4">
        <f t="shared" si="33"/>
        <v>0</v>
      </c>
    </row>
    <row r="318" spans="6:38" ht="20.100000000000001" customHeight="1" x14ac:dyDescent="0.25">
      <c r="F318" s="4">
        <f t="shared" si="28"/>
        <v>0</v>
      </c>
      <c r="G318" s="218">
        <f t="shared" si="34"/>
        <v>0</v>
      </c>
      <c r="H318" s="212"/>
      <c r="I318" s="152"/>
      <c r="J318" s="152"/>
      <c r="K318" s="150"/>
      <c r="L318" s="150"/>
      <c r="M318" s="150"/>
      <c r="N318" s="150"/>
      <c r="O318" s="152"/>
      <c r="P318" s="152"/>
      <c r="Q318" s="152"/>
      <c r="R318" s="152"/>
      <c r="S318" s="152"/>
      <c r="T318" s="152"/>
      <c r="U318" s="152"/>
      <c r="V318" s="152"/>
      <c r="W318" s="152"/>
      <c r="X318" s="152"/>
      <c r="Y318" s="152"/>
      <c r="Z318" s="150"/>
      <c r="AA318" s="150"/>
      <c r="AB318" s="150"/>
      <c r="AC318" s="150"/>
      <c r="AD318" s="150"/>
      <c r="AE318" s="150"/>
      <c r="AF318" s="150"/>
      <c r="AG318" s="152"/>
      <c r="AH318" s="4">
        <f t="shared" si="29"/>
        <v>0</v>
      </c>
      <c r="AI318" s="4">
        <f t="shared" si="30"/>
        <v>0</v>
      </c>
      <c r="AJ318" s="4">
        <f t="shared" si="31"/>
        <v>0</v>
      </c>
      <c r="AK318" s="4">
        <f t="shared" si="32"/>
        <v>0</v>
      </c>
      <c r="AL318" s="4">
        <f t="shared" si="33"/>
        <v>0</v>
      </c>
    </row>
    <row r="319" spans="6:38" ht="20.100000000000001" customHeight="1" x14ac:dyDescent="0.25">
      <c r="F319" s="4">
        <f t="shared" si="28"/>
        <v>0</v>
      </c>
      <c r="G319" s="218">
        <f t="shared" si="34"/>
        <v>0</v>
      </c>
      <c r="H319" s="212"/>
      <c r="I319" s="152"/>
      <c r="J319" s="152"/>
      <c r="K319" s="150"/>
      <c r="L319" s="150"/>
      <c r="M319" s="150"/>
      <c r="N319" s="150"/>
      <c r="O319" s="152"/>
      <c r="P319" s="152"/>
      <c r="Q319" s="152"/>
      <c r="R319" s="152"/>
      <c r="S319" s="152"/>
      <c r="T319" s="152"/>
      <c r="U319" s="152"/>
      <c r="V319" s="152"/>
      <c r="W319" s="152"/>
      <c r="X319" s="152"/>
      <c r="Y319" s="152"/>
      <c r="Z319" s="150"/>
      <c r="AA319" s="150"/>
      <c r="AB319" s="150"/>
      <c r="AC319" s="150"/>
      <c r="AD319" s="150"/>
      <c r="AE319" s="150"/>
      <c r="AF319" s="150"/>
      <c r="AG319" s="152"/>
      <c r="AH319" s="4">
        <f t="shared" si="29"/>
        <v>0</v>
      </c>
      <c r="AI319" s="4">
        <f t="shared" si="30"/>
        <v>0</v>
      </c>
      <c r="AJ319" s="4">
        <f t="shared" si="31"/>
        <v>0</v>
      </c>
      <c r="AK319" s="4">
        <f t="shared" si="32"/>
        <v>0</v>
      </c>
      <c r="AL319" s="4">
        <f t="shared" si="33"/>
        <v>0</v>
      </c>
    </row>
    <row r="320" spans="6:38" ht="20.100000000000001" customHeight="1" x14ac:dyDescent="0.25">
      <c r="F320" s="4">
        <f t="shared" si="28"/>
        <v>0</v>
      </c>
      <c r="G320" s="218">
        <f t="shared" si="34"/>
        <v>0</v>
      </c>
      <c r="H320" s="212"/>
      <c r="I320" s="152"/>
      <c r="J320" s="152"/>
      <c r="K320" s="150"/>
      <c r="L320" s="150"/>
      <c r="M320" s="150"/>
      <c r="N320" s="150"/>
      <c r="O320" s="152"/>
      <c r="P320" s="152"/>
      <c r="Q320" s="152"/>
      <c r="R320" s="152"/>
      <c r="S320" s="152"/>
      <c r="T320" s="152"/>
      <c r="U320" s="152"/>
      <c r="V320" s="152"/>
      <c r="W320" s="152"/>
      <c r="X320" s="152"/>
      <c r="Y320" s="152"/>
      <c r="Z320" s="150"/>
      <c r="AA320" s="150"/>
      <c r="AB320" s="150"/>
      <c r="AC320" s="150"/>
      <c r="AD320" s="150"/>
      <c r="AE320" s="150"/>
      <c r="AF320" s="150"/>
      <c r="AG320" s="152"/>
      <c r="AH320" s="4">
        <f t="shared" si="29"/>
        <v>0</v>
      </c>
      <c r="AI320" s="4">
        <f t="shared" si="30"/>
        <v>0</v>
      </c>
      <c r="AJ320" s="4">
        <f t="shared" si="31"/>
        <v>0</v>
      </c>
      <c r="AK320" s="4">
        <f t="shared" si="32"/>
        <v>0</v>
      </c>
      <c r="AL320" s="4">
        <f t="shared" si="33"/>
        <v>0</v>
      </c>
    </row>
    <row r="321" spans="6:38" ht="20.100000000000001" customHeight="1" x14ac:dyDescent="0.25">
      <c r="F321" s="4">
        <f t="shared" si="28"/>
        <v>0</v>
      </c>
      <c r="G321" s="218">
        <f t="shared" si="34"/>
        <v>0</v>
      </c>
      <c r="H321" s="212"/>
      <c r="I321" s="152"/>
      <c r="J321" s="152"/>
      <c r="K321" s="150"/>
      <c r="L321" s="150"/>
      <c r="M321" s="150"/>
      <c r="N321" s="150"/>
      <c r="O321" s="152"/>
      <c r="P321" s="152"/>
      <c r="Q321" s="152"/>
      <c r="R321" s="152"/>
      <c r="S321" s="152"/>
      <c r="T321" s="152"/>
      <c r="U321" s="152"/>
      <c r="V321" s="152"/>
      <c r="W321" s="152"/>
      <c r="X321" s="152"/>
      <c r="Y321" s="152"/>
      <c r="Z321" s="150"/>
      <c r="AA321" s="150"/>
      <c r="AB321" s="150"/>
      <c r="AC321" s="150"/>
      <c r="AD321" s="150"/>
      <c r="AE321" s="150"/>
      <c r="AF321" s="150"/>
      <c r="AG321" s="152"/>
      <c r="AH321" s="4">
        <f t="shared" si="29"/>
        <v>0</v>
      </c>
      <c r="AI321" s="4">
        <f t="shared" si="30"/>
        <v>0</v>
      </c>
      <c r="AJ321" s="4">
        <f t="shared" si="31"/>
        <v>0</v>
      </c>
      <c r="AK321" s="4">
        <f t="shared" si="32"/>
        <v>0</v>
      </c>
      <c r="AL321" s="4">
        <f t="shared" si="33"/>
        <v>0</v>
      </c>
    </row>
    <row r="322" spans="6:38" ht="20.100000000000001" customHeight="1" x14ac:dyDescent="0.25">
      <c r="F322" s="4">
        <f t="shared" si="28"/>
        <v>0</v>
      </c>
      <c r="G322" s="218">
        <f t="shared" si="34"/>
        <v>0</v>
      </c>
      <c r="H322" s="212"/>
      <c r="I322" s="152"/>
      <c r="J322" s="152"/>
      <c r="K322" s="150"/>
      <c r="L322" s="150"/>
      <c r="M322" s="150"/>
      <c r="N322" s="150"/>
      <c r="O322" s="152"/>
      <c r="P322" s="152"/>
      <c r="Q322" s="152"/>
      <c r="R322" s="152"/>
      <c r="S322" s="152"/>
      <c r="T322" s="152"/>
      <c r="U322" s="152"/>
      <c r="V322" s="152"/>
      <c r="W322" s="152"/>
      <c r="X322" s="152"/>
      <c r="Y322" s="152"/>
      <c r="Z322" s="150"/>
      <c r="AA322" s="150"/>
      <c r="AB322" s="150"/>
      <c r="AC322" s="150"/>
      <c r="AD322" s="150"/>
      <c r="AE322" s="150"/>
      <c r="AF322" s="150"/>
      <c r="AG322" s="152"/>
      <c r="AH322" s="4">
        <f t="shared" si="29"/>
        <v>0</v>
      </c>
      <c r="AI322" s="4">
        <f t="shared" si="30"/>
        <v>0</v>
      </c>
      <c r="AJ322" s="4">
        <f t="shared" si="31"/>
        <v>0</v>
      </c>
      <c r="AK322" s="4">
        <f t="shared" si="32"/>
        <v>0</v>
      </c>
      <c r="AL322" s="4">
        <f t="shared" si="33"/>
        <v>0</v>
      </c>
    </row>
    <row r="323" spans="6:38" ht="20.100000000000001" customHeight="1" x14ac:dyDescent="0.25">
      <c r="F323" s="4">
        <f t="shared" si="28"/>
        <v>0</v>
      </c>
      <c r="G323" s="218">
        <f t="shared" si="34"/>
        <v>0</v>
      </c>
      <c r="H323" s="212"/>
      <c r="I323" s="152"/>
      <c r="J323" s="152"/>
      <c r="K323" s="150"/>
      <c r="L323" s="150"/>
      <c r="M323" s="150"/>
      <c r="N323" s="150"/>
      <c r="O323" s="152"/>
      <c r="P323" s="152"/>
      <c r="Q323" s="152"/>
      <c r="R323" s="152"/>
      <c r="S323" s="152"/>
      <c r="T323" s="152"/>
      <c r="U323" s="152"/>
      <c r="V323" s="152"/>
      <c r="W323" s="152"/>
      <c r="X323" s="152"/>
      <c r="Y323" s="152"/>
      <c r="Z323" s="150"/>
      <c r="AA323" s="150"/>
      <c r="AB323" s="150"/>
      <c r="AC323" s="150"/>
      <c r="AD323" s="150"/>
      <c r="AE323" s="150"/>
      <c r="AF323" s="150"/>
      <c r="AG323" s="152"/>
      <c r="AH323" s="4">
        <f t="shared" si="29"/>
        <v>0</v>
      </c>
      <c r="AI323" s="4">
        <f t="shared" si="30"/>
        <v>0</v>
      </c>
      <c r="AJ323" s="4">
        <f t="shared" si="31"/>
        <v>0</v>
      </c>
      <c r="AK323" s="4">
        <f t="shared" si="32"/>
        <v>0</v>
      </c>
      <c r="AL323" s="4">
        <f t="shared" si="33"/>
        <v>0</v>
      </c>
    </row>
    <row r="324" spans="6:38" ht="20.100000000000001" customHeight="1" x14ac:dyDescent="0.25">
      <c r="F324" s="4">
        <f t="shared" si="28"/>
        <v>0</v>
      </c>
      <c r="G324" s="218">
        <f t="shared" si="34"/>
        <v>0</v>
      </c>
      <c r="H324" s="212"/>
      <c r="I324" s="152"/>
      <c r="J324" s="152"/>
      <c r="K324" s="150"/>
      <c r="L324" s="150"/>
      <c r="M324" s="150"/>
      <c r="N324" s="150"/>
      <c r="O324" s="152"/>
      <c r="P324" s="152"/>
      <c r="Q324" s="152"/>
      <c r="R324" s="152"/>
      <c r="S324" s="152"/>
      <c r="T324" s="152"/>
      <c r="U324" s="152"/>
      <c r="V324" s="152"/>
      <c r="W324" s="152"/>
      <c r="X324" s="152"/>
      <c r="Y324" s="152"/>
      <c r="Z324" s="150"/>
      <c r="AA324" s="150"/>
      <c r="AB324" s="150"/>
      <c r="AC324" s="150"/>
      <c r="AD324" s="150"/>
      <c r="AE324" s="150"/>
      <c r="AF324" s="150"/>
      <c r="AG324" s="152"/>
      <c r="AH324" s="4">
        <f t="shared" si="29"/>
        <v>0</v>
      </c>
      <c r="AI324" s="4">
        <f t="shared" si="30"/>
        <v>0</v>
      </c>
      <c r="AJ324" s="4">
        <f t="shared" si="31"/>
        <v>0</v>
      </c>
      <c r="AK324" s="4">
        <f t="shared" si="32"/>
        <v>0</v>
      </c>
      <c r="AL324" s="4">
        <f t="shared" si="33"/>
        <v>0</v>
      </c>
    </row>
    <row r="325" spans="6:38" ht="20.100000000000001" customHeight="1" x14ac:dyDescent="0.25">
      <c r="F325" s="4">
        <f t="shared" si="28"/>
        <v>0</v>
      </c>
      <c r="G325" s="218">
        <f t="shared" si="34"/>
        <v>0</v>
      </c>
      <c r="H325" s="212"/>
      <c r="I325" s="152"/>
      <c r="J325" s="152"/>
      <c r="K325" s="150"/>
      <c r="L325" s="150"/>
      <c r="M325" s="150"/>
      <c r="N325" s="150"/>
      <c r="O325" s="152"/>
      <c r="P325" s="152"/>
      <c r="Q325" s="152"/>
      <c r="R325" s="152"/>
      <c r="S325" s="152"/>
      <c r="T325" s="152"/>
      <c r="U325" s="152"/>
      <c r="V325" s="152"/>
      <c r="W325" s="152"/>
      <c r="X325" s="152"/>
      <c r="Y325" s="152"/>
      <c r="Z325" s="150"/>
      <c r="AA325" s="150"/>
      <c r="AB325" s="150"/>
      <c r="AC325" s="150"/>
      <c r="AD325" s="150"/>
      <c r="AE325" s="150"/>
      <c r="AF325" s="150"/>
      <c r="AG325" s="152"/>
      <c r="AH325" s="4">
        <f t="shared" si="29"/>
        <v>0</v>
      </c>
      <c r="AI325" s="4">
        <f t="shared" si="30"/>
        <v>0</v>
      </c>
      <c r="AJ325" s="4">
        <f t="shared" si="31"/>
        <v>0</v>
      </c>
      <c r="AK325" s="4">
        <f t="shared" si="32"/>
        <v>0</v>
      </c>
      <c r="AL325" s="4">
        <f t="shared" si="33"/>
        <v>0</v>
      </c>
    </row>
    <row r="326" spans="6:38" ht="20.100000000000001" customHeight="1" x14ac:dyDescent="0.25">
      <c r="F326" s="4">
        <f t="shared" si="28"/>
        <v>0</v>
      </c>
      <c r="G326" s="218">
        <f t="shared" si="34"/>
        <v>0</v>
      </c>
      <c r="H326" s="212"/>
      <c r="I326" s="152"/>
      <c r="J326" s="152"/>
      <c r="K326" s="150"/>
      <c r="L326" s="150"/>
      <c r="M326" s="150"/>
      <c r="N326" s="150"/>
      <c r="O326" s="152"/>
      <c r="P326" s="152"/>
      <c r="Q326" s="152"/>
      <c r="R326" s="152"/>
      <c r="S326" s="152"/>
      <c r="T326" s="152"/>
      <c r="U326" s="152"/>
      <c r="V326" s="152"/>
      <c r="W326" s="152"/>
      <c r="X326" s="152"/>
      <c r="Y326" s="152"/>
      <c r="Z326" s="150"/>
      <c r="AA326" s="150"/>
      <c r="AB326" s="150"/>
      <c r="AC326" s="150"/>
      <c r="AD326" s="150"/>
      <c r="AE326" s="150"/>
      <c r="AF326" s="150"/>
      <c r="AG326" s="152"/>
      <c r="AH326" s="4">
        <f t="shared" si="29"/>
        <v>0</v>
      </c>
      <c r="AI326" s="4">
        <f t="shared" si="30"/>
        <v>0</v>
      </c>
      <c r="AJ326" s="4">
        <f t="shared" si="31"/>
        <v>0</v>
      </c>
      <c r="AK326" s="4">
        <f t="shared" si="32"/>
        <v>0</v>
      </c>
      <c r="AL326" s="4">
        <f t="shared" si="33"/>
        <v>0</v>
      </c>
    </row>
    <row r="327" spans="6:38" ht="20.100000000000001" customHeight="1" x14ac:dyDescent="0.25">
      <c r="F327" s="4">
        <f t="shared" si="28"/>
        <v>0</v>
      </c>
      <c r="G327" s="218">
        <f t="shared" si="34"/>
        <v>0</v>
      </c>
      <c r="H327" s="212"/>
      <c r="I327" s="152"/>
      <c r="J327" s="152"/>
      <c r="K327" s="150"/>
      <c r="L327" s="150"/>
      <c r="M327" s="150"/>
      <c r="N327" s="150"/>
      <c r="O327" s="152"/>
      <c r="P327" s="152"/>
      <c r="Q327" s="152"/>
      <c r="R327" s="152"/>
      <c r="S327" s="152"/>
      <c r="T327" s="152"/>
      <c r="U327" s="152"/>
      <c r="V327" s="152"/>
      <c r="W327" s="152"/>
      <c r="X327" s="152"/>
      <c r="Y327" s="152"/>
      <c r="Z327" s="150"/>
      <c r="AA327" s="150"/>
      <c r="AB327" s="150"/>
      <c r="AC327" s="150"/>
      <c r="AD327" s="150"/>
      <c r="AE327" s="150"/>
      <c r="AF327" s="150"/>
      <c r="AG327" s="152"/>
      <c r="AH327" s="4">
        <f t="shared" si="29"/>
        <v>0</v>
      </c>
      <c r="AI327" s="4">
        <f t="shared" si="30"/>
        <v>0</v>
      </c>
      <c r="AJ327" s="4">
        <f t="shared" si="31"/>
        <v>0</v>
      </c>
      <c r="AK327" s="4">
        <f t="shared" si="32"/>
        <v>0</v>
      </c>
      <c r="AL327" s="4">
        <f t="shared" si="33"/>
        <v>0</v>
      </c>
    </row>
    <row r="328" spans="6:38" ht="20.100000000000001" customHeight="1" x14ac:dyDescent="0.25">
      <c r="F328" s="4">
        <f t="shared" si="28"/>
        <v>0</v>
      </c>
      <c r="G328" s="218">
        <f t="shared" si="34"/>
        <v>0</v>
      </c>
      <c r="H328" s="212"/>
      <c r="I328" s="152"/>
      <c r="J328" s="152"/>
      <c r="K328" s="150"/>
      <c r="L328" s="150"/>
      <c r="M328" s="150"/>
      <c r="N328" s="150"/>
      <c r="O328" s="152"/>
      <c r="P328" s="152"/>
      <c r="Q328" s="152"/>
      <c r="R328" s="152"/>
      <c r="S328" s="152"/>
      <c r="T328" s="152"/>
      <c r="U328" s="152"/>
      <c r="V328" s="152"/>
      <c r="W328" s="152"/>
      <c r="X328" s="152"/>
      <c r="Y328" s="152"/>
      <c r="Z328" s="150"/>
      <c r="AA328" s="150"/>
      <c r="AB328" s="150"/>
      <c r="AC328" s="150"/>
      <c r="AD328" s="150"/>
      <c r="AE328" s="150"/>
      <c r="AF328" s="150"/>
      <c r="AG328" s="152"/>
      <c r="AH328" s="4">
        <f t="shared" si="29"/>
        <v>0</v>
      </c>
      <c r="AI328" s="4">
        <f t="shared" si="30"/>
        <v>0</v>
      </c>
      <c r="AJ328" s="4">
        <f t="shared" si="31"/>
        <v>0</v>
      </c>
      <c r="AK328" s="4">
        <f t="shared" si="32"/>
        <v>0</v>
      </c>
      <c r="AL328" s="4">
        <f t="shared" si="33"/>
        <v>0</v>
      </c>
    </row>
    <row r="329" spans="6:38" ht="20.100000000000001" customHeight="1" x14ac:dyDescent="0.25">
      <c r="F329" s="4">
        <f t="shared" si="28"/>
        <v>0</v>
      </c>
      <c r="G329" s="218">
        <f t="shared" si="34"/>
        <v>0</v>
      </c>
      <c r="H329" s="212"/>
      <c r="I329" s="152"/>
      <c r="J329" s="152"/>
      <c r="K329" s="150"/>
      <c r="L329" s="150"/>
      <c r="M329" s="150"/>
      <c r="N329" s="150"/>
      <c r="O329" s="152"/>
      <c r="P329" s="152"/>
      <c r="Q329" s="152"/>
      <c r="R329" s="152"/>
      <c r="S329" s="152"/>
      <c r="T329" s="152"/>
      <c r="U329" s="152"/>
      <c r="V329" s="152"/>
      <c r="W329" s="152"/>
      <c r="X329" s="152"/>
      <c r="Y329" s="152"/>
      <c r="Z329" s="150"/>
      <c r="AA329" s="150"/>
      <c r="AB329" s="150"/>
      <c r="AC329" s="150"/>
      <c r="AD329" s="150"/>
      <c r="AE329" s="150"/>
      <c r="AF329" s="150"/>
      <c r="AG329" s="152"/>
      <c r="AH329" s="4">
        <f t="shared" si="29"/>
        <v>0</v>
      </c>
      <c r="AI329" s="4">
        <f t="shared" si="30"/>
        <v>0</v>
      </c>
      <c r="AJ329" s="4">
        <f t="shared" si="31"/>
        <v>0</v>
      </c>
      <c r="AK329" s="4">
        <f t="shared" si="32"/>
        <v>0</v>
      </c>
      <c r="AL329" s="4">
        <f t="shared" si="33"/>
        <v>0</v>
      </c>
    </row>
    <row r="330" spans="6:38" ht="20.100000000000001" customHeight="1" x14ac:dyDescent="0.25">
      <c r="F330" s="4">
        <f t="shared" si="28"/>
        <v>0</v>
      </c>
      <c r="G330" s="218">
        <f t="shared" si="34"/>
        <v>0</v>
      </c>
      <c r="H330" s="212"/>
      <c r="I330" s="152"/>
      <c r="J330" s="152"/>
      <c r="K330" s="150"/>
      <c r="L330" s="150"/>
      <c r="M330" s="150"/>
      <c r="N330" s="150"/>
      <c r="O330" s="152"/>
      <c r="P330" s="152"/>
      <c r="Q330" s="152"/>
      <c r="R330" s="152"/>
      <c r="S330" s="152"/>
      <c r="T330" s="152"/>
      <c r="U330" s="152"/>
      <c r="V330" s="152"/>
      <c r="W330" s="152"/>
      <c r="X330" s="152"/>
      <c r="Y330" s="152"/>
      <c r="Z330" s="150"/>
      <c r="AA330" s="150"/>
      <c r="AB330" s="150"/>
      <c r="AC330" s="150"/>
      <c r="AD330" s="150"/>
      <c r="AE330" s="150"/>
      <c r="AF330" s="150"/>
      <c r="AG330" s="152"/>
      <c r="AH330" s="4">
        <f t="shared" si="29"/>
        <v>0</v>
      </c>
      <c r="AI330" s="4">
        <f t="shared" si="30"/>
        <v>0</v>
      </c>
      <c r="AJ330" s="4">
        <f t="shared" si="31"/>
        <v>0</v>
      </c>
      <c r="AK330" s="4">
        <f t="shared" si="32"/>
        <v>0</v>
      </c>
      <c r="AL330" s="4">
        <f t="shared" si="33"/>
        <v>0</v>
      </c>
    </row>
    <row r="331" spans="6:38" ht="20.100000000000001" customHeight="1" x14ac:dyDescent="0.25">
      <c r="F331" s="4">
        <f t="shared" si="28"/>
        <v>0</v>
      </c>
      <c r="G331" s="218">
        <f t="shared" si="34"/>
        <v>0</v>
      </c>
      <c r="H331" s="212"/>
      <c r="I331" s="152"/>
      <c r="J331" s="152"/>
      <c r="K331" s="150"/>
      <c r="L331" s="150"/>
      <c r="M331" s="150"/>
      <c r="N331" s="150"/>
      <c r="O331" s="152"/>
      <c r="P331" s="152"/>
      <c r="Q331" s="152"/>
      <c r="R331" s="152"/>
      <c r="S331" s="152"/>
      <c r="T331" s="152"/>
      <c r="U331" s="152"/>
      <c r="V331" s="152"/>
      <c r="W331" s="152"/>
      <c r="X331" s="152"/>
      <c r="Y331" s="152"/>
      <c r="Z331" s="150"/>
      <c r="AA331" s="150"/>
      <c r="AB331" s="150"/>
      <c r="AC331" s="150"/>
      <c r="AD331" s="150"/>
      <c r="AE331" s="150"/>
      <c r="AF331" s="150"/>
      <c r="AG331" s="152"/>
      <c r="AH331" s="4">
        <f t="shared" si="29"/>
        <v>0</v>
      </c>
      <c r="AI331" s="4">
        <f t="shared" si="30"/>
        <v>0</v>
      </c>
      <c r="AJ331" s="4">
        <f t="shared" si="31"/>
        <v>0</v>
      </c>
      <c r="AK331" s="4">
        <f t="shared" si="32"/>
        <v>0</v>
      </c>
      <c r="AL331" s="4">
        <f t="shared" si="33"/>
        <v>0</v>
      </c>
    </row>
    <row r="332" spans="6:38" ht="20.100000000000001" customHeight="1" x14ac:dyDescent="0.25">
      <c r="F332" s="4">
        <f t="shared" si="28"/>
        <v>0</v>
      </c>
      <c r="G332" s="218">
        <f t="shared" si="34"/>
        <v>0</v>
      </c>
      <c r="H332" s="212"/>
      <c r="I332" s="152"/>
      <c r="J332" s="152"/>
      <c r="K332" s="150"/>
      <c r="L332" s="150"/>
      <c r="M332" s="150"/>
      <c r="N332" s="150"/>
      <c r="O332" s="152"/>
      <c r="P332" s="152"/>
      <c r="Q332" s="152"/>
      <c r="R332" s="152"/>
      <c r="S332" s="152"/>
      <c r="T332" s="152"/>
      <c r="U332" s="152"/>
      <c r="V332" s="152"/>
      <c r="W332" s="152"/>
      <c r="X332" s="152"/>
      <c r="Y332" s="152"/>
      <c r="Z332" s="150"/>
      <c r="AA332" s="150"/>
      <c r="AB332" s="150"/>
      <c r="AC332" s="150"/>
      <c r="AD332" s="150"/>
      <c r="AE332" s="150"/>
      <c r="AF332" s="150"/>
      <c r="AG332" s="152"/>
      <c r="AH332" s="4">
        <f t="shared" si="29"/>
        <v>0</v>
      </c>
      <c r="AI332" s="4">
        <f t="shared" si="30"/>
        <v>0</v>
      </c>
      <c r="AJ332" s="4">
        <f t="shared" si="31"/>
        <v>0</v>
      </c>
      <c r="AK332" s="4">
        <f t="shared" si="32"/>
        <v>0</v>
      </c>
      <c r="AL332" s="4">
        <f t="shared" si="33"/>
        <v>0</v>
      </c>
    </row>
    <row r="333" spans="6:38" ht="20.100000000000001" customHeight="1" x14ac:dyDescent="0.25">
      <c r="F333" s="4">
        <f t="shared" si="28"/>
        <v>0</v>
      </c>
      <c r="G333" s="218">
        <f t="shared" si="34"/>
        <v>0</v>
      </c>
      <c r="H333" s="212"/>
      <c r="I333" s="152"/>
      <c r="J333" s="152"/>
      <c r="K333" s="150"/>
      <c r="L333" s="150"/>
      <c r="M333" s="150"/>
      <c r="N333" s="150"/>
      <c r="O333" s="152"/>
      <c r="P333" s="152"/>
      <c r="Q333" s="152"/>
      <c r="R333" s="152"/>
      <c r="S333" s="152"/>
      <c r="T333" s="152"/>
      <c r="U333" s="152"/>
      <c r="V333" s="152"/>
      <c r="W333" s="152"/>
      <c r="X333" s="152"/>
      <c r="Y333" s="152"/>
      <c r="Z333" s="150"/>
      <c r="AA333" s="150"/>
      <c r="AB333" s="150"/>
      <c r="AC333" s="150"/>
      <c r="AD333" s="150"/>
      <c r="AE333" s="150"/>
      <c r="AF333" s="150"/>
      <c r="AG333" s="152"/>
      <c r="AH333" s="4">
        <f t="shared" si="29"/>
        <v>0</v>
      </c>
      <c r="AI333" s="4">
        <f t="shared" si="30"/>
        <v>0</v>
      </c>
      <c r="AJ333" s="4">
        <f t="shared" si="31"/>
        <v>0</v>
      </c>
      <c r="AK333" s="4">
        <f t="shared" si="32"/>
        <v>0</v>
      </c>
      <c r="AL333" s="4">
        <f t="shared" si="33"/>
        <v>0</v>
      </c>
    </row>
    <row r="334" spans="6:38" ht="20.100000000000001" customHeight="1" x14ac:dyDescent="0.25">
      <c r="F334" s="4">
        <f t="shared" ref="F334:F397" si="35">IFERROR(IF($D$16=1,(IF(G334&gt;=1,(IF(H334&gt;=$D$14,(IF(H334&lt;=$D$15,G334,0)),0)),0)),0),0)</f>
        <v>0</v>
      </c>
      <c r="G334" s="218">
        <f t="shared" si="34"/>
        <v>0</v>
      </c>
      <c r="H334" s="212"/>
      <c r="I334" s="152"/>
      <c r="J334" s="152"/>
      <c r="K334" s="150"/>
      <c r="L334" s="150"/>
      <c r="M334" s="150"/>
      <c r="N334" s="150"/>
      <c r="O334" s="152"/>
      <c r="P334" s="152"/>
      <c r="Q334" s="152"/>
      <c r="R334" s="152"/>
      <c r="S334" s="152"/>
      <c r="T334" s="152"/>
      <c r="U334" s="152"/>
      <c r="V334" s="152"/>
      <c r="W334" s="152"/>
      <c r="X334" s="152"/>
      <c r="Y334" s="152"/>
      <c r="Z334" s="150"/>
      <c r="AA334" s="150"/>
      <c r="AB334" s="150"/>
      <c r="AC334" s="150"/>
      <c r="AD334" s="150"/>
      <c r="AE334" s="150"/>
      <c r="AF334" s="150"/>
      <c r="AG334" s="152"/>
      <c r="AH334" s="4">
        <f t="shared" ref="AH334:AH397" si="36">IFERROR(IF($G334&gt;=1,(IF(LEN(P334)&gt;=2,VLOOKUP(P334,$A$1:$B$9,2,0),0)),0),0)</f>
        <v>0</v>
      </c>
      <c r="AI334" s="4">
        <f t="shared" ref="AI334:AI397" si="37">IFERROR(IF($G334&gt;=1,(IF(LEN(R334)&gt;=2,VLOOKUP(R334,$A$1:$B$9,2,0),0)),0),0)</f>
        <v>0</v>
      </c>
      <c r="AJ334" s="4">
        <f t="shared" ref="AJ334:AJ397" si="38">IFERROR(IF($G334&gt;=1,(IF(LEN(T334)&gt;=2,VLOOKUP(T334,$A$1:$B$9,2,0),0)),0),0)</f>
        <v>0</v>
      </c>
      <c r="AK334" s="4">
        <f t="shared" ref="AK334:AK397" si="39">IFERROR(IF($G334&gt;=1,(IF(LEN(V334)&gt;=2,VLOOKUP(V334,$A$1:$B$9,2,0),0)),0),0)</f>
        <v>0</v>
      </c>
      <c r="AL334" s="4">
        <f t="shared" ref="AL334:AL397" si="40">IFERROR(IF($G334&gt;=1,(IF(LEN(X334)&gt;=2,VLOOKUP(X334,$A$1:$B$9,2,0),0)),0),0)</f>
        <v>0</v>
      </c>
    </row>
    <row r="335" spans="6:38" ht="20.100000000000001" customHeight="1" x14ac:dyDescent="0.25">
      <c r="F335" s="4">
        <f t="shared" si="35"/>
        <v>0</v>
      </c>
      <c r="G335" s="218">
        <f t="shared" ref="G335:G398" si="41">IFERROR(IF(H335&gt;=2000,(IF(LEN(I335)&gt;=3,G334+1,0)),0),0)</f>
        <v>0</v>
      </c>
      <c r="H335" s="212"/>
      <c r="I335" s="152"/>
      <c r="J335" s="152"/>
      <c r="K335" s="150"/>
      <c r="L335" s="150"/>
      <c r="M335" s="150"/>
      <c r="N335" s="150"/>
      <c r="O335" s="152"/>
      <c r="P335" s="152"/>
      <c r="Q335" s="152"/>
      <c r="R335" s="152"/>
      <c r="S335" s="152"/>
      <c r="T335" s="152"/>
      <c r="U335" s="152"/>
      <c r="V335" s="152"/>
      <c r="W335" s="152"/>
      <c r="X335" s="152"/>
      <c r="Y335" s="152"/>
      <c r="Z335" s="150"/>
      <c r="AA335" s="150"/>
      <c r="AB335" s="150"/>
      <c r="AC335" s="150"/>
      <c r="AD335" s="150"/>
      <c r="AE335" s="150"/>
      <c r="AF335" s="150"/>
      <c r="AG335" s="152"/>
      <c r="AH335" s="4">
        <f t="shared" si="36"/>
        <v>0</v>
      </c>
      <c r="AI335" s="4">
        <f t="shared" si="37"/>
        <v>0</v>
      </c>
      <c r="AJ335" s="4">
        <f t="shared" si="38"/>
        <v>0</v>
      </c>
      <c r="AK335" s="4">
        <f t="shared" si="39"/>
        <v>0</v>
      </c>
      <c r="AL335" s="4">
        <f t="shared" si="40"/>
        <v>0</v>
      </c>
    </row>
    <row r="336" spans="6:38" ht="20.100000000000001" customHeight="1" x14ac:dyDescent="0.25">
      <c r="F336" s="4">
        <f t="shared" si="35"/>
        <v>0</v>
      </c>
      <c r="G336" s="218">
        <f t="shared" si="41"/>
        <v>0</v>
      </c>
      <c r="H336" s="212"/>
      <c r="I336" s="152"/>
      <c r="J336" s="152"/>
      <c r="K336" s="150"/>
      <c r="L336" s="150"/>
      <c r="M336" s="150"/>
      <c r="N336" s="150"/>
      <c r="O336" s="152"/>
      <c r="P336" s="152"/>
      <c r="Q336" s="152"/>
      <c r="R336" s="152"/>
      <c r="S336" s="152"/>
      <c r="T336" s="152"/>
      <c r="U336" s="152"/>
      <c r="V336" s="152"/>
      <c r="W336" s="152"/>
      <c r="X336" s="152"/>
      <c r="Y336" s="152"/>
      <c r="Z336" s="150"/>
      <c r="AA336" s="150"/>
      <c r="AB336" s="150"/>
      <c r="AC336" s="150"/>
      <c r="AD336" s="150"/>
      <c r="AE336" s="150"/>
      <c r="AF336" s="150"/>
      <c r="AG336" s="152"/>
      <c r="AH336" s="4">
        <f t="shared" si="36"/>
        <v>0</v>
      </c>
      <c r="AI336" s="4">
        <f t="shared" si="37"/>
        <v>0</v>
      </c>
      <c r="AJ336" s="4">
        <f t="shared" si="38"/>
        <v>0</v>
      </c>
      <c r="AK336" s="4">
        <f t="shared" si="39"/>
        <v>0</v>
      </c>
      <c r="AL336" s="4">
        <f t="shared" si="40"/>
        <v>0</v>
      </c>
    </row>
    <row r="337" spans="6:38" ht="20.100000000000001" customHeight="1" x14ac:dyDescent="0.25">
      <c r="F337" s="4">
        <f t="shared" si="35"/>
        <v>0</v>
      </c>
      <c r="G337" s="218">
        <f t="shared" si="41"/>
        <v>0</v>
      </c>
      <c r="H337" s="212"/>
      <c r="I337" s="152"/>
      <c r="J337" s="152"/>
      <c r="K337" s="150"/>
      <c r="L337" s="150"/>
      <c r="M337" s="150"/>
      <c r="N337" s="150"/>
      <c r="O337" s="152"/>
      <c r="P337" s="152"/>
      <c r="Q337" s="152"/>
      <c r="R337" s="152"/>
      <c r="S337" s="152"/>
      <c r="T337" s="152"/>
      <c r="U337" s="152"/>
      <c r="V337" s="152"/>
      <c r="W337" s="152"/>
      <c r="X337" s="152"/>
      <c r="Y337" s="152"/>
      <c r="Z337" s="150"/>
      <c r="AA337" s="150"/>
      <c r="AB337" s="150"/>
      <c r="AC337" s="150"/>
      <c r="AD337" s="150"/>
      <c r="AE337" s="150"/>
      <c r="AF337" s="150"/>
      <c r="AG337" s="152"/>
      <c r="AH337" s="4">
        <f t="shared" si="36"/>
        <v>0</v>
      </c>
      <c r="AI337" s="4">
        <f t="shared" si="37"/>
        <v>0</v>
      </c>
      <c r="AJ337" s="4">
        <f t="shared" si="38"/>
        <v>0</v>
      </c>
      <c r="AK337" s="4">
        <f t="shared" si="39"/>
        <v>0</v>
      </c>
      <c r="AL337" s="4">
        <f t="shared" si="40"/>
        <v>0</v>
      </c>
    </row>
    <row r="338" spans="6:38" ht="20.100000000000001" customHeight="1" x14ac:dyDescent="0.25">
      <c r="F338" s="4">
        <f t="shared" si="35"/>
        <v>0</v>
      </c>
      <c r="G338" s="218">
        <f t="shared" si="41"/>
        <v>0</v>
      </c>
      <c r="H338" s="212"/>
      <c r="I338" s="152"/>
      <c r="J338" s="152"/>
      <c r="K338" s="150"/>
      <c r="L338" s="150"/>
      <c r="M338" s="150"/>
      <c r="N338" s="150"/>
      <c r="O338" s="152"/>
      <c r="P338" s="152"/>
      <c r="Q338" s="152"/>
      <c r="R338" s="152"/>
      <c r="S338" s="152"/>
      <c r="T338" s="152"/>
      <c r="U338" s="152"/>
      <c r="V338" s="152"/>
      <c r="W338" s="152"/>
      <c r="X338" s="152"/>
      <c r="Y338" s="152"/>
      <c r="Z338" s="150"/>
      <c r="AA338" s="150"/>
      <c r="AB338" s="150"/>
      <c r="AC338" s="150"/>
      <c r="AD338" s="150"/>
      <c r="AE338" s="150"/>
      <c r="AF338" s="150"/>
      <c r="AG338" s="152"/>
      <c r="AH338" s="4">
        <f t="shared" si="36"/>
        <v>0</v>
      </c>
      <c r="AI338" s="4">
        <f t="shared" si="37"/>
        <v>0</v>
      </c>
      <c r="AJ338" s="4">
        <f t="shared" si="38"/>
        <v>0</v>
      </c>
      <c r="AK338" s="4">
        <f t="shared" si="39"/>
        <v>0</v>
      </c>
      <c r="AL338" s="4">
        <f t="shared" si="40"/>
        <v>0</v>
      </c>
    </row>
    <row r="339" spans="6:38" ht="20.100000000000001" customHeight="1" x14ac:dyDescent="0.25">
      <c r="F339" s="4">
        <f t="shared" si="35"/>
        <v>0</v>
      </c>
      <c r="G339" s="218">
        <f t="shared" si="41"/>
        <v>0</v>
      </c>
      <c r="H339" s="212"/>
      <c r="I339" s="152"/>
      <c r="J339" s="152"/>
      <c r="K339" s="150"/>
      <c r="L339" s="150"/>
      <c r="M339" s="150"/>
      <c r="N339" s="150"/>
      <c r="O339" s="152"/>
      <c r="P339" s="152"/>
      <c r="Q339" s="152"/>
      <c r="R339" s="152"/>
      <c r="S339" s="152"/>
      <c r="T339" s="152"/>
      <c r="U339" s="152"/>
      <c r="V339" s="152"/>
      <c r="W339" s="152"/>
      <c r="X339" s="152"/>
      <c r="Y339" s="152"/>
      <c r="Z339" s="150"/>
      <c r="AA339" s="150"/>
      <c r="AB339" s="150"/>
      <c r="AC339" s="150"/>
      <c r="AD339" s="150"/>
      <c r="AE339" s="150"/>
      <c r="AF339" s="150"/>
      <c r="AG339" s="152"/>
      <c r="AH339" s="4">
        <f t="shared" si="36"/>
        <v>0</v>
      </c>
      <c r="AI339" s="4">
        <f t="shared" si="37"/>
        <v>0</v>
      </c>
      <c r="AJ339" s="4">
        <f t="shared" si="38"/>
        <v>0</v>
      </c>
      <c r="AK339" s="4">
        <f t="shared" si="39"/>
        <v>0</v>
      </c>
      <c r="AL339" s="4">
        <f t="shared" si="40"/>
        <v>0</v>
      </c>
    </row>
    <row r="340" spans="6:38" ht="20.100000000000001" customHeight="1" x14ac:dyDescent="0.25">
      <c r="F340" s="4">
        <f t="shared" si="35"/>
        <v>0</v>
      </c>
      <c r="G340" s="218">
        <f t="shared" si="41"/>
        <v>0</v>
      </c>
      <c r="H340" s="212"/>
      <c r="I340" s="152"/>
      <c r="J340" s="152"/>
      <c r="K340" s="150"/>
      <c r="L340" s="150"/>
      <c r="M340" s="150"/>
      <c r="N340" s="150"/>
      <c r="O340" s="152"/>
      <c r="P340" s="152"/>
      <c r="Q340" s="152"/>
      <c r="R340" s="152"/>
      <c r="S340" s="152"/>
      <c r="T340" s="152"/>
      <c r="U340" s="152"/>
      <c r="V340" s="152"/>
      <c r="W340" s="152"/>
      <c r="X340" s="152"/>
      <c r="Y340" s="152"/>
      <c r="Z340" s="150"/>
      <c r="AA340" s="150"/>
      <c r="AB340" s="150"/>
      <c r="AC340" s="150"/>
      <c r="AD340" s="150"/>
      <c r="AE340" s="150"/>
      <c r="AF340" s="150"/>
      <c r="AG340" s="152"/>
      <c r="AH340" s="4">
        <f t="shared" si="36"/>
        <v>0</v>
      </c>
      <c r="AI340" s="4">
        <f t="shared" si="37"/>
        <v>0</v>
      </c>
      <c r="AJ340" s="4">
        <f t="shared" si="38"/>
        <v>0</v>
      </c>
      <c r="AK340" s="4">
        <f t="shared" si="39"/>
        <v>0</v>
      </c>
      <c r="AL340" s="4">
        <f t="shared" si="40"/>
        <v>0</v>
      </c>
    </row>
    <row r="341" spans="6:38" ht="20.100000000000001" customHeight="1" x14ac:dyDescent="0.25">
      <c r="F341" s="4">
        <f t="shared" si="35"/>
        <v>0</v>
      </c>
      <c r="G341" s="218">
        <f t="shared" si="41"/>
        <v>0</v>
      </c>
      <c r="H341" s="212"/>
      <c r="I341" s="152"/>
      <c r="J341" s="152"/>
      <c r="K341" s="150"/>
      <c r="L341" s="150"/>
      <c r="M341" s="150"/>
      <c r="N341" s="150"/>
      <c r="O341" s="152"/>
      <c r="P341" s="152"/>
      <c r="Q341" s="152"/>
      <c r="R341" s="152"/>
      <c r="S341" s="152"/>
      <c r="T341" s="152"/>
      <c r="U341" s="152"/>
      <c r="V341" s="152"/>
      <c r="W341" s="152"/>
      <c r="X341" s="152"/>
      <c r="Y341" s="152"/>
      <c r="Z341" s="150"/>
      <c r="AA341" s="150"/>
      <c r="AB341" s="150"/>
      <c r="AC341" s="150"/>
      <c r="AD341" s="150"/>
      <c r="AE341" s="150"/>
      <c r="AF341" s="150"/>
      <c r="AG341" s="152"/>
      <c r="AH341" s="4">
        <f t="shared" si="36"/>
        <v>0</v>
      </c>
      <c r="AI341" s="4">
        <f t="shared" si="37"/>
        <v>0</v>
      </c>
      <c r="AJ341" s="4">
        <f t="shared" si="38"/>
        <v>0</v>
      </c>
      <c r="AK341" s="4">
        <f t="shared" si="39"/>
        <v>0</v>
      </c>
      <c r="AL341" s="4">
        <f t="shared" si="40"/>
        <v>0</v>
      </c>
    </row>
    <row r="342" spans="6:38" ht="20.100000000000001" customHeight="1" x14ac:dyDescent="0.25">
      <c r="F342" s="4">
        <f t="shared" si="35"/>
        <v>0</v>
      </c>
      <c r="G342" s="218">
        <f t="shared" si="41"/>
        <v>0</v>
      </c>
      <c r="H342" s="212"/>
      <c r="I342" s="152"/>
      <c r="J342" s="152"/>
      <c r="K342" s="150"/>
      <c r="L342" s="150"/>
      <c r="M342" s="150"/>
      <c r="N342" s="150"/>
      <c r="O342" s="152"/>
      <c r="P342" s="152"/>
      <c r="Q342" s="152"/>
      <c r="R342" s="152"/>
      <c r="S342" s="152"/>
      <c r="T342" s="152"/>
      <c r="U342" s="152"/>
      <c r="V342" s="152"/>
      <c r="W342" s="152"/>
      <c r="X342" s="152"/>
      <c r="Y342" s="152"/>
      <c r="Z342" s="150"/>
      <c r="AA342" s="150"/>
      <c r="AB342" s="150"/>
      <c r="AC342" s="150"/>
      <c r="AD342" s="150"/>
      <c r="AE342" s="150"/>
      <c r="AF342" s="150"/>
      <c r="AG342" s="152"/>
      <c r="AH342" s="4">
        <f t="shared" si="36"/>
        <v>0</v>
      </c>
      <c r="AI342" s="4">
        <f t="shared" si="37"/>
        <v>0</v>
      </c>
      <c r="AJ342" s="4">
        <f t="shared" si="38"/>
        <v>0</v>
      </c>
      <c r="AK342" s="4">
        <f t="shared" si="39"/>
        <v>0</v>
      </c>
      <c r="AL342" s="4">
        <f t="shared" si="40"/>
        <v>0</v>
      </c>
    </row>
    <row r="343" spans="6:38" ht="20.100000000000001" customHeight="1" x14ac:dyDescent="0.25">
      <c r="F343" s="4">
        <f t="shared" si="35"/>
        <v>0</v>
      </c>
      <c r="G343" s="218">
        <f t="shared" si="41"/>
        <v>0</v>
      </c>
      <c r="H343" s="212"/>
      <c r="I343" s="152"/>
      <c r="J343" s="152"/>
      <c r="K343" s="150"/>
      <c r="L343" s="150"/>
      <c r="M343" s="150"/>
      <c r="N343" s="150"/>
      <c r="O343" s="152"/>
      <c r="P343" s="152"/>
      <c r="Q343" s="152"/>
      <c r="R343" s="152"/>
      <c r="S343" s="152"/>
      <c r="T343" s="152"/>
      <c r="U343" s="152"/>
      <c r="V343" s="152"/>
      <c r="W343" s="152"/>
      <c r="X343" s="152"/>
      <c r="Y343" s="152"/>
      <c r="Z343" s="150"/>
      <c r="AA343" s="150"/>
      <c r="AB343" s="150"/>
      <c r="AC343" s="150"/>
      <c r="AD343" s="150"/>
      <c r="AE343" s="150"/>
      <c r="AF343" s="150"/>
      <c r="AG343" s="152"/>
      <c r="AH343" s="4">
        <f t="shared" si="36"/>
        <v>0</v>
      </c>
      <c r="AI343" s="4">
        <f t="shared" si="37"/>
        <v>0</v>
      </c>
      <c r="AJ343" s="4">
        <f t="shared" si="38"/>
        <v>0</v>
      </c>
      <c r="AK343" s="4">
        <f t="shared" si="39"/>
        <v>0</v>
      </c>
      <c r="AL343" s="4">
        <f t="shared" si="40"/>
        <v>0</v>
      </c>
    </row>
    <row r="344" spans="6:38" ht="20.100000000000001" customHeight="1" x14ac:dyDescent="0.25">
      <c r="F344" s="4">
        <f t="shared" si="35"/>
        <v>0</v>
      </c>
      <c r="G344" s="218">
        <f t="shared" si="41"/>
        <v>0</v>
      </c>
      <c r="H344" s="212"/>
      <c r="I344" s="152"/>
      <c r="J344" s="152"/>
      <c r="K344" s="150"/>
      <c r="L344" s="150"/>
      <c r="M344" s="150"/>
      <c r="N344" s="150"/>
      <c r="O344" s="152"/>
      <c r="P344" s="152"/>
      <c r="Q344" s="152"/>
      <c r="R344" s="152"/>
      <c r="S344" s="152"/>
      <c r="T344" s="152"/>
      <c r="U344" s="152"/>
      <c r="V344" s="152"/>
      <c r="W344" s="152"/>
      <c r="X344" s="152"/>
      <c r="Y344" s="152"/>
      <c r="Z344" s="150"/>
      <c r="AA344" s="150"/>
      <c r="AB344" s="150"/>
      <c r="AC344" s="150"/>
      <c r="AD344" s="150"/>
      <c r="AE344" s="150"/>
      <c r="AF344" s="150"/>
      <c r="AG344" s="152"/>
      <c r="AH344" s="4">
        <f t="shared" si="36"/>
        <v>0</v>
      </c>
      <c r="AI344" s="4">
        <f t="shared" si="37"/>
        <v>0</v>
      </c>
      <c r="AJ344" s="4">
        <f t="shared" si="38"/>
        <v>0</v>
      </c>
      <c r="AK344" s="4">
        <f t="shared" si="39"/>
        <v>0</v>
      </c>
      <c r="AL344" s="4">
        <f t="shared" si="40"/>
        <v>0</v>
      </c>
    </row>
    <row r="345" spans="6:38" ht="20.100000000000001" customHeight="1" x14ac:dyDescent="0.25">
      <c r="F345" s="4">
        <f t="shared" si="35"/>
        <v>0</v>
      </c>
      <c r="G345" s="218">
        <f t="shared" si="41"/>
        <v>0</v>
      </c>
      <c r="H345" s="212"/>
      <c r="I345" s="152"/>
      <c r="J345" s="152"/>
      <c r="K345" s="150"/>
      <c r="L345" s="150"/>
      <c r="M345" s="150"/>
      <c r="N345" s="150"/>
      <c r="O345" s="152"/>
      <c r="P345" s="152"/>
      <c r="Q345" s="152"/>
      <c r="R345" s="152"/>
      <c r="S345" s="152"/>
      <c r="T345" s="152"/>
      <c r="U345" s="152"/>
      <c r="V345" s="152"/>
      <c r="W345" s="152"/>
      <c r="X345" s="152"/>
      <c r="Y345" s="152"/>
      <c r="Z345" s="150"/>
      <c r="AA345" s="150"/>
      <c r="AB345" s="150"/>
      <c r="AC345" s="150"/>
      <c r="AD345" s="150"/>
      <c r="AE345" s="150"/>
      <c r="AF345" s="150"/>
      <c r="AG345" s="152"/>
      <c r="AH345" s="4">
        <f t="shared" si="36"/>
        <v>0</v>
      </c>
      <c r="AI345" s="4">
        <f t="shared" si="37"/>
        <v>0</v>
      </c>
      <c r="AJ345" s="4">
        <f t="shared" si="38"/>
        <v>0</v>
      </c>
      <c r="AK345" s="4">
        <f t="shared" si="39"/>
        <v>0</v>
      </c>
      <c r="AL345" s="4">
        <f t="shared" si="40"/>
        <v>0</v>
      </c>
    </row>
    <row r="346" spans="6:38" ht="20.100000000000001" customHeight="1" x14ac:dyDescent="0.25">
      <c r="F346" s="4">
        <f t="shared" si="35"/>
        <v>0</v>
      </c>
      <c r="G346" s="218">
        <f t="shared" si="41"/>
        <v>0</v>
      </c>
      <c r="H346" s="212"/>
      <c r="I346" s="152"/>
      <c r="J346" s="152"/>
      <c r="K346" s="150"/>
      <c r="L346" s="150"/>
      <c r="M346" s="150"/>
      <c r="N346" s="150"/>
      <c r="O346" s="152"/>
      <c r="P346" s="152"/>
      <c r="Q346" s="152"/>
      <c r="R346" s="152"/>
      <c r="S346" s="152"/>
      <c r="T346" s="152"/>
      <c r="U346" s="152"/>
      <c r="V346" s="152"/>
      <c r="W346" s="152"/>
      <c r="X346" s="152"/>
      <c r="Y346" s="152"/>
      <c r="Z346" s="150"/>
      <c r="AA346" s="150"/>
      <c r="AB346" s="150"/>
      <c r="AC346" s="150"/>
      <c r="AD346" s="150"/>
      <c r="AE346" s="150"/>
      <c r="AF346" s="150"/>
      <c r="AG346" s="152"/>
      <c r="AH346" s="4">
        <f t="shared" si="36"/>
        <v>0</v>
      </c>
      <c r="AI346" s="4">
        <f t="shared" si="37"/>
        <v>0</v>
      </c>
      <c r="AJ346" s="4">
        <f t="shared" si="38"/>
        <v>0</v>
      </c>
      <c r="AK346" s="4">
        <f t="shared" si="39"/>
        <v>0</v>
      </c>
      <c r="AL346" s="4">
        <f t="shared" si="40"/>
        <v>0</v>
      </c>
    </row>
    <row r="347" spans="6:38" ht="20.100000000000001" customHeight="1" x14ac:dyDescent="0.25">
      <c r="F347" s="4">
        <f t="shared" si="35"/>
        <v>0</v>
      </c>
      <c r="G347" s="218">
        <f t="shared" si="41"/>
        <v>0</v>
      </c>
      <c r="H347" s="212"/>
      <c r="I347" s="152"/>
      <c r="J347" s="152"/>
      <c r="K347" s="150"/>
      <c r="L347" s="150"/>
      <c r="M347" s="150"/>
      <c r="N347" s="150"/>
      <c r="O347" s="152"/>
      <c r="P347" s="152"/>
      <c r="Q347" s="152"/>
      <c r="R347" s="152"/>
      <c r="S347" s="152"/>
      <c r="T347" s="152"/>
      <c r="U347" s="152"/>
      <c r="V347" s="152"/>
      <c r="W347" s="152"/>
      <c r="X347" s="152"/>
      <c r="Y347" s="152"/>
      <c r="Z347" s="150"/>
      <c r="AA347" s="150"/>
      <c r="AB347" s="150"/>
      <c r="AC347" s="150"/>
      <c r="AD347" s="150"/>
      <c r="AE347" s="150"/>
      <c r="AF347" s="150"/>
      <c r="AG347" s="152"/>
      <c r="AH347" s="4">
        <f t="shared" si="36"/>
        <v>0</v>
      </c>
      <c r="AI347" s="4">
        <f t="shared" si="37"/>
        <v>0</v>
      </c>
      <c r="AJ347" s="4">
        <f t="shared" si="38"/>
        <v>0</v>
      </c>
      <c r="AK347" s="4">
        <f t="shared" si="39"/>
        <v>0</v>
      </c>
      <c r="AL347" s="4">
        <f t="shared" si="40"/>
        <v>0</v>
      </c>
    </row>
    <row r="348" spans="6:38" ht="20.100000000000001" customHeight="1" x14ac:dyDescent="0.25">
      <c r="F348" s="4">
        <f t="shared" si="35"/>
        <v>0</v>
      </c>
      <c r="G348" s="218">
        <f t="shared" si="41"/>
        <v>0</v>
      </c>
      <c r="H348" s="212"/>
      <c r="I348" s="152"/>
      <c r="J348" s="152"/>
      <c r="K348" s="150"/>
      <c r="L348" s="150"/>
      <c r="M348" s="150"/>
      <c r="N348" s="150"/>
      <c r="O348" s="152"/>
      <c r="P348" s="152"/>
      <c r="Q348" s="152"/>
      <c r="R348" s="152"/>
      <c r="S348" s="152"/>
      <c r="T348" s="152"/>
      <c r="U348" s="152"/>
      <c r="V348" s="152"/>
      <c r="W348" s="152"/>
      <c r="X348" s="152"/>
      <c r="Y348" s="152"/>
      <c r="Z348" s="150"/>
      <c r="AA348" s="150"/>
      <c r="AB348" s="150"/>
      <c r="AC348" s="150"/>
      <c r="AD348" s="150"/>
      <c r="AE348" s="150"/>
      <c r="AF348" s="150"/>
      <c r="AG348" s="152"/>
      <c r="AH348" s="4">
        <f t="shared" si="36"/>
        <v>0</v>
      </c>
      <c r="AI348" s="4">
        <f t="shared" si="37"/>
        <v>0</v>
      </c>
      <c r="AJ348" s="4">
        <f t="shared" si="38"/>
        <v>0</v>
      </c>
      <c r="AK348" s="4">
        <f t="shared" si="39"/>
        <v>0</v>
      </c>
      <c r="AL348" s="4">
        <f t="shared" si="40"/>
        <v>0</v>
      </c>
    </row>
    <row r="349" spans="6:38" ht="20.100000000000001" customHeight="1" x14ac:dyDescent="0.25">
      <c r="F349" s="4">
        <f t="shared" si="35"/>
        <v>0</v>
      </c>
      <c r="G349" s="218">
        <f t="shared" si="41"/>
        <v>0</v>
      </c>
      <c r="H349" s="212"/>
      <c r="I349" s="152"/>
      <c r="J349" s="152"/>
      <c r="K349" s="150"/>
      <c r="L349" s="150"/>
      <c r="M349" s="150"/>
      <c r="N349" s="150"/>
      <c r="O349" s="152"/>
      <c r="P349" s="152"/>
      <c r="Q349" s="152"/>
      <c r="R349" s="152"/>
      <c r="S349" s="152"/>
      <c r="T349" s="152"/>
      <c r="U349" s="152"/>
      <c r="V349" s="152"/>
      <c r="W349" s="152"/>
      <c r="X349" s="152"/>
      <c r="Y349" s="152"/>
      <c r="Z349" s="150"/>
      <c r="AA349" s="150"/>
      <c r="AB349" s="150"/>
      <c r="AC349" s="150"/>
      <c r="AD349" s="150"/>
      <c r="AE349" s="150"/>
      <c r="AF349" s="150"/>
      <c r="AG349" s="152"/>
      <c r="AH349" s="4">
        <f t="shared" si="36"/>
        <v>0</v>
      </c>
      <c r="AI349" s="4">
        <f t="shared" si="37"/>
        <v>0</v>
      </c>
      <c r="AJ349" s="4">
        <f t="shared" si="38"/>
        <v>0</v>
      </c>
      <c r="AK349" s="4">
        <f t="shared" si="39"/>
        <v>0</v>
      </c>
      <c r="AL349" s="4">
        <f t="shared" si="40"/>
        <v>0</v>
      </c>
    </row>
    <row r="350" spans="6:38" ht="20.100000000000001" customHeight="1" x14ac:dyDescent="0.25">
      <c r="F350" s="4">
        <f t="shared" si="35"/>
        <v>0</v>
      </c>
      <c r="G350" s="218">
        <f t="shared" si="41"/>
        <v>0</v>
      </c>
      <c r="H350" s="212"/>
      <c r="I350" s="152"/>
      <c r="J350" s="152"/>
      <c r="K350" s="150"/>
      <c r="L350" s="150"/>
      <c r="M350" s="150"/>
      <c r="N350" s="150"/>
      <c r="O350" s="152"/>
      <c r="P350" s="152"/>
      <c r="Q350" s="152"/>
      <c r="R350" s="152"/>
      <c r="S350" s="152"/>
      <c r="T350" s="152"/>
      <c r="U350" s="152"/>
      <c r="V350" s="152"/>
      <c r="W350" s="152"/>
      <c r="X350" s="152"/>
      <c r="Y350" s="152"/>
      <c r="Z350" s="150"/>
      <c r="AA350" s="150"/>
      <c r="AB350" s="150"/>
      <c r="AC350" s="150"/>
      <c r="AD350" s="150"/>
      <c r="AE350" s="150"/>
      <c r="AF350" s="150"/>
      <c r="AG350" s="152"/>
      <c r="AH350" s="4">
        <f t="shared" si="36"/>
        <v>0</v>
      </c>
      <c r="AI350" s="4">
        <f t="shared" si="37"/>
        <v>0</v>
      </c>
      <c r="AJ350" s="4">
        <f t="shared" si="38"/>
        <v>0</v>
      </c>
      <c r="AK350" s="4">
        <f t="shared" si="39"/>
        <v>0</v>
      </c>
      <c r="AL350" s="4">
        <f t="shared" si="40"/>
        <v>0</v>
      </c>
    </row>
    <row r="351" spans="6:38" ht="20.100000000000001" customHeight="1" x14ac:dyDescent="0.25">
      <c r="F351" s="4">
        <f t="shared" si="35"/>
        <v>0</v>
      </c>
      <c r="G351" s="218">
        <f t="shared" si="41"/>
        <v>0</v>
      </c>
      <c r="H351" s="212"/>
      <c r="I351" s="152"/>
      <c r="J351" s="152"/>
      <c r="K351" s="150"/>
      <c r="L351" s="150"/>
      <c r="M351" s="150"/>
      <c r="N351" s="150"/>
      <c r="O351" s="152"/>
      <c r="P351" s="152"/>
      <c r="Q351" s="152"/>
      <c r="R351" s="152"/>
      <c r="S351" s="152"/>
      <c r="T351" s="152"/>
      <c r="U351" s="152"/>
      <c r="V351" s="152"/>
      <c r="W351" s="152"/>
      <c r="X351" s="152"/>
      <c r="Y351" s="152"/>
      <c r="Z351" s="150"/>
      <c r="AA351" s="150"/>
      <c r="AB351" s="150"/>
      <c r="AC351" s="150"/>
      <c r="AD351" s="150"/>
      <c r="AE351" s="150"/>
      <c r="AF351" s="150"/>
      <c r="AG351" s="152"/>
      <c r="AH351" s="4">
        <f t="shared" si="36"/>
        <v>0</v>
      </c>
      <c r="AI351" s="4">
        <f t="shared" si="37"/>
        <v>0</v>
      </c>
      <c r="AJ351" s="4">
        <f t="shared" si="38"/>
        <v>0</v>
      </c>
      <c r="AK351" s="4">
        <f t="shared" si="39"/>
        <v>0</v>
      </c>
      <c r="AL351" s="4">
        <f t="shared" si="40"/>
        <v>0</v>
      </c>
    </row>
    <row r="352" spans="6:38" ht="20.100000000000001" customHeight="1" x14ac:dyDescent="0.25">
      <c r="F352" s="4">
        <f t="shared" si="35"/>
        <v>0</v>
      </c>
      <c r="G352" s="218">
        <f t="shared" si="41"/>
        <v>0</v>
      </c>
      <c r="H352" s="212"/>
      <c r="I352" s="152"/>
      <c r="J352" s="152"/>
      <c r="K352" s="150"/>
      <c r="L352" s="150"/>
      <c r="M352" s="150"/>
      <c r="N352" s="150"/>
      <c r="O352" s="152"/>
      <c r="P352" s="152"/>
      <c r="Q352" s="152"/>
      <c r="R352" s="152"/>
      <c r="S352" s="152"/>
      <c r="T352" s="152"/>
      <c r="U352" s="152"/>
      <c r="V352" s="152"/>
      <c r="W352" s="152"/>
      <c r="X352" s="152"/>
      <c r="Y352" s="152"/>
      <c r="Z352" s="150"/>
      <c r="AA352" s="150"/>
      <c r="AB352" s="150"/>
      <c r="AC352" s="150"/>
      <c r="AD352" s="150"/>
      <c r="AE352" s="150"/>
      <c r="AF352" s="150"/>
      <c r="AG352" s="152"/>
      <c r="AH352" s="4">
        <f t="shared" si="36"/>
        <v>0</v>
      </c>
      <c r="AI352" s="4">
        <f t="shared" si="37"/>
        <v>0</v>
      </c>
      <c r="AJ352" s="4">
        <f t="shared" si="38"/>
        <v>0</v>
      </c>
      <c r="AK352" s="4">
        <f t="shared" si="39"/>
        <v>0</v>
      </c>
      <c r="AL352" s="4">
        <f t="shared" si="40"/>
        <v>0</v>
      </c>
    </row>
    <row r="353" spans="6:38" ht="20.100000000000001" customHeight="1" x14ac:dyDescent="0.25">
      <c r="F353" s="4">
        <f t="shared" si="35"/>
        <v>0</v>
      </c>
      <c r="G353" s="218">
        <f t="shared" si="41"/>
        <v>0</v>
      </c>
      <c r="H353" s="212"/>
      <c r="I353" s="152"/>
      <c r="J353" s="152"/>
      <c r="K353" s="150"/>
      <c r="L353" s="150"/>
      <c r="M353" s="150"/>
      <c r="N353" s="150"/>
      <c r="O353" s="152"/>
      <c r="P353" s="152"/>
      <c r="Q353" s="152"/>
      <c r="R353" s="152"/>
      <c r="S353" s="152"/>
      <c r="T353" s="152"/>
      <c r="U353" s="152"/>
      <c r="V353" s="152"/>
      <c r="W353" s="152"/>
      <c r="X353" s="152"/>
      <c r="Y353" s="152"/>
      <c r="Z353" s="150"/>
      <c r="AA353" s="150"/>
      <c r="AB353" s="150"/>
      <c r="AC353" s="150"/>
      <c r="AD353" s="150"/>
      <c r="AE353" s="150"/>
      <c r="AF353" s="150"/>
      <c r="AG353" s="152"/>
      <c r="AH353" s="4">
        <f t="shared" si="36"/>
        <v>0</v>
      </c>
      <c r="AI353" s="4">
        <f t="shared" si="37"/>
        <v>0</v>
      </c>
      <c r="AJ353" s="4">
        <f t="shared" si="38"/>
        <v>0</v>
      </c>
      <c r="AK353" s="4">
        <f t="shared" si="39"/>
        <v>0</v>
      </c>
      <c r="AL353" s="4">
        <f t="shared" si="40"/>
        <v>0</v>
      </c>
    </row>
    <row r="354" spans="6:38" ht="20.100000000000001" customHeight="1" x14ac:dyDescent="0.25">
      <c r="F354" s="4">
        <f t="shared" si="35"/>
        <v>0</v>
      </c>
      <c r="G354" s="218">
        <f t="shared" si="41"/>
        <v>0</v>
      </c>
      <c r="H354" s="212"/>
      <c r="I354" s="152"/>
      <c r="J354" s="152"/>
      <c r="K354" s="150"/>
      <c r="L354" s="150"/>
      <c r="M354" s="150"/>
      <c r="N354" s="150"/>
      <c r="O354" s="152"/>
      <c r="P354" s="152"/>
      <c r="Q354" s="152"/>
      <c r="R354" s="152"/>
      <c r="S354" s="152"/>
      <c r="T354" s="152"/>
      <c r="U354" s="152"/>
      <c r="V354" s="152"/>
      <c r="W354" s="152"/>
      <c r="X354" s="152"/>
      <c r="Y354" s="152"/>
      <c r="Z354" s="150"/>
      <c r="AA354" s="150"/>
      <c r="AB354" s="150"/>
      <c r="AC354" s="150"/>
      <c r="AD354" s="150"/>
      <c r="AE354" s="150"/>
      <c r="AF354" s="150"/>
      <c r="AG354" s="152"/>
      <c r="AH354" s="4">
        <f t="shared" si="36"/>
        <v>0</v>
      </c>
      <c r="AI354" s="4">
        <f t="shared" si="37"/>
        <v>0</v>
      </c>
      <c r="AJ354" s="4">
        <f t="shared" si="38"/>
        <v>0</v>
      </c>
      <c r="AK354" s="4">
        <f t="shared" si="39"/>
        <v>0</v>
      </c>
      <c r="AL354" s="4">
        <f t="shared" si="40"/>
        <v>0</v>
      </c>
    </row>
    <row r="355" spans="6:38" ht="20.100000000000001" customHeight="1" x14ac:dyDescent="0.25">
      <c r="F355" s="4">
        <f t="shared" si="35"/>
        <v>0</v>
      </c>
      <c r="G355" s="218">
        <f t="shared" si="41"/>
        <v>0</v>
      </c>
      <c r="H355" s="212"/>
      <c r="I355" s="152"/>
      <c r="J355" s="152"/>
      <c r="K355" s="150"/>
      <c r="L355" s="150"/>
      <c r="M355" s="150"/>
      <c r="N355" s="150"/>
      <c r="O355" s="152"/>
      <c r="P355" s="152"/>
      <c r="Q355" s="152"/>
      <c r="R355" s="152"/>
      <c r="S355" s="152"/>
      <c r="T355" s="152"/>
      <c r="U355" s="152"/>
      <c r="V355" s="152"/>
      <c r="W355" s="152"/>
      <c r="X355" s="152"/>
      <c r="Y355" s="152"/>
      <c r="Z355" s="150"/>
      <c r="AA355" s="150"/>
      <c r="AB355" s="150"/>
      <c r="AC355" s="150"/>
      <c r="AD355" s="150"/>
      <c r="AE355" s="150"/>
      <c r="AF355" s="150"/>
      <c r="AG355" s="152"/>
      <c r="AH355" s="4">
        <f t="shared" si="36"/>
        <v>0</v>
      </c>
      <c r="AI355" s="4">
        <f t="shared" si="37"/>
        <v>0</v>
      </c>
      <c r="AJ355" s="4">
        <f t="shared" si="38"/>
        <v>0</v>
      </c>
      <c r="AK355" s="4">
        <f t="shared" si="39"/>
        <v>0</v>
      </c>
      <c r="AL355" s="4">
        <f t="shared" si="40"/>
        <v>0</v>
      </c>
    </row>
    <row r="356" spans="6:38" ht="20.100000000000001" customHeight="1" x14ac:dyDescent="0.25">
      <c r="F356" s="4">
        <f t="shared" si="35"/>
        <v>0</v>
      </c>
      <c r="G356" s="218">
        <f t="shared" si="41"/>
        <v>0</v>
      </c>
      <c r="H356" s="212"/>
      <c r="I356" s="152"/>
      <c r="J356" s="152"/>
      <c r="K356" s="150"/>
      <c r="L356" s="150"/>
      <c r="M356" s="150"/>
      <c r="N356" s="150"/>
      <c r="O356" s="152"/>
      <c r="P356" s="152"/>
      <c r="Q356" s="152"/>
      <c r="R356" s="152"/>
      <c r="S356" s="152"/>
      <c r="T356" s="152"/>
      <c r="U356" s="152"/>
      <c r="V356" s="152"/>
      <c r="W356" s="152"/>
      <c r="X356" s="152"/>
      <c r="Y356" s="152"/>
      <c r="Z356" s="150"/>
      <c r="AA356" s="150"/>
      <c r="AB356" s="150"/>
      <c r="AC356" s="150"/>
      <c r="AD356" s="150"/>
      <c r="AE356" s="150"/>
      <c r="AF356" s="150"/>
      <c r="AG356" s="152"/>
      <c r="AH356" s="4">
        <f t="shared" si="36"/>
        <v>0</v>
      </c>
      <c r="AI356" s="4">
        <f t="shared" si="37"/>
        <v>0</v>
      </c>
      <c r="AJ356" s="4">
        <f t="shared" si="38"/>
        <v>0</v>
      </c>
      <c r="AK356" s="4">
        <f t="shared" si="39"/>
        <v>0</v>
      </c>
      <c r="AL356" s="4">
        <f t="shared" si="40"/>
        <v>0</v>
      </c>
    </row>
    <row r="357" spans="6:38" ht="20.100000000000001" customHeight="1" x14ac:dyDescent="0.25">
      <c r="F357" s="4">
        <f t="shared" si="35"/>
        <v>0</v>
      </c>
      <c r="G357" s="218">
        <f t="shared" si="41"/>
        <v>0</v>
      </c>
      <c r="H357" s="212"/>
      <c r="I357" s="152"/>
      <c r="J357" s="152"/>
      <c r="K357" s="150"/>
      <c r="L357" s="150"/>
      <c r="M357" s="150"/>
      <c r="N357" s="150"/>
      <c r="O357" s="152"/>
      <c r="P357" s="152"/>
      <c r="Q357" s="152"/>
      <c r="R357" s="152"/>
      <c r="S357" s="152"/>
      <c r="T357" s="152"/>
      <c r="U357" s="152"/>
      <c r="V357" s="152"/>
      <c r="W357" s="152"/>
      <c r="X357" s="152"/>
      <c r="Y357" s="152"/>
      <c r="Z357" s="150"/>
      <c r="AA357" s="150"/>
      <c r="AB357" s="150"/>
      <c r="AC357" s="150"/>
      <c r="AD357" s="150"/>
      <c r="AE357" s="150"/>
      <c r="AF357" s="150"/>
      <c r="AG357" s="152"/>
      <c r="AH357" s="4">
        <f t="shared" si="36"/>
        <v>0</v>
      </c>
      <c r="AI357" s="4">
        <f t="shared" si="37"/>
        <v>0</v>
      </c>
      <c r="AJ357" s="4">
        <f t="shared" si="38"/>
        <v>0</v>
      </c>
      <c r="AK357" s="4">
        <f t="shared" si="39"/>
        <v>0</v>
      </c>
      <c r="AL357" s="4">
        <f t="shared" si="40"/>
        <v>0</v>
      </c>
    </row>
    <row r="358" spans="6:38" ht="20.100000000000001" customHeight="1" x14ac:dyDescent="0.25">
      <c r="F358" s="4">
        <f t="shared" si="35"/>
        <v>0</v>
      </c>
      <c r="G358" s="218">
        <f t="shared" si="41"/>
        <v>0</v>
      </c>
      <c r="H358" s="212"/>
      <c r="I358" s="152"/>
      <c r="J358" s="152"/>
      <c r="K358" s="150"/>
      <c r="L358" s="150"/>
      <c r="M358" s="150"/>
      <c r="N358" s="150"/>
      <c r="O358" s="152"/>
      <c r="P358" s="152"/>
      <c r="Q358" s="152"/>
      <c r="R358" s="152"/>
      <c r="S358" s="152"/>
      <c r="T358" s="152"/>
      <c r="U358" s="152"/>
      <c r="V358" s="152"/>
      <c r="W358" s="152"/>
      <c r="X358" s="152"/>
      <c r="Y358" s="152"/>
      <c r="Z358" s="150"/>
      <c r="AA358" s="150"/>
      <c r="AB358" s="150"/>
      <c r="AC358" s="150"/>
      <c r="AD358" s="150"/>
      <c r="AE358" s="150"/>
      <c r="AF358" s="150"/>
      <c r="AG358" s="152"/>
      <c r="AH358" s="4">
        <f t="shared" si="36"/>
        <v>0</v>
      </c>
      <c r="AI358" s="4">
        <f t="shared" si="37"/>
        <v>0</v>
      </c>
      <c r="AJ358" s="4">
        <f t="shared" si="38"/>
        <v>0</v>
      </c>
      <c r="AK358" s="4">
        <f t="shared" si="39"/>
        <v>0</v>
      </c>
      <c r="AL358" s="4">
        <f t="shared" si="40"/>
        <v>0</v>
      </c>
    </row>
    <row r="359" spans="6:38" ht="20.100000000000001" customHeight="1" x14ac:dyDescent="0.25">
      <c r="F359" s="4">
        <f t="shared" si="35"/>
        <v>0</v>
      </c>
      <c r="G359" s="218">
        <f t="shared" si="41"/>
        <v>0</v>
      </c>
      <c r="H359" s="212"/>
      <c r="I359" s="152"/>
      <c r="J359" s="152"/>
      <c r="K359" s="150"/>
      <c r="L359" s="150"/>
      <c r="M359" s="150"/>
      <c r="N359" s="150"/>
      <c r="O359" s="152"/>
      <c r="P359" s="152"/>
      <c r="Q359" s="152"/>
      <c r="R359" s="152"/>
      <c r="S359" s="152"/>
      <c r="T359" s="152"/>
      <c r="U359" s="152"/>
      <c r="V359" s="152"/>
      <c r="W359" s="152"/>
      <c r="X359" s="152"/>
      <c r="Y359" s="152"/>
      <c r="Z359" s="150"/>
      <c r="AA359" s="150"/>
      <c r="AB359" s="150"/>
      <c r="AC359" s="150"/>
      <c r="AD359" s="150"/>
      <c r="AE359" s="150"/>
      <c r="AF359" s="150"/>
      <c r="AG359" s="152"/>
      <c r="AH359" s="4">
        <f t="shared" si="36"/>
        <v>0</v>
      </c>
      <c r="AI359" s="4">
        <f t="shared" si="37"/>
        <v>0</v>
      </c>
      <c r="AJ359" s="4">
        <f t="shared" si="38"/>
        <v>0</v>
      </c>
      <c r="AK359" s="4">
        <f t="shared" si="39"/>
        <v>0</v>
      </c>
      <c r="AL359" s="4">
        <f t="shared" si="40"/>
        <v>0</v>
      </c>
    </row>
    <row r="360" spans="6:38" ht="20.100000000000001" customHeight="1" x14ac:dyDescent="0.25">
      <c r="F360" s="4">
        <f t="shared" si="35"/>
        <v>0</v>
      </c>
      <c r="G360" s="218">
        <f t="shared" si="41"/>
        <v>0</v>
      </c>
      <c r="H360" s="212"/>
      <c r="I360" s="152"/>
      <c r="J360" s="152"/>
      <c r="K360" s="150"/>
      <c r="L360" s="150"/>
      <c r="M360" s="150"/>
      <c r="N360" s="150"/>
      <c r="O360" s="152"/>
      <c r="P360" s="152"/>
      <c r="Q360" s="152"/>
      <c r="R360" s="152"/>
      <c r="S360" s="152"/>
      <c r="T360" s="152"/>
      <c r="U360" s="152"/>
      <c r="V360" s="152"/>
      <c r="W360" s="152"/>
      <c r="X360" s="152"/>
      <c r="Y360" s="152"/>
      <c r="Z360" s="150"/>
      <c r="AA360" s="150"/>
      <c r="AB360" s="150"/>
      <c r="AC360" s="150"/>
      <c r="AD360" s="150"/>
      <c r="AE360" s="150"/>
      <c r="AF360" s="150"/>
      <c r="AG360" s="152"/>
      <c r="AH360" s="4">
        <f t="shared" si="36"/>
        <v>0</v>
      </c>
      <c r="AI360" s="4">
        <f t="shared" si="37"/>
        <v>0</v>
      </c>
      <c r="AJ360" s="4">
        <f t="shared" si="38"/>
        <v>0</v>
      </c>
      <c r="AK360" s="4">
        <f t="shared" si="39"/>
        <v>0</v>
      </c>
      <c r="AL360" s="4">
        <f t="shared" si="40"/>
        <v>0</v>
      </c>
    </row>
    <row r="361" spans="6:38" ht="20.100000000000001" customHeight="1" x14ac:dyDescent="0.25">
      <c r="F361" s="4">
        <f t="shared" si="35"/>
        <v>0</v>
      </c>
      <c r="G361" s="218">
        <f t="shared" si="41"/>
        <v>0</v>
      </c>
      <c r="H361" s="212"/>
      <c r="I361" s="152"/>
      <c r="J361" s="152"/>
      <c r="K361" s="150"/>
      <c r="L361" s="150"/>
      <c r="M361" s="150"/>
      <c r="N361" s="150"/>
      <c r="O361" s="152"/>
      <c r="P361" s="152"/>
      <c r="Q361" s="152"/>
      <c r="R361" s="152"/>
      <c r="S361" s="152"/>
      <c r="T361" s="152"/>
      <c r="U361" s="152"/>
      <c r="V361" s="152"/>
      <c r="W361" s="152"/>
      <c r="X361" s="152"/>
      <c r="Y361" s="152"/>
      <c r="Z361" s="150"/>
      <c r="AA361" s="150"/>
      <c r="AB361" s="150"/>
      <c r="AC361" s="150"/>
      <c r="AD361" s="150"/>
      <c r="AE361" s="150"/>
      <c r="AF361" s="150"/>
      <c r="AG361" s="152"/>
      <c r="AH361" s="4">
        <f t="shared" si="36"/>
        <v>0</v>
      </c>
      <c r="AI361" s="4">
        <f t="shared" si="37"/>
        <v>0</v>
      </c>
      <c r="AJ361" s="4">
        <f t="shared" si="38"/>
        <v>0</v>
      </c>
      <c r="AK361" s="4">
        <f t="shared" si="39"/>
        <v>0</v>
      </c>
      <c r="AL361" s="4">
        <f t="shared" si="40"/>
        <v>0</v>
      </c>
    </row>
    <row r="362" spans="6:38" ht="20.100000000000001" customHeight="1" x14ac:dyDescent="0.25">
      <c r="F362" s="4">
        <f t="shared" si="35"/>
        <v>0</v>
      </c>
      <c r="G362" s="218">
        <f t="shared" si="41"/>
        <v>0</v>
      </c>
      <c r="H362" s="212"/>
      <c r="I362" s="152"/>
      <c r="J362" s="152"/>
      <c r="K362" s="150"/>
      <c r="L362" s="150"/>
      <c r="M362" s="150"/>
      <c r="N362" s="150"/>
      <c r="O362" s="152"/>
      <c r="P362" s="152"/>
      <c r="Q362" s="152"/>
      <c r="R362" s="152"/>
      <c r="S362" s="152"/>
      <c r="T362" s="152"/>
      <c r="U362" s="152"/>
      <c r="V362" s="152"/>
      <c r="W362" s="152"/>
      <c r="X362" s="152"/>
      <c r="Y362" s="152"/>
      <c r="Z362" s="150"/>
      <c r="AA362" s="150"/>
      <c r="AB362" s="150"/>
      <c r="AC362" s="150"/>
      <c r="AD362" s="150"/>
      <c r="AE362" s="150"/>
      <c r="AF362" s="150"/>
      <c r="AG362" s="152"/>
      <c r="AH362" s="4">
        <f t="shared" si="36"/>
        <v>0</v>
      </c>
      <c r="AI362" s="4">
        <f t="shared" si="37"/>
        <v>0</v>
      </c>
      <c r="AJ362" s="4">
        <f t="shared" si="38"/>
        <v>0</v>
      </c>
      <c r="AK362" s="4">
        <f t="shared" si="39"/>
        <v>0</v>
      </c>
      <c r="AL362" s="4">
        <f t="shared" si="40"/>
        <v>0</v>
      </c>
    </row>
    <row r="363" spans="6:38" ht="20.100000000000001" customHeight="1" x14ac:dyDescent="0.25">
      <c r="F363" s="4">
        <f t="shared" si="35"/>
        <v>0</v>
      </c>
      <c r="G363" s="218">
        <f t="shared" si="41"/>
        <v>0</v>
      </c>
      <c r="H363" s="212"/>
      <c r="I363" s="152"/>
      <c r="J363" s="152"/>
      <c r="K363" s="150"/>
      <c r="L363" s="150"/>
      <c r="M363" s="150"/>
      <c r="N363" s="150"/>
      <c r="O363" s="152"/>
      <c r="P363" s="152"/>
      <c r="Q363" s="152"/>
      <c r="R363" s="152"/>
      <c r="S363" s="152"/>
      <c r="T363" s="152"/>
      <c r="U363" s="152"/>
      <c r="V363" s="152"/>
      <c r="W363" s="152"/>
      <c r="X363" s="152"/>
      <c r="Y363" s="152"/>
      <c r="Z363" s="150"/>
      <c r="AA363" s="150"/>
      <c r="AB363" s="150"/>
      <c r="AC363" s="150"/>
      <c r="AD363" s="150"/>
      <c r="AE363" s="150"/>
      <c r="AF363" s="150"/>
      <c r="AG363" s="152"/>
      <c r="AH363" s="4">
        <f t="shared" si="36"/>
        <v>0</v>
      </c>
      <c r="AI363" s="4">
        <f t="shared" si="37"/>
        <v>0</v>
      </c>
      <c r="AJ363" s="4">
        <f t="shared" si="38"/>
        <v>0</v>
      </c>
      <c r="AK363" s="4">
        <f t="shared" si="39"/>
        <v>0</v>
      </c>
      <c r="AL363" s="4">
        <f t="shared" si="40"/>
        <v>0</v>
      </c>
    </row>
    <row r="364" spans="6:38" ht="20.100000000000001" customHeight="1" x14ac:dyDescent="0.25">
      <c r="F364" s="4">
        <f t="shared" si="35"/>
        <v>0</v>
      </c>
      <c r="G364" s="218">
        <f t="shared" si="41"/>
        <v>0</v>
      </c>
      <c r="H364" s="212"/>
      <c r="I364" s="152"/>
      <c r="J364" s="152"/>
      <c r="K364" s="150"/>
      <c r="L364" s="150"/>
      <c r="M364" s="150"/>
      <c r="N364" s="150"/>
      <c r="O364" s="152"/>
      <c r="P364" s="152"/>
      <c r="Q364" s="152"/>
      <c r="R364" s="152"/>
      <c r="S364" s="152"/>
      <c r="T364" s="152"/>
      <c r="U364" s="152"/>
      <c r="V364" s="152"/>
      <c r="W364" s="152"/>
      <c r="X364" s="152"/>
      <c r="Y364" s="152"/>
      <c r="Z364" s="150"/>
      <c r="AA364" s="150"/>
      <c r="AB364" s="150"/>
      <c r="AC364" s="150"/>
      <c r="AD364" s="150"/>
      <c r="AE364" s="150"/>
      <c r="AF364" s="150"/>
      <c r="AG364" s="152"/>
      <c r="AH364" s="4">
        <f t="shared" si="36"/>
        <v>0</v>
      </c>
      <c r="AI364" s="4">
        <f t="shared" si="37"/>
        <v>0</v>
      </c>
      <c r="AJ364" s="4">
        <f t="shared" si="38"/>
        <v>0</v>
      </c>
      <c r="AK364" s="4">
        <f t="shared" si="39"/>
        <v>0</v>
      </c>
      <c r="AL364" s="4">
        <f t="shared" si="40"/>
        <v>0</v>
      </c>
    </row>
    <row r="365" spans="6:38" ht="20.100000000000001" customHeight="1" x14ac:dyDescent="0.25">
      <c r="F365" s="4">
        <f t="shared" si="35"/>
        <v>0</v>
      </c>
      <c r="G365" s="218">
        <f t="shared" si="41"/>
        <v>0</v>
      </c>
      <c r="H365" s="212"/>
      <c r="I365" s="152"/>
      <c r="J365" s="152"/>
      <c r="K365" s="150"/>
      <c r="L365" s="150"/>
      <c r="M365" s="150"/>
      <c r="N365" s="150"/>
      <c r="O365" s="152"/>
      <c r="P365" s="152"/>
      <c r="Q365" s="152"/>
      <c r="R365" s="152"/>
      <c r="S365" s="152"/>
      <c r="T365" s="152"/>
      <c r="U365" s="152"/>
      <c r="V365" s="152"/>
      <c r="W365" s="152"/>
      <c r="X365" s="152"/>
      <c r="Y365" s="152"/>
      <c r="Z365" s="150"/>
      <c r="AA365" s="150"/>
      <c r="AB365" s="150"/>
      <c r="AC365" s="150"/>
      <c r="AD365" s="150"/>
      <c r="AE365" s="150"/>
      <c r="AF365" s="150"/>
      <c r="AG365" s="152"/>
      <c r="AH365" s="4">
        <f t="shared" si="36"/>
        <v>0</v>
      </c>
      <c r="AI365" s="4">
        <f t="shared" si="37"/>
        <v>0</v>
      </c>
      <c r="AJ365" s="4">
        <f t="shared" si="38"/>
        <v>0</v>
      </c>
      <c r="AK365" s="4">
        <f t="shared" si="39"/>
        <v>0</v>
      </c>
      <c r="AL365" s="4">
        <f t="shared" si="40"/>
        <v>0</v>
      </c>
    </row>
    <row r="366" spans="6:38" ht="20.100000000000001" customHeight="1" x14ac:dyDescent="0.25">
      <c r="F366" s="4">
        <f t="shared" si="35"/>
        <v>0</v>
      </c>
      <c r="G366" s="218">
        <f t="shared" si="41"/>
        <v>0</v>
      </c>
      <c r="H366" s="212"/>
      <c r="I366" s="152"/>
      <c r="J366" s="152"/>
      <c r="K366" s="150"/>
      <c r="L366" s="150"/>
      <c r="M366" s="150"/>
      <c r="N366" s="150"/>
      <c r="O366" s="152"/>
      <c r="P366" s="152"/>
      <c r="Q366" s="152"/>
      <c r="R366" s="152"/>
      <c r="S366" s="152"/>
      <c r="T366" s="152"/>
      <c r="U366" s="152"/>
      <c r="V366" s="152"/>
      <c r="W366" s="152"/>
      <c r="X366" s="152"/>
      <c r="Y366" s="152"/>
      <c r="Z366" s="150"/>
      <c r="AA366" s="150"/>
      <c r="AB366" s="150"/>
      <c r="AC366" s="150"/>
      <c r="AD366" s="150"/>
      <c r="AE366" s="150"/>
      <c r="AF366" s="150"/>
      <c r="AG366" s="152"/>
      <c r="AH366" s="4">
        <f t="shared" si="36"/>
        <v>0</v>
      </c>
      <c r="AI366" s="4">
        <f t="shared" si="37"/>
        <v>0</v>
      </c>
      <c r="AJ366" s="4">
        <f t="shared" si="38"/>
        <v>0</v>
      </c>
      <c r="AK366" s="4">
        <f t="shared" si="39"/>
        <v>0</v>
      </c>
      <c r="AL366" s="4">
        <f t="shared" si="40"/>
        <v>0</v>
      </c>
    </row>
    <row r="367" spans="6:38" ht="20.100000000000001" customHeight="1" x14ac:dyDescent="0.25">
      <c r="F367" s="4">
        <f t="shared" si="35"/>
        <v>0</v>
      </c>
      <c r="G367" s="218">
        <f t="shared" si="41"/>
        <v>0</v>
      </c>
      <c r="H367" s="212"/>
      <c r="I367" s="152"/>
      <c r="J367" s="152"/>
      <c r="K367" s="150"/>
      <c r="L367" s="150"/>
      <c r="M367" s="150"/>
      <c r="N367" s="150"/>
      <c r="O367" s="152"/>
      <c r="P367" s="152"/>
      <c r="Q367" s="152"/>
      <c r="R367" s="152"/>
      <c r="S367" s="152"/>
      <c r="T367" s="152"/>
      <c r="U367" s="152"/>
      <c r="V367" s="152"/>
      <c r="W367" s="152"/>
      <c r="X367" s="152"/>
      <c r="Y367" s="152"/>
      <c r="Z367" s="150"/>
      <c r="AA367" s="150"/>
      <c r="AB367" s="150"/>
      <c r="AC367" s="150"/>
      <c r="AD367" s="150"/>
      <c r="AE367" s="150"/>
      <c r="AF367" s="150"/>
      <c r="AG367" s="152"/>
      <c r="AH367" s="4">
        <f t="shared" si="36"/>
        <v>0</v>
      </c>
      <c r="AI367" s="4">
        <f t="shared" si="37"/>
        <v>0</v>
      </c>
      <c r="AJ367" s="4">
        <f t="shared" si="38"/>
        <v>0</v>
      </c>
      <c r="AK367" s="4">
        <f t="shared" si="39"/>
        <v>0</v>
      </c>
      <c r="AL367" s="4">
        <f t="shared" si="40"/>
        <v>0</v>
      </c>
    </row>
    <row r="368" spans="6:38" ht="20.100000000000001" customHeight="1" x14ac:dyDescent="0.25">
      <c r="F368" s="4">
        <f t="shared" si="35"/>
        <v>0</v>
      </c>
      <c r="G368" s="218">
        <f t="shared" si="41"/>
        <v>0</v>
      </c>
      <c r="H368" s="212"/>
      <c r="I368" s="152"/>
      <c r="J368" s="152"/>
      <c r="K368" s="150"/>
      <c r="L368" s="150"/>
      <c r="M368" s="150"/>
      <c r="N368" s="150"/>
      <c r="O368" s="152"/>
      <c r="P368" s="152"/>
      <c r="Q368" s="152"/>
      <c r="R368" s="152"/>
      <c r="S368" s="152"/>
      <c r="T368" s="152"/>
      <c r="U368" s="152"/>
      <c r="V368" s="152"/>
      <c r="W368" s="152"/>
      <c r="X368" s="152"/>
      <c r="Y368" s="152"/>
      <c r="Z368" s="150"/>
      <c r="AA368" s="150"/>
      <c r="AB368" s="150"/>
      <c r="AC368" s="150"/>
      <c r="AD368" s="150"/>
      <c r="AE368" s="150"/>
      <c r="AF368" s="150"/>
      <c r="AG368" s="152"/>
      <c r="AH368" s="4">
        <f t="shared" si="36"/>
        <v>0</v>
      </c>
      <c r="AI368" s="4">
        <f t="shared" si="37"/>
        <v>0</v>
      </c>
      <c r="AJ368" s="4">
        <f t="shared" si="38"/>
        <v>0</v>
      </c>
      <c r="AK368" s="4">
        <f t="shared" si="39"/>
        <v>0</v>
      </c>
      <c r="AL368" s="4">
        <f t="shared" si="40"/>
        <v>0</v>
      </c>
    </row>
    <row r="369" spans="6:38" ht="20.100000000000001" customHeight="1" x14ac:dyDescent="0.25">
      <c r="F369" s="4">
        <f t="shared" si="35"/>
        <v>0</v>
      </c>
      <c r="G369" s="218">
        <f t="shared" si="41"/>
        <v>0</v>
      </c>
      <c r="H369" s="212"/>
      <c r="I369" s="152"/>
      <c r="J369" s="152"/>
      <c r="K369" s="150"/>
      <c r="L369" s="150"/>
      <c r="M369" s="150"/>
      <c r="N369" s="150"/>
      <c r="O369" s="152"/>
      <c r="P369" s="152"/>
      <c r="Q369" s="152"/>
      <c r="R369" s="152"/>
      <c r="S369" s="152"/>
      <c r="T369" s="152"/>
      <c r="U369" s="152"/>
      <c r="V369" s="152"/>
      <c r="W369" s="152"/>
      <c r="X369" s="152"/>
      <c r="Y369" s="152"/>
      <c r="Z369" s="150"/>
      <c r="AA369" s="150"/>
      <c r="AB369" s="150"/>
      <c r="AC369" s="150"/>
      <c r="AD369" s="150"/>
      <c r="AE369" s="150"/>
      <c r="AF369" s="150"/>
      <c r="AG369" s="152"/>
      <c r="AH369" s="4">
        <f t="shared" si="36"/>
        <v>0</v>
      </c>
      <c r="AI369" s="4">
        <f t="shared" si="37"/>
        <v>0</v>
      </c>
      <c r="AJ369" s="4">
        <f t="shared" si="38"/>
        <v>0</v>
      </c>
      <c r="AK369" s="4">
        <f t="shared" si="39"/>
        <v>0</v>
      </c>
      <c r="AL369" s="4">
        <f t="shared" si="40"/>
        <v>0</v>
      </c>
    </row>
    <row r="370" spans="6:38" ht="20.100000000000001" customHeight="1" x14ac:dyDescent="0.25">
      <c r="F370" s="4">
        <f t="shared" si="35"/>
        <v>0</v>
      </c>
      <c r="G370" s="218">
        <f t="shared" si="41"/>
        <v>0</v>
      </c>
      <c r="H370" s="212"/>
      <c r="I370" s="152"/>
      <c r="J370" s="152"/>
      <c r="K370" s="150"/>
      <c r="L370" s="150"/>
      <c r="M370" s="150"/>
      <c r="N370" s="150"/>
      <c r="O370" s="152"/>
      <c r="P370" s="152"/>
      <c r="Q370" s="152"/>
      <c r="R370" s="152"/>
      <c r="S370" s="152"/>
      <c r="T370" s="152"/>
      <c r="U370" s="152"/>
      <c r="V370" s="152"/>
      <c r="W370" s="152"/>
      <c r="X370" s="152"/>
      <c r="Y370" s="152"/>
      <c r="Z370" s="150"/>
      <c r="AA370" s="150"/>
      <c r="AB370" s="150"/>
      <c r="AC370" s="150"/>
      <c r="AD370" s="150"/>
      <c r="AE370" s="150"/>
      <c r="AF370" s="150"/>
      <c r="AG370" s="152"/>
      <c r="AH370" s="4">
        <f t="shared" si="36"/>
        <v>0</v>
      </c>
      <c r="AI370" s="4">
        <f t="shared" si="37"/>
        <v>0</v>
      </c>
      <c r="AJ370" s="4">
        <f t="shared" si="38"/>
        <v>0</v>
      </c>
      <c r="AK370" s="4">
        <f t="shared" si="39"/>
        <v>0</v>
      </c>
      <c r="AL370" s="4">
        <f t="shared" si="40"/>
        <v>0</v>
      </c>
    </row>
    <row r="371" spans="6:38" ht="20.100000000000001" customHeight="1" x14ac:dyDescent="0.25">
      <c r="F371" s="4">
        <f t="shared" si="35"/>
        <v>0</v>
      </c>
      <c r="G371" s="218">
        <f t="shared" si="41"/>
        <v>0</v>
      </c>
      <c r="H371" s="212"/>
      <c r="I371" s="152"/>
      <c r="J371" s="152"/>
      <c r="K371" s="150"/>
      <c r="L371" s="150"/>
      <c r="M371" s="150"/>
      <c r="N371" s="150"/>
      <c r="O371" s="152"/>
      <c r="P371" s="152"/>
      <c r="Q371" s="152"/>
      <c r="R371" s="152"/>
      <c r="S371" s="152"/>
      <c r="T371" s="152"/>
      <c r="U371" s="152"/>
      <c r="V371" s="152"/>
      <c r="W371" s="152"/>
      <c r="X371" s="152"/>
      <c r="Y371" s="152"/>
      <c r="Z371" s="150"/>
      <c r="AA371" s="150"/>
      <c r="AB371" s="150"/>
      <c r="AC371" s="150"/>
      <c r="AD371" s="150"/>
      <c r="AE371" s="150"/>
      <c r="AF371" s="150"/>
      <c r="AG371" s="152"/>
      <c r="AH371" s="4">
        <f t="shared" si="36"/>
        <v>0</v>
      </c>
      <c r="AI371" s="4">
        <f t="shared" si="37"/>
        <v>0</v>
      </c>
      <c r="AJ371" s="4">
        <f t="shared" si="38"/>
        <v>0</v>
      </c>
      <c r="AK371" s="4">
        <f t="shared" si="39"/>
        <v>0</v>
      </c>
      <c r="AL371" s="4">
        <f t="shared" si="40"/>
        <v>0</v>
      </c>
    </row>
    <row r="372" spans="6:38" ht="20.100000000000001" customHeight="1" x14ac:dyDescent="0.25">
      <c r="F372" s="4">
        <f t="shared" si="35"/>
        <v>0</v>
      </c>
      <c r="G372" s="218">
        <f t="shared" si="41"/>
        <v>0</v>
      </c>
      <c r="H372" s="212"/>
      <c r="I372" s="152"/>
      <c r="J372" s="152"/>
      <c r="K372" s="150"/>
      <c r="L372" s="150"/>
      <c r="M372" s="150"/>
      <c r="N372" s="150"/>
      <c r="O372" s="152"/>
      <c r="P372" s="152"/>
      <c r="Q372" s="152"/>
      <c r="R372" s="152"/>
      <c r="S372" s="152"/>
      <c r="T372" s="152"/>
      <c r="U372" s="152"/>
      <c r="V372" s="152"/>
      <c r="W372" s="152"/>
      <c r="X372" s="152"/>
      <c r="Y372" s="152"/>
      <c r="Z372" s="150"/>
      <c r="AA372" s="150"/>
      <c r="AB372" s="150"/>
      <c r="AC372" s="150"/>
      <c r="AD372" s="150"/>
      <c r="AE372" s="150"/>
      <c r="AF372" s="150"/>
      <c r="AG372" s="152"/>
      <c r="AH372" s="4">
        <f t="shared" si="36"/>
        <v>0</v>
      </c>
      <c r="AI372" s="4">
        <f t="shared" si="37"/>
        <v>0</v>
      </c>
      <c r="AJ372" s="4">
        <f t="shared" si="38"/>
        <v>0</v>
      </c>
      <c r="AK372" s="4">
        <f t="shared" si="39"/>
        <v>0</v>
      </c>
      <c r="AL372" s="4">
        <f t="shared" si="40"/>
        <v>0</v>
      </c>
    </row>
    <row r="373" spans="6:38" ht="20.100000000000001" customHeight="1" x14ac:dyDescent="0.25">
      <c r="F373" s="4">
        <f t="shared" si="35"/>
        <v>0</v>
      </c>
      <c r="G373" s="218">
        <f t="shared" si="41"/>
        <v>0</v>
      </c>
      <c r="H373" s="212"/>
      <c r="I373" s="152"/>
      <c r="J373" s="152"/>
      <c r="K373" s="150"/>
      <c r="L373" s="150"/>
      <c r="M373" s="150"/>
      <c r="N373" s="150"/>
      <c r="O373" s="152"/>
      <c r="P373" s="152"/>
      <c r="Q373" s="152"/>
      <c r="R373" s="152"/>
      <c r="S373" s="152"/>
      <c r="T373" s="152"/>
      <c r="U373" s="152"/>
      <c r="V373" s="152"/>
      <c r="W373" s="152"/>
      <c r="X373" s="152"/>
      <c r="Y373" s="152"/>
      <c r="Z373" s="150"/>
      <c r="AA373" s="150"/>
      <c r="AB373" s="150"/>
      <c r="AC373" s="150"/>
      <c r="AD373" s="150"/>
      <c r="AE373" s="150"/>
      <c r="AF373" s="150"/>
      <c r="AG373" s="152"/>
      <c r="AH373" s="4">
        <f t="shared" si="36"/>
        <v>0</v>
      </c>
      <c r="AI373" s="4">
        <f t="shared" si="37"/>
        <v>0</v>
      </c>
      <c r="AJ373" s="4">
        <f t="shared" si="38"/>
        <v>0</v>
      </c>
      <c r="AK373" s="4">
        <f t="shared" si="39"/>
        <v>0</v>
      </c>
      <c r="AL373" s="4">
        <f t="shared" si="40"/>
        <v>0</v>
      </c>
    </row>
    <row r="374" spans="6:38" ht="20.100000000000001" customHeight="1" x14ac:dyDescent="0.25">
      <c r="F374" s="4">
        <f t="shared" si="35"/>
        <v>0</v>
      </c>
      <c r="G374" s="218">
        <f t="shared" si="41"/>
        <v>0</v>
      </c>
      <c r="H374" s="212"/>
      <c r="I374" s="152"/>
      <c r="J374" s="152"/>
      <c r="K374" s="150"/>
      <c r="L374" s="150"/>
      <c r="M374" s="150"/>
      <c r="N374" s="150"/>
      <c r="O374" s="152"/>
      <c r="P374" s="152"/>
      <c r="Q374" s="152"/>
      <c r="R374" s="152"/>
      <c r="S374" s="152"/>
      <c r="T374" s="152"/>
      <c r="U374" s="152"/>
      <c r="V374" s="152"/>
      <c r="W374" s="152"/>
      <c r="X374" s="152"/>
      <c r="Y374" s="152"/>
      <c r="Z374" s="150"/>
      <c r="AA374" s="150"/>
      <c r="AB374" s="150"/>
      <c r="AC374" s="150"/>
      <c r="AD374" s="150"/>
      <c r="AE374" s="150"/>
      <c r="AF374" s="150"/>
      <c r="AG374" s="152"/>
      <c r="AH374" s="4">
        <f t="shared" si="36"/>
        <v>0</v>
      </c>
      <c r="AI374" s="4">
        <f t="shared" si="37"/>
        <v>0</v>
      </c>
      <c r="AJ374" s="4">
        <f t="shared" si="38"/>
        <v>0</v>
      </c>
      <c r="AK374" s="4">
        <f t="shared" si="39"/>
        <v>0</v>
      </c>
      <c r="AL374" s="4">
        <f t="shared" si="40"/>
        <v>0</v>
      </c>
    </row>
    <row r="375" spans="6:38" ht="20.100000000000001" customHeight="1" x14ac:dyDescent="0.25">
      <c r="F375" s="4">
        <f t="shared" si="35"/>
        <v>0</v>
      </c>
      <c r="G375" s="218">
        <f t="shared" si="41"/>
        <v>0</v>
      </c>
      <c r="H375" s="212"/>
      <c r="I375" s="152"/>
      <c r="J375" s="152"/>
      <c r="K375" s="150"/>
      <c r="L375" s="150"/>
      <c r="M375" s="150"/>
      <c r="N375" s="150"/>
      <c r="O375" s="152"/>
      <c r="P375" s="152"/>
      <c r="Q375" s="152"/>
      <c r="R375" s="152"/>
      <c r="S375" s="152"/>
      <c r="T375" s="152"/>
      <c r="U375" s="152"/>
      <c r="V375" s="152"/>
      <c r="W375" s="152"/>
      <c r="X375" s="152"/>
      <c r="Y375" s="152"/>
      <c r="Z375" s="150"/>
      <c r="AA375" s="150"/>
      <c r="AB375" s="150"/>
      <c r="AC375" s="150"/>
      <c r="AD375" s="150"/>
      <c r="AE375" s="150"/>
      <c r="AF375" s="150"/>
      <c r="AG375" s="152"/>
      <c r="AH375" s="4">
        <f t="shared" si="36"/>
        <v>0</v>
      </c>
      <c r="AI375" s="4">
        <f t="shared" si="37"/>
        <v>0</v>
      </c>
      <c r="AJ375" s="4">
        <f t="shared" si="38"/>
        <v>0</v>
      </c>
      <c r="AK375" s="4">
        <f t="shared" si="39"/>
        <v>0</v>
      </c>
      <c r="AL375" s="4">
        <f t="shared" si="40"/>
        <v>0</v>
      </c>
    </row>
    <row r="376" spans="6:38" ht="20.100000000000001" customHeight="1" x14ac:dyDescent="0.25">
      <c r="F376" s="4">
        <f t="shared" si="35"/>
        <v>0</v>
      </c>
      <c r="G376" s="218">
        <f t="shared" si="41"/>
        <v>0</v>
      </c>
      <c r="H376" s="212"/>
      <c r="I376" s="152"/>
      <c r="J376" s="152"/>
      <c r="K376" s="150"/>
      <c r="L376" s="150"/>
      <c r="M376" s="150"/>
      <c r="N376" s="150"/>
      <c r="O376" s="152"/>
      <c r="P376" s="152"/>
      <c r="Q376" s="152"/>
      <c r="R376" s="152"/>
      <c r="S376" s="152"/>
      <c r="T376" s="152"/>
      <c r="U376" s="152"/>
      <c r="V376" s="152"/>
      <c r="W376" s="152"/>
      <c r="X376" s="152"/>
      <c r="Y376" s="152"/>
      <c r="Z376" s="150"/>
      <c r="AA376" s="150"/>
      <c r="AB376" s="150"/>
      <c r="AC376" s="150"/>
      <c r="AD376" s="150"/>
      <c r="AE376" s="150"/>
      <c r="AF376" s="150"/>
      <c r="AG376" s="152"/>
      <c r="AH376" s="4">
        <f t="shared" si="36"/>
        <v>0</v>
      </c>
      <c r="AI376" s="4">
        <f t="shared" si="37"/>
        <v>0</v>
      </c>
      <c r="AJ376" s="4">
        <f t="shared" si="38"/>
        <v>0</v>
      </c>
      <c r="AK376" s="4">
        <f t="shared" si="39"/>
        <v>0</v>
      </c>
      <c r="AL376" s="4">
        <f t="shared" si="40"/>
        <v>0</v>
      </c>
    </row>
    <row r="377" spans="6:38" ht="20.100000000000001" customHeight="1" x14ac:dyDescent="0.25">
      <c r="F377" s="4">
        <f t="shared" si="35"/>
        <v>0</v>
      </c>
      <c r="G377" s="218">
        <f t="shared" si="41"/>
        <v>0</v>
      </c>
      <c r="H377" s="212"/>
      <c r="I377" s="152"/>
      <c r="J377" s="152"/>
      <c r="K377" s="150"/>
      <c r="L377" s="150"/>
      <c r="M377" s="150"/>
      <c r="N377" s="150"/>
      <c r="O377" s="152"/>
      <c r="P377" s="152"/>
      <c r="Q377" s="152"/>
      <c r="R377" s="152"/>
      <c r="S377" s="152"/>
      <c r="T377" s="152"/>
      <c r="U377" s="152"/>
      <c r="V377" s="152"/>
      <c r="W377" s="152"/>
      <c r="X377" s="152"/>
      <c r="Y377" s="152"/>
      <c r="Z377" s="150"/>
      <c r="AA377" s="150"/>
      <c r="AB377" s="150"/>
      <c r="AC377" s="150"/>
      <c r="AD377" s="150"/>
      <c r="AE377" s="150"/>
      <c r="AF377" s="150"/>
      <c r="AG377" s="152"/>
      <c r="AH377" s="4">
        <f t="shared" si="36"/>
        <v>0</v>
      </c>
      <c r="AI377" s="4">
        <f t="shared" si="37"/>
        <v>0</v>
      </c>
      <c r="AJ377" s="4">
        <f t="shared" si="38"/>
        <v>0</v>
      </c>
      <c r="AK377" s="4">
        <f t="shared" si="39"/>
        <v>0</v>
      </c>
      <c r="AL377" s="4">
        <f t="shared" si="40"/>
        <v>0</v>
      </c>
    </row>
    <row r="378" spans="6:38" ht="20.100000000000001" customHeight="1" x14ac:dyDescent="0.25">
      <c r="F378" s="4">
        <f t="shared" si="35"/>
        <v>0</v>
      </c>
      <c r="G378" s="218">
        <f t="shared" si="41"/>
        <v>0</v>
      </c>
      <c r="H378" s="212"/>
      <c r="I378" s="152"/>
      <c r="J378" s="152"/>
      <c r="K378" s="150"/>
      <c r="L378" s="150"/>
      <c r="M378" s="150"/>
      <c r="N378" s="150"/>
      <c r="O378" s="152"/>
      <c r="P378" s="152"/>
      <c r="Q378" s="152"/>
      <c r="R378" s="152"/>
      <c r="S378" s="152"/>
      <c r="T378" s="152"/>
      <c r="U378" s="152"/>
      <c r="V378" s="152"/>
      <c r="W378" s="152"/>
      <c r="X378" s="152"/>
      <c r="Y378" s="152"/>
      <c r="Z378" s="150"/>
      <c r="AA378" s="150"/>
      <c r="AB378" s="150"/>
      <c r="AC378" s="150"/>
      <c r="AD378" s="150"/>
      <c r="AE378" s="150"/>
      <c r="AF378" s="150"/>
      <c r="AG378" s="152"/>
      <c r="AH378" s="4">
        <f t="shared" si="36"/>
        <v>0</v>
      </c>
      <c r="AI378" s="4">
        <f t="shared" si="37"/>
        <v>0</v>
      </c>
      <c r="AJ378" s="4">
        <f t="shared" si="38"/>
        <v>0</v>
      </c>
      <c r="AK378" s="4">
        <f t="shared" si="39"/>
        <v>0</v>
      </c>
      <c r="AL378" s="4">
        <f t="shared" si="40"/>
        <v>0</v>
      </c>
    </row>
    <row r="379" spans="6:38" ht="20.100000000000001" customHeight="1" x14ac:dyDescent="0.25">
      <c r="F379" s="4">
        <f t="shared" si="35"/>
        <v>0</v>
      </c>
      <c r="G379" s="218">
        <f t="shared" si="41"/>
        <v>0</v>
      </c>
      <c r="H379" s="212"/>
      <c r="I379" s="152"/>
      <c r="J379" s="152"/>
      <c r="K379" s="150"/>
      <c r="L379" s="150"/>
      <c r="M379" s="150"/>
      <c r="N379" s="150"/>
      <c r="O379" s="152"/>
      <c r="P379" s="152"/>
      <c r="Q379" s="152"/>
      <c r="R379" s="152"/>
      <c r="S379" s="152"/>
      <c r="T379" s="152"/>
      <c r="U379" s="152"/>
      <c r="V379" s="152"/>
      <c r="W379" s="152"/>
      <c r="X379" s="152"/>
      <c r="Y379" s="152"/>
      <c r="Z379" s="150"/>
      <c r="AA379" s="150"/>
      <c r="AB379" s="150"/>
      <c r="AC379" s="150"/>
      <c r="AD379" s="150"/>
      <c r="AE379" s="150"/>
      <c r="AF379" s="150"/>
      <c r="AG379" s="152"/>
      <c r="AH379" s="4">
        <f t="shared" si="36"/>
        <v>0</v>
      </c>
      <c r="AI379" s="4">
        <f t="shared" si="37"/>
        <v>0</v>
      </c>
      <c r="AJ379" s="4">
        <f t="shared" si="38"/>
        <v>0</v>
      </c>
      <c r="AK379" s="4">
        <f t="shared" si="39"/>
        <v>0</v>
      </c>
      <c r="AL379" s="4">
        <f t="shared" si="40"/>
        <v>0</v>
      </c>
    </row>
    <row r="380" spans="6:38" ht="20.100000000000001" customHeight="1" x14ac:dyDescent="0.25">
      <c r="F380" s="4">
        <f t="shared" si="35"/>
        <v>0</v>
      </c>
      <c r="G380" s="218">
        <f t="shared" si="41"/>
        <v>0</v>
      </c>
      <c r="H380" s="212"/>
      <c r="I380" s="152"/>
      <c r="J380" s="152"/>
      <c r="K380" s="150"/>
      <c r="L380" s="150"/>
      <c r="M380" s="150"/>
      <c r="N380" s="150"/>
      <c r="O380" s="152"/>
      <c r="P380" s="152"/>
      <c r="Q380" s="152"/>
      <c r="R380" s="152"/>
      <c r="S380" s="152"/>
      <c r="T380" s="152"/>
      <c r="U380" s="152"/>
      <c r="V380" s="152"/>
      <c r="W380" s="152"/>
      <c r="X380" s="152"/>
      <c r="Y380" s="152"/>
      <c r="Z380" s="150"/>
      <c r="AA380" s="150"/>
      <c r="AB380" s="150"/>
      <c r="AC380" s="150"/>
      <c r="AD380" s="150"/>
      <c r="AE380" s="150"/>
      <c r="AF380" s="150"/>
      <c r="AG380" s="152"/>
      <c r="AH380" s="4">
        <f t="shared" si="36"/>
        <v>0</v>
      </c>
      <c r="AI380" s="4">
        <f t="shared" si="37"/>
        <v>0</v>
      </c>
      <c r="AJ380" s="4">
        <f t="shared" si="38"/>
        <v>0</v>
      </c>
      <c r="AK380" s="4">
        <f t="shared" si="39"/>
        <v>0</v>
      </c>
      <c r="AL380" s="4">
        <f t="shared" si="40"/>
        <v>0</v>
      </c>
    </row>
    <row r="381" spans="6:38" ht="20.100000000000001" customHeight="1" x14ac:dyDescent="0.25">
      <c r="F381" s="4">
        <f t="shared" si="35"/>
        <v>0</v>
      </c>
      <c r="G381" s="218">
        <f t="shared" si="41"/>
        <v>0</v>
      </c>
      <c r="H381" s="212"/>
      <c r="I381" s="152"/>
      <c r="J381" s="152"/>
      <c r="K381" s="150"/>
      <c r="L381" s="150"/>
      <c r="M381" s="150"/>
      <c r="N381" s="150"/>
      <c r="O381" s="152"/>
      <c r="P381" s="152"/>
      <c r="Q381" s="152"/>
      <c r="R381" s="152"/>
      <c r="S381" s="152"/>
      <c r="T381" s="152"/>
      <c r="U381" s="152"/>
      <c r="V381" s="152"/>
      <c r="W381" s="152"/>
      <c r="X381" s="152"/>
      <c r="Y381" s="152"/>
      <c r="Z381" s="150"/>
      <c r="AA381" s="150"/>
      <c r="AB381" s="150"/>
      <c r="AC381" s="150"/>
      <c r="AD381" s="150"/>
      <c r="AE381" s="150"/>
      <c r="AF381" s="150"/>
      <c r="AG381" s="152"/>
      <c r="AH381" s="4">
        <f t="shared" si="36"/>
        <v>0</v>
      </c>
      <c r="AI381" s="4">
        <f t="shared" si="37"/>
        <v>0</v>
      </c>
      <c r="AJ381" s="4">
        <f t="shared" si="38"/>
        <v>0</v>
      </c>
      <c r="AK381" s="4">
        <f t="shared" si="39"/>
        <v>0</v>
      </c>
      <c r="AL381" s="4">
        <f t="shared" si="40"/>
        <v>0</v>
      </c>
    </row>
    <row r="382" spans="6:38" ht="20.100000000000001" customHeight="1" x14ac:dyDescent="0.25">
      <c r="F382" s="4">
        <f t="shared" si="35"/>
        <v>0</v>
      </c>
      <c r="G382" s="218">
        <f t="shared" si="41"/>
        <v>0</v>
      </c>
      <c r="H382" s="212"/>
      <c r="I382" s="152"/>
      <c r="J382" s="152"/>
      <c r="K382" s="150"/>
      <c r="L382" s="150"/>
      <c r="M382" s="150"/>
      <c r="N382" s="150"/>
      <c r="O382" s="152"/>
      <c r="P382" s="152"/>
      <c r="Q382" s="152"/>
      <c r="R382" s="152"/>
      <c r="S382" s="152"/>
      <c r="T382" s="152"/>
      <c r="U382" s="152"/>
      <c r="V382" s="152"/>
      <c r="W382" s="152"/>
      <c r="X382" s="152"/>
      <c r="Y382" s="152"/>
      <c r="Z382" s="150"/>
      <c r="AA382" s="150"/>
      <c r="AB382" s="150"/>
      <c r="AC382" s="150"/>
      <c r="AD382" s="150"/>
      <c r="AE382" s="150"/>
      <c r="AF382" s="150"/>
      <c r="AG382" s="152"/>
      <c r="AH382" s="4">
        <f t="shared" si="36"/>
        <v>0</v>
      </c>
      <c r="AI382" s="4">
        <f t="shared" si="37"/>
        <v>0</v>
      </c>
      <c r="AJ382" s="4">
        <f t="shared" si="38"/>
        <v>0</v>
      </c>
      <c r="AK382" s="4">
        <f t="shared" si="39"/>
        <v>0</v>
      </c>
      <c r="AL382" s="4">
        <f t="shared" si="40"/>
        <v>0</v>
      </c>
    </row>
    <row r="383" spans="6:38" ht="20.100000000000001" customHeight="1" x14ac:dyDescent="0.25">
      <c r="F383" s="4">
        <f t="shared" si="35"/>
        <v>0</v>
      </c>
      <c r="G383" s="218">
        <f t="shared" si="41"/>
        <v>0</v>
      </c>
      <c r="H383" s="212"/>
      <c r="I383" s="152"/>
      <c r="J383" s="152"/>
      <c r="K383" s="150"/>
      <c r="L383" s="150"/>
      <c r="M383" s="150"/>
      <c r="N383" s="150"/>
      <c r="O383" s="152"/>
      <c r="P383" s="152"/>
      <c r="Q383" s="152"/>
      <c r="R383" s="152"/>
      <c r="S383" s="152"/>
      <c r="T383" s="152"/>
      <c r="U383" s="152"/>
      <c r="V383" s="152"/>
      <c r="W383" s="152"/>
      <c r="X383" s="152"/>
      <c r="Y383" s="152"/>
      <c r="Z383" s="150"/>
      <c r="AA383" s="150"/>
      <c r="AB383" s="150"/>
      <c r="AC383" s="150"/>
      <c r="AD383" s="150"/>
      <c r="AE383" s="150"/>
      <c r="AF383" s="150"/>
      <c r="AG383" s="152"/>
      <c r="AH383" s="4">
        <f t="shared" si="36"/>
        <v>0</v>
      </c>
      <c r="AI383" s="4">
        <f t="shared" si="37"/>
        <v>0</v>
      </c>
      <c r="AJ383" s="4">
        <f t="shared" si="38"/>
        <v>0</v>
      </c>
      <c r="AK383" s="4">
        <f t="shared" si="39"/>
        <v>0</v>
      </c>
      <c r="AL383" s="4">
        <f t="shared" si="40"/>
        <v>0</v>
      </c>
    </row>
    <row r="384" spans="6:38" ht="20.100000000000001" customHeight="1" x14ac:dyDescent="0.25">
      <c r="F384" s="4">
        <f t="shared" si="35"/>
        <v>0</v>
      </c>
      <c r="G384" s="218">
        <f t="shared" si="41"/>
        <v>0</v>
      </c>
      <c r="H384" s="212"/>
      <c r="I384" s="152"/>
      <c r="J384" s="152"/>
      <c r="K384" s="150"/>
      <c r="L384" s="150"/>
      <c r="M384" s="150"/>
      <c r="N384" s="150"/>
      <c r="O384" s="152"/>
      <c r="P384" s="152"/>
      <c r="Q384" s="152"/>
      <c r="R384" s="152"/>
      <c r="S384" s="152"/>
      <c r="T384" s="152"/>
      <c r="U384" s="152"/>
      <c r="V384" s="152"/>
      <c r="W384" s="152"/>
      <c r="X384" s="152"/>
      <c r="Y384" s="152"/>
      <c r="Z384" s="150"/>
      <c r="AA384" s="150"/>
      <c r="AB384" s="150"/>
      <c r="AC384" s="150"/>
      <c r="AD384" s="150"/>
      <c r="AE384" s="150"/>
      <c r="AF384" s="150"/>
      <c r="AG384" s="152"/>
      <c r="AH384" s="4">
        <f t="shared" si="36"/>
        <v>0</v>
      </c>
      <c r="AI384" s="4">
        <f t="shared" si="37"/>
        <v>0</v>
      </c>
      <c r="AJ384" s="4">
        <f t="shared" si="38"/>
        <v>0</v>
      </c>
      <c r="AK384" s="4">
        <f t="shared" si="39"/>
        <v>0</v>
      </c>
      <c r="AL384" s="4">
        <f t="shared" si="40"/>
        <v>0</v>
      </c>
    </row>
    <row r="385" spans="6:38" ht="20.100000000000001" customHeight="1" x14ac:dyDescent="0.25">
      <c r="F385" s="4">
        <f t="shared" si="35"/>
        <v>0</v>
      </c>
      <c r="G385" s="218">
        <f t="shared" si="41"/>
        <v>0</v>
      </c>
      <c r="H385" s="212"/>
      <c r="I385" s="152"/>
      <c r="J385" s="152"/>
      <c r="K385" s="150"/>
      <c r="L385" s="150"/>
      <c r="M385" s="150"/>
      <c r="N385" s="150"/>
      <c r="O385" s="152"/>
      <c r="P385" s="152"/>
      <c r="Q385" s="152"/>
      <c r="R385" s="152"/>
      <c r="S385" s="152"/>
      <c r="T385" s="152"/>
      <c r="U385" s="152"/>
      <c r="V385" s="152"/>
      <c r="W385" s="152"/>
      <c r="X385" s="152"/>
      <c r="Y385" s="152"/>
      <c r="Z385" s="150"/>
      <c r="AA385" s="150"/>
      <c r="AB385" s="150"/>
      <c r="AC385" s="150"/>
      <c r="AD385" s="150"/>
      <c r="AE385" s="150"/>
      <c r="AF385" s="150"/>
      <c r="AG385" s="152"/>
      <c r="AH385" s="4">
        <f t="shared" si="36"/>
        <v>0</v>
      </c>
      <c r="AI385" s="4">
        <f t="shared" si="37"/>
        <v>0</v>
      </c>
      <c r="AJ385" s="4">
        <f t="shared" si="38"/>
        <v>0</v>
      </c>
      <c r="AK385" s="4">
        <f t="shared" si="39"/>
        <v>0</v>
      </c>
      <c r="AL385" s="4">
        <f t="shared" si="40"/>
        <v>0</v>
      </c>
    </row>
    <row r="386" spans="6:38" ht="20.100000000000001" customHeight="1" x14ac:dyDescent="0.25">
      <c r="F386" s="4">
        <f t="shared" si="35"/>
        <v>0</v>
      </c>
      <c r="G386" s="218">
        <f t="shared" si="41"/>
        <v>0</v>
      </c>
      <c r="H386" s="212"/>
      <c r="I386" s="152"/>
      <c r="J386" s="152"/>
      <c r="K386" s="150"/>
      <c r="L386" s="150"/>
      <c r="M386" s="150"/>
      <c r="N386" s="150"/>
      <c r="O386" s="152"/>
      <c r="P386" s="152"/>
      <c r="Q386" s="152"/>
      <c r="R386" s="152"/>
      <c r="S386" s="152"/>
      <c r="T386" s="152"/>
      <c r="U386" s="152"/>
      <c r="V386" s="152"/>
      <c r="W386" s="152"/>
      <c r="X386" s="152"/>
      <c r="Y386" s="152"/>
      <c r="Z386" s="150"/>
      <c r="AA386" s="150"/>
      <c r="AB386" s="150"/>
      <c r="AC386" s="150"/>
      <c r="AD386" s="150"/>
      <c r="AE386" s="150"/>
      <c r="AF386" s="150"/>
      <c r="AG386" s="152"/>
      <c r="AH386" s="4">
        <f t="shared" si="36"/>
        <v>0</v>
      </c>
      <c r="AI386" s="4">
        <f t="shared" si="37"/>
        <v>0</v>
      </c>
      <c r="AJ386" s="4">
        <f t="shared" si="38"/>
        <v>0</v>
      </c>
      <c r="AK386" s="4">
        <f t="shared" si="39"/>
        <v>0</v>
      </c>
      <c r="AL386" s="4">
        <f t="shared" si="40"/>
        <v>0</v>
      </c>
    </row>
    <row r="387" spans="6:38" ht="20.100000000000001" customHeight="1" x14ac:dyDescent="0.25">
      <c r="F387" s="4">
        <f t="shared" si="35"/>
        <v>0</v>
      </c>
      <c r="G387" s="218">
        <f t="shared" si="41"/>
        <v>0</v>
      </c>
      <c r="H387" s="212"/>
      <c r="I387" s="152"/>
      <c r="J387" s="152"/>
      <c r="K387" s="150"/>
      <c r="L387" s="150"/>
      <c r="M387" s="150"/>
      <c r="N387" s="150"/>
      <c r="O387" s="152"/>
      <c r="P387" s="152"/>
      <c r="Q387" s="152"/>
      <c r="R387" s="152"/>
      <c r="S387" s="152"/>
      <c r="T387" s="152"/>
      <c r="U387" s="152"/>
      <c r="V387" s="152"/>
      <c r="W387" s="152"/>
      <c r="X387" s="152"/>
      <c r="Y387" s="152"/>
      <c r="Z387" s="150"/>
      <c r="AA387" s="150"/>
      <c r="AB387" s="150"/>
      <c r="AC387" s="150"/>
      <c r="AD387" s="150"/>
      <c r="AE387" s="150"/>
      <c r="AF387" s="150"/>
      <c r="AG387" s="152"/>
      <c r="AH387" s="4">
        <f t="shared" si="36"/>
        <v>0</v>
      </c>
      <c r="AI387" s="4">
        <f t="shared" si="37"/>
        <v>0</v>
      </c>
      <c r="AJ387" s="4">
        <f t="shared" si="38"/>
        <v>0</v>
      </c>
      <c r="AK387" s="4">
        <f t="shared" si="39"/>
        <v>0</v>
      </c>
      <c r="AL387" s="4">
        <f t="shared" si="40"/>
        <v>0</v>
      </c>
    </row>
    <row r="388" spans="6:38" ht="20.100000000000001" customHeight="1" x14ac:dyDescent="0.25">
      <c r="F388" s="4">
        <f t="shared" si="35"/>
        <v>0</v>
      </c>
      <c r="G388" s="218">
        <f t="shared" si="41"/>
        <v>0</v>
      </c>
      <c r="H388" s="212"/>
      <c r="I388" s="152"/>
      <c r="J388" s="152"/>
      <c r="K388" s="150"/>
      <c r="L388" s="150"/>
      <c r="M388" s="150"/>
      <c r="N388" s="150"/>
      <c r="O388" s="152"/>
      <c r="P388" s="152"/>
      <c r="Q388" s="152"/>
      <c r="R388" s="152"/>
      <c r="S388" s="152"/>
      <c r="T388" s="152"/>
      <c r="U388" s="152"/>
      <c r="V388" s="152"/>
      <c r="W388" s="152"/>
      <c r="X388" s="152"/>
      <c r="Y388" s="152"/>
      <c r="Z388" s="150"/>
      <c r="AA388" s="150"/>
      <c r="AB388" s="150"/>
      <c r="AC388" s="150"/>
      <c r="AD388" s="150"/>
      <c r="AE388" s="150"/>
      <c r="AF388" s="150"/>
      <c r="AG388" s="152"/>
      <c r="AH388" s="4">
        <f t="shared" si="36"/>
        <v>0</v>
      </c>
      <c r="AI388" s="4">
        <f t="shared" si="37"/>
        <v>0</v>
      </c>
      <c r="AJ388" s="4">
        <f t="shared" si="38"/>
        <v>0</v>
      </c>
      <c r="AK388" s="4">
        <f t="shared" si="39"/>
        <v>0</v>
      </c>
      <c r="AL388" s="4">
        <f t="shared" si="40"/>
        <v>0</v>
      </c>
    </row>
    <row r="389" spans="6:38" ht="20.100000000000001" customHeight="1" x14ac:dyDescent="0.25">
      <c r="F389" s="4">
        <f t="shared" si="35"/>
        <v>0</v>
      </c>
      <c r="G389" s="218">
        <f t="shared" si="41"/>
        <v>0</v>
      </c>
      <c r="H389" s="212"/>
      <c r="I389" s="152"/>
      <c r="J389" s="152"/>
      <c r="K389" s="150"/>
      <c r="L389" s="150"/>
      <c r="M389" s="150"/>
      <c r="N389" s="150"/>
      <c r="O389" s="152"/>
      <c r="P389" s="152"/>
      <c r="Q389" s="152"/>
      <c r="R389" s="152"/>
      <c r="S389" s="152"/>
      <c r="T389" s="152"/>
      <c r="U389" s="152"/>
      <c r="V389" s="152"/>
      <c r="W389" s="152"/>
      <c r="X389" s="152"/>
      <c r="Y389" s="152"/>
      <c r="Z389" s="150"/>
      <c r="AA389" s="150"/>
      <c r="AB389" s="150"/>
      <c r="AC389" s="150"/>
      <c r="AD389" s="150"/>
      <c r="AE389" s="150"/>
      <c r="AF389" s="150"/>
      <c r="AG389" s="152"/>
      <c r="AH389" s="4">
        <f t="shared" si="36"/>
        <v>0</v>
      </c>
      <c r="AI389" s="4">
        <f t="shared" si="37"/>
        <v>0</v>
      </c>
      <c r="AJ389" s="4">
        <f t="shared" si="38"/>
        <v>0</v>
      </c>
      <c r="AK389" s="4">
        <f t="shared" si="39"/>
        <v>0</v>
      </c>
      <c r="AL389" s="4">
        <f t="shared" si="40"/>
        <v>0</v>
      </c>
    </row>
    <row r="390" spans="6:38" ht="20.100000000000001" customHeight="1" x14ac:dyDescent="0.25">
      <c r="F390" s="4">
        <f t="shared" si="35"/>
        <v>0</v>
      </c>
      <c r="G390" s="218">
        <f t="shared" si="41"/>
        <v>0</v>
      </c>
      <c r="H390" s="212"/>
      <c r="I390" s="152"/>
      <c r="J390" s="152"/>
      <c r="K390" s="150"/>
      <c r="L390" s="150"/>
      <c r="M390" s="150"/>
      <c r="N390" s="150"/>
      <c r="O390" s="152"/>
      <c r="P390" s="152"/>
      <c r="Q390" s="152"/>
      <c r="R390" s="152"/>
      <c r="S390" s="152"/>
      <c r="T390" s="152"/>
      <c r="U390" s="152"/>
      <c r="V390" s="152"/>
      <c r="W390" s="152"/>
      <c r="X390" s="152"/>
      <c r="Y390" s="152"/>
      <c r="Z390" s="150"/>
      <c r="AA390" s="150"/>
      <c r="AB390" s="150"/>
      <c r="AC390" s="150"/>
      <c r="AD390" s="150"/>
      <c r="AE390" s="150"/>
      <c r="AF390" s="150"/>
      <c r="AG390" s="152"/>
      <c r="AH390" s="4">
        <f t="shared" si="36"/>
        <v>0</v>
      </c>
      <c r="AI390" s="4">
        <f t="shared" si="37"/>
        <v>0</v>
      </c>
      <c r="AJ390" s="4">
        <f t="shared" si="38"/>
        <v>0</v>
      </c>
      <c r="AK390" s="4">
        <f t="shared" si="39"/>
        <v>0</v>
      </c>
      <c r="AL390" s="4">
        <f t="shared" si="40"/>
        <v>0</v>
      </c>
    </row>
    <row r="391" spans="6:38" ht="20.100000000000001" customHeight="1" x14ac:dyDescent="0.25">
      <c r="F391" s="4">
        <f t="shared" si="35"/>
        <v>0</v>
      </c>
      <c r="G391" s="218">
        <f t="shared" si="41"/>
        <v>0</v>
      </c>
      <c r="H391" s="212"/>
      <c r="I391" s="152"/>
      <c r="J391" s="152"/>
      <c r="K391" s="150"/>
      <c r="L391" s="150"/>
      <c r="M391" s="150"/>
      <c r="N391" s="150"/>
      <c r="O391" s="152"/>
      <c r="P391" s="152"/>
      <c r="Q391" s="152"/>
      <c r="R391" s="152"/>
      <c r="S391" s="152"/>
      <c r="T391" s="152"/>
      <c r="U391" s="152"/>
      <c r="V391" s="152"/>
      <c r="W391" s="152"/>
      <c r="X391" s="152"/>
      <c r="Y391" s="152"/>
      <c r="Z391" s="150"/>
      <c r="AA391" s="150"/>
      <c r="AB391" s="150"/>
      <c r="AC391" s="150"/>
      <c r="AD391" s="150"/>
      <c r="AE391" s="150"/>
      <c r="AF391" s="150"/>
      <c r="AG391" s="152"/>
      <c r="AH391" s="4">
        <f t="shared" si="36"/>
        <v>0</v>
      </c>
      <c r="AI391" s="4">
        <f t="shared" si="37"/>
        <v>0</v>
      </c>
      <c r="AJ391" s="4">
        <f t="shared" si="38"/>
        <v>0</v>
      </c>
      <c r="AK391" s="4">
        <f t="shared" si="39"/>
        <v>0</v>
      </c>
      <c r="AL391" s="4">
        <f t="shared" si="40"/>
        <v>0</v>
      </c>
    </row>
    <row r="392" spans="6:38" ht="20.100000000000001" customHeight="1" x14ac:dyDescent="0.25">
      <c r="F392" s="4">
        <f t="shared" si="35"/>
        <v>0</v>
      </c>
      <c r="G392" s="218">
        <f t="shared" si="41"/>
        <v>0</v>
      </c>
      <c r="H392" s="212"/>
      <c r="I392" s="152"/>
      <c r="J392" s="152"/>
      <c r="K392" s="150"/>
      <c r="L392" s="150"/>
      <c r="M392" s="150"/>
      <c r="N392" s="150"/>
      <c r="O392" s="152"/>
      <c r="P392" s="152"/>
      <c r="Q392" s="152"/>
      <c r="R392" s="152"/>
      <c r="S392" s="152"/>
      <c r="T392" s="152"/>
      <c r="U392" s="152"/>
      <c r="V392" s="152"/>
      <c r="W392" s="152"/>
      <c r="X392" s="152"/>
      <c r="Y392" s="152"/>
      <c r="Z392" s="150"/>
      <c r="AA392" s="150"/>
      <c r="AB392" s="150"/>
      <c r="AC392" s="150"/>
      <c r="AD392" s="150"/>
      <c r="AE392" s="150"/>
      <c r="AF392" s="150"/>
      <c r="AG392" s="152"/>
      <c r="AH392" s="4">
        <f t="shared" si="36"/>
        <v>0</v>
      </c>
      <c r="AI392" s="4">
        <f t="shared" si="37"/>
        <v>0</v>
      </c>
      <c r="AJ392" s="4">
        <f t="shared" si="38"/>
        <v>0</v>
      </c>
      <c r="AK392" s="4">
        <f t="shared" si="39"/>
        <v>0</v>
      </c>
      <c r="AL392" s="4">
        <f t="shared" si="40"/>
        <v>0</v>
      </c>
    </row>
    <row r="393" spans="6:38" ht="20.100000000000001" customHeight="1" x14ac:dyDescent="0.25">
      <c r="F393" s="4">
        <f t="shared" si="35"/>
        <v>0</v>
      </c>
      <c r="G393" s="218">
        <f t="shared" si="41"/>
        <v>0</v>
      </c>
      <c r="H393" s="212"/>
      <c r="I393" s="152"/>
      <c r="J393" s="152"/>
      <c r="K393" s="150"/>
      <c r="L393" s="150"/>
      <c r="M393" s="150"/>
      <c r="N393" s="150"/>
      <c r="O393" s="152"/>
      <c r="P393" s="152"/>
      <c r="Q393" s="152"/>
      <c r="R393" s="152"/>
      <c r="S393" s="152"/>
      <c r="T393" s="152"/>
      <c r="U393" s="152"/>
      <c r="V393" s="152"/>
      <c r="W393" s="152"/>
      <c r="X393" s="152"/>
      <c r="Y393" s="152"/>
      <c r="Z393" s="150"/>
      <c r="AA393" s="150"/>
      <c r="AB393" s="150"/>
      <c r="AC393" s="150"/>
      <c r="AD393" s="150"/>
      <c r="AE393" s="150"/>
      <c r="AF393" s="150"/>
      <c r="AG393" s="152"/>
      <c r="AH393" s="4">
        <f t="shared" si="36"/>
        <v>0</v>
      </c>
      <c r="AI393" s="4">
        <f t="shared" si="37"/>
        <v>0</v>
      </c>
      <c r="AJ393" s="4">
        <f t="shared" si="38"/>
        <v>0</v>
      </c>
      <c r="AK393" s="4">
        <f t="shared" si="39"/>
        <v>0</v>
      </c>
      <c r="AL393" s="4">
        <f t="shared" si="40"/>
        <v>0</v>
      </c>
    </row>
    <row r="394" spans="6:38" ht="20.100000000000001" customHeight="1" x14ac:dyDescent="0.25">
      <c r="F394" s="4">
        <f t="shared" si="35"/>
        <v>0</v>
      </c>
      <c r="G394" s="218">
        <f t="shared" si="41"/>
        <v>0</v>
      </c>
      <c r="H394" s="212"/>
      <c r="I394" s="152"/>
      <c r="J394" s="152"/>
      <c r="K394" s="150"/>
      <c r="L394" s="150"/>
      <c r="M394" s="150"/>
      <c r="N394" s="150"/>
      <c r="O394" s="152"/>
      <c r="P394" s="152"/>
      <c r="Q394" s="152"/>
      <c r="R394" s="152"/>
      <c r="S394" s="152"/>
      <c r="T394" s="152"/>
      <c r="U394" s="152"/>
      <c r="V394" s="152"/>
      <c r="W394" s="152"/>
      <c r="X394" s="152"/>
      <c r="Y394" s="152"/>
      <c r="Z394" s="150"/>
      <c r="AA394" s="150"/>
      <c r="AB394" s="150"/>
      <c r="AC394" s="150"/>
      <c r="AD394" s="150"/>
      <c r="AE394" s="150"/>
      <c r="AF394" s="150"/>
      <c r="AG394" s="152"/>
      <c r="AH394" s="4">
        <f t="shared" si="36"/>
        <v>0</v>
      </c>
      <c r="AI394" s="4">
        <f t="shared" si="37"/>
        <v>0</v>
      </c>
      <c r="AJ394" s="4">
        <f t="shared" si="38"/>
        <v>0</v>
      </c>
      <c r="AK394" s="4">
        <f t="shared" si="39"/>
        <v>0</v>
      </c>
      <c r="AL394" s="4">
        <f t="shared" si="40"/>
        <v>0</v>
      </c>
    </row>
    <row r="395" spans="6:38" ht="20.100000000000001" customHeight="1" x14ac:dyDescent="0.25">
      <c r="F395" s="4">
        <f t="shared" si="35"/>
        <v>0</v>
      </c>
      <c r="G395" s="218">
        <f t="shared" si="41"/>
        <v>0</v>
      </c>
      <c r="H395" s="212"/>
      <c r="I395" s="152"/>
      <c r="J395" s="152"/>
      <c r="K395" s="150"/>
      <c r="L395" s="150"/>
      <c r="M395" s="150"/>
      <c r="N395" s="150"/>
      <c r="O395" s="152"/>
      <c r="P395" s="152"/>
      <c r="Q395" s="152"/>
      <c r="R395" s="152"/>
      <c r="S395" s="152"/>
      <c r="T395" s="152"/>
      <c r="U395" s="152"/>
      <c r="V395" s="152"/>
      <c r="W395" s="152"/>
      <c r="X395" s="152"/>
      <c r="Y395" s="152"/>
      <c r="Z395" s="150"/>
      <c r="AA395" s="150"/>
      <c r="AB395" s="150"/>
      <c r="AC395" s="150"/>
      <c r="AD395" s="150"/>
      <c r="AE395" s="150"/>
      <c r="AF395" s="150"/>
      <c r="AG395" s="152"/>
      <c r="AH395" s="4">
        <f t="shared" si="36"/>
        <v>0</v>
      </c>
      <c r="AI395" s="4">
        <f t="shared" si="37"/>
        <v>0</v>
      </c>
      <c r="AJ395" s="4">
        <f t="shared" si="38"/>
        <v>0</v>
      </c>
      <c r="AK395" s="4">
        <f t="shared" si="39"/>
        <v>0</v>
      </c>
      <c r="AL395" s="4">
        <f t="shared" si="40"/>
        <v>0</v>
      </c>
    </row>
    <row r="396" spans="6:38" ht="20.100000000000001" customHeight="1" x14ac:dyDescent="0.25">
      <c r="F396" s="4">
        <f t="shared" si="35"/>
        <v>0</v>
      </c>
      <c r="G396" s="218">
        <f t="shared" si="41"/>
        <v>0</v>
      </c>
      <c r="H396" s="212"/>
      <c r="I396" s="152"/>
      <c r="J396" s="152"/>
      <c r="K396" s="150"/>
      <c r="L396" s="150"/>
      <c r="M396" s="150"/>
      <c r="N396" s="150"/>
      <c r="O396" s="152"/>
      <c r="P396" s="152"/>
      <c r="Q396" s="152"/>
      <c r="R396" s="152"/>
      <c r="S396" s="152"/>
      <c r="T396" s="152"/>
      <c r="U396" s="152"/>
      <c r="V396" s="152"/>
      <c r="W396" s="152"/>
      <c r="X396" s="152"/>
      <c r="Y396" s="152"/>
      <c r="Z396" s="150"/>
      <c r="AA396" s="150"/>
      <c r="AB396" s="150"/>
      <c r="AC396" s="150"/>
      <c r="AD396" s="150"/>
      <c r="AE396" s="150"/>
      <c r="AF396" s="150"/>
      <c r="AG396" s="152"/>
      <c r="AH396" s="4">
        <f t="shared" si="36"/>
        <v>0</v>
      </c>
      <c r="AI396" s="4">
        <f t="shared" si="37"/>
        <v>0</v>
      </c>
      <c r="AJ396" s="4">
        <f t="shared" si="38"/>
        <v>0</v>
      </c>
      <c r="AK396" s="4">
        <f t="shared" si="39"/>
        <v>0</v>
      </c>
      <c r="AL396" s="4">
        <f t="shared" si="40"/>
        <v>0</v>
      </c>
    </row>
    <row r="397" spans="6:38" ht="20.100000000000001" customHeight="1" x14ac:dyDescent="0.25">
      <c r="F397" s="4">
        <f t="shared" si="35"/>
        <v>0</v>
      </c>
      <c r="G397" s="218">
        <f t="shared" si="41"/>
        <v>0</v>
      </c>
      <c r="H397" s="212"/>
      <c r="I397" s="152"/>
      <c r="J397" s="152"/>
      <c r="K397" s="150"/>
      <c r="L397" s="150"/>
      <c r="M397" s="150"/>
      <c r="N397" s="150"/>
      <c r="O397" s="152"/>
      <c r="P397" s="152"/>
      <c r="Q397" s="152"/>
      <c r="R397" s="152"/>
      <c r="S397" s="152"/>
      <c r="T397" s="152"/>
      <c r="U397" s="152"/>
      <c r="V397" s="152"/>
      <c r="W397" s="152"/>
      <c r="X397" s="152"/>
      <c r="Y397" s="152"/>
      <c r="Z397" s="150"/>
      <c r="AA397" s="150"/>
      <c r="AB397" s="150"/>
      <c r="AC397" s="150"/>
      <c r="AD397" s="150"/>
      <c r="AE397" s="150"/>
      <c r="AF397" s="150"/>
      <c r="AG397" s="152"/>
      <c r="AH397" s="4">
        <f t="shared" si="36"/>
        <v>0</v>
      </c>
      <c r="AI397" s="4">
        <f t="shared" si="37"/>
        <v>0</v>
      </c>
      <c r="AJ397" s="4">
        <f t="shared" si="38"/>
        <v>0</v>
      </c>
      <c r="AK397" s="4">
        <f t="shared" si="39"/>
        <v>0</v>
      </c>
      <c r="AL397" s="4">
        <f t="shared" si="40"/>
        <v>0</v>
      </c>
    </row>
    <row r="398" spans="6:38" ht="20.100000000000001" customHeight="1" x14ac:dyDescent="0.25">
      <c r="F398" s="4">
        <f t="shared" ref="F398:F461" si="42">IFERROR(IF($D$16=1,(IF(G398&gt;=1,(IF(H398&gt;=$D$14,(IF(H398&lt;=$D$15,G398,0)),0)),0)),0),0)</f>
        <v>0</v>
      </c>
      <c r="G398" s="218">
        <f t="shared" si="41"/>
        <v>0</v>
      </c>
      <c r="H398" s="212"/>
      <c r="I398" s="152"/>
      <c r="J398" s="152"/>
      <c r="K398" s="150"/>
      <c r="L398" s="150"/>
      <c r="M398" s="150"/>
      <c r="N398" s="150"/>
      <c r="O398" s="152"/>
      <c r="P398" s="152"/>
      <c r="Q398" s="152"/>
      <c r="R398" s="152"/>
      <c r="S398" s="152"/>
      <c r="T398" s="152"/>
      <c r="U398" s="152"/>
      <c r="V398" s="152"/>
      <c r="W398" s="152"/>
      <c r="X398" s="152"/>
      <c r="Y398" s="152"/>
      <c r="Z398" s="150"/>
      <c r="AA398" s="150"/>
      <c r="AB398" s="150"/>
      <c r="AC398" s="150"/>
      <c r="AD398" s="150"/>
      <c r="AE398" s="150"/>
      <c r="AF398" s="150"/>
      <c r="AG398" s="152"/>
      <c r="AH398" s="4">
        <f t="shared" ref="AH398:AH461" si="43">IFERROR(IF($G398&gt;=1,(IF(LEN(P398)&gt;=2,VLOOKUP(P398,$A$1:$B$9,2,0),0)),0),0)</f>
        <v>0</v>
      </c>
      <c r="AI398" s="4">
        <f t="shared" ref="AI398:AI461" si="44">IFERROR(IF($G398&gt;=1,(IF(LEN(R398)&gt;=2,VLOOKUP(R398,$A$1:$B$9,2,0),0)),0),0)</f>
        <v>0</v>
      </c>
      <c r="AJ398" s="4">
        <f t="shared" ref="AJ398:AJ461" si="45">IFERROR(IF($G398&gt;=1,(IF(LEN(T398)&gt;=2,VLOOKUP(T398,$A$1:$B$9,2,0),0)),0),0)</f>
        <v>0</v>
      </c>
      <c r="AK398" s="4">
        <f t="shared" ref="AK398:AK461" si="46">IFERROR(IF($G398&gt;=1,(IF(LEN(V398)&gt;=2,VLOOKUP(V398,$A$1:$B$9,2,0),0)),0),0)</f>
        <v>0</v>
      </c>
      <c r="AL398" s="4">
        <f t="shared" ref="AL398:AL461" si="47">IFERROR(IF($G398&gt;=1,(IF(LEN(X398)&gt;=2,VLOOKUP(X398,$A$1:$B$9,2,0),0)),0),0)</f>
        <v>0</v>
      </c>
    </row>
    <row r="399" spans="6:38" ht="20.100000000000001" customHeight="1" x14ac:dyDescent="0.25">
      <c r="F399" s="4">
        <f t="shared" si="42"/>
        <v>0</v>
      </c>
      <c r="G399" s="218">
        <f t="shared" ref="G399:G462" si="48">IFERROR(IF(H399&gt;=2000,(IF(LEN(I399)&gt;=3,G398+1,0)),0),0)</f>
        <v>0</v>
      </c>
      <c r="H399" s="212"/>
      <c r="I399" s="152"/>
      <c r="J399" s="152"/>
      <c r="K399" s="150"/>
      <c r="L399" s="150"/>
      <c r="M399" s="150"/>
      <c r="N399" s="150"/>
      <c r="O399" s="152"/>
      <c r="P399" s="152"/>
      <c r="Q399" s="152"/>
      <c r="R399" s="152"/>
      <c r="S399" s="152"/>
      <c r="T399" s="152"/>
      <c r="U399" s="152"/>
      <c r="V399" s="152"/>
      <c r="W399" s="152"/>
      <c r="X399" s="152"/>
      <c r="Y399" s="152"/>
      <c r="Z399" s="150"/>
      <c r="AA399" s="150"/>
      <c r="AB399" s="150"/>
      <c r="AC399" s="150"/>
      <c r="AD399" s="150"/>
      <c r="AE399" s="150"/>
      <c r="AF399" s="150"/>
      <c r="AG399" s="152"/>
      <c r="AH399" s="4">
        <f t="shared" si="43"/>
        <v>0</v>
      </c>
      <c r="AI399" s="4">
        <f t="shared" si="44"/>
        <v>0</v>
      </c>
      <c r="AJ399" s="4">
        <f t="shared" si="45"/>
        <v>0</v>
      </c>
      <c r="AK399" s="4">
        <f t="shared" si="46"/>
        <v>0</v>
      </c>
      <c r="AL399" s="4">
        <f t="shared" si="47"/>
        <v>0</v>
      </c>
    </row>
    <row r="400" spans="6:38" ht="20.100000000000001" customHeight="1" x14ac:dyDescent="0.25">
      <c r="F400" s="4">
        <f t="shared" si="42"/>
        <v>0</v>
      </c>
      <c r="G400" s="218">
        <f t="shared" si="48"/>
        <v>0</v>
      </c>
      <c r="H400" s="212"/>
      <c r="I400" s="152"/>
      <c r="J400" s="152"/>
      <c r="K400" s="150"/>
      <c r="L400" s="150"/>
      <c r="M400" s="150"/>
      <c r="N400" s="150"/>
      <c r="O400" s="152"/>
      <c r="P400" s="152"/>
      <c r="Q400" s="152"/>
      <c r="R400" s="152"/>
      <c r="S400" s="152"/>
      <c r="T400" s="152"/>
      <c r="U400" s="152"/>
      <c r="V400" s="152"/>
      <c r="W400" s="152"/>
      <c r="X400" s="152"/>
      <c r="Y400" s="152"/>
      <c r="Z400" s="150"/>
      <c r="AA400" s="150"/>
      <c r="AB400" s="150"/>
      <c r="AC400" s="150"/>
      <c r="AD400" s="150"/>
      <c r="AE400" s="150"/>
      <c r="AF400" s="150"/>
      <c r="AG400" s="152"/>
      <c r="AH400" s="4">
        <f t="shared" si="43"/>
        <v>0</v>
      </c>
      <c r="AI400" s="4">
        <f t="shared" si="44"/>
        <v>0</v>
      </c>
      <c r="AJ400" s="4">
        <f t="shared" si="45"/>
        <v>0</v>
      </c>
      <c r="AK400" s="4">
        <f t="shared" si="46"/>
        <v>0</v>
      </c>
      <c r="AL400" s="4">
        <f t="shared" si="47"/>
        <v>0</v>
      </c>
    </row>
    <row r="401" spans="6:38" ht="20.100000000000001" customHeight="1" x14ac:dyDescent="0.25">
      <c r="F401" s="4">
        <f t="shared" si="42"/>
        <v>0</v>
      </c>
      <c r="G401" s="218">
        <f t="shared" si="48"/>
        <v>0</v>
      </c>
      <c r="H401" s="212"/>
      <c r="I401" s="152"/>
      <c r="J401" s="152"/>
      <c r="K401" s="150"/>
      <c r="L401" s="150"/>
      <c r="M401" s="150"/>
      <c r="N401" s="150"/>
      <c r="O401" s="152"/>
      <c r="P401" s="152"/>
      <c r="Q401" s="152"/>
      <c r="R401" s="152"/>
      <c r="S401" s="152"/>
      <c r="T401" s="152"/>
      <c r="U401" s="152"/>
      <c r="V401" s="152"/>
      <c r="W401" s="152"/>
      <c r="X401" s="152"/>
      <c r="Y401" s="152"/>
      <c r="Z401" s="150"/>
      <c r="AA401" s="150"/>
      <c r="AB401" s="150"/>
      <c r="AC401" s="150"/>
      <c r="AD401" s="150"/>
      <c r="AE401" s="150"/>
      <c r="AF401" s="150"/>
      <c r="AG401" s="152"/>
      <c r="AH401" s="4">
        <f t="shared" si="43"/>
        <v>0</v>
      </c>
      <c r="AI401" s="4">
        <f t="shared" si="44"/>
        <v>0</v>
      </c>
      <c r="AJ401" s="4">
        <f t="shared" si="45"/>
        <v>0</v>
      </c>
      <c r="AK401" s="4">
        <f t="shared" si="46"/>
        <v>0</v>
      </c>
      <c r="AL401" s="4">
        <f t="shared" si="47"/>
        <v>0</v>
      </c>
    </row>
    <row r="402" spans="6:38" ht="20.100000000000001" customHeight="1" x14ac:dyDescent="0.25">
      <c r="F402" s="4">
        <f t="shared" si="42"/>
        <v>0</v>
      </c>
      <c r="G402" s="218">
        <f t="shared" si="48"/>
        <v>0</v>
      </c>
      <c r="H402" s="212"/>
      <c r="I402" s="152"/>
      <c r="J402" s="152"/>
      <c r="K402" s="150"/>
      <c r="L402" s="150"/>
      <c r="M402" s="150"/>
      <c r="N402" s="150"/>
      <c r="O402" s="152"/>
      <c r="P402" s="152"/>
      <c r="Q402" s="152"/>
      <c r="R402" s="152"/>
      <c r="S402" s="152"/>
      <c r="T402" s="152"/>
      <c r="U402" s="152"/>
      <c r="V402" s="152"/>
      <c r="W402" s="152"/>
      <c r="X402" s="152"/>
      <c r="Y402" s="152"/>
      <c r="Z402" s="150"/>
      <c r="AA402" s="150"/>
      <c r="AB402" s="150"/>
      <c r="AC402" s="150"/>
      <c r="AD402" s="150"/>
      <c r="AE402" s="150"/>
      <c r="AF402" s="150"/>
      <c r="AG402" s="152"/>
      <c r="AH402" s="4">
        <f t="shared" si="43"/>
        <v>0</v>
      </c>
      <c r="AI402" s="4">
        <f t="shared" si="44"/>
        <v>0</v>
      </c>
      <c r="AJ402" s="4">
        <f t="shared" si="45"/>
        <v>0</v>
      </c>
      <c r="AK402" s="4">
        <f t="shared" si="46"/>
        <v>0</v>
      </c>
      <c r="AL402" s="4">
        <f t="shared" si="47"/>
        <v>0</v>
      </c>
    </row>
    <row r="403" spans="6:38" ht="20.100000000000001" customHeight="1" x14ac:dyDescent="0.25">
      <c r="F403" s="4">
        <f t="shared" si="42"/>
        <v>0</v>
      </c>
      <c r="G403" s="218">
        <f t="shared" si="48"/>
        <v>0</v>
      </c>
      <c r="H403" s="212"/>
      <c r="I403" s="152"/>
      <c r="J403" s="152"/>
      <c r="K403" s="150"/>
      <c r="L403" s="150"/>
      <c r="M403" s="150"/>
      <c r="N403" s="150"/>
      <c r="O403" s="152"/>
      <c r="P403" s="152"/>
      <c r="Q403" s="152"/>
      <c r="R403" s="152"/>
      <c r="S403" s="152"/>
      <c r="T403" s="152"/>
      <c r="U403" s="152"/>
      <c r="V403" s="152"/>
      <c r="W403" s="152"/>
      <c r="X403" s="152"/>
      <c r="Y403" s="152"/>
      <c r="Z403" s="150"/>
      <c r="AA403" s="150"/>
      <c r="AB403" s="150"/>
      <c r="AC403" s="150"/>
      <c r="AD403" s="150"/>
      <c r="AE403" s="150"/>
      <c r="AF403" s="150"/>
      <c r="AG403" s="152"/>
      <c r="AH403" s="4">
        <f t="shared" si="43"/>
        <v>0</v>
      </c>
      <c r="AI403" s="4">
        <f t="shared" si="44"/>
        <v>0</v>
      </c>
      <c r="AJ403" s="4">
        <f t="shared" si="45"/>
        <v>0</v>
      </c>
      <c r="AK403" s="4">
        <f t="shared" si="46"/>
        <v>0</v>
      </c>
      <c r="AL403" s="4">
        <f t="shared" si="47"/>
        <v>0</v>
      </c>
    </row>
    <row r="404" spans="6:38" ht="20.100000000000001" customHeight="1" x14ac:dyDescent="0.25">
      <c r="F404" s="4">
        <f t="shared" si="42"/>
        <v>0</v>
      </c>
      <c r="G404" s="218">
        <f t="shared" si="48"/>
        <v>0</v>
      </c>
      <c r="H404" s="212"/>
      <c r="I404" s="152"/>
      <c r="J404" s="152"/>
      <c r="K404" s="150"/>
      <c r="L404" s="150"/>
      <c r="M404" s="150"/>
      <c r="N404" s="150"/>
      <c r="O404" s="152"/>
      <c r="P404" s="152"/>
      <c r="Q404" s="152"/>
      <c r="R404" s="152"/>
      <c r="S404" s="152"/>
      <c r="T404" s="152"/>
      <c r="U404" s="152"/>
      <c r="V404" s="152"/>
      <c r="W404" s="152"/>
      <c r="X404" s="152"/>
      <c r="Y404" s="152"/>
      <c r="Z404" s="150"/>
      <c r="AA404" s="150"/>
      <c r="AB404" s="150"/>
      <c r="AC404" s="150"/>
      <c r="AD404" s="150"/>
      <c r="AE404" s="150"/>
      <c r="AF404" s="150"/>
      <c r="AG404" s="152"/>
      <c r="AH404" s="4">
        <f t="shared" si="43"/>
        <v>0</v>
      </c>
      <c r="AI404" s="4">
        <f t="shared" si="44"/>
        <v>0</v>
      </c>
      <c r="AJ404" s="4">
        <f t="shared" si="45"/>
        <v>0</v>
      </c>
      <c r="AK404" s="4">
        <f t="shared" si="46"/>
        <v>0</v>
      </c>
      <c r="AL404" s="4">
        <f t="shared" si="47"/>
        <v>0</v>
      </c>
    </row>
    <row r="405" spans="6:38" ht="20.100000000000001" customHeight="1" x14ac:dyDescent="0.25">
      <c r="F405" s="4">
        <f t="shared" si="42"/>
        <v>0</v>
      </c>
      <c r="G405" s="218">
        <f t="shared" si="48"/>
        <v>0</v>
      </c>
      <c r="H405" s="212"/>
      <c r="I405" s="152"/>
      <c r="J405" s="152"/>
      <c r="K405" s="150"/>
      <c r="L405" s="150"/>
      <c r="M405" s="150"/>
      <c r="N405" s="150"/>
      <c r="O405" s="152"/>
      <c r="P405" s="152"/>
      <c r="Q405" s="152"/>
      <c r="R405" s="152"/>
      <c r="S405" s="152"/>
      <c r="T405" s="152"/>
      <c r="U405" s="152"/>
      <c r="V405" s="152"/>
      <c r="W405" s="152"/>
      <c r="X405" s="152"/>
      <c r="Y405" s="152"/>
      <c r="Z405" s="150"/>
      <c r="AA405" s="150"/>
      <c r="AB405" s="150"/>
      <c r="AC405" s="150"/>
      <c r="AD405" s="150"/>
      <c r="AE405" s="150"/>
      <c r="AF405" s="150"/>
      <c r="AG405" s="152"/>
      <c r="AH405" s="4">
        <f t="shared" si="43"/>
        <v>0</v>
      </c>
      <c r="AI405" s="4">
        <f t="shared" si="44"/>
        <v>0</v>
      </c>
      <c r="AJ405" s="4">
        <f t="shared" si="45"/>
        <v>0</v>
      </c>
      <c r="AK405" s="4">
        <f t="shared" si="46"/>
        <v>0</v>
      </c>
      <c r="AL405" s="4">
        <f t="shared" si="47"/>
        <v>0</v>
      </c>
    </row>
    <row r="406" spans="6:38" ht="20.100000000000001" customHeight="1" x14ac:dyDescent="0.25">
      <c r="F406" s="4">
        <f t="shared" si="42"/>
        <v>0</v>
      </c>
      <c r="G406" s="218">
        <f t="shared" si="48"/>
        <v>0</v>
      </c>
      <c r="H406" s="212"/>
      <c r="I406" s="152"/>
      <c r="J406" s="152"/>
      <c r="K406" s="150"/>
      <c r="L406" s="150"/>
      <c r="M406" s="150"/>
      <c r="N406" s="150"/>
      <c r="O406" s="152"/>
      <c r="P406" s="152"/>
      <c r="Q406" s="152"/>
      <c r="R406" s="152"/>
      <c r="S406" s="152"/>
      <c r="T406" s="152"/>
      <c r="U406" s="152"/>
      <c r="V406" s="152"/>
      <c r="W406" s="152"/>
      <c r="X406" s="152"/>
      <c r="Y406" s="152"/>
      <c r="Z406" s="150"/>
      <c r="AA406" s="150"/>
      <c r="AB406" s="150"/>
      <c r="AC406" s="150"/>
      <c r="AD406" s="150"/>
      <c r="AE406" s="150"/>
      <c r="AF406" s="150"/>
      <c r="AG406" s="152"/>
      <c r="AH406" s="4">
        <f t="shared" si="43"/>
        <v>0</v>
      </c>
      <c r="AI406" s="4">
        <f t="shared" si="44"/>
        <v>0</v>
      </c>
      <c r="AJ406" s="4">
        <f t="shared" si="45"/>
        <v>0</v>
      </c>
      <c r="AK406" s="4">
        <f t="shared" si="46"/>
        <v>0</v>
      </c>
      <c r="AL406" s="4">
        <f t="shared" si="47"/>
        <v>0</v>
      </c>
    </row>
    <row r="407" spans="6:38" ht="20.100000000000001" customHeight="1" x14ac:dyDescent="0.25">
      <c r="F407" s="4">
        <f t="shared" si="42"/>
        <v>0</v>
      </c>
      <c r="G407" s="218">
        <f t="shared" si="48"/>
        <v>0</v>
      </c>
      <c r="H407" s="212"/>
      <c r="I407" s="152"/>
      <c r="J407" s="152"/>
      <c r="K407" s="150"/>
      <c r="L407" s="150"/>
      <c r="M407" s="150"/>
      <c r="N407" s="150"/>
      <c r="O407" s="152"/>
      <c r="P407" s="152"/>
      <c r="Q407" s="152"/>
      <c r="R407" s="152"/>
      <c r="S407" s="152"/>
      <c r="T407" s="152"/>
      <c r="U407" s="152"/>
      <c r="V407" s="152"/>
      <c r="W407" s="152"/>
      <c r="X407" s="152"/>
      <c r="Y407" s="152"/>
      <c r="Z407" s="150"/>
      <c r="AA407" s="150"/>
      <c r="AB407" s="150"/>
      <c r="AC407" s="150"/>
      <c r="AD407" s="150"/>
      <c r="AE407" s="150"/>
      <c r="AF407" s="150"/>
      <c r="AG407" s="152"/>
      <c r="AH407" s="4">
        <f t="shared" si="43"/>
        <v>0</v>
      </c>
      <c r="AI407" s="4">
        <f t="shared" si="44"/>
        <v>0</v>
      </c>
      <c r="AJ407" s="4">
        <f t="shared" si="45"/>
        <v>0</v>
      </c>
      <c r="AK407" s="4">
        <f t="shared" si="46"/>
        <v>0</v>
      </c>
      <c r="AL407" s="4">
        <f t="shared" si="47"/>
        <v>0</v>
      </c>
    </row>
    <row r="408" spans="6:38" ht="20.100000000000001" customHeight="1" x14ac:dyDescent="0.25">
      <c r="F408" s="4">
        <f t="shared" si="42"/>
        <v>0</v>
      </c>
      <c r="G408" s="218">
        <f t="shared" si="48"/>
        <v>0</v>
      </c>
      <c r="H408" s="212"/>
      <c r="I408" s="152"/>
      <c r="J408" s="152"/>
      <c r="K408" s="150"/>
      <c r="L408" s="150"/>
      <c r="M408" s="150"/>
      <c r="N408" s="150"/>
      <c r="O408" s="152"/>
      <c r="P408" s="152"/>
      <c r="Q408" s="152"/>
      <c r="R408" s="152"/>
      <c r="S408" s="152"/>
      <c r="T408" s="152"/>
      <c r="U408" s="152"/>
      <c r="V408" s="152"/>
      <c r="W408" s="152"/>
      <c r="X408" s="152"/>
      <c r="Y408" s="152"/>
      <c r="Z408" s="150"/>
      <c r="AA408" s="150"/>
      <c r="AB408" s="150"/>
      <c r="AC408" s="150"/>
      <c r="AD408" s="150"/>
      <c r="AE408" s="150"/>
      <c r="AF408" s="150"/>
      <c r="AG408" s="152"/>
      <c r="AH408" s="4">
        <f t="shared" si="43"/>
        <v>0</v>
      </c>
      <c r="AI408" s="4">
        <f t="shared" si="44"/>
        <v>0</v>
      </c>
      <c r="AJ408" s="4">
        <f t="shared" si="45"/>
        <v>0</v>
      </c>
      <c r="AK408" s="4">
        <f t="shared" si="46"/>
        <v>0</v>
      </c>
      <c r="AL408" s="4">
        <f t="shared" si="47"/>
        <v>0</v>
      </c>
    </row>
    <row r="409" spans="6:38" ht="20.100000000000001" customHeight="1" x14ac:dyDescent="0.25">
      <c r="F409" s="4">
        <f t="shared" si="42"/>
        <v>0</v>
      </c>
      <c r="G409" s="218">
        <f t="shared" si="48"/>
        <v>0</v>
      </c>
      <c r="H409" s="212"/>
      <c r="I409" s="152"/>
      <c r="J409" s="152"/>
      <c r="K409" s="150"/>
      <c r="L409" s="150"/>
      <c r="M409" s="150"/>
      <c r="N409" s="150"/>
      <c r="O409" s="152"/>
      <c r="P409" s="152"/>
      <c r="Q409" s="152"/>
      <c r="R409" s="152"/>
      <c r="S409" s="152"/>
      <c r="T409" s="152"/>
      <c r="U409" s="152"/>
      <c r="V409" s="152"/>
      <c r="W409" s="152"/>
      <c r="X409" s="152"/>
      <c r="Y409" s="152"/>
      <c r="Z409" s="150"/>
      <c r="AA409" s="150"/>
      <c r="AB409" s="150"/>
      <c r="AC409" s="150"/>
      <c r="AD409" s="150"/>
      <c r="AE409" s="150"/>
      <c r="AF409" s="150"/>
      <c r="AG409" s="152"/>
      <c r="AH409" s="4">
        <f t="shared" si="43"/>
        <v>0</v>
      </c>
      <c r="AI409" s="4">
        <f t="shared" si="44"/>
        <v>0</v>
      </c>
      <c r="AJ409" s="4">
        <f t="shared" si="45"/>
        <v>0</v>
      </c>
      <c r="AK409" s="4">
        <f t="shared" si="46"/>
        <v>0</v>
      </c>
      <c r="AL409" s="4">
        <f t="shared" si="47"/>
        <v>0</v>
      </c>
    </row>
    <row r="410" spans="6:38" ht="20.100000000000001" customHeight="1" x14ac:dyDescent="0.25">
      <c r="F410" s="4">
        <f t="shared" si="42"/>
        <v>0</v>
      </c>
      <c r="G410" s="218">
        <f t="shared" si="48"/>
        <v>0</v>
      </c>
      <c r="H410" s="212"/>
      <c r="I410" s="152"/>
      <c r="J410" s="152"/>
      <c r="K410" s="150"/>
      <c r="L410" s="150"/>
      <c r="M410" s="150"/>
      <c r="N410" s="150"/>
      <c r="O410" s="152"/>
      <c r="P410" s="152"/>
      <c r="Q410" s="152"/>
      <c r="R410" s="152"/>
      <c r="S410" s="152"/>
      <c r="T410" s="152"/>
      <c r="U410" s="152"/>
      <c r="V410" s="152"/>
      <c r="W410" s="152"/>
      <c r="X410" s="152"/>
      <c r="Y410" s="152"/>
      <c r="Z410" s="150"/>
      <c r="AA410" s="150"/>
      <c r="AB410" s="150"/>
      <c r="AC410" s="150"/>
      <c r="AD410" s="150"/>
      <c r="AE410" s="150"/>
      <c r="AF410" s="150"/>
      <c r="AG410" s="152"/>
      <c r="AH410" s="4">
        <f t="shared" si="43"/>
        <v>0</v>
      </c>
      <c r="AI410" s="4">
        <f t="shared" si="44"/>
        <v>0</v>
      </c>
      <c r="AJ410" s="4">
        <f t="shared" si="45"/>
        <v>0</v>
      </c>
      <c r="AK410" s="4">
        <f t="shared" si="46"/>
        <v>0</v>
      </c>
      <c r="AL410" s="4">
        <f t="shared" si="47"/>
        <v>0</v>
      </c>
    </row>
    <row r="411" spans="6:38" ht="20.100000000000001" customHeight="1" x14ac:dyDescent="0.25">
      <c r="F411" s="4">
        <f t="shared" si="42"/>
        <v>0</v>
      </c>
      <c r="G411" s="218">
        <f t="shared" si="48"/>
        <v>0</v>
      </c>
      <c r="H411" s="212"/>
      <c r="I411" s="152"/>
      <c r="J411" s="152"/>
      <c r="K411" s="150"/>
      <c r="L411" s="150"/>
      <c r="M411" s="150"/>
      <c r="N411" s="150"/>
      <c r="O411" s="152"/>
      <c r="P411" s="152"/>
      <c r="Q411" s="152"/>
      <c r="R411" s="152"/>
      <c r="S411" s="152"/>
      <c r="T411" s="152"/>
      <c r="U411" s="152"/>
      <c r="V411" s="152"/>
      <c r="W411" s="152"/>
      <c r="X411" s="152"/>
      <c r="Y411" s="152"/>
      <c r="Z411" s="150"/>
      <c r="AA411" s="150"/>
      <c r="AB411" s="150"/>
      <c r="AC411" s="150"/>
      <c r="AD411" s="150"/>
      <c r="AE411" s="150"/>
      <c r="AF411" s="150"/>
      <c r="AG411" s="152"/>
      <c r="AH411" s="4">
        <f t="shared" si="43"/>
        <v>0</v>
      </c>
      <c r="AI411" s="4">
        <f t="shared" si="44"/>
        <v>0</v>
      </c>
      <c r="AJ411" s="4">
        <f t="shared" si="45"/>
        <v>0</v>
      </c>
      <c r="AK411" s="4">
        <f t="shared" si="46"/>
        <v>0</v>
      </c>
      <c r="AL411" s="4">
        <f t="shared" si="47"/>
        <v>0</v>
      </c>
    </row>
    <row r="412" spans="6:38" ht="20.100000000000001" customHeight="1" x14ac:dyDescent="0.25">
      <c r="F412" s="4">
        <f t="shared" si="42"/>
        <v>0</v>
      </c>
      <c r="G412" s="218">
        <f t="shared" si="48"/>
        <v>0</v>
      </c>
      <c r="H412" s="212"/>
      <c r="I412" s="152"/>
      <c r="J412" s="152"/>
      <c r="K412" s="150"/>
      <c r="L412" s="150"/>
      <c r="M412" s="150"/>
      <c r="N412" s="150"/>
      <c r="O412" s="152"/>
      <c r="P412" s="152"/>
      <c r="Q412" s="152"/>
      <c r="R412" s="152"/>
      <c r="S412" s="152"/>
      <c r="T412" s="152"/>
      <c r="U412" s="152"/>
      <c r="V412" s="152"/>
      <c r="W412" s="152"/>
      <c r="X412" s="152"/>
      <c r="Y412" s="152"/>
      <c r="Z412" s="150"/>
      <c r="AA412" s="150"/>
      <c r="AB412" s="150"/>
      <c r="AC412" s="150"/>
      <c r="AD412" s="150"/>
      <c r="AE412" s="150"/>
      <c r="AF412" s="150"/>
      <c r="AG412" s="152"/>
      <c r="AH412" s="4">
        <f t="shared" si="43"/>
        <v>0</v>
      </c>
      <c r="AI412" s="4">
        <f t="shared" si="44"/>
        <v>0</v>
      </c>
      <c r="AJ412" s="4">
        <f t="shared" si="45"/>
        <v>0</v>
      </c>
      <c r="AK412" s="4">
        <f t="shared" si="46"/>
        <v>0</v>
      </c>
      <c r="AL412" s="4">
        <f t="shared" si="47"/>
        <v>0</v>
      </c>
    </row>
    <row r="413" spans="6:38" ht="20.100000000000001" customHeight="1" x14ac:dyDescent="0.25">
      <c r="F413" s="4">
        <f t="shared" si="42"/>
        <v>0</v>
      </c>
      <c r="G413" s="218">
        <f t="shared" si="48"/>
        <v>0</v>
      </c>
      <c r="H413" s="212"/>
      <c r="I413" s="152"/>
      <c r="J413" s="152"/>
      <c r="K413" s="150"/>
      <c r="L413" s="150"/>
      <c r="M413" s="150"/>
      <c r="N413" s="150"/>
      <c r="O413" s="152"/>
      <c r="P413" s="152"/>
      <c r="Q413" s="152"/>
      <c r="R413" s="152"/>
      <c r="S413" s="152"/>
      <c r="T413" s="152"/>
      <c r="U413" s="152"/>
      <c r="V413" s="152"/>
      <c r="W413" s="152"/>
      <c r="X413" s="152"/>
      <c r="Y413" s="152"/>
      <c r="Z413" s="150"/>
      <c r="AA413" s="150"/>
      <c r="AB413" s="150"/>
      <c r="AC413" s="150"/>
      <c r="AD413" s="150"/>
      <c r="AE413" s="150"/>
      <c r="AF413" s="150"/>
      <c r="AG413" s="152"/>
      <c r="AH413" s="4">
        <f t="shared" si="43"/>
        <v>0</v>
      </c>
      <c r="AI413" s="4">
        <f t="shared" si="44"/>
        <v>0</v>
      </c>
      <c r="AJ413" s="4">
        <f t="shared" si="45"/>
        <v>0</v>
      </c>
      <c r="AK413" s="4">
        <f t="shared" si="46"/>
        <v>0</v>
      </c>
      <c r="AL413" s="4">
        <f t="shared" si="47"/>
        <v>0</v>
      </c>
    </row>
    <row r="414" spans="6:38" ht="20.100000000000001" customHeight="1" x14ac:dyDescent="0.25">
      <c r="F414" s="4">
        <f t="shared" si="42"/>
        <v>0</v>
      </c>
      <c r="G414" s="218">
        <f t="shared" si="48"/>
        <v>0</v>
      </c>
      <c r="H414" s="212"/>
      <c r="I414" s="152"/>
      <c r="J414" s="152"/>
      <c r="K414" s="150"/>
      <c r="L414" s="150"/>
      <c r="M414" s="150"/>
      <c r="N414" s="150"/>
      <c r="O414" s="152"/>
      <c r="P414" s="152"/>
      <c r="Q414" s="152"/>
      <c r="R414" s="152"/>
      <c r="S414" s="152"/>
      <c r="T414" s="152"/>
      <c r="U414" s="152"/>
      <c r="V414" s="152"/>
      <c r="W414" s="152"/>
      <c r="X414" s="152"/>
      <c r="Y414" s="152"/>
      <c r="Z414" s="150"/>
      <c r="AA414" s="150"/>
      <c r="AB414" s="150"/>
      <c r="AC414" s="150"/>
      <c r="AD414" s="150"/>
      <c r="AE414" s="150"/>
      <c r="AF414" s="150"/>
      <c r="AG414" s="152"/>
      <c r="AH414" s="4">
        <f t="shared" si="43"/>
        <v>0</v>
      </c>
      <c r="AI414" s="4">
        <f t="shared" si="44"/>
        <v>0</v>
      </c>
      <c r="AJ414" s="4">
        <f t="shared" si="45"/>
        <v>0</v>
      </c>
      <c r="AK414" s="4">
        <f t="shared" si="46"/>
        <v>0</v>
      </c>
      <c r="AL414" s="4">
        <f t="shared" si="47"/>
        <v>0</v>
      </c>
    </row>
    <row r="415" spans="6:38" ht="20.100000000000001" customHeight="1" x14ac:dyDescent="0.25">
      <c r="F415" s="4">
        <f t="shared" si="42"/>
        <v>0</v>
      </c>
      <c r="G415" s="218">
        <f t="shared" si="48"/>
        <v>0</v>
      </c>
      <c r="H415" s="212"/>
      <c r="I415" s="152"/>
      <c r="J415" s="152"/>
      <c r="K415" s="150"/>
      <c r="L415" s="150"/>
      <c r="M415" s="150"/>
      <c r="N415" s="150"/>
      <c r="O415" s="152"/>
      <c r="P415" s="152"/>
      <c r="Q415" s="152"/>
      <c r="R415" s="152"/>
      <c r="S415" s="152"/>
      <c r="T415" s="152"/>
      <c r="U415" s="152"/>
      <c r="V415" s="152"/>
      <c r="W415" s="152"/>
      <c r="X415" s="152"/>
      <c r="Y415" s="152"/>
      <c r="Z415" s="150"/>
      <c r="AA415" s="150"/>
      <c r="AB415" s="150"/>
      <c r="AC415" s="150"/>
      <c r="AD415" s="150"/>
      <c r="AE415" s="150"/>
      <c r="AF415" s="150"/>
      <c r="AG415" s="152"/>
      <c r="AH415" s="4">
        <f t="shared" si="43"/>
        <v>0</v>
      </c>
      <c r="AI415" s="4">
        <f t="shared" si="44"/>
        <v>0</v>
      </c>
      <c r="AJ415" s="4">
        <f t="shared" si="45"/>
        <v>0</v>
      </c>
      <c r="AK415" s="4">
        <f t="shared" si="46"/>
        <v>0</v>
      </c>
      <c r="AL415" s="4">
        <f t="shared" si="47"/>
        <v>0</v>
      </c>
    </row>
    <row r="416" spans="6:38" ht="20.100000000000001" customHeight="1" x14ac:dyDescent="0.25">
      <c r="F416" s="4">
        <f t="shared" si="42"/>
        <v>0</v>
      </c>
      <c r="G416" s="218">
        <f t="shared" si="48"/>
        <v>0</v>
      </c>
      <c r="H416" s="212"/>
      <c r="I416" s="152"/>
      <c r="J416" s="152"/>
      <c r="K416" s="150"/>
      <c r="L416" s="150"/>
      <c r="M416" s="150"/>
      <c r="N416" s="150"/>
      <c r="O416" s="152"/>
      <c r="P416" s="152"/>
      <c r="Q416" s="152"/>
      <c r="R416" s="152"/>
      <c r="S416" s="152"/>
      <c r="T416" s="152"/>
      <c r="U416" s="152"/>
      <c r="V416" s="152"/>
      <c r="W416" s="152"/>
      <c r="X416" s="152"/>
      <c r="Y416" s="152"/>
      <c r="Z416" s="150"/>
      <c r="AA416" s="150"/>
      <c r="AB416" s="150"/>
      <c r="AC416" s="150"/>
      <c r="AD416" s="150"/>
      <c r="AE416" s="150"/>
      <c r="AF416" s="150"/>
      <c r="AG416" s="152"/>
      <c r="AH416" s="4">
        <f t="shared" si="43"/>
        <v>0</v>
      </c>
      <c r="AI416" s="4">
        <f t="shared" si="44"/>
        <v>0</v>
      </c>
      <c r="AJ416" s="4">
        <f t="shared" si="45"/>
        <v>0</v>
      </c>
      <c r="AK416" s="4">
        <f t="shared" si="46"/>
        <v>0</v>
      </c>
      <c r="AL416" s="4">
        <f t="shared" si="47"/>
        <v>0</v>
      </c>
    </row>
    <row r="417" spans="6:38" ht="20.100000000000001" customHeight="1" x14ac:dyDescent="0.25">
      <c r="F417" s="4">
        <f t="shared" si="42"/>
        <v>0</v>
      </c>
      <c r="G417" s="218">
        <f t="shared" si="48"/>
        <v>0</v>
      </c>
      <c r="H417" s="212"/>
      <c r="I417" s="152"/>
      <c r="J417" s="152"/>
      <c r="K417" s="150"/>
      <c r="L417" s="150"/>
      <c r="M417" s="150"/>
      <c r="N417" s="150"/>
      <c r="O417" s="152"/>
      <c r="P417" s="152"/>
      <c r="Q417" s="152"/>
      <c r="R417" s="152"/>
      <c r="S417" s="152"/>
      <c r="T417" s="152"/>
      <c r="U417" s="152"/>
      <c r="V417" s="152"/>
      <c r="W417" s="152"/>
      <c r="X417" s="152"/>
      <c r="Y417" s="152"/>
      <c r="Z417" s="150"/>
      <c r="AA417" s="150"/>
      <c r="AB417" s="150"/>
      <c r="AC417" s="150"/>
      <c r="AD417" s="150"/>
      <c r="AE417" s="150"/>
      <c r="AF417" s="150"/>
      <c r="AG417" s="152"/>
      <c r="AH417" s="4">
        <f t="shared" si="43"/>
        <v>0</v>
      </c>
      <c r="AI417" s="4">
        <f t="shared" si="44"/>
        <v>0</v>
      </c>
      <c r="AJ417" s="4">
        <f t="shared" si="45"/>
        <v>0</v>
      </c>
      <c r="AK417" s="4">
        <f t="shared" si="46"/>
        <v>0</v>
      </c>
      <c r="AL417" s="4">
        <f t="shared" si="47"/>
        <v>0</v>
      </c>
    </row>
    <row r="418" spans="6:38" ht="20.100000000000001" customHeight="1" x14ac:dyDescent="0.25">
      <c r="F418" s="4">
        <f t="shared" si="42"/>
        <v>0</v>
      </c>
      <c r="G418" s="218">
        <f t="shared" si="48"/>
        <v>0</v>
      </c>
      <c r="H418" s="212"/>
      <c r="I418" s="152"/>
      <c r="J418" s="152"/>
      <c r="K418" s="150"/>
      <c r="L418" s="150"/>
      <c r="M418" s="150"/>
      <c r="N418" s="150"/>
      <c r="O418" s="152"/>
      <c r="P418" s="152"/>
      <c r="Q418" s="152"/>
      <c r="R418" s="152"/>
      <c r="S418" s="152"/>
      <c r="T418" s="152"/>
      <c r="U418" s="152"/>
      <c r="V418" s="152"/>
      <c r="W418" s="152"/>
      <c r="X418" s="152"/>
      <c r="Y418" s="152"/>
      <c r="Z418" s="150"/>
      <c r="AA418" s="150"/>
      <c r="AB418" s="150"/>
      <c r="AC418" s="150"/>
      <c r="AD418" s="150"/>
      <c r="AE418" s="150"/>
      <c r="AF418" s="150"/>
      <c r="AG418" s="152"/>
      <c r="AH418" s="4">
        <f t="shared" si="43"/>
        <v>0</v>
      </c>
      <c r="AI418" s="4">
        <f t="shared" si="44"/>
        <v>0</v>
      </c>
      <c r="AJ418" s="4">
        <f t="shared" si="45"/>
        <v>0</v>
      </c>
      <c r="AK418" s="4">
        <f t="shared" si="46"/>
        <v>0</v>
      </c>
      <c r="AL418" s="4">
        <f t="shared" si="47"/>
        <v>0</v>
      </c>
    </row>
    <row r="419" spans="6:38" ht="20.100000000000001" customHeight="1" x14ac:dyDescent="0.25">
      <c r="F419" s="4">
        <f t="shared" si="42"/>
        <v>0</v>
      </c>
      <c r="G419" s="218">
        <f t="shared" si="48"/>
        <v>0</v>
      </c>
      <c r="H419" s="212"/>
      <c r="I419" s="152"/>
      <c r="J419" s="152"/>
      <c r="K419" s="150"/>
      <c r="L419" s="150"/>
      <c r="M419" s="150"/>
      <c r="N419" s="150"/>
      <c r="O419" s="152"/>
      <c r="P419" s="152"/>
      <c r="Q419" s="152"/>
      <c r="R419" s="152"/>
      <c r="S419" s="152"/>
      <c r="T419" s="152"/>
      <c r="U419" s="152"/>
      <c r="V419" s="152"/>
      <c r="W419" s="152"/>
      <c r="X419" s="152"/>
      <c r="Y419" s="152"/>
      <c r="Z419" s="150"/>
      <c r="AA419" s="150"/>
      <c r="AB419" s="150"/>
      <c r="AC419" s="150"/>
      <c r="AD419" s="150"/>
      <c r="AE419" s="150"/>
      <c r="AF419" s="150"/>
      <c r="AG419" s="152"/>
      <c r="AH419" s="4">
        <f t="shared" si="43"/>
        <v>0</v>
      </c>
      <c r="AI419" s="4">
        <f t="shared" si="44"/>
        <v>0</v>
      </c>
      <c r="AJ419" s="4">
        <f t="shared" si="45"/>
        <v>0</v>
      </c>
      <c r="AK419" s="4">
        <f t="shared" si="46"/>
        <v>0</v>
      </c>
      <c r="AL419" s="4">
        <f t="shared" si="47"/>
        <v>0</v>
      </c>
    </row>
    <row r="420" spans="6:38" ht="20.100000000000001" customHeight="1" x14ac:dyDescent="0.25">
      <c r="F420" s="4">
        <f t="shared" si="42"/>
        <v>0</v>
      </c>
      <c r="G420" s="218">
        <f t="shared" si="48"/>
        <v>0</v>
      </c>
      <c r="H420" s="212"/>
      <c r="I420" s="152"/>
      <c r="J420" s="152"/>
      <c r="K420" s="150"/>
      <c r="L420" s="150"/>
      <c r="M420" s="150"/>
      <c r="N420" s="150"/>
      <c r="O420" s="152"/>
      <c r="P420" s="152"/>
      <c r="Q420" s="152"/>
      <c r="R420" s="152"/>
      <c r="S420" s="152"/>
      <c r="T420" s="152"/>
      <c r="U420" s="152"/>
      <c r="V420" s="152"/>
      <c r="W420" s="152"/>
      <c r="X420" s="152"/>
      <c r="Y420" s="152"/>
      <c r="Z420" s="150"/>
      <c r="AA420" s="150"/>
      <c r="AB420" s="150"/>
      <c r="AC420" s="150"/>
      <c r="AD420" s="150"/>
      <c r="AE420" s="150"/>
      <c r="AF420" s="150"/>
      <c r="AG420" s="152"/>
      <c r="AH420" s="4">
        <f t="shared" si="43"/>
        <v>0</v>
      </c>
      <c r="AI420" s="4">
        <f t="shared" si="44"/>
        <v>0</v>
      </c>
      <c r="AJ420" s="4">
        <f t="shared" si="45"/>
        <v>0</v>
      </c>
      <c r="AK420" s="4">
        <f t="shared" si="46"/>
        <v>0</v>
      </c>
      <c r="AL420" s="4">
        <f t="shared" si="47"/>
        <v>0</v>
      </c>
    </row>
    <row r="421" spans="6:38" ht="20.100000000000001" customHeight="1" x14ac:dyDescent="0.25">
      <c r="F421" s="4">
        <f t="shared" si="42"/>
        <v>0</v>
      </c>
      <c r="G421" s="218">
        <f t="shared" si="48"/>
        <v>0</v>
      </c>
      <c r="H421" s="212"/>
      <c r="I421" s="152"/>
      <c r="J421" s="152"/>
      <c r="K421" s="150"/>
      <c r="L421" s="150"/>
      <c r="M421" s="150"/>
      <c r="N421" s="150"/>
      <c r="O421" s="152"/>
      <c r="P421" s="152"/>
      <c r="Q421" s="152"/>
      <c r="R421" s="152"/>
      <c r="S421" s="152"/>
      <c r="T421" s="152"/>
      <c r="U421" s="152"/>
      <c r="V421" s="152"/>
      <c r="W421" s="152"/>
      <c r="X421" s="152"/>
      <c r="Y421" s="152"/>
      <c r="Z421" s="150"/>
      <c r="AA421" s="150"/>
      <c r="AB421" s="150"/>
      <c r="AC421" s="150"/>
      <c r="AD421" s="150"/>
      <c r="AE421" s="150"/>
      <c r="AF421" s="150"/>
      <c r="AG421" s="152"/>
      <c r="AH421" s="4">
        <f t="shared" si="43"/>
        <v>0</v>
      </c>
      <c r="AI421" s="4">
        <f t="shared" si="44"/>
        <v>0</v>
      </c>
      <c r="AJ421" s="4">
        <f t="shared" si="45"/>
        <v>0</v>
      </c>
      <c r="AK421" s="4">
        <f t="shared" si="46"/>
        <v>0</v>
      </c>
      <c r="AL421" s="4">
        <f t="shared" si="47"/>
        <v>0</v>
      </c>
    </row>
    <row r="422" spans="6:38" ht="20.100000000000001" customHeight="1" x14ac:dyDescent="0.25">
      <c r="F422" s="4">
        <f t="shared" si="42"/>
        <v>0</v>
      </c>
      <c r="G422" s="218">
        <f t="shared" si="48"/>
        <v>0</v>
      </c>
      <c r="H422" s="212"/>
      <c r="I422" s="152"/>
      <c r="J422" s="152"/>
      <c r="K422" s="150"/>
      <c r="L422" s="150"/>
      <c r="M422" s="150"/>
      <c r="N422" s="150"/>
      <c r="O422" s="152"/>
      <c r="P422" s="152"/>
      <c r="Q422" s="152"/>
      <c r="R422" s="152"/>
      <c r="S422" s="152"/>
      <c r="T422" s="152"/>
      <c r="U422" s="152"/>
      <c r="V422" s="152"/>
      <c r="W422" s="152"/>
      <c r="X422" s="152"/>
      <c r="Y422" s="152"/>
      <c r="Z422" s="150"/>
      <c r="AA422" s="150"/>
      <c r="AB422" s="150"/>
      <c r="AC422" s="150"/>
      <c r="AD422" s="150"/>
      <c r="AE422" s="150"/>
      <c r="AF422" s="150"/>
      <c r="AG422" s="152"/>
      <c r="AH422" s="4">
        <f t="shared" si="43"/>
        <v>0</v>
      </c>
      <c r="AI422" s="4">
        <f t="shared" si="44"/>
        <v>0</v>
      </c>
      <c r="AJ422" s="4">
        <f t="shared" si="45"/>
        <v>0</v>
      </c>
      <c r="AK422" s="4">
        <f t="shared" si="46"/>
        <v>0</v>
      </c>
      <c r="AL422" s="4">
        <f t="shared" si="47"/>
        <v>0</v>
      </c>
    </row>
    <row r="423" spans="6:38" ht="20.100000000000001" customHeight="1" x14ac:dyDescent="0.25">
      <c r="F423" s="4">
        <f t="shared" si="42"/>
        <v>0</v>
      </c>
      <c r="G423" s="218">
        <f t="shared" si="48"/>
        <v>0</v>
      </c>
      <c r="H423" s="212"/>
      <c r="I423" s="152"/>
      <c r="J423" s="152"/>
      <c r="K423" s="150"/>
      <c r="L423" s="150"/>
      <c r="M423" s="150"/>
      <c r="N423" s="150"/>
      <c r="O423" s="152"/>
      <c r="P423" s="152"/>
      <c r="Q423" s="152"/>
      <c r="R423" s="152"/>
      <c r="S423" s="152"/>
      <c r="T423" s="152"/>
      <c r="U423" s="152"/>
      <c r="V423" s="152"/>
      <c r="W423" s="152"/>
      <c r="X423" s="152"/>
      <c r="Y423" s="152"/>
      <c r="Z423" s="150"/>
      <c r="AA423" s="150"/>
      <c r="AB423" s="150"/>
      <c r="AC423" s="150"/>
      <c r="AD423" s="150"/>
      <c r="AE423" s="150"/>
      <c r="AF423" s="150"/>
      <c r="AG423" s="152"/>
      <c r="AH423" s="4">
        <f t="shared" si="43"/>
        <v>0</v>
      </c>
      <c r="AI423" s="4">
        <f t="shared" si="44"/>
        <v>0</v>
      </c>
      <c r="AJ423" s="4">
        <f t="shared" si="45"/>
        <v>0</v>
      </c>
      <c r="AK423" s="4">
        <f t="shared" si="46"/>
        <v>0</v>
      </c>
      <c r="AL423" s="4">
        <f t="shared" si="47"/>
        <v>0</v>
      </c>
    </row>
    <row r="424" spans="6:38" ht="20.100000000000001" customHeight="1" x14ac:dyDescent="0.25">
      <c r="F424" s="4">
        <f t="shared" si="42"/>
        <v>0</v>
      </c>
      <c r="G424" s="218">
        <f t="shared" si="48"/>
        <v>0</v>
      </c>
      <c r="H424" s="212"/>
      <c r="I424" s="152"/>
      <c r="J424" s="152"/>
      <c r="K424" s="150"/>
      <c r="L424" s="150"/>
      <c r="M424" s="150"/>
      <c r="N424" s="150"/>
      <c r="O424" s="152"/>
      <c r="P424" s="152"/>
      <c r="Q424" s="152"/>
      <c r="R424" s="152"/>
      <c r="S424" s="152"/>
      <c r="T424" s="152"/>
      <c r="U424" s="152"/>
      <c r="V424" s="152"/>
      <c r="W424" s="152"/>
      <c r="X424" s="152"/>
      <c r="Y424" s="152"/>
      <c r="Z424" s="150"/>
      <c r="AA424" s="150"/>
      <c r="AB424" s="150"/>
      <c r="AC424" s="150"/>
      <c r="AD424" s="150"/>
      <c r="AE424" s="150"/>
      <c r="AF424" s="150"/>
      <c r="AG424" s="152"/>
      <c r="AH424" s="4">
        <f t="shared" si="43"/>
        <v>0</v>
      </c>
      <c r="AI424" s="4">
        <f t="shared" si="44"/>
        <v>0</v>
      </c>
      <c r="AJ424" s="4">
        <f t="shared" si="45"/>
        <v>0</v>
      </c>
      <c r="AK424" s="4">
        <f t="shared" si="46"/>
        <v>0</v>
      </c>
      <c r="AL424" s="4">
        <f t="shared" si="47"/>
        <v>0</v>
      </c>
    </row>
    <row r="425" spans="6:38" ht="20.100000000000001" customHeight="1" x14ac:dyDescent="0.25">
      <c r="F425" s="4">
        <f t="shared" si="42"/>
        <v>0</v>
      </c>
      <c r="G425" s="218">
        <f t="shared" si="48"/>
        <v>0</v>
      </c>
      <c r="H425" s="212"/>
      <c r="I425" s="152"/>
      <c r="J425" s="152"/>
      <c r="K425" s="150"/>
      <c r="L425" s="150"/>
      <c r="M425" s="150"/>
      <c r="N425" s="150"/>
      <c r="O425" s="152"/>
      <c r="P425" s="152"/>
      <c r="Q425" s="152"/>
      <c r="R425" s="152"/>
      <c r="S425" s="152"/>
      <c r="T425" s="152"/>
      <c r="U425" s="152"/>
      <c r="V425" s="152"/>
      <c r="W425" s="152"/>
      <c r="X425" s="152"/>
      <c r="Y425" s="152"/>
      <c r="Z425" s="150"/>
      <c r="AA425" s="150"/>
      <c r="AB425" s="150"/>
      <c r="AC425" s="150"/>
      <c r="AD425" s="150"/>
      <c r="AE425" s="150"/>
      <c r="AF425" s="150"/>
      <c r="AG425" s="152"/>
      <c r="AH425" s="4">
        <f t="shared" si="43"/>
        <v>0</v>
      </c>
      <c r="AI425" s="4">
        <f t="shared" si="44"/>
        <v>0</v>
      </c>
      <c r="AJ425" s="4">
        <f t="shared" si="45"/>
        <v>0</v>
      </c>
      <c r="AK425" s="4">
        <f t="shared" si="46"/>
        <v>0</v>
      </c>
      <c r="AL425" s="4">
        <f t="shared" si="47"/>
        <v>0</v>
      </c>
    </row>
    <row r="426" spans="6:38" ht="20.100000000000001" customHeight="1" x14ac:dyDescent="0.25">
      <c r="F426" s="4">
        <f t="shared" si="42"/>
        <v>0</v>
      </c>
      <c r="G426" s="218">
        <f t="shared" si="48"/>
        <v>0</v>
      </c>
      <c r="H426" s="212"/>
      <c r="I426" s="152"/>
      <c r="J426" s="152"/>
      <c r="K426" s="150"/>
      <c r="L426" s="150"/>
      <c r="M426" s="150"/>
      <c r="N426" s="150"/>
      <c r="O426" s="152"/>
      <c r="P426" s="152"/>
      <c r="Q426" s="152"/>
      <c r="R426" s="152"/>
      <c r="S426" s="152"/>
      <c r="T426" s="152"/>
      <c r="U426" s="152"/>
      <c r="V426" s="152"/>
      <c r="W426" s="152"/>
      <c r="X426" s="152"/>
      <c r="Y426" s="152"/>
      <c r="Z426" s="150"/>
      <c r="AA426" s="150"/>
      <c r="AB426" s="150"/>
      <c r="AC426" s="150"/>
      <c r="AD426" s="150"/>
      <c r="AE426" s="150"/>
      <c r="AF426" s="150"/>
      <c r="AG426" s="152"/>
      <c r="AH426" s="4">
        <f t="shared" si="43"/>
        <v>0</v>
      </c>
      <c r="AI426" s="4">
        <f t="shared" si="44"/>
        <v>0</v>
      </c>
      <c r="AJ426" s="4">
        <f t="shared" si="45"/>
        <v>0</v>
      </c>
      <c r="AK426" s="4">
        <f t="shared" si="46"/>
        <v>0</v>
      </c>
      <c r="AL426" s="4">
        <f t="shared" si="47"/>
        <v>0</v>
      </c>
    </row>
    <row r="427" spans="6:38" ht="20.100000000000001" customHeight="1" x14ac:dyDescent="0.25">
      <c r="F427" s="4">
        <f t="shared" si="42"/>
        <v>0</v>
      </c>
      <c r="G427" s="218">
        <f t="shared" si="48"/>
        <v>0</v>
      </c>
      <c r="H427" s="212"/>
      <c r="I427" s="152"/>
      <c r="J427" s="152"/>
      <c r="K427" s="150"/>
      <c r="L427" s="150"/>
      <c r="M427" s="150"/>
      <c r="N427" s="150"/>
      <c r="O427" s="152"/>
      <c r="P427" s="152"/>
      <c r="Q427" s="152"/>
      <c r="R427" s="152"/>
      <c r="S427" s="152"/>
      <c r="T427" s="152"/>
      <c r="U427" s="152"/>
      <c r="V427" s="152"/>
      <c r="W427" s="152"/>
      <c r="X427" s="152"/>
      <c r="Y427" s="152"/>
      <c r="Z427" s="150"/>
      <c r="AA427" s="150"/>
      <c r="AB427" s="150"/>
      <c r="AC427" s="150"/>
      <c r="AD427" s="150"/>
      <c r="AE427" s="150"/>
      <c r="AF427" s="150"/>
      <c r="AG427" s="152"/>
      <c r="AH427" s="4">
        <f t="shared" si="43"/>
        <v>0</v>
      </c>
      <c r="AI427" s="4">
        <f t="shared" si="44"/>
        <v>0</v>
      </c>
      <c r="AJ427" s="4">
        <f t="shared" si="45"/>
        <v>0</v>
      </c>
      <c r="AK427" s="4">
        <f t="shared" si="46"/>
        <v>0</v>
      </c>
      <c r="AL427" s="4">
        <f t="shared" si="47"/>
        <v>0</v>
      </c>
    </row>
    <row r="428" spans="6:38" ht="20.100000000000001" customHeight="1" x14ac:dyDescent="0.25">
      <c r="F428" s="4">
        <f t="shared" si="42"/>
        <v>0</v>
      </c>
      <c r="G428" s="218">
        <f t="shared" si="48"/>
        <v>0</v>
      </c>
      <c r="H428" s="212"/>
      <c r="I428" s="152"/>
      <c r="J428" s="152"/>
      <c r="K428" s="150"/>
      <c r="L428" s="150"/>
      <c r="M428" s="150"/>
      <c r="N428" s="150"/>
      <c r="O428" s="152"/>
      <c r="P428" s="152"/>
      <c r="Q428" s="152"/>
      <c r="R428" s="152"/>
      <c r="S428" s="152"/>
      <c r="T428" s="152"/>
      <c r="U428" s="152"/>
      <c r="V428" s="152"/>
      <c r="W428" s="152"/>
      <c r="X428" s="152"/>
      <c r="Y428" s="152"/>
      <c r="Z428" s="150"/>
      <c r="AA428" s="150"/>
      <c r="AB428" s="150"/>
      <c r="AC428" s="150"/>
      <c r="AD428" s="150"/>
      <c r="AE428" s="150"/>
      <c r="AF428" s="150"/>
      <c r="AG428" s="152"/>
      <c r="AH428" s="4">
        <f t="shared" si="43"/>
        <v>0</v>
      </c>
      <c r="AI428" s="4">
        <f t="shared" si="44"/>
        <v>0</v>
      </c>
      <c r="AJ428" s="4">
        <f t="shared" si="45"/>
        <v>0</v>
      </c>
      <c r="AK428" s="4">
        <f t="shared" si="46"/>
        <v>0</v>
      </c>
      <c r="AL428" s="4">
        <f t="shared" si="47"/>
        <v>0</v>
      </c>
    </row>
    <row r="429" spans="6:38" ht="20.100000000000001" customHeight="1" x14ac:dyDescent="0.25">
      <c r="F429" s="4">
        <f t="shared" si="42"/>
        <v>0</v>
      </c>
      <c r="G429" s="218">
        <f t="shared" si="48"/>
        <v>0</v>
      </c>
      <c r="H429" s="212"/>
      <c r="I429" s="152"/>
      <c r="J429" s="152"/>
      <c r="K429" s="150"/>
      <c r="L429" s="150"/>
      <c r="M429" s="150"/>
      <c r="N429" s="150"/>
      <c r="O429" s="152"/>
      <c r="P429" s="152"/>
      <c r="Q429" s="152"/>
      <c r="R429" s="152"/>
      <c r="S429" s="152"/>
      <c r="T429" s="152"/>
      <c r="U429" s="152"/>
      <c r="V429" s="152"/>
      <c r="W429" s="152"/>
      <c r="X429" s="152"/>
      <c r="Y429" s="152"/>
      <c r="Z429" s="150"/>
      <c r="AA429" s="150"/>
      <c r="AB429" s="150"/>
      <c r="AC429" s="150"/>
      <c r="AD429" s="150"/>
      <c r="AE429" s="150"/>
      <c r="AF429" s="150"/>
      <c r="AG429" s="152"/>
      <c r="AH429" s="4">
        <f t="shared" si="43"/>
        <v>0</v>
      </c>
      <c r="AI429" s="4">
        <f t="shared" si="44"/>
        <v>0</v>
      </c>
      <c r="AJ429" s="4">
        <f t="shared" si="45"/>
        <v>0</v>
      </c>
      <c r="AK429" s="4">
        <f t="shared" si="46"/>
        <v>0</v>
      </c>
      <c r="AL429" s="4">
        <f t="shared" si="47"/>
        <v>0</v>
      </c>
    </row>
    <row r="430" spans="6:38" ht="20.100000000000001" customHeight="1" x14ac:dyDescent="0.25">
      <c r="F430" s="4">
        <f t="shared" si="42"/>
        <v>0</v>
      </c>
      <c r="G430" s="218">
        <f t="shared" si="48"/>
        <v>0</v>
      </c>
      <c r="H430" s="212"/>
      <c r="I430" s="152"/>
      <c r="J430" s="152"/>
      <c r="K430" s="150"/>
      <c r="L430" s="150"/>
      <c r="M430" s="150"/>
      <c r="N430" s="150"/>
      <c r="O430" s="152"/>
      <c r="P430" s="152"/>
      <c r="Q430" s="152"/>
      <c r="R430" s="152"/>
      <c r="S430" s="152"/>
      <c r="T430" s="152"/>
      <c r="U430" s="152"/>
      <c r="V430" s="152"/>
      <c r="W430" s="152"/>
      <c r="X430" s="152"/>
      <c r="Y430" s="152"/>
      <c r="Z430" s="150"/>
      <c r="AA430" s="150"/>
      <c r="AB430" s="150"/>
      <c r="AC430" s="150"/>
      <c r="AD430" s="150"/>
      <c r="AE430" s="150"/>
      <c r="AF430" s="150"/>
      <c r="AG430" s="152"/>
      <c r="AH430" s="4">
        <f t="shared" si="43"/>
        <v>0</v>
      </c>
      <c r="AI430" s="4">
        <f t="shared" si="44"/>
        <v>0</v>
      </c>
      <c r="AJ430" s="4">
        <f t="shared" si="45"/>
        <v>0</v>
      </c>
      <c r="AK430" s="4">
        <f t="shared" si="46"/>
        <v>0</v>
      </c>
      <c r="AL430" s="4">
        <f t="shared" si="47"/>
        <v>0</v>
      </c>
    </row>
    <row r="431" spans="6:38" ht="20.100000000000001" customHeight="1" x14ac:dyDescent="0.25">
      <c r="F431" s="4">
        <f t="shared" si="42"/>
        <v>0</v>
      </c>
      <c r="G431" s="218">
        <f t="shared" si="48"/>
        <v>0</v>
      </c>
      <c r="H431" s="212"/>
      <c r="I431" s="152"/>
      <c r="J431" s="152"/>
      <c r="K431" s="150"/>
      <c r="L431" s="150"/>
      <c r="M431" s="150"/>
      <c r="N431" s="150"/>
      <c r="O431" s="152"/>
      <c r="P431" s="152"/>
      <c r="Q431" s="152"/>
      <c r="R431" s="152"/>
      <c r="S431" s="152"/>
      <c r="T431" s="152"/>
      <c r="U431" s="152"/>
      <c r="V431" s="152"/>
      <c r="W431" s="152"/>
      <c r="X431" s="152"/>
      <c r="Y431" s="152"/>
      <c r="Z431" s="150"/>
      <c r="AA431" s="150"/>
      <c r="AB431" s="150"/>
      <c r="AC431" s="150"/>
      <c r="AD431" s="150"/>
      <c r="AE431" s="150"/>
      <c r="AF431" s="150"/>
      <c r="AG431" s="152"/>
      <c r="AH431" s="4">
        <f t="shared" si="43"/>
        <v>0</v>
      </c>
      <c r="AI431" s="4">
        <f t="shared" si="44"/>
        <v>0</v>
      </c>
      <c r="AJ431" s="4">
        <f t="shared" si="45"/>
        <v>0</v>
      </c>
      <c r="AK431" s="4">
        <f t="shared" si="46"/>
        <v>0</v>
      </c>
      <c r="AL431" s="4">
        <f t="shared" si="47"/>
        <v>0</v>
      </c>
    </row>
    <row r="432" spans="6:38" ht="20.100000000000001" customHeight="1" x14ac:dyDescent="0.25">
      <c r="F432" s="4">
        <f t="shared" si="42"/>
        <v>0</v>
      </c>
      <c r="G432" s="218">
        <f t="shared" si="48"/>
        <v>0</v>
      </c>
      <c r="H432" s="212"/>
      <c r="I432" s="152"/>
      <c r="J432" s="152"/>
      <c r="K432" s="150"/>
      <c r="L432" s="150"/>
      <c r="M432" s="150"/>
      <c r="N432" s="150"/>
      <c r="O432" s="152"/>
      <c r="P432" s="152"/>
      <c r="Q432" s="152"/>
      <c r="R432" s="152"/>
      <c r="S432" s="152"/>
      <c r="T432" s="152"/>
      <c r="U432" s="152"/>
      <c r="V432" s="152"/>
      <c r="W432" s="152"/>
      <c r="X432" s="152"/>
      <c r="Y432" s="152"/>
      <c r="Z432" s="150"/>
      <c r="AA432" s="150"/>
      <c r="AB432" s="150"/>
      <c r="AC432" s="150"/>
      <c r="AD432" s="150"/>
      <c r="AE432" s="150"/>
      <c r="AF432" s="150"/>
      <c r="AG432" s="152"/>
      <c r="AH432" s="4">
        <f t="shared" si="43"/>
        <v>0</v>
      </c>
      <c r="AI432" s="4">
        <f t="shared" si="44"/>
        <v>0</v>
      </c>
      <c r="AJ432" s="4">
        <f t="shared" si="45"/>
        <v>0</v>
      </c>
      <c r="AK432" s="4">
        <f t="shared" si="46"/>
        <v>0</v>
      </c>
      <c r="AL432" s="4">
        <f t="shared" si="47"/>
        <v>0</v>
      </c>
    </row>
    <row r="433" spans="6:38" ht="20.100000000000001" customHeight="1" x14ac:dyDescent="0.25">
      <c r="F433" s="4">
        <f t="shared" si="42"/>
        <v>0</v>
      </c>
      <c r="G433" s="218">
        <f t="shared" si="48"/>
        <v>0</v>
      </c>
      <c r="H433" s="212"/>
      <c r="I433" s="152"/>
      <c r="J433" s="152"/>
      <c r="K433" s="150"/>
      <c r="L433" s="150"/>
      <c r="M433" s="150"/>
      <c r="N433" s="150"/>
      <c r="O433" s="152"/>
      <c r="P433" s="152"/>
      <c r="Q433" s="152"/>
      <c r="R433" s="152"/>
      <c r="S433" s="152"/>
      <c r="T433" s="152"/>
      <c r="U433" s="152"/>
      <c r="V433" s="152"/>
      <c r="W433" s="152"/>
      <c r="X433" s="152"/>
      <c r="Y433" s="152"/>
      <c r="Z433" s="150"/>
      <c r="AA433" s="150"/>
      <c r="AB433" s="150"/>
      <c r="AC433" s="150"/>
      <c r="AD433" s="150"/>
      <c r="AE433" s="150"/>
      <c r="AF433" s="150"/>
      <c r="AG433" s="152"/>
      <c r="AH433" s="4">
        <f t="shared" si="43"/>
        <v>0</v>
      </c>
      <c r="AI433" s="4">
        <f t="shared" si="44"/>
        <v>0</v>
      </c>
      <c r="AJ433" s="4">
        <f t="shared" si="45"/>
        <v>0</v>
      </c>
      <c r="AK433" s="4">
        <f t="shared" si="46"/>
        <v>0</v>
      </c>
      <c r="AL433" s="4">
        <f t="shared" si="47"/>
        <v>0</v>
      </c>
    </row>
    <row r="434" spans="6:38" ht="20.100000000000001" customHeight="1" x14ac:dyDescent="0.25">
      <c r="F434" s="4">
        <f t="shared" si="42"/>
        <v>0</v>
      </c>
      <c r="G434" s="218">
        <f t="shared" si="48"/>
        <v>0</v>
      </c>
      <c r="H434" s="212"/>
      <c r="I434" s="152"/>
      <c r="J434" s="152"/>
      <c r="K434" s="150"/>
      <c r="L434" s="150"/>
      <c r="M434" s="150"/>
      <c r="N434" s="150"/>
      <c r="O434" s="152"/>
      <c r="P434" s="152"/>
      <c r="Q434" s="152"/>
      <c r="R434" s="152"/>
      <c r="S434" s="152"/>
      <c r="T434" s="152"/>
      <c r="U434" s="152"/>
      <c r="V434" s="152"/>
      <c r="W434" s="152"/>
      <c r="X434" s="152"/>
      <c r="Y434" s="152"/>
      <c r="Z434" s="150"/>
      <c r="AA434" s="150"/>
      <c r="AB434" s="150"/>
      <c r="AC434" s="150"/>
      <c r="AD434" s="150"/>
      <c r="AE434" s="150"/>
      <c r="AF434" s="150"/>
      <c r="AG434" s="152"/>
      <c r="AH434" s="4">
        <f t="shared" si="43"/>
        <v>0</v>
      </c>
      <c r="AI434" s="4">
        <f t="shared" si="44"/>
        <v>0</v>
      </c>
      <c r="AJ434" s="4">
        <f t="shared" si="45"/>
        <v>0</v>
      </c>
      <c r="AK434" s="4">
        <f t="shared" si="46"/>
        <v>0</v>
      </c>
      <c r="AL434" s="4">
        <f t="shared" si="47"/>
        <v>0</v>
      </c>
    </row>
    <row r="435" spans="6:38" ht="20.100000000000001" customHeight="1" x14ac:dyDescent="0.25">
      <c r="F435" s="4">
        <f t="shared" si="42"/>
        <v>0</v>
      </c>
      <c r="G435" s="218">
        <f t="shared" si="48"/>
        <v>0</v>
      </c>
      <c r="H435" s="212"/>
      <c r="I435" s="152"/>
      <c r="J435" s="152"/>
      <c r="K435" s="150"/>
      <c r="L435" s="150"/>
      <c r="M435" s="150"/>
      <c r="N435" s="150"/>
      <c r="O435" s="152"/>
      <c r="P435" s="152"/>
      <c r="Q435" s="152"/>
      <c r="R435" s="152"/>
      <c r="S435" s="152"/>
      <c r="T435" s="152"/>
      <c r="U435" s="152"/>
      <c r="V435" s="152"/>
      <c r="W435" s="152"/>
      <c r="X435" s="152"/>
      <c r="Y435" s="152"/>
      <c r="Z435" s="150"/>
      <c r="AA435" s="150"/>
      <c r="AB435" s="150"/>
      <c r="AC435" s="150"/>
      <c r="AD435" s="150"/>
      <c r="AE435" s="150"/>
      <c r="AF435" s="150"/>
      <c r="AG435" s="152"/>
      <c r="AH435" s="4">
        <f t="shared" si="43"/>
        <v>0</v>
      </c>
      <c r="AI435" s="4">
        <f t="shared" si="44"/>
        <v>0</v>
      </c>
      <c r="AJ435" s="4">
        <f t="shared" si="45"/>
        <v>0</v>
      </c>
      <c r="AK435" s="4">
        <f t="shared" si="46"/>
        <v>0</v>
      </c>
      <c r="AL435" s="4">
        <f t="shared" si="47"/>
        <v>0</v>
      </c>
    </row>
    <row r="436" spans="6:38" ht="20.100000000000001" customHeight="1" x14ac:dyDescent="0.25">
      <c r="F436" s="4">
        <f t="shared" si="42"/>
        <v>0</v>
      </c>
      <c r="G436" s="218">
        <f t="shared" si="48"/>
        <v>0</v>
      </c>
      <c r="H436" s="212"/>
      <c r="I436" s="152"/>
      <c r="J436" s="152"/>
      <c r="K436" s="150"/>
      <c r="L436" s="150"/>
      <c r="M436" s="150"/>
      <c r="N436" s="150"/>
      <c r="O436" s="152"/>
      <c r="P436" s="152"/>
      <c r="Q436" s="152"/>
      <c r="R436" s="152"/>
      <c r="S436" s="152"/>
      <c r="T436" s="152"/>
      <c r="U436" s="152"/>
      <c r="V436" s="152"/>
      <c r="W436" s="152"/>
      <c r="X436" s="152"/>
      <c r="Y436" s="152"/>
      <c r="Z436" s="150"/>
      <c r="AA436" s="150"/>
      <c r="AB436" s="150"/>
      <c r="AC436" s="150"/>
      <c r="AD436" s="150"/>
      <c r="AE436" s="150"/>
      <c r="AF436" s="150"/>
      <c r="AG436" s="152"/>
      <c r="AH436" s="4">
        <f t="shared" si="43"/>
        <v>0</v>
      </c>
      <c r="AI436" s="4">
        <f t="shared" si="44"/>
        <v>0</v>
      </c>
      <c r="AJ436" s="4">
        <f t="shared" si="45"/>
        <v>0</v>
      </c>
      <c r="AK436" s="4">
        <f t="shared" si="46"/>
        <v>0</v>
      </c>
      <c r="AL436" s="4">
        <f t="shared" si="47"/>
        <v>0</v>
      </c>
    </row>
    <row r="437" spans="6:38" ht="20.100000000000001" customHeight="1" x14ac:dyDescent="0.25">
      <c r="F437" s="4">
        <f t="shared" si="42"/>
        <v>0</v>
      </c>
      <c r="G437" s="218">
        <f t="shared" si="48"/>
        <v>0</v>
      </c>
      <c r="H437" s="212"/>
      <c r="I437" s="152"/>
      <c r="J437" s="152"/>
      <c r="K437" s="150"/>
      <c r="L437" s="150"/>
      <c r="M437" s="150"/>
      <c r="N437" s="150"/>
      <c r="O437" s="152"/>
      <c r="P437" s="152"/>
      <c r="Q437" s="152"/>
      <c r="R437" s="152"/>
      <c r="S437" s="152"/>
      <c r="T437" s="152"/>
      <c r="U437" s="152"/>
      <c r="V437" s="152"/>
      <c r="W437" s="152"/>
      <c r="X437" s="152"/>
      <c r="Y437" s="152"/>
      <c r="Z437" s="150"/>
      <c r="AA437" s="150"/>
      <c r="AB437" s="150"/>
      <c r="AC437" s="150"/>
      <c r="AD437" s="150"/>
      <c r="AE437" s="150"/>
      <c r="AF437" s="150"/>
      <c r="AG437" s="152"/>
      <c r="AH437" s="4">
        <f t="shared" si="43"/>
        <v>0</v>
      </c>
      <c r="AI437" s="4">
        <f t="shared" si="44"/>
        <v>0</v>
      </c>
      <c r="AJ437" s="4">
        <f t="shared" si="45"/>
        <v>0</v>
      </c>
      <c r="AK437" s="4">
        <f t="shared" si="46"/>
        <v>0</v>
      </c>
      <c r="AL437" s="4">
        <f t="shared" si="47"/>
        <v>0</v>
      </c>
    </row>
    <row r="438" spans="6:38" ht="20.100000000000001" customHeight="1" x14ac:dyDescent="0.25">
      <c r="F438" s="4">
        <f t="shared" si="42"/>
        <v>0</v>
      </c>
      <c r="G438" s="218">
        <f t="shared" si="48"/>
        <v>0</v>
      </c>
      <c r="H438" s="212"/>
      <c r="I438" s="152"/>
      <c r="J438" s="152"/>
      <c r="K438" s="150"/>
      <c r="L438" s="150"/>
      <c r="M438" s="150"/>
      <c r="N438" s="150"/>
      <c r="O438" s="152"/>
      <c r="P438" s="152"/>
      <c r="Q438" s="152"/>
      <c r="R438" s="152"/>
      <c r="S438" s="152"/>
      <c r="T438" s="152"/>
      <c r="U438" s="152"/>
      <c r="V438" s="152"/>
      <c r="W438" s="152"/>
      <c r="X438" s="152"/>
      <c r="Y438" s="152"/>
      <c r="Z438" s="150"/>
      <c r="AA438" s="150"/>
      <c r="AB438" s="150"/>
      <c r="AC438" s="150"/>
      <c r="AD438" s="150"/>
      <c r="AE438" s="150"/>
      <c r="AF438" s="150"/>
      <c r="AG438" s="152"/>
      <c r="AH438" s="4">
        <f t="shared" si="43"/>
        <v>0</v>
      </c>
      <c r="AI438" s="4">
        <f t="shared" si="44"/>
        <v>0</v>
      </c>
      <c r="AJ438" s="4">
        <f t="shared" si="45"/>
        <v>0</v>
      </c>
      <c r="AK438" s="4">
        <f t="shared" si="46"/>
        <v>0</v>
      </c>
      <c r="AL438" s="4">
        <f t="shared" si="47"/>
        <v>0</v>
      </c>
    </row>
    <row r="439" spans="6:38" ht="20.100000000000001" customHeight="1" x14ac:dyDescent="0.25">
      <c r="F439" s="4">
        <f t="shared" si="42"/>
        <v>0</v>
      </c>
      <c r="G439" s="218">
        <f t="shared" si="48"/>
        <v>0</v>
      </c>
      <c r="H439" s="212"/>
      <c r="I439" s="152"/>
      <c r="J439" s="152"/>
      <c r="K439" s="150"/>
      <c r="L439" s="150"/>
      <c r="M439" s="150"/>
      <c r="N439" s="150"/>
      <c r="O439" s="152"/>
      <c r="P439" s="152"/>
      <c r="Q439" s="152"/>
      <c r="R439" s="152"/>
      <c r="S439" s="152"/>
      <c r="T439" s="152"/>
      <c r="U439" s="152"/>
      <c r="V439" s="152"/>
      <c r="W439" s="152"/>
      <c r="X439" s="152"/>
      <c r="Y439" s="152"/>
      <c r="Z439" s="150"/>
      <c r="AA439" s="150"/>
      <c r="AB439" s="150"/>
      <c r="AC439" s="150"/>
      <c r="AD439" s="150"/>
      <c r="AE439" s="150"/>
      <c r="AF439" s="150"/>
      <c r="AG439" s="152"/>
      <c r="AH439" s="4">
        <f t="shared" si="43"/>
        <v>0</v>
      </c>
      <c r="AI439" s="4">
        <f t="shared" si="44"/>
        <v>0</v>
      </c>
      <c r="AJ439" s="4">
        <f t="shared" si="45"/>
        <v>0</v>
      </c>
      <c r="AK439" s="4">
        <f t="shared" si="46"/>
        <v>0</v>
      </c>
      <c r="AL439" s="4">
        <f t="shared" si="47"/>
        <v>0</v>
      </c>
    </row>
    <row r="440" spans="6:38" ht="20.100000000000001" customHeight="1" x14ac:dyDescent="0.25">
      <c r="F440" s="4">
        <f t="shared" si="42"/>
        <v>0</v>
      </c>
      <c r="G440" s="218">
        <f t="shared" si="48"/>
        <v>0</v>
      </c>
      <c r="H440" s="212"/>
      <c r="I440" s="152"/>
      <c r="J440" s="152"/>
      <c r="K440" s="150"/>
      <c r="L440" s="150"/>
      <c r="M440" s="150"/>
      <c r="N440" s="150"/>
      <c r="O440" s="152"/>
      <c r="P440" s="152"/>
      <c r="Q440" s="152"/>
      <c r="R440" s="152"/>
      <c r="S440" s="152"/>
      <c r="T440" s="152"/>
      <c r="U440" s="152"/>
      <c r="V440" s="152"/>
      <c r="W440" s="152"/>
      <c r="X440" s="152"/>
      <c r="Y440" s="152"/>
      <c r="Z440" s="150"/>
      <c r="AA440" s="150"/>
      <c r="AB440" s="150"/>
      <c r="AC440" s="150"/>
      <c r="AD440" s="150"/>
      <c r="AE440" s="150"/>
      <c r="AF440" s="150"/>
      <c r="AG440" s="152"/>
      <c r="AH440" s="4">
        <f t="shared" si="43"/>
        <v>0</v>
      </c>
      <c r="AI440" s="4">
        <f t="shared" si="44"/>
        <v>0</v>
      </c>
      <c r="AJ440" s="4">
        <f t="shared" si="45"/>
        <v>0</v>
      </c>
      <c r="AK440" s="4">
        <f t="shared" si="46"/>
        <v>0</v>
      </c>
      <c r="AL440" s="4">
        <f t="shared" si="47"/>
        <v>0</v>
      </c>
    </row>
    <row r="441" spans="6:38" ht="20.100000000000001" customHeight="1" x14ac:dyDescent="0.25">
      <c r="F441" s="4">
        <f t="shared" si="42"/>
        <v>0</v>
      </c>
      <c r="G441" s="218">
        <f t="shared" si="48"/>
        <v>0</v>
      </c>
      <c r="H441" s="212"/>
      <c r="I441" s="152"/>
      <c r="J441" s="152"/>
      <c r="K441" s="150"/>
      <c r="L441" s="150"/>
      <c r="M441" s="150"/>
      <c r="N441" s="150"/>
      <c r="O441" s="152"/>
      <c r="P441" s="152"/>
      <c r="Q441" s="152"/>
      <c r="R441" s="152"/>
      <c r="S441" s="152"/>
      <c r="T441" s="152"/>
      <c r="U441" s="152"/>
      <c r="V441" s="152"/>
      <c r="W441" s="152"/>
      <c r="X441" s="152"/>
      <c r="Y441" s="152"/>
      <c r="Z441" s="150"/>
      <c r="AA441" s="150"/>
      <c r="AB441" s="150"/>
      <c r="AC441" s="150"/>
      <c r="AD441" s="150"/>
      <c r="AE441" s="150"/>
      <c r="AF441" s="150"/>
      <c r="AG441" s="152"/>
      <c r="AH441" s="4">
        <f t="shared" si="43"/>
        <v>0</v>
      </c>
      <c r="AI441" s="4">
        <f t="shared" si="44"/>
        <v>0</v>
      </c>
      <c r="AJ441" s="4">
        <f t="shared" si="45"/>
        <v>0</v>
      </c>
      <c r="AK441" s="4">
        <f t="shared" si="46"/>
        <v>0</v>
      </c>
      <c r="AL441" s="4">
        <f t="shared" si="47"/>
        <v>0</v>
      </c>
    </row>
    <row r="442" spans="6:38" ht="20.100000000000001" customHeight="1" x14ac:dyDescent="0.25">
      <c r="F442" s="4">
        <f t="shared" si="42"/>
        <v>0</v>
      </c>
      <c r="G442" s="218">
        <f t="shared" si="48"/>
        <v>0</v>
      </c>
      <c r="H442" s="212"/>
      <c r="I442" s="152"/>
      <c r="J442" s="152"/>
      <c r="K442" s="150"/>
      <c r="L442" s="150"/>
      <c r="M442" s="150"/>
      <c r="N442" s="150"/>
      <c r="O442" s="152"/>
      <c r="P442" s="152"/>
      <c r="Q442" s="152"/>
      <c r="R442" s="152"/>
      <c r="S442" s="152"/>
      <c r="T442" s="152"/>
      <c r="U442" s="152"/>
      <c r="V442" s="152"/>
      <c r="W442" s="152"/>
      <c r="X442" s="152"/>
      <c r="Y442" s="152"/>
      <c r="Z442" s="150"/>
      <c r="AA442" s="150"/>
      <c r="AB442" s="150"/>
      <c r="AC442" s="150"/>
      <c r="AD442" s="150"/>
      <c r="AE442" s="150"/>
      <c r="AF442" s="150"/>
      <c r="AG442" s="152"/>
      <c r="AH442" s="4">
        <f t="shared" si="43"/>
        <v>0</v>
      </c>
      <c r="AI442" s="4">
        <f t="shared" si="44"/>
        <v>0</v>
      </c>
      <c r="AJ442" s="4">
        <f t="shared" si="45"/>
        <v>0</v>
      </c>
      <c r="AK442" s="4">
        <f t="shared" si="46"/>
        <v>0</v>
      </c>
      <c r="AL442" s="4">
        <f t="shared" si="47"/>
        <v>0</v>
      </c>
    </row>
    <row r="443" spans="6:38" ht="20.100000000000001" customHeight="1" x14ac:dyDescent="0.25">
      <c r="F443" s="4">
        <f t="shared" si="42"/>
        <v>0</v>
      </c>
      <c r="G443" s="218">
        <f t="shared" si="48"/>
        <v>0</v>
      </c>
      <c r="H443" s="212"/>
      <c r="I443" s="152"/>
      <c r="J443" s="152"/>
      <c r="K443" s="150"/>
      <c r="L443" s="150"/>
      <c r="M443" s="150"/>
      <c r="N443" s="150"/>
      <c r="O443" s="152"/>
      <c r="P443" s="152"/>
      <c r="Q443" s="152"/>
      <c r="R443" s="152"/>
      <c r="S443" s="152"/>
      <c r="T443" s="152"/>
      <c r="U443" s="152"/>
      <c r="V443" s="152"/>
      <c r="W443" s="152"/>
      <c r="X443" s="152"/>
      <c r="Y443" s="152"/>
      <c r="Z443" s="150"/>
      <c r="AA443" s="150"/>
      <c r="AB443" s="150"/>
      <c r="AC443" s="150"/>
      <c r="AD443" s="150"/>
      <c r="AE443" s="150"/>
      <c r="AF443" s="150"/>
      <c r="AG443" s="152"/>
      <c r="AH443" s="4">
        <f t="shared" si="43"/>
        <v>0</v>
      </c>
      <c r="AI443" s="4">
        <f t="shared" si="44"/>
        <v>0</v>
      </c>
      <c r="AJ443" s="4">
        <f t="shared" si="45"/>
        <v>0</v>
      </c>
      <c r="AK443" s="4">
        <f t="shared" si="46"/>
        <v>0</v>
      </c>
      <c r="AL443" s="4">
        <f t="shared" si="47"/>
        <v>0</v>
      </c>
    </row>
    <row r="444" spans="6:38" ht="20.100000000000001" customHeight="1" x14ac:dyDescent="0.25">
      <c r="F444" s="4">
        <f t="shared" si="42"/>
        <v>0</v>
      </c>
      <c r="G444" s="218">
        <f t="shared" si="48"/>
        <v>0</v>
      </c>
      <c r="H444" s="212"/>
      <c r="I444" s="152"/>
      <c r="J444" s="152"/>
      <c r="K444" s="150"/>
      <c r="L444" s="150"/>
      <c r="M444" s="150"/>
      <c r="N444" s="150"/>
      <c r="O444" s="152"/>
      <c r="P444" s="152"/>
      <c r="Q444" s="152"/>
      <c r="R444" s="152"/>
      <c r="S444" s="152"/>
      <c r="T444" s="152"/>
      <c r="U444" s="152"/>
      <c r="V444" s="152"/>
      <c r="W444" s="152"/>
      <c r="X444" s="152"/>
      <c r="Y444" s="152"/>
      <c r="Z444" s="150"/>
      <c r="AA444" s="150"/>
      <c r="AB444" s="150"/>
      <c r="AC444" s="150"/>
      <c r="AD444" s="150"/>
      <c r="AE444" s="150"/>
      <c r="AF444" s="150"/>
      <c r="AG444" s="152"/>
      <c r="AH444" s="4">
        <f t="shared" si="43"/>
        <v>0</v>
      </c>
      <c r="AI444" s="4">
        <f t="shared" si="44"/>
        <v>0</v>
      </c>
      <c r="AJ444" s="4">
        <f t="shared" si="45"/>
        <v>0</v>
      </c>
      <c r="AK444" s="4">
        <f t="shared" si="46"/>
        <v>0</v>
      </c>
      <c r="AL444" s="4">
        <f t="shared" si="47"/>
        <v>0</v>
      </c>
    </row>
    <row r="445" spans="6:38" ht="20.100000000000001" customHeight="1" x14ac:dyDescent="0.25">
      <c r="F445" s="4">
        <f t="shared" si="42"/>
        <v>0</v>
      </c>
      <c r="G445" s="218">
        <f t="shared" si="48"/>
        <v>0</v>
      </c>
      <c r="H445" s="212"/>
      <c r="I445" s="152"/>
      <c r="J445" s="152"/>
      <c r="K445" s="150"/>
      <c r="L445" s="150"/>
      <c r="M445" s="150"/>
      <c r="N445" s="150"/>
      <c r="O445" s="152"/>
      <c r="P445" s="152"/>
      <c r="Q445" s="152"/>
      <c r="R445" s="152"/>
      <c r="S445" s="152"/>
      <c r="T445" s="152"/>
      <c r="U445" s="152"/>
      <c r="V445" s="152"/>
      <c r="W445" s="152"/>
      <c r="X445" s="152"/>
      <c r="Y445" s="152"/>
      <c r="Z445" s="150"/>
      <c r="AA445" s="150"/>
      <c r="AB445" s="150"/>
      <c r="AC445" s="150"/>
      <c r="AD445" s="150"/>
      <c r="AE445" s="150"/>
      <c r="AF445" s="150"/>
      <c r="AG445" s="152"/>
      <c r="AH445" s="4">
        <f t="shared" si="43"/>
        <v>0</v>
      </c>
      <c r="AI445" s="4">
        <f t="shared" si="44"/>
        <v>0</v>
      </c>
      <c r="AJ445" s="4">
        <f t="shared" si="45"/>
        <v>0</v>
      </c>
      <c r="AK445" s="4">
        <f t="shared" si="46"/>
        <v>0</v>
      </c>
      <c r="AL445" s="4">
        <f t="shared" si="47"/>
        <v>0</v>
      </c>
    </row>
    <row r="446" spans="6:38" ht="20.100000000000001" customHeight="1" x14ac:dyDescent="0.25">
      <c r="F446" s="4">
        <f t="shared" si="42"/>
        <v>0</v>
      </c>
      <c r="G446" s="218">
        <f t="shared" si="48"/>
        <v>0</v>
      </c>
      <c r="H446" s="212"/>
      <c r="I446" s="152"/>
      <c r="J446" s="152"/>
      <c r="K446" s="150"/>
      <c r="L446" s="150"/>
      <c r="M446" s="150"/>
      <c r="N446" s="150"/>
      <c r="O446" s="152"/>
      <c r="P446" s="152"/>
      <c r="Q446" s="152"/>
      <c r="R446" s="152"/>
      <c r="S446" s="152"/>
      <c r="T446" s="152"/>
      <c r="U446" s="152"/>
      <c r="V446" s="152"/>
      <c r="W446" s="152"/>
      <c r="X446" s="152"/>
      <c r="Y446" s="152"/>
      <c r="Z446" s="150"/>
      <c r="AA446" s="150"/>
      <c r="AB446" s="150"/>
      <c r="AC446" s="150"/>
      <c r="AD446" s="150"/>
      <c r="AE446" s="150"/>
      <c r="AF446" s="150"/>
      <c r="AG446" s="152"/>
      <c r="AH446" s="4">
        <f t="shared" si="43"/>
        <v>0</v>
      </c>
      <c r="AI446" s="4">
        <f t="shared" si="44"/>
        <v>0</v>
      </c>
      <c r="AJ446" s="4">
        <f t="shared" si="45"/>
        <v>0</v>
      </c>
      <c r="AK446" s="4">
        <f t="shared" si="46"/>
        <v>0</v>
      </c>
      <c r="AL446" s="4">
        <f t="shared" si="47"/>
        <v>0</v>
      </c>
    </row>
    <row r="447" spans="6:38" ht="20.100000000000001" customHeight="1" x14ac:dyDescent="0.25">
      <c r="F447" s="4">
        <f t="shared" si="42"/>
        <v>0</v>
      </c>
      <c r="G447" s="218">
        <f t="shared" si="48"/>
        <v>0</v>
      </c>
      <c r="H447" s="212"/>
      <c r="I447" s="152"/>
      <c r="J447" s="152"/>
      <c r="K447" s="150"/>
      <c r="L447" s="150"/>
      <c r="M447" s="150"/>
      <c r="N447" s="150"/>
      <c r="O447" s="152"/>
      <c r="P447" s="152"/>
      <c r="Q447" s="152"/>
      <c r="R447" s="152"/>
      <c r="S447" s="152"/>
      <c r="T447" s="152"/>
      <c r="U447" s="152"/>
      <c r="V447" s="152"/>
      <c r="W447" s="152"/>
      <c r="X447" s="152"/>
      <c r="Y447" s="152"/>
      <c r="Z447" s="150"/>
      <c r="AA447" s="150"/>
      <c r="AB447" s="150"/>
      <c r="AC447" s="150"/>
      <c r="AD447" s="150"/>
      <c r="AE447" s="150"/>
      <c r="AF447" s="150"/>
      <c r="AG447" s="152"/>
      <c r="AH447" s="4">
        <f t="shared" si="43"/>
        <v>0</v>
      </c>
      <c r="AI447" s="4">
        <f t="shared" si="44"/>
        <v>0</v>
      </c>
      <c r="AJ447" s="4">
        <f t="shared" si="45"/>
        <v>0</v>
      </c>
      <c r="AK447" s="4">
        <f t="shared" si="46"/>
        <v>0</v>
      </c>
      <c r="AL447" s="4">
        <f t="shared" si="47"/>
        <v>0</v>
      </c>
    </row>
    <row r="448" spans="6:38" ht="20.100000000000001" customHeight="1" x14ac:dyDescent="0.25">
      <c r="F448" s="4">
        <f t="shared" si="42"/>
        <v>0</v>
      </c>
      <c r="G448" s="218">
        <f t="shared" si="48"/>
        <v>0</v>
      </c>
      <c r="H448" s="212"/>
      <c r="I448" s="152"/>
      <c r="J448" s="152"/>
      <c r="K448" s="150"/>
      <c r="L448" s="150"/>
      <c r="M448" s="150"/>
      <c r="N448" s="150"/>
      <c r="O448" s="152"/>
      <c r="P448" s="152"/>
      <c r="Q448" s="152"/>
      <c r="R448" s="152"/>
      <c r="S448" s="152"/>
      <c r="T448" s="152"/>
      <c r="U448" s="152"/>
      <c r="V448" s="152"/>
      <c r="W448" s="152"/>
      <c r="X448" s="152"/>
      <c r="Y448" s="152"/>
      <c r="Z448" s="150"/>
      <c r="AA448" s="150"/>
      <c r="AB448" s="150"/>
      <c r="AC448" s="150"/>
      <c r="AD448" s="150"/>
      <c r="AE448" s="150"/>
      <c r="AF448" s="150"/>
      <c r="AG448" s="152"/>
      <c r="AH448" s="4">
        <f t="shared" si="43"/>
        <v>0</v>
      </c>
      <c r="AI448" s="4">
        <f t="shared" si="44"/>
        <v>0</v>
      </c>
      <c r="AJ448" s="4">
        <f t="shared" si="45"/>
        <v>0</v>
      </c>
      <c r="AK448" s="4">
        <f t="shared" si="46"/>
        <v>0</v>
      </c>
      <c r="AL448" s="4">
        <f t="shared" si="47"/>
        <v>0</v>
      </c>
    </row>
    <row r="449" spans="6:38" ht="20.100000000000001" customHeight="1" x14ac:dyDescent="0.25">
      <c r="F449" s="4">
        <f t="shared" si="42"/>
        <v>0</v>
      </c>
      <c r="G449" s="218">
        <f t="shared" si="48"/>
        <v>0</v>
      </c>
      <c r="H449" s="212"/>
      <c r="I449" s="152"/>
      <c r="J449" s="152"/>
      <c r="K449" s="150"/>
      <c r="L449" s="150"/>
      <c r="M449" s="150"/>
      <c r="N449" s="150"/>
      <c r="O449" s="152"/>
      <c r="P449" s="152"/>
      <c r="Q449" s="152"/>
      <c r="R449" s="152"/>
      <c r="S449" s="152"/>
      <c r="T449" s="152"/>
      <c r="U449" s="152"/>
      <c r="V449" s="152"/>
      <c r="W449" s="152"/>
      <c r="X449" s="152"/>
      <c r="Y449" s="152"/>
      <c r="Z449" s="150"/>
      <c r="AA449" s="150"/>
      <c r="AB449" s="150"/>
      <c r="AC449" s="150"/>
      <c r="AD449" s="150"/>
      <c r="AE449" s="150"/>
      <c r="AF449" s="150"/>
      <c r="AG449" s="152"/>
      <c r="AH449" s="4">
        <f t="shared" si="43"/>
        <v>0</v>
      </c>
      <c r="AI449" s="4">
        <f t="shared" si="44"/>
        <v>0</v>
      </c>
      <c r="AJ449" s="4">
        <f t="shared" si="45"/>
        <v>0</v>
      </c>
      <c r="AK449" s="4">
        <f t="shared" si="46"/>
        <v>0</v>
      </c>
      <c r="AL449" s="4">
        <f t="shared" si="47"/>
        <v>0</v>
      </c>
    </row>
    <row r="450" spans="6:38" ht="20.100000000000001" customHeight="1" x14ac:dyDescent="0.25">
      <c r="F450" s="4">
        <f t="shared" si="42"/>
        <v>0</v>
      </c>
      <c r="G450" s="218">
        <f t="shared" si="48"/>
        <v>0</v>
      </c>
      <c r="H450" s="212"/>
      <c r="I450" s="152"/>
      <c r="J450" s="152"/>
      <c r="K450" s="150"/>
      <c r="L450" s="150"/>
      <c r="M450" s="150"/>
      <c r="N450" s="150"/>
      <c r="O450" s="152"/>
      <c r="P450" s="152"/>
      <c r="Q450" s="152"/>
      <c r="R450" s="152"/>
      <c r="S450" s="152"/>
      <c r="T450" s="152"/>
      <c r="U450" s="152"/>
      <c r="V450" s="152"/>
      <c r="W450" s="152"/>
      <c r="X450" s="152"/>
      <c r="Y450" s="152"/>
      <c r="Z450" s="150"/>
      <c r="AA450" s="150"/>
      <c r="AB450" s="150"/>
      <c r="AC450" s="150"/>
      <c r="AD450" s="150"/>
      <c r="AE450" s="150"/>
      <c r="AF450" s="150"/>
      <c r="AG450" s="152"/>
      <c r="AH450" s="4">
        <f t="shared" si="43"/>
        <v>0</v>
      </c>
      <c r="AI450" s="4">
        <f t="shared" si="44"/>
        <v>0</v>
      </c>
      <c r="AJ450" s="4">
        <f t="shared" si="45"/>
        <v>0</v>
      </c>
      <c r="AK450" s="4">
        <f t="shared" si="46"/>
        <v>0</v>
      </c>
      <c r="AL450" s="4">
        <f t="shared" si="47"/>
        <v>0</v>
      </c>
    </row>
    <row r="451" spans="6:38" ht="20.100000000000001" customHeight="1" x14ac:dyDescent="0.25">
      <c r="F451" s="4">
        <f t="shared" si="42"/>
        <v>0</v>
      </c>
      <c r="G451" s="218">
        <f t="shared" si="48"/>
        <v>0</v>
      </c>
      <c r="H451" s="212"/>
      <c r="I451" s="152"/>
      <c r="J451" s="152"/>
      <c r="K451" s="150"/>
      <c r="L451" s="150"/>
      <c r="M451" s="150"/>
      <c r="N451" s="150"/>
      <c r="O451" s="152"/>
      <c r="P451" s="152"/>
      <c r="Q451" s="152"/>
      <c r="R451" s="152"/>
      <c r="S451" s="152"/>
      <c r="T451" s="152"/>
      <c r="U451" s="152"/>
      <c r="V451" s="152"/>
      <c r="W451" s="152"/>
      <c r="X451" s="152"/>
      <c r="Y451" s="152"/>
      <c r="Z451" s="150"/>
      <c r="AA451" s="150"/>
      <c r="AB451" s="150"/>
      <c r="AC451" s="150"/>
      <c r="AD451" s="150"/>
      <c r="AE451" s="150"/>
      <c r="AF451" s="150"/>
      <c r="AG451" s="152"/>
      <c r="AH451" s="4">
        <f t="shared" si="43"/>
        <v>0</v>
      </c>
      <c r="AI451" s="4">
        <f t="shared" si="44"/>
        <v>0</v>
      </c>
      <c r="AJ451" s="4">
        <f t="shared" si="45"/>
        <v>0</v>
      </c>
      <c r="AK451" s="4">
        <f t="shared" si="46"/>
        <v>0</v>
      </c>
      <c r="AL451" s="4">
        <f t="shared" si="47"/>
        <v>0</v>
      </c>
    </row>
    <row r="452" spans="6:38" ht="20.100000000000001" customHeight="1" x14ac:dyDescent="0.25">
      <c r="F452" s="4">
        <f t="shared" si="42"/>
        <v>0</v>
      </c>
      <c r="G452" s="218">
        <f t="shared" si="48"/>
        <v>0</v>
      </c>
      <c r="H452" s="212"/>
      <c r="I452" s="152"/>
      <c r="J452" s="152"/>
      <c r="K452" s="150"/>
      <c r="L452" s="150"/>
      <c r="M452" s="150"/>
      <c r="N452" s="150"/>
      <c r="O452" s="152"/>
      <c r="P452" s="152"/>
      <c r="Q452" s="152"/>
      <c r="R452" s="152"/>
      <c r="S452" s="152"/>
      <c r="T452" s="152"/>
      <c r="U452" s="152"/>
      <c r="V452" s="152"/>
      <c r="W452" s="152"/>
      <c r="X452" s="152"/>
      <c r="Y452" s="152"/>
      <c r="Z452" s="150"/>
      <c r="AA452" s="150"/>
      <c r="AB452" s="150"/>
      <c r="AC452" s="150"/>
      <c r="AD452" s="150"/>
      <c r="AE452" s="150"/>
      <c r="AF452" s="150"/>
      <c r="AG452" s="152"/>
      <c r="AH452" s="4">
        <f t="shared" si="43"/>
        <v>0</v>
      </c>
      <c r="AI452" s="4">
        <f t="shared" si="44"/>
        <v>0</v>
      </c>
      <c r="AJ452" s="4">
        <f t="shared" si="45"/>
        <v>0</v>
      </c>
      <c r="AK452" s="4">
        <f t="shared" si="46"/>
        <v>0</v>
      </c>
      <c r="AL452" s="4">
        <f t="shared" si="47"/>
        <v>0</v>
      </c>
    </row>
    <row r="453" spans="6:38" ht="20.100000000000001" customHeight="1" x14ac:dyDescent="0.25">
      <c r="F453" s="4">
        <f t="shared" si="42"/>
        <v>0</v>
      </c>
      <c r="G453" s="218">
        <f t="shared" si="48"/>
        <v>0</v>
      </c>
      <c r="H453" s="212"/>
      <c r="I453" s="152"/>
      <c r="J453" s="152"/>
      <c r="K453" s="150"/>
      <c r="L453" s="150"/>
      <c r="M453" s="150"/>
      <c r="N453" s="150"/>
      <c r="O453" s="152"/>
      <c r="P453" s="152"/>
      <c r="Q453" s="152"/>
      <c r="R453" s="152"/>
      <c r="S453" s="152"/>
      <c r="T453" s="152"/>
      <c r="U453" s="152"/>
      <c r="V453" s="152"/>
      <c r="W453" s="152"/>
      <c r="X453" s="152"/>
      <c r="Y453" s="152"/>
      <c r="Z453" s="150"/>
      <c r="AA453" s="150"/>
      <c r="AB453" s="150"/>
      <c r="AC453" s="150"/>
      <c r="AD453" s="150"/>
      <c r="AE453" s="150"/>
      <c r="AF453" s="150"/>
      <c r="AG453" s="152"/>
      <c r="AH453" s="4">
        <f t="shared" si="43"/>
        <v>0</v>
      </c>
      <c r="AI453" s="4">
        <f t="shared" si="44"/>
        <v>0</v>
      </c>
      <c r="AJ453" s="4">
        <f t="shared" si="45"/>
        <v>0</v>
      </c>
      <c r="AK453" s="4">
        <f t="shared" si="46"/>
        <v>0</v>
      </c>
      <c r="AL453" s="4">
        <f t="shared" si="47"/>
        <v>0</v>
      </c>
    </row>
    <row r="454" spans="6:38" ht="20.100000000000001" customHeight="1" x14ac:dyDescent="0.25">
      <c r="F454" s="4">
        <f t="shared" si="42"/>
        <v>0</v>
      </c>
      <c r="G454" s="218">
        <f t="shared" si="48"/>
        <v>0</v>
      </c>
      <c r="H454" s="212"/>
      <c r="I454" s="152"/>
      <c r="J454" s="152"/>
      <c r="K454" s="150"/>
      <c r="L454" s="150"/>
      <c r="M454" s="150"/>
      <c r="N454" s="150"/>
      <c r="O454" s="152"/>
      <c r="P454" s="152"/>
      <c r="Q454" s="152"/>
      <c r="R454" s="152"/>
      <c r="S454" s="152"/>
      <c r="T454" s="152"/>
      <c r="U454" s="152"/>
      <c r="V454" s="152"/>
      <c r="W454" s="152"/>
      <c r="X454" s="152"/>
      <c r="Y454" s="152"/>
      <c r="Z454" s="150"/>
      <c r="AA454" s="150"/>
      <c r="AB454" s="150"/>
      <c r="AC454" s="150"/>
      <c r="AD454" s="150"/>
      <c r="AE454" s="150"/>
      <c r="AF454" s="150"/>
      <c r="AG454" s="152"/>
      <c r="AH454" s="4">
        <f t="shared" si="43"/>
        <v>0</v>
      </c>
      <c r="AI454" s="4">
        <f t="shared" si="44"/>
        <v>0</v>
      </c>
      <c r="AJ454" s="4">
        <f t="shared" si="45"/>
        <v>0</v>
      </c>
      <c r="AK454" s="4">
        <f t="shared" si="46"/>
        <v>0</v>
      </c>
      <c r="AL454" s="4">
        <f t="shared" si="47"/>
        <v>0</v>
      </c>
    </row>
    <row r="455" spans="6:38" ht="20.100000000000001" customHeight="1" x14ac:dyDescent="0.25">
      <c r="F455" s="4">
        <f t="shared" si="42"/>
        <v>0</v>
      </c>
      <c r="G455" s="218">
        <f t="shared" si="48"/>
        <v>0</v>
      </c>
      <c r="H455" s="212"/>
      <c r="I455" s="152"/>
      <c r="J455" s="152"/>
      <c r="K455" s="150"/>
      <c r="L455" s="150"/>
      <c r="M455" s="150"/>
      <c r="N455" s="150"/>
      <c r="O455" s="152"/>
      <c r="P455" s="152"/>
      <c r="Q455" s="152"/>
      <c r="R455" s="152"/>
      <c r="S455" s="152"/>
      <c r="T455" s="152"/>
      <c r="U455" s="152"/>
      <c r="V455" s="152"/>
      <c r="W455" s="152"/>
      <c r="X455" s="152"/>
      <c r="Y455" s="152"/>
      <c r="Z455" s="150"/>
      <c r="AA455" s="150"/>
      <c r="AB455" s="150"/>
      <c r="AC455" s="150"/>
      <c r="AD455" s="150"/>
      <c r="AE455" s="150"/>
      <c r="AF455" s="150"/>
      <c r="AG455" s="152"/>
      <c r="AH455" s="4">
        <f t="shared" si="43"/>
        <v>0</v>
      </c>
      <c r="AI455" s="4">
        <f t="shared" si="44"/>
        <v>0</v>
      </c>
      <c r="AJ455" s="4">
        <f t="shared" si="45"/>
        <v>0</v>
      </c>
      <c r="AK455" s="4">
        <f t="shared" si="46"/>
        <v>0</v>
      </c>
      <c r="AL455" s="4">
        <f t="shared" si="47"/>
        <v>0</v>
      </c>
    </row>
    <row r="456" spans="6:38" ht="20.100000000000001" customHeight="1" x14ac:dyDescent="0.25">
      <c r="F456" s="4">
        <f t="shared" si="42"/>
        <v>0</v>
      </c>
      <c r="G456" s="218">
        <f t="shared" si="48"/>
        <v>0</v>
      </c>
      <c r="H456" s="212"/>
      <c r="I456" s="152"/>
      <c r="J456" s="152"/>
      <c r="K456" s="150"/>
      <c r="L456" s="150"/>
      <c r="M456" s="150"/>
      <c r="N456" s="150"/>
      <c r="O456" s="152"/>
      <c r="P456" s="152"/>
      <c r="Q456" s="152"/>
      <c r="R456" s="152"/>
      <c r="S456" s="152"/>
      <c r="T456" s="152"/>
      <c r="U456" s="152"/>
      <c r="V456" s="152"/>
      <c r="W456" s="152"/>
      <c r="X456" s="152"/>
      <c r="Y456" s="152"/>
      <c r="Z456" s="150"/>
      <c r="AA456" s="150"/>
      <c r="AB456" s="150"/>
      <c r="AC456" s="150"/>
      <c r="AD456" s="150"/>
      <c r="AE456" s="150"/>
      <c r="AF456" s="150"/>
      <c r="AG456" s="152"/>
      <c r="AH456" s="4">
        <f t="shared" si="43"/>
        <v>0</v>
      </c>
      <c r="AI456" s="4">
        <f t="shared" si="44"/>
        <v>0</v>
      </c>
      <c r="AJ456" s="4">
        <f t="shared" si="45"/>
        <v>0</v>
      </c>
      <c r="AK456" s="4">
        <f t="shared" si="46"/>
        <v>0</v>
      </c>
      <c r="AL456" s="4">
        <f t="shared" si="47"/>
        <v>0</v>
      </c>
    </row>
    <row r="457" spans="6:38" ht="20.100000000000001" customHeight="1" x14ac:dyDescent="0.25">
      <c r="F457" s="4">
        <f t="shared" si="42"/>
        <v>0</v>
      </c>
      <c r="G457" s="218">
        <f t="shared" si="48"/>
        <v>0</v>
      </c>
      <c r="H457" s="212"/>
      <c r="I457" s="152"/>
      <c r="J457" s="152"/>
      <c r="K457" s="150"/>
      <c r="L457" s="150"/>
      <c r="M457" s="150"/>
      <c r="N457" s="150"/>
      <c r="O457" s="152"/>
      <c r="P457" s="152"/>
      <c r="Q457" s="152"/>
      <c r="R457" s="152"/>
      <c r="S457" s="152"/>
      <c r="T457" s="152"/>
      <c r="U457" s="152"/>
      <c r="V457" s="152"/>
      <c r="W457" s="152"/>
      <c r="X457" s="152"/>
      <c r="Y457" s="152"/>
      <c r="Z457" s="150"/>
      <c r="AA457" s="150"/>
      <c r="AB457" s="150"/>
      <c r="AC457" s="150"/>
      <c r="AD457" s="150"/>
      <c r="AE457" s="150"/>
      <c r="AF457" s="150"/>
      <c r="AG457" s="152"/>
      <c r="AH457" s="4">
        <f t="shared" si="43"/>
        <v>0</v>
      </c>
      <c r="AI457" s="4">
        <f t="shared" si="44"/>
        <v>0</v>
      </c>
      <c r="AJ457" s="4">
        <f t="shared" si="45"/>
        <v>0</v>
      </c>
      <c r="AK457" s="4">
        <f t="shared" si="46"/>
        <v>0</v>
      </c>
      <c r="AL457" s="4">
        <f t="shared" si="47"/>
        <v>0</v>
      </c>
    </row>
    <row r="458" spans="6:38" ht="20.100000000000001" customHeight="1" x14ac:dyDescent="0.25">
      <c r="F458" s="4">
        <f t="shared" si="42"/>
        <v>0</v>
      </c>
      <c r="G458" s="218">
        <f t="shared" si="48"/>
        <v>0</v>
      </c>
      <c r="H458" s="212"/>
      <c r="I458" s="152"/>
      <c r="J458" s="152"/>
      <c r="K458" s="150"/>
      <c r="L458" s="150"/>
      <c r="M458" s="150"/>
      <c r="N458" s="150"/>
      <c r="O458" s="152"/>
      <c r="P458" s="152"/>
      <c r="Q458" s="152"/>
      <c r="R458" s="152"/>
      <c r="S458" s="152"/>
      <c r="T458" s="152"/>
      <c r="U458" s="152"/>
      <c r="V458" s="152"/>
      <c r="W458" s="152"/>
      <c r="X458" s="152"/>
      <c r="Y458" s="152"/>
      <c r="Z458" s="150"/>
      <c r="AA458" s="150"/>
      <c r="AB458" s="150"/>
      <c r="AC458" s="150"/>
      <c r="AD458" s="150"/>
      <c r="AE458" s="150"/>
      <c r="AF458" s="150"/>
      <c r="AG458" s="152"/>
      <c r="AH458" s="4">
        <f t="shared" si="43"/>
        <v>0</v>
      </c>
      <c r="AI458" s="4">
        <f t="shared" si="44"/>
        <v>0</v>
      </c>
      <c r="AJ458" s="4">
        <f t="shared" si="45"/>
        <v>0</v>
      </c>
      <c r="AK458" s="4">
        <f t="shared" si="46"/>
        <v>0</v>
      </c>
      <c r="AL458" s="4">
        <f t="shared" si="47"/>
        <v>0</v>
      </c>
    </row>
    <row r="459" spans="6:38" ht="20.100000000000001" customHeight="1" x14ac:dyDescent="0.25">
      <c r="F459" s="4">
        <f t="shared" si="42"/>
        <v>0</v>
      </c>
      <c r="G459" s="218">
        <f t="shared" si="48"/>
        <v>0</v>
      </c>
      <c r="H459" s="212"/>
      <c r="I459" s="152"/>
      <c r="J459" s="152"/>
      <c r="K459" s="150"/>
      <c r="L459" s="150"/>
      <c r="M459" s="150"/>
      <c r="N459" s="150"/>
      <c r="O459" s="152"/>
      <c r="P459" s="152"/>
      <c r="Q459" s="152"/>
      <c r="R459" s="152"/>
      <c r="S459" s="152"/>
      <c r="T459" s="152"/>
      <c r="U459" s="152"/>
      <c r="V459" s="152"/>
      <c r="W459" s="152"/>
      <c r="X459" s="152"/>
      <c r="Y459" s="152"/>
      <c r="Z459" s="150"/>
      <c r="AA459" s="150"/>
      <c r="AB459" s="150"/>
      <c r="AC459" s="150"/>
      <c r="AD459" s="150"/>
      <c r="AE459" s="150"/>
      <c r="AF459" s="150"/>
      <c r="AG459" s="152"/>
      <c r="AH459" s="4">
        <f t="shared" si="43"/>
        <v>0</v>
      </c>
      <c r="AI459" s="4">
        <f t="shared" si="44"/>
        <v>0</v>
      </c>
      <c r="AJ459" s="4">
        <f t="shared" si="45"/>
        <v>0</v>
      </c>
      <c r="AK459" s="4">
        <f t="shared" si="46"/>
        <v>0</v>
      </c>
      <c r="AL459" s="4">
        <f t="shared" si="47"/>
        <v>0</v>
      </c>
    </row>
    <row r="460" spans="6:38" ht="20.100000000000001" customHeight="1" x14ac:dyDescent="0.25">
      <c r="F460" s="4">
        <f t="shared" si="42"/>
        <v>0</v>
      </c>
      <c r="G460" s="218">
        <f t="shared" si="48"/>
        <v>0</v>
      </c>
      <c r="H460" s="212"/>
      <c r="I460" s="152"/>
      <c r="J460" s="152"/>
      <c r="K460" s="150"/>
      <c r="L460" s="150"/>
      <c r="M460" s="150"/>
      <c r="N460" s="150"/>
      <c r="O460" s="152"/>
      <c r="P460" s="152"/>
      <c r="Q460" s="152"/>
      <c r="R460" s="152"/>
      <c r="S460" s="152"/>
      <c r="T460" s="152"/>
      <c r="U460" s="152"/>
      <c r="V460" s="152"/>
      <c r="W460" s="152"/>
      <c r="X460" s="152"/>
      <c r="Y460" s="152"/>
      <c r="Z460" s="150"/>
      <c r="AA460" s="150"/>
      <c r="AB460" s="150"/>
      <c r="AC460" s="150"/>
      <c r="AD460" s="150"/>
      <c r="AE460" s="150"/>
      <c r="AF460" s="150"/>
      <c r="AG460" s="152"/>
      <c r="AH460" s="4">
        <f t="shared" si="43"/>
        <v>0</v>
      </c>
      <c r="AI460" s="4">
        <f t="shared" si="44"/>
        <v>0</v>
      </c>
      <c r="AJ460" s="4">
        <f t="shared" si="45"/>
        <v>0</v>
      </c>
      <c r="AK460" s="4">
        <f t="shared" si="46"/>
        <v>0</v>
      </c>
      <c r="AL460" s="4">
        <f t="shared" si="47"/>
        <v>0</v>
      </c>
    </row>
    <row r="461" spans="6:38" ht="20.100000000000001" customHeight="1" x14ac:dyDescent="0.25">
      <c r="F461" s="4">
        <f t="shared" si="42"/>
        <v>0</v>
      </c>
      <c r="G461" s="218">
        <f t="shared" si="48"/>
        <v>0</v>
      </c>
      <c r="H461" s="212"/>
      <c r="I461" s="152"/>
      <c r="J461" s="152"/>
      <c r="K461" s="150"/>
      <c r="L461" s="150"/>
      <c r="M461" s="150"/>
      <c r="N461" s="150"/>
      <c r="O461" s="152"/>
      <c r="P461" s="152"/>
      <c r="Q461" s="152"/>
      <c r="R461" s="152"/>
      <c r="S461" s="152"/>
      <c r="T461" s="152"/>
      <c r="U461" s="152"/>
      <c r="V461" s="152"/>
      <c r="W461" s="152"/>
      <c r="X461" s="152"/>
      <c r="Y461" s="152"/>
      <c r="Z461" s="150"/>
      <c r="AA461" s="150"/>
      <c r="AB461" s="150"/>
      <c r="AC461" s="150"/>
      <c r="AD461" s="150"/>
      <c r="AE461" s="150"/>
      <c r="AF461" s="150"/>
      <c r="AG461" s="152"/>
      <c r="AH461" s="4">
        <f t="shared" si="43"/>
        <v>0</v>
      </c>
      <c r="AI461" s="4">
        <f t="shared" si="44"/>
        <v>0</v>
      </c>
      <c r="AJ461" s="4">
        <f t="shared" si="45"/>
        <v>0</v>
      </c>
      <c r="AK461" s="4">
        <f t="shared" si="46"/>
        <v>0</v>
      </c>
      <c r="AL461" s="4">
        <f t="shared" si="47"/>
        <v>0</v>
      </c>
    </row>
    <row r="462" spans="6:38" ht="20.100000000000001" customHeight="1" x14ac:dyDescent="0.25">
      <c r="F462" s="4">
        <f t="shared" ref="F462:F525" si="49">IFERROR(IF($D$16=1,(IF(G462&gt;=1,(IF(H462&gt;=$D$14,(IF(H462&lt;=$D$15,G462,0)),0)),0)),0),0)</f>
        <v>0</v>
      </c>
      <c r="G462" s="218">
        <f t="shared" si="48"/>
        <v>0</v>
      </c>
      <c r="H462" s="212"/>
      <c r="I462" s="152"/>
      <c r="J462" s="152"/>
      <c r="K462" s="150"/>
      <c r="L462" s="150"/>
      <c r="M462" s="150"/>
      <c r="N462" s="150"/>
      <c r="O462" s="152"/>
      <c r="P462" s="152"/>
      <c r="Q462" s="152"/>
      <c r="R462" s="152"/>
      <c r="S462" s="152"/>
      <c r="T462" s="152"/>
      <c r="U462" s="152"/>
      <c r="V462" s="152"/>
      <c r="W462" s="152"/>
      <c r="X462" s="152"/>
      <c r="Y462" s="152"/>
      <c r="Z462" s="150"/>
      <c r="AA462" s="150"/>
      <c r="AB462" s="150"/>
      <c r="AC462" s="150"/>
      <c r="AD462" s="150"/>
      <c r="AE462" s="150"/>
      <c r="AF462" s="150"/>
      <c r="AG462" s="152"/>
      <c r="AH462" s="4">
        <f t="shared" ref="AH462:AH525" si="50">IFERROR(IF($G462&gt;=1,(IF(LEN(P462)&gt;=2,VLOOKUP(P462,$A$1:$B$9,2,0),0)),0),0)</f>
        <v>0</v>
      </c>
      <c r="AI462" s="4">
        <f t="shared" ref="AI462:AI525" si="51">IFERROR(IF($G462&gt;=1,(IF(LEN(R462)&gt;=2,VLOOKUP(R462,$A$1:$B$9,2,0),0)),0),0)</f>
        <v>0</v>
      </c>
      <c r="AJ462" s="4">
        <f t="shared" ref="AJ462:AJ525" si="52">IFERROR(IF($G462&gt;=1,(IF(LEN(T462)&gt;=2,VLOOKUP(T462,$A$1:$B$9,2,0),0)),0),0)</f>
        <v>0</v>
      </c>
      <c r="AK462" s="4">
        <f t="shared" ref="AK462:AK525" si="53">IFERROR(IF($G462&gt;=1,(IF(LEN(V462)&gt;=2,VLOOKUP(V462,$A$1:$B$9,2,0),0)),0),0)</f>
        <v>0</v>
      </c>
      <c r="AL462" s="4">
        <f t="shared" ref="AL462:AL525" si="54">IFERROR(IF($G462&gt;=1,(IF(LEN(X462)&gt;=2,VLOOKUP(X462,$A$1:$B$9,2,0),0)),0),0)</f>
        <v>0</v>
      </c>
    </row>
    <row r="463" spans="6:38" ht="20.100000000000001" customHeight="1" x14ac:dyDescent="0.25">
      <c r="F463" s="4">
        <f t="shared" si="49"/>
        <v>0</v>
      </c>
      <c r="G463" s="218">
        <f t="shared" ref="G463:G526" si="55">IFERROR(IF(H463&gt;=2000,(IF(LEN(I463)&gt;=3,G462+1,0)),0),0)</f>
        <v>0</v>
      </c>
      <c r="H463" s="212"/>
      <c r="I463" s="152"/>
      <c r="J463" s="152"/>
      <c r="K463" s="150"/>
      <c r="L463" s="150"/>
      <c r="M463" s="150"/>
      <c r="N463" s="150"/>
      <c r="O463" s="152"/>
      <c r="P463" s="152"/>
      <c r="Q463" s="152"/>
      <c r="R463" s="152"/>
      <c r="S463" s="152"/>
      <c r="T463" s="152"/>
      <c r="U463" s="152"/>
      <c r="V463" s="152"/>
      <c r="W463" s="152"/>
      <c r="X463" s="152"/>
      <c r="Y463" s="152"/>
      <c r="Z463" s="150"/>
      <c r="AA463" s="150"/>
      <c r="AB463" s="150"/>
      <c r="AC463" s="150"/>
      <c r="AD463" s="150"/>
      <c r="AE463" s="150"/>
      <c r="AF463" s="150"/>
      <c r="AG463" s="152"/>
      <c r="AH463" s="4">
        <f t="shared" si="50"/>
        <v>0</v>
      </c>
      <c r="AI463" s="4">
        <f t="shared" si="51"/>
        <v>0</v>
      </c>
      <c r="AJ463" s="4">
        <f t="shared" si="52"/>
        <v>0</v>
      </c>
      <c r="AK463" s="4">
        <f t="shared" si="53"/>
        <v>0</v>
      </c>
      <c r="AL463" s="4">
        <f t="shared" si="54"/>
        <v>0</v>
      </c>
    </row>
    <row r="464" spans="6:38" ht="20.100000000000001" customHeight="1" x14ac:dyDescent="0.25">
      <c r="F464" s="4">
        <f t="shared" si="49"/>
        <v>0</v>
      </c>
      <c r="G464" s="218">
        <f t="shared" si="55"/>
        <v>0</v>
      </c>
      <c r="H464" s="212"/>
      <c r="I464" s="152"/>
      <c r="J464" s="152"/>
      <c r="K464" s="150"/>
      <c r="L464" s="150"/>
      <c r="M464" s="150"/>
      <c r="N464" s="150"/>
      <c r="O464" s="152"/>
      <c r="P464" s="152"/>
      <c r="Q464" s="152"/>
      <c r="R464" s="152"/>
      <c r="S464" s="152"/>
      <c r="T464" s="152"/>
      <c r="U464" s="152"/>
      <c r="V464" s="152"/>
      <c r="W464" s="152"/>
      <c r="X464" s="152"/>
      <c r="Y464" s="152"/>
      <c r="Z464" s="150"/>
      <c r="AA464" s="150"/>
      <c r="AB464" s="150"/>
      <c r="AC464" s="150"/>
      <c r="AD464" s="150"/>
      <c r="AE464" s="150"/>
      <c r="AF464" s="150"/>
      <c r="AG464" s="152"/>
      <c r="AH464" s="4">
        <f t="shared" si="50"/>
        <v>0</v>
      </c>
      <c r="AI464" s="4">
        <f t="shared" si="51"/>
        <v>0</v>
      </c>
      <c r="AJ464" s="4">
        <f t="shared" si="52"/>
        <v>0</v>
      </c>
      <c r="AK464" s="4">
        <f t="shared" si="53"/>
        <v>0</v>
      </c>
      <c r="AL464" s="4">
        <f t="shared" si="54"/>
        <v>0</v>
      </c>
    </row>
    <row r="465" spans="6:38" ht="20.100000000000001" customHeight="1" x14ac:dyDescent="0.25">
      <c r="F465" s="4">
        <f t="shared" si="49"/>
        <v>0</v>
      </c>
      <c r="G465" s="218">
        <f t="shared" si="55"/>
        <v>0</v>
      </c>
      <c r="H465" s="212"/>
      <c r="I465" s="152"/>
      <c r="J465" s="152"/>
      <c r="K465" s="150"/>
      <c r="L465" s="150"/>
      <c r="M465" s="150"/>
      <c r="N465" s="150"/>
      <c r="O465" s="152"/>
      <c r="P465" s="152"/>
      <c r="Q465" s="152"/>
      <c r="R465" s="152"/>
      <c r="S465" s="152"/>
      <c r="T465" s="152"/>
      <c r="U465" s="152"/>
      <c r="V465" s="152"/>
      <c r="W465" s="152"/>
      <c r="X465" s="152"/>
      <c r="Y465" s="152"/>
      <c r="Z465" s="150"/>
      <c r="AA465" s="150"/>
      <c r="AB465" s="150"/>
      <c r="AC465" s="150"/>
      <c r="AD465" s="150"/>
      <c r="AE465" s="150"/>
      <c r="AF465" s="150"/>
      <c r="AG465" s="152"/>
      <c r="AH465" s="4">
        <f t="shared" si="50"/>
        <v>0</v>
      </c>
      <c r="AI465" s="4">
        <f t="shared" si="51"/>
        <v>0</v>
      </c>
      <c r="AJ465" s="4">
        <f t="shared" si="52"/>
        <v>0</v>
      </c>
      <c r="AK465" s="4">
        <f t="shared" si="53"/>
        <v>0</v>
      </c>
      <c r="AL465" s="4">
        <f t="shared" si="54"/>
        <v>0</v>
      </c>
    </row>
    <row r="466" spans="6:38" ht="20.100000000000001" customHeight="1" x14ac:dyDescent="0.25">
      <c r="F466" s="4">
        <f t="shared" si="49"/>
        <v>0</v>
      </c>
      <c r="G466" s="218">
        <f t="shared" si="55"/>
        <v>0</v>
      </c>
      <c r="H466" s="212"/>
      <c r="I466" s="152"/>
      <c r="J466" s="152"/>
      <c r="K466" s="150"/>
      <c r="L466" s="150"/>
      <c r="M466" s="150"/>
      <c r="N466" s="150"/>
      <c r="O466" s="152"/>
      <c r="P466" s="152"/>
      <c r="Q466" s="152"/>
      <c r="R466" s="152"/>
      <c r="S466" s="152"/>
      <c r="T466" s="152"/>
      <c r="U466" s="152"/>
      <c r="V466" s="152"/>
      <c r="W466" s="152"/>
      <c r="X466" s="152"/>
      <c r="Y466" s="152"/>
      <c r="Z466" s="150"/>
      <c r="AA466" s="150"/>
      <c r="AB466" s="150"/>
      <c r="AC466" s="150"/>
      <c r="AD466" s="150"/>
      <c r="AE466" s="150"/>
      <c r="AF466" s="150"/>
      <c r="AG466" s="152"/>
      <c r="AH466" s="4">
        <f t="shared" si="50"/>
        <v>0</v>
      </c>
      <c r="AI466" s="4">
        <f t="shared" si="51"/>
        <v>0</v>
      </c>
      <c r="AJ466" s="4">
        <f t="shared" si="52"/>
        <v>0</v>
      </c>
      <c r="AK466" s="4">
        <f t="shared" si="53"/>
        <v>0</v>
      </c>
      <c r="AL466" s="4">
        <f t="shared" si="54"/>
        <v>0</v>
      </c>
    </row>
    <row r="467" spans="6:38" ht="20.100000000000001" customHeight="1" x14ac:dyDescent="0.25">
      <c r="F467" s="4">
        <f t="shared" si="49"/>
        <v>0</v>
      </c>
      <c r="G467" s="218">
        <f t="shared" si="55"/>
        <v>0</v>
      </c>
      <c r="H467" s="212"/>
      <c r="I467" s="152"/>
      <c r="J467" s="152"/>
      <c r="K467" s="150"/>
      <c r="L467" s="150"/>
      <c r="M467" s="150"/>
      <c r="N467" s="150"/>
      <c r="O467" s="152"/>
      <c r="P467" s="152"/>
      <c r="Q467" s="152"/>
      <c r="R467" s="152"/>
      <c r="S467" s="152"/>
      <c r="T467" s="152"/>
      <c r="U467" s="152"/>
      <c r="V467" s="152"/>
      <c r="W467" s="152"/>
      <c r="X467" s="152"/>
      <c r="Y467" s="152"/>
      <c r="Z467" s="150"/>
      <c r="AA467" s="150"/>
      <c r="AB467" s="150"/>
      <c r="AC467" s="150"/>
      <c r="AD467" s="150"/>
      <c r="AE467" s="150"/>
      <c r="AF467" s="150"/>
      <c r="AG467" s="152"/>
      <c r="AH467" s="4">
        <f t="shared" si="50"/>
        <v>0</v>
      </c>
      <c r="AI467" s="4">
        <f t="shared" si="51"/>
        <v>0</v>
      </c>
      <c r="AJ467" s="4">
        <f t="shared" si="52"/>
        <v>0</v>
      </c>
      <c r="AK467" s="4">
        <f t="shared" si="53"/>
        <v>0</v>
      </c>
      <c r="AL467" s="4">
        <f t="shared" si="54"/>
        <v>0</v>
      </c>
    </row>
    <row r="468" spans="6:38" ht="20.100000000000001" customHeight="1" x14ac:dyDescent="0.25">
      <c r="F468" s="4">
        <f t="shared" si="49"/>
        <v>0</v>
      </c>
      <c r="G468" s="218">
        <f t="shared" si="55"/>
        <v>0</v>
      </c>
      <c r="H468" s="212"/>
      <c r="I468" s="152"/>
      <c r="J468" s="152"/>
      <c r="K468" s="150"/>
      <c r="L468" s="150"/>
      <c r="M468" s="150"/>
      <c r="N468" s="150"/>
      <c r="O468" s="152"/>
      <c r="P468" s="152"/>
      <c r="Q468" s="152"/>
      <c r="R468" s="152"/>
      <c r="S468" s="152"/>
      <c r="T468" s="152"/>
      <c r="U468" s="152"/>
      <c r="V468" s="152"/>
      <c r="W468" s="152"/>
      <c r="X468" s="152"/>
      <c r="Y468" s="152"/>
      <c r="Z468" s="150"/>
      <c r="AA468" s="150"/>
      <c r="AB468" s="150"/>
      <c r="AC468" s="150"/>
      <c r="AD468" s="150"/>
      <c r="AE468" s="150"/>
      <c r="AF468" s="150"/>
      <c r="AG468" s="152"/>
      <c r="AH468" s="4">
        <f t="shared" si="50"/>
        <v>0</v>
      </c>
      <c r="AI468" s="4">
        <f t="shared" si="51"/>
        <v>0</v>
      </c>
      <c r="AJ468" s="4">
        <f t="shared" si="52"/>
        <v>0</v>
      </c>
      <c r="AK468" s="4">
        <f t="shared" si="53"/>
        <v>0</v>
      </c>
      <c r="AL468" s="4">
        <f t="shared" si="54"/>
        <v>0</v>
      </c>
    </row>
    <row r="469" spans="6:38" ht="20.100000000000001" customHeight="1" x14ac:dyDescent="0.25">
      <c r="F469" s="4">
        <f t="shared" si="49"/>
        <v>0</v>
      </c>
      <c r="G469" s="218">
        <f t="shared" si="55"/>
        <v>0</v>
      </c>
      <c r="H469" s="212"/>
      <c r="I469" s="152"/>
      <c r="J469" s="152"/>
      <c r="K469" s="150"/>
      <c r="L469" s="150"/>
      <c r="M469" s="150"/>
      <c r="N469" s="150"/>
      <c r="O469" s="152"/>
      <c r="P469" s="152"/>
      <c r="Q469" s="152"/>
      <c r="R469" s="152"/>
      <c r="S469" s="152"/>
      <c r="T469" s="152"/>
      <c r="U469" s="152"/>
      <c r="V469" s="152"/>
      <c r="W469" s="152"/>
      <c r="X469" s="152"/>
      <c r="Y469" s="152"/>
      <c r="Z469" s="150"/>
      <c r="AA469" s="150"/>
      <c r="AB469" s="150"/>
      <c r="AC469" s="150"/>
      <c r="AD469" s="150"/>
      <c r="AE469" s="150"/>
      <c r="AF469" s="150"/>
      <c r="AG469" s="152"/>
      <c r="AH469" s="4">
        <f t="shared" si="50"/>
        <v>0</v>
      </c>
      <c r="AI469" s="4">
        <f t="shared" si="51"/>
        <v>0</v>
      </c>
      <c r="AJ469" s="4">
        <f t="shared" si="52"/>
        <v>0</v>
      </c>
      <c r="AK469" s="4">
        <f t="shared" si="53"/>
        <v>0</v>
      </c>
      <c r="AL469" s="4">
        <f t="shared" si="54"/>
        <v>0</v>
      </c>
    </row>
    <row r="470" spans="6:38" ht="20.100000000000001" customHeight="1" x14ac:dyDescent="0.25">
      <c r="F470" s="4">
        <f t="shared" si="49"/>
        <v>0</v>
      </c>
      <c r="G470" s="218">
        <f t="shared" si="55"/>
        <v>0</v>
      </c>
      <c r="H470" s="212"/>
      <c r="I470" s="152"/>
      <c r="J470" s="152"/>
      <c r="K470" s="150"/>
      <c r="L470" s="150"/>
      <c r="M470" s="150"/>
      <c r="N470" s="150"/>
      <c r="O470" s="152"/>
      <c r="P470" s="152"/>
      <c r="Q470" s="152"/>
      <c r="R470" s="152"/>
      <c r="S470" s="152"/>
      <c r="T470" s="152"/>
      <c r="U470" s="152"/>
      <c r="V470" s="152"/>
      <c r="W470" s="152"/>
      <c r="X470" s="152"/>
      <c r="Y470" s="152"/>
      <c r="Z470" s="150"/>
      <c r="AA470" s="150"/>
      <c r="AB470" s="150"/>
      <c r="AC470" s="150"/>
      <c r="AD470" s="150"/>
      <c r="AE470" s="150"/>
      <c r="AF470" s="150"/>
      <c r="AG470" s="152"/>
      <c r="AH470" s="4">
        <f t="shared" si="50"/>
        <v>0</v>
      </c>
      <c r="AI470" s="4">
        <f t="shared" si="51"/>
        <v>0</v>
      </c>
      <c r="AJ470" s="4">
        <f t="shared" si="52"/>
        <v>0</v>
      </c>
      <c r="AK470" s="4">
        <f t="shared" si="53"/>
        <v>0</v>
      </c>
      <c r="AL470" s="4">
        <f t="shared" si="54"/>
        <v>0</v>
      </c>
    </row>
    <row r="471" spans="6:38" ht="20.100000000000001" customHeight="1" x14ac:dyDescent="0.25">
      <c r="F471" s="4">
        <f t="shared" si="49"/>
        <v>0</v>
      </c>
      <c r="G471" s="218">
        <f t="shared" si="55"/>
        <v>0</v>
      </c>
      <c r="H471" s="212"/>
      <c r="I471" s="152"/>
      <c r="J471" s="152"/>
      <c r="K471" s="150"/>
      <c r="L471" s="150"/>
      <c r="M471" s="150"/>
      <c r="N471" s="150"/>
      <c r="O471" s="152"/>
      <c r="P471" s="152"/>
      <c r="Q471" s="152"/>
      <c r="R471" s="152"/>
      <c r="S471" s="152"/>
      <c r="T471" s="152"/>
      <c r="U471" s="152"/>
      <c r="V471" s="152"/>
      <c r="W471" s="152"/>
      <c r="X471" s="152"/>
      <c r="Y471" s="152"/>
      <c r="Z471" s="150"/>
      <c r="AA471" s="150"/>
      <c r="AB471" s="150"/>
      <c r="AC471" s="150"/>
      <c r="AD471" s="150"/>
      <c r="AE471" s="150"/>
      <c r="AF471" s="150"/>
      <c r="AG471" s="152"/>
      <c r="AH471" s="4">
        <f t="shared" si="50"/>
        <v>0</v>
      </c>
      <c r="AI471" s="4">
        <f t="shared" si="51"/>
        <v>0</v>
      </c>
      <c r="AJ471" s="4">
        <f t="shared" si="52"/>
        <v>0</v>
      </c>
      <c r="AK471" s="4">
        <f t="shared" si="53"/>
        <v>0</v>
      </c>
      <c r="AL471" s="4">
        <f t="shared" si="54"/>
        <v>0</v>
      </c>
    </row>
    <row r="472" spans="6:38" ht="20.100000000000001" customHeight="1" x14ac:dyDescent="0.25">
      <c r="F472" s="4">
        <f t="shared" si="49"/>
        <v>0</v>
      </c>
      <c r="G472" s="218">
        <f t="shared" si="55"/>
        <v>0</v>
      </c>
      <c r="H472" s="212"/>
      <c r="I472" s="152"/>
      <c r="J472" s="152"/>
      <c r="K472" s="150"/>
      <c r="L472" s="150"/>
      <c r="M472" s="150"/>
      <c r="N472" s="150"/>
      <c r="O472" s="152"/>
      <c r="P472" s="152"/>
      <c r="Q472" s="152"/>
      <c r="R472" s="152"/>
      <c r="S472" s="152"/>
      <c r="T472" s="152"/>
      <c r="U472" s="152"/>
      <c r="V472" s="152"/>
      <c r="W472" s="152"/>
      <c r="X472" s="152"/>
      <c r="Y472" s="152"/>
      <c r="Z472" s="150"/>
      <c r="AA472" s="150"/>
      <c r="AB472" s="150"/>
      <c r="AC472" s="150"/>
      <c r="AD472" s="150"/>
      <c r="AE472" s="150"/>
      <c r="AF472" s="150"/>
      <c r="AG472" s="152"/>
      <c r="AH472" s="4">
        <f t="shared" si="50"/>
        <v>0</v>
      </c>
      <c r="AI472" s="4">
        <f t="shared" si="51"/>
        <v>0</v>
      </c>
      <c r="AJ472" s="4">
        <f t="shared" si="52"/>
        <v>0</v>
      </c>
      <c r="AK472" s="4">
        <f t="shared" si="53"/>
        <v>0</v>
      </c>
      <c r="AL472" s="4">
        <f t="shared" si="54"/>
        <v>0</v>
      </c>
    </row>
    <row r="473" spans="6:38" ht="20.100000000000001" customHeight="1" x14ac:dyDescent="0.25">
      <c r="F473" s="4">
        <f t="shared" si="49"/>
        <v>0</v>
      </c>
      <c r="G473" s="218">
        <f t="shared" si="55"/>
        <v>0</v>
      </c>
      <c r="H473" s="212"/>
      <c r="I473" s="152"/>
      <c r="J473" s="152"/>
      <c r="K473" s="150"/>
      <c r="L473" s="150"/>
      <c r="M473" s="150"/>
      <c r="N473" s="150"/>
      <c r="O473" s="152"/>
      <c r="P473" s="152"/>
      <c r="Q473" s="152"/>
      <c r="R473" s="152"/>
      <c r="S473" s="152"/>
      <c r="T473" s="152"/>
      <c r="U473" s="152"/>
      <c r="V473" s="152"/>
      <c r="W473" s="152"/>
      <c r="X473" s="152"/>
      <c r="Y473" s="152"/>
      <c r="Z473" s="150"/>
      <c r="AA473" s="150"/>
      <c r="AB473" s="150"/>
      <c r="AC473" s="150"/>
      <c r="AD473" s="150"/>
      <c r="AE473" s="150"/>
      <c r="AF473" s="150"/>
      <c r="AG473" s="152"/>
      <c r="AH473" s="4">
        <f t="shared" si="50"/>
        <v>0</v>
      </c>
      <c r="AI473" s="4">
        <f t="shared" si="51"/>
        <v>0</v>
      </c>
      <c r="AJ473" s="4">
        <f t="shared" si="52"/>
        <v>0</v>
      </c>
      <c r="AK473" s="4">
        <f t="shared" si="53"/>
        <v>0</v>
      </c>
      <c r="AL473" s="4">
        <f t="shared" si="54"/>
        <v>0</v>
      </c>
    </row>
    <row r="474" spans="6:38" ht="20.100000000000001" customHeight="1" x14ac:dyDescent="0.25">
      <c r="F474" s="4">
        <f t="shared" si="49"/>
        <v>0</v>
      </c>
      <c r="G474" s="218">
        <f t="shared" si="55"/>
        <v>0</v>
      </c>
      <c r="H474" s="212"/>
      <c r="I474" s="152"/>
      <c r="J474" s="152"/>
      <c r="K474" s="150"/>
      <c r="L474" s="150"/>
      <c r="M474" s="150"/>
      <c r="N474" s="150"/>
      <c r="O474" s="152"/>
      <c r="P474" s="152"/>
      <c r="Q474" s="152"/>
      <c r="R474" s="152"/>
      <c r="S474" s="152"/>
      <c r="T474" s="152"/>
      <c r="U474" s="152"/>
      <c r="V474" s="152"/>
      <c r="W474" s="152"/>
      <c r="X474" s="152"/>
      <c r="Y474" s="152"/>
      <c r="Z474" s="150"/>
      <c r="AA474" s="150"/>
      <c r="AB474" s="150"/>
      <c r="AC474" s="150"/>
      <c r="AD474" s="150"/>
      <c r="AE474" s="150"/>
      <c r="AF474" s="150"/>
      <c r="AG474" s="152"/>
      <c r="AH474" s="4">
        <f t="shared" si="50"/>
        <v>0</v>
      </c>
      <c r="AI474" s="4">
        <f t="shared" si="51"/>
        <v>0</v>
      </c>
      <c r="AJ474" s="4">
        <f t="shared" si="52"/>
        <v>0</v>
      </c>
      <c r="AK474" s="4">
        <f t="shared" si="53"/>
        <v>0</v>
      </c>
      <c r="AL474" s="4">
        <f t="shared" si="54"/>
        <v>0</v>
      </c>
    </row>
    <row r="475" spans="6:38" ht="20.100000000000001" customHeight="1" x14ac:dyDescent="0.25">
      <c r="F475" s="4">
        <f t="shared" si="49"/>
        <v>0</v>
      </c>
      <c r="G475" s="218">
        <f t="shared" si="55"/>
        <v>0</v>
      </c>
      <c r="H475" s="212"/>
      <c r="I475" s="152"/>
      <c r="J475" s="152"/>
      <c r="K475" s="150"/>
      <c r="L475" s="150"/>
      <c r="M475" s="150"/>
      <c r="N475" s="150"/>
      <c r="O475" s="152"/>
      <c r="P475" s="152"/>
      <c r="Q475" s="152"/>
      <c r="R475" s="152"/>
      <c r="S475" s="152"/>
      <c r="T475" s="152"/>
      <c r="U475" s="152"/>
      <c r="V475" s="152"/>
      <c r="W475" s="152"/>
      <c r="X475" s="152"/>
      <c r="Y475" s="152"/>
      <c r="Z475" s="150"/>
      <c r="AA475" s="150"/>
      <c r="AB475" s="150"/>
      <c r="AC475" s="150"/>
      <c r="AD475" s="150"/>
      <c r="AE475" s="150"/>
      <c r="AF475" s="150"/>
      <c r="AG475" s="152"/>
      <c r="AH475" s="4">
        <f t="shared" si="50"/>
        <v>0</v>
      </c>
      <c r="AI475" s="4">
        <f t="shared" si="51"/>
        <v>0</v>
      </c>
      <c r="AJ475" s="4">
        <f t="shared" si="52"/>
        <v>0</v>
      </c>
      <c r="AK475" s="4">
        <f t="shared" si="53"/>
        <v>0</v>
      </c>
      <c r="AL475" s="4">
        <f t="shared" si="54"/>
        <v>0</v>
      </c>
    </row>
    <row r="476" spans="6:38" ht="20.100000000000001" customHeight="1" x14ac:dyDescent="0.25">
      <c r="F476" s="4">
        <f t="shared" si="49"/>
        <v>0</v>
      </c>
      <c r="G476" s="218">
        <f t="shared" si="55"/>
        <v>0</v>
      </c>
      <c r="H476" s="212"/>
      <c r="I476" s="152"/>
      <c r="J476" s="152"/>
      <c r="K476" s="150"/>
      <c r="L476" s="150"/>
      <c r="M476" s="150"/>
      <c r="N476" s="150"/>
      <c r="O476" s="152"/>
      <c r="P476" s="152"/>
      <c r="Q476" s="152"/>
      <c r="R476" s="152"/>
      <c r="S476" s="152"/>
      <c r="T476" s="152"/>
      <c r="U476" s="152"/>
      <c r="V476" s="152"/>
      <c r="W476" s="152"/>
      <c r="X476" s="152"/>
      <c r="Y476" s="152"/>
      <c r="Z476" s="150"/>
      <c r="AA476" s="150"/>
      <c r="AB476" s="150"/>
      <c r="AC476" s="150"/>
      <c r="AD476" s="150"/>
      <c r="AE476" s="150"/>
      <c r="AF476" s="150"/>
      <c r="AG476" s="152"/>
      <c r="AH476" s="4">
        <f t="shared" si="50"/>
        <v>0</v>
      </c>
      <c r="AI476" s="4">
        <f t="shared" si="51"/>
        <v>0</v>
      </c>
      <c r="AJ476" s="4">
        <f t="shared" si="52"/>
        <v>0</v>
      </c>
      <c r="AK476" s="4">
        <f t="shared" si="53"/>
        <v>0</v>
      </c>
      <c r="AL476" s="4">
        <f t="shared" si="54"/>
        <v>0</v>
      </c>
    </row>
    <row r="477" spans="6:38" ht="20.100000000000001" customHeight="1" x14ac:dyDescent="0.25">
      <c r="F477" s="4">
        <f t="shared" si="49"/>
        <v>0</v>
      </c>
      <c r="G477" s="218">
        <f t="shared" si="55"/>
        <v>0</v>
      </c>
      <c r="H477" s="212"/>
      <c r="I477" s="152"/>
      <c r="J477" s="152"/>
      <c r="K477" s="150"/>
      <c r="L477" s="150"/>
      <c r="M477" s="150"/>
      <c r="N477" s="150"/>
      <c r="O477" s="152"/>
      <c r="P477" s="152"/>
      <c r="Q477" s="152"/>
      <c r="R477" s="152"/>
      <c r="S477" s="152"/>
      <c r="T477" s="152"/>
      <c r="U477" s="152"/>
      <c r="V477" s="152"/>
      <c r="W477" s="152"/>
      <c r="X477" s="152"/>
      <c r="Y477" s="152"/>
      <c r="Z477" s="150"/>
      <c r="AA477" s="150"/>
      <c r="AB477" s="150"/>
      <c r="AC477" s="150"/>
      <c r="AD477" s="150"/>
      <c r="AE477" s="150"/>
      <c r="AF477" s="150"/>
      <c r="AG477" s="152"/>
      <c r="AH477" s="4">
        <f t="shared" si="50"/>
        <v>0</v>
      </c>
      <c r="AI477" s="4">
        <f t="shared" si="51"/>
        <v>0</v>
      </c>
      <c r="AJ477" s="4">
        <f t="shared" si="52"/>
        <v>0</v>
      </c>
      <c r="AK477" s="4">
        <f t="shared" si="53"/>
        <v>0</v>
      </c>
      <c r="AL477" s="4">
        <f t="shared" si="54"/>
        <v>0</v>
      </c>
    </row>
    <row r="478" spans="6:38" ht="20.100000000000001" customHeight="1" x14ac:dyDescent="0.25">
      <c r="F478" s="4">
        <f t="shared" si="49"/>
        <v>0</v>
      </c>
      <c r="G478" s="218">
        <f t="shared" si="55"/>
        <v>0</v>
      </c>
      <c r="H478" s="212"/>
      <c r="I478" s="152"/>
      <c r="J478" s="152"/>
      <c r="K478" s="150"/>
      <c r="L478" s="150"/>
      <c r="M478" s="150"/>
      <c r="N478" s="150"/>
      <c r="O478" s="152"/>
      <c r="P478" s="152"/>
      <c r="Q478" s="152"/>
      <c r="R478" s="152"/>
      <c r="S478" s="152"/>
      <c r="T478" s="152"/>
      <c r="U478" s="152"/>
      <c r="V478" s="152"/>
      <c r="W478" s="152"/>
      <c r="X478" s="152"/>
      <c r="Y478" s="152"/>
      <c r="Z478" s="150"/>
      <c r="AA478" s="150"/>
      <c r="AB478" s="150"/>
      <c r="AC478" s="150"/>
      <c r="AD478" s="150"/>
      <c r="AE478" s="150"/>
      <c r="AF478" s="150"/>
      <c r="AG478" s="152"/>
      <c r="AH478" s="4">
        <f t="shared" si="50"/>
        <v>0</v>
      </c>
      <c r="AI478" s="4">
        <f t="shared" si="51"/>
        <v>0</v>
      </c>
      <c r="AJ478" s="4">
        <f t="shared" si="52"/>
        <v>0</v>
      </c>
      <c r="AK478" s="4">
        <f t="shared" si="53"/>
        <v>0</v>
      </c>
      <c r="AL478" s="4">
        <f t="shared" si="54"/>
        <v>0</v>
      </c>
    </row>
    <row r="479" spans="6:38" ht="20.100000000000001" customHeight="1" x14ac:dyDescent="0.25">
      <c r="F479" s="4">
        <f t="shared" si="49"/>
        <v>0</v>
      </c>
      <c r="G479" s="218">
        <f t="shared" si="55"/>
        <v>0</v>
      </c>
      <c r="H479" s="212"/>
      <c r="I479" s="152"/>
      <c r="J479" s="152"/>
      <c r="K479" s="150"/>
      <c r="L479" s="150"/>
      <c r="M479" s="150"/>
      <c r="N479" s="150"/>
      <c r="O479" s="152"/>
      <c r="P479" s="152"/>
      <c r="Q479" s="152"/>
      <c r="R479" s="152"/>
      <c r="S479" s="152"/>
      <c r="T479" s="152"/>
      <c r="U479" s="152"/>
      <c r="V479" s="152"/>
      <c r="W479" s="152"/>
      <c r="X479" s="152"/>
      <c r="Y479" s="152"/>
      <c r="Z479" s="150"/>
      <c r="AA479" s="150"/>
      <c r="AB479" s="150"/>
      <c r="AC479" s="150"/>
      <c r="AD479" s="150"/>
      <c r="AE479" s="150"/>
      <c r="AF479" s="150"/>
      <c r="AG479" s="152"/>
      <c r="AH479" s="4">
        <f t="shared" si="50"/>
        <v>0</v>
      </c>
      <c r="AI479" s="4">
        <f t="shared" si="51"/>
        <v>0</v>
      </c>
      <c r="AJ479" s="4">
        <f t="shared" si="52"/>
        <v>0</v>
      </c>
      <c r="AK479" s="4">
        <f t="shared" si="53"/>
        <v>0</v>
      </c>
      <c r="AL479" s="4">
        <f t="shared" si="54"/>
        <v>0</v>
      </c>
    </row>
    <row r="480" spans="6:38" ht="20.100000000000001" customHeight="1" x14ac:dyDescent="0.25">
      <c r="F480" s="4">
        <f t="shared" si="49"/>
        <v>0</v>
      </c>
      <c r="G480" s="218">
        <f t="shared" si="55"/>
        <v>0</v>
      </c>
      <c r="H480" s="212"/>
      <c r="I480" s="152"/>
      <c r="J480" s="152"/>
      <c r="K480" s="150"/>
      <c r="L480" s="150"/>
      <c r="M480" s="150"/>
      <c r="N480" s="150"/>
      <c r="O480" s="152"/>
      <c r="P480" s="152"/>
      <c r="Q480" s="152"/>
      <c r="R480" s="152"/>
      <c r="S480" s="152"/>
      <c r="T480" s="152"/>
      <c r="U480" s="152"/>
      <c r="V480" s="152"/>
      <c r="W480" s="152"/>
      <c r="X480" s="152"/>
      <c r="Y480" s="152"/>
      <c r="Z480" s="150"/>
      <c r="AA480" s="150"/>
      <c r="AB480" s="150"/>
      <c r="AC480" s="150"/>
      <c r="AD480" s="150"/>
      <c r="AE480" s="150"/>
      <c r="AF480" s="150"/>
      <c r="AG480" s="152"/>
      <c r="AH480" s="4">
        <f t="shared" si="50"/>
        <v>0</v>
      </c>
      <c r="AI480" s="4">
        <f t="shared" si="51"/>
        <v>0</v>
      </c>
      <c r="AJ480" s="4">
        <f t="shared" si="52"/>
        <v>0</v>
      </c>
      <c r="AK480" s="4">
        <f t="shared" si="53"/>
        <v>0</v>
      </c>
      <c r="AL480" s="4">
        <f t="shared" si="54"/>
        <v>0</v>
      </c>
    </row>
    <row r="481" spans="6:38" ht="20.100000000000001" customHeight="1" x14ac:dyDescent="0.25">
      <c r="F481" s="4">
        <f t="shared" si="49"/>
        <v>0</v>
      </c>
      <c r="G481" s="218">
        <f t="shared" si="55"/>
        <v>0</v>
      </c>
      <c r="H481" s="212"/>
      <c r="I481" s="152"/>
      <c r="J481" s="152"/>
      <c r="K481" s="150"/>
      <c r="L481" s="150"/>
      <c r="M481" s="150"/>
      <c r="N481" s="150"/>
      <c r="O481" s="152"/>
      <c r="P481" s="152"/>
      <c r="Q481" s="152"/>
      <c r="R481" s="152"/>
      <c r="S481" s="152"/>
      <c r="T481" s="152"/>
      <c r="U481" s="152"/>
      <c r="V481" s="152"/>
      <c r="W481" s="152"/>
      <c r="X481" s="152"/>
      <c r="Y481" s="152"/>
      <c r="Z481" s="150"/>
      <c r="AA481" s="150"/>
      <c r="AB481" s="150"/>
      <c r="AC481" s="150"/>
      <c r="AD481" s="150"/>
      <c r="AE481" s="150"/>
      <c r="AF481" s="150"/>
      <c r="AG481" s="152"/>
      <c r="AH481" s="4">
        <f t="shared" si="50"/>
        <v>0</v>
      </c>
      <c r="AI481" s="4">
        <f t="shared" si="51"/>
        <v>0</v>
      </c>
      <c r="AJ481" s="4">
        <f t="shared" si="52"/>
        <v>0</v>
      </c>
      <c r="AK481" s="4">
        <f t="shared" si="53"/>
        <v>0</v>
      </c>
      <c r="AL481" s="4">
        <f t="shared" si="54"/>
        <v>0</v>
      </c>
    </row>
    <row r="482" spans="6:38" ht="20.100000000000001" customHeight="1" x14ac:dyDescent="0.25">
      <c r="F482" s="4">
        <f t="shared" si="49"/>
        <v>0</v>
      </c>
      <c r="G482" s="218">
        <f t="shared" si="55"/>
        <v>0</v>
      </c>
      <c r="H482" s="212"/>
      <c r="I482" s="152"/>
      <c r="J482" s="152"/>
      <c r="K482" s="150"/>
      <c r="L482" s="150"/>
      <c r="M482" s="150"/>
      <c r="N482" s="150"/>
      <c r="O482" s="152"/>
      <c r="P482" s="152"/>
      <c r="Q482" s="152"/>
      <c r="R482" s="152"/>
      <c r="S482" s="152"/>
      <c r="T482" s="152"/>
      <c r="U482" s="152"/>
      <c r="V482" s="152"/>
      <c r="W482" s="152"/>
      <c r="X482" s="152"/>
      <c r="Y482" s="152"/>
      <c r="Z482" s="150"/>
      <c r="AA482" s="150"/>
      <c r="AB482" s="150"/>
      <c r="AC482" s="150"/>
      <c r="AD482" s="150"/>
      <c r="AE482" s="150"/>
      <c r="AF482" s="150"/>
      <c r="AG482" s="152"/>
      <c r="AH482" s="4">
        <f t="shared" si="50"/>
        <v>0</v>
      </c>
      <c r="AI482" s="4">
        <f t="shared" si="51"/>
        <v>0</v>
      </c>
      <c r="AJ482" s="4">
        <f t="shared" si="52"/>
        <v>0</v>
      </c>
      <c r="AK482" s="4">
        <f t="shared" si="53"/>
        <v>0</v>
      </c>
      <c r="AL482" s="4">
        <f t="shared" si="54"/>
        <v>0</v>
      </c>
    </row>
    <row r="483" spans="6:38" ht="20.100000000000001" customHeight="1" x14ac:dyDescent="0.25">
      <c r="F483" s="4">
        <f t="shared" si="49"/>
        <v>0</v>
      </c>
      <c r="G483" s="218">
        <f t="shared" si="55"/>
        <v>0</v>
      </c>
      <c r="H483" s="212"/>
      <c r="I483" s="152"/>
      <c r="J483" s="152"/>
      <c r="K483" s="150"/>
      <c r="L483" s="150"/>
      <c r="M483" s="150"/>
      <c r="N483" s="150"/>
      <c r="O483" s="152"/>
      <c r="P483" s="152"/>
      <c r="Q483" s="152"/>
      <c r="R483" s="152"/>
      <c r="S483" s="152"/>
      <c r="T483" s="152"/>
      <c r="U483" s="152"/>
      <c r="V483" s="152"/>
      <c r="W483" s="152"/>
      <c r="X483" s="152"/>
      <c r="Y483" s="152"/>
      <c r="Z483" s="150"/>
      <c r="AA483" s="150"/>
      <c r="AB483" s="150"/>
      <c r="AC483" s="150"/>
      <c r="AD483" s="150"/>
      <c r="AE483" s="150"/>
      <c r="AF483" s="150"/>
      <c r="AG483" s="152"/>
      <c r="AH483" s="4">
        <f t="shared" si="50"/>
        <v>0</v>
      </c>
      <c r="AI483" s="4">
        <f t="shared" si="51"/>
        <v>0</v>
      </c>
      <c r="AJ483" s="4">
        <f t="shared" si="52"/>
        <v>0</v>
      </c>
      <c r="AK483" s="4">
        <f t="shared" si="53"/>
        <v>0</v>
      </c>
      <c r="AL483" s="4">
        <f t="shared" si="54"/>
        <v>0</v>
      </c>
    </row>
    <row r="484" spans="6:38" ht="20.100000000000001" customHeight="1" x14ac:dyDescent="0.25">
      <c r="F484" s="4">
        <f t="shared" si="49"/>
        <v>0</v>
      </c>
      <c r="G484" s="218">
        <f t="shared" si="55"/>
        <v>0</v>
      </c>
      <c r="H484" s="212"/>
      <c r="I484" s="152"/>
      <c r="J484" s="152"/>
      <c r="K484" s="150"/>
      <c r="L484" s="150"/>
      <c r="M484" s="150"/>
      <c r="N484" s="150"/>
      <c r="O484" s="152"/>
      <c r="P484" s="152"/>
      <c r="Q484" s="152"/>
      <c r="R484" s="152"/>
      <c r="S484" s="152"/>
      <c r="T484" s="152"/>
      <c r="U484" s="152"/>
      <c r="V484" s="152"/>
      <c r="W484" s="152"/>
      <c r="X484" s="152"/>
      <c r="Y484" s="152"/>
      <c r="Z484" s="150"/>
      <c r="AA484" s="150"/>
      <c r="AB484" s="150"/>
      <c r="AC484" s="150"/>
      <c r="AD484" s="150"/>
      <c r="AE484" s="150"/>
      <c r="AF484" s="150"/>
      <c r="AG484" s="152"/>
      <c r="AH484" s="4">
        <f t="shared" si="50"/>
        <v>0</v>
      </c>
      <c r="AI484" s="4">
        <f t="shared" si="51"/>
        <v>0</v>
      </c>
      <c r="AJ484" s="4">
        <f t="shared" si="52"/>
        <v>0</v>
      </c>
      <c r="AK484" s="4">
        <f t="shared" si="53"/>
        <v>0</v>
      </c>
      <c r="AL484" s="4">
        <f t="shared" si="54"/>
        <v>0</v>
      </c>
    </row>
    <row r="485" spans="6:38" ht="20.100000000000001" customHeight="1" x14ac:dyDescent="0.25">
      <c r="F485" s="4">
        <f t="shared" si="49"/>
        <v>0</v>
      </c>
      <c r="G485" s="218">
        <f t="shared" si="55"/>
        <v>0</v>
      </c>
      <c r="H485" s="212"/>
      <c r="I485" s="152"/>
      <c r="J485" s="152"/>
      <c r="K485" s="150"/>
      <c r="L485" s="150"/>
      <c r="M485" s="150"/>
      <c r="N485" s="150"/>
      <c r="O485" s="152"/>
      <c r="P485" s="152"/>
      <c r="Q485" s="152"/>
      <c r="R485" s="152"/>
      <c r="S485" s="152"/>
      <c r="T485" s="152"/>
      <c r="U485" s="152"/>
      <c r="V485" s="152"/>
      <c r="W485" s="152"/>
      <c r="X485" s="152"/>
      <c r="Y485" s="152"/>
      <c r="Z485" s="150"/>
      <c r="AA485" s="150"/>
      <c r="AB485" s="150"/>
      <c r="AC485" s="150"/>
      <c r="AD485" s="150"/>
      <c r="AE485" s="150"/>
      <c r="AF485" s="150"/>
      <c r="AG485" s="152"/>
      <c r="AH485" s="4">
        <f t="shared" si="50"/>
        <v>0</v>
      </c>
      <c r="AI485" s="4">
        <f t="shared" si="51"/>
        <v>0</v>
      </c>
      <c r="AJ485" s="4">
        <f t="shared" si="52"/>
        <v>0</v>
      </c>
      <c r="AK485" s="4">
        <f t="shared" si="53"/>
        <v>0</v>
      </c>
      <c r="AL485" s="4">
        <f t="shared" si="54"/>
        <v>0</v>
      </c>
    </row>
    <row r="486" spans="6:38" ht="20.100000000000001" customHeight="1" x14ac:dyDescent="0.25">
      <c r="F486" s="4">
        <f t="shared" si="49"/>
        <v>0</v>
      </c>
      <c r="G486" s="218">
        <f t="shared" si="55"/>
        <v>0</v>
      </c>
      <c r="H486" s="212"/>
      <c r="I486" s="152"/>
      <c r="J486" s="152"/>
      <c r="K486" s="150"/>
      <c r="L486" s="150"/>
      <c r="M486" s="150"/>
      <c r="N486" s="150"/>
      <c r="O486" s="152"/>
      <c r="P486" s="152"/>
      <c r="Q486" s="152"/>
      <c r="R486" s="152"/>
      <c r="S486" s="152"/>
      <c r="T486" s="152"/>
      <c r="U486" s="152"/>
      <c r="V486" s="152"/>
      <c r="W486" s="152"/>
      <c r="X486" s="152"/>
      <c r="Y486" s="152"/>
      <c r="Z486" s="150"/>
      <c r="AA486" s="150"/>
      <c r="AB486" s="150"/>
      <c r="AC486" s="150"/>
      <c r="AD486" s="150"/>
      <c r="AE486" s="150"/>
      <c r="AF486" s="150"/>
      <c r="AG486" s="152"/>
      <c r="AH486" s="4">
        <f t="shared" si="50"/>
        <v>0</v>
      </c>
      <c r="AI486" s="4">
        <f t="shared" si="51"/>
        <v>0</v>
      </c>
      <c r="AJ486" s="4">
        <f t="shared" si="52"/>
        <v>0</v>
      </c>
      <c r="AK486" s="4">
        <f t="shared" si="53"/>
        <v>0</v>
      </c>
      <c r="AL486" s="4">
        <f t="shared" si="54"/>
        <v>0</v>
      </c>
    </row>
    <row r="487" spans="6:38" ht="20.100000000000001" customHeight="1" x14ac:dyDescent="0.25">
      <c r="F487" s="4">
        <f t="shared" si="49"/>
        <v>0</v>
      </c>
      <c r="G487" s="218">
        <f t="shared" si="55"/>
        <v>0</v>
      </c>
      <c r="H487" s="212"/>
      <c r="I487" s="152"/>
      <c r="J487" s="152"/>
      <c r="K487" s="150"/>
      <c r="L487" s="150"/>
      <c r="M487" s="150"/>
      <c r="N487" s="150"/>
      <c r="O487" s="152"/>
      <c r="P487" s="152"/>
      <c r="Q487" s="152"/>
      <c r="R487" s="152"/>
      <c r="S487" s="152"/>
      <c r="T487" s="152"/>
      <c r="U487" s="152"/>
      <c r="V487" s="152"/>
      <c r="W487" s="152"/>
      <c r="X487" s="152"/>
      <c r="Y487" s="152"/>
      <c r="Z487" s="150"/>
      <c r="AA487" s="150"/>
      <c r="AB487" s="150"/>
      <c r="AC487" s="150"/>
      <c r="AD487" s="150"/>
      <c r="AE487" s="150"/>
      <c r="AF487" s="150"/>
      <c r="AG487" s="152"/>
      <c r="AH487" s="4">
        <f t="shared" si="50"/>
        <v>0</v>
      </c>
      <c r="AI487" s="4">
        <f t="shared" si="51"/>
        <v>0</v>
      </c>
      <c r="AJ487" s="4">
        <f t="shared" si="52"/>
        <v>0</v>
      </c>
      <c r="AK487" s="4">
        <f t="shared" si="53"/>
        <v>0</v>
      </c>
      <c r="AL487" s="4">
        <f t="shared" si="54"/>
        <v>0</v>
      </c>
    </row>
    <row r="488" spans="6:38" ht="20.100000000000001" customHeight="1" x14ac:dyDescent="0.25">
      <c r="F488" s="4">
        <f t="shared" si="49"/>
        <v>0</v>
      </c>
      <c r="G488" s="218">
        <f t="shared" si="55"/>
        <v>0</v>
      </c>
      <c r="H488" s="212"/>
      <c r="I488" s="152"/>
      <c r="J488" s="152"/>
      <c r="K488" s="150"/>
      <c r="L488" s="150"/>
      <c r="M488" s="150"/>
      <c r="N488" s="150"/>
      <c r="O488" s="152"/>
      <c r="P488" s="152"/>
      <c r="Q488" s="152"/>
      <c r="R488" s="152"/>
      <c r="S488" s="152"/>
      <c r="T488" s="152"/>
      <c r="U488" s="152"/>
      <c r="V488" s="152"/>
      <c r="W488" s="152"/>
      <c r="X488" s="152"/>
      <c r="Y488" s="152"/>
      <c r="Z488" s="150"/>
      <c r="AA488" s="150"/>
      <c r="AB488" s="150"/>
      <c r="AC488" s="150"/>
      <c r="AD488" s="150"/>
      <c r="AE488" s="150"/>
      <c r="AF488" s="150"/>
      <c r="AG488" s="152"/>
      <c r="AH488" s="4">
        <f t="shared" si="50"/>
        <v>0</v>
      </c>
      <c r="AI488" s="4">
        <f t="shared" si="51"/>
        <v>0</v>
      </c>
      <c r="AJ488" s="4">
        <f t="shared" si="52"/>
        <v>0</v>
      </c>
      <c r="AK488" s="4">
        <f t="shared" si="53"/>
        <v>0</v>
      </c>
      <c r="AL488" s="4">
        <f t="shared" si="54"/>
        <v>0</v>
      </c>
    </row>
    <row r="489" spans="6:38" ht="20.100000000000001" customHeight="1" x14ac:dyDescent="0.25">
      <c r="F489" s="4">
        <f t="shared" si="49"/>
        <v>0</v>
      </c>
      <c r="G489" s="218">
        <f t="shared" si="55"/>
        <v>0</v>
      </c>
      <c r="H489" s="212"/>
      <c r="I489" s="152"/>
      <c r="J489" s="152"/>
      <c r="K489" s="150"/>
      <c r="L489" s="150"/>
      <c r="M489" s="150"/>
      <c r="N489" s="150"/>
      <c r="O489" s="152"/>
      <c r="P489" s="152"/>
      <c r="Q489" s="152"/>
      <c r="R489" s="152"/>
      <c r="S489" s="152"/>
      <c r="T489" s="152"/>
      <c r="U489" s="152"/>
      <c r="V489" s="152"/>
      <c r="W489" s="152"/>
      <c r="X489" s="152"/>
      <c r="Y489" s="152"/>
      <c r="Z489" s="150"/>
      <c r="AA489" s="150"/>
      <c r="AB489" s="150"/>
      <c r="AC489" s="150"/>
      <c r="AD489" s="150"/>
      <c r="AE489" s="150"/>
      <c r="AF489" s="150"/>
      <c r="AG489" s="152"/>
      <c r="AH489" s="4">
        <f t="shared" si="50"/>
        <v>0</v>
      </c>
      <c r="AI489" s="4">
        <f t="shared" si="51"/>
        <v>0</v>
      </c>
      <c r="AJ489" s="4">
        <f t="shared" si="52"/>
        <v>0</v>
      </c>
      <c r="AK489" s="4">
        <f t="shared" si="53"/>
        <v>0</v>
      </c>
      <c r="AL489" s="4">
        <f t="shared" si="54"/>
        <v>0</v>
      </c>
    </row>
    <row r="490" spans="6:38" ht="20.100000000000001" customHeight="1" x14ac:dyDescent="0.25">
      <c r="F490" s="4">
        <f t="shared" si="49"/>
        <v>0</v>
      </c>
      <c r="G490" s="218">
        <f t="shared" si="55"/>
        <v>0</v>
      </c>
      <c r="H490" s="212"/>
      <c r="I490" s="152"/>
      <c r="J490" s="152"/>
      <c r="K490" s="150"/>
      <c r="L490" s="150"/>
      <c r="M490" s="150"/>
      <c r="N490" s="150"/>
      <c r="O490" s="152"/>
      <c r="P490" s="152"/>
      <c r="Q490" s="152"/>
      <c r="R490" s="152"/>
      <c r="S490" s="152"/>
      <c r="T490" s="152"/>
      <c r="U490" s="152"/>
      <c r="V490" s="152"/>
      <c r="W490" s="152"/>
      <c r="X490" s="152"/>
      <c r="Y490" s="152"/>
      <c r="Z490" s="150"/>
      <c r="AA490" s="150"/>
      <c r="AB490" s="150"/>
      <c r="AC490" s="150"/>
      <c r="AD490" s="150"/>
      <c r="AE490" s="150"/>
      <c r="AF490" s="150"/>
      <c r="AG490" s="152"/>
      <c r="AH490" s="4">
        <f t="shared" si="50"/>
        <v>0</v>
      </c>
      <c r="AI490" s="4">
        <f t="shared" si="51"/>
        <v>0</v>
      </c>
      <c r="AJ490" s="4">
        <f t="shared" si="52"/>
        <v>0</v>
      </c>
      <c r="AK490" s="4">
        <f t="shared" si="53"/>
        <v>0</v>
      </c>
      <c r="AL490" s="4">
        <f t="shared" si="54"/>
        <v>0</v>
      </c>
    </row>
    <row r="491" spans="6:38" ht="20.100000000000001" customHeight="1" x14ac:dyDescent="0.25">
      <c r="F491" s="4">
        <f t="shared" si="49"/>
        <v>0</v>
      </c>
      <c r="G491" s="218">
        <f t="shared" si="55"/>
        <v>0</v>
      </c>
      <c r="H491" s="212"/>
      <c r="I491" s="152"/>
      <c r="J491" s="152"/>
      <c r="K491" s="150"/>
      <c r="L491" s="150"/>
      <c r="M491" s="150"/>
      <c r="N491" s="150"/>
      <c r="O491" s="152"/>
      <c r="P491" s="152"/>
      <c r="Q491" s="152"/>
      <c r="R491" s="152"/>
      <c r="S491" s="152"/>
      <c r="T491" s="152"/>
      <c r="U491" s="152"/>
      <c r="V491" s="152"/>
      <c r="W491" s="152"/>
      <c r="X491" s="152"/>
      <c r="Y491" s="152"/>
      <c r="Z491" s="150"/>
      <c r="AA491" s="150"/>
      <c r="AB491" s="150"/>
      <c r="AC491" s="150"/>
      <c r="AD491" s="150"/>
      <c r="AE491" s="150"/>
      <c r="AF491" s="150"/>
      <c r="AG491" s="152"/>
      <c r="AH491" s="4">
        <f t="shared" si="50"/>
        <v>0</v>
      </c>
      <c r="AI491" s="4">
        <f t="shared" si="51"/>
        <v>0</v>
      </c>
      <c r="AJ491" s="4">
        <f t="shared" si="52"/>
        <v>0</v>
      </c>
      <c r="AK491" s="4">
        <f t="shared" si="53"/>
        <v>0</v>
      </c>
      <c r="AL491" s="4">
        <f t="shared" si="54"/>
        <v>0</v>
      </c>
    </row>
    <row r="492" spans="6:38" ht="20.100000000000001" customHeight="1" x14ac:dyDescent="0.25">
      <c r="F492" s="4">
        <f t="shared" si="49"/>
        <v>0</v>
      </c>
      <c r="G492" s="218">
        <f t="shared" si="55"/>
        <v>0</v>
      </c>
      <c r="H492" s="212"/>
      <c r="I492" s="152"/>
      <c r="J492" s="152"/>
      <c r="K492" s="150"/>
      <c r="L492" s="150"/>
      <c r="M492" s="150"/>
      <c r="N492" s="150"/>
      <c r="O492" s="152"/>
      <c r="P492" s="152"/>
      <c r="Q492" s="152"/>
      <c r="R492" s="152"/>
      <c r="S492" s="152"/>
      <c r="T492" s="152"/>
      <c r="U492" s="152"/>
      <c r="V492" s="152"/>
      <c r="W492" s="152"/>
      <c r="X492" s="152"/>
      <c r="Y492" s="152"/>
      <c r="Z492" s="150"/>
      <c r="AA492" s="150"/>
      <c r="AB492" s="150"/>
      <c r="AC492" s="150"/>
      <c r="AD492" s="150"/>
      <c r="AE492" s="150"/>
      <c r="AF492" s="150"/>
      <c r="AG492" s="152"/>
      <c r="AH492" s="4">
        <f t="shared" si="50"/>
        <v>0</v>
      </c>
      <c r="AI492" s="4">
        <f t="shared" si="51"/>
        <v>0</v>
      </c>
      <c r="AJ492" s="4">
        <f t="shared" si="52"/>
        <v>0</v>
      </c>
      <c r="AK492" s="4">
        <f t="shared" si="53"/>
        <v>0</v>
      </c>
      <c r="AL492" s="4">
        <f t="shared" si="54"/>
        <v>0</v>
      </c>
    </row>
    <row r="493" spans="6:38" ht="20.100000000000001" customHeight="1" x14ac:dyDescent="0.25">
      <c r="F493" s="4">
        <f t="shared" si="49"/>
        <v>0</v>
      </c>
      <c r="G493" s="218">
        <f t="shared" si="55"/>
        <v>0</v>
      </c>
      <c r="H493" s="212"/>
      <c r="I493" s="152"/>
      <c r="J493" s="152"/>
      <c r="K493" s="150"/>
      <c r="L493" s="150"/>
      <c r="M493" s="150"/>
      <c r="N493" s="150"/>
      <c r="O493" s="152"/>
      <c r="P493" s="152"/>
      <c r="Q493" s="152"/>
      <c r="R493" s="152"/>
      <c r="S493" s="152"/>
      <c r="T493" s="152"/>
      <c r="U493" s="152"/>
      <c r="V493" s="152"/>
      <c r="W493" s="152"/>
      <c r="X493" s="152"/>
      <c r="Y493" s="152"/>
      <c r="Z493" s="150"/>
      <c r="AA493" s="150"/>
      <c r="AB493" s="150"/>
      <c r="AC493" s="150"/>
      <c r="AD493" s="150"/>
      <c r="AE493" s="150"/>
      <c r="AF493" s="150"/>
      <c r="AG493" s="152"/>
      <c r="AH493" s="4">
        <f t="shared" si="50"/>
        <v>0</v>
      </c>
      <c r="AI493" s="4">
        <f t="shared" si="51"/>
        <v>0</v>
      </c>
      <c r="AJ493" s="4">
        <f t="shared" si="52"/>
        <v>0</v>
      </c>
      <c r="AK493" s="4">
        <f t="shared" si="53"/>
        <v>0</v>
      </c>
      <c r="AL493" s="4">
        <f t="shared" si="54"/>
        <v>0</v>
      </c>
    </row>
    <row r="494" spans="6:38" ht="20.100000000000001" customHeight="1" x14ac:dyDescent="0.25">
      <c r="F494" s="4">
        <f t="shared" si="49"/>
        <v>0</v>
      </c>
      <c r="G494" s="218">
        <f t="shared" si="55"/>
        <v>0</v>
      </c>
      <c r="H494" s="212"/>
      <c r="I494" s="152"/>
      <c r="J494" s="152"/>
      <c r="K494" s="150"/>
      <c r="L494" s="150"/>
      <c r="M494" s="150"/>
      <c r="N494" s="150"/>
      <c r="O494" s="152"/>
      <c r="P494" s="152"/>
      <c r="Q494" s="152"/>
      <c r="R494" s="152"/>
      <c r="S494" s="152"/>
      <c r="T494" s="152"/>
      <c r="U494" s="152"/>
      <c r="V494" s="152"/>
      <c r="W494" s="152"/>
      <c r="X494" s="152"/>
      <c r="Y494" s="152"/>
      <c r="Z494" s="150"/>
      <c r="AA494" s="150"/>
      <c r="AB494" s="150"/>
      <c r="AC494" s="150"/>
      <c r="AD494" s="150"/>
      <c r="AE494" s="150"/>
      <c r="AF494" s="150"/>
      <c r="AG494" s="152"/>
      <c r="AH494" s="4">
        <f t="shared" si="50"/>
        <v>0</v>
      </c>
      <c r="AI494" s="4">
        <f t="shared" si="51"/>
        <v>0</v>
      </c>
      <c r="AJ494" s="4">
        <f t="shared" si="52"/>
        <v>0</v>
      </c>
      <c r="AK494" s="4">
        <f t="shared" si="53"/>
        <v>0</v>
      </c>
      <c r="AL494" s="4">
        <f t="shared" si="54"/>
        <v>0</v>
      </c>
    </row>
    <row r="495" spans="6:38" ht="20.100000000000001" customHeight="1" x14ac:dyDescent="0.25">
      <c r="F495" s="4">
        <f t="shared" si="49"/>
        <v>0</v>
      </c>
      <c r="G495" s="218">
        <f t="shared" si="55"/>
        <v>0</v>
      </c>
      <c r="H495" s="212"/>
      <c r="I495" s="152"/>
      <c r="J495" s="152"/>
      <c r="K495" s="150"/>
      <c r="L495" s="150"/>
      <c r="M495" s="150"/>
      <c r="N495" s="150"/>
      <c r="O495" s="152"/>
      <c r="P495" s="152"/>
      <c r="Q495" s="152"/>
      <c r="R495" s="152"/>
      <c r="S495" s="152"/>
      <c r="T495" s="152"/>
      <c r="U495" s="152"/>
      <c r="V495" s="152"/>
      <c r="W495" s="152"/>
      <c r="X495" s="152"/>
      <c r="Y495" s="152"/>
      <c r="Z495" s="150"/>
      <c r="AA495" s="150"/>
      <c r="AB495" s="150"/>
      <c r="AC495" s="150"/>
      <c r="AD495" s="150"/>
      <c r="AE495" s="150"/>
      <c r="AF495" s="150"/>
      <c r="AG495" s="152"/>
      <c r="AH495" s="4">
        <f t="shared" si="50"/>
        <v>0</v>
      </c>
      <c r="AI495" s="4">
        <f t="shared" si="51"/>
        <v>0</v>
      </c>
      <c r="AJ495" s="4">
        <f t="shared" si="52"/>
        <v>0</v>
      </c>
      <c r="AK495" s="4">
        <f t="shared" si="53"/>
        <v>0</v>
      </c>
      <c r="AL495" s="4">
        <f t="shared" si="54"/>
        <v>0</v>
      </c>
    </row>
    <row r="496" spans="6:38" ht="20.100000000000001" customHeight="1" x14ac:dyDescent="0.25">
      <c r="F496" s="4">
        <f t="shared" si="49"/>
        <v>0</v>
      </c>
      <c r="G496" s="218">
        <f t="shared" si="55"/>
        <v>0</v>
      </c>
      <c r="H496" s="212"/>
      <c r="I496" s="152"/>
      <c r="J496" s="152"/>
      <c r="K496" s="150"/>
      <c r="L496" s="150"/>
      <c r="M496" s="150"/>
      <c r="N496" s="150"/>
      <c r="O496" s="152"/>
      <c r="P496" s="152"/>
      <c r="Q496" s="152"/>
      <c r="R496" s="152"/>
      <c r="S496" s="152"/>
      <c r="T496" s="152"/>
      <c r="U496" s="152"/>
      <c r="V496" s="152"/>
      <c r="W496" s="152"/>
      <c r="X496" s="152"/>
      <c r="Y496" s="152"/>
      <c r="Z496" s="150"/>
      <c r="AA496" s="150"/>
      <c r="AB496" s="150"/>
      <c r="AC496" s="150"/>
      <c r="AD496" s="150"/>
      <c r="AE496" s="150"/>
      <c r="AF496" s="150"/>
      <c r="AG496" s="152"/>
      <c r="AH496" s="4">
        <f t="shared" si="50"/>
        <v>0</v>
      </c>
      <c r="AI496" s="4">
        <f t="shared" si="51"/>
        <v>0</v>
      </c>
      <c r="AJ496" s="4">
        <f t="shared" si="52"/>
        <v>0</v>
      </c>
      <c r="AK496" s="4">
        <f t="shared" si="53"/>
        <v>0</v>
      </c>
      <c r="AL496" s="4">
        <f t="shared" si="54"/>
        <v>0</v>
      </c>
    </row>
    <row r="497" spans="6:38" ht="20.100000000000001" customHeight="1" x14ac:dyDescent="0.25">
      <c r="F497" s="4">
        <f t="shared" si="49"/>
        <v>0</v>
      </c>
      <c r="G497" s="218">
        <f t="shared" si="55"/>
        <v>0</v>
      </c>
      <c r="H497" s="212"/>
      <c r="I497" s="152"/>
      <c r="J497" s="152"/>
      <c r="K497" s="150"/>
      <c r="L497" s="150"/>
      <c r="M497" s="150"/>
      <c r="N497" s="150"/>
      <c r="O497" s="152"/>
      <c r="P497" s="152"/>
      <c r="Q497" s="152"/>
      <c r="R497" s="152"/>
      <c r="S497" s="152"/>
      <c r="T497" s="152"/>
      <c r="U497" s="152"/>
      <c r="V497" s="152"/>
      <c r="W497" s="152"/>
      <c r="X497" s="152"/>
      <c r="Y497" s="152"/>
      <c r="Z497" s="150"/>
      <c r="AA497" s="150"/>
      <c r="AB497" s="150"/>
      <c r="AC497" s="150"/>
      <c r="AD497" s="150"/>
      <c r="AE497" s="150"/>
      <c r="AF497" s="150"/>
      <c r="AG497" s="152"/>
      <c r="AH497" s="4">
        <f t="shared" si="50"/>
        <v>0</v>
      </c>
      <c r="AI497" s="4">
        <f t="shared" si="51"/>
        <v>0</v>
      </c>
      <c r="AJ497" s="4">
        <f t="shared" si="52"/>
        <v>0</v>
      </c>
      <c r="AK497" s="4">
        <f t="shared" si="53"/>
        <v>0</v>
      </c>
      <c r="AL497" s="4">
        <f t="shared" si="54"/>
        <v>0</v>
      </c>
    </row>
    <row r="498" spans="6:38" ht="20.100000000000001" customHeight="1" x14ac:dyDescent="0.25">
      <c r="F498" s="4">
        <f t="shared" si="49"/>
        <v>0</v>
      </c>
      <c r="G498" s="218">
        <f t="shared" si="55"/>
        <v>0</v>
      </c>
      <c r="H498" s="212"/>
      <c r="I498" s="152"/>
      <c r="J498" s="152"/>
      <c r="K498" s="150"/>
      <c r="L498" s="150"/>
      <c r="M498" s="150"/>
      <c r="N498" s="150"/>
      <c r="O498" s="152"/>
      <c r="P498" s="152"/>
      <c r="Q498" s="152"/>
      <c r="R498" s="152"/>
      <c r="S498" s="152"/>
      <c r="T498" s="152"/>
      <c r="U498" s="152"/>
      <c r="V498" s="152"/>
      <c r="W498" s="152"/>
      <c r="X498" s="152"/>
      <c r="Y498" s="152"/>
      <c r="Z498" s="150"/>
      <c r="AA498" s="150"/>
      <c r="AB498" s="150"/>
      <c r="AC498" s="150"/>
      <c r="AD498" s="150"/>
      <c r="AE498" s="150"/>
      <c r="AF498" s="150"/>
      <c r="AG498" s="152"/>
      <c r="AH498" s="4">
        <f t="shared" si="50"/>
        <v>0</v>
      </c>
      <c r="AI498" s="4">
        <f t="shared" si="51"/>
        <v>0</v>
      </c>
      <c r="AJ498" s="4">
        <f t="shared" si="52"/>
        <v>0</v>
      </c>
      <c r="AK498" s="4">
        <f t="shared" si="53"/>
        <v>0</v>
      </c>
      <c r="AL498" s="4">
        <f t="shared" si="54"/>
        <v>0</v>
      </c>
    </row>
    <row r="499" spans="6:38" ht="20.100000000000001" customHeight="1" x14ac:dyDescent="0.25">
      <c r="F499" s="4">
        <f t="shared" si="49"/>
        <v>0</v>
      </c>
      <c r="G499" s="218">
        <f t="shared" si="55"/>
        <v>0</v>
      </c>
      <c r="H499" s="212"/>
      <c r="I499" s="152"/>
      <c r="J499" s="152"/>
      <c r="K499" s="150"/>
      <c r="L499" s="150"/>
      <c r="M499" s="150"/>
      <c r="N499" s="150"/>
      <c r="O499" s="152"/>
      <c r="P499" s="152"/>
      <c r="Q499" s="152"/>
      <c r="R499" s="152"/>
      <c r="S499" s="152"/>
      <c r="T499" s="152"/>
      <c r="U499" s="152"/>
      <c r="V499" s="152"/>
      <c r="W499" s="152"/>
      <c r="X499" s="152"/>
      <c r="Y499" s="152"/>
      <c r="Z499" s="150"/>
      <c r="AA499" s="150"/>
      <c r="AB499" s="150"/>
      <c r="AC499" s="150"/>
      <c r="AD499" s="150"/>
      <c r="AE499" s="150"/>
      <c r="AF499" s="150"/>
      <c r="AG499" s="152"/>
      <c r="AH499" s="4">
        <f t="shared" si="50"/>
        <v>0</v>
      </c>
      <c r="AI499" s="4">
        <f t="shared" si="51"/>
        <v>0</v>
      </c>
      <c r="AJ499" s="4">
        <f t="shared" si="52"/>
        <v>0</v>
      </c>
      <c r="AK499" s="4">
        <f t="shared" si="53"/>
        <v>0</v>
      </c>
      <c r="AL499" s="4">
        <f t="shared" si="54"/>
        <v>0</v>
      </c>
    </row>
    <row r="500" spans="6:38" ht="20.100000000000001" customHeight="1" x14ac:dyDescent="0.25">
      <c r="F500" s="4">
        <f t="shared" si="49"/>
        <v>0</v>
      </c>
      <c r="G500" s="218">
        <f t="shared" si="55"/>
        <v>0</v>
      </c>
      <c r="H500" s="212"/>
      <c r="I500" s="152"/>
      <c r="J500" s="152"/>
      <c r="K500" s="150"/>
      <c r="L500" s="150"/>
      <c r="M500" s="150"/>
      <c r="N500" s="150"/>
      <c r="O500" s="152"/>
      <c r="P500" s="152"/>
      <c r="Q500" s="152"/>
      <c r="R500" s="152"/>
      <c r="S500" s="152"/>
      <c r="T500" s="152"/>
      <c r="U500" s="152"/>
      <c r="V500" s="152"/>
      <c r="W500" s="152"/>
      <c r="X500" s="152"/>
      <c r="Y500" s="152"/>
      <c r="Z500" s="150"/>
      <c r="AA500" s="150"/>
      <c r="AB500" s="150"/>
      <c r="AC500" s="150"/>
      <c r="AD500" s="150"/>
      <c r="AE500" s="150"/>
      <c r="AF500" s="150"/>
      <c r="AG500" s="152"/>
      <c r="AH500" s="4">
        <f t="shared" si="50"/>
        <v>0</v>
      </c>
      <c r="AI500" s="4">
        <f t="shared" si="51"/>
        <v>0</v>
      </c>
      <c r="AJ500" s="4">
        <f t="shared" si="52"/>
        <v>0</v>
      </c>
      <c r="AK500" s="4">
        <f t="shared" si="53"/>
        <v>0</v>
      </c>
      <c r="AL500" s="4">
        <f t="shared" si="54"/>
        <v>0</v>
      </c>
    </row>
    <row r="501" spans="6:38" ht="20.100000000000001" customHeight="1" x14ac:dyDescent="0.25">
      <c r="F501" s="4">
        <f t="shared" si="49"/>
        <v>0</v>
      </c>
      <c r="G501" s="218">
        <f t="shared" si="55"/>
        <v>0</v>
      </c>
      <c r="H501" s="212"/>
      <c r="I501" s="152"/>
      <c r="J501" s="152"/>
      <c r="K501" s="150"/>
      <c r="L501" s="150"/>
      <c r="M501" s="150"/>
      <c r="N501" s="150"/>
      <c r="O501" s="152"/>
      <c r="P501" s="152"/>
      <c r="Q501" s="152"/>
      <c r="R501" s="152"/>
      <c r="S501" s="152"/>
      <c r="T501" s="152"/>
      <c r="U501" s="152"/>
      <c r="V501" s="152"/>
      <c r="W501" s="152"/>
      <c r="X501" s="152"/>
      <c r="Y501" s="152"/>
      <c r="Z501" s="150"/>
      <c r="AA501" s="150"/>
      <c r="AB501" s="150"/>
      <c r="AC501" s="150"/>
      <c r="AD501" s="150"/>
      <c r="AE501" s="150"/>
      <c r="AF501" s="150"/>
      <c r="AG501" s="152"/>
      <c r="AH501" s="4">
        <f t="shared" si="50"/>
        <v>0</v>
      </c>
      <c r="AI501" s="4">
        <f t="shared" si="51"/>
        <v>0</v>
      </c>
      <c r="AJ501" s="4">
        <f t="shared" si="52"/>
        <v>0</v>
      </c>
      <c r="AK501" s="4">
        <f t="shared" si="53"/>
        <v>0</v>
      </c>
      <c r="AL501" s="4">
        <f t="shared" si="54"/>
        <v>0</v>
      </c>
    </row>
    <row r="502" spans="6:38" ht="20.100000000000001" customHeight="1" x14ac:dyDescent="0.25">
      <c r="F502" s="4">
        <f t="shared" si="49"/>
        <v>0</v>
      </c>
      <c r="G502" s="218">
        <f t="shared" si="55"/>
        <v>0</v>
      </c>
      <c r="H502" s="212"/>
      <c r="I502" s="152"/>
      <c r="J502" s="152"/>
      <c r="K502" s="150"/>
      <c r="L502" s="150"/>
      <c r="M502" s="150"/>
      <c r="N502" s="150"/>
      <c r="O502" s="152"/>
      <c r="P502" s="152"/>
      <c r="Q502" s="152"/>
      <c r="R502" s="152"/>
      <c r="S502" s="152"/>
      <c r="T502" s="152"/>
      <c r="U502" s="152"/>
      <c r="V502" s="152"/>
      <c r="W502" s="152"/>
      <c r="X502" s="152"/>
      <c r="Y502" s="152"/>
      <c r="Z502" s="150"/>
      <c r="AA502" s="150"/>
      <c r="AB502" s="150"/>
      <c r="AC502" s="150"/>
      <c r="AD502" s="150"/>
      <c r="AE502" s="150"/>
      <c r="AF502" s="150"/>
      <c r="AG502" s="152"/>
      <c r="AH502" s="4">
        <f t="shared" si="50"/>
        <v>0</v>
      </c>
      <c r="AI502" s="4">
        <f t="shared" si="51"/>
        <v>0</v>
      </c>
      <c r="AJ502" s="4">
        <f t="shared" si="52"/>
        <v>0</v>
      </c>
      <c r="AK502" s="4">
        <f t="shared" si="53"/>
        <v>0</v>
      </c>
      <c r="AL502" s="4">
        <f t="shared" si="54"/>
        <v>0</v>
      </c>
    </row>
    <row r="503" spans="6:38" ht="20.100000000000001" customHeight="1" x14ac:dyDescent="0.25">
      <c r="F503" s="4">
        <f t="shared" si="49"/>
        <v>0</v>
      </c>
      <c r="G503" s="218">
        <f t="shared" si="55"/>
        <v>0</v>
      </c>
      <c r="H503" s="212"/>
      <c r="I503" s="152"/>
      <c r="J503" s="152"/>
      <c r="K503" s="150"/>
      <c r="L503" s="150"/>
      <c r="M503" s="150"/>
      <c r="N503" s="150"/>
      <c r="O503" s="152"/>
      <c r="P503" s="152"/>
      <c r="Q503" s="152"/>
      <c r="R503" s="152"/>
      <c r="S503" s="152"/>
      <c r="T503" s="152"/>
      <c r="U503" s="152"/>
      <c r="V503" s="152"/>
      <c r="W503" s="152"/>
      <c r="X503" s="152"/>
      <c r="Y503" s="152"/>
      <c r="Z503" s="150"/>
      <c r="AA503" s="150"/>
      <c r="AB503" s="150"/>
      <c r="AC503" s="150"/>
      <c r="AD503" s="150"/>
      <c r="AE503" s="150"/>
      <c r="AF503" s="150"/>
      <c r="AG503" s="152"/>
      <c r="AH503" s="4">
        <f t="shared" si="50"/>
        <v>0</v>
      </c>
      <c r="AI503" s="4">
        <f t="shared" si="51"/>
        <v>0</v>
      </c>
      <c r="AJ503" s="4">
        <f t="shared" si="52"/>
        <v>0</v>
      </c>
      <c r="AK503" s="4">
        <f t="shared" si="53"/>
        <v>0</v>
      </c>
      <c r="AL503" s="4">
        <f t="shared" si="54"/>
        <v>0</v>
      </c>
    </row>
    <row r="504" spans="6:38" ht="20.100000000000001" customHeight="1" x14ac:dyDescent="0.25">
      <c r="F504" s="4">
        <f t="shared" si="49"/>
        <v>0</v>
      </c>
      <c r="G504" s="218">
        <f t="shared" si="55"/>
        <v>0</v>
      </c>
      <c r="H504" s="212"/>
      <c r="I504" s="152"/>
      <c r="J504" s="152"/>
      <c r="K504" s="150"/>
      <c r="L504" s="150"/>
      <c r="M504" s="150"/>
      <c r="N504" s="150"/>
      <c r="O504" s="152"/>
      <c r="P504" s="152"/>
      <c r="Q504" s="152"/>
      <c r="R504" s="152"/>
      <c r="S504" s="152"/>
      <c r="T504" s="152"/>
      <c r="U504" s="152"/>
      <c r="V504" s="152"/>
      <c r="W504" s="152"/>
      <c r="X504" s="152"/>
      <c r="Y504" s="152"/>
      <c r="Z504" s="150"/>
      <c r="AA504" s="150"/>
      <c r="AB504" s="150"/>
      <c r="AC504" s="150"/>
      <c r="AD504" s="150"/>
      <c r="AE504" s="150"/>
      <c r="AF504" s="150"/>
      <c r="AG504" s="152"/>
      <c r="AH504" s="4">
        <f t="shared" si="50"/>
        <v>0</v>
      </c>
      <c r="AI504" s="4">
        <f t="shared" si="51"/>
        <v>0</v>
      </c>
      <c r="AJ504" s="4">
        <f t="shared" si="52"/>
        <v>0</v>
      </c>
      <c r="AK504" s="4">
        <f t="shared" si="53"/>
        <v>0</v>
      </c>
      <c r="AL504" s="4">
        <f t="shared" si="54"/>
        <v>0</v>
      </c>
    </row>
    <row r="505" spans="6:38" ht="20.100000000000001" customHeight="1" x14ac:dyDescent="0.25">
      <c r="F505" s="4">
        <f t="shared" si="49"/>
        <v>0</v>
      </c>
      <c r="G505" s="218">
        <f t="shared" si="55"/>
        <v>0</v>
      </c>
      <c r="H505" s="212"/>
      <c r="I505" s="152"/>
      <c r="J505" s="152"/>
      <c r="K505" s="150"/>
      <c r="L505" s="150"/>
      <c r="M505" s="150"/>
      <c r="N505" s="150"/>
      <c r="O505" s="152"/>
      <c r="P505" s="152"/>
      <c r="Q505" s="152"/>
      <c r="R505" s="152"/>
      <c r="S505" s="152"/>
      <c r="T505" s="152"/>
      <c r="U505" s="152"/>
      <c r="V505" s="152"/>
      <c r="W505" s="152"/>
      <c r="X505" s="152"/>
      <c r="Y505" s="152"/>
      <c r="Z505" s="150"/>
      <c r="AA505" s="150"/>
      <c r="AB505" s="150"/>
      <c r="AC505" s="150"/>
      <c r="AD505" s="150"/>
      <c r="AE505" s="150"/>
      <c r="AF505" s="150"/>
      <c r="AG505" s="152"/>
      <c r="AH505" s="4">
        <f t="shared" si="50"/>
        <v>0</v>
      </c>
      <c r="AI505" s="4">
        <f t="shared" si="51"/>
        <v>0</v>
      </c>
      <c r="AJ505" s="4">
        <f t="shared" si="52"/>
        <v>0</v>
      </c>
      <c r="AK505" s="4">
        <f t="shared" si="53"/>
        <v>0</v>
      </c>
      <c r="AL505" s="4">
        <f t="shared" si="54"/>
        <v>0</v>
      </c>
    </row>
    <row r="506" spans="6:38" ht="20.100000000000001" customHeight="1" x14ac:dyDescent="0.25">
      <c r="F506" s="4">
        <f t="shared" si="49"/>
        <v>0</v>
      </c>
      <c r="G506" s="218">
        <f t="shared" si="55"/>
        <v>0</v>
      </c>
      <c r="H506" s="212"/>
      <c r="I506" s="152"/>
      <c r="J506" s="152"/>
      <c r="K506" s="150"/>
      <c r="L506" s="150"/>
      <c r="M506" s="150"/>
      <c r="N506" s="150"/>
      <c r="O506" s="152"/>
      <c r="P506" s="152"/>
      <c r="Q506" s="152"/>
      <c r="R506" s="152"/>
      <c r="S506" s="152"/>
      <c r="T506" s="152"/>
      <c r="U506" s="152"/>
      <c r="V506" s="152"/>
      <c r="W506" s="152"/>
      <c r="X506" s="152"/>
      <c r="Y506" s="152"/>
      <c r="Z506" s="150"/>
      <c r="AA506" s="150"/>
      <c r="AB506" s="150"/>
      <c r="AC506" s="150"/>
      <c r="AD506" s="150"/>
      <c r="AE506" s="150"/>
      <c r="AF506" s="150"/>
      <c r="AG506" s="152"/>
      <c r="AH506" s="4">
        <f t="shared" si="50"/>
        <v>0</v>
      </c>
      <c r="AI506" s="4">
        <f t="shared" si="51"/>
        <v>0</v>
      </c>
      <c r="AJ506" s="4">
        <f t="shared" si="52"/>
        <v>0</v>
      </c>
      <c r="AK506" s="4">
        <f t="shared" si="53"/>
        <v>0</v>
      </c>
      <c r="AL506" s="4">
        <f t="shared" si="54"/>
        <v>0</v>
      </c>
    </row>
    <row r="507" spans="6:38" ht="20.100000000000001" customHeight="1" x14ac:dyDescent="0.25">
      <c r="F507" s="4">
        <f t="shared" si="49"/>
        <v>0</v>
      </c>
      <c r="G507" s="218">
        <f t="shared" si="55"/>
        <v>0</v>
      </c>
      <c r="H507" s="212"/>
      <c r="I507" s="152"/>
      <c r="J507" s="152"/>
      <c r="K507" s="150"/>
      <c r="L507" s="150"/>
      <c r="M507" s="150"/>
      <c r="N507" s="150"/>
      <c r="O507" s="152"/>
      <c r="P507" s="152"/>
      <c r="Q507" s="152"/>
      <c r="R507" s="152"/>
      <c r="S507" s="152"/>
      <c r="T507" s="152"/>
      <c r="U507" s="152"/>
      <c r="V507" s="152"/>
      <c r="W507" s="152"/>
      <c r="X507" s="152"/>
      <c r="Y507" s="152"/>
      <c r="Z507" s="150"/>
      <c r="AA507" s="150"/>
      <c r="AB507" s="150"/>
      <c r="AC507" s="150"/>
      <c r="AD507" s="150"/>
      <c r="AE507" s="150"/>
      <c r="AF507" s="150"/>
      <c r="AG507" s="152"/>
      <c r="AH507" s="4">
        <f t="shared" si="50"/>
        <v>0</v>
      </c>
      <c r="AI507" s="4">
        <f t="shared" si="51"/>
        <v>0</v>
      </c>
      <c r="AJ507" s="4">
        <f t="shared" si="52"/>
        <v>0</v>
      </c>
      <c r="AK507" s="4">
        <f t="shared" si="53"/>
        <v>0</v>
      </c>
      <c r="AL507" s="4">
        <f t="shared" si="54"/>
        <v>0</v>
      </c>
    </row>
    <row r="508" spans="6:38" ht="20.100000000000001" customHeight="1" x14ac:dyDescent="0.25">
      <c r="F508" s="4">
        <f t="shared" si="49"/>
        <v>0</v>
      </c>
      <c r="G508" s="218">
        <f t="shared" si="55"/>
        <v>0</v>
      </c>
      <c r="H508" s="212"/>
      <c r="I508" s="152"/>
      <c r="J508" s="152"/>
      <c r="K508" s="150"/>
      <c r="L508" s="150"/>
      <c r="M508" s="150"/>
      <c r="N508" s="150"/>
      <c r="O508" s="152"/>
      <c r="P508" s="152"/>
      <c r="Q508" s="152"/>
      <c r="R508" s="152"/>
      <c r="S508" s="152"/>
      <c r="T508" s="152"/>
      <c r="U508" s="152"/>
      <c r="V508" s="152"/>
      <c r="W508" s="152"/>
      <c r="X508" s="152"/>
      <c r="Y508" s="152"/>
      <c r="Z508" s="150"/>
      <c r="AA508" s="150"/>
      <c r="AB508" s="150"/>
      <c r="AC508" s="150"/>
      <c r="AD508" s="150"/>
      <c r="AE508" s="150"/>
      <c r="AF508" s="150"/>
      <c r="AG508" s="152"/>
      <c r="AH508" s="4">
        <f t="shared" si="50"/>
        <v>0</v>
      </c>
      <c r="AI508" s="4">
        <f t="shared" si="51"/>
        <v>0</v>
      </c>
      <c r="AJ508" s="4">
        <f t="shared" si="52"/>
        <v>0</v>
      </c>
      <c r="AK508" s="4">
        <f t="shared" si="53"/>
        <v>0</v>
      </c>
      <c r="AL508" s="4">
        <f t="shared" si="54"/>
        <v>0</v>
      </c>
    </row>
    <row r="509" spans="6:38" ht="20.100000000000001" customHeight="1" x14ac:dyDescent="0.25">
      <c r="F509" s="4">
        <f t="shared" si="49"/>
        <v>0</v>
      </c>
      <c r="G509" s="218">
        <f t="shared" si="55"/>
        <v>0</v>
      </c>
      <c r="H509" s="212"/>
      <c r="I509" s="152"/>
      <c r="J509" s="152"/>
      <c r="K509" s="150"/>
      <c r="L509" s="150"/>
      <c r="M509" s="150"/>
      <c r="N509" s="150"/>
      <c r="O509" s="152"/>
      <c r="P509" s="152"/>
      <c r="Q509" s="152"/>
      <c r="R509" s="152"/>
      <c r="S509" s="152"/>
      <c r="T509" s="152"/>
      <c r="U509" s="152"/>
      <c r="V509" s="152"/>
      <c r="W509" s="152"/>
      <c r="X509" s="152"/>
      <c r="Y509" s="152"/>
      <c r="Z509" s="150"/>
      <c r="AA509" s="150"/>
      <c r="AB509" s="150"/>
      <c r="AC509" s="150"/>
      <c r="AD509" s="150"/>
      <c r="AE509" s="150"/>
      <c r="AF509" s="150"/>
      <c r="AG509" s="152"/>
      <c r="AH509" s="4">
        <f t="shared" si="50"/>
        <v>0</v>
      </c>
      <c r="AI509" s="4">
        <f t="shared" si="51"/>
        <v>0</v>
      </c>
      <c r="AJ509" s="4">
        <f t="shared" si="52"/>
        <v>0</v>
      </c>
      <c r="AK509" s="4">
        <f t="shared" si="53"/>
        <v>0</v>
      </c>
      <c r="AL509" s="4">
        <f t="shared" si="54"/>
        <v>0</v>
      </c>
    </row>
    <row r="510" spans="6:38" ht="20.100000000000001" customHeight="1" x14ac:dyDescent="0.25">
      <c r="F510" s="4">
        <f t="shared" si="49"/>
        <v>0</v>
      </c>
      <c r="G510" s="218">
        <f t="shared" si="55"/>
        <v>0</v>
      </c>
      <c r="H510" s="212"/>
      <c r="I510" s="152"/>
      <c r="J510" s="152"/>
      <c r="K510" s="150"/>
      <c r="L510" s="150"/>
      <c r="M510" s="150"/>
      <c r="N510" s="150"/>
      <c r="O510" s="152"/>
      <c r="P510" s="152"/>
      <c r="Q510" s="152"/>
      <c r="R510" s="152"/>
      <c r="S510" s="152"/>
      <c r="T510" s="152"/>
      <c r="U510" s="152"/>
      <c r="V510" s="152"/>
      <c r="W510" s="152"/>
      <c r="X510" s="152"/>
      <c r="Y510" s="152"/>
      <c r="Z510" s="150"/>
      <c r="AA510" s="150"/>
      <c r="AB510" s="150"/>
      <c r="AC510" s="150"/>
      <c r="AD510" s="150"/>
      <c r="AE510" s="150"/>
      <c r="AF510" s="150"/>
      <c r="AG510" s="152"/>
      <c r="AH510" s="4">
        <f t="shared" si="50"/>
        <v>0</v>
      </c>
      <c r="AI510" s="4">
        <f t="shared" si="51"/>
        <v>0</v>
      </c>
      <c r="AJ510" s="4">
        <f t="shared" si="52"/>
        <v>0</v>
      </c>
      <c r="AK510" s="4">
        <f t="shared" si="53"/>
        <v>0</v>
      </c>
      <c r="AL510" s="4">
        <f t="shared" si="54"/>
        <v>0</v>
      </c>
    </row>
    <row r="511" spans="6:38" ht="20.100000000000001" customHeight="1" x14ac:dyDescent="0.25">
      <c r="F511" s="4">
        <f t="shared" si="49"/>
        <v>0</v>
      </c>
      <c r="G511" s="218">
        <f t="shared" si="55"/>
        <v>0</v>
      </c>
      <c r="H511" s="212"/>
      <c r="I511" s="152"/>
      <c r="J511" s="152"/>
      <c r="K511" s="150"/>
      <c r="L511" s="150"/>
      <c r="M511" s="150"/>
      <c r="N511" s="150"/>
      <c r="O511" s="152"/>
      <c r="P511" s="152"/>
      <c r="Q511" s="152"/>
      <c r="R511" s="152"/>
      <c r="S511" s="152"/>
      <c r="T511" s="152"/>
      <c r="U511" s="152"/>
      <c r="V511" s="152"/>
      <c r="W511" s="152"/>
      <c r="X511" s="152"/>
      <c r="Y511" s="152"/>
      <c r="Z511" s="150"/>
      <c r="AA511" s="150"/>
      <c r="AB511" s="150"/>
      <c r="AC511" s="150"/>
      <c r="AD511" s="150"/>
      <c r="AE511" s="150"/>
      <c r="AF511" s="150"/>
      <c r="AG511" s="152"/>
      <c r="AH511" s="4">
        <f t="shared" si="50"/>
        <v>0</v>
      </c>
      <c r="AI511" s="4">
        <f t="shared" si="51"/>
        <v>0</v>
      </c>
      <c r="AJ511" s="4">
        <f t="shared" si="52"/>
        <v>0</v>
      </c>
      <c r="AK511" s="4">
        <f t="shared" si="53"/>
        <v>0</v>
      </c>
      <c r="AL511" s="4">
        <f t="shared" si="54"/>
        <v>0</v>
      </c>
    </row>
    <row r="512" spans="6:38" ht="20.100000000000001" customHeight="1" x14ac:dyDescent="0.25">
      <c r="F512" s="4">
        <f t="shared" si="49"/>
        <v>0</v>
      </c>
      <c r="G512" s="218">
        <f t="shared" si="55"/>
        <v>0</v>
      </c>
      <c r="H512" s="212"/>
      <c r="I512" s="152"/>
      <c r="J512" s="152"/>
      <c r="K512" s="150"/>
      <c r="L512" s="150"/>
      <c r="M512" s="150"/>
      <c r="N512" s="150"/>
      <c r="O512" s="152"/>
      <c r="P512" s="152"/>
      <c r="Q512" s="152"/>
      <c r="R512" s="152"/>
      <c r="S512" s="152"/>
      <c r="T512" s="152"/>
      <c r="U512" s="152"/>
      <c r="V512" s="152"/>
      <c r="W512" s="152"/>
      <c r="X512" s="152"/>
      <c r="Y512" s="152"/>
      <c r="Z512" s="150"/>
      <c r="AA512" s="150"/>
      <c r="AB512" s="150"/>
      <c r="AC512" s="150"/>
      <c r="AD512" s="150"/>
      <c r="AE512" s="150"/>
      <c r="AF512" s="150"/>
      <c r="AG512" s="152"/>
      <c r="AH512" s="4">
        <f t="shared" si="50"/>
        <v>0</v>
      </c>
      <c r="AI512" s="4">
        <f t="shared" si="51"/>
        <v>0</v>
      </c>
      <c r="AJ512" s="4">
        <f t="shared" si="52"/>
        <v>0</v>
      </c>
      <c r="AK512" s="4">
        <f t="shared" si="53"/>
        <v>0</v>
      </c>
      <c r="AL512" s="4">
        <f t="shared" si="54"/>
        <v>0</v>
      </c>
    </row>
    <row r="513" spans="6:38" ht="20.100000000000001" customHeight="1" x14ac:dyDescent="0.25">
      <c r="F513" s="4">
        <f t="shared" si="49"/>
        <v>0</v>
      </c>
      <c r="G513" s="218">
        <f t="shared" si="55"/>
        <v>0</v>
      </c>
      <c r="H513" s="212"/>
      <c r="I513" s="152"/>
      <c r="J513" s="152"/>
      <c r="K513" s="150"/>
      <c r="L513" s="150"/>
      <c r="M513" s="150"/>
      <c r="N513" s="150"/>
      <c r="O513" s="152"/>
      <c r="P513" s="152"/>
      <c r="Q513" s="152"/>
      <c r="R513" s="152"/>
      <c r="S513" s="152"/>
      <c r="T513" s="152"/>
      <c r="U513" s="152"/>
      <c r="V513" s="152"/>
      <c r="W513" s="152"/>
      <c r="X513" s="152"/>
      <c r="Y513" s="152"/>
      <c r="Z513" s="150"/>
      <c r="AA513" s="150"/>
      <c r="AB513" s="150"/>
      <c r="AC513" s="150"/>
      <c r="AD513" s="150"/>
      <c r="AE513" s="150"/>
      <c r="AF513" s="150"/>
      <c r="AG513" s="152"/>
      <c r="AH513" s="4">
        <f t="shared" si="50"/>
        <v>0</v>
      </c>
      <c r="AI513" s="4">
        <f t="shared" si="51"/>
        <v>0</v>
      </c>
      <c r="AJ513" s="4">
        <f t="shared" si="52"/>
        <v>0</v>
      </c>
      <c r="AK513" s="4">
        <f t="shared" si="53"/>
        <v>0</v>
      </c>
      <c r="AL513" s="4">
        <f t="shared" si="54"/>
        <v>0</v>
      </c>
    </row>
    <row r="514" spans="6:38" ht="20.100000000000001" customHeight="1" x14ac:dyDescent="0.25">
      <c r="F514" s="4">
        <f t="shared" si="49"/>
        <v>0</v>
      </c>
      <c r="G514" s="218">
        <f t="shared" si="55"/>
        <v>0</v>
      </c>
      <c r="H514" s="212"/>
      <c r="I514" s="152"/>
      <c r="J514" s="152"/>
      <c r="K514" s="150"/>
      <c r="L514" s="150"/>
      <c r="M514" s="150"/>
      <c r="N514" s="150"/>
      <c r="O514" s="152"/>
      <c r="P514" s="152"/>
      <c r="Q514" s="152"/>
      <c r="R514" s="152"/>
      <c r="S514" s="152"/>
      <c r="T514" s="152"/>
      <c r="U514" s="152"/>
      <c r="V514" s="152"/>
      <c r="W514" s="152"/>
      <c r="X514" s="152"/>
      <c r="Y514" s="152"/>
      <c r="Z514" s="150"/>
      <c r="AA514" s="150"/>
      <c r="AB514" s="150"/>
      <c r="AC514" s="150"/>
      <c r="AD514" s="150"/>
      <c r="AE514" s="150"/>
      <c r="AF514" s="150"/>
      <c r="AG514" s="152"/>
      <c r="AH514" s="4">
        <f t="shared" si="50"/>
        <v>0</v>
      </c>
      <c r="AI514" s="4">
        <f t="shared" si="51"/>
        <v>0</v>
      </c>
      <c r="AJ514" s="4">
        <f t="shared" si="52"/>
        <v>0</v>
      </c>
      <c r="AK514" s="4">
        <f t="shared" si="53"/>
        <v>0</v>
      </c>
      <c r="AL514" s="4">
        <f t="shared" si="54"/>
        <v>0</v>
      </c>
    </row>
    <row r="515" spans="6:38" ht="20.100000000000001" customHeight="1" x14ac:dyDescent="0.25">
      <c r="F515" s="4">
        <f t="shared" si="49"/>
        <v>0</v>
      </c>
      <c r="G515" s="218">
        <f t="shared" si="55"/>
        <v>0</v>
      </c>
      <c r="H515" s="212"/>
      <c r="I515" s="152"/>
      <c r="J515" s="152"/>
      <c r="K515" s="150"/>
      <c r="L515" s="150"/>
      <c r="M515" s="150"/>
      <c r="N515" s="150"/>
      <c r="O515" s="152"/>
      <c r="P515" s="152"/>
      <c r="Q515" s="152"/>
      <c r="R515" s="152"/>
      <c r="S515" s="152"/>
      <c r="T515" s="152"/>
      <c r="U515" s="152"/>
      <c r="V515" s="152"/>
      <c r="W515" s="152"/>
      <c r="X515" s="152"/>
      <c r="Y515" s="152"/>
      <c r="Z515" s="150"/>
      <c r="AA515" s="150"/>
      <c r="AB515" s="150"/>
      <c r="AC515" s="150"/>
      <c r="AD515" s="150"/>
      <c r="AE515" s="150"/>
      <c r="AF515" s="150"/>
      <c r="AG515" s="152"/>
      <c r="AH515" s="4">
        <f t="shared" si="50"/>
        <v>0</v>
      </c>
      <c r="AI515" s="4">
        <f t="shared" si="51"/>
        <v>0</v>
      </c>
      <c r="AJ515" s="4">
        <f t="shared" si="52"/>
        <v>0</v>
      </c>
      <c r="AK515" s="4">
        <f t="shared" si="53"/>
        <v>0</v>
      </c>
      <c r="AL515" s="4">
        <f t="shared" si="54"/>
        <v>0</v>
      </c>
    </row>
    <row r="516" spans="6:38" ht="20.100000000000001" customHeight="1" x14ac:dyDescent="0.25">
      <c r="F516" s="4">
        <f t="shared" si="49"/>
        <v>0</v>
      </c>
      <c r="G516" s="218">
        <f t="shared" si="55"/>
        <v>0</v>
      </c>
      <c r="H516" s="212"/>
      <c r="I516" s="152"/>
      <c r="J516" s="152"/>
      <c r="K516" s="150"/>
      <c r="L516" s="150"/>
      <c r="M516" s="150"/>
      <c r="N516" s="150"/>
      <c r="O516" s="152"/>
      <c r="P516" s="152"/>
      <c r="Q516" s="152"/>
      <c r="R516" s="152"/>
      <c r="S516" s="152"/>
      <c r="T516" s="152"/>
      <c r="U516" s="152"/>
      <c r="V516" s="152"/>
      <c r="W516" s="152"/>
      <c r="X516" s="152"/>
      <c r="Y516" s="152"/>
      <c r="Z516" s="150"/>
      <c r="AA516" s="150"/>
      <c r="AB516" s="150"/>
      <c r="AC516" s="150"/>
      <c r="AD516" s="150"/>
      <c r="AE516" s="150"/>
      <c r="AF516" s="150"/>
      <c r="AG516" s="152"/>
      <c r="AH516" s="4">
        <f t="shared" si="50"/>
        <v>0</v>
      </c>
      <c r="AI516" s="4">
        <f t="shared" si="51"/>
        <v>0</v>
      </c>
      <c r="AJ516" s="4">
        <f t="shared" si="52"/>
        <v>0</v>
      </c>
      <c r="AK516" s="4">
        <f t="shared" si="53"/>
        <v>0</v>
      </c>
      <c r="AL516" s="4">
        <f t="shared" si="54"/>
        <v>0</v>
      </c>
    </row>
    <row r="517" spans="6:38" ht="20.100000000000001" customHeight="1" x14ac:dyDescent="0.25">
      <c r="F517" s="4">
        <f t="shared" si="49"/>
        <v>0</v>
      </c>
      <c r="G517" s="218">
        <f t="shared" si="55"/>
        <v>0</v>
      </c>
      <c r="H517" s="212"/>
      <c r="I517" s="152"/>
      <c r="J517" s="152"/>
      <c r="K517" s="150"/>
      <c r="L517" s="150"/>
      <c r="M517" s="150"/>
      <c r="N517" s="150"/>
      <c r="O517" s="152"/>
      <c r="P517" s="152"/>
      <c r="Q517" s="152"/>
      <c r="R517" s="152"/>
      <c r="S517" s="152"/>
      <c r="T517" s="152"/>
      <c r="U517" s="152"/>
      <c r="V517" s="152"/>
      <c r="W517" s="152"/>
      <c r="X517" s="152"/>
      <c r="Y517" s="152"/>
      <c r="Z517" s="150"/>
      <c r="AA517" s="150"/>
      <c r="AB517" s="150"/>
      <c r="AC517" s="150"/>
      <c r="AD517" s="150"/>
      <c r="AE517" s="150"/>
      <c r="AF517" s="150"/>
      <c r="AG517" s="152"/>
      <c r="AH517" s="4">
        <f t="shared" si="50"/>
        <v>0</v>
      </c>
      <c r="AI517" s="4">
        <f t="shared" si="51"/>
        <v>0</v>
      </c>
      <c r="AJ517" s="4">
        <f t="shared" si="52"/>
        <v>0</v>
      </c>
      <c r="AK517" s="4">
        <f t="shared" si="53"/>
        <v>0</v>
      </c>
      <c r="AL517" s="4">
        <f t="shared" si="54"/>
        <v>0</v>
      </c>
    </row>
    <row r="518" spans="6:38" ht="20.100000000000001" customHeight="1" x14ac:dyDescent="0.25">
      <c r="F518" s="4">
        <f t="shared" si="49"/>
        <v>0</v>
      </c>
      <c r="G518" s="218">
        <f t="shared" si="55"/>
        <v>0</v>
      </c>
      <c r="H518" s="212"/>
      <c r="I518" s="152"/>
      <c r="J518" s="152"/>
      <c r="K518" s="150"/>
      <c r="L518" s="150"/>
      <c r="M518" s="150"/>
      <c r="N518" s="150"/>
      <c r="O518" s="152"/>
      <c r="P518" s="152"/>
      <c r="Q518" s="152"/>
      <c r="R518" s="152"/>
      <c r="S518" s="152"/>
      <c r="T518" s="152"/>
      <c r="U518" s="152"/>
      <c r="V518" s="152"/>
      <c r="W518" s="152"/>
      <c r="X518" s="152"/>
      <c r="Y518" s="152"/>
      <c r="Z518" s="150"/>
      <c r="AA518" s="150"/>
      <c r="AB518" s="150"/>
      <c r="AC518" s="150"/>
      <c r="AD518" s="150"/>
      <c r="AE518" s="150"/>
      <c r="AF518" s="150"/>
      <c r="AG518" s="152"/>
      <c r="AH518" s="4">
        <f t="shared" si="50"/>
        <v>0</v>
      </c>
      <c r="AI518" s="4">
        <f t="shared" si="51"/>
        <v>0</v>
      </c>
      <c r="AJ518" s="4">
        <f t="shared" si="52"/>
        <v>0</v>
      </c>
      <c r="AK518" s="4">
        <f t="shared" si="53"/>
        <v>0</v>
      </c>
      <c r="AL518" s="4">
        <f t="shared" si="54"/>
        <v>0</v>
      </c>
    </row>
    <row r="519" spans="6:38" ht="20.100000000000001" customHeight="1" x14ac:dyDescent="0.25">
      <c r="F519" s="4">
        <f t="shared" si="49"/>
        <v>0</v>
      </c>
      <c r="G519" s="218">
        <f t="shared" si="55"/>
        <v>0</v>
      </c>
      <c r="H519" s="212"/>
      <c r="I519" s="152"/>
      <c r="J519" s="152"/>
      <c r="K519" s="150"/>
      <c r="L519" s="150"/>
      <c r="M519" s="150"/>
      <c r="N519" s="150"/>
      <c r="O519" s="152"/>
      <c r="P519" s="152"/>
      <c r="Q519" s="152"/>
      <c r="R519" s="152"/>
      <c r="S519" s="152"/>
      <c r="T519" s="152"/>
      <c r="U519" s="152"/>
      <c r="V519" s="152"/>
      <c r="W519" s="152"/>
      <c r="X519" s="152"/>
      <c r="Y519" s="152"/>
      <c r="Z519" s="150"/>
      <c r="AA519" s="150"/>
      <c r="AB519" s="150"/>
      <c r="AC519" s="150"/>
      <c r="AD519" s="150"/>
      <c r="AE519" s="150"/>
      <c r="AF519" s="150"/>
      <c r="AG519" s="152"/>
      <c r="AH519" s="4">
        <f t="shared" si="50"/>
        <v>0</v>
      </c>
      <c r="AI519" s="4">
        <f t="shared" si="51"/>
        <v>0</v>
      </c>
      <c r="AJ519" s="4">
        <f t="shared" si="52"/>
        <v>0</v>
      </c>
      <c r="AK519" s="4">
        <f t="shared" si="53"/>
        <v>0</v>
      </c>
      <c r="AL519" s="4">
        <f t="shared" si="54"/>
        <v>0</v>
      </c>
    </row>
    <row r="520" spans="6:38" ht="20.100000000000001" customHeight="1" x14ac:dyDescent="0.25">
      <c r="F520" s="4">
        <f t="shared" si="49"/>
        <v>0</v>
      </c>
      <c r="G520" s="218">
        <f t="shared" si="55"/>
        <v>0</v>
      </c>
      <c r="H520" s="212"/>
      <c r="I520" s="152"/>
      <c r="J520" s="152"/>
      <c r="K520" s="150"/>
      <c r="L520" s="150"/>
      <c r="M520" s="150"/>
      <c r="N520" s="150"/>
      <c r="O520" s="152"/>
      <c r="P520" s="152"/>
      <c r="Q520" s="152"/>
      <c r="R520" s="152"/>
      <c r="S520" s="152"/>
      <c r="T520" s="152"/>
      <c r="U520" s="152"/>
      <c r="V520" s="152"/>
      <c r="W520" s="152"/>
      <c r="X520" s="152"/>
      <c r="Y520" s="152"/>
      <c r="Z520" s="150"/>
      <c r="AA520" s="150"/>
      <c r="AB520" s="150"/>
      <c r="AC520" s="150"/>
      <c r="AD520" s="150"/>
      <c r="AE520" s="150"/>
      <c r="AF520" s="150"/>
      <c r="AG520" s="152"/>
      <c r="AH520" s="4">
        <f t="shared" si="50"/>
        <v>0</v>
      </c>
      <c r="AI520" s="4">
        <f t="shared" si="51"/>
        <v>0</v>
      </c>
      <c r="AJ520" s="4">
        <f t="shared" si="52"/>
        <v>0</v>
      </c>
      <c r="AK520" s="4">
        <f t="shared" si="53"/>
        <v>0</v>
      </c>
      <c r="AL520" s="4">
        <f t="shared" si="54"/>
        <v>0</v>
      </c>
    </row>
    <row r="521" spans="6:38" ht="20.100000000000001" customHeight="1" x14ac:dyDescent="0.25">
      <c r="F521" s="4">
        <f t="shared" si="49"/>
        <v>0</v>
      </c>
      <c r="G521" s="218">
        <f t="shared" si="55"/>
        <v>0</v>
      </c>
      <c r="H521" s="212"/>
      <c r="I521" s="152"/>
      <c r="J521" s="152"/>
      <c r="K521" s="150"/>
      <c r="L521" s="150"/>
      <c r="M521" s="150"/>
      <c r="N521" s="150"/>
      <c r="O521" s="152"/>
      <c r="P521" s="152"/>
      <c r="Q521" s="152"/>
      <c r="R521" s="152"/>
      <c r="S521" s="152"/>
      <c r="T521" s="152"/>
      <c r="U521" s="152"/>
      <c r="V521" s="152"/>
      <c r="W521" s="152"/>
      <c r="X521" s="152"/>
      <c r="Y521" s="152"/>
      <c r="Z521" s="150"/>
      <c r="AA521" s="150"/>
      <c r="AB521" s="150"/>
      <c r="AC521" s="150"/>
      <c r="AD521" s="150"/>
      <c r="AE521" s="150"/>
      <c r="AF521" s="150"/>
      <c r="AG521" s="152"/>
      <c r="AH521" s="4">
        <f t="shared" si="50"/>
        <v>0</v>
      </c>
      <c r="AI521" s="4">
        <f t="shared" si="51"/>
        <v>0</v>
      </c>
      <c r="AJ521" s="4">
        <f t="shared" si="52"/>
        <v>0</v>
      </c>
      <c r="AK521" s="4">
        <f t="shared" si="53"/>
        <v>0</v>
      </c>
      <c r="AL521" s="4">
        <f t="shared" si="54"/>
        <v>0</v>
      </c>
    </row>
    <row r="522" spans="6:38" ht="20.100000000000001" customHeight="1" x14ac:dyDescent="0.25">
      <c r="F522" s="4">
        <f t="shared" si="49"/>
        <v>0</v>
      </c>
      <c r="G522" s="218">
        <f t="shared" si="55"/>
        <v>0</v>
      </c>
      <c r="H522" s="212"/>
      <c r="I522" s="152"/>
      <c r="J522" s="152"/>
      <c r="K522" s="150"/>
      <c r="L522" s="150"/>
      <c r="M522" s="150"/>
      <c r="N522" s="150"/>
      <c r="O522" s="152"/>
      <c r="P522" s="152"/>
      <c r="Q522" s="152"/>
      <c r="R522" s="152"/>
      <c r="S522" s="152"/>
      <c r="T522" s="152"/>
      <c r="U522" s="152"/>
      <c r="V522" s="152"/>
      <c r="W522" s="152"/>
      <c r="X522" s="152"/>
      <c r="Y522" s="152"/>
      <c r="Z522" s="150"/>
      <c r="AA522" s="150"/>
      <c r="AB522" s="150"/>
      <c r="AC522" s="150"/>
      <c r="AD522" s="150"/>
      <c r="AE522" s="150"/>
      <c r="AF522" s="150"/>
      <c r="AG522" s="152"/>
      <c r="AH522" s="4">
        <f t="shared" si="50"/>
        <v>0</v>
      </c>
      <c r="AI522" s="4">
        <f t="shared" si="51"/>
        <v>0</v>
      </c>
      <c r="AJ522" s="4">
        <f t="shared" si="52"/>
        <v>0</v>
      </c>
      <c r="AK522" s="4">
        <f t="shared" si="53"/>
        <v>0</v>
      </c>
      <c r="AL522" s="4">
        <f t="shared" si="54"/>
        <v>0</v>
      </c>
    </row>
    <row r="523" spans="6:38" ht="20.100000000000001" customHeight="1" x14ac:dyDescent="0.25">
      <c r="F523" s="4">
        <f t="shared" si="49"/>
        <v>0</v>
      </c>
      <c r="G523" s="218">
        <f t="shared" si="55"/>
        <v>0</v>
      </c>
      <c r="H523" s="212"/>
      <c r="I523" s="152"/>
      <c r="J523" s="152"/>
      <c r="K523" s="150"/>
      <c r="L523" s="150"/>
      <c r="M523" s="150"/>
      <c r="N523" s="150"/>
      <c r="O523" s="152"/>
      <c r="P523" s="152"/>
      <c r="Q523" s="152"/>
      <c r="R523" s="152"/>
      <c r="S523" s="152"/>
      <c r="T523" s="152"/>
      <c r="U523" s="152"/>
      <c r="V523" s="152"/>
      <c r="W523" s="152"/>
      <c r="X523" s="152"/>
      <c r="Y523" s="152"/>
      <c r="Z523" s="150"/>
      <c r="AA523" s="150"/>
      <c r="AB523" s="150"/>
      <c r="AC523" s="150"/>
      <c r="AD523" s="150"/>
      <c r="AE523" s="150"/>
      <c r="AF523" s="150"/>
      <c r="AG523" s="152"/>
      <c r="AH523" s="4">
        <f t="shared" si="50"/>
        <v>0</v>
      </c>
      <c r="AI523" s="4">
        <f t="shared" si="51"/>
        <v>0</v>
      </c>
      <c r="AJ523" s="4">
        <f t="shared" si="52"/>
        <v>0</v>
      </c>
      <c r="AK523" s="4">
        <f t="shared" si="53"/>
        <v>0</v>
      </c>
      <c r="AL523" s="4">
        <f t="shared" si="54"/>
        <v>0</v>
      </c>
    </row>
    <row r="524" spans="6:38" ht="20.100000000000001" customHeight="1" x14ac:dyDescent="0.25">
      <c r="F524" s="4">
        <f t="shared" si="49"/>
        <v>0</v>
      </c>
      <c r="G524" s="218">
        <f t="shared" si="55"/>
        <v>0</v>
      </c>
      <c r="H524" s="212"/>
      <c r="I524" s="152"/>
      <c r="J524" s="152"/>
      <c r="K524" s="150"/>
      <c r="L524" s="150"/>
      <c r="M524" s="150"/>
      <c r="N524" s="150"/>
      <c r="O524" s="152"/>
      <c r="P524" s="152"/>
      <c r="Q524" s="152"/>
      <c r="R524" s="152"/>
      <c r="S524" s="152"/>
      <c r="T524" s="152"/>
      <c r="U524" s="152"/>
      <c r="V524" s="152"/>
      <c r="W524" s="152"/>
      <c r="X524" s="152"/>
      <c r="Y524" s="152"/>
      <c r="Z524" s="150"/>
      <c r="AA524" s="150"/>
      <c r="AB524" s="150"/>
      <c r="AC524" s="150"/>
      <c r="AD524" s="150"/>
      <c r="AE524" s="150"/>
      <c r="AF524" s="150"/>
      <c r="AG524" s="152"/>
      <c r="AH524" s="4">
        <f t="shared" si="50"/>
        <v>0</v>
      </c>
      <c r="AI524" s="4">
        <f t="shared" si="51"/>
        <v>0</v>
      </c>
      <c r="AJ524" s="4">
        <f t="shared" si="52"/>
        <v>0</v>
      </c>
      <c r="AK524" s="4">
        <f t="shared" si="53"/>
        <v>0</v>
      </c>
      <c r="AL524" s="4">
        <f t="shared" si="54"/>
        <v>0</v>
      </c>
    </row>
    <row r="525" spans="6:38" ht="20.100000000000001" customHeight="1" x14ac:dyDescent="0.25">
      <c r="F525" s="4">
        <f t="shared" si="49"/>
        <v>0</v>
      </c>
      <c r="G525" s="218">
        <f t="shared" si="55"/>
        <v>0</v>
      </c>
      <c r="H525" s="212"/>
      <c r="I525" s="152"/>
      <c r="J525" s="152"/>
      <c r="K525" s="150"/>
      <c r="L525" s="150"/>
      <c r="M525" s="150"/>
      <c r="N525" s="150"/>
      <c r="O525" s="152"/>
      <c r="P525" s="152"/>
      <c r="Q525" s="152"/>
      <c r="R525" s="152"/>
      <c r="S525" s="152"/>
      <c r="T525" s="152"/>
      <c r="U525" s="152"/>
      <c r="V525" s="152"/>
      <c r="W525" s="152"/>
      <c r="X525" s="152"/>
      <c r="Y525" s="152"/>
      <c r="Z525" s="150"/>
      <c r="AA525" s="150"/>
      <c r="AB525" s="150"/>
      <c r="AC525" s="150"/>
      <c r="AD525" s="150"/>
      <c r="AE525" s="150"/>
      <c r="AF525" s="150"/>
      <c r="AG525" s="152"/>
      <c r="AH525" s="4">
        <f t="shared" si="50"/>
        <v>0</v>
      </c>
      <c r="AI525" s="4">
        <f t="shared" si="51"/>
        <v>0</v>
      </c>
      <c r="AJ525" s="4">
        <f t="shared" si="52"/>
        <v>0</v>
      </c>
      <c r="AK525" s="4">
        <f t="shared" si="53"/>
        <v>0</v>
      </c>
      <c r="AL525" s="4">
        <f t="shared" si="54"/>
        <v>0</v>
      </c>
    </row>
    <row r="526" spans="6:38" ht="20.100000000000001" customHeight="1" x14ac:dyDescent="0.25">
      <c r="F526" s="4">
        <f t="shared" ref="F526:F589" si="56">IFERROR(IF($D$16=1,(IF(G526&gt;=1,(IF(H526&gt;=$D$14,(IF(H526&lt;=$D$15,G526,0)),0)),0)),0),0)</f>
        <v>0</v>
      </c>
      <c r="G526" s="218">
        <f t="shared" si="55"/>
        <v>0</v>
      </c>
      <c r="H526" s="212"/>
      <c r="I526" s="152"/>
      <c r="J526" s="152"/>
      <c r="K526" s="150"/>
      <c r="L526" s="150"/>
      <c r="M526" s="150"/>
      <c r="N526" s="150"/>
      <c r="O526" s="152"/>
      <c r="P526" s="152"/>
      <c r="Q526" s="152"/>
      <c r="R526" s="152"/>
      <c r="S526" s="152"/>
      <c r="T526" s="152"/>
      <c r="U526" s="152"/>
      <c r="V526" s="152"/>
      <c r="W526" s="152"/>
      <c r="X526" s="152"/>
      <c r="Y526" s="152"/>
      <c r="Z526" s="150"/>
      <c r="AA526" s="150"/>
      <c r="AB526" s="150"/>
      <c r="AC526" s="150"/>
      <c r="AD526" s="150"/>
      <c r="AE526" s="150"/>
      <c r="AF526" s="150"/>
      <c r="AG526" s="152"/>
      <c r="AH526" s="4">
        <f t="shared" ref="AH526:AH589" si="57">IFERROR(IF($G526&gt;=1,(IF(LEN(P526)&gt;=2,VLOOKUP(P526,$A$1:$B$9,2,0),0)),0),0)</f>
        <v>0</v>
      </c>
      <c r="AI526" s="4">
        <f t="shared" ref="AI526:AI589" si="58">IFERROR(IF($G526&gt;=1,(IF(LEN(R526)&gt;=2,VLOOKUP(R526,$A$1:$B$9,2,0),0)),0),0)</f>
        <v>0</v>
      </c>
      <c r="AJ526" s="4">
        <f t="shared" ref="AJ526:AJ589" si="59">IFERROR(IF($G526&gt;=1,(IF(LEN(T526)&gt;=2,VLOOKUP(T526,$A$1:$B$9,2,0),0)),0),0)</f>
        <v>0</v>
      </c>
      <c r="AK526" s="4">
        <f t="shared" ref="AK526:AK589" si="60">IFERROR(IF($G526&gt;=1,(IF(LEN(V526)&gt;=2,VLOOKUP(V526,$A$1:$B$9,2,0),0)),0),0)</f>
        <v>0</v>
      </c>
      <c r="AL526" s="4">
        <f t="shared" ref="AL526:AL589" si="61">IFERROR(IF($G526&gt;=1,(IF(LEN(X526)&gt;=2,VLOOKUP(X526,$A$1:$B$9,2,0),0)),0),0)</f>
        <v>0</v>
      </c>
    </row>
    <row r="527" spans="6:38" ht="20.100000000000001" customHeight="1" x14ac:dyDescent="0.25">
      <c r="F527" s="4">
        <f t="shared" si="56"/>
        <v>0</v>
      </c>
      <c r="G527" s="218">
        <f t="shared" ref="G527:G590" si="62">IFERROR(IF(H527&gt;=2000,(IF(LEN(I527)&gt;=3,G526+1,0)),0),0)</f>
        <v>0</v>
      </c>
      <c r="H527" s="212"/>
      <c r="I527" s="152"/>
      <c r="J527" s="152"/>
      <c r="K527" s="150"/>
      <c r="L527" s="150"/>
      <c r="M527" s="150"/>
      <c r="N527" s="150"/>
      <c r="O527" s="152"/>
      <c r="P527" s="152"/>
      <c r="Q527" s="152"/>
      <c r="R527" s="152"/>
      <c r="S527" s="152"/>
      <c r="T527" s="152"/>
      <c r="U527" s="152"/>
      <c r="V527" s="152"/>
      <c r="W527" s="152"/>
      <c r="X527" s="152"/>
      <c r="Y527" s="152"/>
      <c r="Z527" s="150"/>
      <c r="AA527" s="150"/>
      <c r="AB527" s="150"/>
      <c r="AC527" s="150"/>
      <c r="AD527" s="150"/>
      <c r="AE527" s="150"/>
      <c r="AF527" s="150"/>
      <c r="AG527" s="152"/>
      <c r="AH527" s="4">
        <f t="shared" si="57"/>
        <v>0</v>
      </c>
      <c r="AI527" s="4">
        <f t="shared" si="58"/>
        <v>0</v>
      </c>
      <c r="AJ527" s="4">
        <f t="shared" si="59"/>
        <v>0</v>
      </c>
      <c r="AK527" s="4">
        <f t="shared" si="60"/>
        <v>0</v>
      </c>
      <c r="AL527" s="4">
        <f t="shared" si="61"/>
        <v>0</v>
      </c>
    </row>
    <row r="528" spans="6:38" ht="20.100000000000001" customHeight="1" x14ac:dyDescent="0.25">
      <c r="F528" s="4">
        <f t="shared" si="56"/>
        <v>0</v>
      </c>
      <c r="G528" s="218">
        <f t="shared" si="62"/>
        <v>0</v>
      </c>
      <c r="H528" s="212"/>
      <c r="I528" s="152"/>
      <c r="J528" s="152"/>
      <c r="K528" s="150"/>
      <c r="L528" s="150"/>
      <c r="M528" s="150"/>
      <c r="N528" s="150"/>
      <c r="O528" s="152"/>
      <c r="P528" s="152"/>
      <c r="Q528" s="152"/>
      <c r="R528" s="152"/>
      <c r="S528" s="152"/>
      <c r="T528" s="152"/>
      <c r="U528" s="152"/>
      <c r="V528" s="152"/>
      <c r="W528" s="152"/>
      <c r="X528" s="152"/>
      <c r="Y528" s="152"/>
      <c r="Z528" s="150"/>
      <c r="AA528" s="150"/>
      <c r="AB528" s="150"/>
      <c r="AC528" s="150"/>
      <c r="AD528" s="150"/>
      <c r="AE528" s="150"/>
      <c r="AF528" s="150"/>
      <c r="AG528" s="152"/>
      <c r="AH528" s="4">
        <f t="shared" si="57"/>
        <v>0</v>
      </c>
      <c r="AI528" s="4">
        <f t="shared" si="58"/>
        <v>0</v>
      </c>
      <c r="AJ528" s="4">
        <f t="shared" si="59"/>
        <v>0</v>
      </c>
      <c r="AK528" s="4">
        <f t="shared" si="60"/>
        <v>0</v>
      </c>
      <c r="AL528" s="4">
        <f t="shared" si="61"/>
        <v>0</v>
      </c>
    </row>
    <row r="529" spans="6:38" ht="20.100000000000001" customHeight="1" x14ac:dyDescent="0.25">
      <c r="F529" s="4">
        <f t="shared" si="56"/>
        <v>0</v>
      </c>
      <c r="G529" s="218">
        <f t="shared" si="62"/>
        <v>0</v>
      </c>
      <c r="H529" s="212"/>
      <c r="I529" s="152"/>
      <c r="J529" s="152"/>
      <c r="K529" s="150"/>
      <c r="L529" s="150"/>
      <c r="M529" s="150"/>
      <c r="N529" s="150"/>
      <c r="O529" s="152"/>
      <c r="P529" s="152"/>
      <c r="Q529" s="152"/>
      <c r="R529" s="152"/>
      <c r="S529" s="152"/>
      <c r="T529" s="152"/>
      <c r="U529" s="152"/>
      <c r="V529" s="152"/>
      <c r="W529" s="152"/>
      <c r="X529" s="152"/>
      <c r="Y529" s="152"/>
      <c r="Z529" s="150"/>
      <c r="AA529" s="150"/>
      <c r="AB529" s="150"/>
      <c r="AC529" s="150"/>
      <c r="AD529" s="150"/>
      <c r="AE529" s="150"/>
      <c r="AF529" s="150"/>
      <c r="AG529" s="152"/>
      <c r="AH529" s="4">
        <f t="shared" si="57"/>
        <v>0</v>
      </c>
      <c r="AI529" s="4">
        <f t="shared" si="58"/>
        <v>0</v>
      </c>
      <c r="AJ529" s="4">
        <f t="shared" si="59"/>
        <v>0</v>
      </c>
      <c r="AK529" s="4">
        <f t="shared" si="60"/>
        <v>0</v>
      </c>
      <c r="AL529" s="4">
        <f t="shared" si="61"/>
        <v>0</v>
      </c>
    </row>
    <row r="530" spans="6:38" ht="20.100000000000001" customHeight="1" x14ac:dyDescent="0.25">
      <c r="F530" s="4">
        <f t="shared" si="56"/>
        <v>0</v>
      </c>
      <c r="G530" s="218">
        <f t="shared" si="62"/>
        <v>0</v>
      </c>
      <c r="H530" s="212"/>
      <c r="I530" s="152"/>
      <c r="J530" s="152"/>
      <c r="K530" s="150"/>
      <c r="L530" s="150"/>
      <c r="M530" s="150"/>
      <c r="N530" s="150"/>
      <c r="O530" s="152"/>
      <c r="P530" s="152"/>
      <c r="Q530" s="152"/>
      <c r="R530" s="152"/>
      <c r="S530" s="152"/>
      <c r="T530" s="152"/>
      <c r="U530" s="152"/>
      <c r="V530" s="152"/>
      <c r="W530" s="152"/>
      <c r="X530" s="152"/>
      <c r="Y530" s="152"/>
      <c r="Z530" s="150"/>
      <c r="AA530" s="150"/>
      <c r="AB530" s="150"/>
      <c r="AC530" s="150"/>
      <c r="AD530" s="150"/>
      <c r="AE530" s="150"/>
      <c r="AF530" s="150"/>
      <c r="AG530" s="152"/>
      <c r="AH530" s="4">
        <f t="shared" si="57"/>
        <v>0</v>
      </c>
      <c r="AI530" s="4">
        <f t="shared" si="58"/>
        <v>0</v>
      </c>
      <c r="AJ530" s="4">
        <f t="shared" si="59"/>
        <v>0</v>
      </c>
      <c r="AK530" s="4">
        <f t="shared" si="60"/>
        <v>0</v>
      </c>
      <c r="AL530" s="4">
        <f t="shared" si="61"/>
        <v>0</v>
      </c>
    </row>
    <row r="531" spans="6:38" ht="20.100000000000001" customHeight="1" x14ac:dyDescent="0.25">
      <c r="F531" s="4">
        <f t="shared" si="56"/>
        <v>0</v>
      </c>
      <c r="G531" s="218">
        <f t="shared" si="62"/>
        <v>0</v>
      </c>
      <c r="H531" s="212"/>
      <c r="I531" s="152"/>
      <c r="J531" s="152"/>
      <c r="K531" s="150"/>
      <c r="L531" s="150"/>
      <c r="M531" s="150"/>
      <c r="N531" s="150"/>
      <c r="O531" s="152"/>
      <c r="P531" s="152"/>
      <c r="Q531" s="152"/>
      <c r="R531" s="152"/>
      <c r="S531" s="152"/>
      <c r="T531" s="152"/>
      <c r="U531" s="152"/>
      <c r="V531" s="152"/>
      <c r="W531" s="152"/>
      <c r="X531" s="152"/>
      <c r="Y531" s="152"/>
      <c r="Z531" s="150"/>
      <c r="AA531" s="150"/>
      <c r="AB531" s="150"/>
      <c r="AC531" s="150"/>
      <c r="AD531" s="150"/>
      <c r="AE531" s="150"/>
      <c r="AF531" s="150"/>
      <c r="AG531" s="152"/>
      <c r="AH531" s="4">
        <f t="shared" si="57"/>
        <v>0</v>
      </c>
      <c r="AI531" s="4">
        <f t="shared" si="58"/>
        <v>0</v>
      </c>
      <c r="AJ531" s="4">
        <f t="shared" si="59"/>
        <v>0</v>
      </c>
      <c r="AK531" s="4">
        <f t="shared" si="60"/>
        <v>0</v>
      </c>
      <c r="AL531" s="4">
        <f t="shared" si="61"/>
        <v>0</v>
      </c>
    </row>
    <row r="532" spans="6:38" ht="20.100000000000001" customHeight="1" x14ac:dyDescent="0.25">
      <c r="F532" s="4">
        <f t="shared" si="56"/>
        <v>0</v>
      </c>
      <c r="G532" s="218">
        <f t="shared" si="62"/>
        <v>0</v>
      </c>
      <c r="H532" s="212"/>
      <c r="I532" s="152"/>
      <c r="J532" s="152"/>
      <c r="K532" s="150"/>
      <c r="L532" s="150"/>
      <c r="M532" s="150"/>
      <c r="N532" s="150"/>
      <c r="O532" s="152"/>
      <c r="P532" s="152"/>
      <c r="Q532" s="152"/>
      <c r="R532" s="152"/>
      <c r="S532" s="152"/>
      <c r="T532" s="152"/>
      <c r="U532" s="152"/>
      <c r="V532" s="152"/>
      <c r="W532" s="152"/>
      <c r="X532" s="152"/>
      <c r="Y532" s="152"/>
      <c r="Z532" s="150"/>
      <c r="AA532" s="150"/>
      <c r="AB532" s="150"/>
      <c r="AC532" s="150"/>
      <c r="AD532" s="150"/>
      <c r="AE532" s="150"/>
      <c r="AF532" s="150"/>
      <c r="AG532" s="152"/>
      <c r="AH532" s="4">
        <f t="shared" si="57"/>
        <v>0</v>
      </c>
      <c r="AI532" s="4">
        <f t="shared" si="58"/>
        <v>0</v>
      </c>
      <c r="AJ532" s="4">
        <f t="shared" si="59"/>
        <v>0</v>
      </c>
      <c r="AK532" s="4">
        <f t="shared" si="60"/>
        <v>0</v>
      </c>
      <c r="AL532" s="4">
        <f t="shared" si="61"/>
        <v>0</v>
      </c>
    </row>
    <row r="533" spans="6:38" ht="20.100000000000001" customHeight="1" x14ac:dyDescent="0.25">
      <c r="F533" s="4">
        <f t="shared" si="56"/>
        <v>0</v>
      </c>
      <c r="G533" s="218">
        <f t="shared" si="62"/>
        <v>0</v>
      </c>
      <c r="H533" s="212"/>
      <c r="I533" s="152"/>
      <c r="J533" s="152"/>
      <c r="K533" s="150"/>
      <c r="L533" s="150"/>
      <c r="M533" s="150"/>
      <c r="N533" s="150"/>
      <c r="O533" s="152"/>
      <c r="P533" s="152"/>
      <c r="Q533" s="152"/>
      <c r="R533" s="152"/>
      <c r="S533" s="152"/>
      <c r="T533" s="152"/>
      <c r="U533" s="152"/>
      <c r="V533" s="152"/>
      <c r="W533" s="152"/>
      <c r="X533" s="152"/>
      <c r="Y533" s="152"/>
      <c r="Z533" s="150"/>
      <c r="AA533" s="150"/>
      <c r="AB533" s="150"/>
      <c r="AC533" s="150"/>
      <c r="AD533" s="150"/>
      <c r="AE533" s="150"/>
      <c r="AF533" s="150"/>
      <c r="AG533" s="152"/>
      <c r="AH533" s="4">
        <f t="shared" si="57"/>
        <v>0</v>
      </c>
      <c r="AI533" s="4">
        <f t="shared" si="58"/>
        <v>0</v>
      </c>
      <c r="AJ533" s="4">
        <f t="shared" si="59"/>
        <v>0</v>
      </c>
      <c r="AK533" s="4">
        <f t="shared" si="60"/>
        <v>0</v>
      </c>
      <c r="AL533" s="4">
        <f t="shared" si="61"/>
        <v>0</v>
      </c>
    </row>
    <row r="534" spans="6:38" ht="20.100000000000001" customHeight="1" x14ac:dyDescent="0.25">
      <c r="F534" s="4">
        <f t="shared" si="56"/>
        <v>0</v>
      </c>
      <c r="G534" s="218">
        <f t="shared" si="62"/>
        <v>0</v>
      </c>
      <c r="H534" s="212"/>
      <c r="I534" s="152"/>
      <c r="J534" s="152"/>
      <c r="K534" s="150"/>
      <c r="L534" s="150"/>
      <c r="M534" s="150"/>
      <c r="N534" s="150"/>
      <c r="O534" s="152"/>
      <c r="P534" s="152"/>
      <c r="Q534" s="152"/>
      <c r="R534" s="152"/>
      <c r="S534" s="152"/>
      <c r="T534" s="152"/>
      <c r="U534" s="152"/>
      <c r="V534" s="152"/>
      <c r="W534" s="152"/>
      <c r="X534" s="152"/>
      <c r="Y534" s="152"/>
      <c r="Z534" s="150"/>
      <c r="AA534" s="150"/>
      <c r="AB534" s="150"/>
      <c r="AC534" s="150"/>
      <c r="AD534" s="150"/>
      <c r="AE534" s="150"/>
      <c r="AF534" s="150"/>
      <c r="AG534" s="152"/>
      <c r="AH534" s="4">
        <f t="shared" si="57"/>
        <v>0</v>
      </c>
      <c r="AI534" s="4">
        <f t="shared" si="58"/>
        <v>0</v>
      </c>
      <c r="AJ534" s="4">
        <f t="shared" si="59"/>
        <v>0</v>
      </c>
      <c r="AK534" s="4">
        <f t="shared" si="60"/>
        <v>0</v>
      </c>
      <c r="AL534" s="4">
        <f t="shared" si="61"/>
        <v>0</v>
      </c>
    </row>
    <row r="535" spans="6:38" ht="20.100000000000001" customHeight="1" x14ac:dyDescent="0.25">
      <c r="F535" s="4">
        <f t="shared" si="56"/>
        <v>0</v>
      </c>
      <c r="G535" s="218">
        <f t="shared" si="62"/>
        <v>0</v>
      </c>
      <c r="H535" s="212"/>
      <c r="I535" s="152"/>
      <c r="J535" s="152"/>
      <c r="K535" s="150"/>
      <c r="L535" s="150"/>
      <c r="M535" s="150"/>
      <c r="N535" s="150"/>
      <c r="O535" s="152"/>
      <c r="P535" s="152"/>
      <c r="Q535" s="152"/>
      <c r="R535" s="152"/>
      <c r="S535" s="152"/>
      <c r="T535" s="152"/>
      <c r="U535" s="152"/>
      <c r="V535" s="152"/>
      <c r="W535" s="152"/>
      <c r="X535" s="152"/>
      <c r="Y535" s="152"/>
      <c r="Z535" s="150"/>
      <c r="AA535" s="150"/>
      <c r="AB535" s="150"/>
      <c r="AC535" s="150"/>
      <c r="AD535" s="150"/>
      <c r="AE535" s="150"/>
      <c r="AF535" s="150"/>
      <c r="AG535" s="152"/>
      <c r="AH535" s="4">
        <f t="shared" si="57"/>
        <v>0</v>
      </c>
      <c r="AI535" s="4">
        <f t="shared" si="58"/>
        <v>0</v>
      </c>
      <c r="AJ535" s="4">
        <f t="shared" si="59"/>
        <v>0</v>
      </c>
      <c r="AK535" s="4">
        <f t="shared" si="60"/>
        <v>0</v>
      </c>
      <c r="AL535" s="4">
        <f t="shared" si="61"/>
        <v>0</v>
      </c>
    </row>
    <row r="536" spans="6:38" ht="20.100000000000001" customHeight="1" x14ac:dyDescent="0.25">
      <c r="F536" s="4">
        <f t="shared" si="56"/>
        <v>0</v>
      </c>
      <c r="G536" s="218">
        <f t="shared" si="62"/>
        <v>0</v>
      </c>
      <c r="H536" s="212"/>
      <c r="I536" s="152"/>
      <c r="J536" s="152"/>
      <c r="K536" s="150"/>
      <c r="L536" s="150"/>
      <c r="M536" s="150"/>
      <c r="N536" s="150"/>
      <c r="O536" s="152"/>
      <c r="P536" s="152"/>
      <c r="Q536" s="152"/>
      <c r="R536" s="152"/>
      <c r="S536" s="152"/>
      <c r="T536" s="152"/>
      <c r="U536" s="152"/>
      <c r="V536" s="152"/>
      <c r="W536" s="152"/>
      <c r="X536" s="152"/>
      <c r="Y536" s="152"/>
      <c r="Z536" s="150"/>
      <c r="AA536" s="150"/>
      <c r="AB536" s="150"/>
      <c r="AC536" s="150"/>
      <c r="AD536" s="150"/>
      <c r="AE536" s="150"/>
      <c r="AF536" s="150"/>
      <c r="AG536" s="152"/>
      <c r="AH536" s="4">
        <f t="shared" si="57"/>
        <v>0</v>
      </c>
      <c r="AI536" s="4">
        <f t="shared" si="58"/>
        <v>0</v>
      </c>
      <c r="AJ536" s="4">
        <f t="shared" si="59"/>
        <v>0</v>
      </c>
      <c r="AK536" s="4">
        <f t="shared" si="60"/>
        <v>0</v>
      </c>
      <c r="AL536" s="4">
        <f t="shared" si="61"/>
        <v>0</v>
      </c>
    </row>
    <row r="537" spans="6:38" ht="20.100000000000001" customHeight="1" x14ac:dyDescent="0.25">
      <c r="F537" s="4">
        <f t="shared" si="56"/>
        <v>0</v>
      </c>
      <c r="G537" s="218">
        <f t="shared" si="62"/>
        <v>0</v>
      </c>
      <c r="H537" s="212"/>
      <c r="I537" s="152"/>
      <c r="J537" s="152"/>
      <c r="K537" s="150"/>
      <c r="L537" s="150"/>
      <c r="M537" s="150"/>
      <c r="N537" s="150"/>
      <c r="O537" s="152"/>
      <c r="P537" s="152"/>
      <c r="Q537" s="152"/>
      <c r="R537" s="152"/>
      <c r="S537" s="152"/>
      <c r="T537" s="152"/>
      <c r="U537" s="152"/>
      <c r="V537" s="152"/>
      <c r="W537" s="152"/>
      <c r="X537" s="152"/>
      <c r="Y537" s="152"/>
      <c r="Z537" s="150"/>
      <c r="AA537" s="150"/>
      <c r="AB537" s="150"/>
      <c r="AC537" s="150"/>
      <c r="AD537" s="150"/>
      <c r="AE537" s="150"/>
      <c r="AF537" s="150"/>
      <c r="AG537" s="152"/>
      <c r="AH537" s="4">
        <f t="shared" si="57"/>
        <v>0</v>
      </c>
      <c r="AI537" s="4">
        <f t="shared" si="58"/>
        <v>0</v>
      </c>
      <c r="AJ537" s="4">
        <f t="shared" si="59"/>
        <v>0</v>
      </c>
      <c r="AK537" s="4">
        <f t="shared" si="60"/>
        <v>0</v>
      </c>
      <c r="AL537" s="4">
        <f t="shared" si="61"/>
        <v>0</v>
      </c>
    </row>
    <row r="538" spans="6:38" ht="20.100000000000001" customHeight="1" x14ac:dyDescent="0.25">
      <c r="F538" s="4">
        <f t="shared" si="56"/>
        <v>0</v>
      </c>
      <c r="G538" s="218">
        <f t="shared" si="62"/>
        <v>0</v>
      </c>
      <c r="H538" s="212"/>
      <c r="I538" s="152"/>
      <c r="J538" s="152"/>
      <c r="K538" s="150"/>
      <c r="L538" s="150"/>
      <c r="M538" s="150"/>
      <c r="N538" s="150"/>
      <c r="O538" s="152"/>
      <c r="P538" s="152"/>
      <c r="Q538" s="152"/>
      <c r="R538" s="152"/>
      <c r="S538" s="152"/>
      <c r="T538" s="152"/>
      <c r="U538" s="152"/>
      <c r="V538" s="152"/>
      <c r="W538" s="152"/>
      <c r="X538" s="152"/>
      <c r="Y538" s="152"/>
      <c r="Z538" s="150"/>
      <c r="AA538" s="150"/>
      <c r="AB538" s="150"/>
      <c r="AC538" s="150"/>
      <c r="AD538" s="150"/>
      <c r="AE538" s="150"/>
      <c r="AF538" s="150"/>
      <c r="AG538" s="152"/>
      <c r="AH538" s="4">
        <f t="shared" si="57"/>
        <v>0</v>
      </c>
      <c r="AI538" s="4">
        <f t="shared" si="58"/>
        <v>0</v>
      </c>
      <c r="AJ538" s="4">
        <f t="shared" si="59"/>
        <v>0</v>
      </c>
      <c r="AK538" s="4">
        <f t="shared" si="60"/>
        <v>0</v>
      </c>
      <c r="AL538" s="4">
        <f t="shared" si="61"/>
        <v>0</v>
      </c>
    </row>
    <row r="539" spans="6:38" ht="20.100000000000001" customHeight="1" x14ac:dyDescent="0.25">
      <c r="F539" s="4">
        <f t="shared" si="56"/>
        <v>0</v>
      </c>
      <c r="G539" s="218">
        <f t="shared" si="62"/>
        <v>0</v>
      </c>
      <c r="H539" s="212"/>
      <c r="I539" s="152"/>
      <c r="J539" s="152"/>
      <c r="K539" s="150"/>
      <c r="L539" s="150"/>
      <c r="M539" s="150"/>
      <c r="N539" s="150"/>
      <c r="O539" s="152"/>
      <c r="P539" s="152"/>
      <c r="Q539" s="152"/>
      <c r="R539" s="152"/>
      <c r="S539" s="152"/>
      <c r="T539" s="152"/>
      <c r="U539" s="152"/>
      <c r="V539" s="152"/>
      <c r="W539" s="152"/>
      <c r="X539" s="152"/>
      <c r="Y539" s="152"/>
      <c r="Z539" s="150"/>
      <c r="AA539" s="150"/>
      <c r="AB539" s="150"/>
      <c r="AC539" s="150"/>
      <c r="AD539" s="150"/>
      <c r="AE539" s="150"/>
      <c r="AF539" s="150"/>
      <c r="AG539" s="152"/>
      <c r="AH539" s="4">
        <f t="shared" si="57"/>
        <v>0</v>
      </c>
      <c r="AI539" s="4">
        <f t="shared" si="58"/>
        <v>0</v>
      </c>
      <c r="AJ539" s="4">
        <f t="shared" si="59"/>
        <v>0</v>
      </c>
      <c r="AK539" s="4">
        <f t="shared" si="60"/>
        <v>0</v>
      </c>
      <c r="AL539" s="4">
        <f t="shared" si="61"/>
        <v>0</v>
      </c>
    </row>
    <row r="540" spans="6:38" ht="20.100000000000001" customHeight="1" x14ac:dyDescent="0.25">
      <c r="F540" s="4">
        <f t="shared" si="56"/>
        <v>0</v>
      </c>
      <c r="G540" s="218">
        <f t="shared" si="62"/>
        <v>0</v>
      </c>
      <c r="H540" s="212"/>
      <c r="I540" s="152"/>
      <c r="J540" s="152"/>
      <c r="K540" s="150"/>
      <c r="L540" s="150"/>
      <c r="M540" s="150"/>
      <c r="N540" s="150"/>
      <c r="O540" s="152"/>
      <c r="P540" s="152"/>
      <c r="Q540" s="152"/>
      <c r="R540" s="152"/>
      <c r="S540" s="152"/>
      <c r="T540" s="152"/>
      <c r="U540" s="152"/>
      <c r="V540" s="152"/>
      <c r="W540" s="152"/>
      <c r="X540" s="152"/>
      <c r="Y540" s="152"/>
      <c r="Z540" s="150"/>
      <c r="AA540" s="150"/>
      <c r="AB540" s="150"/>
      <c r="AC540" s="150"/>
      <c r="AD540" s="150"/>
      <c r="AE540" s="150"/>
      <c r="AF540" s="150"/>
      <c r="AG540" s="152"/>
      <c r="AH540" s="4">
        <f t="shared" si="57"/>
        <v>0</v>
      </c>
      <c r="AI540" s="4">
        <f t="shared" si="58"/>
        <v>0</v>
      </c>
      <c r="AJ540" s="4">
        <f t="shared" si="59"/>
        <v>0</v>
      </c>
      <c r="AK540" s="4">
        <f t="shared" si="60"/>
        <v>0</v>
      </c>
      <c r="AL540" s="4">
        <f t="shared" si="61"/>
        <v>0</v>
      </c>
    </row>
    <row r="541" spans="6:38" ht="20.100000000000001" customHeight="1" x14ac:dyDescent="0.25">
      <c r="F541" s="4">
        <f t="shared" si="56"/>
        <v>0</v>
      </c>
      <c r="G541" s="218">
        <f t="shared" si="62"/>
        <v>0</v>
      </c>
      <c r="H541" s="212"/>
      <c r="I541" s="152"/>
      <c r="J541" s="152"/>
      <c r="K541" s="150"/>
      <c r="L541" s="150"/>
      <c r="M541" s="150"/>
      <c r="N541" s="150"/>
      <c r="O541" s="152"/>
      <c r="P541" s="152"/>
      <c r="Q541" s="152"/>
      <c r="R541" s="152"/>
      <c r="S541" s="152"/>
      <c r="T541" s="152"/>
      <c r="U541" s="152"/>
      <c r="V541" s="152"/>
      <c r="W541" s="152"/>
      <c r="X541" s="152"/>
      <c r="Y541" s="152"/>
      <c r="Z541" s="150"/>
      <c r="AA541" s="150"/>
      <c r="AB541" s="150"/>
      <c r="AC541" s="150"/>
      <c r="AD541" s="150"/>
      <c r="AE541" s="150"/>
      <c r="AF541" s="150"/>
      <c r="AG541" s="152"/>
      <c r="AH541" s="4">
        <f t="shared" si="57"/>
        <v>0</v>
      </c>
      <c r="AI541" s="4">
        <f t="shared" si="58"/>
        <v>0</v>
      </c>
      <c r="AJ541" s="4">
        <f t="shared" si="59"/>
        <v>0</v>
      </c>
      <c r="AK541" s="4">
        <f t="shared" si="60"/>
        <v>0</v>
      </c>
      <c r="AL541" s="4">
        <f t="shared" si="61"/>
        <v>0</v>
      </c>
    </row>
    <row r="542" spans="6:38" ht="20.100000000000001" customHeight="1" x14ac:dyDescent="0.25">
      <c r="F542" s="4">
        <f t="shared" si="56"/>
        <v>0</v>
      </c>
      <c r="G542" s="218">
        <f t="shared" si="62"/>
        <v>0</v>
      </c>
      <c r="H542" s="212"/>
      <c r="I542" s="152"/>
      <c r="J542" s="152"/>
      <c r="K542" s="150"/>
      <c r="L542" s="150"/>
      <c r="M542" s="150"/>
      <c r="N542" s="150"/>
      <c r="O542" s="152"/>
      <c r="P542" s="152"/>
      <c r="Q542" s="152"/>
      <c r="R542" s="152"/>
      <c r="S542" s="152"/>
      <c r="T542" s="152"/>
      <c r="U542" s="152"/>
      <c r="V542" s="152"/>
      <c r="W542" s="152"/>
      <c r="X542" s="152"/>
      <c r="Y542" s="152"/>
      <c r="Z542" s="150"/>
      <c r="AA542" s="150"/>
      <c r="AB542" s="150"/>
      <c r="AC542" s="150"/>
      <c r="AD542" s="150"/>
      <c r="AE542" s="150"/>
      <c r="AF542" s="150"/>
      <c r="AG542" s="152"/>
      <c r="AH542" s="4">
        <f t="shared" si="57"/>
        <v>0</v>
      </c>
      <c r="AI542" s="4">
        <f t="shared" si="58"/>
        <v>0</v>
      </c>
      <c r="AJ542" s="4">
        <f t="shared" si="59"/>
        <v>0</v>
      </c>
      <c r="AK542" s="4">
        <f t="shared" si="60"/>
        <v>0</v>
      </c>
      <c r="AL542" s="4">
        <f t="shared" si="61"/>
        <v>0</v>
      </c>
    </row>
    <row r="543" spans="6:38" ht="20.100000000000001" customHeight="1" x14ac:dyDescent="0.25">
      <c r="F543" s="4">
        <f t="shared" si="56"/>
        <v>0</v>
      </c>
      <c r="G543" s="218">
        <f t="shared" si="62"/>
        <v>0</v>
      </c>
      <c r="H543" s="212"/>
      <c r="I543" s="152"/>
      <c r="J543" s="152"/>
      <c r="K543" s="150"/>
      <c r="L543" s="150"/>
      <c r="M543" s="150"/>
      <c r="N543" s="150"/>
      <c r="O543" s="152"/>
      <c r="P543" s="152"/>
      <c r="Q543" s="152"/>
      <c r="R543" s="152"/>
      <c r="S543" s="152"/>
      <c r="T543" s="152"/>
      <c r="U543" s="152"/>
      <c r="V543" s="152"/>
      <c r="W543" s="152"/>
      <c r="X543" s="152"/>
      <c r="Y543" s="152"/>
      <c r="Z543" s="150"/>
      <c r="AA543" s="150"/>
      <c r="AB543" s="150"/>
      <c r="AC543" s="150"/>
      <c r="AD543" s="150"/>
      <c r="AE543" s="150"/>
      <c r="AF543" s="150"/>
      <c r="AG543" s="152"/>
      <c r="AH543" s="4">
        <f t="shared" si="57"/>
        <v>0</v>
      </c>
      <c r="AI543" s="4">
        <f t="shared" si="58"/>
        <v>0</v>
      </c>
      <c r="AJ543" s="4">
        <f t="shared" si="59"/>
        <v>0</v>
      </c>
      <c r="AK543" s="4">
        <f t="shared" si="60"/>
        <v>0</v>
      </c>
      <c r="AL543" s="4">
        <f t="shared" si="61"/>
        <v>0</v>
      </c>
    </row>
    <row r="544" spans="6:38" ht="20.100000000000001" customHeight="1" x14ac:dyDescent="0.25">
      <c r="F544" s="4">
        <f t="shared" si="56"/>
        <v>0</v>
      </c>
      <c r="G544" s="218">
        <f t="shared" si="62"/>
        <v>0</v>
      </c>
      <c r="H544" s="212"/>
      <c r="I544" s="152"/>
      <c r="J544" s="152"/>
      <c r="K544" s="150"/>
      <c r="L544" s="150"/>
      <c r="M544" s="150"/>
      <c r="N544" s="150"/>
      <c r="O544" s="152"/>
      <c r="P544" s="152"/>
      <c r="Q544" s="152"/>
      <c r="R544" s="152"/>
      <c r="S544" s="152"/>
      <c r="T544" s="152"/>
      <c r="U544" s="152"/>
      <c r="V544" s="152"/>
      <c r="W544" s="152"/>
      <c r="X544" s="152"/>
      <c r="Y544" s="152"/>
      <c r="Z544" s="150"/>
      <c r="AA544" s="150"/>
      <c r="AB544" s="150"/>
      <c r="AC544" s="150"/>
      <c r="AD544" s="150"/>
      <c r="AE544" s="150"/>
      <c r="AF544" s="150"/>
      <c r="AG544" s="152"/>
      <c r="AH544" s="4">
        <f t="shared" si="57"/>
        <v>0</v>
      </c>
      <c r="AI544" s="4">
        <f t="shared" si="58"/>
        <v>0</v>
      </c>
      <c r="AJ544" s="4">
        <f t="shared" si="59"/>
        <v>0</v>
      </c>
      <c r="AK544" s="4">
        <f t="shared" si="60"/>
        <v>0</v>
      </c>
      <c r="AL544" s="4">
        <f t="shared" si="61"/>
        <v>0</v>
      </c>
    </row>
    <row r="545" spans="6:38" ht="20.100000000000001" customHeight="1" x14ac:dyDescent="0.25">
      <c r="F545" s="4">
        <f t="shared" si="56"/>
        <v>0</v>
      </c>
      <c r="G545" s="218">
        <f t="shared" si="62"/>
        <v>0</v>
      </c>
      <c r="H545" s="212"/>
      <c r="I545" s="152"/>
      <c r="J545" s="152"/>
      <c r="K545" s="150"/>
      <c r="L545" s="150"/>
      <c r="M545" s="150"/>
      <c r="N545" s="150"/>
      <c r="O545" s="152"/>
      <c r="P545" s="152"/>
      <c r="Q545" s="152"/>
      <c r="R545" s="152"/>
      <c r="S545" s="152"/>
      <c r="T545" s="152"/>
      <c r="U545" s="152"/>
      <c r="V545" s="152"/>
      <c r="W545" s="152"/>
      <c r="X545" s="152"/>
      <c r="Y545" s="152"/>
      <c r="Z545" s="150"/>
      <c r="AA545" s="150"/>
      <c r="AB545" s="150"/>
      <c r="AC545" s="150"/>
      <c r="AD545" s="150"/>
      <c r="AE545" s="150"/>
      <c r="AF545" s="150"/>
      <c r="AG545" s="152"/>
      <c r="AH545" s="4">
        <f t="shared" si="57"/>
        <v>0</v>
      </c>
      <c r="AI545" s="4">
        <f t="shared" si="58"/>
        <v>0</v>
      </c>
      <c r="AJ545" s="4">
        <f t="shared" si="59"/>
        <v>0</v>
      </c>
      <c r="AK545" s="4">
        <f t="shared" si="60"/>
        <v>0</v>
      </c>
      <c r="AL545" s="4">
        <f t="shared" si="61"/>
        <v>0</v>
      </c>
    </row>
    <row r="546" spans="6:38" ht="20.100000000000001" customHeight="1" x14ac:dyDescent="0.25">
      <c r="F546" s="4">
        <f t="shared" si="56"/>
        <v>0</v>
      </c>
      <c r="G546" s="218">
        <f t="shared" si="62"/>
        <v>0</v>
      </c>
      <c r="H546" s="212"/>
      <c r="I546" s="152"/>
      <c r="J546" s="152"/>
      <c r="K546" s="150"/>
      <c r="L546" s="150"/>
      <c r="M546" s="150"/>
      <c r="N546" s="150"/>
      <c r="O546" s="152"/>
      <c r="P546" s="152"/>
      <c r="Q546" s="152"/>
      <c r="R546" s="152"/>
      <c r="S546" s="152"/>
      <c r="T546" s="152"/>
      <c r="U546" s="152"/>
      <c r="V546" s="152"/>
      <c r="W546" s="152"/>
      <c r="X546" s="152"/>
      <c r="Y546" s="152"/>
      <c r="Z546" s="150"/>
      <c r="AA546" s="150"/>
      <c r="AB546" s="150"/>
      <c r="AC546" s="150"/>
      <c r="AD546" s="150"/>
      <c r="AE546" s="150"/>
      <c r="AF546" s="150"/>
      <c r="AG546" s="152"/>
      <c r="AH546" s="4">
        <f t="shared" si="57"/>
        <v>0</v>
      </c>
      <c r="AI546" s="4">
        <f t="shared" si="58"/>
        <v>0</v>
      </c>
      <c r="AJ546" s="4">
        <f t="shared" si="59"/>
        <v>0</v>
      </c>
      <c r="AK546" s="4">
        <f t="shared" si="60"/>
        <v>0</v>
      </c>
      <c r="AL546" s="4">
        <f t="shared" si="61"/>
        <v>0</v>
      </c>
    </row>
    <row r="547" spans="6:38" ht="20.100000000000001" customHeight="1" x14ac:dyDescent="0.25">
      <c r="F547" s="4">
        <f t="shared" si="56"/>
        <v>0</v>
      </c>
      <c r="G547" s="218">
        <f t="shared" si="62"/>
        <v>0</v>
      </c>
      <c r="H547" s="212"/>
      <c r="I547" s="152"/>
      <c r="J547" s="152"/>
      <c r="K547" s="150"/>
      <c r="L547" s="150"/>
      <c r="M547" s="150"/>
      <c r="N547" s="150"/>
      <c r="O547" s="152"/>
      <c r="P547" s="152"/>
      <c r="Q547" s="152"/>
      <c r="R547" s="152"/>
      <c r="S547" s="152"/>
      <c r="T547" s="152"/>
      <c r="U547" s="152"/>
      <c r="V547" s="152"/>
      <c r="W547" s="152"/>
      <c r="X547" s="152"/>
      <c r="Y547" s="152"/>
      <c r="Z547" s="150"/>
      <c r="AA547" s="150"/>
      <c r="AB547" s="150"/>
      <c r="AC547" s="150"/>
      <c r="AD547" s="150"/>
      <c r="AE547" s="150"/>
      <c r="AF547" s="150"/>
      <c r="AG547" s="152"/>
      <c r="AH547" s="4">
        <f t="shared" si="57"/>
        <v>0</v>
      </c>
      <c r="AI547" s="4">
        <f t="shared" si="58"/>
        <v>0</v>
      </c>
      <c r="AJ547" s="4">
        <f t="shared" si="59"/>
        <v>0</v>
      </c>
      <c r="AK547" s="4">
        <f t="shared" si="60"/>
        <v>0</v>
      </c>
      <c r="AL547" s="4">
        <f t="shared" si="61"/>
        <v>0</v>
      </c>
    </row>
    <row r="548" spans="6:38" ht="20.100000000000001" customHeight="1" x14ac:dyDescent="0.25">
      <c r="F548" s="4">
        <f t="shared" si="56"/>
        <v>0</v>
      </c>
      <c r="G548" s="218">
        <f t="shared" si="62"/>
        <v>0</v>
      </c>
      <c r="H548" s="212"/>
      <c r="I548" s="152"/>
      <c r="J548" s="152"/>
      <c r="K548" s="150"/>
      <c r="L548" s="150"/>
      <c r="M548" s="150"/>
      <c r="N548" s="150"/>
      <c r="O548" s="152"/>
      <c r="P548" s="152"/>
      <c r="Q548" s="152"/>
      <c r="R548" s="152"/>
      <c r="S548" s="152"/>
      <c r="T548" s="152"/>
      <c r="U548" s="152"/>
      <c r="V548" s="152"/>
      <c r="W548" s="152"/>
      <c r="X548" s="152"/>
      <c r="Y548" s="152"/>
      <c r="Z548" s="150"/>
      <c r="AA548" s="150"/>
      <c r="AB548" s="150"/>
      <c r="AC548" s="150"/>
      <c r="AD548" s="150"/>
      <c r="AE548" s="150"/>
      <c r="AF548" s="150"/>
      <c r="AG548" s="152"/>
      <c r="AH548" s="4">
        <f t="shared" si="57"/>
        <v>0</v>
      </c>
      <c r="AI548" s="4">
        <f t="shared" si="58"/>
        <v>0</v>
      </c>
      <c r="AJ548" s="4">
        <f t="shared" si="59"/>
        <v>0</v>
      </c>
      <c r="AK548" s="4">
        <f t="shared" si="60"/>
        <v>0</v>
      </c>
      <c r="AL548" s="4">
        <f t="shared" si="61"/>
        <v>0</v>
      </c>
    </row>
    <row r="549" spans="6:38" ht="20.100000000000001" customHeight="1" x14ac:dyDescent="0.25">
      <c r="F549" s="4">
        <f t="shared" si="56"/>
        <v>0</v>
      </c>
      <c r="G549" s="218">
        <f t="shared" si="62"/>
        <v>0</v>
      </c>
      <c r="H549" s="212"/>
      <c r="I549" s="152"/>
      <c r="J549" s="152"/>
      <c r="K549" s="150"/>
      <c r="L549" s="150"/>
      <c r="M549" s="150"/>
      <c r="N549" s="150"/>
      <c r="O549" s="152"/>
      <c r="P549" s="152"/>
      <c r="Q549" s="152"/>
      <c r="R549" s="152"/>
      <c r="S549" s="152"/>
      <c r="T549" s="152"/>
      <c r="U549" s="152"/>
      <c r="V549" s="152"/>
      <c r="W549" s="152"/>
      <c r="X549" s="152"/>
      <c r="Y549" s="152"/>
      <c r="Z549" s="150"/>
      <c r="AA549" s="150"/>
      <c r="AB549" s="150"/>
      <c r="AC549" s="150"/>
      <c r="AD549" s="150"/>
      <c r="AE549" s="150"/>
      <c r="AF549" s="150"/>
      <c r="AG549" s="152"/>
      <c r="AH549" s="4">
        <f t="shared" si="57"/>
        <v>0</v>
      </c>
      <c r="AI549" s="4">
        <f t="shared" si="58"/>
        <v>0</v>
      </c>
      <c r="AJ549" s="4">
        <f t="shared" si="59"/>
        <v>0</v>
      </c>
      <c r="AK549" s="4">
        <f t="shared" si="60"/>
        <v>0</v>
      </c>
      <c r="AL549" s="4">
        <f t="shared" si="61"/>
        <v>0</v>
      </c>
    </row>
    <row r="550" spans="6:38" ht="20.100000000000001" customHeight="1" x14ac:dyDescent="0.25">
      <c r="F550" s="4">
        <f t="shared" si="56"/>
        <v>0</v>
      </c>
      <c r="G550" s="218">
        <f t="shared" si="62"/>
        <v>0</v>
      </c>
      <c r="H550" s="212"/>
      <c r="I550" s="152"/>
      <c r="J550" s="152"/>
      <c r="K550" s="150"/>
      <c r="L550" s="150"/>
      <c r="M550" s="150"/>
      <c r="N550" s="150"/>
      <c r="O550" s="152"/>
      <c r="P550" s="152"/>
      <c r="Q550" s="152"/>
      <c r="R550" s="152"/>
      <c r="S550" s="152"/>
      <c r="T550" s="152"/>
      <c r="U550" s="152"/>
      <c r="V550" s="152"/>
      <c r="W550" s="152"/>
      <c r="X550" s="152"/>
      <c r="Y550" s="152"/>
      <c r="Z550" s="150"/>
      <c r="AA550" s="150"/>
      <c r="AB550" s="150"/>
      <c r="AC550" s="150"/>
      <c r="AD550" s="150"/>
      <c r="AE550" s="150"/>
      <c r="AF550" s="150"/>
      <c r="AG550" s="152"/>
      <c r="AH550" s="4">
        <f t="shared" si="57"/>
        <v>0</v>
      </c>
      <c r="AI550" s="4">
        <f t="shared" si="58"/>
        <v>0</v>
      </c>
      <c r="AJ550" s="4">
        <f t="shared" si="59"/>
        <v>0</v>
      </c>
      <c r="AK550" s="4">
        <f t="shared" si="60"/>
        <v>0</v>
      </c>
      <c r="AL550" s="4">
        <f t="shared" si="61"/>
        <v>0</v>
      </c>
    </row>
    <row r="551" spans="6:38" ht="20.100000000000001" customHeight="1" x14ac:dyDescent="0.25">
      <c r="F551" s="4">
        <f t="shared" si="56"/>
        <v>0</v>
      </c>
      <c r="G551" s="218">
        <f t="shared" si="62"/>
        <v>0</v>
      </c>
      <c r="H551" s="212"/>
      <c r="I551" s="152"/>
      <c r="J551" s="152"/>
      <c r="K551" s="150"/>
      <c r="L551" s="150"/>
      <c r="M551" s="150"/>
      <c r="N551" s="150"/>
      <c r="O551" s="152"/>
      <c r="P551" s="152"/>
      <c r="Q551" s="152"/>
      <c r="R551" s="152"/>
      <c r="S551" s="152"/>
      <c r="T551" s="152"/>
      <c r="U551" s="152"/>
      <c r="V551" s="152"/>
      <c r="W551" s="152"/>
      <c r="X551" s="152"/>
      <c r="Y551" s="152"/>
      <c r="Z551" s="150"/>
      <c r="AA551" s="150"/>
      <c r="AB551" s="150"/>
      <c r="AC551" s="150"/>
      <c r="AD551" s="150"/>
      <c r="AE551" s="150"/>
      <c r="AF551" s="150"/>
      <c r="AG551" s="152"/>
      <c r="AH551" s="4">
        <f t="shared" si="57"/>
        <v>0</v>
      </c>
      <c r="AI551" s="4">
        <f t="shared" si="58"/>
        <v>0</v>
      </c>
      <c r="AJ551" s="4">
        <f t="shared" si="59"/>
        <v>0</v>
      </c>
      <c r="AK551" s="4">
        <f t="shared" si="60"/>
        <v>0</v>
      </c>
      <c r="AL551" s="4">
        <f t="shared" si="61"/>
        <v>0</v>
      </c>
    </row>
    <row r="552" spans="6:38" ht="20.100000000000001" customHeight="1" x14ac:dyDescent="0.25">
      <c r="F552" s="4">
        <f t="shared" si="56"/>
        <v>0</v>
      </c>
      <c r="G552" s="218">
        <f t="shared" si="62"/>
        <v>0</v>
      </c>
      <c r="H552" s="212"/>
      <c r="I552" s="152"/>
      <c r="J552" s="152"/>
      <c r="K552" s="150"/>
      <c r="L552" s="150"/>
      <c r="M552" s="150"/>
      <c r="N552" s="150"/>
      <c r="O552" s="152"/>
      <c r="P552" s="152"/>
      <c r="Q552" s="152"/>
      <c r="R552" s="152"/>
      <c r="S552" s="152"/>
      <c r="T552" s="152"/>
      <c r="U552" s="152"/>
      <c r="V552" s="152"/>
      <c r="W552" s="152"/>
      <c r="X552" s="152"/>
      <c r="Y552" s="152"/>
      <c r="Z552" s="150"/>
      <c r="AA552" s="150"/>
      <c r="AB552" s="150"/>
      <c r="AC552" s="150"/>
      <c r="AD552" s="150"/>
      <c r="AE552" s="150"/>
      <c r="AF552" s="150"/>
      <c r="AG552" s="152"/>
      <c r="AH552" s="4">
        <f t="shared" si="57"/>
        <v>0</v>
      </c>
      <c r="AI552" s="4">
        <f t="shared" si="58"/>
        <v>0</v>
      </c>
      <c r="AJ552" s="4">
        <f t="shared" si="59"/>
        <v>0</v>
      </c>
      <c r="AK552" s="4">
        <f t="shared" si="60"/>
        <v>0</v>
      </c>
      <c r="AL552" s="4">
        <f t="shared" si="61"/>
        <v>0</v>
      </c>
    </row>
    <row r="553" spans="6:38" ht="20.100000000000001" customHeight="1" x14ac:dyDescent="0.25">
      <c r="F553" s="4">
        <f t="shared" si="56"/>
        <v>0</v>
      </c>
      <c r="G553" s="218">
        <f t="shared" si="62"/>
        <v>0</v>
      </c>
      <c r="H553" s="212"/>
      <c r="I553" s="152"/>
      <c r="J553" s="152"/>
      <c r="K553" s="150"/>
      <c r="L553" s="150"/>
      <c r="M553" s="150"/>
      <c r="N553" s="150"/>
      <c r="O553" s="152"/>
      <c r="P553" s="152"/>
      <c r="Q553" s="152"/>
      <c r="R553" s="152"/>
      <c r="S553" s="152"/>
      <c r="T553" s="152"/>
      <c r="U553" s="152"/>
      <c r="V553" s="152"/>
      <c r="W553" s="152"/>
      <c r="X553" s="152"/>
      <c r="Y553" s="152"/>
      <c r="Z553" s="150"/>
      <c r="AA553" s="150"/>
      <c r="AB553" s="150"/>
      <c r="AC553" s="150"/>
      <c r="AD553" s="150"/>
      <c r="AE553" s="150"/>
      <c r="AF553" s="150"/>
      <c r="AG553" s="152"/>
      <c r="AH553" s="4">
        <f t="shared" si="57"/>
        <v>0</v>
      </c>
      <c r="AI553" s="4">
        <f t="shared" si="58"/>
        <v>0</v>
      </c>
      <c r="AJ553" s="4">
        <f t="shared" si="59"/>
        <v>0</v>
      </c>
      <c r="AK553" s="4">
        <f t="shared" si="60"/>
        <v>0</v>
      </c>
      <c r="AL553" s="4">
        <f t="shared" si="61"/>
        <v>0</v>
      </c>
    </row>
    <row r="554" spans="6:38" ht="20.100000000000001" customHeight="1" x14ac:dyDescent="0.25">
      <c r="F554" s="4">
        <f t="shared" si="56"/>
        <v>0</v>
      </c>
      <c r="G554" s="218">
        <f t="shared" si="62"/>
        <v>0</v>
      </c>
      <c r="H554" s="212"/>
      <c r="I554" s="152"/>
      <c r="J554" s="152"/>
      <c r="K554" s="150"/>
      <c r="L554" s="150"/>
      <c r="M554" s="150"/>
      <c r="N554" s="150"/>
      <c r="O554" s="152"/>
      <c r="P554" s="152"/>
      <c r="Q554" s="152"/>
      <c r="R554" s="152"/>
      <c r="S554" s="152"/>
      <c r="T554" s="152"/>
      <c r="U554" s="152"/>
      <c r="V554" s="152"/>
      <c r="W554" s="152"/>
      <c r="X554" s="152"/>
      <c r="Y554" s="152"/>
      <c r="Z554" s="150"/>
      <c r="AA554" s="150"/>
      <c r="AB554" s="150"/>
      <c r="AC554" s="150"/>
      <c r="AD554" s="150"/>
      <c r="AE554" s="150"/>
      <c r="AF554" s="150"/>
      <c r="AG554" s="152"/>
      <c r="AH554" s="4">
        <f t="shared" si="57"/>
        <v>0</v>
      </c>
      <c r="AI554" s="4">
        <f t="shared" si="58"/>
        <v>0</v>
      </c>
      <c r="AJ554" s="4">
        <f t="shared" si="59"/>
        <v>0</v>
      </c>
      <c r="AK554" s="4">
        <f t="shared" si="60"/>
        <v>0</v>
      </c>
      <c r="AL554" s="4">
        <f t="shared" si="61"/>
        <v>0</v>
      </c>
    </row>
    <row r="555" spans="6:38" ht="20.100000000000001" customHeight="1" x14ac:dyDescent="0.25">
      <c r="F555" s="4">
        <f t="shared" si="56"/>
        <v>0</v>
      </c>
      <c r="G555" s="218">
        <f t="shared" si="62"/>
        <v>0</v>
      </c>
      <c r="H555" s="212"/>
      <c r="I555" s="152"/>
      <c r="J555" s="152"/>
      <c r="K555" s="150"/>
      <c r="L555" s="150"/>
      <c r="M555" s="150"/>
      <c r="N555" s="150"/>
      <c r="O555" s="152"/>
      <c r="P555" s="152"/>
      <c r="Q555" s="152"/>
      <c r="R555" s="152"/>
      <c r="S555" s="152"/>
      <c r="T555" s="152"/>
      <c r="U555" s="152"/>
      <c r="V555" s="152"/>
      <c r="W555" s="152"/>
      <c r="X555" s="152"/>
      <c r="Y555" s="152"/>
      <c r="Z555" s="150"/>
      <c r="AA555" s="150"/>
      <c r="AB555" s="150"/>
      <c r="AC555" s="150"/>
      <c r="AD555" s="150"/>
      <c r="AE555" s="150"/>
      <c r="AF555" s="150"/>
      <c r="AG555" s="152"/>
      <c r="AH555" s="4">
        <f t="shared" si="57"/>
        <v>0</v>
      </c>
      <c r="AI555" s="4">
        <f t="shared" si="58"/>
        <v>0</v>
      </c>
      <c r="AJ555" s="4">
        <f t="shared" si="59"/>
        <v>0</v>
      </c>
      <c r="AK555" s="4">
        <f t="shared" si="60"/>
        <v>0</v>
      </c>
      <c r="AL555" s="4">
        <f t="shared" si="61"/>
        <v>0</v>
      </c>
    </row>
    <row r="556" spans="6:38" ht="20.100000000000001" customHeight="1" x14ac:dyDescent="0.25">
      <c r="F556" s="4">
        <f t="shared" si="56"/>
        <v>0</v>
      </c>
      <c r="G556" s="218">
        <f t="shared" si="62"/>
        <v>0</v>
      </c>
      <c r="H556" s="212"/>
      <c r="I556" s="152"/>
      <c r="J556" s="152"/>
      <c r="K556" s="150"/>
      <c r="L556" s="150"/>
      <c r="M556" s="150"/>
      <c r="N556" s="150"/>
      <c r="O556" s="152"/>
      <c r="P556" s="152"/>
      <c r="Q556" s="152"/>
      <c r="R556" s="152"/>
      <c r="S556" s="152"/>
      <c r="T556" s="152"/>
      <c r="U556" s="152"/>
      <c r="V556" s="152"/>
      <c r="W556" s="152"/>
      <c r="X556" s="152"/>
      <c r="Y556" s="152"/>
      <c r="Z556" s="150"/>
      <c r="AA556" s="150"/>
      <c r="AB556" s="150"/>
      <c r="AC556" s="150"/>
      <c r="AD556" s="150"/>
      <c r="AE556" s="150"/>
      <c r="AF556" s="150"/>
      <c r="AG556" s="152"/>
      <c r="AH556" s="4">
        <f t="shared" si="57"/>
        <v>0</v>
      </c>
      <c r="AI556" s="4">
        <f t="shared" si="58"/>
        <v>0</v>
      </c>
      <c r="AJ556" s="4">
        <f t="shared" si="59"/>
        <v>0</v>
      </c>
      <c r="AK556" s="4">
        <f t="shared" si="60"/>
        <v>0</v>
      </c>
      <c r="AL556" s="4">
        <f t="shared" si="61"/>
        <v>0</v>
      </c>
    </row>
    <row r="557" spans="6:38" ht="20.100000000000001" customHeight="1" x14ac:dyDescent="0.25">
      <c r="F557" s="4">
        <f t="shared" si="56"/>
        <v>0</v>
      </c>
      <c r="G557" s="218">
        <f t="shared" si="62"/>
        <v>0</v>
      </c>
      <c r="H557" s="212"/>
      <c r="I557" s="152"/>
      <c r="J557" s="152"/>
      <c r="K557" s="150"/>
      <c r="L557" s="150"/>
      <c r="M557" s="150"/>
      <c r="N557" s="150"/>
      <c r="O557" s="152"/>
      <c r="P557" s="152"/>
      <c r="Q557" s="152"/>
      <c r="R557" s="152"/>
      <c r="S557" s="152"/>
      <c r="T557" s="152"/>
      <c r="U557" s="152"/>
      <c r="V557" s="152"/>
      <c r="W557" s="152"/>
      <c r="X557" s="152"/>
      <c r="Y557" s="152"/>
      <c r="Z557" s="150"/>
      <c r="AA557" s="150"/>
      <c r="AB557" s="150"/>
      <c r="AC557" s="150"/>
      <c r="AD557" s="150"/>
      <c r="AE557" s="150"/>
      <c r="AF557" s="150"/>
      <c r="AG557" s="152"/>
      <c r="AH557" s="4">
        <f t="shared" si="57"/>
        <v>0</v>
      </c>
      <c r="AI557" s="4">
        <f t="shared" si="58"/>
        <v>0</v>
      </c>
      <c r="AJ557" s="4">
        <f t="shared" si="59"/>
        <v>0</v>
      </c>
      <c r="AK557" s="4">
        <f t="shared" si="60"/>
        <v>0</v>
      </c>
      <c r="AL557" s="4">
        <f t="shared" si="61"/>
        <v>0</v>
      </c>
    </row>
    <row r="558" spans="6:38" ht="20.100000000000001" customHeight="1" x14ac:dyDescent="0.25">
      <c r="F558" s="4">
        <f t="shared" si="56"/>
        <v>0</v>
      </c>
      <c r="G558" s="218">
        <f t="shared" si="62"/>
        <v>0</v>
      </c>
      <c r="H558" s="212"/>
      <c r="I558" s="152"/>
      <c r="J558" s="152"/>
      <c r="K558" s="150"/>
      <c r="L558" s="150"/>
      <c r="M558" s="150"/>
      <c r="N558" s="150"/>
      <c r="O558" s="152"/>
      <c r="P558" s="152"/>
      <c r="Q558" s="152"/>
      <c r="R558" s="152"/>
      <c r="S558" s="152"/>
      <c r="T558" s="152"/>
      <c r="U558" s="152"/>
      <c r="V558" s="152"/>
      <c r="W558" s="152"/>
      <c r="X558" s="152"/>
      <c r="Y558" s="152"/>
      <c r="Z558" s="150"/>
      <c r="AA558" s="150"/>
      <c r="AB558" s="150"/>
      <c r="AC558" s="150"/>
      <c r="AD558" s="150"/>
      <c r="AE558" s="150"/>
      <c r="AF558" s="150"/>
      <c r="AG558" s="152"/>
      <c r="AH558" s="4">
        <f t="shared" si="57"/>
        <v>0</v>
      </c>
      <c r="AI558" s="4">
        <f t="shared" si="58"/>
        <v>0</v>
      </c>
      <c r="AJ558" s="4">
        <f t="shared" si="59"/>
        <v>0</v>
      </c>
      <c r="AK558" s="4">
        <f t="shared" si="60"/>
        <v>0</v>
      </c>
      <c r="AL558" s="4">
        <f t="shared" si="61"/>
        <v>0</v>
      </c>
    </row>
    <row r="559" spans="6:38" ht="20.100000000000001" customHeight="1" x14ac:dyDescent="0.25">
      <c r="F559" s="4">
        <f t="shared" si="56"/>
        <v>0</v>
      </c>
      <c r="G559" s="218">
        <f t="shared" si="62"/>
        <v>0</v>
      </c>
      <c r="H559" s="212"/>
      <c r="I559" s="152"/>
      <c r="J559" s="152"/>
      <c r="K559" s="150"/>
      <c r="L559" s="150"/>
      <c r="M559" s="150"/>
      <c r="N559" s="150"/>
      <c r="O559" s="152"/>
      <c r="P559" s="152"/>
      <c r="Q559" s="152"/>
      <c r="R559" s="152"/>
      <c r="S559" s="152"/>
      <c r="T559" s="152"/>
      <c r="U559" s="152"/>
      <c r="V559" s="152"/>
      <c r="W559" s="152"/>
      <c r="X559" s="152"/>
      <c r="Y559" s="152"/>
      <c r="Z559" s="150"/>
      <c r="AA559" s="150"/>
      <c r="AB559" s="150"/>
      <c r="AC559" s="150"/>
      <c r="AD559" s="150"/>
      <c r="AE559" s="150"/>
      <c r="AF559" s="150"/>
      <c r="AG559" s="152"/>
      <c r="AH559" s="4">
        <f t="shared" si="57"/>
        <v>0</v>
      </c>
      <c r="AI559" s="4">
        <f t="shared" si="58"/>
        <v>0</v>
      </c>
      <c r="AJ559" s="4">
        <f t="shared" si="59"/>
        <v>0</v>
      </c>
      <c r="AK559" s="4">
        <f t="shared" si="60"/>
        <v>0</v>
      </c>
      <c r="AL559" s="4">
        <f t="shared" si="61"/>
        <v>0</v>
      </c>
    </row>
    <row r="560" spans="6:38" ht="20.100000000000001" customHeight="1" x14ac:dyDescent="0.25">
      <c r="F560" s="4">
        <f t="shared" si="56"/>
        <v>0</v>
      </c>
      <c r="G560" s="218">
        <f t="shared" si="62"/>
        <v>0</v>
      </c>
      <c r="H560" s="212"/>
      <c r="I560" s="152"/>
      <c r="J560" s="152"/>
      <c r="K560" s="150"/>
      <c r="L560" s="150"/>
      <c r="M560" s="150"/>
      <c r="N560" s="150"/>
      <c r="O560" s="152"/>
      <c r="P560" s="152"/>
      <c r="Q560" s="152"/>
      <c r="R560" s="152"/>
      <c r="S560" s="152"/>
      <c r="T560" s="152"/>
      <c r="U560" s="152"/>
      <c r="V560" s="152"/>
      <c r="W560" s="152"/>
      <c r="X560" s="152"/>
      <c r="Y560" s="152"/>
      <c r="Z560" s="150"/>
      <c r="AA560" s="150"/>
      <c r="AB560" s="150"/>
      <c r="AC560" s="150"/>
      <c r="AD560" s="150"/>
      <c r="AE560" s="150"/>
      <c r="AF560" s="150"/>
      <c r="AG560" s="152"/>
      <c r="AH560" s="4">
        <f t="shared" si="57"/>
        <v>0</v>
      </c>
      <c r="AI560" s="4">
        <f t="shared" si="58"/>
        <v>0</v>
      </c>
      <c r="AJ560" s="4">
        <f t="shared" si="59"/>
        <v>0</v>
      </c>
      <c r="AK560" s="4">
        <f t="shared" si="60"/>
        <v>0</v>
      </c>
      <c r="AL560" s="4">
        <f t="shared" si="61"/>
        <v>0</v>
      </c>
    </row>
    <row r="561" spans="6:38" ht="20.100000000000001" customHeight="1" x14ac:dyDescent="0.25">
      <c r="F561" s="4">
        <f t="shared" si="56"/>
        <v>0</v>
      </c>
      <c r="G561" s="218">
        <f t="shared" si="62"/>
        <v>0</v>
      </c>
      <c r="H561" s="212"/>
      <c r="I561" s="152"/>
      <c r="J561" s="152"/>
      <c r="K561" s="150"/>
      <c r="L561" s="150"/>
      <c r="M561" s="150"/>
      <c r="N561" s="150"/>
      <c r="O561" s="152"/>
      <c r="P561" s="152"/>
      <c r="Q561" s="152"/>
      <c r="R561" s="152"/>
      <c r="S561" s="152"/>
      <c r="T561" s="152"/>
      <c r="U561" s="152"/>
      <c r="V561" s="152"/>
      <c r="W561" s="152"/>
      <c r="X561" s="152"/>
      <c r="Y561" s="152"/>
      <c r="Z561" s="150"/>
      <c r="AA561" s="150"/>
      <c r="AB561" s="150"/>
      <c r="AC561" s="150"/>
      <c r="AD561" s="150"/>
      <c r="AE561" s="150"/>
      <c r="AF561" s="150"/>
      <c r="AG561" s="152"/>
      <c r="AH561" s="4">
        <f t="shared" si="57"/>
        <v>0</v>
      </c>
      <c r="AI561" s="4">
        <f t="shared" si="58"/>
        <v>0</v>
      </c>
      <c r="AJ561" s="4">
        <f t="shared" si="59"/>
        <v>0</v>
      </c>
      <c r="AK561" s="4">
        <f t="shared" si="60"/>
        <v>0</v>
      </c>
      <c r="AL561" s="4">
        <f t="shared" si="61"/>
        <v>0</v>
      </c>
    </row>
    <row r="562" spans="6:38" ht="20.100000000000001" customHeight="1" x14ac:dyDescent="0.25">
      <c r="F562" s="4">
        <f t="shared" si="56"/>
        <v>0</v>
      </c>
      <c r="G562" s="218">
        <f t="shared" si="62"/>
        <v>0</v>
      </c>
      <c r="H562" s="212"/>
      <c r="I562" s="152"/>
      <c r="J562" s="152"/>
      <c r="K562" s="150"/>
      <c r="L562" s="150"/>
      <c r="M562" s="150"/>
      <c r="N562" s="150"/>
      <c r="O562" s="152"/>
      <c r="P562" s="152"/>
      <c r="Q562" s="152"/>
      <c r="R562" s="152"/>
      <c r="S562" s="152"/>
      <c r="T562" s="152"/>
      <c r="U562" s="152"/>
      <c r="V562" s="152"/>
      <c r="W562" s="152"/>
      <c r="X562" s="152"/>
      <c r="Y562" s="152"/>
      <c r="Z562" s="150"/>
      <c r="AA562" s="150"/>
      <c r="AB562" s="150"/>
      <c r="AC562" s="150"/>
      <c r="AD562" s="150"/>
      <c r="AE562" s="150"/>
      <c r="AF562" s="150"/>
      <c r="AG562" s="152"/>
      <c r="AH562" s="4">
        <f t="shared" si="57"/>
        <v>0</v>
      </c>
      <c r="AI562" s="4">
        <f t="shared" si="58"/>
        <v>0</v>
      </c>
      <c r="AJ562" s="4">
        <f t="shared" si="59"/>
        <v>0</v>
      </c>
      <c r="AK562" s="4">
        <f t="shared" si="60"/>
        <v>0</v>
      </c>
      <c r="AL562" s="4">
        <f t="shared" si="61"/>
        <v>0</v>
      </c>
    </row>
    <row r="563" spans="6:38" ht="20.100000000000001" customHeight="1" x14ac:dyDescent="0.25">
      <c r="F563" s="4">
        <f t="shared" si="56"/>
        <v>0</v>
      </c>
      <c r="G563" s="218">
        <f t="shared" si="62"/>
        <v>0</v>
      </c>
      <c r="H563" s="212"/>
      <c r="I563" s="152"/>
      <c r="J563" s="152"/>
      <c r="K563" s="150"/>
      <c r="L563" s="150"/>
      <c r="M563" s="150"/>
      <c r="N563" s="150"/>
      <c r="O563" s="152"/>
      <c r="P563" s="152"/>
      <c r="Q563" s="152"/>
      <c r="R563" s="152"/>
      <c r="S563" s="152"/>
      <c r="T563" s="152"/>
      <c r="U563" s="152"/>
      <c r="V563" s="152"/>
      <c r="W563" s="152"/>
      <c r="X563" s="152"/>
      <c r="Y563" s="152"/>
      <c r="Z563" s="150"/>
      <c r="AA563" s="150"/>
      <c r="AB563" s="150"/>
      <c r="AC563" s="150"/>
      <c r="AD563" s="150"/>
      <c r="AE563" s="150"/>
      <c r="AF563" s="150"/>
      <c r="AG563" s="152"/>
      <c r="AH563" s="4">
        <f t="shared" si="57"/>
        <v>0</v>
      </c>
      <c r="AI563" s="4">
        <f t="shared" si="58"/>
        <v>0</v>
      </c>
      <c r="AJ563" s="4">
        <f t="shared" si="59"/>
        <v>0</v>
      </c>
      <c r="AK563" s="4">
        <f t="shared" si="60"/>
        <v>0</v>
      </c>
      <c r="AL563" s="4">
        <f t="shared" si="61"/>
        <v>0</v>
      </c>
    </row>
    <row r="564" spans="6:38" ht="20.100000000000001" customHeight="1" x14ac:dyDescent="0.25">
      <c r="F564" s="4">
        <f t="shared" si="56"/>
        <v>0</v>
      </c>
      <c r="G564" s="218">
        <f t="shared" si="62"/>
        <v>0</v>
      </c>
      <c r="H564" s="212"/>
      <c r="I564" s="152"/>
      <c r="J564" s="152"/>
      <c r="K564" s="150"/>
      <c r="L564" s="150"/>
      <c r="M564" s="150"/>
      <c r="N564" s="150"/>
      <c r="O564" s="152"/>
      <c r="P564" s="152"/>
      <c r="Q564" s="152"/>
      <c r="R564" s="152"/>
      <c r="S564" s="152"/>
      <c r="T564" s="152"/>
      <c r="U564" s="152"/>
      <c r="V564" s="152"/>
      <c r="W564" s="152"/>
      <c r="X564" s="152"/>
      <c r="Y564" s="152"/>
      <c r="Z564" s="150"/>
      <c r="AA564" s="150"/>
      <c r="AB564" s="150"/>
      <c r="AC564" s="150"/>
      <c r="AD564" s="150"/>
      <c r="AE564" s="150"/>
      <c r="AF564" s="150"/>
      <c r="AG564" s="152"/>
      <c r="AH564" s="4">
        <f t="shared" si="57"/>
        <v>0</v>
      </c>
      <c r="AI564" s="4">
        <f t="shared" si="58"/>
        <v>0</v>
      </c>
      <c r="AJ564" s="4">
        <f t="shared" si="59"/>
        <v>0</v>
      </c>
      <c r="AK564" s="4">
        <f t="shared" si="60"/>
        <v>0</v>
      </c>
      <c r="AL564" s="4">
        <f t="shared" si="61"/>
        <v>0</v>
      </c>
    </row>
    <row r="565" spans="6:38" ht="20.100000000000001" customHeight="1" x14ac:dyDescent="0.25">
      <c r="F565" s="4">
        <f t="shared" si="56"/>
        <v>0</v>
      </c>
      <c r="G565" s="218">
        <f t="shared" si="62"/>
        <v>0</v>
      </c>
      <c r="H565" s="212"/>
      <c r="I565" s="152"/>
      <c r="J565" s="152"/>
      <c r="K565" s="150"/>
      <c r="L565" s="150"/>
      <c r="M565" s="150"/>
      <c r="N565" s="150"/>
      <c r="O565" s="152"/>
      <c r="P565" s="152"/>
      <c r="Q565" s="152"/>
      <c r="R565" s="152"/>
      <c r="S565" s="152"/>
      <c r="T565" s="152"/>
      <c r="U565" s="152"/>
      <c r="V565" s="152"/>
      <c r="W565" s="152"/>
      <c r="X565" s="152"/>
      <c r="Y565" s="152"/>
      <c r="Z565" s="150"/>
      <c r="AA565" s="150"/>
      <c r="AB565" s="150"/>
      <c r="AC565" s="150"/>
      <c r="AD565" s="150"/>
      <c r="AE565" s="150"/>
      <c r="AF565" s="150"/>
      <c r="AG565" s="152"/>
      <c r="AH565" s="4">
        <f t="shared" si="57"/>
        <v>0</v>
      </c>
      <c r="AI565" s="4">
        <f t="shared" si="58"/>
        <v>0</v>
      </c>
      <c r="AJ565" s="4">
        <f t="shared" si="59"/>
        <v>0</v>
      </c>
      <c r="AK565" s="4">
        <f t="shared" si="60"/>
        <v>0</v>
      </c>
      <c r="AL565" s="4">
        <f t="shared" si="61"/>
        <v>0</v>
      </c>
    </row>
    <row r="566" spans="6:38" ht="20.100000000000001" customHeight="1" x14ac:dyDescent="0.25">
      <c r="F566" s="4">
        <f t="shared" si="56"/>
        <v>0</v>
      </c>
      <c r="G566" s="218">
        <f t="shared" si="62"/>
        <v>0</v>
      </c>
      <c r="H566" s="212"/>
      <c r="I566" s="152"/>
      <c r="J566" s="152"/>
      <c r="K566" s="150"/>
      <c r="L566" s="150"/>
      <c r="M566" s="150"/>
      <c r="N566" s="150"/>
      <c r="O566" s="152"/>
      <c r="P566" s="152"/>
      <c r="Q566" s="152"/>
      <c r="R566" s="152"/>
      <c r="S566" s="152"/>
      <c r="T566" s="152"/>
      <c r="U566" s="152"/>
      <c r="V566" s="152"/>
      <c r="W566" s="152"/>
      <c r="X566" s="152"/>
      <c r="Y566" s="152"/>
      <c r="Z566" s="150"/>
      <c r="AA566" s="150"/>
      <c r="AB566" s="150"/>
      <c r="AC566" s="150"/>
      <c r="AD566" s="150"/>
      <c r="AE566" s="150"/>
      <c r="AF566" s="150"/>
      <c r="AG566" s="152"/>
      <c r="AH566" s="4">
        <f t="shared" si="57"/>
        <v>0</v>
      </c>
      <c r="AI566" s="4">
        <f t="shared" si="58"/>
        <v>0</v>
      </c>
      <c r="AJ566" s="4">
        <f t="shared" si="59"/>
        <v>0</v>
      </c>
      <c r="AK566" s="4">
        <f t="shared" si="60"/>
        <v>0</v>
      </c>
      <c r="AL566" s="4">
        <f t="shared" si="61"/>
        <v>0</v>
      </c>
    </row>
    <row r="567" spans="6:38" ht="20.100000000000001" customHeight="1" x14ac:dyDescent="0.25">
      <c r="F567" s="4">
        <f t="shared" si="56"/>
        <v>0</v>
      </c>
      <c r="G567" s="218">
        <f t="shared" si="62"/>
        <v>0</v>
      </c>
      <c r="H567" s="212"/>
      <c r="I567" s="152"/>
      <c r="J567" s="152"/>
      <c r="K567" s="150"/>
      <c r="L567" s="150"/>
      <c r="M567" s="150"/>
      <c r="N567" s="150"/>
      <c r="O567" s="152"/>
      <c r="P567" s="152"/>
      <c r="Q567" s="152"/>
      <c r="R567" s="152"/>
      <c r="S567" s="152"/>
      <c r="T567" s="152"/>
      <c r="U567" s="152"/>
      <c r="V567" s="152"/>
      <c r="W567" s="152"/>
      <c r="X567" s="152"/>
      <c r="Y567" s="152"/>
      <c r="Z567" s="150"/>
      <c r="AA567" s="150"/>
      <c r="AB567" s="150"/>
      <c r="AC567" s="150"/>
      <c r="AD567" s="150"/>
      <c r="AE567" s="150"/>
      <c r="AF567" s="150"/>
      <c r="AG567" s="152"/>
      <c r="AH567" s="4">
        <f t="shared" si="57"/>
        <v>0</v>
      </c>
      <c r="AI567" s="4">
        <f t="shared" si="58"/>
        <v>0</v>
      </c>
      <c r="AJ567" s="4">
        <f t="shared" si="59"/>
        <v>0</v>
      </c>
      <c r="AK567" s="4">
        <f t="shared" si="60"/>
        <v>0</v>
      </c>
      <c r="AL567" s="4">
        <f t="shared" si="61"/>
        <v>0</v>
      </c>
    </row>
    <row r="568" spans="6:38" ht="20.100000000000001" customHeight="1" x14ac:dyDescent="0.25">
      <c r="F568" s="4">
        <f t="shared" si="56"/>
        <v>0</v>
      </c>
      <c r="G568" s="218">
        <f t="shared" si="62"/>
        <v>0</v>
      </c>
      <c r="H568" s="212"/>
      <c r="I568" s="152"/>
      <c r="J568" s="152"/>
      <c r="K568" s="150"/>
      <c r="L568" s="150"/>
      <c r="M568" s="150"/>
      <c r="N568" s="150"/>
      <c r="O568" s="152"/>
      <c r="P568" s="152"/>
      <c r="Q568" s="152"/>
      <c r="R568" s="152"/>
      <c r="S568" s="152"/>
      <c r="T568" s="152"/>
      <c r="U568" s="152"/>
      <c r="V568" s="152"/>
      <c r="W568" s="152"/>
      <c r="X568" s="152"/>
      <c r="Y568" s="152"/>
      <c r="Z568" s="150"/>
      <c r="AA568" s="150"/>
      <c r="AB568" s="150"/>
      <c r="AC568" s="150"/>
      <c r="AD568" s="150"/>
      <c r="AE568" s="150"/>
      <c r="AF568" s="150"/>
      <c r="AG568" s="152"/>
      <c r="AH568" s="4">
        <f t="shared" si="57"/>
        <v>0</v>
      </c>
      <c r="AI568" s="4">
        <f t="shared" si="58"/>
        <v>0</v>
      </c>
      <c r="AJ568" s="4">
        <f t="shared" si="59"/>
        <v>0</v>
      </c>
      <c r="AK568" s="4">
        <f t="shared" si="60"/>
        <v>0</v>
      </c>
      <c r="AL568" s="4">
        <f t="shared" si="61"/>
        <v>0</v>
      </c>
    </row>
    <row r="569" spans="6:38" ht="20.100000000000001" customHeight="1" x14ac:dyDescent="0.25">
      <c r="F569" s="4">
        <f t="shared" si="56"/>
        <v>0</v>
      </c>
      <c r="G569" s="218">
        <f t="shared" si="62"/>
        <v>0</v>
      </c>
      <c r="H569" s="212"/>
      <c r="I569" s="152"/>
      <c r="J569" s="152"/>
      <c r="K569" s="150"/>
      <c r="L569" s="150"/>
      <c r="M569" s="150"/>
      <c r="N569" s="150"/>
      <c r="O569" s="152"/>
      <c r="P569" s="152"/>
      <c r="Q569" s="152"/>
      <c r="R569" s="152"/>
      <c r="S569" s="152"/>
      <c r="T569" s="152"/>
      <c r="U569" s="152"/>
      <c r="V569" s="152"/>
      <c r="W569" s="152"/>
      <c r="X569" s="152"/>
      <c r="Y569" s="152"/>
      <c r="Z569" s="150"/>
      <c r="AA569" s="150"/>
      <c r="AB569" s="150"/>
      <c r="AC569" s="150"/>
      <c r="AD569" s="150"/>
      <c r="AE569" s="150"/>
      <c r="AF569" s="150"/>
      <c r="AG569" s="152"/>
      <c r="AH569" s="4">
        <f t="shared" si="57"/>
        <v>0</v>
      </c>
      <c r="AI569" s="4">
        <f t="shared" si="58"/>
        <v>0</v>
      </c>
      <c r="AJ569" s="4">
        <f t="shared" si="59"/>
        <v>0</v>
      </c>
      <c r="AK569" s="4">
        <f t="shared" si="60"/>
        <v>0</v>
      </c>
      <c r="AL569" s="4">
        <f t="shared" si="61"/>
        <v>0</v>
      </c>
    </row>
    <row r="570" spans="6:38" ht="20.100000000000001" customHeight="1" x14ac:dyDescent="0.25">
      <c r="F570" s="4">
        <f t="shared" si="56"/>
        <v>0</v>
      </c>
      <c r="G570" s="218">
        <f t="shared" si="62"/>
        <v>0</v>
      </c>
      <c r="H570" s="212"/>
      <c r="I570" s="152"/>
      <c r="J570" s="152"/>
      <c r="K570" s="150"/>
      <c r="L570" s="150"/>
      <c r="M570" s="150"/>
      <c r="N570" s="150"/>
      <c r="O570" s="152"/>
      <c r="P570" s="152"/>
      <c r="Q570" s="152"/>
      <c r="R570" s="152"/>
      <c r="S570" s="152"/>
      <c r="T570" s="152"/>
      <c r="U570" s="152"/>
      <c r="V570" s="152"/>
      <c r="W570" s="152"/>
      <c r="X570" s="152"/>
      <c r="Y570" s="152"/>
      <c r="Z570" s="150"/>
      <c r="AA570" s="150"/>
      <c r="AB570" s="150"/>
      <c r="AC570" s="150"/>
      <c r="AD570" s="150"/>
      <c r="AE570" s="150"/>
      <c r="AF570" s="150"/>
      <c r="AG570" s="152"/>
      <c r="AH570" s="4">
        <f t="shared" si="57"/>
        <v>0</v>
      </c>
      <c r="AI570" s="4">
        <f t="shared" si="58"/>
        <v>0</v>
      </c>
      <c r="AJ570" s="4">
        <f t="shared" si="59"/>
        <v>0</v>
      </c>
      <c r="AK570" s="4">
        <f t="shared" si="60"/>
        <v>0</v>
      </c>
      <c r="AL570" s="4">
        <f t="shared" si="61"/>
        <v>0</v>
      </c>
    </row>
    <row r="571" spans="6:38" ht="20.100000000000001" customHeight="1" x14ac:dyDescent="0.25">
      <c r="F571" s="4">
        <f t="shared" si="56"/>
        <v>0</v>
      </c>
      <c r="G571" s="218">
        <f t="shared" si="62"/>
        <v>0</v>
      </c>
      <c r="H571" s="212"/>
      <c r="I571" s="152"/>
      <c r="J571" s="152"/>
      <c r="K571" s="150"/>
      <c r="L571" s="150"/>
      <c r="M571" s="150"/>
      <c r="N571" s="150"/>
      <c r="O571" s="152"/>
      <c r="P571" s="152"/>
      <c r="Q571" s="152"/>
      <c r="R571" s="152"/>
      <c r="S571" s="152"/>
      <c r="T571" s="152"/>
      <c r="U571" s="152"/>
      <c r="V571" s="152"/>
      <c r="W571" s="152"/>
      <c r="X571" s="152"/>
      <c r="Y571" s="152"/>
      <c r="Z571" s="150"/>
      <c r="AA571" s="150"/>
      <c r="AB571" s="150"/>
      <c r="AC571" s="150"/>
      <c r="AD571" s="150"/>
      <c r="AE571" s="150"/>
      <c r="AF571" s="150"/>
      <c r="AG571" s="152"/>
      <c r="AH571" s="4">
        <f t="shared" si="57"/>
        <v>0</v>
      </c>
      <c r="AI571" s="4">
        <f t="shared" si="58"/>
        <v>0</v>
      </c>
      <c r="AJ571" s="4">
        <f t="shared" si="59"/>
        <v>0</v>
      </c>
      <c r="AK571" s="4">
        <f t="shared" si="60"/>
        <v>0</v>
      </c>
      <c r="AL571" s="4">
        <f t="shared" si="61"/>
        <v>0</v>
      </c>
    </row>
    <row r="572" spans="6:38" ht="20.100000000000001" customHeight="1" x14ac:dyDescent="0.25">
      <c r="F572" s="4">
        <f t="shared" si="56"/>
        <v>0</v>
      </c>
      <c r="G572" s="218">
        <f t="shared" si="62"/>
        <v>0</v>
      </c>
      <c r="H572" s="212"/>
      <c r="I572" s="152"/>
      <c r="J572" s="152"/>
      <c r="K572" s="150"/>
      <c r="L572" s="150"/>
      <c r="M572" s="150"/>
      <c r="N572" s="150"/>
      <c r="O572" s="152"/>
      <c r="P572" s="152"/>
      <c r="Q572" s="152"/>
      <c r="R572" s="152"/>
      <c r="S572" s="152"/>
      <c r="T572" s="152"/>
      <c r="U572" s="152"/>
      <c r="V572" s="152"/>
      <c r="W572" s="152"/>
      <c r="X572" s="152"/>
      <c r="Y572" s="152"/>
      <c r="Z572" s="150"/>
      <c r="AA572" s="150"/>
      <c r="AB572" s="150"/>
      <c r="AC572" s="150"/>
      <c r="AD572" s="150"/>
      <c r="AE572" s="150"/>
      <c r="AF572" s="150"/>
      <c r="AG572" s="152"/>
      <c r="AH572" s="4">
        <f t="shared" si="57"/>
        <v>0</v>
      </c>
      <c r="AI572" s="4">
        <f t="shared" si="58"/>
        <v>0</v>
      </c>
      <c r="AJ572" s="4">
        <f t="shared" si="59"/>
        <v>0</v>
      </c>
      <c r="AK572" s="4">
        <f t="shared" si="60"/>
        <v>0</v>
      </c>
      <c r="AL572" s="4">
        <f t="shared" si="61"/>
        <v>0</v>
      </c>
    </row>
    <row r="573" spans="6:38" ht="20.100000000000001" customHeight="1" x14ac:dyDescent="0.25">
      <c r="F573" s="4">
        <f t="shared" si="56"/>
        <v>0</v>
      </c>
      <c r="G573" s="218">
        <f t="shared" si="62"/>
        <v>0</v>
      </c>
      <c r="H573" s="212"/>
      <c r="I573" s="152"/>
      <c r="J573" s="152"/>
      <c r="K573" s="150"/>
      <c r="L573" s="150"/>
      <c r="M573" s="150"/>
      <c r="N573" s="150"/>
      <c r="O573" s="152"/>
      <c r="P573" s="152"/>
      <c r="Q573" s="152"/>
      <c r="R573" s="152"/>
      <c r="S573" s="152"/>
      <c r="T573" s="152"/>
      <c r="U573" s="152"/>
      <c r="V573" s="152"/>
      <c r="W573" s="152"/>
      <c r="X573" s="152"/>
      <c r="Y573" s="152"/>
      <c r="Z573" s="150"/>
      <c r="AA573" s="150"/>
      <c r="AB573" s="150"/>
      <c r="AC573" s="150"/>
      <c r="AD573" s="150"/>
      <c r="AE573" s="150"/>
      <c r="AF573" s="150"/>
      <c r="AG573" s="152"/>
      <c r="AH573" s="4">
        <f t="shared" si="57"/>
        <v>0</v>
      </c>
      <c r="AI573" s="4">
        <f t="shared" si="58"/>
        <v>0</v>
      </c>
      <c r="AJ573" s="4">
        <f t="shared" si="59"/>
        <v>0</v>
      </c>
      <c r="AK573" s="4">
        <f t="shared" si="60"/>
        <v>0</v>
      </c>
      <c r="AL573" s="4">
        <f t="shared" si="61"/>
        <v>0</v>
      </c>
    </row>
    <row r="574" spans="6:38" ht="20.100000000000001" customHeight="1" x14ac:dyDescent="0.25">
      <c r="F574" s="4">
        <f t="shared" si="56"/>
        <v>0</v>
      </c>
      <c r="G574" s="218">
        <f t="shared" si="62"/>
        <v>0</v>
      </c>
      <c r="H574" s="212"/>
      <c r="I574" s="152"/>
      <c r="J574" s="152"/>
      <c r="K574" s="150"/>
      <c r="L574" s="150"/>
      <c r="M574" s="150"/>
      <c r="N574" s="150"/>
      <c r="O574" s="152"/>
      <c r="P574" s="152"/>
      <c r="Q574" s="152"/>
      <c r="R574" s="152"/>
      <c r="S574" s="152"/>
      <c r="T574" s="152"/>
      <c r="U574" s="152"/>
      <c r="V574" s="152"/>
      <c r="W574" s="152"/>
      <c r="X574" s="152"/>
      <c r="Y574" s="152"/>
      <c r="Z574" s="150"/>
      <c r="AA574" s="150"/>
      <c r="AB574" s="150"/>
      <c r="AC574" s="150"/>
      <c r="AD574" s="150"/>
      <c r="AE574" s="150"/>
      <c r="AF574" s="150"/>
      <c r="AG574" s="152"/>
      <c r="AH574" s="4">
        <f t="shared" si="57"/>
        <v>0</v>
      </c>
      <c r="AI574" s="4">
        <f t="shared" si="58"/>
        <v>0</v>
      </c>
      <c r="AJ574" s="4">
        <f t="shared" si="59"/>
        <v>0</v>
      </c>
      <c r="AK574" s="4">
        <f t="shared" si="60"/>
        <v>0</v>
      </c>
      <c r="AL574" s="4">
        <f t="shared" si="61"/>
        <v>0</v>
      </c>
    </row>
    <row r="575" spans="6:38" ht="20.100000000000001" customHeight="1" x14ac:dyDescent="0.25">
      <c r="F575" s="4">
        <f t="shared" si="56"/>
        <v>0</v>
      </c>
      <c r="G575" s="218">
        <f t="shared" si="62"/>
        <v>0</v>
      </c>
      <c r="H575" s="212"/>
      <c r="I575" s="152"/>
      <c r="J575" s="152"/>
      <c r="K575" s="150"/>
      <c r="L575" s="150"/>
      <c r="M575" s="150"/>
      <c r="N575" s="150"/>
      <c r="O575" s="152"/>
      <c r="P575" s="152"/>
      <c r="Q575" s="152"/>
      <c r="R575" s="152"/>
      <c r="S575" s="152"/>
      <c r="T575" s="152"/>
      <c r="U575" s="152"/>
      <c r="V575" s="152"/>
      <c r="W575" s="152"/>
      <c r="X575" s="152"/>
      <c r="Y575" s="152"/>
      <c r="Z575" s="150"/>
      <c r="AA575" s="150"/>
      <c r="AB575" s="150"/>
      <c r="AC575" s="150"/>
      <c r="AD575" s="150"/>
      <c r="AE575" s="150"/>
      <c r="AF575" s="150"/>
      <c r="AG575" s="152"/>
      <c r="AH575" s="4">
        <f t="shared" si="57"/>
        <v>0</v>
      </c>
      <c r="AI575" s="4">
        <f t="shared" si="58"/>
        <v>0</v>
      </c>
      <c r="AJ575" s="4">
        <f t="shared" si="59"/>
        <v>0</v>
      </c>
      <c r="AK575" s="4">
        <f t="shared" si="60"/>
        <v>0</v>
      </c>
      <c r="AL575" s="4">
        <f t="shared" si="61"/>
        <v>0</v>
      </c>
    </row>
    <row r="576" spans="6:38" ht="20.100000000000001" customHeight="1" x14ac:dyDescent="0.25">
      <c r="F576" s="4">
        <f t="shared" si="56"/>
        <v>0</v>
      </c>
      <c r="G576" s="218">
        <f t="shared" si="62"/>
        <v>0</v>
      </c>
      <c r="H576" s="212"/>
      <c r="I576" s="152"/>
      <c r="J576" s="152"/>
      <c r="K576" s="150"/>
      <c r="L576" s="150"/>
      <c r="M576" s="150"/>
      <c r="N576" s="150"/>
      <c r="O576" s="152"/>
      <c r="P576" s="152"/>
      <c r="Q576" s="152"/>
      <c r="R576" s="152"/>
      <c r="S576" s="152"/>
      <c r="T576" s="152"/>
      <c r="U576" s="152"/>
      <c r="V576" s="152"/>
      <c r="W576" s="152"/>
      <c r="X576" s="152"/>
      <c r="Y576" s="152"/>
      <c r="Z576" s="150"/>
      <c r="AA576" s="150"/>
      <c r="AB576" s="150"/>
      <c r="AC576" s="150"/>
      <c r="AD576" s="150"/>
      <c r="AE576" s="150"/>
      <c r="AF576" s="150"/>
      <c r="AG576" s="152"/>
      <c r="AH576" s="4">
        <f t="shared" si="57"/>
        <v>0</v>
      </c>
      <c r="AI576" s="4">
        <f t="shared" si="58"/>
        <v>0</v>
      </c>
      <c r="AJ576" s="4">
        <f t="shared" si="59"/>
        <v>0</v>
      </c>
      <c r="AK576" s="4">
        <f t="shared" si="60"/>
        <v>0</v>
      </c>
      <c r="AL576" s="4">
        <f t="shared" si="61"/>
        <v>0</v>
      </c>
    </row>
    <row r="577" spans="6:38" ht="20.100000000000001" customHeight="1" x14ac:dyDescent="0.25">
      <c r="F577" s="4">
        <f t="shared" si="56"/>
        <v>0</v>
      </c>
      <c r="G577" s="218">
        <f t="shared" si="62"/>
        <v>0</v>
      </c>
      <c r="H577" s="212"/>
      <c r="I577" s="152"/>
      <c r="J577" s="152"/>
      <c r="K577" s="150"/>
      <c r="L577" s="150"/>
      <c r="M577" s="150"/>
      <c r="N577" s="150"/>
      <c r="O577" s="152"/>
      <c r="P577" s="152"/>
      <c r="Q577" s="152"/>
      <c r="R577" s="152"/>
      <c r="S577" s="152"/>
      <c r="T577" s="152"/>
      <c r="U577" s="152"/>
      <c r="V577" s="152"/>
      <c r="W577" s="152"/>
      <c r="X577" s="152"/>
      <c r="Y577" s="152"/>
      <c r="Z577" s="150"/>
      <c r="AA577" s="150"/>
      <c r="AB577" s="150"/>
      <c r="AC577" s="150"/>
      <c r="AD577" s="150"/>
      <c r="AE577" s="150"/>
      <c r="AF577" s="150"/>
      <c r="AG577" s="152"/>
      <c r="AH577" s="4">
        <f t="shared" si="57"/>
        <v>0</v>
      </c>
      <c r="AI577" s="4">
        <f t="shared" si="58"/>
        <v>0</v>
      </c>
      <c r="AJ577" s="4">
        <f t="shared" si="59"/>
        <v>0</v>
      </c>
      <c r="AK577" s="4">
        <f t="shared" si="60"/>
        <v>0</v>
      </c>
      <c r="AL577" s="4">
        <f t="shared" si="61"/>
        <v>0</v>
      </c>
    </row>
    <row r="578" spans="6:38" ht="20.100000000000001" customHeight="1" x14ac:dyDescent="0.25">
      <c r="F578" s="4">
        <f t="shared" si="56"/>
        <v>0</v>
      </c>
      <c r="G578" s="218">
        <f t="shared" si="62"/>
        <v>0</v>
      </c>
      <c r="H578" s="212"/>
      <c r="I578" s="152"/>
      <c r="J578" s="152"/>
      <c r="K578" s="150"/>
      <c r="L578" s="150"/>
      <c r="M578" s="150"/>
      <c r="N578" s="150"/>
      <c r="O578" s="152"/>
      <c r="P578" s="152"/>
      <c r="Q578" s="152"/>
      <c r="R578" s="152"/>
      <c r="S578" s="152"/>
      <c r="T578" s="152"/>
      <c r="U578" s="152"/>
      <c r="V578" s="152"/>
      <c r="W578" s="152"/>
      <c r="X578" s="152"/>
      <c r="Y578" s="152"/>
      <c r="Z578" s="150"/>
      <c r="AA578" s="150"/>
      <c r="AB578" s="150"/>
      <c r="AC578" s="150"/>
      <c r="AD578" s="150"/>
      <c r="AE578" s="150"/>
      <c r="AF578" s="150"/>
      <c r="AG578" s="152"/>
      <c r="AH578" s="4">
        <f t="shared" si="57"/>
        <v>0</v>
      </c>
      <c r="AI578" s="4">
        <f t="shared" si="58"/>
        <v>0</v>
      </c>
      <c r="AJ578" s="4">
        <f t="shared" si="59"/>
        <v>0</v>
      </c>
      <c r="AK578" s="4">
        <f t="shared" si="60"/>
        <v>0</v>
      </c>
      <c r="AL578" s="4">
        <f t="shared" si="61"/>
        <v>0</v>
      </c>
    </row>
    <row r="579" spans="6:38" ht="20.100000000000001" customHeight="1" x14ac:dyDescent="0.25">
      <c r="F579" s="4">
        <f t="shared" si="56"/>
        <v>0</v>
      </c>
      <c r="G579" s="218">
        <f t="shared" si="62"/>
        <v>0</v>
      </c>
      <c r="H579" s="212"/>
      <c r="I579" s="152"/>
      <c r="J579" s="152"/>
      <c r="K579" s="150"/>
      <c r="L579" s="150"/>
      <c r="M579" s="150"/>
      <c r="N579" s="150"/>
      <c r="O579" s="152"/>
      <c r="P579" s="152"/>
      <c r="Q579" s="152"/>
      <c r="R579" s="152"/>
      <c r="S579" s="152"/>
      <c r="T579" s="152"/>
      <c r="U579" s="152"/>
      <c r="V579" s="152"/>
      <c r="W579" s="152"/>
      <c r="X579" s="152"/>
      <c r="Y579" s="152"/>
      <c r="Z579" s="150"/>
      <c r="AA579" s="150"/>
      <c r="AB579" s="150"/>
      <c r="AC579" s="150"/>
      <c r="AD579" s="150"/>
      <c r="AE579" s="150"/>
      <c r="AF579" s="150"/>
      <c r="AG579" s="152"/>
      <c r="AH579" s="4">
        <f t="shared" si="57"/>
        <v>0</v>
      </c>
      <c r="AI579" s="4">
        <f t="shared" si="58"/>
        <v>0</v>
      </c>
      <c r="AJ579" s="4">
        <f t="shared" si="59"/>
        <v>0</v>
      </c>
      <c r="AK579" s="4">
        <f t="shared" si="60"/>
        <v>0</v>
      </c>
      <c r="AL579" s="4">
        <f t="shared" si="61"/>
        <v>0</v>
      </c>
    </row>
    <row r="580" spans="6:38" ht="20.100000000000001" customHeight="1" x14ac:dyDescent="0.25">
      <c r="F580" s="4">
        <f t="shared" si="56"/>
        <v>0</v>
      </c>
      <c r="G580" s="218">
        <f t="shared" si="62"/>
        <v>0</v>
      </c>
      <c r="H580" s="212"/>
      <c r="I580" s="152"/>
      <c r="J580" s="152"/>
      <c r="K580" s="150"/>
      <c r="L580" s="150"/>
      <c r="M580" s="150"/>
      <c r="N580" s="150"/>
      <c r="O580" s="152"/>
      <c r="P580" s="152"/>
      <c r="Q580" s="152"/>
      <c r="R580" s="152"/>
      <c r="S580" s="152"/>
      <c r="T580" s="152"/>
      <c r="U580" s="152"/>
      <c r="V580" s="152"/>
      <c r="W580" s="152"/>
      <c r="X580" s="152"/>
      <c r="Y580" s="152"/>
      <c r="Z580" s="150"/>
      <c r="AA580" s="150"/>
      <c r="AB580" s="150"/>
      <c r="AC580" s="150"/>
      <c r="AD580" s="150"/>
      <c r="AE580" s="150"/>
      <c r="AF580" s="150"/>
      <c r="AG580" s="152"/>
      <c r="AH580" s="4">
        <f t="shared" si="57"/>
        <v>0</v>
      </c>
      <c r="AI580" s="4">
        <f t="shared" si="58"/>
        <v>0</v>
      </c>
      <c r="AJ580" s="4">
        <f t="shared" si="59"/>
        <v>0</v>
      </c>
      <c r="AK580" s="4">
        <f t="shared" si="60"/>
        <v>0</v>
      </c>
      <c r="AL580" s="4">
        <f t="shared" si="61"/>
        <v>0</v>
      </c>
    </row>
    <row r="581" spans="6:38" ht="20.100000000000001" customHeight="1" x14ac:dyDescent="0.25">
      <c r="F581" s="4">
        <f t="shared" si="56"/>
        <v>0</v>
      </c>
      <c r="G581" s="218">
        <f t="shared" si="62"/>
        <v>0</v>
      </c>
      <c r="H581" s="212"/>
      <c r="I581" s="152"/>
      <c r="J581" s="152"/>
      <c r="K581" s="150"/>
      <c r="L581" s="150"/>
      <c r="M581" s="150"/>
      <c r="N581" s="150"/>
      <c r="O581" s="152"/>
      <c r="P581" s="152"/>
      <c r="Q581" s="152"/>
      <c r="R581" s="152"/>
      <c r="S581" s="152"/>
      <c r="T581" s="152"/>
      <c r="U581" s="152"/>
      <c r="V581" s="152"/>
      <c r="W581" s="152"/>
      <c r="X581" s="152"/>
      <c r="Y581" s="152"/>
      <c r="Z581" s="150"/>
      <c r="AA581" s="150"/>
      <c r="AB581" s="150"/>
      <c r="AC581" s="150"/>
      <c r="AD581" s="150"/>
      <c r="AE581" s="150"/>
      <c r="AF581" s="150"/>
      <c r="AG581" s="152"/>
      <c r="AH581" s="4">
        <f t="shared" si="57"/>
        <v>0</v>
      </c>
      <c r="AI581" s="4">
        <f t="shared" si="58"/>
        <v>0</v>
      </c>
      <c r="AJ581" s="4">
        <f t="shared" si="59"/>
        <v>0</v>
      </c>
      <c r="AK581" s="4">
        <f t="shared" si="60"/>
        <v>0</v>
      </c>
      <c r="AL581" s="4">
        <f t="shared" si="61"/>
        <v>0</v>
      </c>
    </row>
    <row r="582" spans="6:38" ht="20.100000000000001" customHeight="1" x14ac:dyDescent="0.25">
      <c r="F582" s="4">
        <f t="shared" si="56"/>
        <v>0</v>
      </c>
      <c r="G582" s="218">
        <f t="shared" si="62"/>
        <v>0</v>
      </c>
      <c r="H582" s="212"/>
      <c r="I582" s="152"/>
      <c r="J582" s="152"/>
      <c r="K582" s="150"/>
      <c r="L582" s="150"/>
      <c r="M582" s="150"/>
      <c r="N582" s="150"/>
      <c r="O582" s="152"/>
      <c r="P582" s="152"/>
      <c r="Q582" s="152"/>
      <c r="R582" s="152"/>
      <c r="S582" s="152"/>
      <c r="T582" s="152"/>
      <c r="U582" s="152"/>
      <c r="V582" s="152"/>
      <c r="W582" s="152"/>
      <c r="X582" s="152"/>
      <c r="Y582" s="152"/>
      <c r="Z582" s="150"/>
      <c r="AA582" s="150"/>
      <c r="AB582" s="150"/>
      <c r="AC582" s="150"/>
      <c r="AD582" s="150"/>
      <c r="AE582" s="150"/>
      <c r="AF582" s="150"/>
      <c r="AG582" s="152"/>
      <c r="AH582" s="4">
        <f t="shared" si="57"/>
        <v>0</v>
      </c>
      <c r="AI582" s="4">
        <f t="shared" si="58"/>
        <v>0</v>
      </c>
      <c r="AJ582" s="4">
        <f t="shared" si="59"/>
        <v>0</v>
      </c>
      <c r="AK582" s="4">
        <f t="shared" si="60"/>
        <v>0</v>
      </c>
      <c r="AL582" s="4">
        <f t="shared" si="61"/>
        <v>0</v>
      </c>
    </row>
    <row r="583" spans="6:38" ht="20.100000000000001" customHeight="1" x14ac:dyDescent="0.25">
      <c r="F583" s="4">
        <f t="shared" si="56"/>
        <v>0</v>
      </c>
      <c r="G583" s="218">
        <f t="shared" si="62"/>
        <v>0</v>
      </c>
      <c r="H583" s="212"/>
      <c r="I583" s="152"/>
      <c r="J583" s="152"/>
      <c r="K583" s="150"/>
      <c r="L583" s="150"/>
      <c r="M583" s="150"/>
      <c r="N583" s="150"/>
      <c r="O583" s="152"/>
      <c r="P583" s="152"/>
      <c r="Q583" s="152"/>
      <c r="R583" s="152"/>
      <c r="S583" s="152"/>
      <c r="T583" s="152"/>
      <c r="U583" s="152"/>
      <c r="V583" s="152"/>
      <c r="W583" s="152"/>
      <c r="X583" s="152"/>
      <c r="Y583" s="152"/>
      <c r="Z583" s="150"/>
      <c r="AA583" s="150"/>
      <c r="AB583" s="150"/>
      <c r="AC583" s="150"/>
      <c r="AD583" s="150"/>
      <c r="AE583" s="150"/>
      <c r="AF583" s="150"/>
      <c r="AG583" s="152"/>
      <c r="AH583" s="4">
        <f t="shared" si="57"/>
        <v>0</v>
      </c>
      <c r="AI583" s="4">
        <f t="shared" si="58"/>
        <v>0</v>
      </c>
      <c r="AJ583" s="4">
        <f t="shared" si="59"/>
        <v>0</v>
      </c>
      <c r="AK583" s="4">
        <f t="shared" si="60"/>
        <v>0</v>
      </c>
      <c r="AL583" s="4">
        <f t="shared" si="61"/>
        <v>0</v>
      </c>
    </row>
    <row r="584" spans="6:38" ht="20.100000000000001" customHeight="1" x14ac:dyDescent="0.25">
      <c r="F584" s="4">
        <f t="shared" si="56"/>
        <v>0</v>
      </c>
      <c r="G584" s="218">
        <f t="shared" si="62"/>
        <v>0</v>
      </c>
      <c r="H584" s="212"/>
      <c r="I584" s="152"/>
      <c r="J584" s="152"/>
      <c r="K584" s="150"/>
      <c r="L584" s="150"/>
      <c r="M584" s="150"/>
      <c r="N584" s="150"/>
      <c r="O584" s="152"/>
      <c r="P584" s="152"/>
      <c r="Q584" s="152"/>
      <c r="R584" s="152"/>
      <c r="S584" s="152"/>
      <c r="T584" s="152"/>
      <c r="U584" s="152"/>
      <c r="V584" s="152"/>
      <c r="W584" s="152"/>
      <c r="X584" s="152"/>
      <c r="Y584" s="152"/>
      <c r="Z584" s="150"/>
      <c r="AA584" s="150"/>
      <c r="AB584" s="150"/>
      <c r="AC584" s="150"/>
      <c r="AD584" s="150"/>
      <c r="AE584" s="150"/>
      <c r="AF584" s="150"/>
      <c r="AG584" s="152"/>
      <c r="AH584" s="4">
        <f t="shared" si="57"/>
        <v>0</v>
      </c>
      <c r="AI584" s="4">
        <f t="shared" si="58"/>
        <v>0</v>
      </c>
      <c r="AJ584" s="4">
        <f t="shared" si="59"/>
        <v>0</v>
      </c>
      <c r="AK584" s="4">
        <f t="shared" si="60"/>
        <v>0</v>
      </c>
      <c r="AL584" s="4">
        <f t="shared" si="61"/>
        <v>0</v>
      </c>
    </row>
    <row r="585" spans="6:38" ht="20.100000000000001" customHeight="1" x14ac:dyDescent="0.25">
      <c r="F585" s="4">
        <f t="shared" si="56"/>
        <v>0</v>
      </c>
      <c r="G585" s="218">
        <f t="shared" si="62"/>
        <v>0</v>
      </c>
      <c r="H585" s="212"/>
      <c r="I585" s="152"/>
      <c r="J585" s="152"/>
      <c r="K585" s="150"/>
      <c r="L585" s="150"/>
      <c r="M585" s="150"/>
      <c r="N585" s="150"/>
      <c r="O585" s="152"/>
      <c r="P585" s="152"/>
      <c r="Q585" s="152"/>
      <c r="R585" s="152"/>
      <c r="S585" s="152"/>
      <c r="T585" s="152"/>
      <c r="U585" s="152"/>
      <c r="V585" s="152"/>
      <c r="W585" s="152"/>
      <c r="X585" s="152"/>
      <c r="Y585" s="152"/>
      <c r="Z585" s="150"/>
      <c r="AA585" s="150"/>
      <c r="AB585" s="150"/>
      <c r="AC585" s="150"/>
      <c r="AD585" s="150"/>
      <c r="AE585" s="150"/>
      <c r="AF585" s="150"/>
      <c r="AG585" s="152"/>
      <c r="AH585" s="4">
        <f t="shared" si="57"/>
        <v>0</v>
      </c>
      <c r="AI585" s="4">
        <f t="shared" si="58"/>
        <v>0</v>
      </c>
      <c r="AJ585" s="4">
        <f t="shared" si="59"/>
        <v>0</v>
      </c>
      <c r="AK585" s="4">
        <f t="shared" si="60"/>
        <v>0</v>
      </c>
      <c r="AL585" s="4">
        <f t="shared" si="61"/>
        <v>0</v>
      </c>
    </row>
    <row r="586" spans="6:38" ht="20.100000000000001" customHeight="1" x14ac:dyDescent="0.25">
      <c r="F586" s="4">
        <f t="shared" si="56"/>
        <v>0</v>
      </c>
      <c r="G586" s="218">
        <f t="shared" si="62"/>
        <v>0</v>
      </c>
      <c r="H586" s="212"/>
      <c r="I586" s="152"/>
      <c r="J586" s="152"/>
      <c r="K586" s="150"/>
      <c r="L586" s="150"/>
      <c r="M586" s="150"/>
      <c r="N586" s="150"/>
      <c r="O586" s="152"/>
      <c r="P586" s="152"/>
      <c r="Q586" s="152"/>
      <c r="R586" s="152"/>
      <c r="S586" s="152"/>
      <c r="T586" s="152"/>
      <c r="U586" s="152"/>
      <c r="V586" s="152"/>
      <c r="W586" s="152"/>
      <c r="X586" s="152"/>
      <c r="Y586" s="152"/>
      <c r="Z586" s="150"/>
      <c r="AA586" s="150"/>
      <c r="AB586" s="150"/>
      <c r="AC586" s="150"/>
      <c r="AD586" s="150"/>
      <c r="AE586" s="150"/>
      <c r="AF586" s="150"/>
      <c r="AG586" s="152"/>
      <c r="AH586" s="4">
        <f t="shared" si="57"/>
        <v>0</v>
      </c>
      <c r="AI586" s="4">
        <f t="shared" si="58"/>
        <v>0</v>
      </c>
      <c r="AJ586" s="4">
        <f t="shared" si="59"/>
        <v>0</v>
      </c>
      <c r="AK586" s="4">
        <f t="shared" si="60"/>
        <v>0</v>
      </c>
      <c r="AL586" s="4">
        <f t="shared" si="61"/>
        <v>0</v>
      </c>
    </row>
    <row r="587" spans="6:38" ht="20.100000000000001" customHeight="1" x14ac:dyDescent="0.25">
      <c r="F587" s="4">
        <f t="shared" si="56"/>
        <v>0</v>
      </c>
      <c r="G587" s="218">
        <f t="shared" si="62"/>
        <v>0</v>
      </c>
      <c r="H587" s="212"/>
      <c r="I587" s="152"/>
      <c r="J587" s="152"/>
      <c r="K587" s="150"/>
      <c r="L587" s="150"/>
      <c r="M587" s="150"/>
      <c r="N587" s="150"/>
      <c r="O587" s="152"/>
      <c r="P587" s="152"/>
      <c r="Q587" s="152"/>
      <c r="R587" s="152"/>
      <c r="S587" s="152"/>
      <c r="T587" s="152"/>
      <c r="U587" s="152"/>
      <c r="V587" s="152"/>
      <c r="W587" s="152"/>
      <c r="X587" s="152"/>
      <c r="Y587" s="152"/>
      <c r="Z587" s="150"/>
      <c r="AA587" s="150"/>
      <c r="AB587" s="150"/>
      <c r="AC587" s="150"/>
      <c r="AD587" s="150"/>
      <c r="AE587" s="150"/>
      <c r="AF587" s="150"/>
      <c r="AG587" s="152"/>
      <c r="AH587" s="4">
        <f t="shared" si="57"/>
        <v>0</v>
      </c>
      <c r="AI587" s="4">
        <f t="shared" si="58"/>
        <v>0</v>
      </c>
      <c r="AJ587" s="4">
        <f t="shared" si="59"/>
        <v>0</v>
      </c>
      <c r="AK587" s="4">
        <f t="shared" si="60"/>
        <v>0</v>
      </c>
      <c r="AL587" s="4">
        <f t="shared" si="61"/>
        <v>0</v>
      </c>
    </row>
    <row r="588" spans="6:38" ht="20.100000000000001" customHeight="1" x14ac:dyDescent="0.25">
      <c r="F588" s="4">
        <f t="shared" si="56"/>
        <v>0</v>
      </c>
      <c r="G588" s="218">
        <f t="shared" si="62"/>
        <v>0</v>
      </c>
      <c r="H588" s="212"/>
      <c r="I588" s="152"/>
      <c r="J588" s="152"/>
      <c r="K588" s="150"/>
      <c r="L588" s="150"/>
      <c r="M588" s="150"/>
      <c r="N588" s="150"/>
      <c r="O588" s="152"/>
      <c r="P588" s="152"/>
      <c r="Q588" s="152"/>
      <c r="R588" s="152"/>
      <c r="S588" s="152"/>
      <c r="T588" s="152"/>
      <c r="U588" s="152"/>
      <c r="V588" s="152"/>
      <c r="W588" s="152"/>
      <c r="X588" s="152"/>
      <c r="Y588" s="152"/>
      <c r="Z588" s="150"/>
      <c r="AA588" s="150"/>
      <c r="AB588" s="150"/>
      <c r="AC588" s="150"/>
      <c r="AD588" s="150"/>
      <c r="AE588" s="150"/>
      <c r="AF588" s="150"/>
      <c r="AG588" s="152"/>
      <c r="AH588" s="4">
        <f t="shared" si="57"/>
        <v>0</v>
      </c>
      <c r="AI588" s="4">
        <f t="shared" si="58"/>
        <v>0</v>
      </c>
      <c r="AJ588" s="4">
        <f t="shared" si="59"/>
        <v>0</v>
      </c>
      <c r="AK588" s="4">
        <f t="shared" si="60"/>
        <v>0</v>
      </c>
      <c r="AL588" s="4">
        <f t="shared" si="61"/>
        <v>0</v>
      </c>
    </row>
    <row r="589" spans="6:38" ht="20.100000000000001" customHeight="1" x14ac:dyDescent="0.25">
      <c r="F589" s="4">
        <f t="shared" si="56"/>
        <v>0</v>
      </c>
      <c r="G589" s="218">
        <f t="shared" si="62"/>
        <v>0</v>
      </c>
      <c r="H589" s="212"/>
      <c r="I589" s="152"/>
      <c r="J589" s="152"/>
      <c r="K589" s="150"/>
      <c r="L589" s="150"/>
      <c r="M589" s="150"/>
      <c r="N589" s="150"/>
      <c r="O589" s="152"/>
      <c r="P589" s="152"/>
      <c r="Q589" s="152"/>
      <c r="R589" s="152"/>
      <c r="S589" s="152"/>
      <c r="T589" s="152"/>
      <c r="U589" s="152"/>
      <c r="V589" s="152"/>
      <c r="W589" s="152"/>
      <c r="X589" s="152"/>
      <c r="Y589" s="152"/>
      <c r="Z589" s="150"/>
      <c r="AA589" s="150"/>
      <c r="AB589" s="150"/>
      <c r="AC589" s="150"/>
      <c r="AD589" s="150"/>
      <c r="AE589" s="150"/>
      <c r="AF589" s="150"/>
      <c r="AG589" s="152"/>
      <c r="AH589" s="4">
        <f t="shared" si="57"/>
        <v>0</v>
      </c>
      <c r="AI589" s="4">
        <f t="shared" si="58"/>
        <v>0</v>
      </c>
      <c r="AJ589" s="4">
        <f t="shared" si="59"/>
        <v>0</v>
      </c>
      <c r="AK589" s="4">
        <f t="shared" si="60"/>
        <v>0</v>
      </c>
      <c r="AL589" s="4">
        <f t="shared" si="61"/>
        <v>0</v>
      </c>
    </row>
    <row r="590" spans="6:38" ht="20.100000000000001" customHeight="1" x14ac:dyDescent="0.25">
      <c r="F590" s="4">
        <f t="shared" ref="F590:F653" si="63">IFERROR(IF($D$16=1,(IF(G590&gt;=1,(IF(H590&gt;=$D$14,(IF(H590&lt;=$D$15,G590,0)),0)),0)),0),0)</f>
        <v>0</v>
      </c>
      <c r="G590" s="218">
        <f t="shared" si="62"/>
        <v>0</v>
      </c>
      <c r="H590" s="212"/>
      <c r="I590" s="152"/>
      <c r="J590" s="152"/>
      <c r="K590" s="150"/>
      <c r="L590" s="150"/>
      <c r="M590" s="150"/>
      <c r="N590" s="150"/>
      <c r="O590" s="152"/>
      <c r="P590" s="152"/>
      <c r="Q590" s="152"/>
      <c r="R590" s="152"/>
      <c r="S590" s="152"/>
      <c r="T590" s="152"/>
      <c r="U590" s="152"/>
      <c r="V590" s="152"/>
      <c r="W590" s="152"/>
      <c r="X590" s="152"/>
      <c r="Y590" s="152"/>
      <c r="Z590" s="150"/>
      <c r="AA590" s="150"/>
      <c r="AB590" s="150"/>
      <c r="AC590" s="150"/>
      <c r="AD590" s="150"/>
      <c r="AE590" s="150"/>
      <c r="AF590" s="150"/>
      <c r="AG590" s="152"/>
      <c r="AH590" s="4">
        <f t="shared" ref="AH590:AH653" si="64">IFERROR(IF($G590&gt;=1,(IF(LEN(P590)&gt;=2,VLOOKUP(P590,$A$1:$B$9,2,0),0)),0),0)</f>
        <v>0</v>
      </c>
      <c r="AI590" s="4">
        <f t="shared" ref="AI590:AI653" si="65">IFERROR(IF($G590&gt;=1,(IF(LEN(R590)&gt;=2,VLOOKUP(R590,$A$1:$B$9,2,0),0)),0),0)</f>
        <v>0</v>
      </c>
      <c r="AJ590" s="4">
        <f t="shared" ref="AJ590:AJ653" si="66">IFERROR(IF($G590&gt;=1,(IF(LEN(T590)&gt;=2,VLOOKUP(T590,$A$1:$B$9,2,0),0)),0),0)</f>
        <v>0</v>
      </c>
      <c r="AK590" s="4">
        <f t="shared" ref="AK590:AK653" si="67">IFERROR(IF($G590&gt;=1,(IF(LEN(V590)&gt;=2,VLOOKUP(V590,$A$1:$B$9,2,0),0)),0),0)</f>
        <v>0</v>
      </c>
      <c r="AL590" s="4">
        <f t="shared" ref="AL590:AL653" si="68">IFERROR(IF($G590&gt;=1,(IF(LEN(X590)&gt;=2,VLOOKUP(X590,$A$1:$B$9,2,0),0)),0),0)</f>
        <v>0</v>
      </c>
    </row>
    <row r="591" spans="6:38" ht="20.100000000000001" customHeight="1" x14ac:dyDescent="0.25">
      <c r="F591" s="4">
        <f t="shared" si="63"/>
        <v>0</v>
      </c>
      <c r="G591" s="218">
        <f t="shared" ref="G591:G654" si="69">IFERROR(IF(H591&gt;=2000,(IF(LEN(I591)&gt;=3,G590+1,0)),0),0)</f>
        <v>0</v>
      </c>
      <c r="H591" s="212"/>
      <c r="I591" s="152"/>
      <c r="J591" s="152"/>
      <c r="K591" s="150"/>
      <c r="L591" s="150"/>
      <c r="M591" s="150"/>
      <c r="N591" s="150"/>
      <c r="O591" s="152"/>
      <c r="P591" s="152"/>
      <c r="Q591" s="152"/>
      <c r="R591" s="152"/>
      <c r="S591" s="152"/>
      <c r="T591" s="152"/>
      <c r="U591" s="152"/>
      <c r="V591" s="152"/>
      <c r="W591" s="152"/>
      <c r="X591" s="152"/>
      <c r="Y591" s="152"/>
      <c r="Z591" s="150"/>
      <c r="AA591" s="150"/>
      <c r="AB591" s="150"/>
      <c r="AC591" s="150"/>
      <c r="AD591" s="150"/>
      <c r="AE591" s="150"/>
      <c r="AF591" s="150"/>
      <c r="AG591" s="152"/>
      <c r="AH591" s="4">
        <f t="shared" si="64"/>
        <v>0</v>
      </c>
      <c r="AI591" s="4">
        <f t="shared" si="65"/>
        <v>0</v>
      </c>
      <c r="AJ591" s="4">
        <f t="shared" si="66"/>
        <v>0</v>
      </c>
      <c r="AK591" s="4">
        <f t="shared" si="67"/>
        <v>0</v>
      </c>
      <c r="AL591" s="4">
        <f t="shared" si="68"/>
        <v>0</v>
      </c>
    </row>
    <row r="592" spans="6:38" ht="20.100000000000001" customHeight="1" x14ac:dyDescent="0.25">
      <c r="F592" s="4">
        <f t="shared" si="63"/>
        <v>0</v>
      </c>
      <c r="G592" s="218">
        <f t="shared" si="69"/>
        <v>0</v>
      </c>
      <c r="H592" s="212"/>
      <c r="I592" s="152"/>
      <c r="J592" s="152"/>
      <c r="K592" s="150"/>
      <c r="L592" s="150"/>
      <c r="M592" s="150"/>
      <c r="N592" s="150"/>
      <c r="O592" s="152"/>
      <c r="P592" s="152"/>
      <c r="Q592" s="152"/>
      <c r="R592" s="152"/>
      <c r="S592" s="152"/>
      <c r="T592" s="152"/>
      <c r="U592" s="152"/>
      <c r="V592" s="152"/>
      <c r="W592" s="152"/>
      <c r="X592" s="152"/>
      <c r="Y592" s="152"/>
      <c r="Z592" s="150"/>
      <c r="AA592" s="150"/>
      <c r="AB592" s="150"/>
      <c r="AC592" s="150"/>
      <c r="AD592" s="150"/>
      <c r="AE592" s="150"/>
      <c r="AF592" s="150"/>
      <c r="AG592" s="152"/>
      <c r="AH592" s="4">
        <f t="shared" si="64"/>
        <v>0</v>
      </c>
      <c r="AI592" s="4">
        <f t="shared" si="65"/>
        <v>0</v>
      </c>
      <c r="AJ592" s="4">
        <f t="shared" si="66"/>
        <v>0</v>
      </c>
      <c r="AK592" s="4">
        <f t="shared" si="67"/>
        <v>0</v>
      </c>
      <c r="AL592" s="4">
        <f t="shared" si="68"/>
        <v>0</v>
      </c>
    </row>
    <row r="593" spans="6:38" ht="20.100000000000001" customHeight="1" x14ac:dyDescent="0.25">
      <c r="F593" s="4">
        <f t="shared" si="63"/>
        <v>0</v>
      </c>
      <c r="G593" s="218">
        <f t="shared" si="69"/>
        <v>0</v>
      </c>
      <c r="H593" s="212"/>
      <c r="I593" s="152"/>
      <c r="J593" s="152"/>
      <c r="K593" s="150"/>
      <c r="L593" s="150"/>
      <c r="M593" s="150"/>
      <c r="N593" s="150"/>
      <c r="O593" s="152"/>
      <c r="P593" s="152"/>
      <c r="Q593" s="152"/>
      <c r="R593" s="152"/>
      <c r="S593" s="152"/>
      <c r="T593" s="152"/>
      <c r="U593" s="152"/>
      <c r="V593" s="152"/>
      <c r="W593" s="152"/>
      <c r="X593" s="152"/>
      <c r="Y593" s="152"/>
      <c r="Z593" s="150"/>
      <c r="AA593" s="150"/>
      <c r="AB593" s="150"/>
      <c r="AC593" s="150"/>
      <c r="AD593" s="150"/>
      <c r="AE593" s="150"/>
      <c r="AF593" s="150"/>
      <c r="AG593" s="152"/>
      <c r="AH593" s="4">
        <f t="shared" si="64"/>
        <v>0</v>
      </c>
      <c r="AI593" s="4">
        <f t="shared" si="65"/>
        <v>0</v>
      </c>
      <c r="AJ593" s="4">
        <f t="shared" si="66"/>
        <v>0</v>
      </c>
      <c r="AK593" s="4">
        <f t="shared" si="67"/>
        <v>0</v>
      </c>
      <c r="AL593" s="4">
        <f t="shared" si="68"/>
        <v>0</v>
      </c>
    </row>
    <row r="594" spans="6:38" ht="20.100000000000001" customHeight="1" x14ac:dyDescent="0.25">
      <c r="F594" s="4">
        <f t="shared" si="63"/>
        <v>0</v>
      </c>
      <c r="G594" s="218">
        <f t="shared" si="69"/>
        <v>0</v>
      </c>
      <c r="H594" s="212"/>
      <c r="I594" s="152"/>
      <c r="J594" s="152"/>
      <c r="K594" s="150"/>
      <c r="L594" s="150"/>
      <c r="M594" s="150"/>
      <c r="N594" s="150"/>
      <c r="O594" s="152"/>
      <c r="P594" s="152"/>
      <c r="Q594" s="152"/>
      <c r="R594" s="152"/>
      <c r="S594" s="152"/>
      <c r="T594" s="152"/>
      <c r="U594" s="152"/>
      <c r="V594" s="152"/>
      <c r="W594" s="152"/>
      <c r="X594" s="152"/>
      <c r="Y594" s="152"/>
      <c r="Z594" s="150"/>
      <c r="AA594" s="150"/>
      <c r="AB594" s="150"/>
      <c r="AC594" s="150"/>
      <c r="AD594" s="150"/>
      <c r="AE594" s="150"/>
      <c r="AF594" s="150"/>
      <c r="AG594" s="152"/>
      <c r="AH594" s="4">
        <f t="shared" si="64"/>
        <v>0</v>
      </c>
      <c r="AI594" s="4">
        <f t="shared" si="65"/>
        <v>0</v>
      </c>
      <c r="AJ594" s="4">
        <f t="shared" si="66"/>
        <v>0</v>
      </c>
      <c r="AK594" s="4">
        <f t="shared" si="67"/>
        <v>0</v>
      </c>
      <c r="AL594" s="4">
        <f t="shared" si="68"/>
        <v>0</v>
      </c>
    </row>
    <row r="595" spans="6:38" ht="20.100000000000001" customHeight="1" x14ac:dyDescent="0.25">
      <c r="F595" s="4">
        <f t="shared" si="63"/>
        <v>0</v>
      </c>
      <c r="G595" s="218">
        <f t="shared" si="69"/>
        <v>0</v>
      </c>
      <c r="H595" s="212"/>
      <c r="I595" s="152"/>
      <c r="J595" s="152"/>
      <c r="K595" s="150"/>
      <c r="L595" s="150"/>
      <c r="M595" s="150"/>
      <c r="N595" s="150"/>
      <c r="O595" s="152"/>
      <c r="P595" s="152"/>
      <c r="Q595" s="152"/>
      <c r="R595" s="152"/>
      <c r="S595" s="152"/>
      <c r="T595" s="152"/>
      <c r="U595" s="152"/>
      <c r="V595" s="152"/>
      <c r="W595" s="152"/>
      <c r="X595" s="152"/>
      <c r="Y595" s="152"/>
      <c r="Z595" s="150"/>
      <c r="AA595" s="150"/>
      <c r="AB595" s="150"/>
      <c r="AC595" s="150"/>
      <c r="AD595" s="150"/>
      <c r="AE595" s="150"/>
      <c r="AF595" s="150"/>
      <c r="AG595" s="152"/>
      <c r="AH595" s="4">
        <f t="shared" si="64"/>
        <v>0</v>
      </c>
      <c r="AI595" s="4">
        <f t="shared" si="65"/>
        <v>0</v>
      </c>
      <c r="AJ595" s="4">
        <f t="shared" si="66"/>
        <v>0</v>
      </c>
      <c r="AK595" s="4">
        <f t="shared" si="67"/>
        <v>0</v>
      </c>
      <c r="AL595" s="4">
        <f t="shared" si="68"/>
        <v>0</v>
      </c>
    </row>
    <row r="596" spans="6:38" ht="20.100000000000001" customHeight="1" x14ac:dyDescent="0.25">
      <c r="F596" s="4">
        <f t="shared" si="63"/>
        <v>0</v>
      </c>
      <c r="G596" s="218">
        <f t="shared" si="69"/>
        <v>0</v>
      </c>
      <c r="H596" s="212"/>
      <c r="I596" s="152"/>
      <c r="J596" s="152"/>
      <c r="K596" s="150"/>
      <c r="L596" s="150"/>
      <c r="M596" s="150"/>
      <c r="N596" s="150"/>
      <c r="O596" s="152"/>
      <c r="P596" s="152"/>
      <c r="Q596" s="152"/>
      <c r="R596" s="152"/>
      <c r="S596" s="152"/>
      <c r="T596" s="152"/>
      <c r="U596" s="152"/>
      <c r="V596" s="152"/>
      <c r="W596" s="152"/>
      <c r="X596" s="152"/>
      <c r="Y596" s="152"/>
      <c r="Z596" s="150"/>
      <c r="AA596" s="150"/>
      <c r="AB596" s="150"/>
      <c r="AC596" s="150"/>
      <c r="AD596" s="150"/>
      <c r="AE596" s="150"/>
      <c r="AF596" s="150"/>
      <c r="AG596" s="152"/>
      <c r="AH596" s="4">
        <f t="shared" si="64"/>
        <v>0</v>
      </c>
      <c r="AI596" s="4">
        <f t="shared" si="65"/>
        <v>0</v>
      </c>
      <c r="AJ596" s="4">
        <f t="shared" si="66"/>
        <v>0</v>
      </c>
      <c r="AK596" s="4">
        <f t="shared" si="67"/>
        <v>0</v>
      </c>
      <c r="AL596" s="4">
        <f t="shared" si="68"/>
        <v>0</v>
      </c>
    </row>
    <row r="597" spans="6:38" ht="20.100000000000001" customHeight="1" x14ac:dyDescent="0.25">
      <c r="F597" s="4">
        <f t="shared" si="63"/>
        <v>0</v>
      </c>
      <c r="G597" s="218">
        <f t="shared" si="69"/>
        <v>0</v>
      </c>
      <c r="H597" s="212"/>
      <c r="I597" s="152"/>
      <c r="J597" s="152"/>
      <c r="K597" s="150"/>
      <c r="L597" s="150"/>
      <c r="M597" s="150"/>
      <c r="N597" s="150"/>
      <c r="O597" s="152"/>
      <c r="P597" s="152"/>
      <c r="Q597" s="152"/>
      <c r="R597" s="152"/>
      <c r="S597" s="152"/>
      <c r="T597" s="152"/>
      <c r="U597" s="152"/>
      <c r="V597" s="152"/>
      <c r="W597" s="152"/>
      <c r="X597" s="152"/>
      <c r="Y597" s="152"/>
      <c r="Z597" s="150"/>
      <c r="AA597" s="150"/>
      <c r="AB597" s="150"/>
      <c r="AC597" s="150"/>
      <c r="AD597" s="150"/>
      <c r="AE597" s="150"/>
      <c r="AF597" s="150"/>
      <c r="AG597" s="152"/>
      <c r="AH597" s="4">
        <f t="shared" si="64"/>
        <v>0</v>
      </c>
      <c r="AI597" s="4">
        <f t="shared" si="65"/>
        <v>0</v>
      </c>
      <c r="AJ597" s="4">
        <f t="shared" si="66"/>
        <v>0</v>
      </c>
      <c r="AK597" s="4">
        <f t="shared" si="67"/>
        <v>0</v>
      </c>
      <c r="AL597" s="4">
        <f t="shared" si="68"/>
        <v>0</v>
      </c>
    </row>
    <row r="598" spans="6:38" ht="20.100000000000001" customHeight="1" x14ac:dyDescent="0.25">
      <c r="F598" s="4">
        <f t="shared" si="63"/>
        <v>0</v>
      </c>
      <c r="G598" s="218">
        <f t="shared" si="69"/>
        <v>0</v>
      </c>
      <c r="H598" s="212"/>
      <c r="I598" s="152"/>
      <c r="J598" s="152"/>
      <c r="K598" s="150"/>
      <c r="L598" s="150"/>
      <c r="M598" s="150"/>
      <c r="N598" s="150"/>
      <c r="O598" s="152"/>
      <c r="P598" s="152"/>
      <c r="Q598" s="152"/>
      <c r="R598" s="152"/>
      <c r="S598" s="152"/>
      <c r="T598" s="152"/>
      <c r="U598" s="152"/>
      <c r="V598" s="152"/>
      <c r="W598" s="152"/>
      <c r="X598" s="152"/>
      <c r="Y598" s="152"/>
      <c r="Z598" s="150"/>
      <c r="AA598" s="150"/>
      <c r="AB598" s="150"/>
      <c r="AC598" s="150"/>
      <c r="AD598" s="150"/>
      <c r="AE598" s="150"/>
      <c r="AF598" s="150"/>
      <c r="AG598" s="152"/>
      <c r="AH598" s="4">
        <f t="shared" si="64"/>
        <v>0</v>
      </c>
      <c r="AI598" s="4">
        <f t="shared" si="65"/>
        <v>0</v>
      </c>
      <c r="AJ598" s="4">
        <f t="shared" si="66"/>
        <v>0</v>
      </c>
      <c r="AK598" s="4">
        <f t="shared" si="67"/>
        <v>0</v>
      </c>
      <c r="AL598" s="4">
        <f t="shared" si="68"/>
        <v>0</v>
      </c>
    </row>
    <row r="599" spans="6:38" ht="20.100000000000001" customHeight="1" x14ac:dyDescent="0.25">
      <c r="F599" s="4">
        <f t="shared" si="63"/>
        <v>0</v>
      </c>
      <c r="G599" s="218">
        <f t="shared" si="69"/>
        <v>0</v>
      </c>
      <c r="H599" s="212"/>
      <c r="I599" s="152"/>
      <c r="J599" s="152"/>
      <c r="K599" s="150"/>
      <c r="L599" s="150"/>
      <c r="M599" s="150"/>
      <c r="N599" s="150"/>
      <c r="O599" s="152"/>
      <c r="P599" s="152"/>
      <c r="Q599" s="152"/>
      <c r="R599" s="152"/>
      <c r="S599" s="152"/>
      <c r="T599" s="152"/>
      <c r="U599" s="152"/>
      <c r="V599" s="152"/>
      <c r="W599" s="152"/>
      <c r="X599" s="152"/>
      <c r="Y599" s="152"/>
      <c r="Z599" s="150"/>
      <c r="AA599" s="150"/>
      <c r="AB599" s="150"/>
      <c r="AC599" s="150"/>
      <c r="AD599" s="150"/>
      <c r="AE599" s="150"/>
      <c r="AF599" s="150"/>
      <c r="AG599" s="152"/>
      <c r="AH599" s="4">
        <f t="shared" si="64"/>
        <v>0</v>
      </c>
      <c r="AI599" s="4">
        <f t="shared" si="65"/>
        <v>0</v>
      </c>
      <c r="AJ599" s="4">
        <f t="shared" si="66"/>
        <v>0</v>
      </c>
      <c r="AK599" s="4">
        <f t="shared" si="67"/>
        <v>0</v>
      </c>
      <c r="AL599" s="4">
        <f t="shared" si="68"/>
        <v>0</v>
      </c>
    </row>
    <row r="600" spans="6:38" ht="20.100000000000001" customHeight="1" x14ac:dyDescent="0.25">
      <c r="F600" s="4">
        <f t="shared" si="63"/>
        <v>0</v>
      </c>
      <c r="G600" s="218">
        <f t="shared" si="69"/>
        <v>0</v>
      </c>
      <c r="H600" s="212"/>
      <c r="I600" s="152"/>
      <c r="J600" s="152"/>
      <c r="K600" s="150"/>
      <c r="L600" s="150"/>
      <c r="M600" s="150"/>
      <c r="N600" s="150"/>
      <c r="O600" s="152"/>
      <c r="P600" s="152"/>
      <c r="Q600" s="152"/>
      <c r="R600" s="152"/>
      <c r="S600" s="152"/>
      <c r="T600" s="152"/>
      <c r="U600" s="152"/>
      <c r="V600" s="152"/>
      <c r="W600" s="152"/>
      <c r="X600" s="152"/>
      <c r="Y600" s="152"/>
      <c r="Z600" s="150"/>
      <c r="AA600" s="150"/>
      <c r="AB600" s="150"/>
      <c r="AC600" s="150"/>
      <c r="AD600" s="150"/>
      <c r="AE600" s="150"/>
      <c r="AF600" s="150"/>
      <c r="AG600" s="152"/>
      <c r="AH600" s="4">
        <f t="shared" si="64"/>
        <v>0</v>
      </c>
      <c r="AI600" s="4">
        <f t="shared" si="65"/>
        <v>0</v>
      </c>
      <c r="AJ600" s="4">
        <f t="shared" si="66"/>
        <v>0</v>
      </c>
      <c r="AK600" s="4">
        <f t="shared" si="67"/>
        <v>0</v>
      </c>
      <c r="AL600" s="4">
        <f t="shared" si="68"/>
        <v>0</v>
      </c>
    </row>
    <row r="601" spans="6:38" ht="20.100000000000001" customHeight="1" x14ac:dyDescent="0.25">
      <c r="F601" s="4">
        <f t="shared" si="63"/>
        <v>0</v>
      </c>
      <c r="G601" s="218">
        <f t="shared" si="69"/>
        <v>0</v>
      </c>
      <c r="H601" s="212"/>
      <c r="I601" s="152"/>
      <c r="J601" s="152"/>
      <c r="K601" s="150"/>
      <c r="L601" s="150"/>
      <c r="M601" s="150"/>
      <c r="N601" s="150"/>
      <c r="O601" s="152"/>
      <c r="P601" s="152"/>
      <c r="Q601" s="152"/>
      <c r="R601" s="152"/>
      <c r="S601" s="152"/>
      <c r="T601" s="152"/>
      <c r="U601" s="152"/>
      <c r="V601" s="152"/>
      <c r="W601" s="152"/>
      <c r="X601" s="152"/>
      <c r="Y601" s="152"/>
      <c r="Z601" s="150"/>
      <c r="AA601" s="150"/>
      <c r="AB601" s="150"/>
      <c r="AC601" s="150"/>
      <c r="AD601" s="150"/>
      <c r="AE601" s="150"/>
      <c r="AF601" s="150"/>
      <c r="AG601" s="152"/>
      <c r="AH601" s="4">
        <f t="shared" si="64"/>
        <v>0</v>
      </c>
      <c r="AI601" s="4">
        <f t="shared" si="65"/>
        <v>0</v>
      </c>
      <c r="AJ601" s="4">
        <f t="shared" si="66"/>
        <v>0</v>
      </c>
      <c r="AK601" s="4">
        <f t="shared" si="67"/>
        <v>0</v>
      </c>
      <c r="AL601" s="4">
        <f t="shared" si="68"/>
        <v>0</v>
      </c>
    </row>
    <row r="602" spans="6:38" ht="20.100000000000001" customHeight="1" x14ac:dyDescent="0.25">
      <c r="F602" s="4">
        <f t="shared" si="63"/>
        <v>0</v>
      </c>
      <c r="G602" s="218">
        <f t="shared" si="69"/>
        <v>0</v>
      </c>
      <c r="H602" s="212"/>
      <c r="I602" s="152"/>
      <c r="J602" s="152"/>
      <c r="K602" s="150"/>
      <c r="L602" s="150"/>
      <c r="M602" s="150"/>
      <c r="N602" s="150"/>
      <c r="O602" s="152"/>
      <c r="P602" s="152"/>
      <c r="Q602" s="152"/>
      <c r="R602" s="152"/>
      <c r="S602" s="152"/>
      <c r="T602" s="152"/>
      <c r="U602" s="152"/>
      <c r="V602" s="152"/>
      <c r="W602" s="152"/>
      <c r="X602" s="152"/>
      <c r="Y602" s="152"/>
      <c r="Z602" s="150"/>
      <c r="AA602" s="150"/>
      <c r="AB602" s="150"/>
      <c r="AC602" s="150"/>
      <c r="AD602" s="150"/>
      <c r="AE602" s="150"/>
      <c r="AF602" s="150"/>
      <c r="AG602" s="152"/>
      <c r="AH602" s="4">
        <f t="shared" si="64"/>
        <v>0</v>
      </c>
      <c r="AI602" s="4">
        <f t="shared" si="65"/>
        <v>0</v>
      </c>
      <c r="AJ602" s="4">
        <f t="shared" si="66"/>
        <v>0</v>
      </c>
      <c r="AK602" s="4">
        <f t="shared" si="67"/>
        <v>0</v>
      </c>
      <c r="AL602" s="4">
        <f t="shared" si="68"/>
        <v>0</v>
      </c>
    </row>
    <row r="603" spans="6:38" ht="20.100000000000001" customHeight="1" x14ac:dyDescent="0.25">
      <c r="F603" s="4">
        <f t="shared" si="63"/>
        <v>0</v>
      </c>
      <c r="G603" s="218">
        <f t="shared" si="69"/>
        <v>0</v>
      </c>
      <c r="H603" s="212"/>
      <c r="I603" s="152"/>
      <c r="J603" s="152"/>
      <c r="K603" s="150"/>
      <c r="L603" s="150"/>
      <c r="M603" s="150"/>
      <c r="N603" s="150"/>
      <c r="O603" s="152"/>
      <c r="P603" s="152"/>
      <c r="Q603" s="152"/>
      <c r="R603" s="152"/>
      <c r="S603" s="152"/>
      <c r="T603" s="152"/>
      <c r="U603" s="152"/>
      <c r="V603" s="152"/>
      <c r="W603" s="152"/>
      <c r="X603" s="152"/>
      <c r="Y603" s="152"/>
      <c r="Z603" s="150"/>
      <c r="AA603" s="150"/>
      <c r="AB603" s="150"/>
      <c r="AC603" s="150"/>
      <c r="AD603" s="150"/>
      <c r="AE603" s="150"/>
      <c r="AF603" s="150"/>
      <c r="AG603" s="152"/>
      <c r="AH603" s="4">
        <f t="shared" si="64"/>
        <v>0</v>
      </c>
      <c r="AI603" s="4">
        <f t="shared" si="65"/>
        <v>0</v>
      </c>
      <c r="AJ603" s="4">
        <f t="shared" si="66"/>
        <v>0</v>
      </c>
      <c r="AK603" s="4">
        <f t="shared" si="67"/>
        <v>0</v>
      </c>
      <c r="AL603" s="4">
        <f t="shared" si="68"/>
        <v>0</v>
      </c>
    </row>
    <row r="604" spans="6:38" ht="20.100000000000001" customHeight="1" x14ac:dyDescent="0.25">
      <c r="F604" s="4">
        <f t="shared" si="63"/>
        <v>0</v>
      </c>
      <c r="G604" s="218">
        <f t="shared" si="69"/>
        <v>0</v>
      </c>
      <c r="H604" s="212"/>
      <c r="I604" s="152"/>
      <c r="J604" s="152"/>
      <c r="K604" s="150"/>
      <c r="L604" s="150"/>
      <c r="M604" s="150"/>
      <c r="N604" s="150"/>
      <c r="O604" s="152"/>
      <c r="P604" s="152"/>
      <c r="Q604" s="152"/>
      <c r="R604" s="152"/>
      <c r="S604" s="152"/>
      <c r="T604" s="152"/>
      <c r="U604" s="152"/>
      <c r="V604" s="152"/>
      <c r="W604" s="152"/>
      <c r="X604" s="152"/>
      <c r="Y604" s="152"/>
      <c r="Z604" s="150"/>
      <c r="AA604" s="150"/>
      <c r="AB604" s="150"/>
      <c r="AC604" s="150"/>
      <c r="AD604" s="150"/>
      <c r="AE604" s="150"/>
      <c r="AF604" s="150"/>
      <c r="AG604" s="152"/>
      <c r="AH604" s="4">
        <f t="shared" si="64"/>
        <v>0</v>
      </c>
      <c r="AI604" s="4">
        <f t="shared" si="65"/>
        <v>0</v>
      </c>
      <c r="AJ604" s="4">
        <f t="shared" si="66"/>
        <v>0</v>
      </c>
      <c r="AK604" s="4">
        <f t="shared" si="67"/>
        <v>0</v>
      </c>
      <c r="AL604" s="4">
        <f t="shared" si="68"/>
        <v>0</v>
      </c>
    </row>
    <row r="605" spans="6:38" ht="20.100000000000001" customHeight="1" x14ac:dyDescent="0.25">
      <c r="F605" s="4">
        <f t="shared" si="63"/>
        <v>0</v>
      </c>
      <c r="G605" s="218">
        <f t="shared" si="69"/>
        <v>0</v>
      </c>
      <c r="H605" s="212"/>
      <c r="I605" s="152"/>
      <c r="J605" s="152"/>
      <c r="K605" s="150"/>
      <c r="L605" s="150"/>
      <c r="M605" s="150"/>
      <c r="N605" s="150"/>
      <c r="O605" s="152"/>
      <c r="P605" s="152"/>
      <c r="Q605" s="152"/>
      <c r="R605" s="152"/>
      <c r="S605" s="152"/>
      <c r="T605" s="152"/>
      <c r="U605" s="152"/>
      <c r="V605" s="152"/>
      <c r="W605" s="152"/>
      <c r="X605" s="152"/>
      <c r="Y605" s="152"/>
      <c r="Z605" s="150"/>
      <c r="AA605" s="150"/>
      <c r="AB605" s="150"/>
      <c r="AC605" s="150"/>
      <c r="AD605" s="150"/>
      <c r="AE605" s="150"/>
      <c r="AF605" s="150"/>
      <c r="AG605" s="152"/>
      <c r="AH605" s="4">
        <f t="shared" si="64"/>
        <v>0</v>
      </c>
      <c r="AI605" s="4">
        <f t="shared" si="65"/>
        <v>0</v>
      </c>
      <c r="AJ605" s="4">
        <f t="shared" si="66"/>
        <v>0</v>
      </c>
      <c r="AK605" s="4">
        <f t="shared" si="67"/>
        <v>0</v>
      </c>
      <c r="AL605" s="4">
        <f t="shared" si="68"/>
        <v>0</v>
      </c>
    </row>
    <row r="606" spans="6:38" ht="20.100000000000001" customHeight="1" x14ac:dyDescent="0.25">
      <c r="F606" s="4">
        <f t="shared" si="63"/>
        <v>0</v>
      </c>
      <c r="G606" s="218">
        <f t="shared" si="69"/>
        <v>0</v>
      </c>
      <c r="H606" s="212"/>
      <c r="I606" s="152"/>
      <c r="J606" s="152"/>
      <c r="K606" s="150"/>
      <c r="L606" s="150"/>
      <c r="M606" s="150"/>
      <c r="N606" s="150"/>
      <c r="O606" s="152"/>
      <c r="P606" s="152"/>
      <c r="Q606" s="152"/>
      <c r="R606" s="152"/>
      <c r="S606" s="152"/>
      <c r="T606" s="152"/>
      <c r="U606" s="152"/>
      <c r="V606" s="152"/>
      <c r="W606" s="152"/>
      <c r="X606" s="152"/>
      <c r="Y606" s="152"/>
      <c r="Z606" s="150"/>
      <c r="AA606" s="150"/>
      <c r="AB606" s="150"/>
      <c r="AC606" s="150"/>
      <c r="AD606" s="150"/>
      <c r="AE606" s="150"/>
      <c r="AF606" s="150"/>
      <c r="AG606" s="152"/>
      <c r="AH606" s="4">
        <f t="shared" si="64"/>
        <v>0</v>
      </c>
      <c r="AI606" s="4">
        <f t="shared" si="65"/>
        <v>0</v>
      </c>
      <c r="AJ606" s="4">
        <f t="shared" si="66"/>
        <v>0</v>
      </c>
      <c r="AK606" s="4">
        <f t="shared" si="67"/>
        <v>0</v>
      </c>
      <c r="AL606" s="4">
        <f t="shared" si="68"/>
        <v>0</v>
      </c>
    </row>
    <row r="607" spans="6:38" ht="20.100000000000001" customHeight="1" x14ac:dyDescent="0.25">
      <c r="F607" s="4">
        <f t="shared" si="63"/>
        <v>0</v>
      </c>
      <c r="G607" s="218">
        <f t="shared" si="69"/>
        <v>0</v>
      </c>
      <c r="H607" s="212"/>
      <c r="I607" s="152"/>
      <c r="J607" s="152"/>
      <c r="K607" s="150"/>
      <c r="L607" s="150"/>
      <c r="M607" s="150"/>
      <c r="N607" s="150"/>
      <c r="O607" s="152"/>
      <c r="P607" s="152"/>
      <c r="Q607" s="152"/>
      <c r="R607" s="152"/>
      <c r="S607" s="152"/>
      <c r="T607" s="152"/>
      <c r="U607" s="152"/>
      <c r="V607" s="152"/>
      <c r="W607" s="152"/>
      <c r="X607" s="152"/>
      <c r="Y607" s="152"/>
      <c r="Z607" s="150"/>
      <c r="AA607" s="150"/>
      <c r="AB607" s="150"/>
      <c r="AC607" s="150"/>
      <c r="AD607" s="150"/>
      <c r="AE607" s="150"/>
      <c r="AF607" s="150"/>
      <c r="AG607" s="152"/>
      <c r="AH607" s="4">
        <f t="shared" si="64"/>
        <v>0</v>
      </c>
      <c r="AI607" s="4">
        <f t="shared" si="65"/>
        <v>0</v>
      </c>
      <c r="AJ607" s="4">
        <f t="shared" si="66"/>
        <v>0</v>
      </c>
      <c r="AK607" s="4">
        <f t="shared" si="67"/>
        <v>0</v>
      </c>
      <c r="AL607" s="4">
        <f t="shared" si="68"/>
        <v>0</v>
      </c>
    </row>
    <row r="608" spans="6:38" ht="20.100000000000001" customHeight="1" x14ac:dyDescent="0.25">
      <c r="F608" s="4">
        <f t="shared" si="63"/>
        <v>0</v>
      </c>
      <c r="G608" s="218">
        <f t="shared" si="69"/>
        <v>0</v>
      </c>
      <c r="H608" s="212"/>
      <c r="I608" s="152"/>
      <c r="J608" s="152"/>
      <c r="K608" s="150"/>
      <c r="L608" s="150"/>
      <c r="M608" s="150"/>
      <c r="N608" s="150"/>
      <c r="O608" s="152"/>
      <c r="P608" s="152"/>
      <c r="Q608" s="152"/>
      <c r="R608" s="152"/>
      <c r="S608" s="152"/>
      <c r="T608" s="152"/>
      <c r="U608" s="152"/>
      <c r="V608" s="152"/>
      <c r="W608" s="152"/>
      <c r="X608" s="152"/>
      <c r="Y608" s="152"/>
      <c r="Z608" s="150"/>
      <c r="AA608" s="150"/>
      <c r="AB608" s="150"/>
      <c r="AC608" s="150"/>
      <c r="AD608" s="150"/>
      <c r="AE608" s="150"/>
      <c r="AF608" s="150"/>
      <c r="AG608" s="152"/>
      <c r="AH608" s="4">
        <f t="shared" si="64"/>
        <v>0</v>
      </c>
      <c r="AI608" s="4">
        <f t="shared" si="65"/>
        <v>0</v>
      </c>
      <c r="AJ608" s="4">
        <f t="shared" si="66"/>
        <v>0</v>
      </c>
      <c r="AK608" s="4">
        <f t="shared" si="67"/>
        <v>0</v>
      </c>
      <c r="AL608" s="4">
        <f t="shared" si="68"/>
        <v>0</v>
      </c>
    </row>
    <row r="609" spans="6:38" ht="20.100000000000001" customHeight="1" x14ac:dyDescent="0.25">
      <c r="F609" s="4">
        <f t="shared" si="63"/>
        <v>0</v>
      </c>
      <c r="G609" s="218">
        <f t="shared" si="69"/>
        <v>0</v>
      </c>
      <c r="H609" s="212"/>
      <c r="I609" s="152"/>
      <c r="J609" s="152"/>
      <c r="K609" s="150"/>
      <c r="L609" s="150"/>
      <c r="M609" s="150"/>
      <c r="N609" s="150"/>
      <c r="O609" s="152"/>
      <c r="P609" s="152"/>
      <c r="Q609" s="152"/>
      <c r="R609" s="152"/>
      <c r="S609" s="152"/>
      <c r="T609" s="152"/>
      <c r="U609" s="152"/>
      <c r="V609" s="152"/>
      <c r="W609" s="152"/>
      <c r="X609" s="152"/>
      <c r="Y609" s="152"/>
      <c r="Z609" s="150"/>
      <c r="AA609" s="150"/>
      <c r="AB609" s="150"/>
      <c r="AC609" s="150"/>
      <c r="AD609" s="150"/>
      <c r="AE609" s="150"/>
      <c r="AF609" s="150"/>
      <c r="AG609" s="152"/>
      <c r="AH609" s="4">
        <f t="shared" si="64"/>
        <v>0</v>
      </c>
      <c r="AI609" s="4">
        <f t="shared" si="65"/>
        <v>0</v>
      </c>
      <c r="AJ609" s="4">
        <f t="shared" si="66"/>
        <v>0</v>
      </c>
      <c r="AK609" s="4">
        <f t="shared" si="67"/>
        <v>0</v>
      </c>
      <c r="AL609" s="4">
        <f t="shared" si="68"/>
        <v>0</v>
      </c>
    </row>
    <row r="610" spans="6:38" ht="20.100000000000001" customHeight="1" x14ac:dyDescent="0.25">
      <c r="F610" s="4">
        <f t="shared" si="63"/>
        <v>0</v>
      </c>
      <c r="G610" s="218">
        <f t="shared" si="69"/>
        <v>0</v>
      </c>
      <c r="H610" s="212"/>
      <c r="I610" s="152"/>
      <c r="J610" s="152"/>
      <c r="K610" s="150"/>
      <c r="L610" s="150"/>
      <c r="M610" s="150"/>
      <c r="N610" s="150"/>
      <c r="O610" s="152"/>
      <c r="P610" s="152"/>
      <c r="Q610" s="152"/>
      <c r="R610" s="152"/>
      <c r="S610" s="152"/>
      <c r="T610" s="152"/>
      <c r="U610" s="152"/>
      <c r="V610" s="152"/>
      <c r="W610" s="152"/>
      <c r="X610" s="152"/>
      <c r="Y610" s="152"/>
      <c r="Z610" s="150"/>
      <c r="AA610" s="150"/>
      <c r="AB610" s="150"/>
      <c r="AC610" s="150"/>
      <c r="AD610" s="150"/>
      <c r="AE610" s="150"/>
      <c r="AF610" s="150"/>
      <c r="AG610" s="152"/>
      <c r="AH610" s="4">
        <f t="shared" si="64"/>
        <v>0</v>
      </c>
      <c r="AI610" s="4">
        <f t="shared" si="65"/>
        <v>0</v>
      </c>
      <c r="AJ610" s="4">
        <f t="shared" si="66"/>
        <v>0</v>
      </c>
      <c r="AK610" s="4">
        <f t="shared" si="67"/>
        <v>0</v>
      </c>
      <c r="AL610" s="4">
        <f t="shared" si="68"/>
        <v>0</v>
      </c>
    </row>
    <row r="611" spans="6:38" ht="20.100000000000001" customHeight="1" x14ac:dyDescent="0.25">
      <c r="F611" s="4">
        <f t="shared" si="63"/>
        <v>0</v>
      </c>
      <c r="G611" s="218">
        <f t="shared" si="69"/>
        <v>0</v>
      </c>
      <c r="H611" s="212"/>
      <c r="I611" s="152"/>
      <c r="J611" s="152"/>
      <c r="K611" s="150"/>
      <c r="L611" s="150"/>
      <c r="M611" s="150"/>
      <c r="N611" s="150"/>
      <c r="O611" s="152"/>
      <c r="P611" s="152"/>
      <c r="Q611" s="152"/>
      <c r="R611" s="152"/>
      <c r="S611" s="152"/>
      <c r="T611" s="152"/>
      <c r="U611" s="152"/>
      <c r="V611" s="152"/>
      <c r="W611" s="152"/>
      <c r="X611" s="152"/>
      <c r="Y611" s="152"/>
      <c r="Z611" s="150"/>
      <c r="AA611" s="150"/>
      <c r="AB611" s="150"/>
      <c r="AC611" s="150"/>
      <c r="AD611" s="150"/>
      <c r="AE611" s="150"/>
      <c r="AF611" s="150"/>
      <c r="AG611" s="152"/>
      <c r="AH611" s="4">
        <f t="shared" si="64"/>
        <v>0</v>
      </c>
      <c r="AI611" s="4">
        <f t="shared" si="65"/>
        <v>0</v>
      </c>
      <c r="AJ611" s="4">
        <f t="shared" si="66"/>
        <v>0</v>
      </c>
      <c r="AK611" s="4">
        <f t="shared" si="67"/>
        <v>0</v>
      </c>
      <c r="AL611" s="4">
        <f t="shared" si="68"/>
        <v>0</v>
      </c>
    </row>
    <row r="612" spans="6:38" ht="20.100000000000001" customHeight="1" x14ac:dyDescent="0.25">
      <c r="F612" s="4">
        <f t="shared" si="63"/>
        <v>0</v>
      </c>
      <c r="G612" s="218">
        <f t="shared" si="69"/>
        <v>0</v>
      </c>
      <c r="H612" s="212"/>
      <c r="I612" s="152"/>
      <c r="J612" s="152"/>
      <c r="K612" s="150"/>
      <c r="L612" s="150"/>
      <c r="M612" s="150"/>
      <c r="N612" s="150"/>
      <c r="O612" s="152"/>
      <c r="P612" s="152"/>
      <c r="Q612" s="152"/>
      <c r="R612" s="152"/>
      <c r="S612" s="152"/>
      <c r="T612" s="152"/>
      <c r="U612" s="152"/>
      <c r="V612" s="152"/>
      <c r="W612" s="152"/>
      <c r="X612" s="152"/>
      <c r="Y612" s="152"/>
      <c r="Z612" s="150"/>
      <c r="AA612" s="150"/>
      <c r="AB612" s="150"/>
      <c r="AC612" s="150"/>
      <c r="AD612" s="150"/>
      <c r="AE612" s="150"/>
      <c r="AF612" s="150"/>
      <c r="AG612" s="152"/>
      <c r="AH612" s="4">
        <f t="shared" si="64"/>
        <v>0</v>
      </c>
      <c r="AI612" s="4">
        <f t="shared" si="65"/>
        <v>0</v>
      </c>
      <c r="AJ612" s="4">
        <f t="shared" si="66"/>
        <v>0</v>
      </c>
      <c r="AK612" s="4">
        <f t="shared" si="67"/>
        <v>0</v>
      </c>
      <c r="AL612" s="4">
        <f t="shared" si="68"/>
        <v>0</v>
      </c>
    </row>
    <row r="613" spans="6:38" ht="20.100000000000001" customHeight="1" x14ac:dyDescent="0.25">
      <c r="F613" s="4">
        <f t="shared" si="63"/>
        <v>0</v>
      </c>
      <c r="G613" s="218">
        <f t="shared" si="69"/>
        <v>0</v>
      </c>
      <c r="H613" s="212"/>
      <c r="I613" s="152"/>
      <c r="J613" s="152"/>
      <c r="K613" s="150"/>
      <c r="L613" s="150"/>
      <c r="M613" s="150"/>
      <c r="N613" s="150"/>
      <c r="O613" s="152"/>
      <c r="P613" s="152"/>
      <c r="Q613" s="152"/>
      <c r="R613" s="152"/>
      <c r="S613" s="152"/>
      <c r="T613" s="152"/>
      <c r="U613" s="152"/>
      <c r="V613" s="152"/>
      <c r="W613" s="152"/>
      <c r="X613" s="152"/>
      <c r="Y613" s="152"/>
      <c r="Z613" s="150"/>
      <c r="AA613" s="150"/>
      <c r="AB613" s="150"/>
      <c r="AC613" s="150"/>
      <c r="AD613" s="150"/>
      <c r="AE613" s="150"/>
      <c r="AF613" s="150"/>
      <c r="AG613" s="152"/>
      <c r="AH613" s="4">
        <f t="shared" si="64"/>
        <v>0</v>
      </c>
      <c r="AI613" s="4">
        <f t="shared" si="65"/>
        <v>0</v>
      </c>
      <c r="AJ613" s="4">
        <f t="shared" si="66"/>
        <v>0</v>
      </c>
      <c r="AK613" s="4">
        <f t="shared" si="67"/>
        <v>0</v>
      </c>
      <c r="AL613" s="4">
        <f t="shared" si="68"/>
        <v>0</v>
      </c>
    </row>
    <row r="614" spans="6:38" ht="20.100000000000001" customHeight="1" x14ac:dyDescent="0.25">
      <c r="F614" s="4">
        <f t="shared" si="63"/>
        <v>0</v>
      </c>
      <c r="G614" s="218">
        <f t="shared" si="69"/>
        <v>0</v>
      </c>
      <c r="H614" s="212"/>
      <c r="I614" s="152"/>
      <c r="J614" s="152"/>
      <c r="K614" s="150"/>
      <c r="L614" s="150"/>
      <c r="M614" s="150"/>
      <c r="N614" s="150"/>
      <c r="O614" s="152"/>
      <c r="P614" s="152"/>
      <c r="Q614" s="152"/>
      <c r="R614" s="152"/>
      <c r="S614" s="152"/>
      <c r="T614" s="152"/>
      <c r="U614" s="152"/>
      <c r="V614" s="152"/>
      <c r="W614" s="152"/>
      <c r="X614" s="152"/>
      <c r="Y614" s="152"/>
      <c r="Z614" s="150"/>
      <c r="AA614" s="150"/>
      <c r="AB614" s="150"/>
      <c r="AC614" s="150"/>
      <c r="AD614" s="150"/>
      <c r="AE614" s="150"/>
      <c r="AF614" s="150"/>
      <c r="AG614" s="152"/>
      <c r="AH614" s="4">
        <f t="shared" si="64"/>
        <v>0</v>
      </c>
      <c r="AI614" s="4">
        <f t="shared" si="65"/>
        <v>0</v>
      </c>
      <c r="AJ614" s="4">
        <f t="shared" si="66"/>
        <v>0</v>
      </c>
      <c r="AK614" s="4">
        <f t="shared" si="67"/>
        <v>0</v>
      </c>
      <c r="AL614" s="4">
        <f t="shared" si="68"/>
        <v>0</v>
      </c>
    </row>
    <row r="615" spans="6:38" ht="20.100000000000001" customHeight="1" x14ac:dyDescent="0.25">
      <c r="F615" s="4">
        <f t="shared" si="63"/>
        <v>0</v>
      </c>
      <c r="G615" s="218">
        <f t="shared" si="69"/>
        <v>0</v>
      </c>
      <c r="H615" s="212"/>
      <c r="I615" s="152"/>
      <c r="J615" s="152"/>
      <c r="K615" s="150"/>
      <c r="L615" s="150"/>
      <c r="M615" s="150"/>
      <c r="N615" s="150"/>
      <c r="O615" s="152"/>
      <c r="P615" s="152"/>
      <c r="Q615" s="152"/>
      <c r="R615" s="152"/>
      <c r="S615" s="152"/>
      <c r="T615" s="152"/>
      <c r="U615" s="152"/>
      <c r="V615" s="152"/>
      <c r="W615" s="152"/>
      <c r="X615" s="152"/>
      <c r="Y615" s="152"/>
      <c r="Z615" s="150"/>
      <c r="AA615" s="150"/>
      <c r="AB615" s="150"/>
      <c r="AC615" s="150"/>
      <c r="AD615" s="150"/>
      <c r="AE615" s="150"/>
      <c r="AF615" s="150"/>
      <c r="AG615" s="152"/>
      <c r="AH615" s="4">
        <f t="shared" si="64"/>
        <v>0</v>
      </c>
      <c r="AI615" s="4">
        <f t="shared" si="65"/>
        <v>0</v>
      </c>
      <c r="AJ615" s="4">
        <f t="shared" si="66"/>
        <v>0</v>
      </c>
      <c r="AK615" s="4">
        <f t="shared" si="67"/>
        <v>0</v>
      </c>
      <c r="AL615" s="4">
        <f t="shared" si="68"/>
        <v>0</v>
      </c>
    </row>
    <row r="616" spans="6:38" ht="20.100000000000001" customHeight="1" x14ac:dyDescent="0.25">
      <c r="F616" s="4">
        <f t="shared" si="63"/>
        <v>0</v>
      </c>
      <c r="G616" s="218">
        <f t="shared" si="69"/>
        <v>0</v>
      </c>
      <c r="H616" s="212"/>
      <c r="I616" s="152"/>
      <c r="J616" s="152"/>
      <c r="K616" s="150"/>
      <c r="L616" s="150"/>
      <c r="M616" s="150"/>
      <c r="N616" s="150"/>
      <c r="O616" s="152"/>
      <c r="P616" s="152"/>
      <c r="Q616" s="152"/>
      <c r="R616" s="152"/>
      <c r="S616" s="152"/>
      <c r="T616" s="152"/>
      <c r="U616" s="152"/>
      <c r="V616" s="152"/>
      <c r="W616" s="152"/>
      <c r="X616" s="152"/>
      <c r="Y616" s="152"/>
      <c r="Z616" s="150"/>
      <c r="AA616" s="150"/>
      <c r="AB616" s="150"/>
      <c r="AC616" s="150"/>
      <c r="AD616" s="150"/>
      <c r="AE616" s="150"/>
      <c r="AF616" s="150"/>
      <c r="AG616" s="152"/>
      <c r="AH616" s="4">
        <f t="shared" si="64"/>
        <v>0</v>
      </c>
      <c r="AI616" s="4">
        <f t="shared" si="65"/>
        <v>0</v>
      </c>
      <c r="AJ616" s="4">
        <f t="shared" si="66"/>
        <v>0</v>
      </c>
      <c r="AK616" s="4">
        <f t="shared" si="67"/>
        <v>0</v>
      </c>
      <c r="AL616" s="4">
        <f t="shared" si="68"/>
        <v>0</v>
      </c>
    </row>
    <row r="617" spans="6:38" ht="20.100000000000001" customHeight="1" x14ac:dyDescent="0.25">
      <c r="F617" s="4">
        <f t="shared" si="63"/>
        <v>0</v>
      </c>
      <c r="G617" s="218">
        <f t="shared" si="69"/>
        <v>0</v>
      </c>
      <c r="H617" s="212"/>
      <c r="I617" s="152"/>
      <c r="J617" s="152"/>
      <c r="K617" s="150"/>
      <c r="L617" s="150"/>
      <c r="M617" s="150"/>
      <c r="N617" s="150"/>
      <c r="O617" s="152"/>
      <c r="P617" s="152"/>
      <c r="Q617" s="152"/>
      <c r="R617" s="152"/>
      <c r="S617" s="152"/>
      <c r="T617" s="152"/>
      <c r="U617" s="152"/>
      <c r="V617" s="152"/>
      <c r="W617" s="152"/>
      <c r="X617" s="152"/>
      <c r="Y617" s="152"/>
      <c r="Z617" s="150"/>
      <c r="AA617" s="150"/>
      <c r="AB617" s="150"/>
      <c r="AC617" s="150"/>
      <c r="AD617" s="150"/>
      <c r="AE617" s="150"/>
      <c r="AF617" s="150"/>
      <c r="AG617" s="152"/>
      <c r="AH617" s="4">
        <f t="shared" si="64"/>
        <v>0</v>
      </c>
      <c r="AI617" s="4">
        <f t="shared" si="65"/>
        <v>0</v>
      </c>
      <c r="AJ617" s="4">
        <f t="shared" si="66"/>
        <v>0</v>
      </c>
      <c r="AK617" s="4">
        <f t="shared" si="67"/>
        <v>0</v>
      </c>
      <c r="AL617" s="4">
        <f t="shared" si="68"/>
        <v>0</v>
      </c>
    </row>
    <row r="618" spans="6:38" ht="20.100000000000001" customHeight="1" x14ac:dyDescent="0.25">
      <c r="F618" s="4">
        <f t="shared" si="63"/>
        <v>0</v>
      </c>
      <c r="G618" s="218">
        <f t="shared" si="69"/>
        <v>0</v>
      </c>
      <c r="H618" s="212"/>
      <c r="I618" s="152"/>
      <c r="J618" s="152"/>
      <c r="K618" s="150"/>
      <c r="L618" s="150"/>
      <c r="M618" s="150"/>
      <c r="N618" s="150"/>
      <c r="O618" s="152"/>
      <c r="P618" s="152"/>
      <c r="Q618" s="152"/>
      <c r="R618" s="152"/>
      <c r="S618" s="152"/>
      <c r="T618" s="152"/>
      <c r="U618" s="152"/>
      <c r="V618" s="152"/>
      <c r="W618" s="152"/>
      <c r="X618" s="152"/>
      <c r="Y618" s="152"/>
      <c r="Z618" s="150"/>
      <c r="AA618" s="150"/>
      <c r="AB618" s="150"/>
      <c r="AC618" s="150"/>
      <c r="AD618" s="150"/>
      <c r="AE618" s="150"/>
      <c r="AF618" s="150"/>
      <c r="AG618" s="152"/>
      <c r="AH618" s="4">
        <f t="shared" si="64"/>
        <v>0</v>
      </c>
      <c r="AI618" s="4">
        <f t="shared" si="65"/>
        <v>0</v>
      </c>
      <c r="AJ618" s="4">
        <f t="shared" si="66"/>
        <v>0</v>
      </c>
      <c r="AK618" s="4">
        <f t="shared" si="67"/>
        <v>0</v>
      </c>
      <c r="AL618" s="4">
        <f t="shared" si="68"/>
        <v>0</v>
      </c>
    </row>
    <row r="619" spans="6:38" ht="20.100000000000001" customHeight="1" x14ac:dyDescent="0.25">
      <c r="F619" s="4">
        <f t="shared" si="63"/>
        <v>0</v>
      </c>
      <c r="G619" s="218">
        <f t="shared" si="69"/>
        <v>0</v>
      </c>
      <c r="H619" s="212"/>
      <c r="I619" s="152"/>
      <c r="J619" s="152"/>
      <c r="K619" s="150"/>
      <c r="L619" s="150"/>
      <c r="M619" s="150"/>
      <c r="N619" s="150"/>
      <c r="O619" s="152"/>
      <c r="P619" s="152"/>
      <c r="Q619" s="152"/>
      <c r="R619" s="152"/>
      <c r="S619" s="152"/>
      <c r="T619" s="152"/>
      <c r="U619" s="152"/>
      <c r="V619" s="152"/>
      <c r="W619" s="152"/>
      <c r="X619" s="152"/>
      <c r="Y619" s="152"/>
      <c r="Z619" s="150"/>
      <c r="AA619" s="150"/>
      <c r="AB619" s="150"/>
      <c r="AC619" s="150"/>
      <c r="AD619" s="150"/>
      <c r="AE619" s="150"/>
      <c r="AF619" s="150"/>
      <c r="AG619" s="152"/>
      <c r="AH619" s="4">
        <f t="shared" si="64"/>
        <v>0</v>
      </c>
      <c r="AI619" s="4">
        <f t="shared" si="65"/>
        <v>0</v>
      </c>
      <c r="AJ619" s="4">
        <f t="shared" si="66"/>
        <v>0</v>
      </c>
      <c r="AK619" s="4">
        <f t="shared" si="67"/>
        <v>0</v>
      </c>
      <c r="AL619" s="4">
        <f t="shared" si="68"/>
        <v>0</v>
      </c>
    </row>
    <row r="620" spans="6:38" ht="20.100000000000001" customHeight="1" x14ac:dyDescent="0.25">
      <c r="F620" s="4">
        <f t="shared" si="63"/>
        <v>0</v>
      </c>
      <c r="G620" s="218">
        <f t="shared" si="69"/>
        <v>0</v>
      </c>
      <c r="H620" s="212"/>
      <c r="I620" s="152"/>
      <c r="J620" s="152"/>
      <c r="K620" s="150"/>
      <c r="L620" s="150"/>
      <c r="M620" s="150"/>
      <c r="N620" s="150"/>
      <c r="O620" s="152"/>
      <c r="P620" s="152"/>
      <c r="Q620" s="152"/>
      <c r="R620" s="152"/>
      <c r="S620" s="152"/>
      <c r="T620" s="152"/>
      <c r="U620" s="152"/>
      <c r="V620" s="152"/>
      <c r="W620" s="152"/>
      <c r="X620" s="152"/>
      <c r="Y620" s="152"/>
      <c r="Z620" s="150"/>
      <c r="AA620" s="150"/>
      <c r="AB620" s="150"/>
      <c r="AC620" s="150"/>
      <c r="AD620" s="150"/>
      <c r="AE620" s="150"/>
      <c r="AF620" s="150"/>
      <c r="AG620" s="152"/>
      <c r="AH620" s="4">
        <f t="shared" si="64"/>
        <v>0</v>
      </c>
      <c r="AI620" s="4">
        <f t="shared" si="65"/>
        <v>0</v>
      </c>
      <c r="AJ620" s="4">
        <f t="shared" si="66"/>
        <v>0</v>
      </c>
      <c r="AK620" s="4">
        <f t="shared" si="67"/>
        <v>0</v>
      </c>
      <c r="AL620" s="4">
        <f t="shared" si="68"/>
        <v>0</v>
      </c>
    </row>
    <row r="621" spans="6:38" ht="20.100000000000001" customHeight="1" x14ac:dyDescent="0.25">
      <c r="F621" s="4">
        <f t="shared" si="63"/>
        <v>0</v>
      </c>
      <c r="G621" s="218">
        <f t="shared" si="69"/>
        <v>0</v>
      </c>
      <c r="H621" s="212"/>
      <c r="I621" s="152"/>
      <c r="J621" s="152"/>
      <c r="K621" s="150"/>
      <c r="L621" s="150"/>
      <c r="M621" s="150"/>
      <c r="N621" s="150"/>
      <c r="O621" s="152"/>
      <c r="P621" s="152"/>
      <c r="Q621" s="152"/>
      <c r="R621" s="152"/>
      <c r="S621" s="152"/>
      <c r="T621" s="152"/>
      <c r="U621" s="152"/>
      <c r="V621" s="152"/>
      <c r="W621" s="152"/>
      <c r="X621" s="152"/>
      <c r="Y621" s="152"/>
      <c r="Z621" s="150"/>
      <c r="AA621" s="150"/>
      <c r="AB621" s="150"/>
      <c r="AC621" s="150"/>
      <c r="AD621" s="150"/>
      <c r="AE621" s="150"/>
      <c r="AF621" s="150"/>
      <c r="AG621" s="152"/>
      <c r="AH621" s="4">
        <f t="shared" si="64"/>
        <v>0</v>
      </c>
      <c r="AI621" s="4">
        <f t="shared" si="65"/>
        <v>0</v>
      </c>
      <c r="AJ621" s="4">
        <f t="shared" si="66"/>
        <v>0</v>
      </c>
      <c r="AK621" s="4">
        <f t="shared" si="67"/>
        <v>0</v>
      </c>
      <c r="AL621" s="4">
        <f t="shared" si="68"/>
        <v>0</v>
      </c>
    </row>
    <row r="622" spans="6:38" ht="20.100000000000001" customHeight="1" x14ac:dyDescent="0.25">
      <c r="F622" s="4">
        <f t="shared" si="63"/>
        <v>0</v>
      </c>
      <c r="G622" s="218">
        <f t="shared" si="69"/>
        <v>0</v>
      </c>
      <c r="H622" s="212"/>
      <c r="I622" s="152"/>
      <c r="J622" s="152"/>
      <c r="K622" s="150"/>
      <c r="L622" s="150"/>
      <c r="M622" s="150"/>
      <c r="N622" s="150"/>
      <c r="O622" s="152"/>
      <c r="P622" s="152"/>
      <c r="Q622" s="152"/>
      <c r="R622" s="152"/>
      <c r="S622" s="152"/>
      <c r="T622" s="152"/>
      <c r="U622" s="152"/>
      <c r="V622" s="152"/>
      <c r="W622" s="152"/>
      <c r="X622" s="152"/>
      <c r="Y622" s="152"/>
      <c r="Z622" s="150"/>
      <c r="AA622" s="150"/>
      <c r="AB622" s="150"/>
      <c r="AC622" s="150"/>
      <c r="AD622" s="150"/>
      <c r="AE622" s="150"/>
      <c r="AF622" s="150"/>
      <c r="AG622" s="152"/>
      <c r="AH622" s="4">
        <f t="shared" si="64"/>
        <v>0</v>
      </c>
      <c r="AI622" s="4">
        <f t="shared" si="65"/>
        <v>0</v>
      </c>
      <c r="AJ622" s="4">
        <f t="shared" si="66"/>
        <v>0</v>
      </c>
      <c r="AK622" s="4">
        <f t="shared" si="67"/>
        <v>0</v>
      </c>
      <c r="AL622" s="4">
        <f t="shared" si="68"/>
        <v>0</v>
      </c>
    </row>
    <row r="623" spans="6:38" ht="20.100000000000001" customHeight="1" x14ac:dyDescent="0.25">
      <c r="F623" s="4">
        <f t="shared" si="63"/>
        <v>0</v>
      </c>
      <c r="G623" s="218">
        <f t="shared" si="69"/>
        <v>0</v>
      </c>
      <c r="H623" s="212"/>
      <c r="I623" s="152"/>
      <c r="J623" s="152"/>
      <c r="K623" s="150"/>
      <c r="L623" s="150"/>
      <c r="M623" s="150"/>
      <c r="N623" s="150"/>
      <c r="O623" s="152"/>
      <c r="P623" s="152"/>
      <c r="Q623" s="152"/>
      <c r="R623" s="152"/>
      <c r="S623" s="152"/>
      <c r="T623" s="152"/>
      <c r="U623" s="152"/>
      <c r="V623" s="152"/>
      <c r="W623" s="152"/>
      <c r="X623" s="152"/>
      <c r="Y623" s="152"/>
      <c r="Z623" s="150"/>
      <c r="AA623" s="150"/>
      <c r="AB623" s="150"/>
      <c r="AC623" s="150"/>
      <c r="AD623" s="150"/>
      <c r="AE623" s="150"/>
      <c r="AF623" s="150"/>
      <c r="AG623" s="152"/>
      <c r="AH623" s="4">
        <f t="shared" si="64"/>
        <v>0</v>
      </c>
      <c r="AI623" s="4">
        <f t="shared" si="65"/>
        <v>0</v>
      </c>
      <c r="AJ623" s="4">
        <f t="shared" si="66"/>
        <v>0</v>
      </c>
      <c r="AK623" s="4">
        <f t="shared" si="67"/>
        <v>0</v>
      </c>
      <c r="AL623" s="4">
        <f t="shared" si="68"/>
        <v>0</v>
      </c>
    </row>
    <row r="624" spans="6:38" ht="20.100000000000001" customHeight="1" x14ac:dyDescent="0.25">
      <c r="F624" s="4">
        <f t="shared" si="63"/>
        <v>0</v>
      </c>
      <c r="G624" s="218">
        <f t="shared" si="69"/>
        <v>0</v>
      </c>
      <c r="H624" s="212"/>
      <c r="I624" s="152"/>
      <c r="J624" s="152"/>
      <c r="K624" s="150"/>
      <c r="L624" s="150"/>
      <c r="M624" s="150"/>
      <c r="N624" s="150"/>
      <c r="O624" s="152"/>
      <c r="P624" s="152"/>
      <c r="Q624" s="152"/>
      <c r="R624" s="152"/>
      <c r="S624" s="152"/>
      <c r="T624" s="152"/>
      <c r="U624" s="152"/>
      <c r="V624" s="152"/>
      <c r="W624" s="152"/>
      <c r="X624" s="152"/>
      <c r="Y624" s="152"/>
      <c r="Z624" s="150"/>
      <c r="AA624" s="150"/>
      <c r="AB624" s="150"/>
      <c r="AC624" s="150"/>
      <c r="AD624" s="150"/>
      <c r="AE624" s="150"/>
      <c r="AF624" s="150"/>
      <c r="AG624" s="152"/>
      <c r="AH624" s="4">
        <f t="shared" si="64"/>
        <v>0</v>
      </c>
      <c r="AI624" s="4">
        <f t="shared" si="65"/>
        <v>0</v>
      </c>
      <c r="AJ624" s="4">
        <f t="shared" si="66"/>
        <v>0</v>
      </c>
      <c r="AK624" s="4">
        <f t="shared" si="67"/>
        <v>0</v>
      </c>
      <c r="AL624" s="4">
        <f t="shared" si="68"/>
        <v>0</v>
      </c>
    </row>
    <row r="625" spans="6:38" ht="20.100000000000001" customHeight="1" x14ac:dyDescent="0.25">
      <c r="F625" s="4">
        <f t="shared" si="63"/>
        <v>0</v>
      </c>
      <c r="G625" s="218">
        <f t="shared" si="69"/>
        <v>0</v>
      </c>
      <c r="H625" s="212"/>
      <c r="I625" s="152"/>
      <c r="J625" s="152"/>
      <c r="K625" s="150"/>
      <c r="L625" s="150"/>
      <c r="M625" s="150"/>
      <c r="N625" s="150"/>
      <c r="O625" s="152"/>
      <c r="P625" s="152"/>
      <c r="Q625" s="152"/>
      <c r="R625" s="152"/>
      <c r="S625" s="152"/>
      <c r="T625" s="152"/>
      <c r="U625" s="152"/>
      <c r="V625" s="152"/>
      <c r="W625" s="152"/>
      <c r="X625" s="152"/>
      <c r="Y625" s="152"/>
      <c r="Z625" s="150"/>
      <c r="AA625" s="150"/>
      <c r="AB625" s="150"/>
      <c r="AC625" s="150"/>
      <c r="AD625" s="150"/>
      <c r="AE625" s="150"/>
      <c r="AF625" s="150"/>
      <c r="AG625" s="152"/>
      <c r="AH625" s="4">
        <f t="shared" si="64"/>
        <v>0</v>
      </c>
      <c r="AI625" s="4">
        <f t="shared" si="65"/>
        <v>0</v>
      </c>
      <c r="AJ625" s="4">
        <f t="shared" si="66"/>
        <v>0</v>
      </c>
      <c r="AK625" s="4">
        <f t="shared" si="67"/>
        <v>0</v>
      </c>
      <c r="AL625" s="4">
        <f t="shared" si="68"/>
        <v>0</v>
      </c>
    </row>
    <row r="626" spans="6:38" ht="20.100000000000001" customHeight="1" x14ac:dyDescent="0.25">
      <c r="F626" s="4">
        <f t="shared" si="63"/>
        <v>0</v>
      </c>
      <c r="G626" s="218">
        <f t="shared" si="69"/>
        <v>0</v>
      </c>
      <c r="H626" s="212"/>
      <c r="I626" s="152"/>
      <c r="J626" s="152"/>
      <c r="K626" s="150"/>
      <c r="L626" s="150"/>
      <c r="M626" s="150"/>
      <c r="N626" s="150"/>
      <c r="O626" s="152"/>
      <c r="P626" s="152"/>
      <c r="Q626" s="152"/>
      <c r="R626" s="152"/>
      <c r="S626" s="152"/>
      <c r="T626" s="152"/>
      <c r="U626" s="152"/>
      <c r="V626" s="152"/>
      <c r="W626" s="152"/>
      <c r="X626" s="152"/>
      <c r="Y626" s="152"/>
      <c r="Z626" s="150"/>
      <c r="AA626" s="150"/>
      <c r="AB626" s="150"/>
      <c r="AC626" s="150"/>
      <c r="AD626" s="150"/>
      <c r="AE626" s="150"/>
      <c r="AF626" s="150"/>
      <c r="AG626" s="152"/>
      <c r="AH626" s="4">
        <f t="shared" si="64"/>
        <v>0</v>
      </c>
      <c r="AI626" s="4">
        <f t="shared" si="65"/>
        <v>0</v>
      </c>
      <c r="AJ626" s="4">
        <f t="shared" si="66"/>
        <v>0</v>
      </c>
      <c r="AK626" s="4">
        <f t="shared" si="67"/>
        <v>0</v>
      </c>
      <c r="AL626" s="4">
        <f t="shared" si="68"/>
        <v>0</v>
      </c>
    </row>
    <row r="627" spans="6:38" ht="20.100000000000001" customHeight="1" x14ac:dyDescent="0.25">
      <c r="F627" s="4">
        <f t="shared" si="63"/>
        <v>0</v>
      </c>
      <c r="G627" s="218">
        <f t="shared" si="69"/>
        <v>0</v>
      </c>
      <c r="H627" s="212"/>
      <c r="I627" s="152"/>
      <c r="J627" s="152"/>
      <c r="K627" s="150"/>
      <c r="L627" s="150"/>
      <c r="M627" s="150"/>
      <c r="N627" s="150"/>
      <c r="O627" s="152"/>
      <c r="P627" s="152"/>
      <c r="Q627" s="152"/>
      <c r="R627" s="152"/>
      <c r="S627" s="152"/>
      <c r="T627" s="152"/>
      <c r="U627" s="152"/>
      <c r="V627" s="152"/>
      <c r="W627" s="152"/>
      <c r="X627" s="152"/>
      <c r="Y627" s="152"/>
      <c r="Z627" s="150"/>
      <c r="AA627" s="150"/>
      <c r="AB627" s="150"/>
      <c r="AC627" s="150"/>
      <c r="AD627" s="150"/>
      <c r="AE627" s="150"/>
      <c r="AF627" s="150"/>
      <c r="AG627" s="152"/>
      <c r="AH627" s="4">
        <f t="shared" si="64"/>
        <v>0</v>
      </c>
      <c r="AI627" s="4">
        <f t="shared" si="65"/>
        <v>0</v>
      </c>
      <c r="AJ627" s="4">
        <f t="shared" si="66"/>
        <v>0</v>
      </c>
      <c r="AK627" s="4">
        <f t="shared" si="67"/>
        <v>0</v>
      </c>
      <c r="AL627" s="4">
        <f t="shared" si="68"/>
        <v>0</v>
      </c>
    </row>
    <row r="628" spans="6:38" ht="20.100000000000001" customHeight="1" x14ac:dyDescent="0.25">
      <c r="F628" s="4">
        <f t="shared" si="63"/>
        <v>0</v>
      </c>
      <c r="G628" s="218">
        <f t="shared" si="69"/>
        <v>0</v>
      </c>
      <c r="H628" s="212"/>
      <c r="I628" s="152"/>
      <c r="J628" s="152"/>
      <c r="K628" s="150"/>
      <c r="L628" s="150"/>
      <c r="M628" s="150"/>
      <c r="N628" s="150"/>
      <c r="O628" s="152"/>
      <c r="P628" s="152"/>
      <c r="Q628" s="152"/>
      <c r="R628" s="152"/>
      <c r="S628" s="152"/>
      <c r="T628" s="152"/>
      <c r="U628" s="152"/>
      <c r="V628" s="152"/>
      <c r="W628" s="152"/>
      <c r="X628" s="152"/>
      <c r="Y628" s="152"/>
      <c r="Z628" s="150"/>
      <c r="AA628" s="150"/>
      <c r="AB628" s="150"/>
      <c r="AC628" s="150"/>
      <c r="AD628" s="150"/>
      <c r="AE628" s="150"/>
      <c r="AF628" s="150"/>
      <c r="AG628" s="152"/>
      <c r="AH628" s="4">
        <f t="shared" si="64"/>
        <v>0</v>
      </c>
      <c r="AI628" s="4">
        <f t="shared" si="65"/>
        <v>0</v>
      </c>
      <c r="AJ628" s="4">
        <f t="shared" si="66"/>
        <v>0</v>
      </c>
      <c r="AK628" s="4">
        <f t="shared" si="67"/>
        <v>0</v>
      </c>
      <c r="AL628" s="4">
        <f t="shared" si="68"/>
        <v>0</v>
      </c>
    </row>
    <row r="629" spans="6:38" ht="20.100000000000001" customHeight="1" x14ac:dyDescent="0.25">
      <c r="F629" s="4">
        <f t="shared" si="63"/>
        <v>0</v>
      </c>
      <c r="G629" s="218">
        <f t="shared" si="69"/>
        <v>0</v>
      </c>
      <c r="H629" s="212"/>
      <c r="I629" s="152"/>
      <c r="J629" s="152"/>
      <c r="K629" s="150"/>
      <c r="L629" s="150"/>
      <c r="M629" s="150"/>
      <c r="N629" s="150"/>
      <c r="O629" s="152"/>
      <c r="P629" s="152"/>
      <c r="Q629" s="152"/>
      <c r="R629" s="152"/>
      <c r="S629" s="152"/>
      <c r="T629" s="152"/>
      <c r="U629" s="152"/>
      <c r="V629" s="152"/>
      <c r="W629" s="152"/>
      <c r="X629" s="152"/>
      <c r="Y629" s="152"/>
      <c r="Z629" s="150"/>
      <c r="AA629" s="150"/>
      <c r="AB629" s="150"/>
      <c r="AC629" s="150"/>
      <c r="AD629" s="150"/>
      <c r="AE629" s="150"/>
      <c r="AF629" s="150"/>
      <c r="AG629" s="152"/>
      <c r="AH629" s="4">
        <f t="shared" si="64"/>
        <v>0</v>
      </c>
      <c r="AI629" s="4">
        <f t="shared" si="65"/>
        <v>0</v>
      </c>
      <c r="AJ629" s="4">
        <f t="shared" si="66"/>
        <v>0</v>
      </c>
      <c r="AK629" s="4">
        <f t="shared" si="67"/>
        <v>0</v>
      </c>
      <c r="AL629" s="4">
        <f t="shared" si="68"/>
        <v>0</v>
      </c>
    </row>
    <row r="630" spans="6:38" ht="20.100000000000001" customHeight="1" x14ac:dyDescent="0.25">
      <c r="F630" s="4">
        <f t="shared" si="63"/>
        <v>0</v>
      </c>
      <c r="G630" s="218">
        <f t="shared" si="69"/>
        <v>0</v>
      </c>
      <c r="H630" s="212"/>
      <c r="I630" s="152"/>
      <c r="J630" s="152"/>
      <c r="K630" s="150"/>
      <c r="L630" s="150"/>
      <c r="M630" s="150"/>
      <c r="N630" s="150"/>
      <c r="O630" s="152"/>
      <c r="P630" s="152"/>
      <c r="Q630" s="152"/>
      <c r="R630" s="152"/>
      <c r="S630" s="152"/>
      <c r="T630" s="152"/>
      <c r="U630" s="152"/>
      <c r="V630" s="152"/>
      <c r="W630" s="152"/>
      <c r="X630" s="152"/>
      <c r="Y630" s="152"/>
      <c r="Z630" s="150"/>
      <c r="AA630" s="150"/>
      <c r="AB630" s="150"/>
      <c r="AC630" s="150"/>
      <c r="AD630" s="150"/>
      <c r="AE630" s="150"/>
      <c r="AF630" s="150"/>
      <c r="AG630" s="152"/>
      <c r="AH630" s="4">
        <f t="shared" si="64"/>
        <v>0</v>
      </c>
      <c r="AI630" s="4">
        <f t="shared" si="65"/>
        <v>0</v>
      </c>
      <c r="AJ630" s="4">
        <f t="shared" si="66"/>
        <v>0</v>
      </c>
      <c r="AK630" s="4">
        <f t="shared" si="67"/>
        <v>0</v>
      </c>
      <c r="AL630" s="4">
        <f t="shared" si="68"/>
        <v>0</v>
      </c>
    </row>
    <row r="631" spans="6:38" ht="20.100000000000001" customHeight="1" x14ac:dyDescent="0.25">
      <c r="F631" s="4">
        <f t="shared" si="63"/>
        <v>0</v>
      </c>
      <c r="G631" s="218">
        <f t="shared" si="69"/>
        <v>0</v>
      </c>
      <c r="H631" s="212"/>
      <c r="I631" s="152"/>
      <c r="J631" s="152"/>
      <c r="K631" s="150"/>
      <c r="L631" s="150"/>
      <c r="M631" s="150"/>
      <c r="N631" s="150"/>
      <c r="O631" s="152"/>
      <c r="P631" s="152"/>
      <c r="Q631" s="152"/>
      <c r="R631" s="152"/>
      <c r="S631" s="152"/>
      <c r="T631" s="152"/>
      <c r="U631" s="152"/>
      <c r="V631" s="152"/>
      <c r="W631" s="152"/>
      <c r="X631" s="152"/>
      <c r="Y631" s="152"/>
      <c r="Z631" s="150"/>
      <c r="AA631" s="150"/>
      <c r="AB631" s="150"/>
      <c r="AC631" s="150"/>
      <c r="AD631" s="150"/>
      <c r="AE631" s="150"/>
      <c r="AF631" s="150"/>
      <c r="AG631" s="152"/>
      <c r="AH631" s="4">
        <f t="shared" si="64"/>
        <v>0</v>
      </c>
      <c r="AI631" s="4">
        <f t="shared" si="65"/>
        <v>0</v>
      </c>
      <c r="AJ631" s="4">
        <f t="shared" si="66"/>
        <v>0</v>
      </c>
      <c r="AK631" s="4">
        <f t="shared" si="67"/>
        <v>0</v>
      </c>
      <c r="AL631" s="4">
        <f t="shared" si="68"/>
        <v>0</v>
      </c>
    </row>
    <row r="632" spans="6:38" ht="20.100000000000001" customHeight="1" x14ac:dyDescent="0.25">
      <c r="F632" s="4">
        <f t="shared" si="63"/>
        <v>0</v>
      </c>
      <c r="G632" s="218">
        <f t="shared" si="69"/>
        <v>0</v>
      </c>
      <c r="H632" s="212"/>
      <c r="I632" s="152"/>
      <c r="J632" s="152"/>
      <c r="K632" s="150"/>
      <c r="L632" s="150"/>
      <c r="M632" s="150"/>
      <c r="N632" s="150"/>
      <c r="O632" s="152"/>
      <c r="P632" s="152"/>
      <c r="Q632" s="152"/>
      <c r="R632" s="152"/>
      <c r="S632" s="152"/>
      <c r="T632" s="152"/>
      <c r="U632" s="152"/>
      <c r="V632" s="152"/>
      <c r="W632" s="152"/>
      <c r="X632" s="152"/>
      <c r="Y632" s="152"/>
      <c r="Z632" s="150"/>
      <c r="AA632" s="150"/>
      <c r="AB632" s="150"/>
      <c r="AC632" s="150"/>
      <c r="AD632" s="150"/>
      <c r="AE632" s="150"/>
      <c r="AF632" s="150"/>
      <c r="AG632" s="152"/>
      <c r="AH632" s="4">
        <f t="shared" si="64"/>
        <v>0</v>
      </c>
      <c r="AI632" s="4">
        <f t="shared" si="65"/>
        <v>0</v>
      </c>
      <c r="AJ632" s="4">
        <f t="shared" si="66"/>
        <v>0</v>
      </c>
      <c r="AK632" s="4">
        <f t="shared" si="67"/>
        <v>0</v>
      </c>
      <c r="AL632" s="4">
        <f t="shared" si="68"/>
        <v>0</v>
      </c>
    </row>
    <row r="633" spans="6:38" ht="20.100000000000001" customHeight="1" x14ac:dyDescent="0.25">
      <c r="F633" s="4">
        <f t="shared" si="63"/>
        <v>0</v>
      </c>
      <c r="G633" s="218">
        <f t="shared" si="69"/>
        <v>0</v>
      </c>
      <c r="H633" s="212"/>
      <c r="I633" s="152"/>
      <c r="J633" s="152"/>
      <c r="K633" s="150"/>
      <c r="L633" s="150"/>
      <c r="M633" s="150"/>
      <c r="N633" s="150"/>
      <c r="O633" s="152"/>
      <c r="P633" s="152"/>
      <c r="Q633" s="152"/>
      <c r="R633" s="152"/>
      <c r="S633" s="152"/>
      <c r="T633" s="152"/>
      <c r="U633" s="152"/>
      <c r="V633" s="152"/>
      <c r="W633" s="152"/>
      <c r="X633" s="152"/>
      <c r="Y633" s="152"/>
      <c r="Z633" s="150"/>
      <c r="AA633" s="150"/>
      <c r="AB633" s="150"/>
      <c r="AC633" s="150"/>
      <c r="AD633" s="150"/>
      <c r="AE633" s="150"/>
      <c r="AF633" s="150"/>
      <c r="AG633" s="152"/>
      <c r="AH633" s="4">
        <f t="shared" si="64"/>
        <v>0</v>
      </c>
      <c r="AI633" s="4">
        <f t="shared" si="65"/>
        <v>0</v>
      </c>
      <c r="AJ633" s="4">
        <f t="shared" si="66"/>
        <v>0</v>
      </c>
      <c r="AK633" s="4">
        <f t="shared" si="67"/>
        <v>0</v>
      </c>
      <c r="AL633" s="4">
        <f t="shared" si="68"/>
        <v>0</v>
      </c>
    </row>
    <row r="634" spans="6:38" ht="20.100000000000001" customHeight="1" x14ac:dyDescent="0.25">
      <c r="F634" s="4">
        <f t="shared" si="63"/>
        <v>0</v>
      </c>
      <c r="G634" s="218">
        <f t="shared" si="69"/>
        <v>0</v>
      </c>
      <c r="H634" s="212"/>
      <c r="I634" s="152"/>
      <c r="J634" s="152"/>
      <c r="K634" s="150"/>
      <c r="L634" s="150"/>
      <c r="M634" s="150"/>
      <c r="N634" s="150"/>
      <c r="O634" s="152"/>
      <c r="P634" s="152"/>
      <c r="Q634" s="152"/>
      <c r="R634" s="152"/>
      <c r="S634" s="152"/>
      <c r="T634" s="152"/>
      <c r="U634" s="152"/>
      <c r="V634" s="152"/>
      <c r="W634" s="152"/>
      <c r="X634" s="152"/>
      <c r="Y634" s="152"/>
      <c r="Z634" s="150"/>
      <c r="AA634" s="150"/>
      <c r="AB634" s="150"/>
      <c r="AC634" s="150"/>
      <c r="AD634" s="150"/>
      <c r="AE634" s="150"/>
      <c r="AF634" s="150"/>
      <c r="AG634" s="152"/>
      <c r="AH634" s="4">
        <f t="shared" si="64"/>
        <v>0</v>
      </c>
      <c r="AI634" s="4">
        <f t="shared" si="65"/>
        <v>0</v>
      </c>
      <c r="AJ634" s="4">
        <f t="shared" si="66"/>
        <v>0</v>
      </c>
      <c r="AK634" s="4">
        <f t="shared" si="67"/>
        <v>0</v>
      </c>
      <c r="AL634" s="4">
        <f t="shared" si="68"/>
        <v>0</v>
      </c>
    </row>
    <row r="635" spans="6:38" ht="20.100000000000001" customHeight="1" x14ac:dyDescent="0.25">
      <c r="F635" s="4">
        <f t="shared" si="63"/>
        <v>0</v>
      </c>
      <c r="G635" s="218">
        <f t="shared" si="69"/>
        <v>0</v>
      </c>
      <c r="H635" s="212"/>
      <c r="I635" s="152"/>
      <c r="J635" s="152"/>
      <c r="K635" s="150"/>
      <c r="L635" s="150"/>
      <c r="M635" s="150"/>
      <c r="N635" s="150"/>
      <c r="O635" s="152"/>
      <c r="P635" s="152"/>
      <c r="Q635" s="152"/>
      <c r="R635" s="152"/>
      <c r="S635" s="152"/>
      <c r="T635" s="152"/>
      <c r="U635" s="152"/>
      <c r="V635" s="152"/>
      <c r="W635" s="152"/>
      <c r="X635" s="152"/>
      <c r="Y635" s="152"/>
      <c r="Z635" s="150"/>
      <c r="AA635" s="150"/>
      <c r="AB635" s="150"/>
      <c r="AC635" s="150"/>
      <c r="AD635" s="150"/>
      <c r="AE635" s="150"/>
      <c r="AF635" s="150"/>
      <c r="AG635" s="152"/>
      <c r="AH635" s="4">
        <f t="shared" si="64"/>
        <v>0</v>
      </c>
      <c r="AI635" s="4">
        <f t="shared" si="65"/>
        <v>0</v>
      </c>
      <c r="AJ635" s="4">
        <f t="shared" si="66"/>
        <v>0</v>
      </c>
      <c r="AK635" s="4">
        <f t="shared" si="67"/>
        <v>0</v>
      </c>
      <c r="AL635" s="4">
        <f t="shared" si="68"/>
        <v>0</v>
      </c>
    </row>
    <row r="636" spans="6:38" ht="20.100000000000001" customHeight="1" x14ac:dyDescent="0.25">
      <c r="F636" s="4">
        <f t="shared" si="63"/>
        <v>0</v>
      </c>
      <c r="G636" s="218">
        <f t="shared" si="69"/>
        <v>0</v>
      </c>
      <c r="H636" s="212"/>
      <c r="I636" s="152"/>
      <c r="J636" s="152"/>
      <c r="K636" s="150"/>
      <c r="L636" s="150"/>
      <c r="M636" s="150"/>
      <c r="N636" s="150"/>
      <c r="O636" s="152"/>
      <c r="P636" s="152"/>
      <c r="Q636" s="152"/>
      <c r="R636" s="152"/>
      <c r="S636" s="152"/>
      <c r="T636" s="152"/>
      <c r="U636" s="152"/>
      <c r="V636" s="152"/>
      <c r="W636" s="152"/>
      <c r="X636" s="152"/>
      <c r="Y636" s="152"/>
      <c r="Z636" s="150"/>
      <c r="AA636" s="150"/>
      <c r="AB636" s="150"/>
      <c r="AC636" s="150"/>
      <c r="AD636" s="150"/>
      <c r="AE636" s="150"/>
      <c r="AF636" s="150"/>
      <c r="AG636" s="152"/>
      <c r="AH636" s="4">
        <f t="shared" si="64"/>
        <v>0</v>
      </c>
      <c r="AI636" s="4">
        <f t="shared" si="65"/>
        <v>0</v>
      </c>
      <c r="AJ636" s="4">
        <f t="shared" si="66"/>
        <v>0</v>
      </c>
      <c r="AK636" s="4">
        <f t="shared" si="67"/>
        <v>0</v>
      </c>
      <c r="AL636" s="4">
        <f t="shared" si="68"/>
        <v>0</v>
      </c>
    </row>
    <row r="637" spans="6:38" ht="20.100000000000001" customHeight="1" x14ac:dyDescent="0.25">
      <c r="F637" s="4">
        <f t="shared" si="63"/>
        <v>0</v>
      </c>
      <c r="G637" s="218">
        <f t="shared" si="69"/>
        <v>0</v>
      </c>
      <c r="H637" s="212"/>
      <c r="I637" s="152"/>
      <c r="J637" s="152"/>
      <c r="K637" s="150"/>
      <c r="L637" s="150"/>
      <c r="M637" s="150"/>
      <c r="N637" s="150"/>
      <c r="O637" s="152"/>
      <c r="P637" s="152"/>
      <c r="Q637" s="152"/>
      <c r="R637" s="152"/>
      <c r="S637" s="152"/>
      <c r="T637" s="152"/>
      <c r="U637" s="152"/>
      <c r="V637" s="152"/>
      <c r="W637" s="152"/>
      <c r="X637" s="152"/>
      <c r="Y637" s="152"/>
      <c r="Z637" s="150"/>
      <c r="AA637" s="150"/>
      <c r="AB637" s="150"/>
      <c r="AC637" s="150"/>
      <c r="AD637" s="150"/>
      <c r="AE637" s="150"/>
      <c r="AF637" s="150"/>
      <c r="AG637" s="152"/>
      <c r="AH637" s="4">
        <f t="shared" si="64"/>
        <v>0</v>
      </c>
      <c r="AI637" s="4">
        <f t="shared" si="65"/>
        <v>0</v>
      </c>
      <c r="AJ637" s="4">
        <f t="shared" si="66"/>
        <v>0</v>
      </c>
      <c r="AK637" s="4">
        <f t="shared" si="67"/>
        <v>0</v>
      </c>
      <c r="AL637" s="4">
        <f t="shared" si="68"/>
        <v>0</v>
      </c>
    </row>
    <row r="638" spans="6:38" ht="20.100000000000001" customHeight="1" x14ac:dyDescent="0.25">
      <c r="F638" s="4">
        <f t="shared" si="63"/>
        <v>0</v>
      </c>
      <c r="G638" s="218">
        <f t="shared" si="69"/>
        <v>0</v>
      </c>
      <c r="H638" s="212"/>
      <c r="I638" s="152"/>
      <c r="J638" s="152"/>
      <c r="K638" s="150"/>
      <c r="L638" s="150"/>
      <c r="M638" s="150"/>
      <c r="N638" s="150"/>
      <c r="O638" s="152"/>
      <c r="P638" s="152"/>
      <c r="Q638" s="152"/>
      <c r="R638" s="152"/>
      <c r="S638" s="152"/>
      <c r="T638" s="152"/>
      <c r="U638" s="152"/>
      <c r="V638" s="152"/>
      <c r="W638" s="152"/>
      <c r="X638" s="152"/>
      <c r="Y638" s="152"/>
      <c r="Z638" s="150"/>
      <c r="AA638" s="150"/>
      <c r="AB638" s="150"/>
      <c r="AC638" s="150"/>
      <c r="AD638" s="150"/>
      <c r="AE638" s="150"/>
      <c r="AF638" s="150"/>
      <c r="AG638" s="152"/>
      <c r="AH638" s="4">
        <f t="shared" si="64"/>
        <v>0</v>
      </c>
      <c r="AI638" s="4">
        <f t="shared" si="65"/>
        <v>0</v>
      </c>
      <c r="AJ638" s="4">
        <f t="shared" si="66"/>
        <v>0</v>
      </c>
      <c r="AK638" s="4">
        <f t="shared" si="67"/>
        <v>0</v>
      </c>
      <c r="AL638" s="4">
        <f t="shared" si="68"/>
        <v>0</v>
      </c>
    </row>
    <row r="639" spans="6:38" ht="20.100000000000001" customHeight="1" x14ac:dyDescent="0.25">
      <c r="F639" s="4">
        <f t="shared" si="63"/>
        <v>0</v>
      </c>
      <c r="G639" s="218">
        <f t="shared" si="69"/>
        <v>0</v>
      </c>
      <c r="H639" s="212"/>
      <c r="I639" s="152"/>
      <c r="J639" s="152"/>
      <c r="K639" s="150"/>
      <c r="L639" s="150"/>
      <c r="M639" s="150"/>
      <c r="N639" s="150"/>
      <c r="O639" s="152"/>
      <c r="P639" s="152"/>
      <c r="Q639" s="152"/>
      <c r="R639" s="152"/>
      <c r="S639" s="152"/>
      <c r="T639" s="152"/>
      <c r="U639" s="152"/>
      <c r="V639" s="152"/>
      <c r="W639" s="152"/>
      <c r="X639" s="152"/>
      <c r="Y639" s="152"/>
      <c r="Z639" s="150"/>
      <c r="AA639" s="150"/>
      <c r="AB639" s="150"/>
      <c r="AC639" s="150"/>
      <c r="AD639" s="150"/>
      <c r="AE639" s="150"/>
      <c r="AF639" s="150"/>
      <c r="AG639" s="152"/>
      <c r="AH639" s="4">
        <f t="shared" si="64"/>
        <v>0</v>
      </c>
      <c r="AI639" s="4">
        <f t="shared" si="65"/>
        <v>0</v>
      </c>
      <c r="AJ639" s="4">
        <f t="shared" si="66"/>
        <v>0</v>
      </c>
      <c r="AK639" s="4">
        <f t="shared" si="67"/>
        <v>0</v>
      </c>
      <c r="AL639" s="4">
        <f t="shared" si="68"/>
        <v>0</v>
      </c>
    </row>
    <row r="640" spans="6:38" ht="20.100000000000001" customHeight="1" x14ac:dyDescent="0.25">
      <c r="F640" s="4">
        <f t="shared" si="63"/>
        <v>0</v>
      </c>
      <c r="G640" s="218">
        <f t="shared" si="69"/>
        <v>0</v>
      </c>
      <c r="H640" s="212"/>
      <c r="I640" s="152"/>
      <c r="J640" s="152"/>
      <c r="K640" s="150"/>
      <c r="L640" s="150"/>
      <c r="M640" s="150"/>
      <c r="N640" s="150"/>
      <c r="O640" s="152"/>
      <c r="P640" s="152"/>
      <c r="Q640" s="152"/>
      <c r="R640" s="152"/>
      <c r="S640" s="152"/>
      <c r="T640" s="152"/>
      <c r="U640" s="152"/>
      <c r="V640" s="152"/>
      <c r="W640" s="152"/>
      <c r="X640" s="152"/>
      <c r="Y640" s="152"/>
      <c r="Z640" s="150"/>
      <c r="AA640" s="150"/>
      <c r="AB640" s="150"/>
      <c r="AC640" s="150"/>
      <c r="AD640" s="150"/>
      <c r="AE640" s="150"/>
      <c r="AF640" s="150"/>
      <c r="AG640" s="152"/>
      <c r="AH640" s="4">
        <f t="shared" si="64"/>
        <v>0</v>
      </c>
      <c r="AI640" s="4">
        <f t="shared" si="65"/>
        <v>0</v>
      </c>
      <c r="AJ640" s="4">
        <f t="shared" si="66"/>
        <v>0</v>
      </c>
      <c r="AK640" s="4">
        <f t="shared" si="67"/>
        <v>0</v>
      </c>
      <c r="AL640" s="4">
        <f t="shared" si="68"/>
        <v>0</v>
      </c>
    </row>
    <row r="641" spans="6:38" ht="20.100000000000001" customHeight="1" x14ac:dyDescent="0.25">
      <c r="F641" s="4">
        <f t="shared" si="63"/>
        <v>0</v>
      </c>
      <c r="G641" s="218">
        <f t="shared" si="69"/>
        <v>0</v>
      </c>
      <c r="H641" s="212"/>
      <c r="I641" s="152"/>
      <c r="J641" s="152"/>
      <c r="K641" s="150"/>
      <c r="L641" s="150"/>
      <c r="M641" s="150"/>
      <c r="N641" s="150"/>
      <c r="O641" s="152"/>
      <c r="P641" s="152"/>
      <c r="Q641" s="152"/>
      <c r="R641" s="152"/>
      <c r="S641" s="152"/>
      <c r="T641" s="152"/>
      <c r="U641" s="152"/>
      <c r="V641" s="152"/>
      <c r="W641" s="152"/>
      <c r="X641" s="152"/>
      <c r="Y641" s="152"/>
      <c r="Z641" s="150"/>
      <c r="AA641" s="150"/>
      <c r="AB641" s="150"/>
      <c r="AC641" s="150"/>
      <c r="AD641" s="150"/>
      <c r="AE641" s="150"/>
      <c r="AF641" s="150"/>
      <c r="AG641" s="152"/>
      <c r="AH641" s="4">
        <f t="shared" si="64"/>
        <v>0</v>
      </c>
      <c r="AI641" s="4">
        <f t="shared" si="65"/>
        <v>0</v>
      </c>
      <c r="AJ641" s="4">
        <f t="shared" si="66"/>
        <v>0</v>
      </c>
      <c r="AK641" s="4">
        <f t="shared" si="67"/>
        <v>0</v>
      </c>
      <c r="AL641" s="4">
        <f t="shared" si="68"/>
        <v>0</v>
      </c>
    </row>
    <row r="642" spans="6:38" ht="20.100000000000001" customHeight="1" x14ac:dyDescent="0.25">
      <c r="F642" s="4">
        <f t="shared" si="63"/>
        <v>0</v>
      </c>
      <c r="G642" s="218">
        <f t="shared" si="69"/>
        <v>0</v>
      </c>
      <c r="H642" s="212"/>
      <c r="I642" s="152"/>
      <c r="J642" s="152"/>
      <c r="K642" s="150"/>
      <c r="L642" s="150"/>
      <c r="M642" s="150"/>
      <c r="N642" s="150"/>
      <c r="O642" s="152"/>
      <c r="P642" s="152"/>
      <c r="Q642" s="152"/>
      <c r="R642" s="152"/>
      <c r="S642" s="152"/>
      <c r="T642" s="152"/>
      <c r="U642" s="152"/>
      <c r="V642" s="152"/>
      <c r="W642" s="152"/>
      <c r="X642" s="152"/>
      <c r="Y642" s="152"/>
      <c r="Z642" s="150"/>
      <c r="AA642" s="150"/>
      <c r="AB642" s="150"/>
      <c r="AC642" s="150"/>
      <c r="AD642" s="150"/>
      <c r="AE642" s="150"/>
      <c r="AF642" s="150"/>
      <c r="AG642" s="152"/>
      <c r="AH642" s="4">
        <f t="shared" si="64"/>
        <v>0</v>
      </c>
      <c r="AI642" s="4">
        <f t="shared" si="65"/>
        <v>0</v>
      </c>
      <c r="AJ642" s="4">
        <f t="shared" si="66"/>
        <v>0</v>
      </c>
      <c r="AK642" s="4">
        <f t="shared" si="67"/>
        <v>0</v>
      </c>
      <c r="AL642" s="4">
        <f t="shared" si="68"/>
        <v>0</v>
      </c>
    </row>
    <row r="643" spans="6:38" ht="20.100000000000001" customHeight="1" x14ac:dyDescent="0.25">
      <c r="F643" s="4">
        <f t="shared" si="63"/>
        <v>0</v>
      </c>
      <c r="G643" s="218">
        <f t="shared" si="69"/>
        <v>0</v>
      </c>
      <c r="H643" s="212"/>
      <c r="I643" s="152"/>
      <c r="J643" s="152"/>
      <c r="K643" s="150"/>
      <c r="L643" s="150"/>
      <c r="M643" s="150"/>
      <c r="N643" s="150"/>
      <c r="O643" s="152"/>
      <c r="P643" s="152"/>
      <c r="Q643" s="152"/>
      <c r="R643" s="152"/>
      <c r="S643" s="152"/>
      <c r="T643" s="152"/>
      <c r="U643" s="152"/>
      <c r="V643" s="152"/>
      <c r="W643" s="152"/>
      <c r="X643" s="152"/>
      <c r="Y643" s="152"/>
      <c r="Z643" s="150"/>
      <c r="AA643" s="150"/>
      <c r="AB643" s="150"/>
      <c r="AC643" s="150"/>
      <c r="AD643" s="150"/>
      <c r="AE643" s="150"/>
      <c r="AF643" s="150"/>
      <c r="AG643" s="152"/>
      <c r="AH643" s="4">
        <f t="shared" si="64"/>
        <v>0</v>
      </c>
      <c r="AI643" s="4">
        <f t="shared" si="65"/>
        <v>0</v>
      </c>
      <c r="AJ643" s="4">
        <f t="shared" si="66"/>
        <v>0</v>
      </c>
      <c r="AK643" s="4">
        <f t="shared" si="67"/>
        <v>0</v>
      </c>
      <c r="AL643" s="4">
        <f t="shared" si="68"/>
        <v>0</v>
      </c>
    </row>
    <row r="644" spans="6:38" ht="20.100000000000001" customHeight="1" x14ac:dyDescent="0.25">
      <c r="F644" s="4">
        <f t="shared" si="63"/>
        <v>0</v>
      </c>
      <c r="G644" s="218">
        <f t="shared" si="69"/>
        <v>0</v>
      </c>
      <c r="H644" s="212"/>
      <c r="I644" s="152"/>
      <c r="J644" s="152"/>
      <c r="K644" s="150"/>
      <c r="L644" s="150"/>
      <c r="M644" s="150"/>
      <c r="N644" s="150"/>
      <c r="O644" s="152"/>
      <c r="P644" s="152"/>
      <c r="Q644" s="152"/>
      <c r="R644" s="152"/>
      <c r="S644" s="152"/>
      <c r="T644" s="152"/>
      <c r="U644" s="152"/>
      <c r="V644" s="152"/>
      <c r="W644" s="152"/>
      <c r="X644" s="152"/>
      <c r="Y644" s="152"/>
      <c r="Z644" s="150"/>
      <c r="AA644" s="150"/>
      <c r="AB644" s="150"/>
      <c r="AC644" s="150"/>
      <c r="AD644" s="150"/>
      <c r="AE644" s="150"/>
      <c r="AF644" s="150"/>
      <c r="AG644" s="152"/>
      <c r="AH644" s="4">
        <f t="shared" si="64"/>
        <v>0</v>
      </c>
      <c r="AI644" s="4">
        <f t="shared" si="65"/>
        <v>0</v>
      </c>
      <c r="AJ644" s="4">
        <f t="shared" si="66"/>
        <v>0</v>
      </c>
      <c r="AK644" s="4">
        <f t="shared" si="67"/>
        <v>0</v>
      </c>
      <c r="AL644" s="4">
        <f t="shared" si="68"/>
        <v>0</v>
      </c>
    </row>
    <row r="645" spans="6:38" ht="20.100000000000001" customHeight="1" x14ac:dyDescent="0.25">
      <c r="F645" s="4">
        <f t="shared" si="63"/>
        <v>0</v>
      </c>
      <c r="G645" s="218">
        <f t="shared" si="69"/>
        <v>0</v>
      </c>
      <c r="H645" s="212"/>
      <c r="I645" s="152"/>
      <c r="J645" s="152"/>
      <c r="K645" s="150"/>
      <c r="L645" s="150"/>
      <c r="M645" s="150"/>
      <c r="N645" s="150"/>
      <c r="O645" s="152"/>
      <c r="P645" s="152"/>
      <c r="Q645" s="152"/>
      <c r="R645" s="152"/>
      <c r="S645" s="152"/>
      <c r="T645" s="152"/>
      <c r="U645" s="152"/>
      <c r="V645" s="152"/>
      <c r="W645" s="152"/>
      <c r="X645" s="152"/>
      <c r="Y645" s="152"/>
      <c r="Z645" s="150"/>
      <c r="AA645" s="150"/>
      <c r="AB645" s="150"/>
      <c r="AC645" s="150"/>
      <c r="AD645" s="150"/>
      <c r="AE645" s="150"/>
      <c r="AF645" s="150"/>
      <c r="AG645" s="152"/>
      <c r="AH645" s="4">
        <f t="shared" si="64"/>
        <v>0</v>
      </c>
      <c r="AI645" s="4">
        <f t="shared" si="65"/>
        <v>0</v>
      </c>
      <c r="AJ645" s="4">
        <f t="shared" si="66"/>
        <v>0</v>
      </c>
      <c r="AK645" s="4">
        <f t="shared" si="67"/>
        <v>0</v>
      </c>
      <c r="AL645" s="4">
        <f t="shared" si="68"/>
        <v>0</v>
      </c>
    </row>
    <row r="646" spans="6:38" ht="20.100000000000001" customHeight="1" x14ac:dyDescent="0.25">
      <c r="F646" s="4">
        <f t="shared" si="63"/>
        <v>0</v>
      </c>
      <c r="G646" s="218">
        <f t="shared" si="69"/>
        <v>0</v>
      </c>
      <c r="H646" s="212"/>
      <c r="I646" s="152"/>
      <c r="J646" s="152"/>
      <c r="K646" s="150"/>
      <c r="L646" s="150"/>
      <c r="M646" s="150"/>
      <c r="N646" s="150"/>
      <c r="O646" s="152"/>
      <c r="P646" s="152"/>
      <c r="Q646" s="152"/>
      <c r="R646" s="152"/>
      <c r="S646" s="152"/>
      <c r="T646" s="152"/>
      <c r="U646" s="152"/>
      <c r="V646" s="152"/>
      <c r="W646" s="152"/>
      <c r="X646" s="152"/>
      <c r="Y646" s="152"/>
      <c r="Z646" s="150"/>
      <c r="AA646" s="150"/>
      <c r="AB646" s="150"/>
      <c r="AC646" s="150"/>
      <c r="AD646" s="150"/>
      <c r="AE646" s="150"/>
      <c r="AF646" s="150"/>
      <c r="AG646" s="152"/>
      <c r="AH646" s="4">
        <f t="shared" si="64"/>
        <v>0</v>
      </c>
      <c r="AI646" s="4">
        <f t="shared" si="65"/>
        <v>0</v>
      </c>
      <c r="AJ646" s="4">
        <f t="shared" si="66"/>
        <v>0</v>
      </c>
      <c r="AK646" s="4">
        <f t="shared" si="67"/>
        <v>0</v>
      </c>
      <c r="AL646" s="4">
        <f t="shared" si="68"/>
        <v>0</v>
      </c>
    </row>
    <row r="647" spans="6:38" ht="20.100000000000001" customHeight="1" x14ac:dyDescent="0.25">
      <c r="F647" s="4">
        <f t="shared" si="63"/>
        <v>0</v>
      </c>
      <c r="G647" s="218">
        <f t="shared" si="69"/>
        <v>0</v>
      </c>
      <c r="H647" s="212"/>
      <c r="I647" s="152"/>
      <c r="J647" s="152"/>
      <c r="K647" s="150"/>
      <c r="L647" s="150"/>
      <c r="M647" s="150"/>
      <c r="N647" s="150"/>
      <c r="O647" s="152"/>
      <c r="P647" s="152"/>
      <c r="Q647" s="152"/>
      <c r="R647" s="152"/>
      <c r="S647" s="152"/>
      <c r="T647" s="152"/>
      <c r="U647" s="152"/>
      <c r="V647" s="152"/>
      <c r="W647" s="152"/>
      <c r="X647" s="152"/>
      <c r="Y647" s="152"/>
      <c r="Z647" s="150"/>
      <c r="AA647" s="150"/>
      <c r="AB647" s="150"/>
      <c r="AC647" s="150"/>
      <c r="AD647" s="150"/>
      <c r="AE647" s="150"/>
      <c r="AF647" s="150"/>
      <c r="AG647" s="152"/>
      <c r="AH647" s="4">
        <f t="shared" si="64"/>
        <v>0</v>
      </c>
      <c r="AI647" s="4">
        <f t="shared" si="65"/>
        <v>0</v>
      </c>
      <c r="AJ647" s="4">
        <f t="shared" si="66"/>
        <v>0</v>
      </c>
      <c r="AK647" s="4">
        <f t="shared" si="67"/>
        <v>0</v>
      </c>
      <c r="AL647" s="4">
        <f t="shared" si="68"/>
        <v>0</v>
      </c>
    </row>
    <row r="648" spans="6:38" ht="20.100000000000001" customHeight="1" x14ac:dyDescent="0.25">
      <c r="F648" s="4">
        <f t="shared" si="63"/>
        <v>0</v>
      </c>
      <c r="G648" s="218">
        <f t="shared" si="69"/>
        <v>0</v>
      </c>
      <c r="H648" s="212"/>
      <c r="I648" s="152"/>
      <c r="J648" s="152"/>
      <c r="K648" s="150"/>
      <c r="L648" s="150"/>
      <c r="M648" s="150"/>
      <c r="N648" s="150"/>
      <c r="O648" s="152"/>
      <c r="P648" s="152"/>
      <c r="Q648" s="152"/>
      <c r="R648" s="152"/>
      <c r="S648" s="152"/>
      <c r="T648" s="152"/>
      <c r="U648" s="152"/>
      <c r="V648" s="152"/>
      <c r="W648" s="152"/>
      <c r="X648" s="152"/>
      <c r="Y648" s="152"/>
      <c r="Z648" s="150"/>
      <c r="AA648" s="150"/>
      <c r="AB648" s="150"/>
      <c r="AC648" s="150"/>
      <c r="AD648" s="150"/>
      <c r="AE648" s="150"/>
      <c r="AF648" s="150"/>
      <c r="AG648" s="152"/>
      <c r="AH648" s="4">
        <f t="shared" si="64"/>
        <v>0</v>
      </c>
      <c r="AI648" s="4">
        <f t="shared" si="65"/>
        <v>0</v>
      </c>
      <c r="AJ648" s="4">
        <f t="shared" si="66"/>
        <v>0</v>
      </c>
      <c r="AK648" s="4">
        <f t="shared" si="67"/>
        <v>0</v>
      </c>
      <c r="AL648" s="4">
        <f t="shared" si="68"/>
        <v>0</v>
      </c>
    </row>
    <row r="649" spans="6:38" ht="20.100000000000001" customHeight="1" x14ac:dyDescent="0.25">
      <c r="F649" s="4">
        <f t="shared" si="63"/>
        <v>0</v>
      </c>
      <c r="G649" s="218">
        <f t="shared" si="69"/>
        <v>0</v>
      </c>
      <c r="H649" s="212"/>
      <c r="I649" s="152"/>
      <c r="J649" s="152"/>
      <c r="K649" s="150"/>
      <c r="L649" s="150"/>
      <c r="M649" s="150"/>
      <c r="N649" s="150"/>
      <c r="O649" s="152"/>
      <c r="P649" s="152"/>
      <c r="Q649" s="152"/>
      <c r="R649" s="152"/>
      <c r="S649" s="152"/>
      <c r="T649" s="152"/>
      <c r="U649" s="152"/>
      <c r="V649" s="152"/>
      <c r="W649" s="152"/>
      <c r="X649" s="152"/>
      <c r="Y649" s="152"/>
      <c r="Z649" s="150"/>
      <c r="AA649" s="150"/>
      <c r="AB649" s="150"/>
      <c r="AC649" s="150"/>
      <c r="AD649" s="150"/>
      <c r="AE649" s="150"/>
      <c r="AF649" s="150"/>
      <c r="AG649" s="152"/>
      <c r="AH649" s="4">
        <f t="shared" si="64"/>
        <v>0</v>
      </c>
      <c r="AI649" s="4">
        <f t="shared" si="65"/>
        <v>0</v>
      </c>
      <c r="AJ649" s="4">
        <f t="shared" si="66"/>
        <v>0</v>
      </c>
      <c r="AK649" s="4">
        <f t="shared" si="67"/>
        <v>0</v>
      </c>
      <c r="AL649" s="4">
        <f t="shared" si="68"/>
        <v>0</v>
      </c>
    </row>
    <row r="650" spans="6:38" ht="20.100000000000001" customHeight="1" x14ac:dyDescent="0.25">
      <c r="F650" s="4">
        <f t="shared" si="63"/>
        <v>0</v>
      </c>
      <c r="G650" s="218">
        <f t="shared" si="69"/>
        <v>0</v>
      </c>
      <c r="H650" s="212"/>
      <c r="I650" s="152"/>
      <c r="J650" s="152"/>
      <c r="K650" s="150"/>
      <c r="L650" s="150"/>
      <c r="M650" s="150"/>
      <c r="N650" s="150"/>
      <c r="O650" s="152"/>
      <c r="P650" s="152"/>
      <c r="Q650" s="152"/>
      <c r="R650" s="152"/>
      <c r="S650" s="152"/>
      <c r="T650" s="152"/>
      <c r="U650" s="152"/>
      <c r="V650" s="152"/>
      <c r="W650" s="152"/>
      <c r="X650" s="152"/>
      <c r="Y650" s="152"/>
      <c r="Z650" s="150"/>
      <c r="AA650" s="150"/>
      <c r="AB650" s="150"/>
      <c r="AC650" s="150"/>
      <c r="AD650" s="150"/>
      <c r="AE650" s="150"/>
      <c r="AF650" s="150"/>
      <c r="AG650" s="152"/>
      <c r="AH650" s="4">
        <f t="shared" si="64"/>
        <v>0</v>
      </c>
      <c r="AI650" s="4">
        <f t="shared" si="65"/>
        <v>0</v>
      </c>
      <c r="AJ650" s="4">
        <f t="shared" si="66"/>
        <v>0</v>
      </c>
      <c r="AK650" s="4">
        <f t="shared" si="67"/>
        <v>0</v>
      </c>
      <c r="AL650" s="4">
        <f t="shared" si="68"/>
        <v>0</v>
      </c>
    </row>
    <row r="651" spans="6:38" ht="20.100000000000001" customHeight="1" x14ac:dyDescent="0.25">
      <c r="F651" s="4">
        <f t="shared" si="63"/>
        <v>0</v>
      </c>
      <c r="G651" s="218">
        <f t="shared" si="69"/>
        <v>0</v>
      </c>
      <c r="H651" s="212"/>
      <c r="I651" s="152"/>
      <c r="J651" s="152"/>
      <c r="K651" s="150"/>
      <c r="L651" s="150"/>
      <c r="M651" s="150"/>
      <c r="N651" s="150"/>
      <c r="O651" s="152"/>
      <c r="P651" s="152"/>
      <c r="Q651" s="152"/>
      <c r="R651" s="152"/>
      <c r="S651" s="152"/>
      <c r="T651" s="152"/>
      <c r="U651" s="152"/>
      <c r="V651" s="152"/>
      <c r="W651" s="152"/>
      <c r="X651" s="152"/>
      <c r="Y651" s="152"/>
      <c r="Z651" s="150"/>
      <c r="AA651" s="150"/>
      <c r="AB651" s="150"/>
      <c r="AC651" s="150"/>
      <c r="AD651" s="150"/>
      <c r="AE651" s="150"/>
      <c r="AF651" s="150"/>
      <c r="AG651" s="152"/>
      <c r="AH651" s="4">
        <f t="shared" si="64"/>
        <v>0</v>
      </c>
      <c r="AI651" s="4">
        <f t="shared" si="65"/>
        <v>0</v>
      </c>
      <c r="AJ651" s="4">
        <f t="shared" si="66"/>
        <v>0</v>
      </c>
      <c r="AK651" s="4">
        <f t="shared" si="67"/>
        <v>0</v>
      </c>
      <c r="AL651" s="4">
        <f t="shared" si="68"/>
        <v>0</v>
      </c>
    </row>
    <row r="652" spans="6:38" ht="20.100000000000001" customHeight="1" x14ac:dyDescent="0.25">
      <c r="F652" s="4">
        <f t="shared" si="63"/>
        <v>0</v>
      </c>
      <c r="G652" s="218">
        <f t="shared" si="69"/>
        <v>0</v>
      </c>
      <c r="H652" s="212"/>
      <c r="I652" s="152"/>
      <c r="J652" s="152"/>
      <c r="K652" s="150"/>
      <c r="L652" s="150"/>
      <c r="M652" s="150"/>
      <c r="N652" s="150"/>
      <c r="O652" s="152"/>
      <c r="P652" s="152"/>
      <c r="Q652" s="152"/>
      <c r="R652" s="152"/>
      <c r="S652" s="152"/>
      <c r="T652" s="152"/>
      <c r="U652" s="152"/>
      <c r="V652" s="152"/>
      <c r="W652" s="152"/>
      <c r="X652" s="152"/>
      <c r="Y652" s="152"/>
      <c r="Z652" s="150"/>
      <c r="AA652" s="150"/>
      <c r="AB652" s="150"/>
      <c r="AC652" s="150"/>
      <c r="AD652" s="150"/>
      <c r="AE652" s="150"/>
      <c r="AF652" s="150"/>
      <c r="AG652" s="152"/>
      <c r="AH652" s="4">
        <f t="shared" si="64"/>
        <v>0</v>
      </c>
      <c r="AI652" s="4">
        <f t="shared" si="65"/>
        <v>0</v>
      </c>
      <c r="AJ652" s="4">
        <f t="shared" si="66"/>
        <v>0</v>
      </c>
      <c r="AK652" s="4">
        <f t="shared" si="67"/>
        <v>0</v>
      </c>
      <c r="AL652" s="4">
        <f t="shared" si="68"/>
        <v>0</v>
      </c>
    </row>
    <row r="653" spans="6:38" ht="20.100000000000001" customHeight="1" x14ac:dyDescent="0.25">
      <c r="F653" s="4">
        <f t="shared" si="63"/>
        <v>0</v>
      </c>
      <c r="G653" s="218">
        <f t="shared" si="69"/>
        <v>0</v>
      </c>
      <c r="H653" s="212"/>
      <c r="I653" s="152"/>
      <c r="J653" s="152"/>
      <c r="K653" s="150"/>
      <c r="L653" s="150"/>
      <c r="M653" s="150"/>
      <c r="N653" s="150"/>
      <c r="O653" s="152"/>
      <c r="P653" s="152"/>
      <c r="Q653" s="152"/>
      <c r="R653" s="152"/>
      <c r="S653" s="152"/>
      <c r="T653" s="152"/>
      <c r="U653" s="152"/>
      <c r="V653" s="152"/>
      <c r="W653" s="152"/>
      <c r="X653" s="152"/>
      <c r="Y653" s="152"/>
      <c r="Z653" s="150"/>
      <c r="AA653" s="150"/>
      <c r="AB653" s="150"/>
      <c r="AC653" s="150"/>
      <c r="AD653" s="150"/>
      <c r="AE653" s="150"/>
      <c r="AF653" s="150"/>
      <c r="AG653" s="152"/>
      <c r="AH653" s="4">
        <f t="shared" si="64"/>
        <v>0</v>
      </c>
      <c r="AI653" s="4">
        <f t="shared" si="65"/>
        <v>0</v>
      </c>
      <c r="AJ653" s="4">
        <f t="shared" si="66"/>
        <v>0</v>
      </c>
      <c r="AK653" s="4">
        <f t="shared" si="67"/>
        <v>0</v>
      </c>
      <c r="AL653" s="4">
        <f t="shared" si="68"/>
        <v>0</v>
      </c>
    </row>
    <row r="654" spans="6:38" ht="20.100000000000001" customHeight="1" x14ac:dyDescent="0.25">
      <c r="F654" s="4">
        <f t="shared" ref="F654:F717" si="70">IFERROR(IF($D$16=1,(IF(G654&gt;=1,(IF(H654&gt;=$D$14,(IF(H654&lt;=$D$15,G654,0)),0)),0)),0),0)</f>
        <v>0</v>
      </c>
      <c r="G654" s="218">
        <f t="shared" si="69"/>
        <v>0</v>
      </c>
      <c r="H654" s="212"/>
      <c r="I654" s="152"/>
      <c r="J654" s="152"/>
      <c r="K654" s="150"/>
      <c r="L654" s="150"/>
      <c r="M654" s="150"/>
      <c r="N654" s="150"/>
      <c r="O654" s="152"/>
      <c r="P654" s="152"/>
      <c r="Q654" s="152"/>
      <c r="R654" s="152"/>
      <c r="S654" s="152"/>
      <c r="T654" s="152"/>
      <c r="U654" s="152"/>
      <c r="V654" s="152"/>
      <c r="W654" s="152"/>
      <c r="X654" s="152"/>
      <c r="Y654" s="152"/>
      <c r="Z654" s="150"/>
      <c r="AA654" s="150"/>
      <c r="AB654" s="150"/>
      <c r="AC654" s="150"/>
      <c r="AD654" s="150"/>
      <c r="AE654" s="150"/>
      <c r="AF654" s="150"/>
      <c r="AG654" s="152"/>
      <c r="AH654" s="4">
        <f t="shared" ref="AH654:AH717" si="71">IFERROR(IF($G654&gt;=1,(IF(LEN(P654)&gt;=2,VLOOKUP(P654,$A$1:$B$9,2,0),0)),0),0)</f>
        <v>0</v>
      </c>
      <c r="AI654" s="4">
        <f t="shared" ref="AI654:AI717" si="72">IFERROR(IF($G654&gt;=1,(IF(LEN(R654)&gt;=2,VLOOKUP(R654,$A$1:$B$9,2,0),0)),0),0)</f>
        <v>0</v>
      </c>
      <c r="AJ654" s="4">
        <f t="shared" ref="AJ654:AJ717" si="73">IFERROR(IF($G654&gt;=1,(IF(LEN(T654)&gt;=2,VLOOKUP(T654,$A$1:$B$9,2,0),0)),0),0)</f>
        <v>0</v>
      </c>
      <c r="AK654" s="4">
        <f t="shared" ref="AK654:AK717" si="74">IFERROR(IF($G654&gt;=1,(IF(LEN(V654)&gt;=2,VLOOKUP(V654,$A$1:$B$9,2,0),0)),0),0)</f>
        <v>0</v>
      </c>
      <c r="AL654" s="4">
        <f t="shared" ref="AL654:AL717" si="75">IFERROR(IF($G654&gt;=1,(IF(LEN(X654)&gt;=2,VLOOKUP(X654,$A$1:$B$9,2,0),0)),0),0)</f>
        <v>0</v>
      </c>
    </row>
    <row r="655" spans="6:38" ht="20.100000000000001" customHeight="1" x14ac:dyDescent="0.25">
      <c r="F655" s="4">
        <f t="shared" si="70"/>
        <v>0</v>
      </c>
      <c r="G655" s="218">
        <f t="shared" ref="G655:G718" si="76">IFERROR(IF(H655&gt;=2000,(IF(LEN(I655)&gt;=3,G654+1,0)),0),0)</f>
        <v>0</v>
      </c>
      <c r="H655" s="212"/>
      <c r="I655" s="152"/>
      <c r="J655" s="152"/>
      <c r="K655" s="150"/>
      <c r="L655" s="150"/>
      <c r="M655" s="150"/>
      <c r="N655" s="150"/>
      <c r="O655" s="152"/>
      <c r="P655" s="152"/>
      <c r="Q655" s="152"/>
      <c r="R655" s="152"/>
      <c r="S655" s="152"/>
      <c r="T655" s="152"/>
      <c r="U655" s="152"/>
      <c r="V655" s="152"/>
      <c r="W655" s="152"/>
      <c r="X655" s="152"/>
      <c r="Y655" s="152"/>
      <c r="Z655" s="150"/>
      <c r="AA655" s="150"/>
      <c r="AB655" s="150"/>
      <c r="AC655" s="150"/>
      <c r="AD655" s="150"/>
      <c r="AE655" s="150"/>
      <c r="AF655" s="150"/>
      <c r="AG655" s="152"/>
      <c r="AH655" s="4">
        <f t="shared" si="71"/>
        <v>0</v>
      </c>
      <c r="AI655" s="4">
        <f t="shared" si="72"/>
        <v>0</v>
      </c>
      <c r="AJ655" s="4">
        <f t="shared" si="73"/>
        <v>0</v>
      </c>
      <c r="AK655" s="4">
        <f t="shared" si="74"/>
        <v>0</v>
      </c>
      <c r="AL655" s="4">
        <f t="shared" si="75"/>
        <v>0</v>
      </c>
    </row>
    <row r="656" spans="6:38" ht="20.100000000000001" customHeight="1" x14ac:dyDescent="0.25">
      <c r="F656" s="4">
        <f t="shared" si="70"/>
        <v>0</v>
      </c>
      <c r="G656" s="218">
        <f t="shared" si="76"/>
        <v>0</v>
      </c>
      <c r="H656" s="212"/>
      <c r="I656" s="152"/>
      <c r="J656" s="152"/>
      <c r="K656" s="150"/>
      <c r="L656" s="150"/>
      <c r="M656" s="150"/>
      <c r="N656" s="150"/>
      <c r="O656" s="152"/>
      <c r="P656" s="152"/>
      <c r="Q656" s="152"/>
      <c r="R656" s="152"/>
      <c r="S656" s="152"/>
      <c r="T656" s="152"/>
      <c r="U656" s="152"/>
      <c r="V656" s="152"/>
      <c r="W656" s="152"/>
      <c r="X656" s="152"/>
      <c r="Y656" s="152"/>
      <c r="Z656" s="150"/>
      <c r="AA656" s="150"/>
      <c r="AB656" s="150"/>
      <c r="AC656" s="150"/>
      <c r="AD656" s="150"/>
      <c r="AE656" s="150"/>
      <c r="AF656" s="150"/>
      <c r="AG656" s="152"/>
      <c r="AH656" s="4">
        <f t="shared" si="71"/>
        <v>0</v>
      </c>
      <c r="AI656" s="4">
        <f t="shared" si="72"/>
        <v>0</v>
      </c>
      <c r="AJ656" s="4">
        <f t="shared" si="73"/>
        <v>0</v>
      </c>
      <c r="AK656" s="4">
        <f t="shared" si="74"/>
        <v>0</v>
      </c>
      <c r="AL656" s="4">
        <f t="shared" si="75"/>
        <v>0</v>
      </c>
    </row>
    <row r="657" spans="6:38" ht="20.100000000000001" customHeight="1" x14ac:dyDescent="0.25">
      <c r="F657" s="4">
        <f t="shared" si="70"/>
        <v>0</v>
      </c>
      <c r="G657" s="218">
        <f t="shared" si="76"/>
        <v>0</v>
      </c>
      <c r="H657" s="212"/>
      <c r="I657" s="152"/>
      <c r="J657" s="152"/>
      <c r="K657" s="150"/>
      <c r="L657" s="150"/>
      <c r="M657" s="150"/>
      <c r="N657" s="150"/>
      <c r="O657" s="152"/>
      <c r="P657" s="152"/>
      <c r="Q657" s="152"/>
      <c r="R657" s="152"/>
      <c r="S657" s="152"/>
      <c r="T657" s="152"/>
      <c r="U657" s="152"/>
      <c r="V657" s="152"/>
      <c r="W657" s="152"/>
      <c r="X657" s="152"/>
      <c r="Y657" s="152"/>
      <c r="Z657" s="150"/>
      <c r="AA657" s="150"/>
      <c r="AB657" s="150"/>
      <c r="AC657" s="150"/>
      <c r="AD657" s="150"/>
      <c r="AE657" s="150"/>
      <c r="AF657" s="150"/>
      <c r="AG657" s="152"/>
      <c r="AH657" s="4">
        <f t="shared" si="71"/>
        <v>0</v>
      </c>
      <c r="AI657" s="4">
        <f t="shared" si="72"/>
        <v>0</v>
      </c>
      <c r="AJ657" s="4">
        <f t="shared" si="73"/>
        <v>0</v>
      </c>
      <c r="AK657" s="4">
        <f t="shared" si="74"/>
        <v>0</v>
      </c>
      <c r="AL657" s="4">
        <f t="shared" si="75"/>
        <v>0</v>
      </c>
    </row>
    <row r="658" spans="6:38" ht="20.100000000000001" customHeight="1" x14ac:dyDescent="0.25">
      <c r="F658" s="4">
        <f t="shared" si="70"/>
        <v>0</v>
      </c>
      <c r="G658" s="218">
        <f t="shared" si="76"/>
        <v>0</v>
      </c>
      <c r="H658" s="212"/>
      <c r="I658" s="152"/>
      <c r="J658" s="152"/>
      <c r="K658" s="150"/>
      <c r="L658" s="150"/>
      <c r="M658" s="150"/>
      <c r="N658" s="150"/>
      <c r="O658" s="152"/>
      <c r="P658" s="152"/>
      <c r="Q658" s="152"/>
      <c r="R658" s="152"/>
      <c r="S658" s="152"/>
      <c r="T658" s="152"/>
      <c r="U658" s="152"/>
      <c r="V658" s="152"/>
      <c r="W658" s="152"/>
      <c r="X658" s="152"/>
      <c r="Y658" s="152"/>
      <c r="Z658" s="150"/>
      <c r="AA658" s="150"/>
      <c r="AB658" s="150"/>
      <c r="AC658" s="150"/>
      <c r="AD658" s="150"/>
      <c r="AE658" s="150"/>
      <c r="AF658" s="150"/>
      <c r="AG658" s="152"/>
      <c r="AH658" s="4">
        <f t="shared" si="71"/>
        <v>0</v>
      </c>
      <c r="AI658" s="4">
        <f t="shared" si="72"/>
        <v>0</v>
      </c>
      <c r="AJ658" s="4">
        <f t="shared" si="73"/>
        <v>0</v>
      </c>
      <c r="AK658" s="4">
        <f t="shared" si="74"/>
        <v>0</v>
      </c>
      <c r="AL658" s="4">
        <f t="shared" si="75"/>
        <v>0</v>
      </c>
    </row>
    <row r="659" spans="6:38" ht="20.100000000000001" customHeight="1" x14ac:dyDescent="0.25">
      <c r="F659" s="4">
        <f t="shared" si="70"/>
        <v>0</v>
      </c>
      <c r="G659" s="218">
        <f t="shared" si="76"/>
        <v>0</v>
      </c>
      <c r="H659" s="212"/>
      <c r="I659" s="152"/>
      <c r="J659" s="152"/>
      <c r="K659" s="150"/>
      <c r="L659" s="150"/>
      <c r="M659" s="150"/>
      <c r="N659" s="150"/>
      <c r="O659" s="152"/>
      <c r="P659" s="152"/>
      <c r="Q659" s="152"/>
      <c r="R659" s="152"/>
      <c r="S659" s="152"/>
      <c r="T659" s="152"/>
      <c r="U659" s="152"/>
      <c r="V659" s="152"/>
      <c r="W659" s="152"/>
      <c r="X659" s="152"/>
      <c r="Y659" s="152"/>
      <c r="Z659" s="150"/>
      <c r="AA659" s="150"/>
      <c r="AB659" s="150"/>
      <c r="AC659" s="150"/>
      <c r="AD659" s="150"/>
      <c r="AE659" s="150"/>
      <c r="AF659" s="150"/>
      <c r="AG659" s="152"/>
      <c r="AH659" s="4">
        <f t="shared" si="71"/>
        <v>0</v>
      </c>
      <c r="AI659" s="4">
        <f t="shared" si="72"/>
        <v>0</v>
      </c>
      <c r="AJ659" s="4">
        <f t="shared" si="73"/>
        <v>0</v>
      </c>
      <c r="AK659" s="4">
        <f t="shared" si="74"/>
        <v>0</v>
      </c>
      <c r="AL659" s="4">
        <f t="shared" si="75"/>
        <v>0</v>
      </c>
    </row>
    <row r="660" spans="6:38" ht="20.100000000000001" customHeight="1" x14ac:dyDescent="0.25">
      <c r="F660" s="4">
        <f t="shared" si="70"/>
        <v>0</v>
      </c>
      <c r="G660" s="218">
        <f t="shared" si="76"/>
        <v>0</v>
      </c>
      <c r="H660" s="212"/>
      <c r="I660" s="152"/>
      <c r="J660" s="152"/>
      <c r="K660" s="150"/>
      <c r="L660" s="150"/>
      <c r="M660" s="150"/>
      <c r="N660" s="150"/>
      <c r="O660" s="152"/>
      <c r="P660" s="152"/>
      <c r="Q660" s="152"/>
      <c r="R660" s="152"/>
      <c r="S660" s="152"/>
      <c r="T660" s="152"/>
      <c r="U660" s="152"/>
      <c r="V660" s="152"/>
      <c r="W660" s="152"/>
      <c r="X660" s="152"/>
      <c r="Y660" s="152"/>
      <c r="Z660" s="150"/>
      <c r="AA660" s="150"/>
      <c r="AB660" s="150"/>
      <c r="AC660" s="150"/>
      <c r="AD660" s="150"/>
      <c r="AE660" s="150"/>
      <c r="AF660" s="150"/>
      <c r="AG660" s="152"/>
      <c r="AH660" s="4">
        <f t="shared" si="71"/>
        <v>0</v>
      </c>
      <c r="AI660" s="4">
        <f t="shared" si="72"/>
        <v>0</v>
      </c>
      <c r="AJ660" s="4">
        <f t="shared" si="73"/>
        <v>0</v>
      </c>
      <c r="AK660" s="4">
        <f t="shared" si="74"/>
        <v>0</v>
      </c>
      <c r="AL660" s="4">
        <f t="shared" si="75"/>
        <v>0</v>
      </c>
    </row>
    <row r="661" spans="6:38" ht="20.100000000000001" customHeight="1" x14ac:dyDescent="0.25">
      <c r="F661" s="4">
        <f t="shared" si="70"/>
        <v>0</v>
      </c>
      <c r="G661" s="218">
        <f t="shared" si="76"/>
        <v>0</v>
      </c>
      <c r="H661" s="212"/>
      <c r="I661" s="152"/>
      <c r="J661" s="152"/>
      <c r="K661" s="150"/>
      <c r="L661" s="150"/>
      <c r="M661" s="150"/>
      <c r="N661" s="150"/>
      <c r="O661" s="152"/>
      <c r="P661" s="152"/>
      <c r="Q661" s="152"/>
      <c r="R661" s="152"/>
      <c r="S661" s="152"/>
      <c r="T661" s="152"/>
      <c r="U661" s="152"/>
      <c r="V661" s="152"/>
      <c r="W661" s="152"/>
      <c r="X661" s="152"/>
      <c r="Y661" s="152"/>
      <c r="Z661" s="150"/>
      <c r="AA661" s="150"/>
      <c r="AB661" s="150"/>
      <c r="AC661" s="150"/>
      <c r="AD661" s="150"/>
      <c r="AE661" s="150"/>
      <c r="AF661" s="150"/>
      <c r="AG661" s="152"/>
      <c r="AH661" s="4">
        <f t="shared" si="71"/>
        <v>0</v>
      </c>
      <c r="AI661" s="4">
        <f t="shared" si="72"/>
        <v>0</v>
      </c>
      <c r="AJ661" s="4">
        <f t="shared" si="73"/>
        <v>0</v>
      </c>
      <c r="AK661" s="4">
        <f t="shared" si="74"/>
        <v>0</v>
      </c>
      <c r="AL661" s="4">
        <f t="shared" si="75"/>
        <v>0</v>
      </c>
    </row>
    <row r="662" spans="6:38" ht="20.100000000000001" customHeight="1" x14ac:dyDescent="0.25">
      <c r="F662" s="4">
        <f t="shared" si="70"/>
        <v>0</v>
      </c>
      <c r="G662" s="218">
        <f t="shared" si="76"/>
        <v>0</v>
      </c>
      <c r="H662" s="212"/>
      <c r="I662" s="152"/>
      <c r="J662" s="152"/>
      <c r="K662" s="150"/>
      <c r="L662" s="150"/>
      <c r="M662" s="150"/>
      <c r="N662" s="150"/>
      <c r="O662" s="152"/>
      <c r="P662" s="152"/>
      <c r="Q662" s="152"/>
      <c r="R662" s="152"/>
      <c r="S662" s="152"/>
      <c r="T662" s="152"/>
      <c r="U662" s="152"/>
      <c r="V662" s="152"/>
      <c r="W662" s="152"/>
      <c r="X662" s="152"/>
      <c r="Y662" s="152"/>
      <c r="Z662" s="150"/>
      <c r="AA662" s="150"/>
      <c r="AB662" s="150"/>
      <c r="AC662" s="150"/>
      <c r="AD662" s="150"/>
      <c r="AE662" s="150"/>
      <c r="AF662" s="150"/>
      <c r="AG662" s="152"/>
      <c r="AH662" s="4">
        <f t="shared" si="71"/>
        <v>0</v>
      </c>
      <c r="AI662" s="4">
        <f t="shared" si="72"/>
        <v>0</v>
      </c>
      <c r="AJ662" s="4">
        <f t="shared" si="73"/>
        <v>0</v>
      </c>
      <c r="AK662" s="4">
        <f t="shared" si="74"/>
        <v>0</v>
      </c>
      <c r="AL662" s="4">
        <f t="shared" si="75"/>
        <v>0</v>
      </c>
    </row>
    <row r="663" spans="6:38" ht="20.100000000000001" customHeight="1" x14ac:dyDescent="0.25">
      <c r="F663" s="4">
        <f t="shared" si="70"/>
        <v>0</v>
      </c>
      <c r="G663" s="218">
        <f t="shared" si="76"/>
        <v>0</v>
      </c>
      <c r="H663" s="212"/>
      <c r="I663" s="152"/>
      <c r="J663" s="152"/>
      <c r="K663" s="150"/>
      <c r="L663" s="150"/>
      <c r="M663" s="150"/>
      <c r="N663" s="150"/>
      <c r="O663" s="152"/>
      <c r="P663" s="152"/>
      <c r="Q663" s="152"/>
      <c r="R663" s="152"/>
      <c r="S663" s="152"/>
      <c r="T663" s="152"/>
      <c r="U663" s="152"/>
      <c r="V663" s="152"/>
      <c r="W663" s="152"/>
      <c r="X663" s="152"/>
      <c r="Y663" s="152"/>
      <c r="Z663" s="150"/>
      <c r="AA663" s="150"/>
      <c r="AB663" s="150"/>
      <c r="AC663" s="150"/>
      <c r="AD663" s="150"/>
      <c r="AE663" s="150"/>
      <c r="AF663" s="150"/>
      <c r="AG663" s="152"/>
      <c r="AH663" s="4">
        <f t="shared" si="71"/>
        <v>0</v>
      </c>
      <c r="AI663" s="4">
        <f t="shared" si="72"/>
        <v>0</v>
      </c>
      <c r="AJ663" s="4">
        <f t="shared" si="73"/>
        <v>0</v>
      </c>
      <c r="AK663" s="4">
        <f t="shared" si="74"/>
        <v>0</v>
      </c>
      <c r="AL663" s="4">
        <f t="shared" si="75"/>
        <v>0</v>
      </c>
    </row>
    <row r="664" spans="6:38" ht="20.100000000000001" customHeight="1" x14ac:dyDescent="0.25">
      <c r="F664" s="4">
        <f t="shared" si="70"/>
        <v>0</v>
      </c>
      <c r="G664" s="218">
        <f t="shared" si="76"/>
        <v>0</v>
      </c>
      <c r="H664" s="212"/>
      <c r="I664" s="152"/>
      <c r="J664" s="152"/>
      <c r="K664" s="150"/>
      <c r="L664" s="150"/>
      <c r="M664" s="150"/>
      <c r="N664" s="150"/>
      <c r="O664" s="152"/>
      <c r="P664" s="152"/>
      <c r="Q664" s="152"/>
      <c r="R664" s="152"/>
      <c r="S664" s="152"/>
      <c r="T664" s="152"/>
      <c r="U664" s="152"/>
      <c r="V664" s="152"/>
      <c r="W664" s="152"/>
      <c r="X664" s="152"/>
      <c r="Y664" s="152"/>
      <c r="Z664" s="150"/>
      <c r="AA664" s="150"/>
      <c r="AB664" s="150"/>
      <c r="AC664" s="150"/>
      <c r="AD664" s="150"/>
      <c r="AE664" s="150"/>
      <c r="AF664" s="150"/>
      <c r="AG664" s="152"/>
      <c r="AH664" s="4">
        <f t="shared" si="71"/>
        <v>0</v>
      </c>
      <c r="AI664" s="4">
        <f t="shared" si="72"/>
        <v>0</v>
      </c>
      <c r="AJ664" s="4">
        <f t="shared" si="73"/>
        <v>0</v>
      </c>
      <c r="AK664" s="4">
        <f t="shared" si="74"/>
        <v>0</v>
      </c>
      <c r="AL664" s="4">
        <f t="shared" si="75"/>
        <v>0</v>
      </c>
    </row>
    <row r="665" spans="6:38" ht="20.100000000000001" customHeight="1" x14ac:dyDescent="0.25">
      <c r="F665" s="4">
        <f t="shared" si="70"/>
        <v>0</v>
      </c>
      <c r="G665" s="218">
        <f t="shared" si="76"/>
        <v>0</v>
      </c>
      <c r="H665" s="212"/>
      <c r="I665" s="152"/>
      <c r="J665" s="152"/>
      <c r="K665" s="150"/>
      <c r="L665" s="150"/>
      <c r="M665" s="150"/>
      <c r="N665" s="150"/>
      <c r="O665" s="152"/>
      <c r="P665" s="152"/>
      <c r="Q665" s="152"/>
      <c r="R665" s="152"/>
      <c r="S665" s="152"/>
      <c r="T665" s="152"/>
      <c r="U665" s="152"/>
      <c r="V665" s="152"/>
      <c r="W665" s="152"/>
      <c r="X665" s="152"/>
      <c r="Y665" s="152"/>
      <c r="Z665" s="150"/>
      <c r="AA665" s="150"/>
      <c r="AB665" s="150"/>
      <c r="AC665" s="150"/>
      <c r="AD665" s="150"/>
      <c r="AE665" s="150"/>
      <c r="AF665" s="150"/>
      <c r="AG665" s="152"/>
      <c r="AH665" s="4">
        <f t="shared" si="71"/>
        <v>0</v>
      </c>
      <c r="AI665" s="4">
        <f t="shared" si="72"/>
        <v>0</v>
      </c>
      <c r="AJ665" s="4">
        <f t="shared" si="73"/>
        <v>0</v>
      </c>
      <c r="AK665" s="4">
        <f t="shared" si="74"/>
        <v>0</v>
      </c>
      <c r="AL665" s="4">
        <f t="shared" si="75"/>
        <v>0</v>
      </c>
    </row>
    <row r="666" spans="6:38" ht="20.100000000000001" customHeight="1" x14ac:dyDescent="0.25">
      <c r="F666" s="4">
        <f t="shared" si="70"/>
        <v>0</v>
      </c>
      <c r="G666" s="218">
        <f t="shared" si="76"/>
        <v>0</v>
      </c>
      <c r="H666" s="212"/>
      <c r="I666" s="152"/>
      <c r="J666" s="152"/>
      <c r="K666" s="150"/>
      <c r="L666" s="150"/>
      <c r="M666" s="150"/>
      <c r="N666" s="150"/>
      <c r="O666" s="152"/>
      <c r="P666" s="152"/>
      <c r="Q666" s="152"/>
      <c r="R666" s="152"/>
      <c r="S666" s="152"/>
      <c r="T666" s="152"/>
      <c r="U666" s="152"/>
      <c r="V666" s="152"/>
      <c r="W666" s="152"/>
      <c r="X666" s="152"/>
      <c r="Y666" s="152"/>
      <c r="Z666" s="150"/>
      <c r="AA666" s="150"/>
      <c r="AB666" s="150"/>
      <c r="AC666" s="150"/>
      <c r="AD666" s="150"/>
      <c r="AE666" s="150"/>
      <c r="AF666" s="150"/>
      <c r="AG666" s="152"/>
      <c r="AH666" s="4">
        <f t="shared" si="71"/>
        <v>0</v>
      </c>
      <c r="AI666" s="4">
        <f t="shared" si="72"/>
        <v>0</v>
      </c>
      <c r="AJ666" s="4">
        <f t="shared" si="73"/>
        <v>0</v>
      </c>
      <c r="AK666" s="4">
        <f t="shared" si="74"/>
        <v>0</v>
      </c>
      <c r="AL666" s="4">
        <f t="shared" si="75"/>
        <v>0</v>
      </c>
    </row>
    <row r="667" spans="6:38" ht="20.100000000000001" customHeight="1" x14ac:dyDescent="0.25">
      <c r="F667" s="4">
        <f t="shared" si="70"/>
        <v>0</v>
      </c>
      <c r="G667" s="218">
        <f t="shared" si="76"/>
        <v>0</v>
      </c>
      <c r="H667" s="212"/>
      <c r="I667" s="152"/>
      <c r="J667" s="152"/>
      <c r="K667" s="150"/>
      <c r="L667" s="150"/>
      <c r="M667" s="150"/>
      <c r="N667" s="150"/>
      <c r="O667" s="152"/>
      <c r="P667" s="152"/>
      <c r="Q667" s="152"/>
      <c r="R667" s="152"/>
      <c r="S667" s="152"/>
      <c r="T667" s="152"/>
      <c r="U667" s="152"/>
      <c r="V667" s="152"/>
      <c r="W667" s="152"/>
      <c r="X667" s="152"/>
      <c r="Y667" s="152"/>
      <c r="Z667" s="150"/>
      <c r="AA667" s="150"/>
      <c r="AB667" s="150"/>
      <c r="AC667" s="150"/>
      <c r="AD667" s="150"/>
      <c r="AE667" s="150"/>
      <c r="AF667" s="150"/>
      <c r="AG667" s="152"/>
      <c r="AH667" s="4">
        <f t="shared" si="71"/>
        <v>0</v>
      </c>
      <c r="AI667" s="4">
        <f t="shared" si="72"/>
        <v>0</v>
      </c>
      <c r="AJ667" s="4">
        <f t="shared" si="73"/>
        <v>0</v>
      </c>
      <c r="AK667" s="4">
        <f t="shared" si="74"/>
        <v>0</v>
      </c>
      <c r="AL667" s="4">
        <f t="shared" si="75"/>
        <v>0</v>
      </c>
    </row>
    <row r="668" spans="6:38" ht="20.100000000000001" customHeight="1" x14ac:dyDescent="0.25">
      <c r="F668" s="4">
        <f t="shared" si="70"/>
        <v>0</v>
      </c>
      <c r="G668" s="218">
        <f t="shared" si="76"/>
        <v>0</v>
      </c>
      <c r="H668" s="212"/>
      <c r="I668" s="152"/>
      <c r="J668" s="152"/>
      <c r="K668" s="150"/>
      <c r="L668" s="150"/>
      <c r="M668" s="150"/>
      <c r="N668" s="150"/>
      <c r="O668" s="152"/>
      <c r="P668" s="152"/>
      <c r="Q668" s="152"/>
      <c r="R668" s="152"/>
      <c r="S668" s="152"/>
      <c r="T668" s="152"/>
      <c r="U668" s="152"/>
      <c r="V668" s="152"/>
      <c r="W668" s="152"/>
      <c r="X668" s="152"/>
      <c r="Y668" s="152"/>
      <c r="Z668" s="150"/>
      <c r="AA668" s="150"/>
      <c r="AB668" s="150"/>
      <c r="AC668" s="150"/>
      <c r="AD668" s="150"/>
      <c r="AE668" s="150"/>
      <c r="AF668" s="150"/>
      <c r="AG668" s="152"/>
      <c r="AH668" s="4">
        <f t="shared" si="71"/>
        <v>0</v>
      </c>
      <c r="AI668" s="4">
        <f t="shared" si="72"/>
        <v>0</v>
      </c>
      <c r="AJ668" s="4">
        <f t="shared" si="73"/>
        <v>0</v>
      </c>
      <c r="AK668" s="4">
        <f t="shared" si="74"/>
        <v>0</v>
      </c>
      <c r="AL668" s="4">
        <f t="shared" si="75"/>
        <v>0</v>
      </c>
    </row>
    <row r="669" spans="6:38" ht="20.100000000000001" customHeight="1" x14ac:dyDescent="0.25">
      <c r="F669" s="4">
        <f t="shared" si="70"/>
        <v>0</v>
      </c>
      <c r="G669" s="218">
        <f t="shared" si="76"/>
        <v>0</v>
      </c>
      <c r="H669" s="212"/>
      <c r="I669" s="152"/>
      <c r="J669" s="152"/>
      <c r="K669" s="150"/>
      <c r="L669" s="150"/>
      <c r="M669" s="150"/>
      <c r="N669" s="150"/>
      <c r="O669" s="152"/>
      <c r="P669" s="152"/>
      <c r="Q669" s="152"/>
      <c r="R669" s="152"/>
      <c r="S669" s="152"/>
      <c r="T669" s="152"/>
      <c r="U669" s="152"/>
      <c r="V669" s="152"/>
      <c r="W669" s="152"/>
      <c r="X669" s="152"/>
      <c r="Y669" s="152"/>
      <c r="Z669" s="150"/>
      <c r="AA669" s="150"/>
      <c r="AB669" s="150"/>
      <c r="AC669" s="150"/>
      <c r="AD669" s="150"/>
      <c r="AE669" s="150"/>
      <c r="AF669" s="150"/>
      <c r="AG669" s="152"/>
      <c r="AH669" s="4">
        <f t="shared" si="71"/>
        <v>0</v>
      </c>
      <c r="AI669" s="4">
        <f t="shared" si="72"/>
        <v>0</v>
      </c>
      <c r="AJ669" s="4">
        <f t="shared" si="73"/>
        <v>0</v>
      </c>
      <c r="AK669" s="4">
        <f t="shared" si="74"/>
        <v>0</v>
      </c>
      <c r="AL669" s="4">
        <f t="shared" si="75"/>
        <v>0</v>
      </c>
    </row>
    <row r="670" spans="6:38" ht="20.100000000000001" customHeight="1" x14ac:dyDescent="0.25">
      <c r="F670" s="4">
        <f t="shared" si="70"/>
        <v>0</v>
      </c>
      <c r="G670" s="218">
        <f t="shared" si="76"/>
        <v>0</v>
      </c>
      <c r="H670" s="212"/>
      <c r="I670" s="152"/>
      <c r="J670" s="152"/>
      <c r="K670" s="150"/>
      <c r="L670" s="150"/>
      <c r="M670" s="150"/>
      <c r="N670" s="150"/>
      <c r="O670" s="152"/>
      <c r="P670" s="152"/>
      <c r="Q670" s="152"/>
      <c r="R670" s="152"/>
      <c r="S670" s="152"/>
      <c r="T670" s="152"/>
      <c r="U670" s="152"/>
      <c r="V670" s="152"/>
      <c r="W670" s="152"/>
      <c r="X670" s="152"/>
      <c r="Y670" s="152"/>
      <c r="Z670" s="150"/>
      <c r="AA670" s="150"/>
      <c r="AB670" s="150"/>
      <c r="AC670" s="150"/>
      <c r="AD670" s="150"/>
      <c r="AE670" s="150"/>
      <c r="AF670" s="150"/>
      <c r="AG670" s="152"/>
      <c r="AH670" s="4">
        <f t="shared" si="71"/>
        <v>0</v>
      </c>
      <c r="AI670" s="4">
        <f t="shared" si="72"/>
        <v>0</v>
      </c>
      <c r="AJ670" s="4">
        <f t="shared" si="73"/>
        <v>0</v>
      </c>
      <c r="AK670" s="4">
        <f t="shared" si="74"/>
        <v>0</v>
      </c>
      <c r="AL670" s="4">
        <f t="shared" si="75"/>
        <v>0</v>
      </c>
    </row>
    <row r="671" spans="6:38" ht="20.100000000000001" customHeight="1" x14ac:dyDescent="0.25">
      <c r="F671" s="4">
        <f t="shared" si="70"/>
        <v>0</v>
      </c>
      <c r="G671" s="218">
        <f t="shared" si="76"/>
        <v>0</v>
      </c>
      <c r="H671" s="212"/>
      <c r="I671" s="152"/>
      <c r="J671" s="152"/>
      <c r="K671" s="150"/>
      <c r="L671" s="150"/>
      <c r="M671" s="150"/>
      <c r="N671" s="150"/>
      <c r="O671" s="152"/>
      <c r="P671" s="152"/>
      <c r="Q671" s="152"/>
      <c r="R671" s="152"/>
      <c r="S671" s="152"/>
      <c r="T671" s="152"/>
      <c r="U671" s="152"/>
      <c r="V671" s="152"/>
      <c r="W671" s="152"/>
      <c r="X671" s="152"/>
      <c r="Y671" s="152"/>
      <c r="Z671" s="150"/>
      <c r="AA671" s="150"/>
      <c r="AB671" s="150"/>
      <c r="AC671" s="150"/>
      <c r="AD671" s="150"/>
      <c r="AE671" s="150"/>
      <c r="AF671" s="150"/>
      <c r="AG671" s="152"/>
      <c r="AH671" s="4">
        <f t="shared" si="71"/>
        <v>0</v>
      </c>
      <c r="AI671" s="4">
        <f t="shared" si="72"/>
        <v>0</v>
      </c>
      <c r="AJ671" s="4">
        <f t="shared" si="73"/>
        <v>0</v>
      </c>
      <c r="AK671" s="4">
        <f t="shared" si="74"/>
        <v>0</v>
      </c>
      <c r="AL671" s="4">
        <f t="shared" si="75"/>
        <v>0</v>
      </c>
    </row>
    <row r="672" spans="6:38" ht="20.100000000000001" customHeight="1" x14ac:dyDescent="0.25">
      <c r="F672" s="4">
        <f t="shared" si="70"/>
        <v>0</v>
      </c>
      <c r="G672" s="218">
        <f t="shared" si="76"/>
        <v>0</v>
      </c>
      <c r="H672" s="212"/>
      <c r="I672" s="152"/>
      <c r="J672" s="152"/>
      <c r="K672" s="150"/>
      <c r="L672" s="150"/>
      <c r="M672" s="150"/>
      <c r="N672" s="150"/>
      <c r="O672" s="152"/>
      <c r="P672" s="152"/>
      <c r="Q672" s="152"/>
      <c r="R672" s="152"/>
      <c r="S672" s="152"/>
      <c r="T672" s="152"/>
      <c r="U672" s="152"/>
      <c r="V672" s="152"/>
      <c r="W672" s="152"/>
      <c r="X672" s="152"/>
      <c r="Y672" s="152"/>
      <c r="Z672" s="150"/>
      <c r="AA672" s="150"/>
      <c r="AB672" s="150"/>
      <c r="AC672" s="150"/>
      <c r="AD672" s="150"/>
      <c r="AE672" s="150"/>
      <c r="AF672" s="150"/>
      <c r="AG672" s="152"/>
      <c r="AH672" s="4">
        <f t="shared" si="71"/>
        <v>0</v>
      </c>
      <c r="AI672" s="4">
        <f t="shared" si="72"/>
        <v>0</v>
      </c>
      <c r="AJ672" s="4">
        <f t="shared" si="73"/>
        <v>0</v>
      </c>
      <c r="AK672" s="4">
        <f t="shared" si="74"/>
        <v>0</v>
      </c>
      <c r="AL672" s="4">
        <f t="shared" si="75"/>
        <v>0</v>
      </c>
    </row>
    <row r="673" spans="6:38" ht="20.100000000000001" customHeight="1" x14ac:dyDescent="0.25">
      <c r="F673" s="4">
        <f t="shared" si="70"/>
        <v>0</v>
      </c>
      <c r="G673" s="218">
        <f t="shared" si="76"/>
        <v>0</v>
      </c>
      <c r="H673" s="212"/>
      <c r="I673" s="152"/>
      <c r="J673" s="152"/>
      <c r="K673" s="150"/>
      <c r="L673" s="150"/>
      <c r="M673" s="150"/>
      <c r="N673" s="150"/>
      <c r="O673" s="152"/>
      <c r="P673" s="152"/>
      <c r="Q673" s="152"/>
      <c r="R673" s="152"/>
      <c r="S673" s="152"/>
      <c r="T673" s="152"/>
      <c r="U673" s="152"/>
      <c r="V673" s="152"/>
      <c r="W673" s="152"/>
      <c r="X673" s="152"/>
      <c r="Y673" s="152"/>
      <c r="Z673" s="150"/>
      <c r="AA673" s="150"/>
      <c r="AB673" s="150"/>
      <c r="AC673" s="150"/>
      <c r="AD673" s="150"/>
      <c r="AE673" s="150"/>
      <c r="AF673" s="150"/>
      <c r="AG673" s="152"/>
      <c r="AH673" s="4">
        <f t="shared" si="71"/>
        <v>0</v>
      </c>
      <c r="AI673" s="4">
        <f t="shared" si="72"/>
        <v>0</v>
      </c>
      <c r="AJ673" s="4">
        <f t="shared" si="73"/>
        <v>0</v>
      </c>
      <c r="AK673" s="4">
        <f t="shared" si="74"/>
        <v>0</v>
      </c>
      <c r="AL673" s="4">
        <f t="shared" si="75"/>
        <v>0</v>
      </c>
    </row>
    <row r="674" spans="6:38" ht="20.100000000000001" customHeight="1" x14ac:dyDescent="0.25">
      <c r="F674" s="4">
        <f t="shared" si="70"/>
        <v>0</v>
      </c>
      <c r="G674" s="218">
        <f t="shared" si="76"/>
        <v>0</v>
      </c>
      <c r="H674" s="212"/>
      <c r="I674" s="152"/>
      <c r="J674" s="152"/>
      <c r="K674" s="150"/>
      <c r="L674" s="150"/>
      <c r="M674" s="150"/>
      <c r="N674" s="150"/>
      <c r="O674" s="152"/>
      <c r="P674" s="152"/>
      <c r="Q674" s="152"/>
      <c r="R674" s="152"/>
      <c r="S674" s="152"/>
      <c r="T674" s="152"/>
      <c r="U674" s="152"/>
      <c r="V674" s="152"/>
      <c r="W674" s="152"/>
      <c r="X674" s="152"/>
      <c r="Y674" s="152"/>
      <c r="Z674" s="150"/>
      <c r="AA674" s="150"/>
      <c r="AB674" s="150"/>
      <c r="AC674" s="150"/>
      <c r="AD674" s="150"/>
      <c r="AE674" s="150"/>
      <c r="AF674" s="150"/>
      <c r="AG674" s="152"/>
      <c r="AH674" s="4">
        <f t="shared" si="71"/>
        <v>0</v>
      </c>
      <c r="AI674" s="4">
        <f t="shared" si="72"/>
        <v>0</v>
      </c>
      <c r="AJ674" s="4">
        <f t="shared" si="73"/>
        <v>0</v>
      </c>
      <c r="AK674" s="4">
        <f t="shared" si="74"/>
        <v>0</v>
      </c>
      <c r="AL674" s="4">
        <f t="shared" si="75"/>
        <v>0</v>
      </c>
    </row>
    <row r="675" spans="6:38" ht="20.100000000000001" customHeight="1" x14ac:dyDescent="0.25">
      <c r="F675" s="4">
        <f t="shared" si="70"/>
        <v>0</v>
      </c>
      <c r="G675" s="218">
        <f t="shared" si="76"/>
        <v>0</v>
      </c>
      <c r="H675" s="212"/>
      <c r="I675" s="152"/>
      <c r="J675" s="152"/>
      <c r="K675" s="150"/>
      <c r="L675" s="150"/>
      <c r="M675" s="150"/>
      <c r="N675" s="150"/>
      <c r="O675" s="152"/>
      <c r="P675" s="152"/>
      <c r="Q675" s="152"/>
      <c r="R675" s="152"/>
      <c r="S675" s="152"/>
      <c r="T675" s="152"/>
      <c r="U675" s="152"/>
      <c r="V675" s="152"/>
      <c r="W675" s="152"/>
      <c r="X675" s="152"/>
      <c r="Y675" s="152"/>
      <c r="Z675" s="150"/>
      <c r="AA675" s="150"/>
      <c r="AB675" s="150"/>
      <c r="AC675" s="150"/>
      <c r="AD675" s="150"/>
      <c r="AE675" s="150"/>
      <c r="AF675" s="150"/>
      <c r="AG675" s="152"/>
      <c r="AH675" s="4">
        <f t="shared" si="71"/>
        <v>0</v>
      </c>
      <c r="AI675" s="4">
        <f t="shared" si="72"/>
        <v>0</v>
      </c>
      <c r="AJ675" s="4">
        <f t="shared" si="73"/>
        <v>0</v>
      </c>
      <c r="AK675" s="4">
        <f t="shared" si="74"/>
        <v>0</v>
      </c>
      <c r="AL675" s="4">
        <f t="shared" si="75"/>
        <v>0</v>
      </c>
    </row>
    <row r="676" spans="6:38" ht="20.100000000000001" customHeight="1" x14ac:dyDescent="0.25">
      <c r="F676" s="4">
        <f t="shared" si="70"/>
        <v>0</v>
      </c>
      <c r="G676" s="218">
        <f t="shared" si="76"/>
        <v>0</v>
      </c>
      <c r="H676" s="212"/>
      <c r="I676" s="152"/>
      <c r="J676" s="152"/>
      <c r="K676" s="150"/>
      <c r="L676" s="150"/>
      <c r="M676" s="150"/>
      <c r="N676" s="150"/>
      <c r="O676" s="152"/>
      <c r="P676" s="152"/>
      <c r="Q676" s="152"/>
      <c r="R676" s="152"/>
      <c r="S676" s="152"/>
      <c r="T676" s="152"/>
      <c r="U676" s="152"/>
      <c r="V676" s="152"/>
      <c r="W676" s="152"/>
      <c r="X676" s="152"/>
      <c r="Y676" s="152"/>
      <c r="Z676" s="150"/>
      <c r="AA676" s="150"/>
      <c r="AB676" s="150"/>
      <c r="AC676" s="150"/>
      <c r="AD676" s="150"/>
      <c r="AE676" s="150"/>
      <c r="AF676" s="150"/>
      <c r="AG676" s="152"/>
      <c r="AH676" s="4">
        <f t="shared" si="71"/>
        <v>0</v>
      </c>
      <c r="AI676" s="4">
        <f t="shared" si="72"/>
        <v>0</v>
      </c>
      <c r="AJ676" s="4">
        <f t="shared" si="73"/>
        <v>0</v>
      </c>
      <c r="AK676" s="4">
        <f t="shared" si="74"/>
        <v>0</v>
      </c>
      <c r="AL676" s="4">
        <f t="shared" si="75"/>
        <v>0</v>
      </c>
    </row>
    <row r="677" spans="6:38" ht="20.100000000000001" customHeight="1" x14ac:dyDescent="0.25">
      <c r="F677" s="4">
        <f t="shared" si="70"/>
        <v>0</v>
      </c>
      <c r="G677" s="218">
        <f t="shared" si="76"/>
        <v>0</v>
      </c>
      <c r="H677" s="212"/>
      <c r="I677" s="152"/>
      <c r="J677" s="152"/>
      <c r="K677" s="150"/>
      <c r="L677" s="150"/>
      <c r="M677" s="150"/>
      <c r="N677" s="150"/>
      <c r="O677" s="152"/>
      <c r="P677" s="152"/>
      <c r="Q677" s="152"/>
      <c r="R677" s="152"/>
      <c r="S677" s="152"/>
      <c r="T677" s="152"/>
      <c r="U677" s="152"/>
      <c r="V677" s="152"/>
      <c r="W677" s="152"/>
      <c r="X677" s="152"/>
      <c r="Y677" s="152"/>
      <c r="Z677" s="150"/>
      <c r="AA677" s="150"/>
      <c r="AB677" s="150"/>
      <c r="AC677" s="150"/>
      <c r="AD677" s="150"/>
      <c r="AE677" s="150"/>
      <c r="AF677" s="150"/>
      <c r="AG677" s="152"/>
      <c r="AH677" s="4">
        <f t="shared" si="71"/>
        <v>0</v>
      </c>
      <c r="AI677" s="4">
        <f t="shared" si="72"/>
        <v>0</v>
      </c>
      <c r="AJ677" s="4">
        <f t="shared" si="73"/>
        <v>0</v>
      </c>
      <c r="AK677" s="4">
        <f t="shared" si="74"/>
        <v>0</v>
      </c>
      <c r="AL677" s="4">
        <f t="shared" si="75"/>
        <v>0</v>
      </c>
    </row>
    <row r="678" spans="6:38" ht="20.100000000000001" customHeight="1" x14ac:dyDescent="0.25">
      <c r="F678" s="4">
        <f t="shared" si="70"/>
        <v>0</v>
      </c>
      <c r="G678" s="218">
        <f t="shared" si="76"/>
        <v>0</v>
      </c>
      <c r="H678" s="212"/>
      <c r="I678" s="152"/>
      <c r="J678" s="152"/>
      <c r="K678" s="150"/>
      <c r="L678" s="150"/>
      <c r="M678" s="150"/>
      <c r="N678" s="150"/>
      <c r="O678" s="152"/>
      <c r="P678" s="152"/>
      <c r="Q678" s="152"/>
      <c r="R678" s="152"/>
      <c r="S678" s="152"/>
      <c r="T678" s="152"/>
      <c r="U678" s="152"/>
      <c r="V678" s="152"/>
      <c r="W678" s="152"/>
      <c r="X678" s="152"/>
      <c r="Y678" s="152"/>
      <c r="Z678" s="150"/>
      <c r="AA678" s="150"/>
      <c r="AB678" s="150"/>
      <c r="AC678" s="150"/>
      <c r="AD678" s="150"/>
      <c r="AE678" s="150"/>
      <c r="AF678" s="150"/>
      <c r="AG678" s="152"/>
      <c r="AH678" s="4">
        <f t="shared" si="71"/>
        <v>0</v>
      </c>
      <c r="AI678" s="4">
        <f t="shared" si="72"/>
        <v>0</v>
      </c>
      <c r="AJ678" s="4">
        <f t="shared" si="73"/>
        <v>0</v>
      </c>
      <c r="AK678" s="4">
        <f t="shared" si="74"/>
        <v>0</v>
      </c>
      <c r="AL678" s="4">
        <f t="shared" si="75"/>
        <v>0</v>
      </c>
    </row>
    <row r="679" spans="6:38" ht="20.100000000000001" customHeight="1" x14ac:dyDescent="0.25">
      <c r="F679" s="4">
        <f t="shared" si="70"/>
        <v>0</v>
      </c>
      <c r="G679" s="218">
        <f t="shared" si="76"/>
        <v>0</v>
      </c>
      <c r="H679" s="212"/>
      <c r="I679" s="152"/>
      <c r="J679" s="152"/>
      <c r="K679" s="150"/>
      <c r="L679" s="150"/>
      <c r="M679" s="150"/>
      <c r="N679" s="150"/>
      <c r="O679" s="152"/>
      <c r="P679" s="152"/>
      <c r="Q679" s="152"/>
      <c r="R679" s="152"/>
      <c r="S679" s="152"/>
      <c r="T679" s="152"/>
      <c r="U679" s="152"/>
      <c r="V679" s="152"/>
      <c r="W679" s="152"/>
      <c r="X679" s="152"/>
      <c r="Y679" s="152"/>
      <c r="Z679" s="150"/>
      <c r="AA679" s="150"/>
      <c r="AB679" s="150"/>
      <c r="AC679" s="150"/>
      <c r="AD679" s="150"/>
      <c r="AE679" s="150"/>
      <c r="AF679" s="150"/>
      <c r="AG679" s="152"/>
      <c r="AH679" s="4">
        <f t="shared" si="71"/>
        <v>0</v>
      </c>
      <c r="AI679" s="4">
        <f t="shared" si="72"/>
        <v>0</v>
      </c>
      <c r="AJ679" s="4">
        <f t="shared" si="73"/>
        <v>0</v>
      </c>
      <c r="AK679" s="4">
        <f t="shared" si="74"/>
        <v>0</v>
      </c>
      <c r="AL679" s="4">
        <f t="shared" si="75"/>
        <v>0</v>
      </c>
    </row>
    <row r="680" spans="6:38" ht="20.100000000000001" customHeight="1" x14ac:dyDescent="0.25">
      <c r="F680" s="4">
        <f t="shared" si="70"/>
        <v>0</v>
      </c>
      <c r="G680" s="218">
        <f t="shared" si="76"/>
        <v>0</v>
      </c>
      <c r="H680" s="212"/>
      <c r="I680" s="152"/>
      <c r="J680" s="152"/>
      <c r="K680" s="150"/>
      <c r="L680" s="150"/>
      <c r="M680" s="150"/>
      <c r="N680" s="150"/>
      <c r="O680" s="152"/>
      <c r="P680" s="152"/>
      <c r="Q680" s="152"/>
      <c r="R680" s="152"/>
      <c r="S680" s="152"/>
      <c r="T680" s="152"/>
      <c r="U680" s="152"/>
      <c r="V680" s="152"/>
      <c r="W680" s="152"/>
      <c r="X680" s="152"/>
      <c r="Y680" s="152"/>
      <c r="Z680" s="150"/>
      <c r="AA680" s="150"/>
      <c r="AB680" s="150"/>
      <c r="AC680" s="150"/>
      <c r="AD680" s="150"/>
      <c r="AE680" s="150"/>
      <c r="AF680" s="150"/>
      <c r="AG680" s="152"/>
      <c r="AH680" s="4">
        <f t="shared" si="71"/>
        <v>0</v>
      </c>
      <c r="AI680" s="4">
        <f t="shared" si="72"/>
        <v>0</v>
      </c>
      <c r="AJ680" s="4">
        <f t="shared" si="73"/>
        <v>0</v>
      </c>
      <c r="AK680" s="4">
        <f t="shared" si="74"/>
        <v>0</v>
      </c>
      <c r="AL680" s="4">
        <f t="shared" si="75"/>
        <v>0</v>
      </c>
    </row>
    <row r="681" spans="6:38" ht="20.100000000000001" customHeight="1" x14ac:dyDescent="0.25">
      <c r="F681" s="4">
        <f t="shared" si="70"/>
        <v>0</v>
      </c>
      <c r="G681" s="218">
        <f t="shared" si="76"/>
        <v>0</v>
      </c>
      <c r="H681" s="212"/>
      <c r="I681" s="152"/>
      <c r="J681" s="152"/>
      <c r="K681" s="150"/>
      <c r="L681" s="150"/>
      <c r="M681" s="150"/>
      <c r="N681" s="150"/>
      <c r="O681" s="152"/>
      <c r="P681" s="152"/>
      <c r="Q681" s="152"/>
      <c r="R681" s="152"/>
      <c r="S681" s="152"/>
      <c r="T681" s="152"/>
      <c r="U681" s="152"/>
      <c r="V681" s="152"/>
      <c r="W681" s="152"/>
      <c r="X681" s="152"/>
      <c r="Y681" s="152"/>
      <c r="Z681" s="150"/>
      <c r="AA681" s="150"/>
      <c r="AB681" s="150"/>
      <c r="AC681" s="150"/>
      <c r="AD681" s="150"/>
      <c r="AE681" s="150"/>
      <c r="AF681" s="150"/>
      <c r="AG681" s="152"/>
      <c r="AH681" s="4">
        <f t="shared" si="71"/>
        <v>0</v>
      </c>
      <c r="AI681" s="4">
        <f t="shared" si="72"/>
        <v>0</v>
      </c>
      <c r="AJ681" s="4">
        <f t="shared" si="73"/>
        <v>0</v>
      </c>
      <c r="AK681" s="4">
        <f t="shared" si="74"/>
        <v>0</v>
      </c>
      <c r="AL681" s="4">
        <f t="shared" si="75"/>
        <v>0</v>
      </c>
    </row>
    <row r="682" spans="6:38" ht="20.100000000000001" customHeight="1" x14ac:dyDescent="0.25">
      <c r="F682" s="4">
        <f t="shared" si="70"/>
        <v>0</v>
      </c>
      <c r="G682" s="218">
        <f t="shared" si="76"/>
        <v>0</v>
      </c>
      <c r="H682" s="212"/>
      <c r="I682" s="152"/>
      <c r="J682" s="152"/>
      <c r="K682" s="150"/>
      <c r="L682" s="150"/>
      <c r="M682" s="150"/>
      <c r="N682" s="150"/>
      <c r="O682" s="152"/>
      <c r="P682" s="152"/>
      <c r="Q682" s="152"/>
      <c r="R682" s="152"/>
      <c r="S682" s="152"/>
      <c r="T682" s="152"/>
      <c r="U682" s="152"/>
      <c r="V682" s="152"/>
      <c r="W682" s="152"/>
      <c r="X682" s="152"/>
      <c r="Y682" s="152"/>
      <c r="Z682" s="150"/>
      <c r="AA682" s="150"/>
      <c r="AB682" s="150"/>
      <c r="AC682" s="150"/>
      <c r="AD682" s="150"/>
      <c r="AE682" s="150"/>
      <c r="AF682" s="150"/>
      <c r="AG682" s="152"/>
      <c r="AH682" s="4">
        <f t="shared" si="71"/>
        <v>0</v>
      </c>
      <c r="AI682" s="4">
        <f t="shared" si="72"/>
        <v>0</v>
      </c>
      <c r="AJ682" s="4">
        <f t="shared" si="73"/>
        <v>0</v>
      </c>
      <c r="AK682" s="4">
        <f t="shared" si="74"/>
        <v>0</v>
      </c>
      <c r="AL682" s="4">
        <f t="shared" si="75"/>
        <v>0</v>
      </c>
    </row>
    <row r="683" spans="6:38" ht="20.100000000000001" customHeight="1" x14ac:dyDescent="0.25">
      <c r="F683" s="4">
        <f t="shared" si="70"/>
        <v>0</v>
      </c>
      <c r="G683" s="218">
        <f t="shared" si="76"/>
        <v>0</v>
      </c>
      <c r="H683" s="212"/>
      <c r="I683" s="152"/>
      <c r="J683" s="152"/>
      <c r="K683" s="150"/>
      <c r="L683" s="150"/>
      <c r="M683" s="150"/>
      <c r="N683" s="150"/>
      <c r="O683" s="152"/>
      <c r="P683" s="152"/>
      <c r="Q683" s="152"/>
      <c r="R683" s="152"/>
      <c r="S683" s="152"/>
      <c r="T683" s="152"/>
      <c r="U683" s="152"/>
      <c r="V683" s="152"/>
      <c r="W683" s="152"/>
      <c r="X683" s="152"/>
      <c r="Y683" s="152"/>
      <c r="Z683" s="150"/>
      <c r="AA683" s="150"/>
      <c r="AB683" s="150"/>
      <c r="AC683" s="150"/>
      <c r="AD683" s="150"/>
      <c r="AE683" s="150"/>
      <c r="AF683" s="150"/>
      <c r="AG683" s="152"/>
      <c r="AH683" s="4">
        <f t="shared" si="71"/>
        <v>0</v>
      </c>
      <c r="AI683" s="4">
        <f t="shared" si="72"/>
        <v>0</v>
      </c>
      <c r="AJ683" s="4">
        <f t="shared" si="73"/>
        <v>0</v>
      </c>
      <c r="AK683" s="4">
        <f t="shared" si="74"/>
        <v>0</v>
      </c>
      <c r="AL683" s="4">
        <f t="shared" si="75"/>
        <v>0</v>
      </c>
    </row>
    <row r="684" spans="6:38" ht="20.100000000000001" customHeight="1" x14ac:dyDescent="0.25">
      <c r="F684" s="4">
        <f t="shared" si="70"/>
        <v>0</v>
      </c>
      <c r="G684" s="218">
        <f t="shared" si="76"/>
        <v>0</v>
      </c>
      <c r="H684" s="212"/>
      <c r="I684" s="152"/>
      <c r="J684" s="152"/>
      <c r="K684" s="150"/>
      <c r="L684" s="150"/>
      <c r="M684" s="150"/>
      <c r="N684" s="150"/>
      <c r="O684" s="152"/>
      <c r="P684" s="152"/>
      <c r="Q684" s="152"/>
      <c r="R684" s="152"/>
      <c r="S684" s="152"/>
      <c r="T684" s="152"/>
      <c r="U684" s="152"/>
      <c r="V684" s="152"/>
      <c r="W684" s="152"/>
      <c r="X684" s="152"/>
      <c r="Y684" s="152"/>
      <c r="Z684" s="150"/>
      <c r="AA684" s="150"/>
      <c r="AB684" s="150"/>
      <c r="AC684" s="150"/>
      <c r="AD684" s="150"/>
      <c r="AE684" s="150"/>
      <c r="AF684" s="150"/>
      <c r="AG684" s="152"/>
      <c r="AH684" s="4">
        <f t="shared" si="71"/>
        <v>0</v>
      </c>
      <c r="AI684" s="4">
        <f t="shared" si="72"/>
        <v>0</v>
      </c>
      <c r="AJ684" s="4">
        <f t="shared" si="73"/>
        <v>0</v>
      </c>
      <c r="AK684" s="4">
        <f t="shared" si="74"/>
        <v>0</v>
      </c>
      <c r="AL684" s="4">
        <f t="shared" si="75"/>
        <v>0</v>
      </c>
    </row>
    <row r="685" spans="6:38" ht="20.100000000000001" customHeight="1" x14ac:dyDescent="0.25">
      <c r="F685" s="4">
        <f t="shared" si="70"/>
        <v>0</v>
      </c>
      <c r="G685" s="218">
        <f t="shared" si="76"/>
        <v>0</v>
      </c>
      <c r="H685" s="212"/>
      <c r="I685" s="152"/>
      <c r="J685" s="152"/>
      <c r="K685" s="150"/>
      <c r="L685" s="150"/>
      <c r="M685" s="150"/>
      <c r="N685" s="150"/>
      <c r="O685" s="152"/>
      <c r="P685" s="152"/>
      <c r="Q685" s="152"/>
      <c r="R685" s="152"/>
      <c r="S685" s="152"/>
      <c r="T685" s="152"/>
      <c r="U685" s="152"/>
      <c r="V685" s="152"/>
      <c r="W685" s="152"/>
      <c r="X685" s="152"/>
      <c r="Y685" s="152"/>
      <c r="Z685" s="150"/>
      <c r="AA685" s="150"/>
      <c r="AB685" s="150"/>
      <c r="AC685" s="150"/>
      <c r="AD685" s="150"/>
      <c r="AE685" s="150"/>
      <c r="AF685" s="150"/>
      <c r="AG685" s="152"/>
      <c r="AH685" s="4">
        <f t="shared" si="71"/>
        <v>0</v>
      </c>
      <c r="AI685" s="4">
        <f t="shared" si="72"/>
        <v>0</v>
      </c>
      <c r="AJ685" s="4">
        <f t="shared" si="73"/>
        <v>0</v>
      </c>
      <c r="AK685" s="4">
        <f t="shared" si="74"/>
        <v>0</v>
      </c>
      <c r="AL685" s="4">
        <f t="shared" si="75"/>
        <v>0</v>
      </c>
    </row>
    <row r="686" spans="6:38" ht="20.100000000000001" customHeight="1" x14ac:dyDescent="0.25">
      <c r="F686" s="4">
        <f t="shared" si="70"/>
        <v>0</v>
      </c>
      <c r="G686" s="218">
        <f t="shared" si="76"/>
        <v>0</v>
      </c>
      <c r="H686" s="212"/>
      <c r="I686" s="152"/>
      <c r="J686" s="152"/>
      <c r="K686" s="150"/>
      <c r="L686" s="150"/>
      <c r="M686" s="150"/>
      <c r="N686" s="150"/>
      <c r="O686" s="152"/>
      <c r="P686" s="152"/>
      <c r="Q686" s="152"/>
      <c r="R686" s="152"/>
      <c r="S686" s="152"/>
      <c r="T686" s="152"/>
      <c r="U686" s="152"/>
      <c r="V686" s="152"/>
      <c r="W686" s="152"/>
      <c r="X686" s="152"/>
      <c r="Y686" s="152"/>
      <c r="Z686" s="150"/>
      <c r="AA686" s="150"/>
      <c r="AB686" s="150"/>
      <c r="AC686" s="150"/>
      <c r="AD686" s="150"/>
      <c r="AE686" s="150"/>
      <c r="AF686" s="150"/>
      <c r="AG686" s="152"/>
      <c r="AH686" s="4">
        <f t="shared" si="71"/>
        <v>0</v>
      </c>
      <c r="AI686" s="4">
        <f t="shared" si="72"/>
        <v>0</v>
      </c>
      <c r="AJ686" s="4">
        <f t="shared" si="73"/>
        <v>0</v>
      </c>
      <c r="AK686" s="4">
        <f t="shared" si="74"/>
        <v>0</v>
      </c>
      <c r="AL686" s="4">
        <f t="shared" si="75"/>
        <v>0</v>
      </c>
    </row>
    <row r="687" spans="6:38" ht="20.100000000000001" customHeight="1" x14ac:dyDescent="0.25">
      <c r="F687" s="4">
        <f t="shared" si="70"/>
        <v>0</v>
      </c>
      <c r="G687" s="218">
        <f t="shared" si="76"/>
        <v>0</v>
      </c>
      <c r="H687" s="212"/>
      <c r="I687" s="152"/>
      <c r="J687" s="152"/>
      <c r="K687" s="150"/>
      <c r="L687" s="150"/>
      <c r="M687" s="150"/>
      <c r="N687" s="150"/>
      <c r="O687" s="152"/>
      <c r="P687" s="152"/>
      <c r="Q687" s="152"/>
      <c r="R687" s="152"/>
      <c r="S687" s="152"/>
      <c r="T687" s="152"/>
      <c r="U687" s="152"/>
      <c r="V687" s="152"/>
      <c r="W687" s="152"/>
      <c r="X687" s="152"/>
      <c r="Y687" s="152"/>
      <c r="Z687" s="150"/>
      <c r="AA687" s="150"/>
      <c r="AB687" s="150"/>
      <c r="AC687" s="150"/>
      <c r="AD687" s="150"/>
      <c r="AE687" s="150"/>
      <c r="AF687" s="150"/>
      <c r="AG687" s="152"/>
      <c r="AH687" s="4">
        <f t="shared" si="71"/>
        <v>0</v>
      </c>
      <c r="AI687" s="4">
        <f t="shared" si="72"/>
        <v>0</v>
      </c>
      <c r="AJ687" s="4">
        <f t="shared" si="73"/>
        <v>0</v>
      </c>
      <c r="AK687" s="4">
        <f t="shared" si="74"/>
        <v>0</v>
      </c>
      <c r="AL687" s="4">
        <f t="shared" si="75"/>
        <v>0</v>
      </c>
    </row>
    <row r="688" spans="6:38" ht="20.100000000000001" customHeight="1" x14ac:dyDescent="0.25">
      <c r="F688" s="4">
        <f t="shared" si="70"/>
        <v>0</v>
      </c>
      <c r="G688" s="218">
        <f t="shared" si="76"/>
        <v>0</v>
      </c>
      <c r="H688" s="212"/>
      <c r="I688" s="152"/>
      <c r="J688" s="152"/>
      <c r="K688" s="150"/>
      <c r="L688" s="150"/>
      <c r="M688" s="150"/>
      <c r="N688" s="150"/>
      <c r="O688" s="152"/>
      <c r="P688" s="152"/>
      <c r="Q688" s="152"/>
      <c r="R688" s="152"/>
      <c r="S688" s="152"/>
      <c r="T688" s="152"/>
      <c r="U688" s="152"/>
      <c r="V688" s="152"/>
      <c r="W688" s="152"/>
      <c r="X688" s="152"/>
      <c r="Y688" s="152"/>
      <c r="Z688" s="150"/>
      <c r="AA688" s="150"/>
      <c r="AB688" s="150"/>
      <c r="AC688" s="150"/>
      <c r="AD688" s="150"/>
      <c r="AE688" s="150"/>
      <c r="AF688" s="150"/>
      <c r="AG688" s="152"/>
      <c r="AH688" s="4">
        <f t="shared" si="71"/>
        <v>0</v>
      </c>
      <c r="AI688" s="4">
        <f t="shared" si="72"/>
        <v>0</v>
      </c>
      <c r="AJ688" s="4">
        <f t="shared" si="73"/>
        <v>0</v>
      </c>
      <c r="AK688" s="4">
        <f t="shared" si="74"/>
        <v>0</v>
      </c>
      <c r="AL688" s="4">
        <f t="shared" si="75"/>
        <v>0</v>
      </c>
    </row>
    <row r="689" spans="6:38" ht="20.100000000000001" customHeight="1" x14ac:dyDescent="0.25">
      <c r="F689" s="4">
        <f t="shared" si="70"/>
        <v>0</v>
      </c>
      <c r="G689" s="218">
        <f t="shared" si="76"/>
        <v>0</v>
      </c>
      <c r="H689" s="212"/>
      <c r="I689" s="152"/>
      <c r="J689" s="152"/>
      <c r="K689" s="150"/>
      <c r="L689" s="150"/>
      <c r="M689" s="150"/>
      <c r="N689" s="150"/>
      <c r="O689" s="152"/>
      <c r="P689" s="152"/>
      <c r="Q689" s="152"/>
      <c r="R689" s="152"/>
      <c r="S689" s="152"/>
      <c r="T689" s="152"/>
      <c r="U689" s="152"/>
      <c r="V689" s="152"/>
      <c r="W689" s="152"/>
      <c r="X689" s="152"/>
      <c r="Y689" s="152"/>
      <c r="Z689" s="150"/>
      <c r="AA689" s="150"/>
      <c r="AB689" s="150"/>
      <c r="AC689" s="150"/>
      <c r="AD689" s="150"/>
      <c r="AE689" s="150"/>
      <c r="AF689" s="150"/>
      <c r="AG689" s="152"/>
      <c r="AH689" s="4">
        <f t="shared" si="71"/>
        <v>0</v>
      </c>
      <c r="AI689" s="4">
        <f t="shared" si="72"/>
        <v>0</v>
      </c>
      <c r="AJ689" s="4">
        <f t="shared" si="73"/>
        <v>0</v>
      </c>
      <c r="AK689" s="4">
        <f t="shared" si="74"/>
        <v>0</v>
      </c>
      <c r="AL689" s="4">
        <f t="shared" si="75"/>
        <v>0</v>
      </c>
    </row>
    <row r="690" spans="6:38" ht="20.100000000000001" customHeight="1" x14ac:dyDescent="0.25">
      <c r="F690" s="4">
        <f t="shared" si="70"/>
        <v>0</v>
      </c>
      <c r="G690" s="218">
        <f t="shared" si="76"/>
        <v>0</v>
      </c>
      <c r="H690" s="212"/>
      <c r="I690" s="152"/>
      <c r="J690" s="152"/>
      <c r="K690" s="150"/>
      <c r="L690" s="150"/>
      <c r="M690" s="150"/>
      <c r="N690" s="150"/>
      <c r="O690" s="152"/>
      <c r="P690" s="152"/>
      <c r="Q690" s="152"/>
      <c r="R690" s="152"/>
      <c r="S690" s="152"/>
      <c r="T690" s="152"/>
      <c r="U690" s="152"/>
      <c r="V690" s="152"/>
      <c r="W690" s="152"/>
      <c r="X690" s="152"/>
      <c r="Y690" s="152"/>
      <c r="Z690" s="150"/>
      <c r="AA690" s="150"/>
      <c r="AB690" s="150"/>
      <c r="AC690" s="150"/>
      <c r="AD690" s="150"/>
      <c r="AE690" s="150"/>
      <c r="AF690" s="150"/>
      <c r="AG690" s="152"/>
      <c r="AH690" s="4">
        <f t="shared" si="71"/>
        <v>0</v>
      </c>
      <c r="AI690" s="4">
        <f t="shared" si="72"/>
        <v>0</v>
      </c>
      <c r="AJ690" s="4">
        <f t="shared" si="73"/>
        <v>0</v>
      </c>
      <c r="AK690" s="4">
        <f t="shared" si="74"/>
        <v>0</v>
      </c>
      <c r="AL690" s="4">
        <f t="shared" si="75"/>
        <v>0</v>
      </c>
    </row>
    <row r="691" spans="6:38" ht="20.100000000000001" customHeight="1" x14ac:dyDescent="0.25">
      <c r="F691" s="4">
        <f t="shared" si="70"/>
        <v>0</v>
      </c>
      <c r="G691" s="218">
        <f t="shared" si="76"/>
        <v>0</v>
      </c>
      <c r="H691" s="212"/>
      <c r="I691" s="152"/>
      <c r="J691" s="152"/>
      <c r="K691" s="150"/>
      <c r="L691" s="150"/>
      <c r="M691" s="150"/>
      <c r="N691" s="150"/>
      <c r="O691" s="152"/>
      <c r="P691" s="152"/>
      <c r="Q691" s="152"/>
      <c r="R691" s="152"/>
      <c r="S691" s="152"/>
      <c r="T691" s="152"/>
      <c r="U691" s="152"/>
      <c r="V691" s="152"/>
      <c r="W691" s="152"/>
      <c r="X691" s="152"/>
      <c r="Y691" s="152"/>
      <c r="Z691" s="150"/>
      <c r="AA691" s="150"/>
      <c r="AB691" s="150"/>
      <c r="AC691" s="150"/>
      <c r="AD691" s="150"/>
      <c r="AE691" s="150"/>
      <c r="AF691" s="150"/>
      <c r="AG691" s="152"/>
      <c r="AH691" s="4">
        <f t="shared" si="71"/>
        <v>0</v>
      </c>
      <c r="AI691" s="4">
        <f t="shared" si="72"/>
        <v>0</v>
      </c>
      <c r="AJ691" s="4">
        <f t="shared" si="73"/>
        <v>0</v>
      </c>
      <c r="AK691" s="4">
        <f t="shared" si="74"/>
        <v>0</v>
      </c>
      <c r="AL691" s="4">
        <f t="shared" si="75"/>
        <v>0</v>
      </c>
    </row>
    <row r="692" spans="6:38" ht="20.100000000000001" customHeight="1" x14ac:dyDescent="0.25">
      <c r="F692" s="4">
        <f t="shared" si="70"/>
        <v>0</v>
      </c>
      <c r="G692" s="218">
        <f t="shared" si="76"/>
        <v>0</v>
      </c>
      <c r="H692" s="212"/>
      <c r="I692" s="152"/>
      <c r="J692" s="152"/>
      <c r="K692" s="150"/>
      <c r="L692" s="150"/>
      <c r="M692" s="150"/>
      <c r="N692" s="150"/>
      <c r="O692" s="152"/>
      <c r="P692" s="152"/>
      <c r="Q692" s="152"/>
      <c r="R692" s="152"/>
      <c r="S692" s="152"/>
      <c r="T692" s="152"/>
      <c r="U692" s="152"/>
      <c r="V692" s="152"/>
      <c r="W692" s="152"/>
      <c r="X692" s="152"/>
      <c r="Y692" s="152"/>
      <c r="Z692" s="150"/>
      <c r="AA692" s="150"/>
      <c r="AB692" s="150"/>
      <c r="AC692" s="150"/>
      <c r="AD692" s="150"/>
      <c r="AE692" s="150"/>
      <c r="AF692" s="150"/>
      <c r="AG692" s="152"/>
      <c r="AH692" s="4">
        <f t="shared" si="71"/>
        <v>0</v>
      </c>
      <c r="AI692" s="4">
        <f t="shared" si="72"/>
        <v>0</v>
      </c>
      <c r="AJ692" s="4">
        <f t="shared" si="73"/>
        <v>0</v>
      </c>
      <c r="AK692" s="4">
        <f t="shared" si="74"/>
        <v>0</v>
      </c>
      <c r="AL692" s="4">
        <f t="shared" si="75"/>
        <v>0</v>
      </c>
    </row>
    <row r="693" spans="6:38" ht="20.100000000000001" customHeight="1" x14ac:dyDescent="0.25">
      <c r="F693" s="4">
        <f t="shared" si="70"/>
        <v>0</v>
      </c>
      <c r="G693" s="218">
        <f t="shared" si="76"/>
        <v>0</v>
      </c>
      <c r="H693" s="212"/>
      <c r="I693" s="152"/>
      <c r="J693" s="152"/>
      <c r="K693" s="150"/>
      <c r="L693" s="150"/>
      <c r="M693" s="150"/>
      <c r="N693" s="150"/>
      <c r="O693" s="152"/>
      <c r="P693" s="152"/>
      <c r="Q693" s="152"/>
      <c r="R693" s="152"/>
      <c r="S693" s="152"/>
      <c r="T693" s="152"/>
      <c r="U693" s="152"/>
      <c r="V693" s="152"/>
      <c r="W693" s="152"/>
      <c r="X693" s="152"/>
      <c r="Y693" s="152"/>
      <c r="Z693" s="150"/>
      <c r="AA693" s="150"/>
      <c r="AB693" s="150"/>
      <c r="AC693" s="150"/>
      <c r="AD693" s="150"/>
      <c r="AE693" s="150"/>
      <c r="AF693" s="150"/>
      <c r="AG693" s="152"/>
      <c r="AH693" s="4">
        <f t="shared" si="71"/>
        <v>0</v>
      </c>
      <c r="AI693" s="4">
        <f t="shared" si="72"/>
        <v>0</v>
      </c>
      <c r="AJ693" s="4">
        <f t="shared" si="73"/>
        <v>0</v>
      </c>
      <c r="AK693" s="4">
        <f t="shared" si="74"/>
        <v>0</v>
      </c>
      <c r="AL693" s="4">
        <f t="shared" si="75"/>
        <v>0</v>
      </c>
    </row>
    <row r="694" spans="6:38" ht="20.100000000000001" customHeight="1" x14ac:dyDescent="0.25">
      <c r="F694" s="4">
        <f t="shared" si="70"/>
        <v>0</v>
      </c>
      <c r="G694" s="218">
        <f t="shared" si="76"/>
        <v>0</v>
      </c>
      <c r="H694" s="212"/>
      <c r="I694" s="152"/>
      <c r="J694" s="152"/>
      <c r="K694" s="150"/>
      <c r="L694" s="150"/>
      <c r="M694" s="150"/>
      <c r="N694" s="150"/>
      <c r="O694" s="152"/>
      <c r="P694" s="152"/>
      <c r="Q694" s="152"/>
      <c r="R694" s="152"/>
      <c r="S694" s="152"/>
      <c r="T694" s="152"/>
      <c r="U694" s="152"/>
      <c r="V694" s="152"/>
      <c r="W694" s="152"/>
      <c r="X694" s="152"/>
      <c r="Y694" s="152"/>
      <c r="Z694" s="150"/>
      <c r="AA694" s="150"/>
      <c r="AB694" s="150"/>
      <c r="AC694" s="150"/>
      <c r="AD694" s="150"/>
      <c r="AE694" s="150"/>
      <c r="AF694" s="150"/>
      <c r="AG694" s="152"/>
      <c r="AH694" s="4">
        <f t="shared" si="71"/>
        <v>0</v>
      </c>
      <c r="AI694" s="4">
        <f t="shared" si="72"/>
        <v>0</v>
      </c>
      <c r="AJ694" s="4">
        <f t="shared" si="73"/>
        <v>0</v>
      </c>
      <c r="AK694" s="4">
        <f t="shared" si="74"/>
        <v>0</v>
      </c>
      <c r="AL694" s="4">
        <f t="shared" si="75"/>
        <v>0</v>
      </c>
    </row>
    <row r="695" spans="6:38" ht="20.100000000000001" customHeight="1" x14ac:dyDescent="0.25">
      <c r="F695" s="4">
        <f t="shared" si="70"/>
        <v>0</v>
      </c>
      <c r="G695" s="218">
        <f t="shared" si="76"/>
        <v>0</v>
      </c>
      <c r="H695" s="212"/>
      <c r="I695" s="152"/>
      <c r="J695" s="152"/>
      <c r="K695" s="150"/>
      <c r="L695" s="150"/>
      <c r="M695" s="150"/>
      <c r="N695" s="150"/>
      <c r="O695" s="152"/>
      <c r="P695" s="152"/>
      <c r="Q695" s="152"/>
      <c r="R695" s="152"/>
      <c r="S695" s="152"/>
      <c r="T695" s="152"/>
      <c r="U695" s="152"/>
      <c r="V695" s="152"/>
      <c r="W695" s="152"/>
      <c r="X695" s="152"/>
      <c r="Y695" s="152"/>
      <c r="Z695" s="150"/>
      <c r="AA695" s="150"/>
      <c r="AB695" s="150"/>
      <c r="AC695" s="150"/>
      <c r="AD695" s="150"/>
      <c r="AE695" s="150"/>
      <c r="AF695" s="150"/>
      <c r="AG695" s="152"/>
      <c r="AH695" s="4">
        <f t="shared" si="71"/>
        <v>0</v>
      </c>
      <c r="AI695" s="4">
        <f t="shared" si="72"/>
        <v>0</v>
      </c>
      <c r="AJ695" s="4">
        <f t="shared" si="73"/>
        <v>0</v>
      </c>
      <c r="AK695" s="4">
        <f t="shared" si="74"/>
        <v>0</v>
      </c>
      <c r="AL695" s="4">
        <f t="shared" si="75"/>
        <v>0</v>
      </c>
    </row>
    <row r="696" spans="6:38" ht="20.100000000000001" customHeight="1" x14ac:dyDescent="0.25">
      <c r="F696" s="4">
        <f t="shared" si="70"/>
        <v>0</v>
      </c>
      <c r="G696" s="218">
        <f t="shared" si="76"/>
        <v>0</v>
      </c>
      <c r="H696" s="212"/>
      <c r="I696" s="152"/>
      <c r="J696" s="152"/>
      <c r="K696" s="150"/>
      <c r="L696" s="150"/>
      <c r="M696" s="150"/>
      <c r="N696" s="150"/>
      <c r="O696" s="152"/>
      <c r="P696" s="152"/>
      <c r="Q696" s="152"/>
      <c r="R696" s="152"/>
      <c r="S696" s="152"/>
      <c r="T696" s="152"/>
      <c r="U696" s="152"/>
      <c r="V696" s="152"/>
      <c r="W696" s="152"/>
      <c r="X696" s="152"/>
      <c r="Y696" s="152"/>
      <c r="Z696" s="150"/>
      <c r="AA696" s="150"/>
      <c r="AB696" s="150"/>
      <c r="AC696" s="150"/>
      <c r="AD696" s="150"/>
      <c r="AE696" s="150"/>
      <c r="AF696" s="150"/>
      <c r="AG696" s="152"/>
      <c r="AH696" s="4">
        <f t="shared" si="71"/>
        <v>0</v>
      </c>
      <c r="AI696" s="4">
        <f t="shared" si="72"/>
        <v>0</v>
      </c>
      <c r="AJ696" s="4">
        <f t="shared" si="73"/>
        <v>0</v>
      </c>
      <c r="AK696" s="4">
        <f t="shared" si="74"/>
        <v>0</v>
      </c>
      <c r="AL696" s="4">
        <f t="shared" si="75"/>
        <v>0</v>
      </c>
    </row>
    <row r="697" spans="6:38" ht="20.100000000000001" customHeight="1" x14ac:dyDescent="0.25">
      <c r="F697" s="4">
        <f t="shared" si="70"/>
        <v>0</v>
      </c>
      <c r="G697" s="218">
        <f t="shared" si="76"/>
        <v>0</v>
      </c>
      <c r="H697" s="212"/>
      <c r="I697" s="152"/>
      <c r="J697" s="152"/>
      <c r="K697" s="150"/>
      <c r="L697" s="150"/>
      <c r="M697" s="150"/>
      <c r="N697" s="150"/>
      <c r="O697" s="152"/>
      <c r="P697" s="152"/>
      <c r="Q697" s="152"/>
      <c r="R697" s="152"/>
      <c r="S697" s="152"/>
      <c r="T697" s="152"/>
      <c r="U697" s="152"/>
      <c r="V697" s="152"/>
      <c r="W697" s="152"/>
      <c r="X697" s="152"/>
      <c r="Y697" s="152"/>
      <c r="Z697" s="150"/>
      <c r="AA697" s="150"/>
      <c r="AB697" s="150"/>
      <c r="AC697" s="150"/>
      <c r="AD697" s="150"/>
      <c r="AE697" s="150"/>
      <c r="AF697" s="150"/>
      <c r="AG697" s="152"/>
      <c r="AH697" s="4">
        <f t="shared" si="71"/>
        <v>0</v>
      </c>
      <c r="AI697" s="4">
        <f t="shared" si="72"/>
        <v>0</v>
      </c>
      <c r="AJ697" s="4">
        <f t="shared" si="73"/>
        <v>0</v>
      </c>
      <c r="AK697" s="4">
        <f t="shared" si="74"/>
        <v>0</v>
      </c>
      <c r="AL697" s="4">
        <f t="shared" si="75"/>
        <v>0</v>
      </c>
    </row>
    <row r="698" spans="6:38" ht="20.100000000000001" customHeight="1" x14ac:dyDescent="0.25">
      <c r="F698" s="4">
        <f t="shared" si="70"/>
        <v>0</v>
      </c>
      <c r="G698" s="218">
        <f t="shared" si="76"/>
        <v>0</v>
      </c>
      <c r="H698" s="212"/>
      <c r="I698" s="152"/>
      <c r="J698" s="152"/>
      <c r="K698" s="150"/>
      <c r="L698" s="150"/>
      <c r="M698" s="150"/>
      <c r="N698" s="150"/>
      <c r="O698" s="152"/>
      <c r="P698" s="152"/>
      <c r="Q698" s="152"/>
      <c r="R698" s="152"/>
      <c r="S698" s="152"/>
      <c r="T698" s="152"/>
      <c r="U698" s="152"/>
      <c r="V698" s="152"/>
      <c r="W698" s="152"/>
      <c r="X698" s="152"/>
      <c r="Y698" s="152"/>
      <c r="Z698" s="150"/>
      <c r="AA698" s="150"/>
      <c r="AB698" s="150"/>
      <c r="AC698" s="150"/>
      <c r="AD698" s="150"/>
      <c r="AE698" s="150"/>
      <c r="AF698" s="150"/>
      <c r="AG698" s="152"/>
      <c r="AH698" s="4">
        <f t="shared" si="71"/>
        <v>0</v>
      </c>
      <c r="AI698" s="4">
        <f t="shared" si="72"/>
        <v>0</v>
      </c>
      <c r="AJ698" s="4">
        <f t="shared" si="73"/>
        <v>0</v>
      </c>
      <c r="AK698" s="4">
        <f t="shared" si="74"/>
        <v>0</v>
      </c>
      <c r="AL698" s="4">
        <f t="shared" si="75"/>
        <v>0</v>
      </c>
    </row>
    <row r="699" spans="6:38" ht="20.100000000000001" customHeight="1" x14ac:dyDescent="0.25">
      <c r="F699" s="4">
        <f t="shared" si="70"/>
        <v>0</v>
      </c>
      <c r="G699" s="218">
        <f t="shared" si="76"/>
        <v>0</v>
      </c>
      <c r="H699" s="212"/>
      <c r="I699" s="152"/>
      <c r="J699" s="152"/>
      <c r="K699" s="150"/>
      <c r="L699" s="150"/>
      <c r="M699" s="150"/>
      <c r="N699" s="150"/>
      <c r="O699" s="152"/>
      <c r="P699" s="152"/>
      <c r="Q699" s="152"/>
      <c r="R699" s="152"/>
      <c r="S699" s="152"/>
      <c r="T699" s="152"/>
      <c r="U699" s="152"/>
      <c r="V699" s="152"/>
      <c r="W699" s="152"/>
      <c r="X699" s="152"/>
      <c r="Y699" s="152"/>
      <c r="Z699" s="150"/>
      <c r="AA699" s="150"/>
      <c r="AB699" s="150"/>
      <c r="AC699" s="150"/>
      <c r="AD699" s="150"/>
      <c r="AE699" s="150"/>
      <c r="AF699" s="150"/>
      <c r="AG699" s="152"/>
      <c r="AH699" s="4">
        <f t="shared" si="71"/>
        <v>0</v>
      </c>
      <c r="AI699" s="4">
        <f t="shared" si="72"/>
        <v>0</v>
      </c>
      <c r="AJ699" s="4">
        <f t="shared" si="73"/>
        <v>0</v>
      </c>
      <c r="AK699" s="4">
        <f t="shared" si="74"/>
        <v>0</v>
      </c>
      <c r="AL699" s="4">
        <f t="shared" si="75"/>
        <v>0</v>
      </c>
    </row>
    <row r="700" spans="6:38" ht="20.100000000000001" customHeight="1" x14ac:dyDescent="0.25">
      <c r="F700" s="4">
        <f t="shared" si="70"/>
        <v>0</v>
      </c>
      <c r="G700" s="218">
        <f t="shared" si="76"/>
        <v>0</v>
      </c>
      <c r="H700" s="212"/>
      <c r="I700" s="152"/>
      <c r="J700" s="152"/>
      <c r="K700" s="150"/>
      <c r="L700" s="150"/>
      <c r="M700" s="150"/>
      <c r="N700" s="150"/>
      <c r="O700" s="152"/>
      <c r="P700" s="152"/>
      <c r="Q700" s="152"/>
      <c r="R700" s="152"/>
      <c r="S700" s="152"/>
      <c r="T700" s="152"/>
      <c r="U700" s="152"/>
      <c r="V700" s="152"/>
      <c r="W700" s="152"/>
      <c r="X700" s="152"/>
      <c r="Y700" s="152"/>
      <c r="Z700" s="150"/>
      <c r="AA700" s="150"/>
      <c r="AB700" s="150"/>
      <c r="AC700" s="150"/>
      <c r="AD700" s="150"/>
      <c r="AE700" s="150"/>
      <c r="AF700" s="150"/>
      <c r="AG700" s="152"/>
      <c r="AH700" s="4">
        <f t="shared" si="71"/>
        <v>0</v>
      </c>
      <c r="AI700" s="4">
        <f t="shared" si="72"/>
        <v>0</v>
      </c>
      <c r="AJ700" s="4">
        <f t="shared" si="73"/>
        <v>0</v>
      </c>
      <c r="AK700" s="4">
        <f t="shared" si="74"/>
        <v>0</v>
      </c>
      <c r="AL700" s="4">
        <f t="shared" si="75"/>
        <v>0</v>
      </c>
    </row>
    <row r="701" spans="6:38" ht="20.100000000000001" customHeight="1" x14ac:dyDescent="0.25">
      <c r="F701" s="4">
        <f t="shared" si="70"/>
        <v>0</v>
      </c>
      <c r="G701" s="218">
        <f t="shared" si="76"/>
        <v>0</v>
      </c>
      <c r="H701" s="212"/>
      <c r="I701" s="152"/>
      <c r="J701" s="152"/>
      <c r="K701" s="150"/>
      <c r="L701" s="150"/>
      <c r="M701" s="150"/>
      <c r="N701" s="150"/>
      <c r="O701" s="152"/>
      <c r="P701" s="152"/>
      <c r="Q701" s="152"/>
      <c r="R701" s="152"/>
      <c r="S701" s="152"/>
      <c r="T701" s="152"/>
      <c r="U701" s="152"/>
      <c r="V701" s="152"/>
      <c r="W701" s="152"/>
      <c r="X701" s="152"/>
      <c r="Y701" s="152"/>
      <c r="Z701" s="150"/>
      <c r="AA701" s="150"/>
      <c r="AB701" s="150"/>
      <c r="AC701" s="150"/>
      <c r="AD701" s="150"/>
      <c r="AE701" s="150"/>
      <c r="AF701" s="150"/>
      <c r="AG701" s="152"/>
      <c r="AH701" s="4">
        <f t="shared" si="71"/>
        <v>0</v>
      </c>
      <c r="AI701" s="4">
        <f t="shared" si="72"/>
        <v>0</v>
      </c>
      <c r="AJ701" s="4">
        <f t="shared" si="73"/>
        <v>0</v>
      </c>
      <c r="AK701" s="4">
        <f t="shared" si="74"/>
        <v>0</v>
      </c>
      <c r="AL701" s="4">
        <f t="shared" si="75"/>
        <v>0</v>
      </c>
    </row>
    <row r="702" spans="6:38" ht="20.100000000000001" customHeight="1" x14ac:dyDescent="0.25">
      <c r="F702" s="4">
        <f t="shared" si="70"/>
        <v>0</v>
      </c>
      <c r="G702" s="218">
        <f t="shared" si="76"/>
        <v>0</v>
      </c>
      <c r="H702" s="212"/>
      <c r="I702" s="152"/>
      <c r="J702" s="152"/>
      <c r="K702" s="150"/>
      <c r="L702" s="150"/>
      <c r="M702" s="150"/>
      <c r="N702" s="150"/>
      <c r="O702" s="152"/>
      <c r="P702" s="152"/>
      <c r="Q702" s="152"/>
      <c r="R702" s="152"/>
      <c r="S702" s="152"/>
      <c r="T702" s="152"/>
      <c r="U702" s="152"/>
      <c r="V702" s="152"/>
      <c r="W702" s="152"/>
      <c r="X702" s="152"/>
      <c r="Y702" s="152"/>
      <c r="Z702" s="150"/>
      <c r="AA702" s="150"/>
      <c r="AB702" s="150"/>
      <c r="AC702" s="150"/>
      <c r="AD702" s="150"/>
      <c r="AE702" s="150"/>
      <c r="AF702" s="150"/>
      <c r="AG702" s="152"/>
      <c r="AH702" s="4">
        <f t="shared" si="71"/>
        <v>0</v>
      </c>
      <c r="AI702" s="4">
        <f t="shared" si="72"/>
        <v>0</v>
      </c>
      <c r="AJ702" s="4">
        <f t="shared" si="73"/>
        <v>0</v>
      </c>
      <c r="AK702" s="4">
        <f t="shared" si="74"/>
        <v>0</v>
      </c>
      <c r="AL702" s="4">
        <f t="shared" si="75"/>
        <v>0</v>
      </c>
    </row>
    <row r="703" spans="6:38" ht="20.100000000000001" customHeight="1" x14ac:dyDescent="0.25">
      <c r="F703" s="4">
        <f t="shared" si="70"/>
        <v>0</v>
      </c>
      <c r="G703" s="218">
        <f t="shared" si="76"/>
        <v>0</v>
      </c>
      <c r="H703" s="212"/>
      <c r="I703" s="152"/>
      <c r="J703" s="152"/>
      <c r="K703" s="150"/>
      <c r="L703" s="150"/>
      <c r="M703" s="150"/>
      <c r="N703" s="150"/>
      <c r="O703" s="152"/>
      <c r="P703" s="152"/>
      <c r="Q703" s="152"/>
      <c r="R703" s="152"/>
      <c r="S703" s="152"/>
      <c r="T703" s="152"/>
      <c r="U703" s="152"/>
      <c r="V703" s="152"/>
      <c r="W703" s="152"/>
      <c r="X703" s="152"/>
      <c r="Y703" s="152"/>
      <c r="Z703" s="150"/>
      <c r="AA703" s="150"/>
      <c r="AB703" s="150"/>
      <c r="AC703" s="150"/>
      <c r="AD703" s="150"/>
      <c r="AE703" s="150"/>
      <c r="AF703" s="150"/>
      <c r="AG703" s="152"/>
      <c r="AH703" s="4">
        <f t="shared" si="71"/>
        <v>0</v>
      </c>
      <c r="AI703" s="4">
        <f t="shared" si="72"/>
        <v>0</v>
      </c>
      <c r="AJ703" s="4">
        <f t="shared" si="73"/>
        <v>0</v>
      </c>
      <c r="AK703" s="4">
        <f t="shared" si="74"/>
        <v>0</v>
      </c>
      <c r="AL703" s="4">
        <f t="shared" si="75"/>
        <v>0</v>
      </c>
    </row>
    <row r="704" spans="6:38" ht="20.100000000000001" customHeight="1" x14ac:dyDescent="0.25">
      <c r="F704" s="4">
        <f t="shared" si="70"/>
        <v>0</v>
      </c>
      <c r="G704" s="218">
        <f t="shared" si="76"/>
        <v>0</v>
      </c>
      <c r="H704" s="212"/>
      <c r="I704" s="152"/>
      <c r="J704" s="152"/>
      <c r="K704" s="150"/>
      <c r="L704" s="150"/>
      <c r="M704" s="150"/>
      <c r="N704" s="150"/>
      <c r="O704" s="152"/>
      <c r="P704" s="152"/>
      <c r="Q704" s="152"/>
      <c r="R704" s="152"/>
      <c r="S704" s="152"/>
      <c r="T704" s="152"/>
      <c r="U704" s="152"/>
      <c r="V704" s="152"/>
      <c r="W704" s="152"/>
      <c r="X704" s="152"/>
      <c r="Y704" s="152"/>
      <c r="Z704" s="150"/>
      <c r="AA704" s="150"/>
      <c r="AB704" s="150"/>
      <c r="AC704" s="150"/>
      <c r="AD704" s="150"/>
      <c r="AE704" s="150"/>
      <c r="AF704" s="150"/>
      <c r="AG704" s="152"/>
      <c r="AH704" s="4">
        <f t="shared" si="71"/>
        <v>0</v>
      </c>
      <c r="AI704" s="4">
        <f t="shared" si="72"/>
        <v>0</v>
      </c>
      <c r="AJ704" s="4">
        <f t="shared" si="73"/>
        <v>0</v>
      </c>
      <c r="AK704" s="4">
        <f t="shared" si="74"/>
        <v>0</v>
      </c>
      <c r="AL704" s="4">
        <f t="shared" si="75"/>
        <v>0</v>
      </c>
    </row>
    <row r="705" spans="6:38" ht="20.100000000000001" customHeight="1" x14ac:dyDescent="0.25">
      <c r="F705" s="4">
        <f t="shared" si="70"/>
        <v>0</v>
      </c>
      <c r="G705" s="218">
        <f t="shared" si="76"/>
        <v>0</v>
      </c>
      <c r="H705" s="212"/>
      <c r="I705" s="152"/>
      <c r="J705" s="152"/>
      <c r="K705" s="150"/>
      <c r="L705" s="150"/>
      <c r="M705" s="150"/>
      <c r="N705" s="150"/>
      <c r="O705" s="152"/>
      <c r="P705" s="152"/>
      <c r="Q705" s="152"/>
      <c r="R705" s="152"/>
      <c r="S705" s="152"/>
      <c r="T705" s="152"/>
      <c r="U705" s="152"/>
      <c r="V705" s="152"/>
      <c r="W705" s="152"/>
      <c r="X705" s="152"/>
      <c r="Y705" s="152"/>
      <c r="Z705" s="150"/>
      <c r="AA705" s="150"/>
      <c r="AB705" s="150"/>
      <c r="AC705" s="150"/>
      <c r="AD705" s="150"/>
      <c r="AE705" s="150"/>
      <c r="AF705" s="150"/>
      <c r="AG705" s="152"/>
      <c r="AH705" s="4">
        <f t="shared" si="71"/>
        <v>0</v>
      </c>
      <c r="AI705" s="4">
        <f t="shared" si="72"/>
        <v>0</v>
      </c>
      <c r="AJ705" s="4">
        <f t="shared" si="73"/>
        <v>0</v>
      </c>
      <c r="AK705" s="4">
        <f t="shared" si="74"/>
        <v>0</v>
      </c>
      <c r="AL705" s="4">
        <f t="shared" si="75"/>
        <v>0</v>
      </c>
    </row>
    <row r="706" spans="6:38" ht="20.100000000000001" customHeight="1" x14ac:dyDescent="0.25">
      <c r="F706" s="4">
        <f t="shared" si="70"/>
        <v>0</v>
      </c>
      <c r="G706" s="218">
        <f t="shared" si="76"/>
        <v>0</v>
      </c>
      <c r="H706" s="212"/>
      <c r="I706" s="152"/>
      <c r="J706" s="152"/>
      <c r="K706" s="150"/>
      <c r="L706" s="150"/>
      <c r="M706" s="150"/>
      <c r="N706" s="150"/>
      <c r="O706" s="152"/>
      <c r="P706" s="152"/>
      <c r="Q706" s="152"/>
      <c r="R706" s="152"/>
      <c r="S706" s="152"/>
      <c r="T706" s="152"/>
      <c r="U706" s="152"/>
      <c r="V706" s="152"/>
      <c r="W706" s="152"/>
      <c r="X706" s="152"/>
      <c r="Y706" s="152"/>
      <c r="Z706" s="150"/>
      <c r="AA706" s="150"/>
      <c r="AB706" s="150"/>
      <c r="AC706" s="150"/>
      <c r="AD706" s="150"/>
      <c r="AE706" s="150"/>
      <c r="AF706" s="150"/>
      <c r="AG706" s="152"/>
      <c r="AH706" s="4">
        <f t="shared" si="71"/>
        <v>0</v>
      </c>
      <c r="AI706" s="4">
        <f t="shared" si="72"/>
        <v>0</v>
      </c>
      <c r="AJ706" s="4">
        <f t="shared" si="73"/>
        <v>0</v>
      </c>
      <c r="AK706" s="4">
        <f t="shared" si="74"/>
        <v>0</v>
      </c>
      <c r="AL706" s="4">
        <f t="shared" si="75"/>
        <v>0</v>
      </c>
    </row>
    <row r="707" spans="6:38" ht="20.100000000000001" customHeight="1" x14ac:dyDescent="0.25">
      <c r="F707" s="4">
        <f t="shared" si="70"/>
        <v>0</v>
      </c>
      <c r="G707" s="218">
        <f t="shared" si="76"/>
        <v>0</v>
      </c>
      <c r="H707" s="212"/>
      <c r="I707" s="152"/>
      <c r="J707" s="152"/>
      <c r="K707" s="150"/>
      <c r="L707" s="150"/>
      <c r="M707" s="150"/>
      <c r="N707" s="150"/>
      <c r="O707" s="152"/>
      <c r="P707" s="152"/>
      <c r="Q707" s="152"/>
      <c r="R707" s="152"/>
      <c r="S707" s="152"/>
      <c r="T707" s="152"/>
      <c r="U707" s="152"/>
      <c r="V707" s="152"/>
      <c r="W707" s="152"/>
      <c r="X707" s="152"/>
      <c r="Y707" s="152"/>
      <c r="Z707" s="150"/>
      <c r="AA707" s="150"/>
      <c r="AB707" s="150"/>
      <c r="AC707" s="150"/>
      <c r="AD707" s="150"/>
      <c r="AE707" s="150"/>
      <c r="AF707" s="150"/>
      <c r="AG707" s="152"/>
      <c r="AH707" s="4">
        <f t="shared" si="71"/>
        <v>0</v>
      </c>
      <c r="AI707" s="4">
        <f t="shared" si="72"/>
        <v>0</v>
      </c>
      <c r="AJ707" s="4">
        <f t="shared" si="73"/>
        <v>0</v>
      </c>
      <c r="AK707" s="4">
        <f t="shared" si="74"/>
        <v>0</v>
      </c>
      <c r="AL707" s="4">
        <f t="shared" si="75"/>
        <v>0</v>
      </c>
    </row>
    <row r="708" spans="6:38" ht="20.100000000000001" customHeight="1" x14ac:dyDescent="0.25">
      <c r="F708" s="4">
        <f t="shared" si="70"/>
        <v>0</v>
      </c>
      <c r="G708" s="218">
        <f t="shared" si="76"/>
        <v>0</v>
      </c>
      <c r="H708" s="212"/>
      <c r="I708" s="152"/>
      <c r="J708" s="152"/>
      <c r="K708" s="150"/>
      <c r="L708" s="150"/>
      <c r="M708" s="150"/>
      <c r="N708" s="150"/>
      <c r="O708" s="152"/>
      <c r="P708" s="152"/>
      <c r="Q708" s="152"/>
      <c r="R708" s="152"/>
      <c r="S708" s="152"/>
      <c r="T708" s="152"/>
      <c r="U708" s="152"/>
      <c r="V708" s="152"/>
      <c r="W708" s="152"/>
      <c r="X708" s="152"/>
      <c r="Y708" s="152"/>
      <c r="Z708" s="150"/>
      <c r="AA708" s="150"/>
      <c r="AB708" s="150"/>
      <c r="AC708" s="150"/>
      <c r="AD708" s="150"/>
      <c r="AE708" s="150"/>
      <c r="AF708" s="150"/>
      <c r="AG708" s="152"/>
      <c r="AH708" s="4">
        <f t="shared" si="71"/>
        <v>0</v>
      </c>
      <c r="AI708" s="4">
        <f t="shared" si="72"/>
        <v>0</v>
      </c>
      <c r="AJ708" s="4">
        <f t="shared" si="73"/>
        <v>0</v>
      </c>
      <c r="AK708" s="4">
        <f t="shared" si="74"/>
        <v>0</v>
      </c>
      <c r="AL708" s="4">
        <f t="shared" si="75"/>
        <v>0</v>
      </c>
    </row>
    <row r="709" spans="6:38" ht="20.100000000000001" customHeight="1" x14ac:dyDescent="0.25">
      <c r="F709" s="4">
        <f t="shared" si="70"/>
        <v>0</v>
      </c>
      <c r="G709" s="218">
        <f t="shared" si="76"/>
        <v>0</v>
      </c>
      <c r="H709" s="212"/>
      <c r="I709" s="152"/>
      <c r="J709" s="152"/>
      <c r="K709" s="150"/>
      <c r="L709" s="150"/>
      <c r="M709" s="150"/>
      <c r="N709" s="150"/>
      <c r="O709" s="152"/>
      <c r="P709" s="152"/>
      <c r="Q709" s="152"/>
      <c r="R709" s="152"/>
      <c r="S709" s="152"/>
      <c r="T709" s="152"/>
      <c r="U709" s="152"/>
      <c r="V709" s="152"/>
      <c r="W709" s="152"/>
      <c r="X709" s="152"/>
      <c r="Y709" s="152"/>
      <c r="Z709" s="150"/>
      <c r="AA709" s="150"/>
      <c r="AB709" s="150"/>
      <c r="AC709" s="150"/>
      <c r="AD709" s="150"/>
      <c r="AE709" s="150"/>
      <c r="AF709" s="150"/>
      <c r="AG709" s="152"/>
      <c r="AH709" s="4">
        <f t="shared" si="71"/>
        <v>0</v>
      </c>
      <c r="AI709" s="4">
        <f t="shared" si="72"/>
        <v>0</v>
      </c>
      <c r="AJ709" s="4">
        <f t="shared" si="73"/>
        <v>0</v>
      </c>
      <c r="AK709" s="4">
        <f t="shared" si="74"/>
        <v>0</v>
      </c>
      <c r="AL709" s="4">
        <f t="shared" si="75"/>
        <v>0</v>
      </c>
    </row>
    <row r="710" spans="6:38" ht="20.100000000000001" customHeight="1" x14ac:dyDescent="0.25">
      <c r="F710" s="4">
        <f t="shared" si="70"/>
        <v>0</v>
      </c>
      <c r="G710" s="218">
        <f t="shared" si="76"/>
        <v>0</v>
      </c>
      <c r="H710" s="212"/>
      <c r="I710" s="152"/>
      <c r="J710" s="152"/>
      <c r="K710" s="150"/>
      <c r="L710" s="150"/>
      <c r="M710" s="150"/>
      <c r="N710" s="150"/>
      <c r="O710" s="152"/>
      <c r="P710" s="152"/>
      <c r="Q710" s="152"/>
      <c r="R710" s="152"/>
      <c r="S710" s="152"/>
      <c r="T710" s="152"/>
      <c r="U710" s="152"/>
      <c r="V710" s="152"/>
      <c r="W710" s="152"/>
      <c r="X710" s="152"/>
      <c r="Y710" s="152"/>
      <c r="Z710" s="150"/>
      <c r="AA710" s="150"/>
      <c r="AB710" s="150"/>
      <c r="AC710" s="150"/>
      <c r="AD710" s="150"/>
      <c r="AE710" s="150"/>
      <c r="AF710" s="150"/>
      <c r="AG710" s="152"/>
      <c r="AH710" s="4">
        <f t="shared" si="71"/>
        <v>0</v>
      </c>
      <c r="AI710" s="4">
        <f t="shared" si="72"/>
        <v>0</v>
      </c>
      <c r="AJ710" s="4">
        <f t="shared" si="73"/>
        <v>0</v>
      </c>
      <c r="AK710" s="4">
        <f t="shared" si="74"/>
        <v>0</v>
      </c>
      <c r="AL710" s="4">
        <f t="shared" si="75"/>
        <v>0</v>
      </c>
    </row>
    <row r="711" spans="6:38" ht="20.100000000000001" customHeight="1" x14ac:dyDescent="0.25">
      <c r="F711" s="4">
        <f t="shared" si="70"/>
        <v>0</v>
      </c>
      <c r="G711" s="218">
        <f t="shared" si="76"/>
        <v>0</v>
      </c>
      <c r="H711" s="212"/>
      <c r="I711" s="152"/>
      <c r="J711" s="152"/>
      <c r="K711" s="150"/>
      <c r="L711" s="150"/>
      <c r="M711" s="150"/>
      <c r="N711" s="150"/>
      <c r="O711" s="152"/>
      <c r="P711" s="152"/>
      <c r="Q711" s="152"/>
      <c r="R711" s="152"/>
      <c r="S711" s="152"/>
      <c r="T711" s="152"/>
      <c r="U711" s="152"/>
      <c r="V711" s="152"/>
      <c r="W711" s="152"/>
      <c r="X711" s="152"/>
      <c r="Y711" s="152"/>
      <c r="Z711" s="150"/>
      <c r="AA711" s="150"/>
      <c r="AB711" s="150"/>
      <c r="AC711" s="150"/>
      <c r="AD711" s="150"/>
      <c r="AE711" s="150"/>
      <c r="AF711" s="150"/>
      <c r="AG711" s="152"/>
      <c r="AH711" s="4">
        <f t="shared" si="71"/>
        <v>0</v>
      </c>
      <c r="AI711" s="4">
        <f t="shared" si="72"/>
        <v>0</v>
      </c>
      <c r="AJ711" s="4">
        <f t="shared" si="73"/>
        <v>0</v>
      </c>
      <c r="AK711" s="4">
        <f t="shared" si="74"/>
        <v>0</v>
      </c>
      <c r="AL711" s="4">
        <f t="shared" si="75"/>
        <v>0</v>
      </c>
    </row>
    <row r="712" spans="6:38" ht="20.100000000000001" customHeight="1" x14ac:dyDescent="0.25">
      <c r="F712" s="4">
        <f t="shared" si="70"/>
        <v>0</v>
      </c>
      <c r="G712" s="218">
        <f t="shared" si="76"/>
        <v>0</v>
      </c>
      <c r="H712" s="212"/>
      <c r="I712" s="152"/>
      <c r="J712" s="152"/>
      <c r="K712" s="150"/>
      <c r="L712" s="150"/>
      <c r="M712" s="150"/>
      <c r="N712" s="150"/>
      <c r="O712" s="152"/>
      <c r="P712" s="152"/>
      <c r="Q712" s="152"/>
      <c r="R712" s="152"/>
      <c r="S712" s="152"/>
      <c r="T712" s="152"/>
      <c r="U712" s="152"/>
      <c r="V712" s="152"/>
      <c r="W712" s="152"/>
      <c r="X712" s="152"/>
      <c r="Y712" s="152"/>
      <c r="Z712" s="150"/>
      <c r="AA712" s="150"/>
      <c r="AB712" s="150"/>
      <c r="AC712" s="150"/>
      <c r="AD712" s="150"/>
      <c r="AE712" s="150"/>
      <c r="AF712" s="150"/>
      <c r="AG712" s="152"/>
      <c r="AH712" s="4">
        <f t="shared" si="71"/>
        <v>0</v>
      </c>
      <c r="AI712" s="4">
        <f t="shared" si="72"/>
        <v>0</v>
      </c>
      <c r="AJ712" s="4">
        <f t="shared" si="73"/>
        <v>0</v>
      </c>
      <c r="AK712" s="4">
        <f t="shared" si="74"/>
        <v>0</v>
      </c>
      <c r="AL712" s="4">
        <f t="shared" si="75"/>
        <v>0</v>
      </c>
    </row>
    <row r="713" spans="6:38" ht="20.100000000000001" customHeight="1" x14ac:dyDescent="0.25">
      <c r="F713" s="4">
        <f t="shared" si="70"/>
        <v>0</v>
      </c>
      <c r="G713" s="218">
        <f t="shared" si="76"/>
        <v>0</v>
      </c>
      <c r="H713" s="212"/>
      <c r="I713" s="152"/>
      <c r="J713" s="152"/>
      <c r="K713" s="150"/>
      <c r="L713" s="150"/>
      <c r="M713" s="150"/>
      <c r="N713" s="150"/>
      <c r="O713" s="152"/>
      <c r="P713" s="152"/>
      <c r="Q713" s="152"/>
      <c r="R713" s="152"/>
      <c r="S713" s="152"/>
      <c r="T713" s="152"/>
      <c r="U713" s="152"/>
      <c r="V713" s="152"/>
      <c r="W713" s="152"/>
      <c r="X713" s="152"/>
      <c r="Y713" s="152"/>
      <c r="Z713" s="150"/>
      <c r="AA713" s="150"/>
      <c r="AB713" s="150"/>
      <c r="AC713" s="150"/>
      <c r="AD713" s="150"/>
      <c r="AE713" s="150"/>
      <c r="AF713" s="150"/>
      <c r="AG713" s="152"/>
      <c r="AH713" s="4">
        <f t="shared" si="71"/>
        <v>0</v>
      </c>
      <c r="AI713" s="4">
        <f t="shared" si="72"/>
        <v>0</v>
      </c>
      <c r="AJ713" s="4">
        <f t="shared" si="73"/>
        <v>0</v>
      </c>
      <c r="AK713" s="4">
        <f t="shared" si="74"/>
        <v>0</v>
      </c>
      <c r="AL713" s="4">
        <f t="shared" si="75"/>
        <v>0</v>
      </c>
    </row>
    <row r="714" spans="6:38" ht="20.100000000000001" customHeight="1" x14ac:dyDescent="0.25">
      <c r="F714" s="4">
        <f t="shared" si="70"/>
        <v>0</v>
      </c>
      <c r="G714" s="218">
        <f t="shared" si="76"/>
        <v>0</v>
      </c>
      <c r="H714" s="212"/>
      <c r="I714" s="152"/>
      <c r="J714" s="152"/>
      <c r="K714" s="150"/>
      <c r="L714" s="150"/>
      <c r="M714" s="150"/>
      <c r="N714" s="150"/>
      <c r="O714" s="152"/>
      <c r="P714" s="152"/>
      <c r="Q714" s="152"/>
      <c r="R714" s="152"/>
      <c r="S714" s="152"/>
      <c r="T714" s="152"/>
      <c r="U714" s="152"/>
      <c r="V714" s="152"/>
      <c r="W714" s="152"/>
      <c r="X714" s="152"/>
      <c r="Y714" s="152"/>
      <c r="Z714" s="150"/>
      <c r="AA714" s="150"/>
      <c r="AB714" s="150"/>
      <c r="AC714" s="150"/>
      <c r="AD714" s="150"/>
      <c r="AE714" s="150"/>
      <c r="AF714" s="150"/>
      <c r="AG714" s="152"/>
      <c r="AH714" s="4">
        <f t="shared" si="71"/>
        <v>0</v>
      </c>
      <c r="AI714" s="4">
        <f t="shared" si="72"/>
        <v>0</v>
      </c>
      <c r="AJ714" s="4">
        <f t="shared" si="73"/>
        <v>0</v>
      </c>
      <c r="AK714" s="4">
        <f t="shared" si="74"/>
        <v>0</v>
      </c>
      <c r="AL714" s="4">
        <f t="shared" si="75"/>
        <v>0</v>
      </c>
    </row>
    <row r="715" spans="6:38" ht="20.100000000000001" customHeight="1" x14ac:dyDescent="0.25">
      <c r="F715" s="4">
        <f t="shared" si="70"/>
        <v>0</v>
      </c>
      <c r="G715" s="218">
        <f t="shared" si="76"/>
        <v>0</v>
      </c>
      <c r="H715" s="212"/>
      <c r="I715" s="152"/>
      <c r="J715" s="152"/>
      <c r="K715" s="150"/>
      <c r="L715" s="150"/>
      <c r="M715" s="150"/>
      <c r="N715" s="150"/>
      <c r="O715" s="152"/>
      <c r="P715" s="152"/>
      <c r="Q715" s="152"/>
      <c r="R715" s="152"/>
      <c r="S715" s="152"/>
      <c r="T715" s="152"/>
      <c r="U715" s="152"/>
      <c r="V715" s="152"/>
      <c r="W715" s="152"/>
      <c r="X715" s="152"/>
      <c r="Y715" s="152"/>
      <c r="Z715" s="150"/>
      <c r="AA715" s="150"/>
      <c r="AB715" s="150"/>
      <c r="AC715" s="150"/>
      <c r="AD715" s="150"/>
      <c r="AE715" s="150"/>
      <c r="AF715" s="150"/>
      <c r="AG715" s="152"/>
      <c r="AH715" s="4">
        <f t="shared" si="71"/>
        <v>0</v>
      </c>
      <c r="AI715" s="4">
        <f t="shared" si="72"/>
        <v>0</v>
      </c>
      <c r="AJ715" s="4">
        <f t="shared" si="73"/>
        <v>0</v>
      </c>
      <c r="AK715" s="4">
        <f t="shared" si="74"/>
        <v>0</v>
      </c>
      <c r="AL715" s="4">
        <f t="shared" si="75"/>
        <v>0</v>
      </c>
    </row>
    <row r="716" spans="6:38" ht="20.100000000000001" customHeight="1" x14ac:dyDescent="0.25">
      <c r="F716" s="4">
        <f t="shared" si="70"/>
        <v>0</v>
      </c>
      <c r="G716" s="218">
        <f t="shared" si="76"/>
        <v>0</v>
      </c>
      <c r="H716" s="212"/>
      <c r="I716" s="152"/>
      <c r="J716" s="152"/>
      <c r="K716" s="150"/>
      <c r="L716" s="150"/>
      <c r="M716" s="150"/>
      <c r="N716" s="150"/>
      <c r="O716" s="152"/>
      <c r="P716" s="152"/>
      <c r="Q716" s="152"/>
      <c r="R716" s="152"/>
      <c r="S716" s="152"/>
      <c r="T716" s="152"/>
      <c r="U716" s="152"/>
      <c r="V716" s="152"/>
      <c r="W716" s="152"/>
      <c r="X716" s="152"/>
      <c r="Y716" s="152"/>
      <c r="Z716" s="150"/>
      <c r="AA716" s="150"/>
      <c r="AB716" s="150"/>
      <c r="AC716" s="150"/>
      <c r="AD716" s="150"/>
      <c r="AE716" s="150"/>
      <c r="AF716" s="150"/>
      <c r="AG716" s="152"/>
      <c r="AH716" s="4">
        <f t="shared" si="71"/>
        <v>0</v>
      </c>
      <c r="AI716" s="4">
        <f t="shared" si="72"/>
        <v>0</v>
      </c>
      <c r="AJ716" s="4">
        <f t="shared" si="73"/>
        <v>0</v>
      </c>
      <c r="AK716" s="4">
        <f t="shared" si="74"/>
        <v>0</v>
      </c>
      <c r="AL716" s="4">
        <f t="shared" si="75"/>
        <v>0</v>
      </c>
    </row>
    <row r="717" spans="6:38" ht="20.100000000000001" customHeight="1" x14ac:dyDescent="0.25">
      <c r="F717" s="4">
        <f t="shared" si="70"/>
        <v>0</v>
      </c>
      <c r="G717" s="218">
        <f t="shared" si="76"/>
        <v>0</v>
      </c>
      <c r="H717" s="212"/>
      <c r="I717" s="152"/>
      <c r="J717" s="152"/>
      <c r="K717" s="150"/>
      <c r="L717" s="150"/>
      <c r="M717" s="150"/>
      <c r="N717" s="150"/>
      <c r="O717" s="152"/>
      <c r="P717" s="152"/>
      <c r="Q717" s="152"/>
      <c r="R717" s="152"/>
      <c r="S717" s="152"/>
      <c r="T717" s="152"/>
      <c r="U717" s="152"/>
      <c r="V717" s="152"/>
      <c r="W717" s="152"/>
      <c r="X717" s="152"/>
      <c r="Y717" s="152"/>
      <c r="Z717" s="150"/>
      <c r="AA717" s="150"/>
      <c r="AB717" s="150"/>
      <c r="AC717" s="150"/>
      <c r="AD717" s="150"/>
      <c r="AE717" s="150"/>
      <c r="AF717" s="150"/>
      <c r="AG717" s="152"/>
      <c r="AH717" s="4">
        <f t="shared" si="71"/>
        <v>0</v>
      </c>
      <c r="AI717" s="4">
        <f t="shared" si="72"/>
        <v>0</v>
      </c>
      <c r="AJ717" s="4">
        <f t="shared" si="73"/>
        <v>0</v>
      </c>
      <c r="AK717" s="4">
        <f t="shared" si="74"/>
        <v>0</v>
      </c>
      <c r="AL717" s="4">
        <f t="shared" si="75"/>
        <v>0</v>
      </c>
    </row>
    <row r="718" spans="6:38" ht="20.100000000000001" customHeight="1" x14ac:dyDescent="0.25">
      <c r="F718" s="4">
        <f t="shared" ref="F718:F781" si="77">IFERROR(IF($D$16=1,(IF(G718&gt;=1,(IF(H718&gt;=$D$14,(IF(H718&lt;=$D$15,G718,0)),0)),0)),0),0)</f>
        <v>0</v>
      </c>
      <c r="G718" s="218">
        <f t="shared" si="76"/>
        <v>0</v>
      </c>
      <c r="H718" s="212"/>
      <c r="I718" s="152"/>
      <c r="J718" s="152"/>
      <c r="K718" s="150"/>
      <c r="L718" s="150"/>
      <c r="M718" s="150"/>
      <c r="N718" s="150"/>
      <c r="O718" s="152"/>
      <c r="P718" s="152"/>
      <c r="Q718" s="152"/>
      <c r="R718" s="152"/>
      <c r="S718" s="152"/>
      <c r="T718" s="152"/>
      <c r="U718" s="152"/>
      <c r="V718" s="152"/>
      <c r="W718" s="152"/>
      <c r="X718" s="152"/>
      <c r="Y718" s="152"/>
      <c r="Z718" s="150"/>
      <c r="AA718" s="150"/>
      <c r="AB718" s="150"/>
      <c r="AC718" s="150"/>
      <c r="AD718" s="150"/>
      <c r="AE718" s="150"/>
      <c r="AF718" s="150"/>
      <c r="AG718" s="152"/>
      <c r="AH718" s="4">
        <f t="shared" ref="AH718:AH781" si="78">IFERROR(IF($G718&gt;=1,(IF(LEN(P718)&gt;=2,VLOOKUP(P718,$A$1:$B$9,2,0),0)),0),0)</f>
        <v>0</v>
      </c>
      <c r="AI718" s="4">
        <f t="shared" ref="AI718:AI781" si="79">IFERROR(IF($G718&gt;=1,(IF(LEN(R718)&gt;=2,VLOOKUP(R718,$A$1:$B$9,2,0),0)),0),0)</f>
        <v>0</v>
      </c>
      <c r="AJ718" s="4">
        <f t="shared" ref="AJ718:AJ781" si="80">IFERROR(IF($G718&gt;=1,(IF(LEN(T718)&gt;=2,VLOOKUP(T718,$A$1:$B$9,2,0),0)),0),0)</f>
        <v>0</v>
      </c>
      <c r="AK718" s="4">
        <f t="shared" ref="AK718:AK781" si="81">IFERROR(IF($G718&gt;=1,(IF(LEN(V718)&gt;=2,VLOOKUP(V718,$A$1:$B$9,2,0),0)),0),0)</f>
        <v>0</v>
      </c>
      <c r="AL718" s="4">
        <f t="shared" ref="AL718:AL781" si="82">IFERROR(IF($G718&gt;=1,(IF(LEN(X718)&gt;=2,VLOOKUP(X718,$A$1:$B$9,2,0),0)),0),0)</f>
        <v>0</v>
      </c>
    </row>
    <row r="719" spans="6:38" ht="20.100000000000001" customHeight="1" x14ac:dyDescent="0.25">
      <c r="F719" s="4">
        <f t="shared" si="77"/>
        <v>0</v>
      </c>
      <c r="G719" s="218">
        <f t="shared" ref="G719:G782" si="83">IFERROR(IF(H719&gt;=2000,(IF(LEN(I719)&gt;=3,G718+1,0)),0),0)</f>
        <v>0</v>
      </c>
      <c r="H719" s="212"/>
      <c r="I719" s="152"/>
      <c r="J719" s="152"/>
      <c r="K719" s="150"/>
      <c r="L719" s="150"/>
      <c r="M719" s="150"/>
      <c r="N719" s="150"/>
      <c r="O719" s="152"/>
      <c r="P719" s="152"/>
      <c r="Q719" s="152"/>
      <c r="R719" s="152"/>
      <c r="S719" s="152"/>
      <c r="T719" s="152"/>
      <c r="U719" s="152"/>
      <c r="V719" s="152"/>
      <c r="W719" s="152"/>
      <c r="X719" s="152"/>
      <c r="Y719" s="152"/>
      <c r="Z719" s="150"/>
      <c r="AA719" s="150"/>
      <c r="AB719" s="150"/>
      <c r="AC719" s="150"/>
      <c r="AD719" s="150"/>
      <c r="AE719" s="150"/>
      <c r="AF719" s="150"/>
      <c r="AG719" s="152"/>
      <c r="AH719" s="4">
        <f t="shared" si="78"/>
        <v>0</v>
      </c>
      <c r="AI719" s="4">
        <f t="shared" si="79"/>
        <v>0</v>
      </c>
      <c r="AJ719" s="4">
        <f t="shared" si="80"/>
        <v>0</v>
      </c>
      <c r="AK719" s="4">
        <f t="shared" si="81"/>
        <v>0</v>
      </c>
      <c r="AL719" s="4">
        <f t="shared" si="82"/>
        <v>0</v>
      </c>
    </row>
    <row r="720" spans="6:38" ht="20.100000000000001" customHeight="1" x14ac:dyDescent="0.25">
      <c r="F720" s="4">
        <f t="shared" si="77"/>
        <v>0</v>
      </c>
      <c r="G720" s="218">
        <f t="shared" si="83"/>
        <v>0</v>
      </c>
      <c r="H720" s="212"/>
      <c r="I720" s="152"/>
      <c r="J720" s="152"/>
      <c r="K720" s="150"/>
      <c r="L720" s="150"/>
      <c r="M720" s="150"/>
      <c r="N720" s="150"/>
      <c r="O720" s="152"/>
      <c r="P720" s="152"/>
      <c r="Q720" s="152"/>
      <c r="R720" s="152"/>
      <c r="S720" s="152"/>
      <c r="T720" s="152"/>
      <c r="U720" s="152"/>
      <c r="V720" s="152"/>
      <c r="W720" s="152"/>
      <c r="X720" s="152"/>
      <c r="Y720" s="152"/>
      <c r="Z720" s="150"/>
      <c r="AA720" s="150"/>
      <c r="AB720" s="150"/>
      <c r="AC720" s="150"/>
      <c r="AD720" s="150"/>
      <c r="AE720" s="150"/>
      <c r="AF720" s="150"/>
      <c r="AG720" s="152"/>
      <c r="AH720" s="4">
        <f t="shared" si="78"/>
        <v>0</v>
      </c>
      <c r="AI720" s="4">
        <f t="shared" si="79"/>
        <v>0</v>
      </c>
      <c r="AJ720" s="4">
        <f t="shared" si="80"/>
        <v>0</v>
      </c>
      <c r="AK720" s="4">
        <f t="shared" si="81"/>
        <v>0</v>
      </c>
      <c r="AL720" s="4">
        <f t="shared" si="82"/>
        <v>0</v>
      </c>
    </row>
    <row r="721" spans="6:38" ht="20.100000000000001" customHeight="1" x14ac:dyDescent="0.25">
      <c r="F721" s="4">
        <f t="shared" si="77"/>
        <v>0</v>
      </c>
      <c r="G721" s="218">
        <f t="shared" si="83"/>
        <v>0</v>
      </c>
      <c r="H721" s="212"/>
      <c r="I721" s="152"/>
      <c r="J721" s="152"/>
      <c r="K721" s="150"/>
      <c r="L721" s="150"/>
      <c r="M721" s="150"/>
      <c r="N721" s="150"/>
      <c r="O721" s="152"/>
      <c r="P721" s="152"/>
      <c r="Q721" s="152"/>
      <c r="R721" s="152"/>
      <c r="S721" s="152"/>
      <c r="T721" s="152"/>
      <c r="U721" s="152"/>
      <c r="V721" s="152"/>
      <c r="W721" s="152"/>
      <c r="X721" s="152"/>
      <c r="Y721" s="152"/>
      <c r="Z721" s="150"/>
      <c r="AA721" s="150"/>
      <c r="AB721" s="150"/>
      <c r="AC721" s="150"/>
      <c r="AD721" s="150"/>
      <c r="AE721" s="150"/>
      <c r="AF721" s="150"/>
      <c r="AG721" s="152"/>
      <c r="AH721" s="4">
        <f t="shared" si="78"/>
        <v>0</v>
      </c>
      <c r="AI721" s="4">
        <f t="shared" si="79"/>
        <v>0</v>
      </c>
      <c r="AJ721" s="4">
        <f t="shared" si="80"/>
        <v>0</v>
      </c>
      <c r="AK721" s="4">
        <f t="shared" si="81"/>
        <v>0</v>
      </c>
      <c r="AL721" s="4">
        <f t="shared" si="82"/>
        <v>0</v>
      </c>
    </row>
    <row r="722" spans="6:38" ht="20.100000000000001" customHeight="1" x14ac:dyDescent="0.25">
      <c r="F722" s="4">
        <f t="shared" si="77"/>
        <v>0</v>
      </c>
      <c r="G722" s="218">
        <f t="shared" si="83"/>
        <v>0</v>
      </c>
      <c r="H722" s="212"/>
      <c r="I722" s="152"/>
      <c r="J722" s="152"/>
      <c r="K722" s="150"/>
      <c r="L722" s="150"/>
      <c r="M722" s="150"/>
      <c r="N722" s="150"/>
      <c r="O722" s="152"/>
      <c r="P722" s="152"/>
      <c r="Q722" s="152"/>
      <c r="R722" s="152"/>
      <c r="S722" s="152"/>
      <c r="T722" s="152"/>
      <c r="U722" s="152"/>
      <c r="V722" s="152"/>
      <c r="W722" s="152"/>
      <c r="X722" s="152"/>
      <c r="Y722" s="152"/>
      <c r="Z722" s="150"/>
      <c r="AA722" s="150"/>
      <c r="AB722" s="150"/>
      <c r="AC722" s="150"/>
      <c r="AD722" s="150"/>
      <c r="AE722" s="150"/>
      <c r="AF722" s="150"/>
      <c r="AG722" s="152"/>
      <c r="AH722" s="4">
        <f t="shared" si="78"/>
        <v>0</v>
      </c>
      <c r="AI722" s="4">
        <f t="shared" si="79"/>
        <v>0</v>
      </c>
      <c r="AJ722" s="4">
        <f t="shared" si="80"/>
        <v>0</v>
      </c>
      <c r="AK722" s="4">
        <f t="shared" si="81"/>
        <v>0</v>
      </c>
      <c r="AL722" s="4">
        <f t="shared" si="82"/>
        <v>0</v>
      </c>
    </row>
    <row r="723" spans="6:38" ht="20.100000000000001" customHeight="1" x14ac:dyDescent="0.25">
      <c r="F723" s="4">
        <f t="shared" si="77"/>
        <v>0</v>
      </c>
      <c r="G723" s="218">
        <f t="shared" si="83"/>
        <v>0</v>
      </c>
      <c r="H723" s="212"/>
      <c r="I723" s="152"/>
      <c r="J723" s="152"/>
      <c r="K723" s="150"/>
      <c r="L723" s="150"/>
      <c r="M723" s="150"/>
      <c r="N723" s="150"/>
      <c r="O723" s="152"/>
      <c r="P723" s="152"/>
      <c r="Q723" s="152"/>
      <c r="R723" s="152"/>
      <c r="S723" s="152"/>
      <c r="T723" s="152"/>
      <c r="U723" s="152"/>
      <c r="V723" s="152"/>
      <c r="W723" s="152"/>
      <c r="X723" s="152"/>
      <c r="Y723" s="152"/>
      <c r="Z723" s="150"/>
      <c r="AA723" s="150"/>
      <c r="AB723" s="150"/>
      <c r="AC723" s="150"/>
      <c r="AD723" s="150"/>
      <c r="AE723" s="150"/>
      <c r="AF723" s="150"/>
      <c r="AG723" s="152"/>
      <c r="AH723" s="4">
        <f t="shared" si="78"/>
        <v>0</v>
      </c>
      <c r="AI723" s="4">
        <f t="shared" si="79"/>
        <v>0</v>
      </c>
      <c r="AJ723" s="4">
        <f t="shared" si="80"/>
        <v>0</v>
      </c>
      <c r="AK723" s="4">
        <f t="shared" si="81"/>
        <v>0</v>
      </c>
      <c r="AL723" s="4">
        <f t="shared" si="82"/>
        <v>0</v>
      </c>
    </row>
    <row r="724" spans="6:38" ht="20.100000000000001" customHeight="1" x14ac:dyDescent="0.25">
      <c r="F724" s="4">
        <f t="shared" si="77"/>
        <v>0</v>
      </c>
      <c r="G724" s="218">
        <f t="shared" si="83"/>
        <v>0</v>
      </c>
      <c r="H724" s="212"/>
      <c r="I724" s="152"/>
      <c r="J724" s="152"/>
      <c r="K724" s="150"/>
      <c r="L724" s="150"/>
      <c r="M724" s="150"/>
      <c r="N724" s="150"/>
      <c r="O724" s="152"/>
      <c r="P724" s="152"/>
      <c r="Q724" s="152"/>
      <c r="R724" s="152"/>
      <c r="S724" s="152"/>
      <c r="T724" s="152"/>
      <c r="U724" s="152"/>
      <c r="V724" s="152"/>
      <c r="W724" s="152"/>
      <c r="X724" s="152"/>
      <c r="Y724" s="152"/>
      <c r="Z724" s="150"/>
      <c r="AA724" s="150"/>
      <c r="AB724" s="150"/>
      <c r="AC724" s="150"/>
      <c r="AD724" s="150"/>
      <c r="AE724" s="150"/>
      <c r="AF724" s="150"/>
      <c r="AG724" s="152"/>
      <c r="AH724" s="4">
        <f t="shared" si="78"/>
        <v>0</v>
      </c>
      <c r="AI724" s="4">
        <f t="shared" si="79"/>
        <v>0</v>
      </c>
      <c r="AJ724" s="4">
        <f t="shared" si="80"/>
        <v>0</v>
      </c>
      <c r="AK724" s="4">
        <f t="shared" si="81"/>
        <v>0</v>
      </c>
      <c r="AL724" s="4">
        <f t="shared" si="82"/>
        <v>0</v>
      </c>
    </row>
    <row r="725" spans="6:38" ht="20.100000000000001" customHeight="1" x14ac:dyDescent="0.25">
      <c r="F725" s="4">
        <f t="shared" si="77"/>
        <v>0</v>
      </c>
      <c r="G725" s="218">
        <f t="shared" si="83"/>
        <v>0</v>
      </c>
      <c r="H725" s="212"/>
      <c r="I725" s="152"/>
      <c r="J725" s="152"/>
      <c r="K725" s="150"/>
      <c r="L725" s="150"/>
      <c r="M725" s="150"/>
      <c r="N725" s="150"/>
      <c r="O725" s="152"/>
      <c r="P725" s="152"/>
      <c r="Q725" s="152"/>
      <c r="R725" s="152"/>
      <c r="S725" s="152"/>
      <c r="T725" s="152"/>
      <c r="U725" s="152"/>
      <c r="V725" s="152"/>
      <c r="W725" s="152"/>
      <c r="X725" s="152"/>
      <c r="Y725" s="152"/>
      <c r="Z725" s="150"/>
      <c r="AA725" s="150"/>
      <c r="AB725" s="150"/>
      <c r="AC725" s="150"/>
      <c r="AD725" s="150"/>
      <c r="AE725" s="150"/>
      <c r="AF725" s="150"/>
      <c r="AG725" s="152"/>
      <c r="AH725" s="4">
        <f t="shared" si="78"/>
        <v>0</v>
      </c>
      <c r="AI725" s="4">
        <f t="shared" si="79"/>
        <v>0</v>
      </c>
      <c r="AJ725" s="4">
        <f t="shared" si="80"/>
        <v>0</v>
      </c>
      <c r="AK725" s="4">
        <f t="shared" si="81"/>
        <v>0</v>
      </c>
      <c r="AL725" s="4">
        <f t="shared" si="82"/>
        <v>0</v>
      </c>
    </row>
    <row r="726" spans="6:38" ht="20.100000000000001" customHeight="1" x14ac:dyDescent="0.25">
      <c r="F726" s="4">
        <f t="shared" si="77"/>
        <v>0</v>
      </c>
      <c r="G726" s="218">
        <f t="shared" si="83"/>
        <v>0</v>
      </c>
      <c r="H726" s="212"/>
      <c r="I726" s="152"/>
      <c r="J726" s="152"/>
      <c r="K726" s="150"/>
      <c r="L726" s="150"/>
      <c r="M726" s="150"/>
      <c r="N726" s="150"/>
      <c r="O726" s="152"/>
      <c r="P726" s="152"/>
      <c r="Q726" s="152"/>
      <c r="R726" s="152"/>
      <c r="S726" s="152"/>
      <c r="T726" s="152"/>
      <c r="U726" s="152"/>
      <c r="V726" s="152"/>
      <c r="W726" s="152"/>
      <c r="X726" s="152"/>
      <c r="Y726" s="152"/>
      <c r="Z726" s="150"/>
      <c r="AA726" s="150"/>
      <c r="AB726" s="150"/>
      <c r="AC726" s="150"/>
      <c r="AD726" s="150"/>
      <c r="AE726" s="150"/>
      <c r="AF726" s="150"/>
      <c r="AG726" s="152"/>
      <c r="AH726" s="4">
        <f t="shared" si="78"/>
        <v>0</v>
      </c>
      <c r="AI726" s="4">
        <f t="shared" si="79"/>
        <v>0</v>
      </c>
      <c r="AJ726" s="4">
        <f t="shared" si="80"/>
        <v>0</v>
      </c>
      <c r="AK726" s="4">
        <f t="shared" si="81"/>
        <v>0</v>
      </c>
      <c r="AL726" s="4">
        <f t="shared" si="82"/>
        <v>0</v>
      </c>
    </row>
    <row r="727" spans="6:38" ht="20.100000000000001" customHeight="1" x14ac:dyDescent="0.25">
      <c r="F727" s="4">
        <f t="shared" si="77"/>
        <v>0</v>
      </c>
      <c r="G727" s="218">
        <f t="shared" si="83"/>
        <v>0</v>
      </c>
      <c r="H727" s="212"/>
      <c r="I727" s="152"/>
      <c r="J727" s="152"/>
      <c r="K727" s="150"/>
      <c r="L727" s="150"/>
      <c r="M727" s="150"/>
      <c r="N727" s="150"/>
      <c r="O727" s="152"/>
      <c r="P727" s="152"/>
      <c r="Q727" s="152"/>
      <c r="R727" s="152"/>
      <c r="S727" s="152"/>
      <c r="T727" s="152"/>
      <c r="U727" s="152"/>
      <c r="V727" s="152"/>
      <c r="W727" s="152"/>
      <c r="X727" s="152"/>
      <c r="Y727" s="152"/>
      <c r="Z727" s="150"/>
      <c r="AA727" s="150"/>
      <c r="AB727" s="150"/>
      <c r="AC727" s="150"/>
      <c r="AD727" s="150"/>
      <c r="AE727" s="150"/>
      <c r="AF727" s="150"/>
      <c r="AG727" s="152"/>
      <c r="AH727" s="4">
        <f t="shared" si="78"/>
        <v>0</v>
      </c>
      <c r="AI727" s="4">
        <f t="shared" si="79"/>
        <v>0</v>
      </c>
      <c r="AJ727" s="4">
        <f t="shared" si="80"/>
        <v>0</v>
      </c>
      <c r="AK727" s="4">
        <f t="shared" si="81"/>
        <v>0</v>
      </c>
      <c r="AL727" s="4">
        <f t="shared" si="82"/>
        <v>0</v>
      </c>
    </row>
    <row r="728" spans="6:38" ht="20.100000000000001" customHeight="1" x14ac:dyDescent="0.25">
      <c r="F728" s="4">
        <f t="shared" si="77"/>
        <v>0</v>
      </c>
      <c r="G728" s="218">
        <f t="shared" si="83"/>
        <v>0</v>
      </c>
      <c r="H728" s="212"/>
      <c r="I728" s="152"/>
      <c r="J728" s="152"/>
      <c r="K728" s="150"/>
      <c r="L728" s="150"/>
      <c r="M728" s="150"/>
      <c r="N728" s="150"/>
      <c r="O728" s="152"/>
      <c r="P728" s="152"/>
      <c r="Q728" s="152"/>
      <c r="R728" s="152"/>
      <c r="S728" s="152"/>
      <c r="T728" s="152"/>
      <c r="U728" s="152"/>
      <c r="V728" s="152"/>
      <c r="W728" s="152"/>
      <c r="X728" s="152"/>
      <c r="Y728" s="152"/>
      <c r="Z728" s="150"/>
      <c r="AA728" s="150"/>
      <c r="AB728" s="150"/>
      <c r="AC728" s="150"/>
      <c r="AD728" s="150"/>
      <c r="AE728" s="150"/>
      <c r="AF728" s="150"/>
      <c r="AG728" s="152"/>
      <c r="AH728" s="4">
        <f t="shared" si="78"/>
        <v>0</v>
      </c>
      <c r="AI728" s="4">
        <f t="shared" si="79"/>
        <v>0</v>
      </c>
      <c r="AJ728" s="4">
        <f t="shared" si="80"/>
        <v>0</v>
      </c>
      <c r="AK728" s="4">
        <f t="shared" si="81"/>
        <v>0</v>
      </c>
      <c r="AL728" s="4">
        <f t="shared" si="82"/>
        <v>0</v>
      </c>
    </row>
    <row r="729" spans="6:38" ht="20.100000000000001" customHeight="1" x14ac:dyDescent="0.25">
      <c r="F729" s="4">
        <f t="shared" si="77"/>
        <v>0</v>
      </c>
      <c r="G729" s="218">
        <f t="shared" si="83"/>
        <v>0</v>
      </c>
      <c r="H729" s="212"/>
      <c r="I729" s="152"/>
      <c r="J729" s="152"/>
      <c r="K729" s="150"/>
      <c r="L729" s="150"/>
      <c r="M729" s="150"/>
      <c r="N729" s="150"/>
      <c r="O729" s="152"/>
      <c r="P729" s="152"/>
      <c r="Q729" s="152"/>
      <c r="R729" s="152"/>
      <c r="S729" s="152"/>
      <c r="T729" s="152"/>
      <c r="U729" s="152"/>
      <c r="V729" s="152"/>
      <c r="W729" s="152"/>
      <c r="X729" s="152"/>
      <c r="Y729" s="152"/>
      <c r="Z729" s="150"/>
      <c r="AA729" s="150"/>
      <c r="AB729" s="150"/>
      <c r="AC729" s="150"/>
      <c r="AD729" s="150"/>
      <c r="AE729" s="150"/>
      <c r="AF729" s="150"/>
      <c r="AG729" s="152"/>
      <c r="AH729" s="4">
        <f t="shared" si="78"/>
        <v>0</v>
      </c>
      <c r="AI729" s="4">
        <f t="shared" si="79"/>
        <v>0</v>
      </c>
      <c r="AJ729" s="4">
        <f t="shared" si="80"/>
        <v>0</v>
      </c>
      <c r="AK729" s="4">
        <f t="shared" si="81"/>
        <v>0</v>
      </c>
      <c r="AL729" s="4">
        <f t="shared" si="82"/>
        <v>0</v>
      </c>
    </row>
    <row r="730" spans="6:38" ht="20.100000000000001" customHeight="1" x14ac:dyDescent="0.25">
      <c r="F730" s="4">
        <f t="shared" si="77"/>
        <v>0</v>
      </c>
      <c r="G730" s="218">
        <f t="shared" si="83"/>
        <v>0</v>
      </c>
      <c r="H730" s="212"/>
      <c r="I730" s="152"/>
      <c r="J730" s="152"/>
      <c r="K730" s="150"/>
      <c r="L730" s="150"/>
      <c r="M730" s="150"/>
      <c r="N730" s="150"/>
      <c r="O730" s="152"/>
      <c r="P730" s="152"/>
      <c r="Q730" s="152"/>
      <c r="R730" s="152"/>
      <c r="S730" s="152"/>
      <c r="T730" s="152"/>
      <c r="U730" s="152"/>
      <c r="V730" s="152"/>
      <c r="W730" s="152"/>
      <c r="X730" s="152"/>
      <c r="Y730" s="152"/>
      <c r="Z730" s="150"/>
      <c r="AA730" s="150"/>
      <c r="AB730" s="150"/>
      <c r="AC730" s="150"/>
      <c r="AD730" s="150"/>
      <c r="AE730" s="150"/>
      <c r="AF730" s="150"/>
      <c r="AG730" s="152"/>
      <c r="AH730" s="4">
        <f t="shared" si="78"/>
        <v>0</v>
      </c>
      <c r="AI730" s="4">
        <f t="shared" si="79"/>
        <v>0</v>
      </c>
      <c r="AJ730" s="4">
        <f t="shared" si="80"/>
        <v>0</v>
      </c>
      <c r="AK730" s="4">
        <f t="shared" si="81"/>
        <v>0</v>
      </c>
      <c r="AL730" s="4">
        <f t="shared" si="82"/>
        <v>0</v>
      </c>
    </row>
    <row r="731" spans="6:38" ht="20.100000000000001" customHeight="1" x14ac:dyDescent="0.25">
      <c r="F731" s="4">
        <f t="shared" si="77"/>
        <v>0</v>
      </c>
      <c r="G731" s="218">
        <f t="shared" si="83"/>
        <v>0</v>
      </c>
      <c r="H731" s="212"/>
      <c r="I731" s="152"/>
      <c r="J731" s="152"/>
      <c r="K731" s="150"/>
      <c r="L731" s="150"/>
      <c r="M731" s="150"/>
      <c r="N731" s="150"/>
      <c r="O731" s="152"/>
      <c r="P731" s="152"/>
      <c r="Q731" s="152"/>
      <c r="R731" s="152"/>
      <c r="S731" s="152"/>
      <c r="T731" s="152"/>
      <c r="U731" s="152"/>
      <c r="V731" s="152"/>
      <c r="W731" s="152"/>
      <c r="X731" s="152"/>
      <c r="Y731" s="152"/>
      <c r="Z731" s="150"/>
      <c r="AA731" s="150"/>
      <c r="AB731" s="150"/>
      <c r="AC731" s="150"/>
      <c r="AD731" s="150"/>
      <c r="AE731" s="150"/>
      <c r="AF731" s="150"/>
      <c r="AG731" s="152"/>
      <c r="AH731" s="4">
        <f t="shared" si="78"/>
        <v>0</v>
      </c>
      <c r="AI731" s="4">
        <f t="shared" si="79"/>
        <v>0</v>
      </c>
      <c r="AJ731" s="4">
        <f t="shared" si="80"/>
        <v>0</v>
      </c>
      <c r="AK731" s="4">
        <f t="shared" si="81"/>
        <v>0</v>
      </c>
      <c r="AL731" s="4">
        <f t="shared" si="82"/>
        <v>0</v>
      </c>
    </row>
    <row r="732" spans="6:38" ht="20.100000000000001" customHeight="1" x14ac:dyDescent="0.25">
      <c r="F732" s="4">
        <f t="shared" si="77"/>
        <v>0</v>
      </c>
      <c r="G732" s="218">
        <f t="shared" si="83"/>
        <v>0</v>
      </c>
      <c r="H732" s="212"/>
      <c r="I732" s="152"/>
      <c r="J732" s="152"/>
      <c r="K732" s="150"/>
      <c r="L732" s="150"/>
      <c r="M732" s="150"/>
      <c r="N732" s="150"/>
      <c r="O732" s="152"/>
      <c r="P732" s="152"/>
      <c r="Q732" s="152"/>
      <c r="R732" s="152"/>
      <c r="S732" s="152"/>
      <c r="T732" s="152"/>
      <c r="U732" s="152"/>
      <c r="V732" s="152"/>
      <c r="W732" s="152"/>
      <c r="X732" s="152"/>
      <c r="Y732" s="152"/>
      <c r="Z732" s="150"/>
      <c r="AA732" s="150"/>
      <c r="AB732" s="150"/>
      <c r="AC732" s="150"/>
      <c r="AD732" s="150"/>
      <c r="AE732" s="150"/>
      <c r="AF732" s="150"/>
      <c r="AG732" s="152"/>
      <c r="AH732" s="4">
        <f t="shared" si="78"/>
        <v>0</v>
      </c>
      <c r="AI732" s="4">
        <f t="shared" si="79"/>
        <v>0</v>
      </c>
      <c r="AJ732" s="4">
        <f t="shared" si="80"/>
        <v>0</v>
      </c>
      <c r="AK732" s="4">
        <f t="shared" si="81"/>
        <v>0</v>
      </c>
      <c r="AL732" s="4">
        <f t="shared" si="82"/>
        <v>0</v>
      </c>
    </row>
    <row r="733" spans="6:38" ht="20.100000000000001" customHeight="1" x14ac:dyDescent="0.25">
      <c r="F733" s="4">
        <f t="shared" si="77"/>
        <v>0</v>
      </c>
      <c r="G733" s="218">
        <f t="shared" si="83"/>
        <v>0</v>
      </c>
      <c r="H733" s="212"/>
      <c r="I733" s="152"/>
      <c r="J733" s="152"/>
      <c r="K733" s="150"/>
      <c r="L733" s="150"/>
      <c r="M733" s="150"/>
      <c r="N733" s="150"/>
      <c r="O733" s="152"/>
      <c r="P733" s="152"/>
      <c r="Q733" s="152"/>
      <c r="R733" s="152"/>
      <c r="S733" s="152"/>
      <c r="T733" s="152"/>
      <c r="U733" s="152"/>
      <c r="V733" s="152"/>
      <c r="W733" s="152"/>
      <c r="X733" s="152"/>
      <c r="Y733" s="152"/>
      <c r="Z733" s="150"/>
      <c r="AA733" s="150"/>
      <c r="AB733" s="150"/>
      <c r="AC733" s="150"/>
      <c r="AD733" s="150"/>
      <c r="AE733" s="150"/>
      <c r="AF733" s="150"/>
      <c r="AG733" s="152"/>
      <c r="AH733" s="4">
        <f t="shared" si="78"/>
        <v>0</v>
      </c>
      <c r="AI733" s="4">
        <f t="shared" si="79"/>
        <v>0</v>
      </c>
      <c r="AJ733" s="4">
        <f t="shared" si="80"/>
        <v>0</v>
      </c>
      <c r="AK733" s="4">
        <f t="shared" si="81"/>
        <v>0</v>
      </c>
      <c r="AL733" s="4">
        <f t="shared" si="82"/>
        <v>0</v>
      </c>
    </row>
    <row r="734" spans="6:38" ht="20.100000000000001" customHeight="1" x14ac:dyDescent="0.25">
      <c r="F734" s="4">
        <f t="shared" si="77"/>
        <v>0</v>
      </c>
      <c r="G734" s="218">
        <f t="shared" si="83"/>
        <v>0</v>
      </c>
      <c r="H734" s="212"/>
      <c r="I734" s="152"/>
      <c r="J734" s="152"/>
      <c r="K734" s="150"/>
      <c r="L734" s="150"/>
      <c r="M734" s="150"/>
      <c r="N734" s="150"/>
      <c r="O734" s="152"/>
      <c r="P734" s="152"/>
      <c r="Q734" s="152"/>
      <c r="R734" s="152"/>
      <c r="S734" s="152"/>
      <c r="T734" s="152"/>
      <c r="U734" s="152"/>
      <c r="V734" s="152"/>
      <c r="W734" s="152"/>
      <c r="X734" s="152"/>
      <c r="Y734" s="152"/>
      <c r="Z734" s="150"/>
      <c r="AA734" s="150"/>
      <c r="AB734" s="150"/>
      <c r="AC734" s="150"/>
      <c r="AD734" s="150"/>
      <c r="AE734" s="150"/>
      <c r="AF734" s="150"/>
      <c r="AG734" s="152"/>
      <c r="AH734" s="4">
        <f t="shared" si="78"/>
        <v>0</v>
      </c>
      <c r="AI734" s="4">
        <f t="shared" si="79"/>
        <v>0</v>
      </c>
      <c r="AJ734" s="4">
        <f t="shared" si="80"/>
        <v>0</v>
      </c>
      <c r="AK734" s="4">
        <f t="shared" si="81"/>
        <v>0</v>
      </c>
      <c r="AL734" s="4">
        <f t="shared" si="82"/>
        <v>0</v>
      </c>
    </row>
    <row r="735" spans="6:38" ht="20.100000000000001" customHeight="1" x14ac:dyDescent="0.25">
      <c r="F735" s="4">
        <f t="shared" si="77"/>
        <v>0</v>
      </c>
      <c r="G735" s="218">
        <f t="shared" si="83"/>
        <v>0</v>
      </c>
      <c r="H735" s="212"/>
      <c r="I735" s="152"/>
      <c r="J735" s="152"/>
      <c r="K735" s="150"/>
      <c r="L735" s="150"/>
      <c r="M735" s="150"/>
      <c r="N735" s="150"/>
      <c r="O735" s="152"/>
      <c r="P735" s="152"/>
      <c r="Q735" s="152"/>
      <c r="R735" s="152"/>
      <c r="S735" s="152"/>
      <c r="T735" s="152"/>
      <c r="U735" s="152"/>
      <c r="V735" s="152"/>
      <c r="W735" s="152"/>
      <c r="X735" s="152"/>
      <c r="Y735" s="152"/>
      <c r="Z735" s="150"/>
      <c r="AA735" s="150"/>
      <c r="AB735" s="150"/>
      <c r="AC735" s="150"/>
      <c r="AD735" s="150"/>
      <c r="AE735" s="150"/>
      <c r="AF735" s="150"/>
      <c r="AG735" s="152"/>
      <c r="AH735" s="4">
        <f t="shared" si="78"/>
        <v>0</v>
      </c>
      <c r="AI735" s="4">
        <f t="shared" si="79"/>
        <v>0</v>
      </c>
      <c r="AJ735" s="4">
        <f t="shared" si="80"/>
        <v>0</v>
      </c>
      <c r="AK735" s="4">
        <f t="shared" si="81"/>
        <v>0</v>
      </c>
      <c r="AL735" s="4">
        <f t="shared" si="82"/>
        <v>0</v>
      </c>
    </row>
    <row r="736" spans="6:38" ht="20.100000000000001" customHeight="1" x14ac:dyDescent="0.25">
      <c r="F736" s="4">
        <f t="shared" si="77"/>
        <v>0</v>
      </c>
      <c r="G736" s="218">
        <f t="shared" si="83"/>
        <v>0</v>
      </c>
      <c r="H736" s="212"/>
      <c r="I736" s="152"/>
      <c r="J736" s="152"/>
      <c r="K736" s="150"/>
      <c r="L736" s="150"/>
      <c r="M736" s="150"/>
      <c r="N736" s="150"/>
      <c r="O736" s="152"/>
      <c r="P736" s="152"/>
      <c r="Q736" s="152"/>
      <c r="R736" s="152"/>
      <c r="S736" s="152"/>
      <c r="T736" s="152"/>
      <c r="U736" s="152"/>
      <c r="V736" s="152"/>
      <c r="W736" s="152"/>
      <c r="X736" s="152"/>
      <c r="Y736" s="152"/>
      <c r="Z736" s="150"/>
      <c r="AA736" s="150"/>
      <c r="AB736" s="150"/>
      <c r="AC736" s="150"/>
      <c r="AD736" s="150"/>
      <c r="AE736" s="150"/>
      <c r="AF736" s="150"/>
      <c r="AG736" s="152"/>
      <c r="AH736" s="4">
        <f t="shared" si="78"/>
        <v>0</v>
      </c>
      <c r="AI736" s="4">
        <f t="shared" si="79"/>
        <v>0</v>
      </c>
      <c r="AJ736" s="4">
        <f t="shared" si="80"/>
        <v>0</v>
      </c>
      <c r="AK736" s="4">
        <f t="shared" si="81"/>
        <v>0</v>
      </c>
      <c r="AL736" s="4">
        <f t="shared" si="82"/>
        <v>0</v>
      </c>
    </row>
    <row r="737" spans="6:38" ht="20.100000000000001" customHeight="1" x14ac:dyDescent="0.25">
      <c r="F737" s="4">
        <f t="shared" si="77"/>
        <v>0</v>
      </c>
      <c r="G737" s="218">
        <f t="shared" si="83"/>
        <v>0</v>
      </c>
      <c r="H737" s="212"/>
      <c r="I737" s="152"/>
      <c r="J737" s="152"/>
      <c r="K737" s="150"/>
      <c r="L737" s="150"/>
      <c r="M737" s="150"/>
      <c r="N737" s="150"/>
      <c r="O737" s="152"/>
      <c r="P737" s="152"/>
      <c r="Q737" s="152"/>
      <c r="R737" s="152"/>
      <c r="S737" s="152"/>
      <c r="T737" s="152"/>
      <c r="U737" s="152"/>
      <c r="V737" s="152"/>
      <c r="W737" s="152"/>
      <c r="X737" s="152"/>
      <c r="Y737" s="152"/>
      <c r="Z737" s="150"/>
      <c r="AA737" s="150"/>
      <c r="AB737" s="150"/>
      <c r="AC737" s="150"/>
      <c r="AD737" s="150"/>
      <c r="AE737" s="150"/>
      <c r="AF737" s="150"/>
      <c r="AG737" s="152"/>
      <c r="AH737" s="4">
        <f t="shared" si="78"/>
        <v>0</v>
      </c>
      <c r="AI737" s="4">
        <f t="shared" si="79"/>
        <v>0</v>
      </c>
      <c r="AJ737" s="4">
        <f t="shared" si="80"/>
        <v>0</v>
      </c>
      <c r="AK737" s="4">
        <f t="shared" si="81"/>
        <v>0</v>
      </c>
      <c r="AL737" s="4">
        <f t="shared" si="82"/>
        <v>0</v>
      </c>
    </row>
    <row r="738" spans="6:38" ht="20.100000000000001" customHeight="1" x14ac:dyDescent="0.25">
      <c r="F738" s="4">
        <f t="shared" si="77"/>
        <v>0</v>
      </c>
      <c r="G738" s="218">
        <f t="shared" si="83"/>
        <v>0</v>
      </c>
      <c r="H738" s="212"/>
      <c r="I738" s="152"/>
      <c r="J738" s="152"/>
      <c r="K738" s="150"/>
      <c r="L738" s="150"/>
      <c r="M738" s="150"/>
      <c r="N738" s="150"/>
      <c r="O738" s="152"/>
      <c r="P738" s="152"/>
      <c r="Q738" s="152"/>
      <c r="R738" s="152"/>
      <c r="S738" s="152"/>
      <c r="T738" s="152"/>
      <c r="U738" s="152"/>
      <c r="V738" s="152"/>
      <c r="W738" s="152"/>
      <c r="X738" s="152"/>
      <c r="Y738" s="152"/>
      <c r="Z738" s="150"/>
      <c r="AA738" s="150"/>
      <c r="AB738" s="150"/>
      <c r="AC738" s="150"/>
      <c r="AD738" s="150"/>
      <c r="AE738" s="150"/>
      <c r="AF738" s="150"/>
      <c r="AG738" s="152"/>
      <c r="AH738" s="4">
        <f t="shared" si="78"/>
        <v>0</v>
      </c>
      <c r="AI738" s="4">
        <f t="shared" si="79"/>
        <v>0</v>
      </c>
      <c r="AJ738" s="4">
        <f t="shared" si="80"/>
        <v>0</v>
      </c>
      <c r="AK738" s="4">
        <f t="shared" si="81"/>
        <v>0</v>
      </c>
      <c r="AL738" s="4">
        <f t="shared" si="82"/>
        <v>0</v>
      </c>
    </row>
    <row r="739" spans="6:38" ht="20.100000000000001" customHeight="1" x14ac:dyDescent="0.25">
      <c r="F739" s="4">
        <f t="shared" si="77"/>
        <v>0</v>
      </c>
      <c r="G739" s="218">
        <f t="shared" si="83"/>
        <v>0</v>
      </c>
      <c r="H739" s="212"/>
      <c r="I739" s="152"/>
      <c r="J739" s="152"/>
      <c r="K739" s="150"/>
      <c r="L739" s="150"/>
      <c r="M739" s="150"/>
      <c r="N739" s="150"/>
      <c r="O739" s="152"/>
      <c r="P739" s="152"/>
      <c r="Q739" s="152"/>
      <c r="R739" s="152"/>
      <c r="S739" s="152"/>
      <c r="T739" s="152"/>
      <c r="U739" s="152"/>
      <c r="V739" s="152"/>
      <c r="W739" s="152"/>
      <c r="X739" s="152"/>
      <c r="Y739" s="152"/>
      <c r="Z739" s="150"/>
      <c r="AA739" s="150"/>
      <c r="AB739" s="150"/>
      <c r="AC739" s="150"/>
      <c r="AD739" s="150"/>
      <c r="AE739" s="150"/>
      <c r="AF739" s="150"/>
      <c r="AG739" s="152"/>
      <c r="AH739" s="4">
        <f t="shared" si="78"/>
        <v>0</v>
      </c>
      <c r="AI739" s="4">
        <f t="shared" si="79"/>
        <v>0</v>
      </c>
      <c r="AJ739" s="4">
        <f t="shared" si="80"/>
        <v>0</v>
      </c>
      <c r="AK739" s="4">
        <f t="shared" si="81"/>
        <v>0</v>
      </c>
      <c r="AL739" s="4">
        <f t="shared" si="82"/>
        <v>0</v>
      </c>
    </row>
    <row r="740" spans="6:38" ht="20.100000000000001" customHeight="1" x14ac:dyDescent="0.25">
      <c r="F740" s="4">
        <f t="shared" si="77"/>
        <v>0</v>
      </c>
      <c r="G740" s="218">
        <f t="shared" si="83"/>
        <v>0</v>
      </c>
      <c r="H740" s="212"/>
      <c r="I740" s="152"/>
      <c r="J740" s="152"/>
      <c r="K740" s="150"/>
      <c r="L740" s="150"/>
      <c r="M740" s="150"/>
      <c r="N740" s="150"/>
      <c r="O740" s="152"/>
      <c r="P740" s="152"/>
      <c r="Q740" s="152"/>
      <c r="R740" s="152"/>
      <c r="S740" s="152"/>
      <c r="T740" s="152"/>
      <c r="U740" s="152"/>
      <c r="V740" s="152"/>
      <c r="W740" s="152"/>
      <c r="X740" s="152"/>
      <c r="Y740" s="152"/>
      <c r="Z740" s="150"/>
      <c r="AA740" s="150"/>
      <c r="AB740" s="150"/>
      <c r="AC740" s="150"/>
      <c r="AD740" s="150"/>
      <c r="AE740" s="150"/>
      <c r="AF740" s="150"/>
      <c r="AG740" s="152"/>
      <c r="AH740" s="4">
        <f t="shared" si="78"/>
        <v>0</v>
      </c>
      <c r="AI740" s="4">
        <f t="shared" si="79"/>
        <v>0</v>
      </c>
      <c r="AJ740" s="4">
        <f t="shared" si="80"/>
        <v>0</v>
      </c>
      <c r="AK740" s="4">
        <f t="shared" si="81"/>
        <v>0</v>
      </c>
      <c r="AL740" s="4">
        <f t="shared" si="82"/>
        <v>0</v>
      </c>
    </row>
    <row r="741" spans="6:38" ht="20.100000000000001" customHeight="1" x14ac:dyDescent="0.25">
      <c r="F741" s="4">
        <f t="shared" si="77"/>
        <v>0</v>
      </c>
      <c r="G741" s="218">
        <f t="shared" si="83"/>
        <v>0</v>
      </c>
      <c r="H741" s="212"/>
      <c r="I741" s="152"/>
      <c r="J741" s="152"/>
      <c r="K741" s="150"/>
      <c r="L741" s="150"/>
      <c r="M741" s="150"/>
      <c r="N741" s="150"/>
      <c r="O741" s="152"/>
      <c r="P741" s="152"/>
      <c r="Q741" s="152"/>
      <c r="R741" s="152"/>
      <c r="S741" s="152"/>
      <c r="T741" s="152"/>
      <c r="U741" s="152"/>
      <c r="V741" s="152"/>
      <c r="W741" s="152"/>
      <c r="X741" s="152"/>
      <c r="Y741" s="152"/>
      <c r="Z741" s="150"/>
      <c r="AA741" s="150"/>
      <c r="AB741" s="150"/>
      <c r="AC741" s="150"/>
      <c r="AD741" s="150"/>
      <c r="AE741" s="150"/>
      <c r="AF741" s="150"/>
      <c r="AG741" s="152"/>
      <c r="AH741" s="4">
        <f t="shared" si="78"/>
        <v>0</v>
      </c>
      <c r="AI741" s="4">
        <f t="shared" si="79"/>
        <v>0</v>
      </c>
      <c r="AJ741" s="4">
        <f t="shared" si="80"/>
        <v>0</v>
      </c>
      <c r="AK741" s="4">
        <f t="shared" si="81"/>
        <v>0</v>
      </c>
      <c r="AL741" s="4">
        <f t="shared" si="82"/>
        <v>0</v>
      </c>
    </row>
    <row r="742" spans="6:38" ht="20.100000000000001" customHeight="1" x14ac:dyDescent="0.25">
      <c r="F742" s="4">
        <f t="shared" si="77"/>
        <v>0</v>
      </c>
      <c r="G742" s="218">
        <f t="shared" si="83"/>
        <v>0</v>
      </c>
      <c r="H742" s="212"/>
      <c r="I742" s="152"/>
      <c r="J742" s="152"/>
      <c r="K742" s="150"/>
      <c r="L742" s="150"/>
      <c r="M742" s="150"/>
      <c r="N742" s="150"/>
      <c r="O742" s="152"/>
      <c r="P742" s="152"/>
      <c r="Q742" s="152"/>
      <c r="R742" s="152"/>
      <c r="S742" s="152"/>
      <c r="T742" s="152"/>
      <c r="U742" s="152"/>
      <c r="V742" s="152"/>
      <c r="W742" s="152"/>
      <c r="X742" s="152"/>
      <c r="Y742" s="152"/>
      <c r="Z742" s="150"/>
      <c r="AA742" s="150"/>
      <c r="AB742" s="150"/>
      <c r="AC742" s="150"/>
      <c r="AD742" s="150"/>
      <c r="AE742" s="150"/>
      <c r="AF742" s="150"/>
      <c r="AG742" s="152"/>
      <c r="AH742" s="4">
        <f t="shared" si="78"/>
        <v>0</v>
      </c>
      <c r="AI742" s="4">
        <f t="shared" si="79"/>
        <v>0</v>
      </c>
      <c r="AJ742" s="4">
        <f t="shared" si="80"/>
        <v>0</v>
      </c>
      <c r="AK742" s="4">
        <f t="shared" si="81"/>
        <v>0</v>
      </c>
      <c r="AL742" s="4">
        <f t="shared" si="82"/>
        <v>0</v>
      </c>
    </row>
    <row r="743" spans="6:38" ht="20.100000000000001" customHeight="1" x14ac:dyDescent="0.25">
      <c r="F743" s="4">
        <f t="shared" si="77"/>
        <v>0</v>
      </c>
      <c r="G743" s="218">
        <f t="shared" si="83"/>
        <v>0</v>
      </c>
      <c r="H743" s="212"/>
      <c r="I743" s="152"/>
      <c r="J743" s="152"/>
      <c r="K743" s="150"/>
      <c r="L743" s="150"/>
      <c r="M743" s="150"/>
      <c r="N743" s="150"/>
      <c r="O743" s="152"/>
      <c r="P743" s="152"/>
      <c r="Q743" s="152"/>
      <c r="R743" s="152"/>
      <c r="S743" s="152"/>
      <c r="T743" s="152"/>
      <c r="U743" s="152"/>
      <c r="V743" s="152"/>
      <c r="W743" s="152"/>
      <c r="X743" s="152"/>
      <c r="Y743" s="152"/>
      <c r="Z743" s="150"/>
      <c r="AA743" s="150"/>
      <c r="AB743" s="150"/>
      <c r="AC743" s="150"/>
      <c r="AD743" s="150"/>
      <c r="AE743" s="150"/>
      <c r="AF743" s="150"/>
      <c r="AG743" s="152"/>
      <c r="AH743" s="4">
        <f t="shared" si="78"/>
        <v>0</v>
      </c>
      <c r="AI743" s="4">
        <f t="shared" si="79"/>
        <v>0</v>
      </c>
      <c r="AJ743" s="4">
        <f t="shared" si="80"/>
        <v>0</v>
      </c>
      <c r="AK743" s="4">
        <f t="shared" si="81"/>
        <v>0</v>
      </c>
      <c r="AL743" s="4">
        <f t="shared" si="82"/>
        <v>0</v>
      </c>
    </row>
    <row r="744" spans="6:38" ht="20.100000000000001" customHeight="1" x14ac:dyDescent="0.25">
      <c r="F744" s="4">
        <f t="shared" si="77"/>
        <v>0</v>
      </c>
      <c r="G744" s="218">
        <f t="shared" si="83"/>
        <v>0</v>
      </c>
      <c r="H744" s="212"/>
      <c r="I744" s="152"/>
      <c r="J744" s="152"/>
      <c r="K744" s="150"/>
      <c r="L744" s="150"/>
      <c r="M744" s="150"/>
      <c r="N744" s="150"/>
      <c r="O744" s="152"/>
      <c r="P744" s="152"/>
      <c r="Q744" s="152"/>
      <c r="R744" s="152"/>
      <c r="S744" s="152"/>
      <c r="T744" s="152"/>
      <c r="U744" s="152"/>
      <c r="V744" s="152"/>
      <c r="W744" s="152"/>
      <c r="X744" s="152"/>
      <c r="Y744" s="152"/>
      <c r="Z744" s="150"/>
      <c r="AA744" s="150"/>
      <c r="AB744" s="150"/>
      <c r="AC744" s="150"/>
      <c r="AD744" s="150"/>
      <c r="AE744" s="150"/>
      <c r="AF744" s="150"/>
      <c r="AG744" s="152"/>
      <c r="AH744" s="4">
        <f t="shared" si="78"/>
        <v>0</v>
      </c>
      <c r="AI744" s="4">
        <f t="shared" si="79"/>
        <v>0</v>
      </c>
      <c r="AJ744" s="4">
        <f t="shared" si="80"/>
        <v>0</v>
      </c>
      <c r="AK744" s="4">
        <f t="shared" si="81"/>
        <v>0</v>
      </c>
      <c r="AL744" s="4">
        <f t="shared" si="82"/>
        <v>0</v>
      </c>
    </row>
    <row r="745" spans="6:38" ht="20.100000000000001" customHeight="1" x14ac:dyDescent="0.25">
      <c r="F745" s="4">
        <f t="shared" si="77"/>
        <v>0</v>
      </c>
      <c r="G745" s="218">
        <f t="shared" si="83"/>
        <v>0</v>
      </c>
      <c r="H745" s="212"/>
      <c r="I745" s="152"/>
      <c r="J745" s="152"/>
      <c r="K745" s="150"/>
      <c r="L745" s="150"/>
      <c r="M745" s="150"/>
      <c r="N745" s="150"/>
      <c r="O745" s="152"/>
      <c r="P745" s="152"/>
      <c r="Q745" s="152"/>
      <c r="R745" s="152"/>
      <c r="S745" s="152"/>
      <c r="T745" s="152"/>
      <c r="U745" s="152"/>
      <c r="V745" s="152"/>
      <c r="W745" s="152"/>
      <c r="X745" s="152"/>
      <c r="Y745" s="152"/>
      <c r="Z745" s="150"/>
      <c r="AA745" s="150"/>
      <c r="AB745" s="150"/>
      <c r="AC745" s="150"/>
      <c r="AD745" s="150"/>
      <c r="AE745" s="150"/>
      <c r="AF745" s="150"/>
      <c r="AG745" s="152"/>
      <c r="AH745" s="4">
        <f t="shared" si="78"/>
        <v>0</v>
      </c>
      <c r="AI745" s="4">
        <f t="shared" si="79"/>
        <v>0</v>
      </c>
      <c r="AJ745" s="4">
        <f t="shared" si="80"/>
        <v>0</v>
      </c>
      <c r="AK745" s="4">
        <f t="shared" si="81"/>
        <v>0</v>
      </c>
      <c r="AL745" s="4">
        <f t="shared" si="82"/>
        <v>0</v>
      </c>
    </row>
    <row r="746" spans="6:38" ht="20.100000000000001" customHeight="1" x14ac:dyDescent="0.25">
      <c r="F746" s="4">
        <f t="shared" si="77"/>
        <v>0</v>
      </c>
      <c r="G746" s="218">
        <f t="shared" si="83"/>
        <v>0</v>
      </c>
      <c r="H746" s="212"/>
      <c r="I746" s="152"/>
      <c r="J746" s="152"/>
      <c r="K746" s="150"/>
      <c r="L746" s="150"/>
      <c r="M746" s="150"/>
      <c r="N746" s="150"/>
      <c r="O746" s="152"/>
      <c r="P746" s="152"/>
      <c r="Q746" s="152"/>
      <c r="R746" s="152"/>
      <c r="S746" s="152"/>
      <c r="T746" s="152"/>
      <c r="U746" s="152"/>
      <c r="V746" s="152"/>
      <c r="W746" s="152"/>
      <c r="X746" s="152"/>
      <c r="Y746" s="152"/>
      <c r="Z746" s="150"/>
      <c r="AA746" s="150"/>
      <c r="AB746" s="150"/>
      <c r="AC746" s="150"/>
      <c r="AD746" s="150"/>
      <c r="AE746" s="150"/>
      <c r="AF746" s="150"/>
      <c r="AG746" s="152"/>
      <c r="AH746" s="4">
        <f t="shared" si="78"/>
        <v>0</v>
      </c>
      <c r="AI746" s="4">
        <f t="shared" si="79"/>
        <v>0</v>
      </c>
      <c r="AJ746" s="4">
        <f t="shared" si="80"/>
        <v>0</v>
      </c>
      <c r="AK746" s="4">
        <f t="shared" si="81"/>
        <v>0</v>
      </c>
      <c r="AL746" s="4">
        <f t="shared" si="82"/>
        <v>0</v>
      </c>
    </row>
    <row r="747" spans="6:38" ht="20.100000000000001" customHeight="1" x14ac:dyDescent="0.25">
      <c r="F747" s="4">
        <f t="shared" si="77"/>
        <v>0</v>
      </c>
      <c r="G747" s="218">
        <f t="shared" si="83"/>
        <v>0</v>
      </c>
      <c r="H747" s="212"/>
      <c r="I747" s="152"/>
      <c r="J747" s="152"/>
      <c r="K747" s="150"/>
      <c r="L747" s="150"/>
      <c r="M747" s="150"/>
      <c r="N747" s="150"/>
      <c r="O747" s="152"/>
      <c r="P747" s="152"/>
      <c r="Q747" s="152"/>
      <c r="R747" s="152"/>
      <c r="S747" s="152"/>
      <c r="T747" s="152"/>
      <c r="U747" s="152"/>
      <c r="V747" s="152"/>
      <c r="W747" s="152"/>
      <c r="X747" s="152"/>
      <c r="Y747" s="152"/>
      <c r="Z747" s="150"/>
      <c r="AA747" s="150"/>
      <c r="AB747" s="150"/>
      <c r="AC747" s="150"/>
      <c r="AD747" s="150"/>
      <c r="AE747" s="150"/>
      <c r="AF747" s="150"/>
      <c r="AG747" s="152"/>
      <c r="AH747" s="4">
        <f t="shared" si="78"/>
        <v>0</v>
      </c>
      <c r="AI747" s="4">
        <f t="shared" si="79"/>
        <v>0</v>
      </c>
      <c r="AJ747" s="4">
        <f t="shared" si="80"/>
        <v>0</v>
      </c>
      <c r="AK747" s="4">
        <f t="shared" si="81"/>
        <v>0</v>
      </c>
      <c r="AL747" s="4">
        <f t="shared" si="82"/>
        <v>0</v>
      </c>
    </row>
    <row r="748" spans="6:38" ht="20.100000000000001" customHeight="1" x14ac:dyDescent="0.25">
      <c r="F748" s="4">
        <f t="shared" si="77"/>
        <v>0</v>
      </c>
      <c r="G748" s="218">
        <f t="shared" si="83"/>
        <v>0</v>
      </c>
      <c r="H748" s="212"/>
      <c r="I748" s="152"/>
      <c r="J748" s="152"/>
      <c r="K748" s="150"/>
      <c r="L748" s="150"/>
      <c r="M748" s="150"/>
      <c r="N748" s="150"/>
      <c r="O748" s="152"/>
      <c r="P748" s="152"/>
      <c r="Q748" s="152"/>
      <c r="R748" s="152"/>
      <c r="S748" s="152"/>
      <c r="T748" s="152"/>
      <c r="U748" s="152"/>
      <c r="V748" s="152"/>
      <c r="W748" s="152"/>
      <c r="X748" s="152"/>
      <c r="Y748" s="152"/>
      <c r="Z748" s="150"/>
      <c r="AA748" s="150"/>
      <c r="AB748" s="150"/>
      <c r="AC748" s="150"/>
      <c r="AD748" s="150"/>
      <c r="AE748" s="150"/>
      <c r="AF748" s="150"/>
      <c r="AG748" s="152"/>
      <c r="AH748" s="4">
        <f t="shared" si="78"/>
        <v>0</v>
      </c>
      <c r="AI748" s="4">
        <f t="shared" si="79"/>
        <v>0</v>
      </c>
      <c r="AJ748" s="4">
        <f t="shared" si="80"/>
        <v>0</v>
      </c>
      <c r="AK748" s="4">
        <f t="shared" si="81"/>
        <v>0</v>
      </c>
      <c r="AL748" s="4">
        <f t="shared" si="82"/>
        <v>0</v>
      </c>
    </row>
    <row r="749" spans="6:38" ht="20.100000000000001" customHeight="1" x14ac:dyDescent="0.25">
      <c r="F749" s="4">
        <f t="shared" si="77"/>
        <v>0</v>
      </c>
      <c r="G749" s="218">
        <f t="shared" si="83"/>
        <v>0</v>
      </c>
      <c r="H749" s="212"/>
      <c r="I749" s="152"/>
      <c r="J749" s="152"/>
      <c r="K749" s="150"/>
      <c r="L749" s="150"/>
      <c r="M749" s="150"/>
      <c r="N749" s="150"/>
      <c r="O749" s="152"/>
      <c r="P749" s="152"/>
      <c r="Q749" s="152"/>
      <c r="R749" s="152"/>
      <c r="S749" s="152"/>
      <c r="T749" s="152"/>
      <c r="U749" s="152"/>
      <c r="V749" s="152"/>
      <c r="W749" s="152"/>
      <c r="X749" s="152"/>
      <c r="Y749" s="152"/>
      <c r="Z749" s="150"/>
      <c r="AA749" s="150"/>
      <c r="AB749" s="150"/>
      <c r="AC749" s="150"/>
      <c r="AD749" s="150"/>
      <c r="AE749" s="150"/>
      <c r="AF749" s="150"/>
      <c r="AG749" s="152"/>
      <c r="AH749" s="4">
        <f t="shared" si="78"/>
        <v>0</v>
      </c>
      <c r="AI749" s="4">
        <f t="shared" si="79"/>
        <v>0</v>
      </c>
      <c r="AJ749" s="4">
        <f t="shared" si="80"/>
        <v>0</v>
      </c>
      <c r="AK749" s="4">
        <f t="shared" si="81"/>
        <v>0</v>
      </c>
      <c r="AL749" s="4">
        <f t="shared" si="82"/>
        <v>0</v>
      </c>
    </row>
    <row r="750" spans="6:38" ht="20.100000000000001" customHeight="1" x14ac:dyDescent="0.25">
      <c r="F750" s="4">
        <f t="shared" si="77"/>
        <v>0</v>
      </c>
      <c r="G750" s="218">
        <f t="shared" si="83"/>
        <v>0</v>
      </c>
      <c r="H750" s="212"/>
      <c r="I750" s="152"/>
      <c r="J750" s="152"/>
      <c r="K750" s="150"/>
      <c r="L750" s="150"/>
      <c r="M750" s="150"/>
      <c r="N750" s="150"/>
      <c r="O750" s="152"/>
      <c r="P750" s="152"/>
      <c r="Q750" s="152"/>
      <c r="R750" s="152"/>
      <c r="S750" s="152"/>
      <c r="T750" s="152"/>
      <c r="U750" s="152"/>
      <c r="V750" s="152"/>
      <c r="W750" s="152"/>
      <c r="X750" s="152"/>
      <c r="Y750" s="152"/>
      <c r="Z750" s="150"/>
      <c r="AA750" s="150"/>
      <c r="AB750" s="150"/>
      <c r="AC750" s="150"/>
      <c r="AD750" s="150"/>
      <c r="AE750" s="150"/>
      <c r="AF750" s="150"/>
      <c r="AG750" s="152"/>
      <c r="AH750" s="4">
        <f t="shared" si="78"/>
        <v>0</v>
      </c>
      <c r="AI750" s="4">
        <f t="shared" si="79"/>
        <v>0</v>
      </c>
      <c r="AJ750" s="4">
        <f t="shared" si="80"/>
        <v>0</v>
      </c>
      <c r="AK750" s="4">
        <f t="shared" si="81"/>
        <v>0</v>
      </c>
      <c r="AL750" s="4">
        <f t="shared" si="82"/>
        <v>0</v>
      </c>
    </row>
    <row r="751" spans="6:38" ht="20.100000000000001" customHeight="1" x14ac:dyDescent="0.25">
      <c r="F751" s="4">
        <f t="shared" si="77"/>
        <v>0</v>
      </c>
      <c r="G751" s="218">
        <f t="shared" si="83"/>
        <v>0</v>
      </c>
      <c r="H751" s="212"/>
      <c r="I751" s="152"/>
      <c r="J751" s="152"/>
      <c r="K751" s="150"/>
      <c r="L751" s="150"/>
      <c r="M751" s="150"/>
      <c r="N751" s="150"/>
      <c r="O751" s="152"/>
      <c r="P751" s="152"/>
      <c r="Q751" s="152"/>
      <c r="R751" s="152"/>
      <c r="S751" s="152"/>
      <c r="T751" s="152"/>
      <c r="U751" s="152"/>
      <c r="V751" s="152"/>
      <c r="W751" s="152"/>
      <c r="X751" s="152"/>
      <c r="Y751" s="152"/>
      <c r="Z751" s="150"/>
      <c r="AA751" s="150"/>
      <c r="AB751" s="150"/>
      <c r="AC751" s="150"/>
      <c r="AD751" s="150"/>
      <c r="AE751" s="150"/>
      <c r="AF751" s="150"/>
      <c r="AG751" s="152"/>
      <c r="AH751" s="4">
        <f t="shared" si="78"/>
        <v>0</v>
      </c>
      <c r="AI751" s="4">
        <f t="shared" si="79"/>
        <v>0</v>
      </c>
      <c r="AJ751" s="4">
        <f t="shared" si="80"/>
        <v>0</v>
      </c>
      <c r="AK751" s="4">
        <f t="shared" si="81"/>
        <v>0</v>
      </c>
      <c r="AL751" s="4">
        <f t="shared" si="82"/>
        <v>0</v>
      </c>
    </row>
    <row r="752" spans="6:38" ht="20.100000000000001" customHeight="1" x14ac:dyDescent="0.25">
      <c r="F752" s="4">
        <f t="shared" si="77"/>
        <v>0</v>
      </c>
      <c r="G752" s="218">
        <f t="shared" si="83"/>
        <v>0</v>
      </c>
      <c r="H752" s="212"/>
      <c r="I752" s="152"/>
      <c r="J752" s="152"/>
      <c r="K752" s="150"/>
      <c r="L752" s="150"/>
      <c r="M752" s="150"/>
      <c r="N752" s="150"/>
      <c r="O752" s="152"/>
      <c r="P752" s="152"/>
      <c r="Q752" s="152"/>
      <c r="R752" s="152"/>
      <c r="S752" s="152"/>
      <c r="T752" s="152"/>
      <c r="U752" s="152"/>
      <c r="V752" s="152"/>
      <c r="W752" s="152"/>
      <c r="X752" s="152"/>
      <c r="Y752" s="152"/>
      <c r="Z752" s="150"/>
      <c r="AA752" s="150"/>
      <c r="AB752" s="150"/>
      <c r="AC752" s="150"/>
      <c r="AD752" s="150"/>
      <c r="AE752" s="150"/>
      <c r="AF752" s="150"/>
      <c r="AG752" s="152"/>
      <c r="AH752" s="4">
        <f t="shared" si="78"/>
        <v>0</v>
      </c>
      <c r="AI752" s="4">
        <f t="shared" si="79"/>
        <v>0</v>
      </c>
      <c r="AJ752" s="4">
        <f t="shared" si="80"/>
        <v>0</v>
      </c>
      <c r="AK752" s="4">
        <f t="shared" si="81"/>
        <v>0</v>
      </c>
      <c r="AL752" s="4">
        <f t="shared" si="82"/>
        <v>0</v>
      </c>
    </row>
    <row r="753" spans="6:38" ht="20.100000000000001" customHeight="1" x14ac:dyDescent="0.25">
      <c r="F753" s="4">
        <f t="shared" si="77"/>
        <v>0</v>
      </c>
      <c r="G753" s="218">
        <f t="shared" si="83"/>
        <v>0</v>
      </c>
      <c r="H753" s="212"/>
      <c r="I753" s="152"/>
      <c r="J753" s="152"/>
      <c r="K753" s="150"/>
      <c r="L753" s="150"/>
      <c r="M753" s="150"/>
      <c r="N753" s="150"/>
      <c r="O753" s="152"/>
      <c r="P753" s="152"/>
      <c r="Q753" s="152"/>
      <c r="R753" s="152"/>
      <c r="S753" s="152"/>
      <c r="T753" s="152"/>
      <c r="U753" s="152"/>
      <c r="V753" s="152"/>
      <c r="W753" s="152"/>
      <c r="X753" s="152"/>
      <c r="Y753" s="152"/>
      <c r="Z753" s="150"/>
      <c r="AA753" s="150"/>
      <c r="AB753" s="150"/>
      <c r="AC753" s="150"/>
      <c r="AD753" s="150"/>
      <c r="AE753" s="150"/>
      <c r="AF753" s="150"/>
      <c r="AG753" s="152"/>
      <c r="AH753" s="4">
        <f t="shared" si="78"/>
        <v>0</v>
      </c>
      <c r="AI753" s="4">
        <f t="shared" si="79"/>
        <v>0</v>
      </c>
      <c r="AJ753" s="4">
        <f t="shared" si="80"/>
        <v>0</v>
      </c>
      <c r="AK753" s="4">
        <f t="shared" si="81"/>
        <v>0</v>
      </c>
      <c r="AL753" s="4">
        <f t="shared" si="82"/>
        <v>0</v>
      </c>
    </row>
    <row r="754" spans="6:38" ht="20.100000000000001" customHeight="1" x14ac:dyDescent="0.25">
      <c r="F754" s="4">
        <f t="shared" si="77"/>
        <v>0</v>
      </c>
      <c r="G754" s="218">
        <f t="shared" si="83"/>
        <v>0</v>
      </c>
      <c r="H754" s="212"/>
      <c r="I754" s="152"/>
      <c r="J754" s="152"/>
      <c r="K754" s="150"/>
      <c r="L754" s="150"/>
      <c r="M754" s="150"/>
      <c r="N754" s="150"/>
      <c r="O754" s="152"/>
      <c r="P754" s="152"/>
      <c r="Q754" s="152"/>
      <c r="R754" s="152"/>
      <c r="S754" s="152"/>
      <c r="T754" s="152"/>
      <c r="U754" s="152"/>
      <c r="V754" s="152"/>
      <c r="W754" s="152"/>
      <c r="X754" s="152"/>
      <c r="Y754" s="152"/>
      <c r="Z754" s="150"/>
      <c r="AA754" s="150"/>
      <c r="AB754" s="150"/>
      <c r="AC754" s="150"/>
      <c r="AD754" s="150"/>
      <c r="AE754" s="150"/>
      <c r="AF754" s="150"/>
      <c r="AG754" s="152"/>
      <c r="AH754" s="4">
        <f t="shared" si="78"/>
        <v>0</v>
      </c>
      <c r="AI754" s="4">
        <f t="shared" si="79"/>
        <v>0</v>
      </c>
      <c r="AJ754" s="4">
        <f t="shared" si="80"/>
        <v>0</v>
      </c>
      <c r="AK754" s="4">
        <f t="shared" si="81"/>
        <v>0</v>
      </c>
      <c r="AL754" s="4">
        <f t="shared" si="82"/>
        <v>0</v>
      </c>
    </row>
    <row r="755" spans="6:38" ht="20.100000000000001" customHeight="1" x14ac:dyDescent="0.25">
      <c r="F755" s="4">
        <f t="shared" si="77"/>
        <v>0</v>
      </c>
      <c r="G755" s="218">
        <f t="shared" si="83"/>
        <v>0</v>
      </c>
      <c r="H755" s="212"/>
      <c r="I755" s="152"/>
      <c r="J755" s="152"/>
      <c r="K755" s="150"/>
      <c r="L755" s="150"/>
      <c r="M755" s="150"/>
      <c r="N755" s="150"/>
      <c r="O755" s="152"/>
      <c r="P755" s="152"/>
      <c r="Q755" s="152"/>
      <c r="R755" s="152"/>
      <c r="S755" s="152"/>
      <c r="T755" s="152"/>
      <c r="U755" s="152"/>
      <c r="V755" s="152"/>
      <c r="W755" s="152"/>
      <c r="X755" s="152"/>
      <c r="Y755" s="152"/>
      <c r="Z755" s="150"/>
      <c r="AA755" s="150"/>
      <c r="AB755" s="150"/>
      <c r="AC755" s="150"/>
      <c r="AD755" s="150"/>
      <c r="AE755" s="150"/>
      <c r="AF755" s="150"/>
      <c r="AG755" s="152"/>
      <c r="AH755" s="4">
        <f t="shared" si="78"/>
        <v>0</v>
      </c>
      <c r="AI755" s="4">
        <f t="shared" si="79"/>
        <v>0</v>
      </c>
      <c r="AJ755" s="4">
        <f t="shared" si="80"/>
        <v>0</v>
      </c>
      <c r="AK755" s="4">
        <f t="shared" si="81"/>
        <v>0</v>
      </c>
      <c r="AL755" s="4">
        <f t="shared" si="82"/>
        <v>0</v>
      </c>
    </row>
    <row r="756" spans="6:38" ht="20.100000000000001" customHeight="1" x14ac:dyDescent="0.25">
      <c r="F756" s="4">
        <f t="shared" si="77"/>
        <v>0</v>
      </c>
      <c r="G756" s="218">
        <f t="shared" si="83"/>
        <v>0</v>
      </c>
      <c r="H756" s="212"/>
      <c r="I756" s="152"/>
      <c r="J756" s="152"/>
      <c r="K756" s="150"/>
      <c r="L756" s="150"/>
      <c r="M756" s="150"/>
      <c r="N756" s="150"/>
      <c r="O756" s="152"/>
      <c r="P756" s="152"/>
      <c r="Q756" s="152"/>
      <c r="R756" s="152"/>
      <c r="S756" s="152"/>
      <c r="T756" s="152"/>
      <c r="U756" s="152"/>
      <c r="V756" s="152"/>
      <c r="W756" s="152"/>
      <c r="X756" s="152"/>
      <c r="Y756" s="152"/>
      <c r="Z756" s="150"/>
      <c r="AA756" s="150"/>
      <c r="AB756" s="150"/>
      <c r="AC756" s="150"/>
      <c r="AD756" s="150"/>
      <c r="AE756" s="150"/>
      <c r="AF756" s="150"/>
      <c r="AG756" s="152"/>
      <c r="AH756" s="4">
        <f t="shared" si="78"/>
        <v>0</v>
      </c>
      <c r="AI756" s="4">
        <f t="shared" si="79"/>
        <v>0</v>
      </c>
      <c r="AJ756" s="4">
        <f t="shared" si="80"/>
        <v>0</v>
      </c>
      <c r="AK756" s="4">
        <f t="shared" si="81"/>
        <v>0</v>
      </c>
      <c r="AL756" s="4">
        <f t="shared" si="82"/>
        <v>0</v>
      </c>
    </row>
    <row r="757" spans="6:38" ht="20.100000000000001" customHeight="1" x14ac:dyDescent="0.25">
      <c r="F757" s="4">
        <f t="shared" si="77"/>
        <v>0</v>
      </c>
      <c r="G757" s="218">
        <f t="shared" si="83"/>
        <v>0</v>
      </c>
      <c r="H757" s="212"/>
      <c r="I757" s="152"/>
      <c r="J757" s="152"/>
      <c r="K757" s="150"/>
      <c r="L757" s="150"/>
      <c r="M757" s="150"/>
      <c r="N757" s="150"/>
      <c r="O757" s="152"/>
      <c r="P757" s="152"/>
      <c r="Q757" s="152"/>
      <c r="R757" s="152"/>
      <c r="S757" s="152"/>
      <c r="T757" s="152"/>
      <c r="U757" s="152"/>
      <c r="V757" s="152"/>
      <c r="W757" s="152"/>
      <c r="X757" s="152"/>
      <c r="Y757" s="152"/>
      <c r="Z757" s="150"/>
      <c r="AA757" s="150"/>
      <c r="AB757" s="150"/>
      <c r="AC757" s="150"/>
      <c r="AD757" s="150"/>
      <c r="AE757" s="150"/>
      <c r="AF757" s="150"/>
      <c r="AG757" s="152"/>
      <c r="AH757" s="4">
        <f t="shared" si="78"/>
        <v>0</v>
      </c>
      <c r="AI757" s="4">
        <f t="shared" si="79"/>
        <v>0</v>
      </c>
      <c r="AJ757" s="4">
        <f t="shared" si="80"/>
        <v>0</v>
      </c>
      <c r="AK757" s="4">
        <f t="shared" si="81"/>
        <v>0</v>
      </c>
      <c r="AL757" s="4">
        <f t="shared" si="82"/>
        <v>0</v>
      </c>
    </row>
    <row r="758" spans="6:38" ht="20.100000000000001" customHeight="1" x14ac:dyDescent="0.25">
      <c r="F758" s="4">
        <f t="shared" si="77"/>
        <v>0</v>
      </c>
      <c r="G758" s="218">
        <f t="shared" si="83"/>
        <v>0</v>
      </c>
      <c r="H758" s="212"/>
      <c r="I758" s="152"/>
      <c r="J758" s="152"/>
      <c r="K758" s="150"/>
      <c r="L758" s="150"/>
      <c r="M758" s="150"/>
      <c r="N758" s="150"/>
      <c r="O758" s="152"/>
      <c r="P758" s="152"/>
      <c r="Q758" s="152"/>
      <c r="R758" s="152"/>
      <c r="S758" s="152"/>
      <c r="T758" s="152"/>
      <c r="U758" s="152"/>
      <c r="V758" s="152"/>
      <c r="W758" s="152"/>
      <c r="X758" s="152"/>
      <c r="Y758" s="152"/>
      <c r="Z758" s="150"/>
      <c r="AA758" s="150"/>
      <c r="AB758" s="150"/>
      <c r="AC758" s="150"/>
      <c r="AD758" s="150"/>
      <c r="AE758" s="150"/>
      <c r="AF758" s="150"/>
      <c r="AG758" s="152"/>
      <c r="AH758" s="4">
        <f t="shared" si="78"/>
        <v>0</v>
      </c>
      <c r="AI758" s="4">
        <f t="shared" si="79"/>
        <v>0</v>
      </c>
      <c r="AJ758" s="4">
        <f t="shared" si="80"/>
        <v>0</v>
      </c>
      <c r="AK758" s="4">
        <f t="shared" si="81"/>
        <v>0</v>
      </c>
      <c r="AL758" s="4">
        <f t="shared" si="82"/>
        <v>0</v>
      </c>
    </row>
    <row r="759" spans="6:38" ht="20.100000000000001" customHeight="1" x14ac:dyDescent="0.25">
      <c r="F759" s="4">
        <f t="shared" si="77"/>
        <v>0</v>
      </c>
      <c r="G759" s="218">
        <f t="shared" si="83"/>
        <v>0</v>
      </c>
      <c r="H759" s="212"/>
      <c r="I759" s="152"/>
      <c r="J759" s="152"/>
      <c r="K759" s="150"/>
      <c r="L759" s="150"/>
      <c r="M759" s="150"/>
      <c r="N759" s="150"/>
      <c r="O759" s="152"/>
      <c r="P759" s="152"/>
      <c r="Q759" s="152"/>
      <c r="R759" s="152"/>
      <c r="S759" s="152"/>
      <c r="T759" s="152"/>
      <c r="U759" s="152"/>
      <c r="V759" s="152"/>
      <c r="W759" s="152"/>
      <c r="X759" s="152"/>
      <c r="Y759" s="152"/>
      <c r="Z759" s="150"/>
      <c r="AA759" s="150"/>
      <c r="AB759" s="150"/>
      <c r="AC759" s="150"/>
      <c r="AD759" s="150"/>
      <c r="AE759" s="150"/>
      <c r="AF759" s="150"/>
      <c r="AG759" s="152"/>
      <c r="AH759" s="4">
        <f t="shared" si="78"/>
        <v>0</v>
      </c>
      <c r="AI759" s="4">
        <f t="shared" si="79"/>
        <v>0</v>
      </c>
      <c r="AJ759" s="4">
        <f t="shared" si="80"/>
        <v>0</v>
      </c>
      <c r="AK759" s="4">
        <f t="shared" si="81"/>
        <v>0</v>
      </c>
      <c r="AL759" s="4">
        <f t="shared" si="82"/>
        <v>0</v>
      </c>
    </row>
    <row r="760" spans="6:38" ht="20.100000000000001" customHeight="1" x14ac:dyDescent="0.25">
      <c r="F760" s="4">
        <f t="shared" si="77"/>
        <v>0</v>
      </c>
      <c r="G760" s="218">
        <f t="shared" si="83"/>
        <v>0</v>
      </c>
      <c r="H760" s="212"/>
      <c r="I760" s="152"/>
      <c r="J760" s="152"/>
      <c r="K760" s="150"/>
      <c r="L760" s="150"/>
      <c r="M760" s="150"/>
      <c r="N760" s="150"/>
      <c r="O760" s="152"/>
      <c r="P760" s="152"/>
      <c r="Q760" s="152"/>
      <c r="R760" s="152"/>
      <c r="S760" s="152"/>
      <c r="T760" s="152"/>
      <c r="U760" s="152"/>
      <c r="V760" s="152"/>
      <c r="W760" s="152"/>
      <c r="X760" s="152"/>
      <c r="Y760" s="152"/>
      <c r="Z760" s="150"/>
      <c r="AA760" s="150"/>
      <c r="AB760" s="150"/>
      <c r="AC760" s="150"/>
      <c r="AD760" s="150"/>
      <c r="AE760" s="150"/>
      <c r="AF760" s="150"/>
      <c r="AG760" s="152"/>
      <c r="AH760" s="4">
        <f t="shared" si="78"/>
        <v>0</v>
      </c>
      <c r="AI760" s="4">
        <f t="shared" si="79"/>
        <v>0</v>
      </c>
      <c r="AJ760" s="4">
        <f t="shared" si="80"/>
        <v>0</v>
      </c>
      <c r="AK760" s="4">
        <f t="shared" si="81"/>
        <v>0</v>
      </c>
      <c r="AL760" s="4">
        <f t="shared" si="82"/>
        <v>0</v>
      </c>
    </row>
    <row r="761" spans="6:38" ht="20.100000000000001" customHeight="1" x14ac:dyDescent="0.25">
      <c r="F761" s="4">
        <f t="shared" si="77"/>
        <v>0</v>
      </c>
      <c r="G761" s="218">
        <f t="shared" si="83"/>
        <v>0</v>
      </c>
      <c r="H761" s="212"/>
      <c r="I761" s="152"/>
      <c r="J761" s="152"/>
      <c r="K761" s="150"/>
      <c r="L761" s="150"/>
      <c r="M761" s="150"/>
      <c r="N761" s="150"/>
      <c r="O761" s="152"/>
      <c r="P761" s="152"/>
      <c r="Q761" s="152"/>
      <c r="R761" s="152"/>
      <c r="S761" s="152"/>
      <c r="T761" s="152"/>
      <c r="U761" s="152"/>
      <c r="V761" s="152"/>
      <c r="W761" s="152"/>
      <c r="X761" s="152"/>
      <c r="Y761" s="152"/>
      <c r="Z761" s="150"/>
      <c r="AA761" s="150"/>
      <c r="AB761" s="150"/>
      <c r="AC761" s="150"/>
      <c r="AD761" s="150"/>
      <c r="AE761" s="150"/>
      <c r="AF761" s="150"/>
      <c r="AG761" s="152"/>
      <c r="AH761" s="4">
        <f t="shared" si="78"/>
        <v>0</v>
      </c>
      <c r="AI761" s="4">
        <f t="shared" si="79"/>
        <v>0</v>
      </c>
      <c r="AJ761" s="4">
        <f t="shared" si="80"/>
        <v>0</v>
      </c>
      <c r="AK761" s="4">
        <f t="shared" si="81"/>
        <v>0</v>
      </c>
      <c r="AL761" s="4">
        <f t="shared" si="82"/>
        <v>0</v>
      </c>
    </row>
    <row r="762" spans="6:38" ht="20.100000000000001" customHeight="1" x14ac:dyDescent="0.25">
      <c r="F762" s="4">
        <f t="shared" si="77"/>
        <v>0</v>
      </c>
      <c r="G762" s="218">
        <f t="shared" si="83"/>
        <v>0</v>
      </c>
      <c r="H762" s="212"/>
      <c r="I762" s="152"/>
      <c r="J762" s="152"/>
      <c r="K762" s="150"/>
      <c r="L762" s="150"/>
      <c r="M762" s="150"/>
      <c r="N762" s="150"/>
      <c r="O762" s="152"/>
      <c r="P762" s="152"/>
      <c r="Q762" s="152"/>
      <c r="R762" s="152"/>
      <c r="S762" s="152"/>
      <c r="T762" s="152"/>
      <c r="U762" s="152"/>
      <c r="V762" s="152"/>
      <c r="W762" s="152"/>
      <c r="X762" s="152"/>
      <c r="Y762" s="152"/>
      <c r="Z762" s="150"/>
      <c r="AA762" s="150"/>
      <c r="AB762" s="150"/>
      <c r="AC762" s="150"/>
      <c r="AD762" s="150"/>
      <c r="AE762" s="150"/>
      <c r="AF762" s="150"/>
      <c r="AG762" s="152"/>
      <c r="AH762" s="4">
        <f t="shared" si="78"/>
        <v>0</v>
      </c>
      <c r="AI762" s="4">
        <f t="shared" si="79"/>
        <v>0</v>
      </c>
      <c r="AJ762" s="4">
        <f t="shared" si="80"/>
        <v>0</v>
      </c>
      <c r="AK762" s="4">
        <f t="shared" si="81"/>
        <v>0</v>
      </c>
      <c r="AL762" s="4">
        <f t="shared" si="82"/>
        <v>0</v>
      </c>
    </row>
    <row r="763" spans="6:38" ht="20.100000000000001" customHeight="1" x14ac:dyDescent="0.25">
      <c r="F763" s="4">
        <f t="shared" si="77"/>
        <v>0</v>
      </c>
      <c r="G763" s="218">
        <f t="shared" si="83"/>
        <v>0</v>
      </c>
      <c r="H763" s="212"/>
      <c r="I763" s="152"/>
      <c r="J763" s="152"/>
      <c r="K763" s="150"/>
      <c r="L763" s="150"/>
      <c r="M763" s="150"/>
      <c r="N763" s="150"/>
      <c r="O763" s="152"/>
      <c r="P763" s="152"/>
      <c r="Q763" s="152"/>
      <c r="R763" s="152"/>
      <c r="S763" s="152"/>
      <c r="T763" s="152"/>
      <c r="U763" s="152"/>
      <c r="V763" s="152"/>
      <c r="W763" s="152"/>
      <c r="X763" s="152"/>
      <c r="Y763" s="152"/>
      <c r="Z763" s="150"/>
      <c r="AA763" s="150"/>
      <c r="AB763" s="150"/>
      <c r="AC763" s="150"/>
      <c r="AD763" s="150"/>
      <c r="AE763" s="150"/>
      <c r="AF763" s="150"/>
      <c r="AG763" s="152"/>
      <c r="AH763" s="4">
        <f t="shared" si="78"/>
        <v>0</v>
      </c>
      <c r="AI763" s="4">
        <f t="shared" si="79"/>
        <v>0</v>
      </c>
      <c r="AJ763" s="4">
        <f t="shared" si="80"/>
        <v>0</v>
      </c>
      <c r="AK763" s="4">
        <f t="shared" si="81"/>
        <v>0</v>
      </c>
      <c r="AL763" s="4">
        <f t="shared" si="82"/>
        <v>0</v>
      </c>
    </row>
    <row r="764" spans="6:38" ht="20.100000000000001" customHeight="1" x14ac:dyDescent="0.25">
      <c r="F764" s="4">
        <f t="shared" si="77"/>
        <v>0</v>
      </c>
      <c r="G764" s="218">
        <f t="shared" si="83"/>
        <v>0</v>
      </c>
      <c r="H764" s="212"/>
      <c r="I764" s="152"/>
      <c r="J764" s="152"/>
      <c r="K764" s="150"/>
      <c r="L764" s="150"/>
      <c r="M764" s="150"/>
      <c r="N764" s="150"/>
      <c r="O764" s="152"/>
      <c r="P764" s="152"/>
      <c r="Q764" s="152"/>
      <c r="R764" s="152"/>
      <c r="S764" s="152"/>
      <c r="T764" s="152"/>
      <c r="U764" s="152"/>
      <c r="V764" s="152"/>
      <c r="W764" s="152"/>
      <c r="X764" s="152"/>
      <c r="Y764" s="152"/>
      <c r="Z764" s="150"/>
      <c r="AA764" s="150"/>
      <c r="AB764" s="150"/>
      <c r="AC764" s="150"/>
      <c r="AD764" s="150"/>
      <c r="AE764" s="150"/>
      <c r="AF764" s="150"/>
      <c r="AG764" s="152"/>
      <c r="AH764" s="4">
        <f t="shared" si="78"/>
        <v>0</v>
      </c>
      <c r="AI764" s="4">
        <f t="shared" si="79"/>
        <v>0</v>
      </c>
      <c r="AJ764" s="4">
        <f t="shared" si="80"/>
        <v>0</v>
      </c>
      <c r="AK764" s="4">
        <f t="shared" si="81"/>
        <v>0</v>
      </c>
      <c r="AL764" s="4">
        <f t="shared" si="82"/>
        <v>0</v>
      </c>
    </row>
    <row r="765" spans="6:38" ht="20.100000000000001" customHeight="1" x14ac:dyDescent="0.25">
      <c r="F765" s="4">
        <f t="shared" si="77"/>
        <v>0</v>
      </c>
      <c r="G765" s="218">
        <f t="shared" si="83"/>
        <v>0</v>
      </c>
      <c r="H765" s="212"/>
      <c r="I765" s="152"/>
      <c r="J765" s="152"/>
      <c r="K765" s="150"/>
      <c r="L765" s="150"/>
      <c r="M765" s="150"/>
      <c r="N765" s="150"/>
      <c r="O765" s="152"/>
      <c r="P765" s="152"/>
      <c r="Q765" s="152"/>
      <c r="R765" s="152"/>
      <c r="S765" s="152"/>
      <c r="T765" s="152"/>
      <c r="U765" s="152"/>
      <c r="V765" s="152"/>
      <c r="W765" s="152"/>
      <c r="X765" s="152"/>
      <c r="Y765" s="152"/>
      <c r="Z765" s="150"/>
      <c r="AA765" s="150"/>
      <c r="AB765" s="150"/>
      <c r="AC765" s="150"/>
      <c r="AD765" s="150"/>
      <c r="AE765" s="150"/>
      <c r="AF765" s="150"/>
      <c r="AG765" s="152"/>
      <c r="AH765" s="4">
        <f t="shared" si="78"/>
        <v>0</v>
      </c>
      <c r="AI765" s="4">
        <f t="shared" si="79"/>
        <v>0</v>
      </c>
      <c r="AJ765" s="4">
        <f t="shared" si="80"/>
        <v>0</v>
      </c>
      <c r="AK765" s="4">
        <f t="shared" si="81"/>
        <v>0</v>
      </c>
      <c r="AL765" s="4">
        <f t="shared" si="82"/>
        <v>0</v>
      </c>
    </row>
    <row r="766" spans="6:38" ht="20.100000000000001" customHeight="1" x14ac:dyDescent="0.25">
      <c r="F766" s="4">
        <f t="shared" si="77"/>
        <v>0</v>
      </c>
      <c r="G766" s="218">
        <f t="shared" si="83"/>
        <v>0</v>
      </c>
      <c r="H766" s="212"/>
      <c r="I766" s="152"/>
      <c r="J766" s="152"/>
      <c r="K766" s="150"/>
      <c r="L766" s="150"/>
      <c r="M766" s="150"/>
      <c r="N766" s="150"/>
      <c r="O766" s="152"/>
      <c r="P766" s="152"/>
      <c r="Q766" s="152"/>
      <c r="R766" s="152"/>
      <c r="S766" s="152"/>
      <c r="T766" s="152"/>
      <c r="U766" s="152"/>
      <c r="V766" s="152"/>
      <c r="W766" s="152"/>
      <c r="X766" s="152"/>
      <c r="Y766" s="152"/>
      <c r="Z766" s="150"/>
      <c r="AA766" s="150"/>
      <c r="AB766" s="150"/>
      <c r="AC766" s="150"/>
      <c r="AD766" s="150"/>
      <c r="AE766" s="150"/>
      <c r="AF766" s="150"/>
      <c r="AG766" s="152"/>
      <c r="AH766" s="4">
        <f t="shared" si="78"/>
        <v>0</v>
      </c>
      <c r="AI766" s="4">
        <f t="shared" si="79"/>
        <v>0</v>
      </c>
      <c r="AJ766" s="4">
        <f t="shared" si="80"/>
        <v>0</v>
      </c>
      <c r="AK766" s="4">
        <f t="shared" si="81"/>
        <v>0</v>
      </c>
      <c r="AL766" s="4">
        <f t="shared" si="82"/>
        <v>0</v>
      </c>
    </row>
    <row r="767" spans="6:38" ht="20.100000000000001" customHeight="1" x14ac:dyDescent="0.25">
      <c r="F767" s="4">
        <f t="shared" si="77"/>
        <v>0</v>
      </c>
      <c r="G767" s="218">
        <f t="shared" si="83"/>
        <v>0</v>
      </c>
      <c r="H767" s="212"/>
      <c r="I767" s="152"/>
      <c r="J767" s="152"/>
      <c r="K767" s="150"/>
      <c r="L767" s="150"/>
      <c r="M767" s="150"/>
      <c r="N767" s="150"/>
      <c r="O767" s="152"/>
      <c r="P767" s="152"/>
      <c r="Q767" s="152"/>
      <c r="R767" s="152"/>
      <c r="S767" s="152"/>
      <c r="T767" s="152"/>
      <c r="U767" s="152"/>
      <c r="V767" s="152"/>
      <c r="W767" s="152"/>
      <c r="X767" s="152"/>
      <c r="Y767" s="152"/>
      <c r="Z767" s="150"/>
      <c r="AA767" s="150"/>
      <c r="AB767" s="150"/>
      <c r="AC767" s="150"/>
      <c r="AD767" s="150"/>
      <c r="AE767" s="150"/>
      <c r="AF767" s="150"/>
      <c r="AG767" s="152"/>
      <c r="AH767" s="4">
        <f t="shared" si="78"/>
        <v>0</v>
      </c>
      <c r="AI767" s="4">
        <f t="shared" si="79"/>
        <v>0</v>
      </c>
      <c r="AJ767" s="4">
        <f t="shared" si="80"/>
        <v>0</v>
      </c>
      <c r="AK767" s="4">
        <f t="shared" si="81"/>
        <v>0</v>
      </c>
      <c r="AL767" s="4">
        <f t="shared" si="82"/>
        <v>0</v>
      </c>
    </row>
    <row r="768" spans="6:38" ht="20.100000000000001" customHeight="1" x14ac:dyDescent="0.25">
      <c r="F768" s="4">
        <f t="shared" si="77"/>
        <v>0</v>
      </c>
      <c r="G768" s="218">
        <f t="shared" si="83"/>
        <v>0</v>
      </c>
      <c r="H768" s="212"/>
      <c r="I768" s="152"/>
      <c r="J768" s="152"/>
      <c r="K768" s="150"/>
      <c r="L768" s="150"/>
      <c r="M768" s="150"/>
      <c r="N768" s="150"/>
      <c r="O768" s="152"/>
      <c r="P768" s="152"/>
      <c r="Q768" s="152"/>
      <c r="R768" s="152"/>
      <c r="S768" s="152"/>
      <c r="T768" s="152"/>
      <c r="U768" s="152"/>
      <c r="V768" s="152"/>
      <c r="W768" s="152"/>
      <c r="X768" s="152"/>
      <c r="Y768" s="152"/>
      <c r="Z768" s="150"/>
      <c r="AA768" s="150"/>
      <c r="AB768" s="150"/>
      <c r="AC768" s="150"/>
      <c r="AD768" s="150"/>
      <c r="AE768" s="150"/>
      <c r="AF768" s="150"/>
      <c r="AG768" s="152"/>
      <c r="AH768" s="4">
        <f t="shared" si="78"/>
        <v>0</v>
      </c>
      <c r="AI768" s="4">
        <f t="shared" si="79"/>
        <v>0</v>
      </c>
      <c r="AJ768" s="4">
        <f t="shared" si="80"/>
        <v>0</v>
      </c>
      <c r="AK768" s="4">
        <f t="shared" si="81"/>
        <v>0</v>
      </c>
      <c r="AL768" s="4">
        <f t="shared" si="82"/>
        <v>0</v>
      </c>
    </row>
    <row r="769" spans="6:38" ht="20.100000000000001" customHeight="1" x14ac:dyDescent="0.25">
      <c r="F769" s="4">
        <f t="shared" si="77"/>
        <v>0</v>
      </c>
      <c r="G769" s="218">
        <f t="shared" si="83"/>
        <v>0</v>
      </c>
      <c r="H769" s="212"/>
      <c r="I769" s="152"/>
      <c r="J769" s="152"/>
      <c r="K769" s="150"/>
      <c r="L769" s="150"/>
      <c r="M769" s="150"/>
      <c r="N769" s="150"/>
      <c r="O769" s="152"/>
      <c r="P769" s="152"/>
      <c r="Q769" s="152"/>
      <c r="R769" s="152"/>
      <c r="S769" s="152"/>
      <c r="T769" s="152"/>
      <c r="U769" s="152"/>
      <c r="V769" s="152"/>
      <c r="W769" s="152"/>
      <c r="X769" s="152"/>
      <c r="Y769" s="152"/>
      <c r="Z769" s="150"/>
      <c r="AA769" s="150"/>
      <c r="AB769" s="150"/>
      <c r="AC769" s="150"/>
      <c r="AD769" s="150"/>
      <c r="AE769" s="150"/>
      <c r="AF769" s="150"/>
      <c r="AG769" s="152"/>
      <c r="AH769" s="4">
        <f t="shared" si="78"/>
        <v>0</v>
      </c>
      <c r="AI769" s="4">
        <f t="shared" si="79"/>
        <v>0</v>
      </c>
      <c r="AJ769" s="4">
        <f t="shared" si="80"/>
        <v>0</v>
      </c>
      <c r="AK769" s="4">
        <f t="shared" si="81"/>
        <v>0</v>
      </c>
      <c r="AL769" s="4">
        <f t="shared" si="82"/>
        <v>0</v>
      </c>
    </row>
    <row r="770" spans="6:38" ht="20.100000000000001" customHeight="1" x14ac:dyDescent="0.25">
      <c r="F770" s="4">
        <f t="shared" si="77"/>
        <v>0</v>
      </c>
      <c r="G770" s="218">
        <f t="shared" si="83"/>
        <v>0</v>
      </c>
      <c r="H770" s="212"/>
      <c r="I770" s="152"/>
      <c r="J770" s="152"/>
      <c r="K770" s="150"/>
      <c r="L770" s="150"/>
      <c r="M770" s="150"/>
      <c r="N770" s="150"/>
      <c r="O770" s="152"/>
      <c r="P770" s="152"/>
      <c r="Q770" s="152"/>
      <c r="R770" s="152"/>
      <c r="S770" s="152"/>
      <c r="T770" s="152"/>
      <c r="U770" s="152"/>
      <c r="V770" s="152"/>
      <c r="W770" s="152"/>
      <c r="X770" s="152"/>
      <c r="Y770" s="152"/>
      <c r="Z770" s="150"/>
      <c r="AA770" s="150"/>
      <c r="AB770" s="150"/>
      <c r="AC770" s="150"/>
      <c r="AD770" s="150"/>
      <c r="AE770" s="150"/>
      <c r="AF770" s="150"/>
      <c r="AG770" s="152"/>
      <c r="AH770" s="4">
        <f t="shared" si="78"/>
        <v>0</v>
      </c>
      <c r="AI770" s="4">
        <f t="shared" si="79"/>
        <v>0</v>
      </c>
      <c r="AJ770" s="4">
        <f t="shared" si="80"/>
        <v>0</v>
      </c>
      <c r="AK770" s="4">
        <f t="shared" si="81"/>
        <v>0</v>
      </c>
      <c r="AL770" s="4">
        <f t="shared" si="82"/>
        <v>0</v>
      </c>
    </row>
    <row r="771" spans="6:38" ht="20.100000000000001" customHeight="1" x14ac:dyDescent="0.25">
      <c r="F771" s="4">
        <f t="shared" si="77"/>
        <v>0</v>
      </c>
      <c r="G771" s="218">
        <f t="shared" si="83"/>
        <v>0</v>
      </c>
      <c r="H771" s="212"/>
      <c r="I771" s="152"/>
      <c r="J771" s="152"/>
      <c r="K771" s="150"/>
      <c r="L771" s="150"/>
      <c r="M771" s="150"/>
      <c r="N771" s="150"/>
      <c r="O771" s="152"/>
      <c r="P771" s="152"/>
      <c r="Q771" s="152"/>
      <c r="R771" s="152"/>
      <c r="S771" s="152"/>
      <c r="T771" s="152"/>
      <c r="U771" s="152"/>
      <c r="V771" s="152"/>
      <c r="W771" s="152"/>
      <c r="X771" s="152"/>
      <c r="Y771" s="152"/>
      <c r="Z771" s="150"/>
      <c r="AA771" s="150"/>
      <c r="AB771" s="150"/>
      <c r="AC771" s="150"/>
      <c r="AD771" s="150"/>
      <c r="AE771" s="150"/>
      <c r="AF771" s="150"/>
      <c r="AG771" s="152"/>
      <c r="AH771" s="4">
        <f t="shared" si="78"/>
        <v>0</v>
      </c>
      <c r="AI771" s="4">
        <f t="shared" si="79"/>
        <v>0</v>
      </c>
      <c r="AJ771" s="4">
        <f t="shared" si="80"/>
        <v>0</v>
      </c>
      <c r="AK771" s="4">
        <f t="shared" si="81"/>
        <v>0</v>
      </c>
      <c r="AL771" s="4">
        <f t="shared" si="82"/>
        <v>0</v>
      </c>
    </row>
    <row r="772" spans="6:38" ht="20.100000000000001" customHeight="1" x14ac:dyDescent="0.25">
      <c r="F772" s="4">
        <f t="shared" si="77"/>
        <v>0</v>
      </c>
      <c r="G772" s="218">
        <f t="shared" si="83"/>
        <v>0</v>
      </c>
      <c r="H772" s="212"/>
      <c r="I772" s="152"/>
      <c r="J772" s="152"/>
      <c r="K772" s="150"/>
      <c r="L772" s="150"/>
      <c r="M772" s="150"/>
      <c r="N772" s="150"/>
      <c r="O772" s="152"/>
      <c r="P772" s="152"/>
      <c r="Q772" s="152"/>
      <c r="R772" s="152"/>
      <c r="S772" s="152"/>
      <c r="T772" s="152"/>
      <c r="U772" s="152"/>
      <c r="V772" s="152"/>
      <c r="W772" s="152"/>
      <c r="X772" s="152"/>
      <c r="Y772" s="152"/>
      <c r="Z772" s="150"/>
      <c r="AA772" s="150"/>
      <c r="AB772" s="150"/>
      <c r="AC772" s="150"/>
      <c r="AD772" s="150"/>
      <c r="AE772" s="150"/>
      <c r="AF772" s="150"/>
      <c r="AG772" s="152"/>
      <c r="AH772" s="4">
        <f t="shared" si="78"/>
        <v>0</v>
      </c>
      <c r="AI772" s="4">
        <f t="shared" si="79"/>
        <v>0</v>
      </c>
      <c r="AJ772" s="4">
        <f t="shared" si="80"/>
        <v>0</v>
      </c>
      <c r="AK772" s="4">
        <f t="shared" si="81"/>
        <v>0</v>
      </c>
      <c r="AL772" s="4">
        <f t="shared" si="82"/>
        <v>0</v>
      </c>
    </row>
    <row r="773" spans="6:38" ht="20.100000000000001" customHeight="1" x14ac:dyDescent="0.25">
      <c r="F773" s="4">
        <f t="shared" si="77"/>
        <v>0</v>
      </c>
      <c r="G773" s="218">
        <f t="shared" si="83"/>
        <v>0</v>
      </c>
      <c r="H773" s="212"/>
      <c r="I773" s="152"/>
      <c r="J773" s="152"/>
      <c r="K773" s="150"/>
      <c r="L773" s="150"/>
      <c r="M773" s="150"/>
      <c r="N773" s="150"/>
      <c r="O773" s="152"/>
      <c r="P773" s="152"/>
      <c r="Q773" s="152"/>
      <c r="R773" s="152"/>
      <c r="S773" s="152"/>
      <c r="T773" s="152"/>
      <c r="U773" s="152"/>
      <c r="V773" s="152"/>
      <c r="W773" s="152"/>
      <c r="X773" s="152"/>
      <c r="Y773" s="152"/>
      <c r="Z773" s="150"/>
      <c r="AA773" s="150"/>
      <c r="AB773" s="150"/>
      <c r="AC773" s="150"/>
      <c r="AD773" s="150"/>
      <c r="AE773" s="150"/>
      <c r="AF773" s="150"/>
      <c r="AG773" s="152"/>
      <c r="AH773" s="4">
        <f t="shared" si="78"/>
        <v>0</v>
      </c>
      <c r="AI773" s="4">
        <f t="shared" si="79"/>
        <v>0</v>
      </c>
      <c r="AJ773" s="4">
        <f t="shared" si="80"/>
        <v>0</v>
      </c>
      <c r="AK773" s="4">
        <f t="shared" si="81"/>
        <v>0</v>
      </c>
      <c r="AL773" s="4">
        <f t="shared" si="82"/>
        <v>0</v>
      </c>
    </row>
    <row r="774" spans="6:38" ht="20.100000000000001" customHeight="1" x14ac:dyDescent="0.25">
      <c r="F774" s="4">
        <f t="shared" si="77"/>
        <v>0</v>
      </c>
      <c r="G774" s="218">
        <f t="shared" si="83"/>
        <v>0</v>
      </c>
      <c r="H774" s="212"/>
      <c r="I774" s="152"/>
      <c r="J774" s="152"/>
      <c r="K774" s="150"/>
      <c r="L774" s="150"/>
      <c r="M774" s="150"/>
      <c r="N774" s="150"/>
      <c r="O774" s="152"/>
      <c r="P774" s="152"/>
      <c r="Q774" s="152"/>
      <c r="R774" s="152"/>
      <c r="S774" s="152"/>
      <c r="T774" s="152"/>
      <c r="U774" s="152"/>
      <c r="V774" s="152"/>
      <c r="W774" s="152"/>
      <c r="X774" s="152"/>
      <c r="Y774" s="152"/>
      <c r="Z774" s="150"/>
      <c r="AA774" s="150"/>
      <c r="AB774" s="150"/>
      <c r="AC774" s="150"/>
      <c r="AD774" s="150"/>
      <c r="AE774" s="150"/>
      <c r="AF774" s="150"/>
      <c r="AG774" s="152"/>
      <c r="AH774" s="4">
        <f t="shared" si="78"/>
        <v>0</v>
      </c>
      <c r="AI774" s="4">
        <f t="shared" si="79"/>
        <v>0</v>
      </c>
      <c r="AJ774" s="4">
        <f t="shared" si="80"/>
        <v>0</v>
      </c>
      <c r="AK774" s="4">
        <f t="shared" si="81"/>
        <v>0</v>
      </c>
      <c r="AL774" s="4">
        <f t="shared" si="82"/>
        <v>0</v>
      </c>
    </row>
    <row r="775" spans="6:38" ht="20.100000000000001" customHeight="1" x14ac:dyDescent="0.25">
      <c r="F775" s="4">
        <f t="shared" si="77"/>
        <v>0</v>
      </c>
      <c r="G775" s="218">
        <f t="shared" si="83"/>
        <v>0</v>
      </c>
      <c r="H775" s="212"/>
      <c r="I775" s="152"/>
      <c r="J775" s="152"/>
      <c r="K775" s="150"/>
      <c r="L775" s="150"/>
      <c r="M775" s="150"/>
      <c r="N775" s="150"/>
      <c r="O775" s="152"/>
      <c r="P775" s="152"/>
      <c r="Q775" s="152"/>
      <c r="R775" s="152"/>
      <c r="S775" s="152"/>
      <c r="T775" s="152"/>
      <c r="U775" s="152"/>
      <c r="V775" s="152"/>
      <c r="W775" s="152"/>
      <c r="X775" s="152"/>
      <c r="Y775" s="152"/>
      <c r="Z775" s="150"/>
      <c r="AA775" s="150"/>
      <c r="AB775" s="150"/>
      <c r="AC775" s="150"/>
      <c r="AD775" s="150"/>
      <c r="AE775" s="150"/>
      <c r="AF775" s="150"/>
      <c r="AG775" s="152"/>
      <c r="AH775" s="4">
        <f t="shared" si="78"/>
        <v>0</v>
      </c>
      <c r="AI775" s="4">
        <f t="shared" si="79"/>
        <v>0</v>
      </c>
      <c r="AJ775" s="4">
        <f t="shared" si="80"/>
        <v>0</v>
      </c>
      <c r="AK775" s="4">
        <f t="shared" si="81"/>
        <v>0</v>
      </c>
      <c r="AL775" s="4">
        <f t="shared" si="82"/>
        <v>0</v>
      </c>
    </row>
    <row r="776" spans="6:38" ht="20.100000000000001" customHeight="1" x14ac:dyDescent="0.25">
      <c r="F776" s="4">
        <f t="shared" si="77"/>
        <v>0</v>
      </c>
      <c r="G776" s="218">
        <f t="shared" si="83"/>
        <v>0</v>
      </c>
      <c r="H776" s="212"/>
      <c r="I776" s="152"/>
      <c r="J776" s="152"/>
      <c r="K776" s="150"/>
      <c r="L776" s="150"/>
      <c r="M776" s="150"/>
      <c r="N776" s="150"/>
      <c r="O776" s="152"/>
      <c r="P776" s="152"/>
      <c r="Q776" s="152"/>
      <c r="R776" s="152"/>
      <c r="S776" s="152"/>
      <c r="T776" s="152"/>
      <c r="U776" s="152"/>
      <c r="V776" s="152"/>
      <c r="W776" s="152"/>
      <c r="X776" s="152"/>
      <c r="Y776" s="152"/>
      <c r="Z776" s="150"/>
      <c r="AA776" s="150"/>
      <c r="AB776" s="150"/>
      <c r="AC776" s="150"/>
      <c r="AD776" s="150"/>
      <c r="AE776" s="150"/>
      <c r="AF776" s="150"/>
      <c r="AG776" s="152"/>
      <c r="AH776" s="4">
        <f t="shared" si="78"/>
        <v>0</v>
      </c>
      <c r="AI776" s="4">
        <f t="shared" si="79"/>
        <v>0</v>
      </c>
      <c r="AJ776" s="4">
        <f t="shared" si="80"/>
        <v>0</v>
      </c>
      <c r="AK776" s="4">
        <f t="shared" si="81"/>
        <v>0</v>
      </c>
      <c r="AL776" s="4">
        <f t="shared" si="82"/>
        <v>0</v>
      </c>
    </row>
    <row r="777" spans="6:38" ht="20.100000000000001" customHeight="1" x14ac:dyDescent="0.25">
      <c r="F777" s="4">
        <f t="shared" si="77"/>
        <v>0</v>
      </c>
      <c r="G777" s="218">
        <f t="shared" si="83"/>
        <v>0</v>
      </c>
      <c r="H777" s="212"/>
      <c r="I777" s="152"/>
      <c r="J777" s="152"/>
      <c r="K777" s="150"/>
      <c r="L777" s="150"/>
      <c r="M777" s="150"/>
      <c r="N777" s="150"/>
      <c r="O777" s="152"/>
      <c r="P777" s="152"/>
      <c r="Q777" s="152"/>
      <c r="R777" s="152"/>
      <c r="S777" s="152"/>
      <c r="T777" s="152"/>
      <c r="U777" s="152"/>
      <c r="V777" s="152"/>
      <c r="W777" s="152"/>
      <c r="X777" s="152"/>
      <c r="Y777" s="152"/>
      <c r="Z777" s="150"/>
      <c r="AA777" s="150"/>
      <c r="AB777" s="150"/>
      <c r="AC777" s="150"/>
      <c r="AD777" s="150"/>
      <c r="AE777" s="150"/>
      <c r="AF777" s="150"/>
      <c r="AG777" s="152"/>
      <c r="AH777" s="4">
        <f t="shared" si="78"/>
        <v>0</v>
      </c>
      <c r="AI777" s="4">
        <f t="shared" si="79"/>
        <v>0</v>
      </c>
      <c r="AJ777" s="4">
        <f t="shared" si="80"/>
        <v>0</v>
      </c>
      <c r="AK777" s="4">
        <f t="shared" si="81"/>
        <v>0</v>
      </c>
      <c r="AL777" s="4">
        <f t="shared" si="82"/>
        <v>0</v>
      </c>
    </row>
    <row r="778" spans="6:38" ht="20.100000000000001" customHeight="1" x14ac:dyDescent="0.25">
      <c r="F778" s="4">
        <f t="shared" si="77"/>
        <v>0</v>
      </c>
      <c r="G778" s="218">
        <f t="shared" si="83"/>
        <v>0</v>
      </c>
      <c r="H778" s="212"/>
      <c r="I778" s="152"/>
      <c r="J778" s="152"/>
      <c r="K778" s="150"/>
      <c r="L778" s="150"/>
      <c r="M778" s="150"/>
      <c r="N778" s="150"/>
      <c r="O778" s="152"/>
      <c r="P778" s="152"/>
      <c r="Q778" s="152"/>
      <c r="R778" s="152"/>
      <c r="S778" s="152"/>
      <c r="T778" s="152"/>
      <c r="U778" s="152"/>
      <c r="V778" s="152"/>
      <c r="W778" s="152"/>
      <c r="X778" s="152"/>
      <c r="Y778" s="152"/>
      <c r="Z778" s="150"/>
      <c r="AA778" s="150"/>
      <c r="AB778" s="150"/>
      <c r="AC778" s="150"/>
      <c r="AD778" s="150"/>
      <c r="AE778" s="150"/>
      <c r="AF778" s="150"/>
      <c r="AG778" s="152"/>
      <c r="AH778" s="4">
        <f t="shared" si="78"/>
        <v>0</v>
      </c>
      <c r="AI778" s="4">
        <f t="shared" si="79"/>
        <v>0</v>
      </c>
      <c r="AJ778" s="4">
        <f t="shared" si="80"/>
        <v>0</v>
      </c>
      <c r="AK778" s="4">
        <f t="shared" si="81"/>
        <v>0</v>
      </c>
      <c r="AL778" s="4">
        <f t="shared" si="82"/>
        <v>0</v>
      </c>
    </row>
    <row r="779" spans="6:38" ht="20.100000000000001" customHeight="1" x14ac:dyDescent="0.25">
      <c r="F779" s="4">
        <f t="shared" si="77"/>
        <v>0</v>
      </c>
      <c r="G779" s="218">
        <f t="shared" si="83"/>
        <v>0</v>
      </c>
      <c r="H779" s="212"/>
      <c r="I779" s="152"/>
      <c r="J779" s="152"/>
      <c r="K779" s="150"/>
      <c r="L779" s="150"/>
      <c r="M779" s="150"/>
      <c r="N779" s="150"/>
      <c r="O779" s="152"/>
      <c r="P779" s="152"/>
      <c r="Q779" s="152"/>
      <c r="R779" s="152"/>
      <c r="S779" s="152"/>
      <c r="T779" s="152"/>
      <c r="U779" s="152"/>
      <c r="V779" s="152"/>
      <c r="W779" s="152"/>
      <c r="X779" s="152"/>
      <c r="Y779" s="152"/>
      <c r="Z779" s="150"/>
      <c r="AA779" s="150"/>
      <c r="AB779" s="150"/>
      <c r="AC779" s="150"/>
      <c r="AD779" s="150"/>
      <c r="AE779" s="150"/>
      <c r="AF779" s="150"/>
      <c r="AG779" s="152"/>
      <c r="AH779" s="4">
        <f t="shared" si="78"/>
        <v>0</v>
      </c>
      <c r="AI779" s="4">
        <f t="shared" si="79"/>
        <v>0</v>
      </c>
      <c r="AJ779" s="4">
        <f t="shared" si="80"/>
        <v>0</v>
      </c>
      <c r="AK779" s="4">
        <f t="shared" si="81"/>
        <v>0</v>
      </c>
      <c r="AL779" s="4">
        <f t="shared" si="82"/>
        <v>0</v>
      </c>
    </row>
    <row r="780" spans="6:38" ht="20.100000000000001" customHeight="1" x14ac:dyDescent="0.25">
      <c r="F780" s="4">
        <f t="shared" si="77"/>
        <v>0</v>
      </c>
      <c r="G780" s="218">
        <f t="shared" si="83"/>
        <v>0</v>
      </c>
      <c r="H780" s="212"/>
      <c r="I780" s="152"/>
      <c r="J780" s="152"/>
      <c r="K780" s="150"/>
      <c r="L780" s="150"/>
      <c r="M780" s="150"/>
      <c r="N780" s="150"/>
      <c r="O780" s="152"/>
      <c r="P780" s="152"/>
      <c r="Q780" s="152"/>
      <c r="R780" s="152"/>
      <c r="S780" s="152"/>
      <c r="T780" s="152"/>
      <c r="U780" s="152"/>
      <c r="V780" s="152"/>
      <c r="W780" s="152"/>
      <c r="X780" s="152"/>
      <c r="Y780" s="152"/>
      <c r="Z780" s="150"/>
      <c r="AA780" s="150"/>
      <c r="AB780" s="150"/>
      <c r="AC780" s="150"/>
      <c r="AD780" s="150"/>
      <c r="AE780" s="150"/>
      <c r="AF780" s="150"/>
      <c r="AG780" s="152"/>
      <c r="AH780" s="4">
        <f t="shared" si="78"/>
        <v>0</v>
      </c>
      <c r="AI780" s="4">
        <f t="shared" si="79"/>
        <v>0</v>
      </c>
      <c r="AJ780" s="4">
        <f t="shared" si="80"/>
        <v>0</v>
      </c>
      <c r="AK780" s="4">
        <f t="shared" si="81"/>
        <v>0</v>
      </c>
      <c r="AL780" s="4">
        <f t="shared" si="82"/>
        <v>0</v>
      </c>
    </row>
    <row r="781" spans="6:38" ht="20.100000000000001" customHeight="1" x14ac:dyDescent="0.25">
      <c r="F781" s="4">
        <f t="shared" si="77"/>
        <v>0</v>
      </c>
      <c r="G781" s="218">
        <f t="shared" si="83"/>
        <v>0</v>
      </c>
      <c r="H781" s="212"/>
      <c r="I781" s="152"/>
      <c r="J781" s="152"/>
      <c r="K781" s="150"/>
      <c r="L781" s="150"/>
      <c r="M781" s="150"/>
      <c r="N781" s="150"/>
      <c r="O781" s="152"/>
      <c r="P781" s="152"/>
      <c r="Q781" s="152"/>
      <c r="R781" s="152"/>
      <c r="S781" s="152"/>
      <c r="T781" s="152"/>
      <c r="U781" s="152"/>
      <c r="V781" s="152"/>
      <c r="W781" s="152"/>
      <c r="X781" s="152"/>
      <c r="Y781" s="152"/>
      <c r="Z781" s="150"/>
      <c r="AA781" s="150"/>
      <c r="AB781" s="150"/>
      <c r="AC781" s="150"/>
      <c r="AD781" s="150"/>
      <c r="AE781" s="150"/>
      <c r="AF781" s="150"/>
      <c r="AG781" s="152"/>
      <c r="AH781" s="4">
        <f t="shared" si="78"/>
        <v>0</v>
      </c>
      <c r="AI781" s="4">
        <f t="shared" si="79"/>
        <v>0</v>
      </c>
      <c r="AJ781" s="4">
        <f t="shared" si="80"/>
        <v>0</v>
      </c>
      <c r="AK781" s="4">
        <f t="shared" si="81"/>
        <v>0</v>
      </c>
      <c r="AL781" s="4">
        <f t="shared" si="82"/>
        <v>0</v>
      </c>
    </row>
    <row r="782" spans="6:38" ht="20.100000000000001" customHeight="1" x14ac:dyDescent="0.25">
      <c r="F782" s="4">
        <f t="shared" ref="F782:F845" si="84">IFERROR(IF($D$16=1,(IF(G782&gt;=1,(IF(H782&gt;=$D$14,(IF(H782&lt;=$D$15,G782,0)),0)),0)),0),0)</f>
        <v>0</v>
      </c>
      <c r="G782" s="218">
        <f t="shared" si="83"/>
        <v>0</v>
      </c>
      <c r="H782" s="212"/>
      <c r="I782" s="152"/>
      <c r="J782" s="152"/>
      <c r="K782" s="150"/>
      <c r="L782" s="150"/>
      <c r="M782" s="150"/>
      <c r="N782" s="150"/>
      <c r="O782" s="152"/>
      <c r="P782" s="152"/>
      <c r="Q782" s="152"/>
      <c r="R782" s="152"/>
      <c r="S782" s="152"/>
      <c r="T782" s="152"/>
      <c r="U782" s="152"/>
      <c r="V782" s="152"/>
      <c r="W782" s="152"/>
      <c r="X782" s="152"/>
      <c r="Y782" s="152"/>
      <c r="Z782" s="150"/>
      <c r="AA782" s="150"/>
      <c r="AB782" s="150"/>
      <c r="AC782" s="150"/>
      <c r="AD782" s="150"/>
      <c r="AE782" s="150"/>
      <c r="AF782" s="150"/>
      <c r="AG782" s="152"/>
      <c r="AH782" s="4">
        <f t="shared" ref="AH782:AH845" si="85">IFERROR(IF($G782&gt;=1,(IF(LEN(P782)&gt;=2,VLOOKUP(P782,$A$1:$B$9,2,0),0)),0),0)</f>
        <v>0</v>
      </c>
      <c r="AI782" s="4">
        <f t="shared" ref="AI782:AI845" si="86">IFERROR(IF($G782&gt;=1,(IF(LEN(R782)&gt;=2,VLOOKUP(R782,$A$1:$B$9,2,0),0)),0),0)</f>
        <v>0</v>
      </c>
      <c r="AJ782" s="4">
        <f t="shared" ref="AJ782:AJ845" si="87">IFERROR(IF($G782&gt;=1,(IF(LEN(T782)&gt;=2,VLOOKUP(T782,$A$1:$B$9,2,0),0)),0),0)</f>
        <v>0</v>
      </c>
      <c r="AK782" s="4">
        <f t="shared" ref="AK782:AK845" si="88">IFERROR(IF($G782&gt;=1,(IF(LEN(V782)&gt;=2,VLOOKUP(V782,$A$1:$B$9,2,0),0)),0),0)</f>
        <v>0</v>
      </c>
      <c r="AL782" s="4">
        <f t="shared" ref="AL782:AL845" si="89">IFERROR(IF($G782&gt;=1,(IF(LEN(X782)&gt;=2,VLOOKUP(X782,$A$1:$B$9,2,0),0)),0),0)</f>
        <v>0</v>
      </c>
    </row>
    <row r="783" spans="6:38" ht="20.100000000000001" customHeight="1" x14ac:dyDescent="0.25">
      <c r="F783" s="4">
        <f t="shared" si="84"/>
        <v>0</v>
      </c>
      <c r="G783" s="218">
        <f t="shared" ref="G783:G846" si="90">IFERROR(IF(H783&gt;=2000,(IF(LEN(I783)&gt;=3,G782+1,0)),0),0)</f>
        <v>0</v>
      </c>
      <c r="H783" s="212"/>
      <c r="I783" s="152"/>
      <c r="J783" s="152"/>
      <c r="K783" s="150"/>
      <c r="L783" s="150"/>
      <c r="M783" s="150"/>
      <c r="N783" s="150"/>
      <c r="O783" s="152"/>
      <c r="P783" s="152"/>
      <c r="Q783" s="152"/>
      <c r="R783" s="152"/>
      <c r="S783" s="152"/>
      <c r="T783" s="152"/>
      <c r="U783" s="152"/>
      <c r="V783" s="152"/>
      <c r="W783" s="152"/>
      <c r="X783" s="152"/>
      <c r="Y783" s="152"/>
      <c r="Z783" s="150"/>
      <c r="AA783" s="150"/>
      <c r="AB783" s="150"/>
      <c r="AC783" s="150"/>
      <c r="AD783" s="150"/>
      <c r="AE783" s="150"/>
      <c r="AF783" s="150"/>
      <c r="AG783" s="152"/>
      <c r="AH783" s="4">
        <f t="shared" si="85"/>
        <v>0</v>
      </c>
      <c r="AI783" s="4">
        <f t="shared" si="86"/>
        <v>0</v>
      </c>
      <c r="AJ783" s="4">
        <f t="shared" si="87"/>
        <v>0</v>
      </c>
      <c r="AK783" s="4">
        <f t="shared" si="88"/>
        <v>0</v>
      </c>
      <c r="AL783" s="4">
        <f t="shared" si="89"/>
        <v>0</v>
      </c>
    </row>
    <row r="784" spans="6:38" ht="20.100000000000001" customHeight="1" x14ac:dyDescent="0.25">
      <c r="F784" s="4">
        <f t="shared" si="84"/>
        <v>0</v>
      </c>
      <c r="G784" s="218">
        <f t="shared" si="90"/>
        <v>0</v>
      </c>
      <c r="H784" s="212"/>
      <c r="I784" s="152"/>
      <c r="J784" s="152"/>
      <c r="K784" s="150"/>
      <c r="L784" s="150"/>
      <c r="M784" s="150"/>
      <c r="N784" s="150"/>
      <c r="O784" s="152"/>
      <c r="P784" s="152"/>
      <c r="Q784" s="152"/>
      <c r="R784" s="152"/>
      <c r="S784" s="152"/>
      <c r="T784" s="152"/>
      <c r="U784" s="152"/>
      <c r="V784" s="152"/>
      <c r="W784" s="152"/>
      <c r="X784" s="152"/>
      <c r="Y784" s="152"/>
      <c r="Z784" s="150"/>
      <c r="AA784" s="150"/>
      <c r="AB784" s="150"/>
      <c r="AC784" s="150"/>
      <c r="AD784" s="150"/>
      <c r="AE784" s="150"/>
      <c r="AF784" s="150"/>
      <c r="AG784" s="152"/>
      <c r="AH784" s="4">
        <f t="shared" si="85"/>
        <v>0</v>
      </c>
      <c r="AI784" s="4">
        <f t="shared" si="86"/>
        <v>0</v>
      </c>
      <c r="AJ784" s="4">
        <f t="shared" si="87"/>
        <v>0</v>
      </c>
      <c r="AK784" s="4">
        <f t="shared" si="88"/>
        <v>0</v>
      </c>
      <c r="AL784" s="4">
        <f t="shared" si="89"/>
        <v>0</v>
      </c>
    </row>
    <row r="785" spans="6:38" ht="20.100000000000001" customHeight="1" x14ac:dyDescent="0.25">
      <c r="F785" s="4">
        <f t="shared" si="84"/>
        <v>0</v>
      </c>
      <c r="G785" s="218">
        <f t="shared" si="90"/>
        <v>0</v>
      </c>
      <c r="H785" s="212"/>
      <c r="I785" s="152"/>
      <c r="J785" s="152"/>
      <c r="K785" s="150"/>
      <c r="L785" s="150"/>
      <c r="M785" s="150"/>
      <c r="N785" s="150"/>
      <c r="O785" s="152"/>
      <c r="P785" s="152"/>
      <c r="Q785" s="152"/>
      <c r="R785" s="152"/>
      <c r="S785" s="152"/>
      <c r="T785" s="152"/>
      <c r="U785" s="152"/>
      <c r="V785" s="152"/>
      <c r="W785" s="152"/>
      <c r="X785" s="152"/>
      <c r="Y785" s="152"/>
      <c r="Z785" s="150"/>
      <c r="AA785" s="150"/>
      <c r="AB785" s="150"/>
      <c r="AC785" s="150"/>
      <c r="AD785" s="150"/>
      <c r="AE785" s="150"/>
      <c r="AF785" s="150"/>
      <c r="AG785" s="152"/>
      <c r="AH785" s="4">
        <f t="shared" si="85"/>
        <v>0</v>
      </c>
      <c r="AI785" s="4">
        <f t="shared" si="86"/>
        <v>0</v>
      </c>
      <c r="AJ785" s="4">
        <f t="shared" si="87"/>
        <v>0</v>
      </c>
      <c r="AK785" s="4">
        <f t="shared" si="88"/>
        <v>0</v>
      </c>
      <c r="AL785" s="4">
        <f t="shared" si="89"/>
        <v>0</v>
      </c>
    </row>
    <row r="786" spans="6:38" ht="20.100000000000001" customHeight="1" x14ac:dyDescent="0.25">
      <c r="F786" s="4">
        <f t="shared" si="84"/>
        <v>0</v>
      </c>
      <c r="G786" s="218">
        <f t="shared" si="90"/>
        <v>0</v>
      </c>
      <c r="H786" s="212"/>
      <c r="I786" s="152"/>
      <c r="J786" s="152"/>
      <c r="K786" s="150"/>
      <c r="L786" s="150"/>
      <c r="M786" s="150"/>
      <c r="N786" s="150"/>
      <c r="O786" s="152"/>
      <c r="P786" s="152"/>
      <c r="Q786" s="152"/>
      <c r="R786" s="152"/>
      <c r="S786" s="152"/>
      <c r="T786" s="152"/>
      <c r="U786" s="152"/>
      <c r="V786" s="152"/>
      <c r="W786" s="152"/>
      <c r="X786" s="152"/>
      <c r="Y786" s="152"/>
      <c r="Z786" s="150"/>
      <c r="AA786" s="150"/>
      <c r="AB786" s="150"/>
      <c r="AC786" s="150"/>
      <c r="AD786" s="150"/>
      <c r="AE786" s="150"/>
      <c r="AF786" s="150"/>
      <c r="AG786" s="152"/>
      <c r="AH786" s="4">
        <f t="shared" si="85"/>
        <v>0</v>
      </c>
      <c r="AI786" s="4">
        <f t="shared" si="86"/>
        <v>0</v>
      </c>
      <c r="AJ786" s="4">
        <f t="shared" si="87"/>
        <v>0</v>
      </c>
      <c r="AK786" s="4">
        <f t="shared" si="88"/>
        <v>0</v>
      </c>
      <c r="AL786" s="4">
        <f t="shared" si="89"/>
        <v>0</v>
      </c>
    </row>
    <row r="787" spans="6:38" ht="20.100000000000001" customHeight="1" x14ac:dyDescent="0.25">
      <c r="F787" s="4">
        <f t="shared" si="84"/>
        <v>0</v>
      </c>
      <c r="G787" s="218">
        <f t="shared" si="90"/>
        <v>0</v>
      </c>
      <c r="H787" s="212"/>
      <c r="I787" s="152"/>
      <c r="J787" s="152"/>
      <c r="K787" s="150"/>
      <c r="L787" s="150"/>
      <c r="M787" s="150"/>
      <c r="N787" s="150"/>
      <c r="O787" s="152"/>
      <c r="P787" s="152"/>
      <c r="Q787" s="152"/>
      <c r="R787" s="152"/>
      <c r="S787" s="152"/>
      <c r="T787" s="152"/>
      <c r="U787" s="152"/>
      <c r="V787" s="152"/>
      <c r="W787" s="152"/>
      <c r="X787" s="152"/>
      <c r="Y787" s="152"/>
      <c r="Z787" s="150"/>
      <c r="AA787" s="150"/>
      <c r="AB787" s="150"/>
      <c r="AC787" s="150"/>
      <c r="AD787" s="150"/>
      <c r="AE787" s="150"/>
      <c r="AF787" s="150"/>
      <c r="AG787" s="152"/>
      <c r="AH787" s="4">
        <f t="shared" si="85"/>
        <v>0</v>
      </c>
      <c r="AI787" s="4">
        <f t="shared" si="86"/>
        <v>0</v>
      </c>
      <c r="AJ787" s="4">
        <f t="shared" si="87"/>
        <v>0</v>
      </c>
      <c r="AK787" s="4">
        <f t="shared" si="88"/>
        <v>0</v>
      </c>
      <c r="AL787" s="4">
        <f t="shared" si="89"/>
        <v>0</v>
      </c>
    </row>
    <row r="788" spans="6:38" ht="20.100000000000001" customHeight="1" x14ac:dyDescent="0.25">
      <c r="F788" s="4">
        <f t="shared" si="84"/>
        <v>0</v>
      </c>
      <c r="G788" s="218">
        <f t="shared" si="90"/>
        <v>0</v>
      </c>
      <c r="H788" s="212"/>
      <c r="I788" s="152"/>
      <c r="J788" s="152"/>
      <c r="K788" s="150"/>
      <c r="L788" s="150"/>
      <c r="M788" s="150"/>
      <c r="N788" s="150"/>
      <c r="O788" s="152"/>
      <c r="P788" s="152"/>
      <c r="Q788" s="152"/>
      <c r="R788" s="152"/>
      <c r="S788" s="152"/>
      <c r="T788" s="152"/>
      <c r="U788" s="152"/>
      <c r="V788" s="152"/>
      <c r="W788" s="152"/>
      <c r="X788" s="152"/>
      <c r="Y788" s="152"/>
      <c r="Z788" s="150"/>
      <c r="AA788" s="150"/>
      <c r="AB788" s="150"/>
      <c r="AC788" s="150"/>
      <c r="AD788" s="150"/>
      <c r="AE788" s="150"/>
      <c r="AF788" s="150"/>
      <c r="AG788" s="152"/>
      <c r="AH788" s="4">
        <f t="shared" si="85"/>
        <v>0</v>
      </c>
      <c r="AI788" s="4">
        <f t="shared" si="86"/>
        <v>0</v>
      </c>
      <c r="AJ788" s="4">
        <f t="shared" si="87"/>
        <v>0</v>
      </c>
      <c r="AK788" s="4">
        <f t="shared" si="88"/>
        <v>0</v>
      </c>
      <c r="AL788" s="4">
        <f t="shared" si="89"/>
        <v>0</v>
      </c>
    </row>
    <row r="789" spans="6:38" ht="20.100000000000001" customHeight="1" x14ac:dyDescent="0.25">
      <c r="F789" s="4">
        <f t="shared" si="84"/>
        <v>0</v>
      </c>
      <c r="G789" s="218">
        <f t="shared" si="90"/>
        <v>0</v>
      </c>
      <c r="H789" s="212"/>
      <c r="I789" s="152"/>
      <c r="J789" s="152"/>
      <c r="K789" s="150"/>
      <c r="L789" s="150"/>
      <c r="M789" s="150"/>
      <c r="N789" s="150"/>
      <c r="O789" s="152"/>
      <c r="P789" s="152"/>
      <c r="Q789" s="152"/>
      <c r="R789" s="152"/>
      <c r="S789" s="152"/>
      <c r="T789" s="152"/>
      <c r="U789" s="152"/>
      <c r="V789" s="152"/>
      <c r="W789" s="152"/>
      <c r="X789" s="152"/>
      <c r="Y789" s="152"/>
      <c r="Z789" s="150"/>
      <c r="AA789" s="150"/>
      <c r="AB789" s="150"/>
      <c r="AC789" s="150"/>
      <c r="AD789" s="150"/>
      <c r="AE789" s="150"/>
      <c r="AF789" s="150"/>
      <c r="AG789" s="152"/>
      <c r="AH789" s="4">
        <f t="shared" si="85"/>
        <v>0</v>
      </c>
      <c r="AI789" s="4">
        <f t="shared" si="86"/>
        <v>0</v>
      </c>
      <c r="AJ789" s="4">
        <f t="shared" si="87"/>
        <v>0</v>
      </c>
      <c r="AK789" s="4">
        <f t="shared" si="88"/>
        <v>0</v>
      </c>
      <c r="AL789" s="4">
        <f t="shared" si="89"/>
        <v>0</v>
      </c>
    </row>
    <row r="790" spans="6:38" ht="20.100000000000001" customHeight="1" x14ac:dyDescent="0.25">
      <c r="F790" s="4">
        <f t="shared" si="84"/>
        <v>0</v>
      </c>
      <c r="G790" s="218">
        <f t="shared" si="90"/>
        <v>0</v>
      </c>
      <c r="H790" s="212"/>
      <c r="I790" s="152"/>
      <c r="J790" s="152"/>
      <c r="K790" s="150"/>
      <c r="L790" s="150"/>
      <c r="M790" s="150"/>
      <c r="N790" s="150"/>
      <c r="O790" s="152"/>
      <c r="P790" s="152"/>
      <c r="Q790" s="152"/>
      <c r="R790" s="152"/>
      <c r="S790" s="152"/>
      <c r="T790" s="152"/>
      <c r="U790" s="152"/>
      <c r="V790" s="152"/>
      <c r="W790" s="152"/>
      <c r="X790" s="152"/>
      <c r="Y790" s="152"/>
      <c r="Z790" s="150"/>
      <c r="AA790" s="150"/>
      <c r="AB790" s="150"/>
      <c r="AC790" s="150"/>
      <c r="AD790" s="150"/>
      <c r="AE790" s="150"/>
      <c r="AF790" s="150"/>
      <c r="AG790" s="152"/>
      <c r="AH790" s="4">
        <f t="shared" si="85"/>
        <v>0</v>
      </c>
      <c r="AI790" s="4">
        <f t="shared" si="86"/>
        <v>0</v>
      </c>
      <c r="AJ790" s="4">
        <f t="shared" si="87"/>
        <v>0</v>
      </c>
      <c r="AK790" s="4">
        <f t="shared" si="88"/>
        <v>0</v>
      </c>
      <c r="AL790" s="4">
        <f t="shared" si="89"/>
        <v>0</v>
      </c>
    </row>
    <row r="791" spans="6:38" ht="20.100000000000001" customHeight="1" x14ac:dyDescent="0.25">
      <c r="F791" s="4">
        <f t="shared" si="84"/>
        <v>0</v>
      </c>
      <c r="G791" s="218">
        <f t="shared" si="90"/>
        <v>0</v>
      </c>
      <c r="H791" s="212"/>
      <c r="I791" s="152"/>
      <c r="J791" s="152"/>
      <c r="K791" s="150"/>
      <c r="L791" s="150"/>
      <c r="M791" s="150"/>
      <c r="N791" s="150"/>
      <c r="O791" s="152"/>
      <c r="P791" s="152"/>
      <c r="Q791" s="152"/>
      <c r="R791" s="152"/>
      <c r="S791" s="152"/>
      <c r="T791" s="152"/>
      <c r="U791" s="152"/>
      <c r="V791" s="152"/>
      <c r="W791" s="152"/>
      <c r="X791" s="152"/>
      <c r="Y791" s="152"/>
      <c r="Z791" s="150"/>
      <c r="AA791" s="150"/>
      <c r="AB791" s="150"/>
      <c r="AC791" s="150"/>
      <c r="AD791" s="150"/>
      <c r="AE791" s="150"/>
      <c r="AF791" s="150"/>
      <c r="AG791" s="152"/>
      <c r="AH791" s="4">
        <f t="shared" si="85"/>
        <v>0</v>
      </c>
      <c r="AI791" s="4">
        <f t="shared" si="86"/>
        <v>0</v>
      </c>
      <c r="AJ791" s="4">
        <f t="shared" si="87"/>
        <v>0</v>
      </c>
      <c r="AK791" s="4">
        <f t="shared" si="88"/>
        <v>0</v>
      </c>
      <c r="AL791" s="4">
        <f t="shared" si="89"/>
        <v>0</v>
      </c>
    </row>
    <row r="792" spans="6:38" ht="20.100000000000001" customHeight="1" x14ac:dyDescent="0.25">
      <c r="F792" s="4">
        <f t="shared" si="84"/>
        <v>0</v>
      </c>
      <c r="G792" s="218">
        <f t="shared" si="90"/>
        <v>0</v>
      </c>
      <c r="H792" s="212"/>
      <c r="I792" s="152"/>
      <c r="J792" s="152"/>
      <c r="K792" s="150"/>
      <c r="L792" s="150"/>
      <c r="M792" s="150"/>
      <c r="N792" s="150"/>
      <c r="O792" s="152"/>
      <c r="P792" s="152"/>
      <c r="Q792" s="152"/>
      <c r="R792" s="152"/>
      <c r="S792" s="152"/>
      <c r="T792" s="152"/>
      <c r="U792" s="152"/>
      <c r="V792" s="152"/>
      <c r="W792" s="152"/>
      <c r="X792" s="152"/>
      <c r="Y792" s="152"/>
      <c r="Z792" s="150"/>
      <c r="AA792" s="150"/>
      <c r="AB792" s="150"/>
      <c r="AC792" s="150"/>
      <c r="AD792" s="150"/>
      <c r="AE792" s="150"/>
      <c r="AF792" s="150"/>
      <c r="AG792" s="152"/>
      <c r="AH792" s="4">
        <f t="shared" si="85"/>
        <v>0</v>
      </c>
      <c r="AI792" s="4">
        <f t="shared" si="86"/>
        <v>0</v>
      </c>
      <c r="AJ792" s="4">
        <f t="shared" si="87"/>
        <v>0</v>
      </c>
      <c r="AK792" s="4">
        <f t="shared" si="88"/>
        <v>0</v>
      </c>
      <c r="AL792" s="4">
        <f t="shared" si="89"/>
        <v>0</v>
      </c>
    </row>
    <row r="793" spans="6:38" ht="20.100000000000001" customHeight="1" x14ac:dyDescent="0.25">
      <c r="F793" s="4">
        <f t="shared" si="84"/>
        <v>0</v>
      </c>
      <c r="G793" s="218">
        <f t="shared" si="90"/>
        <v>0</v>
      </c>
      <c r="H793" s="212"/>
      <c r="I793" s="152"/>
      <c r="J793" s="152"/>
      <c r="K793" s="150"/>
      <c r="L793" s="150"/>
      <c r="M793" s="150"/>
      <c r="N793" s="150"/>
      <c r="O793" s="152"/>
      <c r="P793" s="152"/>
      <c r="Q793" s="152"/>
      <c r="R793" s="152"/>
      <c r="S793" s="152"/>
      <c r="T793" s="152"/>
      <c r="U793" s="152"/>
      <c r="V793" s="152"/>
      <c r="W793" s="152"/>
      <c r="X793" s="152"/>
      <c r="Y793" s="152"/>
      <c r="Z793" s="150"/>
      <c r="AA793" s="150"/>
      <c r="AB793" s="150"/>
      <c r="AC793" s="150"/>
      <c r="AD793" s="150"/>
      <c r="AE793" s="150"/>
      <c r="AF793" s="150"/>
      <c r="AG793" s="152"/>
      <c r="AH793" s="4">
        <f t="shared" si="85"/>
        <v>0</v>
      </c>
      <c r="AI793" s="4">
        <f t="shared" si="86"/>
        <v>0</v>
      </c>
      <c r="AJ793" s="4">
        <f t="shared" si="87"/>
        <v>0</v>
      </c>
      <c r="AK793" s="4">
        <f t="shared" si="88"/>
        <v>0</v>
      </c>
      <c r="AL793" s="4">
        <f t="shared" si="89"/>
        <v>0</v>
      </c>
    </row>
    <row r="794" spans="6:38" ht="20.100000000000001" customHeight="1" x14ac:dyDescent="0.25">
      <c r="F794" s="4">
        <f t="shared" si="84"/>
        <v>0</v>
      </c>
      <c r="G794" s="218">
        <f t="shared" si="90"/>
        <v>0</v>
      </c>
      <c r="H794" s="212"/>
      <c r="I794" s="152"/>
      <c r="J794" s="152"/>
      <c r="K794" s="150"/>
      <c r="L794" s="150"/>
      <c r="M794" s="150"/>
      <c r="N794" s="150"/>
      <c r="O794" s="152"/>
      <c r="P794" s="152"/>
      <c r="Q794" s="152"/>
      <c r="R794" s="152"/>
      <c r="S794" s="152"/>
      <c r="T794" s="152"/>
      <c r="U794" s="152"/>
      <c r="V794" s="152"/>
      <c r="W794" s="152"/>
      <c r="X794" s="152"/>
      <c r="Y794" s="152"/>
      <c r="Z794" s="150"/>
      <c r="AA794" s="150"/>
      <c r="AB794" s="150"/>
      <c r="AC794" s="150"/>
      <c r="AD794" s="150"/>
      <c r="AE794" s="150"/>
      <c r="AF794" s="150"/>
      <c r="AG794" s="152"/>
      <c r="AH794" s="4">
        <f t="shared" si="85"/>
        <v>0</v>
      </c>
      <c r="AI794" s="4">
        <f t="shared" si="86"/>
        <v>0</v>
      </c>
      <c r="AJ794" s="4">
        <f t="shared" si="87"/>
        <v>0</v>
      </c>
      <c r="AK794" s="4">
        <f t="shared" si="88"/>
        <v>0</v>
      </c>
      <c r="AL794" s="4">
        <f t="shared" si="89"/>
        <v>0</v>
      </c>
    </row>
    <row r="795" spans="6:38" ht="20.100000000000001" customHeight="1" x14ac:dyDescent="0.25">
      <c r="F795" s="4">
        <f t="shared" si="84"/>
        <v>0</v>
      </c>
      <c r="G795" s="218">
        <f t="shared" si="90"/>
        <v>0</v>
      </c>
      <c r="H795" s="212"/>
      <c r="I795" s="152"/>
      <c r="J795" s="152"/>
      <c r="K795" s="150"/>
      <c r="L795" s="150"/>
      <c r="M795" s="150"/>
      <c r="N795" s="150"/>
      <c r="O795" s="152"/>
      <c r="P795" s="152"/>
      <c r="Q795" s="152"/>
      <c r="R795" s="152"/>
      <c r="S795" s="152"/>
      <c r="T795" s="152"/>
      <c r="U795" s="152"/>
      <c r="V795" s="152"/>
      <c r="W795" s="152"/>
      <c r="X795" s="152"/>
      <c r="Y795" s="152"/>
      <c r="Z795" s="150"/>
      <c r="AA795" s="150"/>
      <c r="AB795" s="150"/>
      <c r="AC795" s="150"/>
      <c r="AD795" s="150"/>
      <c r="AE795" s="150"/>
      <c r="AF795" s="150"/>
      <c r="AG795" s="152"/>
      <c r="AH795" s="4">
        <f t="shared" si="85"/>
        <v>0</v>
      </c>
      <c r="AI795" s="4">
        <f t="shared" si="86"/>
        <v>0</v>
      </c>
      <c r="AJ795" s="4">
        <f t="shared" si="87"/>
        <v>0</v>
      </c>
      <c r="AK795" s="4">
        <f t="shared" si="88"/>
        <v>0</v>
      </c>
      <c r="AL795" s="4">
        <f t="shared" si="89"/>
        <v>0</v>
      </c>
    </row>
    <row r="796" spans="6:38" ht="20.100000000000001" customHeight="1" x14ac:dyDescent="0.25">
      <c r="F796" s="4">
        <f t="shared" si="84"/>
        <v>0</v>
      </c>
      <c r="G796" s="218">
        <f t="shared" si="90"/>
        <v>0</v>
      </c>
      <c r="H796" s="212"/>
      <c r="I796" s="152"/>
      <c r="J796" s="152"/>
      <c r="K796" s="150"/>
      <c r="L796" s="150"/>
      <c r="M796" s="150"/>
      <c r="N796" s="150"/>
      <c r="O796" s="152"/>
      <c r="P796" s="152"/>
      <c r="Q796" s="152"/>
      <c r="R796" s="152"/>
      <c r="S796" s="152"/>
      <c r="T796" s="152"/>
      <c r="U796" s="152"/>
      <c r="V796" s="152"/>
      <c r="W796" s="152"/>
      <c r="X796" s="152"/>
      <c r="Y796" s="152"/>
      <c r="Z796" s="150"/>
      <c r="AA796" s="150"/>
      <c r="AB796" s="150"/>
      <c r="AC796" s="150"/>
      <c r="AD796" s="150"/>
      <c r="AE796" s="150"/>
      <c r="AF796" s="150"/>
      <c r="AG796" s="152"/>
      <c r="AH796" s="4">
        <f t="shared" si="85"/>
        <v>0</v>
      </c>
      <c r="AI796" s="4">
        <f t="shared" si="86"/>
        <v>0</v>
      </c>
      <c r="AJ796" s="4">
        <f t="shared" si="87"/>
        <v>0</v>
      </c>
      <c r="AK796" s="4">
        <f t="shared" si="88"/>
        <v>0</v>
      </c>
      <c r="AL796" s="4">
        <f t="shared" si="89"/>
        <v>0</v>
      </c>
    </row>
    <row r="797" spans="6:38" ht="20.100000000000001" customHeight="1" x14ac:dyDescent="0.25">
      <c r="F797" s="4">
        <f t="shared" si="84"/>
        <v>0</v>
      </c>
      <c r="G797" s="218">
        <f t="shared" si="90"/>
        <v>0</v>
      </c>
      <c r="H797" s="212"/>
      <c r="I797" s="152"/>
      <c r="J797" s="152"/>
      <c r="K797" s="150"/>
      <c r="L797" s="150"/>
      <c r="M797" s="150"/>
      <c r="N797" s="150"/>
      <c r="O797" s="152"/>
      <c r="P797" s="152"/>
      <c r="Q797" s="152"/>
      <c r="R797" s="152"/>
      <c r="S797" s="152"/>
      <c r="T797" s="152"/>
      <c r="U797" s="152"/>
      <c r="V797" s="152"/>
      <c r="W797" s="152"/>
      <c r="X797" s="152"/>
      <c r="Y797" s="152"/>
      <c r="Z797" s="150"/>
      <c r="AA797" s="150"/>
      <c r="AB797" s="150"/>
      <c r="AC797" s="150"/>
      <c r="AD797" s="150"/>
      <c r="AE797" s="150"/>
      <c r="AF797" s="150"/>
      <c r="AG797" s="152"/>
      <c r="AH797" s="4">
        <f t="shared" si="85"/>
        <v>0</v>
      </c>
      <c r="AI797" s="4">
        <f t="shared" si="86"/>
        <v>0</v>
      </c>
      <c r="AJ797" s="4">
        <f t="shared" si="87"/>
        <v>0</v>
      </c>
      <c r="AK797" s="4">
        <f t="shared" si="88"/>
        <v>0</v>
      </c>
      <c r="AL797" s="4">
        <f t="shared" si="89"/>
        <v>0</v>
      </c>
    </row>
    <row r="798" spans="6:38" ht="20.100000000000001" customHeight="1" x14ac:dyDescent="0.25">
      <c r="F798" s="4">
        <f t="shared" si="84"/>
        <v>0</v>
      </c>
      <c r="G798" s="218">
        <f t="shared" si="90"/>
        <v>0</v>
      </c>
      <c r="H798" s="212"/>
      <c r="I798" s="152"/>
      <c r="J798" s="152"/>
      <c r="K798" s="150"/>
      <c r="L798" s="150"/>
      <c r="M798" s="150"/>
      <c r="N798" s="150"/>
      <c r="O798" s="152"/>
      <c r="P798" s="152"/>
      <c r="Q798" s="152"/>
      <c r="R798" s="152"/>
      <c r="S798" s="152"/>
      <c r="T798" s="152"/>
      <c r="U798" s="152"/>
      <c r="V798" s="152"/>
      <c r="W798" s="152"/>
      <c r="X798" s="152"/>
      <c r="Y798" s="152"/>
      <c r="Z798" s="150"/>
      <c r="AA798" s="150"/>
      <c r="AB798" s="150"/>
      <c r="AC798" s="150"/>
      <c r="AD798" s="150"/>
      <c r="AE798" s="150"/>
      <c r="AF798" s="150"/>
      <c r="AG798" s="152"/>
      <c r="AH798" s="4">
        <f t="shared" si="85"/>
        <v>0</v>
      </c>
      <c r="AI798" s="4">
        <f t="shared" si="86"/>
        <v>0</v>
      </c>
      <c r="AJ798" s="4">
        <f t="shared" si="87"/>
        <v>0</v>
      </c>
      <c r="AK798" s="4">
        <f t="shared" si="88"/>
        <v>0</v>
      </c>
      <c r="AL798" s="4">
        <f t="shared" si="89"/>
        <v>0</v>
      </c>
    </row>
    <row r="799" spans="6:38" ht="20.100000000000001" customHeight="1" x14ac:dyDescent="0.25">
      <c r="F799" s="4">
        <f t="shared" si="84"/>
        <v>0</v>
      </c>
      <c r="G799" s="218">
        <f t="shared" si="90"/>
        <v>0</v>
      </c>
      <c r="H799" s="212"/>
      <c r="I799" s="152"/>
      <c r="J799" s="152"/>
      <c r="K799" s="150"/>
      <c r="L799" s="150"/>
      <c r="M799" s="150"/>
      <c r="N799" s="150"/>
      <c r="O799" s="152"/>
      <c r="P799" s="152"/>
      <c r="Q799" s="152"/>
      <c r="R799" s="152"/>
      <c r="S799" s="152"/>
      <c r="T799" s="152"/>
      <c r="U799" s="152"/>
      <c r="V799" s="152"/>
      <c r="W799" s="152"/>
      <c r="X799" s="152"/>
      <c r="Y799" s="152"/>
      <c r="Z799" s="150"/>
      <c r="AA799" s="150"/>
      <c r="AB799" s="150"/>
      <c r="AC799" s="150"/>
      <c r="AD799" s="150"/>
      <c r="AE799" s="150"/>
      <c r="AF799" s="150"/>
      <c r="AG799" s="152"/>
      <c r="AH799" s="4">
        <f t="shared" si="85"/>
        <v>0</v>
      </c>
      <c r="AI799" s="4">
        <f t="shared" si="86"/>
        <v>0</v>
      </c>
      <c r="AJ799" s="4">
        <f t="shared" si="87"/>
        <v>0</v>
      </c>
      <c r="AK799" s="4">
        <f t="shared" si="88"/>
        <v>0</v>
      </c>
      <c r="AL799" s="4">
        <f t="shared" si="89"/>
        <v>0</v>
      </c>
    </row>
    <row r="800" spans="6:38" ht="20.100000000000001" customHeight="1" x14ac:dyDescent="0.25">
      <c r="F800" s="4">
        <f t="shared" si="84"/>
        <v>0</v>
      </c>
      <c r="G800" s="218">
        <f t="shared" si="90"/>
        <v>0</v>
      </c>
      <c r="H800" s="212"/>
      <c r="I800" s="152"/>
      <c r="J800" s="152"/>
      <c r="K800" s="150"/>
      <c r="L800" s="150"/>
      <c r="M800" s="150"/>
      <c r="N800" s="150"/>
      <c r="O800" s="152"/>
      <c r="P800" s="152"/>
      <c r="Q800" s="152"/>
      <c r="R800" s="152"/>
      <c r="S800" s="152"/>
      <c r="T800" s="152"/>
      <c r="U800" s="152"/>
      <c r="V800" s="152"/>
      <c r="W800" s="152"/>
      <c r="X800" s="152"/>
      <c r="Y800" s="152"/>
      <c r="Z800" s="150"/>
      <c r="AA800" s="150"/>
      <c r="AB800" s="150"/>
      <c r="AC800" s="150"/>
      <c r="AD800" s="150"/>
      <c r="AE800" s="150"/>
      <c r="AF800" s="150"/>
      <c r="AG800" s="152"/>
      <c r="AH800" s="4">
        <f t="shared" si="85"/>
        <v>0</v>
      </c>
      <c r="AI800" s="4">
        <f t="shared" si="86"/>
        <v>0</v>
      </c>
      <c r="AJ800" s="4">
        <f t="shared" si="87"/>
        <v>0</v>
      </c>
      <c r="AK800" s="4">
        <f t="shared" si="88"/>
        <v>0</v>
      </c>
      <c r="AL800" s="4">
        <f t="shared" si="89"/>
        <v>0</v>
      </c>
    </row>
    <row r="801" spans="6:38" ht="20.100000000000001" customHeight="1" x14ac:dyDescent="0.25">
      <c r="F801" s="4">
        <f t="shared" si="84"/>
        <v>0</v>
      </c>
      <c r="G801" s="218">
        <f t="shared" si="90"/>
        <v>0</v>
      </c>
      <c r="H801" s="212"/>
      <c r="I801" s="152"/>
      <c r="J801" s="152"/>
      <c r="K801" s="150"/>
      <c r="L801" s="150"/>
      <c r="M801" s="150"/>
      <c r="N801" s="150"/>
      <c r="O801" s="152"/>
      <c r="P801" s="152"/>
      <c r="Q801" s="152"/>
      <c r="R801" s="152"/>
      <c r="S801" s="152"/>
      <c r="T801" s="152"/>
      <c r="U801" s="152"/>
      <c r="V801" s="152"/>
      <c r="W801" s="152"/>
      <c r="X801" s="152"/>
      <c r="Y801" s="152"/>
      <c r="Z801" s="150"/>
      <c r="AA801" s="150"/>
      <c r="AB801" s="150"/>
      <c r="AC801" s="150"/>
      <c r="AD801" s="150"/>
      <c r="AE801" s="150"/>
      <c r="AF801" s="150"/>
      <c r="AG801" s="152"/>
      <c r="AH801" s="4">
        <f t="shared" si="85"/>
        <v>0</v>
      </c>
      <c r="AI801" s="4">
        <f t="shared" si="86"/>
        <v>0</v>
      </c>
      <c r="AJ801" s="4">
        <f t="shared" si="87"/>
        <v>0</v>
      </c>
      <c r="AK801" s="4">
        <f t="shared" si="88"/>
        <v>0</v>
      </c>
      <c r="AL801" s="4">
        <f t="shared" si="89"/>
        <v>0</v>
      </c>
    </row>
    <row r="802" spans="6:38" ht="20.100000000000001" customHeight="1" x14ac:dyDescent="0.25">
      <c r="F802" s="4">
        <f t="shared" si="84"/>
        <v>0</v>
      </c>
      <c r="G802" s="218">
        <f t="shared" si="90"/>
        <v>0</v>
      </c>
      <c r="H802" s="212"/>
      <c r="I802" s="152"/>
      <c r="J802" s="152"/>
      <c r="K802" s="150"/>
      <c r="L802" s="150"/>
      <c r="M802" s="150"/>
      <c r="N802" s="150"/>
      <c r="O802" s="152"/>
      <c r="P802" s="152"/>
      <c r="Q802" s="152"/>
      <c r="R802" s="152"/>
      <c r="S802" s="152"/>
      <c r="T802" s="152"/>
      <c r="U802" s="152"/>
      <c r="V802" s="152"/>
      <c r="W802" s="152"/>
      <c r="X802" s="152"/>
      <c r="Y802" s="152"/>
      <c r="Z802" s="150"/>
      <c r="AA802" s="150"/>
      <c r="AB802" s="150"/>
      <c r="AC802" s="150"/>
      <c r="AD802" s="150"/>
      <c r="AE802" s="150"/>
      <c r="AF802" s="150"/>
      <c r="AG802" s="152"/>
      <c r="AH802" s="4">
        <f t="shared" si="85"/>
        <v>0</v>
      </c>
      <c r="AI802" s="4">
        <f t="shared" si="86"/>
        <v>0</v>
      </c>
      <c r="AJ802" s="4">
        <f t="shared" si="87"/>
        <v>0</v>
      </c>
      <c r="AK802" s="4">
        <f t="shared" si="88"/>
        <v>0</v>
      </c>
      <c r="AL802" s="4">
        <f t="shared" si="89"/>
        <v>0</v>
      </c>
    </row>
    <row r="803" spans="6:38" ht="20.100000000000001" customHeight="1" x14ac:dyDescent="0.25">
      <c r="F803" s="4">
        <f t="shared" si="84"/>
        <v>0</v>
      </c>
      <c r="G803" s="218">
        <f t="shared" si="90"/>
        <v>0</v>
      </c>
      <c r="H803" s="212"/>
      <c r="I803" s="152"/>
      <c r="J803" s="152"/>
      <c r="K803" s="150"/>
      <c r="L803" s="150"/>
      <c r="M803" s="150"/>
      <c r="N803" s="150"/>
      <c r="O803" s="152"/>
      <c r="P803" s="152"/>
      <c r="Q803" s="152"/>
      <c r="R803" s="152"/>
      <c r="S803" s="152"/>
      <c r="T803" s="152"/>
      <c r="U803" s="152"/>
      <c r="V803" s="152"/>
      <c r="W803" s="152"/>
      <c r="X803" s="152"/>
      <c r="Y803" s="152"/>
      <c r="Z803" s="150"/>
      <c r="AA803" s="150"/>
      <c r="AB803" s="150"/>
      <c r="AC803" s="150"/>
      <c r="AD803" s="150"/>
      <c r="AE803" s="150"/>
      <c r="AF803" s="150"/>
      <c r="AG803" s="152"/>
      <c r="AH803" s="4">
        <f t="shared" si="85"/>
        <v>0</v>
      </c>
      <c r="AI803" s="4">
        <f t="shared" si="86"/>
        <v>0</v>
      </c>
      <c r="AJ803" s="4">
        <f t="shared" si="87"/>
        <v>0</v>
      </c>
      <c r="AK803" s="4">
        <f t="shared" si="88"/>
        <v>0</v>
      </c>
      <c r="AL803" s="4">
        <f t="shared" si="89"/>
        <v>0</v>
      </c>
    </row>
    <row r="804" spans="6:38" ht="20.100000000000001" customHeight="1" x14ac:dyDescent="0.25">
      <c r="F804" s="4">
        <f t="shared" si="84"/>
        <v>0</v>
      </c>
      <c r="G804" s="218">
        <f t="shared" si="90"/>
        <v>0</v>
      </c>
      <c r="H804" s="212"/>
      <c r="I804" s="152"/>
      <c r="J804" s="152"/>
      <c r="K804" s="150"/>
      <c r="L804" s="150"/>
      <c r="M804" s="150"/>
      <c r="N804" s="150"/>
      <c r="O804" s="152"/>
      <c r="P804" s="152"/>
      <c r="Q804" s="152"/>
      <c r="R804" s="152"/>
      <c r="S804" s="152"/>
      <c r="T804" s="152"/>
      <c r="U804" s="152"/>
      <c r="V804" s="152"/>
      <c r="W804" s="152"/>
      <c r="X804" s="152"/>
      <c r="Y804" s="152"/>
      <c r="Z804" s="150"/>
      <c r="AA804" s="150"/>
      <c r="AB804" s="150"/>
      <c r="AC804" s="150"/>
      <c r="AD804" s="150"/>
      <c r="AE804" s="150"/>
      <c r="AF804" s="150"/>
      <c r="AG804" s="152"/>
      <c r="AH804" s="4">
        <f t="shared" si="85"/>
        <v>0</v>
      </c>
      <c r="AI804" s="4">
        <f t="shared" si="86"/>
        <v>0</v>
      </c>
      <c r="AJ804" s="4">
        <f t="shared" si="87"/>
        <v>0</v>
      </c>
      <c r="AK804" s="4">
        <f t="shared" si="88"/>
        <v>0</v>
      </c>
      <c r="AL804" s="4">
        <f t="shared" si="89"/>
        <v>0</v>
      </c>
    </row>
    <row r="805" spans="6:38" ht="20.100000000000001" customHeight="1" x14ac:dyDescent="0.25">
      <c r="F805" s="4">
        <f t="shared" si="84"/>
        <v>0</v>
      </c>
      <c r="G805" s="218">
        <f t="shared" si="90"/>
        <v>0</v>
      </c>
      <c r="H805" s="212"/>
      <c r="I805" s="152"/>
      <c r="J805" s="152"/>
      <c r="K805" s="150"/>
      <c r="L805" s="150"/>
      <c r="M805" s="150"/>
      <c r="N805" s="150"/>
      <c r="O805" s="152"/>
      <c r="P805" s="152"/>
      <c r="Q805" s="152"/>
      <c r="R805" s="152"/>
      <c r="S805" s="152"/>
      <c r="T805" s="152"/>
      <c r="U805" s="152"/>
      <c r="V805" s="152"/>
      <c r="W805" s="152"/>
      <c r="X805" s="152"/>
      <c r="Y805" s="152"/>
      <c r="Z805" s="150"/>
      <c r="AA805" s="150"/>
      <c r="AB805" s="150"/>
      <c r="AC805" s="150"/>
      <c r="AD805" s="150"/>
      <c r="AE805" s="150"/>
      <c r="AF805" s="150"/>
      <c r="AG805" s="152"/>
      <c r="AH805" s="4">
        <f t="shared" si="85"/>
        <v>0</v>
      </c>
      <c r="AI805" s="4">
        <f t="shared" si="86"/>
        <v>0</v>
      </c>
      <c r="AJ805" s="4">
        <f t="shared" si="87"/>
        <v>0</v>
      </c>
      <c r="AK805" s="4">
        <f t="shared" si="88"/>
        <v>0</v>
      </c>
      <c r="AL805" s="4">
        <f t="shared" si="89"/>
        <v>0</v>
      </c>
    </row>
    <row r="806" spans="6:38" ht="20.100000000000001" customHeight="1" x14ac:dyDescent="0.25">
      <c r="F806" s="4">
        <f t="shared" si="84"/>
        <v>0</v>
      </c>
      <c r="G806" s="218">
        <f t="shared" si="90"/>
        <v>0</v>
      </c>
      <c r="H806" s="212"/>
      <c r="I806" s="152"/>
      <c r="J806" s="152"/>
      <c r="K806" s="150"/>
      <c r="L806" s="150"/>
      <c r="M806" s="150"/>
      <c r="N806" s="150"/>
      <c r="O806" s="152"/>
      <c r="P806" s="152"/>
      <c r="Q806" s="152"/>
      <c r="R806" s="152"/>
      <c r="S806" s="152"/>
      <c r="T806" s="152"/>
      <c r="U806" s="152"/>
      <c r="V806" s="152"/>
      <c r="W806" s="152"/>
      <c r="X806" s="152"/>
      <c r="Y806" s="152"/>
      <c r="Z806" s="150"/>
      <c r="AA806" s="150"/>
      <c r="AB806" s="150"/>
      <c r="AC806" s="150"/>
      <c r="AD806" s="150"/>
      <c r="AE806" s="150"/>
      <c r="AF806" s="150"/>
      <c r="AG806" s="152"/>
      <c r="AH806" s="4">
        <f t="shared" si="85"/>
        <v>0</v>
      </c>
      <c r="AI806" s="4">
        <f t="shared" si="86"/>
        <v>0</v>
      </c>
      <c r="AJ806" s="4">
        <f t="shared" si="87"/>
        <v>0</v>
      </c>
      <c r="AK806" s="4">
        <f t="shared" si="88"/>
        <v>0</v>
      </c>
      <c r="AL806" s="4">
        <f t="shared" si="89"/>
        <v>0</v>
      </c>
    </row>
    <row r="807" spans="6:38" ht="20.100000000000001" customHeight="1" x14ac:dyDescent="0.25">
      <c r="F807" s="4">
        <f t="shared" si="84"/>
        <v>0</v>
      </c>
      <c r="G807" s="218">
        <f t="shared" si="90"/>
        <v>0</v>
      </c>
      <c r="H807" s="212"/>
      <c r="I807" s="152"/>
      <c r="J807" s="152"/>
      <c r="K807" s="150"/>
      <c r="L807" s="150"/>
      <c r="M807" s="150"/>
      <c r="N807" s="150"/>
      <c r="O807" s="152"/>
      <c r="P807" s="152"/>
      <c r="Q807" s="152"/>
      <c r="R807" s="152"/>
      <c r="S807" s="152"/>
      <c r="T807" s="152"/>
      <c r="U807" s="152"/>
      <c r="V807" s="152"/>
      <c r="W807" s="152"/>
      <c r="X807" s="152"/>
      <c r="Y807" s="152"/>
      <c r="Z807" s="150"/>
      <c r="AA807" s="150"/>
      <c r="AB807" s="150"/>
      <c r="AC807" s="150"/>
      <c r="AD807" s="150"/>
      <c r="AE807" s="150"/>
      <c r="AF807" s="150"/>
      <c r="AG807" s="152"/>
      <c r="AH807" s="4">
        <f t="shared" si="85"/>
        <v>0</v>
      </c>
      <c r="AI807" s="4">
        <f t="shared" si="86"/>
        <v>0</v>
      </c>
      <c r="AJ807" s="4">
        <f t="shared" si="87"/>
        <v>0</v>
      </c>
      <c r="AK807" s="4">
        <f t="shared" si="88"/>
        <v>0</v>
      </c>
      <c r="AL807" s="4">
        <f t="shared" si="89"/>
        <v>0</v>
      </c>
    </row>
    <row r="808" spans="6:38" ht="20.100000000000001" customHeight="1" x14ac:dyDescent="0.25">
      <c r="F808" s="4">
        <f t="shared" si="84"/>
        <v>0</v>
      </c>
      <c r="G808" s="218">
        <f t="shared" si="90"/>
        <v>0</v>
      </c>
      <c r="H808" s="212"/>
      <c r="I808" s="152"/>
      <c r="J808" s="152"/>
      <c r="K808" s="150"/>
      <c r="L808" s="150"/>
      <c r="M808" s="150"/>
      <c r="N808" s="150"/>
      <c r="O808" s="152"/>
      <c r="P808" s="152"/>
      <c r="Q808" s="152"/>
      <c r="R808" s="152"/>
      <c r="S808" s="152"/>
      <c r="T808" s="152"/>
      <c r="U808" s="152"/>
      <c r="V808" s="152"/>
      <c r="W808" s="152"/>
      <c r="X808" s="152"/>
      <c r="Y808" s="152"/>
      <c r="Z808" s="150"/>
      <c r="AA808" s="150"/>
      <c r="AB808" s="150"/>
      <c r="AC808" s="150"/>
      <c r="AD808" s="150"/>
      <c r="AE808" s="150"/>
      <c r="AF808" s="150"/>
      <c r="AG808" s="152"/>
      <c r="AH808" s="4">
        <f t="shared" si="85"/>
        <v>0</v>
      </c>
      <c r="AI808" s="4">
        <f t="shared" si="86"/>
        <v>0</v>
      </c>
      <c r="AJ808" s="4">
        <f t="shared" si="87"/>
        <v>0</v>
      </c>
      <c r="AK808" s="4">
        <f t="shared" si="88"/>
        <v>0</v>
      </c>
      <c r="AL808" s="4">
        <f t="shared" si="89"/>
        <v>0</v>
      </c>
    </row>
    <row r="809" spans="6:38" ht="20.100000000000001" customHeight="1" x14ac:dyDescent="0.25">
      <c r="F809" s="4">
        <f t="shared" si="84"/>
        <v>0</v>
      </c>
      <c r="G809" s="218">
        <f t="shared" si="90"/>
        <v>0</v>
      </c>
      <c r="H809" s="212"/>
      <c r="I809" s="152"/>
      <c r="J809" s="152"/>
      <c r="K809" s="150"/>
      <c r="L809" s="150"/>
      <c r="M809" s="150"/>
      <c r="N809" s="150"/>
      <c r="O809" s="152"/>
      <c r="P809" s="152"/>
      <c r="Q809" s="152"/>
      <c r="R809" s="152"/>
      <c r="S809" s="152"/>
      <c r="T809" s="152"/>
      <c r="U809" s="152"/>
      <c r="V809" s="152"/>
      <c r="W809" s="152"/>
      <c r="X809" s="152"/>
      <c r="Y809" s="152"/>
      <c r="Z809" s="150"/>
      <c r="AA809" s="150"/>
      <c r="AB809" s="150"/>
      <c r="AC809" s="150"/>
      <c r="AD809" s="150"/>
      <c r="AE809" s="150"/>
      <c r="AF809" s="150"/>
      <c r="AG809" s="152"/>
      <c r="AH809" s="4">
        <f t="shared" si="85"/>
        <v>0</v>
      </c>
      <c r="AI809" s="4">
        <f t="shared" si="86"/>
        <v>0</v>
      </c>
      <c r="AJ809" s="4">
        <f t="shared" si="87"/>
        <v>0</v>
      </c>
      <c r="AK809" s="4">
        <f t="shared" si="88"/>
        <v>0</v>
      </c>
      <c r="AL809" s="4">
        <f t="shared" si="89"/>
        <v>0</v>
      </c>
    </row>
    <row r="810" spans="6:38" ht="20.100000000000001" customHeight="1" x14ac:dyDescent="0.25">
      <c r="F810" s="4">
        <f t="shared" si="84"/>
        <v>0</v>
      </c>
      <c r="G810" s="218">
        <f t="shared" si="90"/>
        <v>0</v>
      </c>
      <c r="H810" s="212"/>
      <c r="I810" s="152"/>
      <c r="J810" s="152"/>
      <c r="K810" s="150"/>
      <c r="L810" s="150"/>
      <c r="M810" s="150"/>
      <c r="N810" s="150"/>
      <c r="O810" s="152"/>
      <c r="P810" s="152"/>
      <c r="Q810" s="152"/>
      <c r="R810" s="152"/>
      <c r="S810" s="152"/>
      <c r="T810" s="152"/>
      <c r="U810" s="152"/>
      <c r="V810" s="152"/>
      <c r="W810" s="152"/>
      <c r="X810" s="152"/>
      <c r="Y810" s="152"/>
      <c r="Z810" s="150"/>
      <c r="AA810" s="150"/>
      <c r="AB810" s="150"/>
      <c r="AC810" s="150"/>
      <c r="AD810" s="150"/>
      <c r="AE810" s="150"/>
      <c r="AF810" s="150"/>
      <c r="AG810" s="152"/>
      <c r="AH810" s="4">
        <f t="shared" si="85"/>
        <v>0</v>
      </c>
      <c r="AI810" s="4">
        <f t="shared" si="86"/>
        <v>0</v>
      </c>
      <c r="AJ810" s="4">
        <f t="shared" si="87"/>
        <v>0</v>
      </c>
      <c r="AK810" s="4">
        <f t="shared" si="88"/>
        <v>0</v>
      </c>
      <c r="AL810" s="4">
        <f t="shared" si="89"/>
        <v>0</v>
      </c>
    </row>
    <row r="811" spans="6:38" ht="20.100000000000001" customHeight="1" x14ac:dyDescent="0.25">
      <c r="F811" s="4">
        <f t="shared" si="84"/>
        <v>0</v>
      </c>
      <c r="G811" s="218">
        <f t="shared" si="90"/>
        <v>0</v>
      </c>
      <c r="H811" s="212"/>
      <c r="I811" s="152"/>
      <c r="J811" s="152"/>
      <c r="K811" s="150"/>
      <c r="L811" s="150"/>
      <c r="M811" s="150"/>
      <c r="N811" s="150"/>
      <c r="O811" s="152"/>
      <c r="P811" s="152"/>
      <c r="Q811" s="152"/>
      <c r="R811" s="152"/>
      <c r="S811" s="152"/>
      <c r="T811" s="152"/>
      <c r="U811" s="152"/>
      <c r="V811" s="152"/>
      <c r="W811" s="152"/>
      <c r="X811" s="152"/>
      <c r="Y811" s="152"/>
      <c r="Z811" s="150"/>
      <c r="AA811" s="150"/>
      <c r="AB811" s="150"/>
      <c r="AC811" s="150"/>
      <c r="AD811" s="150"/>
      <c r="AE811" s="150"/>
      <c r="AF811" s="150"/>
      <c r="AG811" s="152"/>
      <c r="AH811" s="4">
        <f t="shared" si="85"/>
        <v>0</v>
      </c>
      <c r="AI811" s="4">
        <f t="shared" si="86"/>
        <v>0</v>
      </c>
      <c r="AJ811" s="4">
        <f t="shared" si="87"/>
        <v>0</v>
      </c>
      <c r="AK811" s="4">
        <f t="shared" si="88"/>
        <v>0</v>
      </c>
      <c r="AL811" s="4">
        <f t="shared" si="89"/>
        <v>0</v>
      </c>
    </row>
    <row r="812" spans="6:38" ht="20.100000000000001" customHeight="1" x14ac:dyDescent="0.25">
      <c r="F812" s="4">
        <f t="shared" si="84"/>
        <v>0</v>
      </c>
      <c r="G812" s="218">
        <f t="shared" si="90"/>
        <v>0</v>
      </c>
      <c r="H812" s="212"/>
      <c r="I812" s="152"/>
      <c r="J812" s="152"/>
      <c r="K812" s="150"/>
      <c r="L812" s="150"/>
      <c r="M812" s="150"/>
      <c r="N812" s="150"/>
      <c r="O812" s="152"/>
      <c r="P812" s="152"/>
      <c r="Q812" s="152"/>
      <c r="R812" s="152"/>
      <c r="S812" s="152"/>
      <c r="T812" s="152"/>
      <c r="U812" s="152"/>
      <c r="V812" s="152"/>
      <c r="W812" s="152"/>
      <c r="X812" s="152"/>
      <c r="Y812" s="152"/>
      <c r="Z812" s="150"/>
      <c r="AA812" s="150"/>
      <c r="AB812" s="150"/>
      <c r="AC812" s="150"/>
      <c r="AD812" s="150"/>
      <c r="AE812" s="150"/>
      <c r="AF812" s="150"/>
      <c r="AG812" s="152"/>
      <c r="AH812" s="4">
        <f t="shared" si="85"/>
        <v>0</v>
      </c>
      <c r="AI812" s="4">
        <f t="shared" si="86"/>
        <v>0</v>
      </c>
      <c r="AJ812" s="4">
        <f t="shared" si="87"/>
        <v>0</v>
      </c>
      <c r="AK812" s="4">
        <f t="shared" si="88"/>
        <v>0</v>
      </c>
      <c r="AL812" s="4">
        <f t="shared" si="89"/>
        <v>0</v>
      </c>
    </row>
    <row r="813" spans="6:38" ht="20.100000000000001" customHeight="1" x14ac:dyDescent="0.25">
      <c r="F813" s="4">
        <f t="shared" si="84"/>
        <v>0</v>
      </c>
      <c r="G813" s="218">
        <f t="shared" si="90"/>
        <v>0</v>
      </c>
      <c r="H813" s="212"/>
      <c r="I813" s="152"/>
      <c r="J813" s="152"/>
      <c r="K813" s="150"/>
      <c r="L813" s="150"/>
      <c r="M813" s="150"/>
      <c r="N813" s="150"/>
      <c r="O813" s="152"/>
      <c r="P813" s="152"/>
      <c r="Q813" s="152"/>
      <c r="R813" s="152"/>
      <c r="S813" s="152"/>
      <c r="T813" s="152"/>
      <c r="U813" s="152"/>
      <c r="V813" s="152"/>
      <c r="W813" s="152"/>
      <c r="X813" s="152"/>
      <c r="Y813" s="152"/>
      <c r="Z813" s="150"/>
      <c r="AA813" s="150"/>
      <c r="AB813" s="150"/>
      <c r="AC813" s="150"/>
      <c r="AD813" s="150"/>
      <c r="AE813" s="150"/>
      <c r="AF813" s="150"/>
      <c r="AG813" s="152"/>
      <c r="AH813" s="4">
        <f t="shared" si="85"/>
        <v>0</v>
      </c>
      <c r="AI813" s="4">
        <f t="shared" si="86"/>
        <v>0</v>
      </c>
      <c r="AJ813" s="4">
        <f t="shared" si="87"/>
        <v>0</v>
      </c>
      <c r="AK813" s="4">
        <f t="shared" si="88"/>
        <v>0</v>
      </c>
      <c r="AL813" s="4">
        <f t="shared" si="89"/>
        <v>0</v>
      </c>
    </row>
    <row r="814" spans="6:38" ht="20.100000000000001" customHeight="1" x14ac:dyDescent="0.25">
      <c r="F814" s="4">
        <f t="shared" si="84"/>
        <v>0</v>
      </c>
      <c r="G814" s="218">
        <f t="shared" si="90"/>
        <v>0</v>
      </c>
      <c r="H814" s="212"/>
      <c r="I814" s="152"/>
      <c r="J814" s="152"/>
      <c r="K814" s="150"/>
      <c r="L814" s="150"/>
      <c r="M814" s="150"/>
      <c r="N814" s="150"/>
      <c r="O814" s="152"/>
      <c r="P814" s="152"/>
      <c r="Q814" s="152"/>
      <c r="R814" s="152"/>
      <c r="S814" s="152"/>
      <c r="T814" s="152"/>
      <c r="U814" s="152"/>
      <c r="V814" s="152"/>
      <c r="W814" s="152"/>
      <c r="X814" s="152"/>
      <c r="Y814" s="152"/>
      <c r="Z814" s="150"/>
      <c r="AA814" s="150"/>
      <c r="AB814" s="150"/>
      <c r="AC814" s="150"/>
      <c r="AD814" s="150"/>
      <c r="AE814" s="150"/>
      <c r="AF814" s="150"/>
      <c r="AG814" s="152"/>
      <c r="AH814" s="4">
        <f t="shared" si="85"/>
        <v>0</v>
      </c>
      <c r="AI814" s="4">
        <f t="shared" si="86"/>
        <v>0</v>
      </c>
      <c r="AJ814" s="4">
        <f t="shared" si="87"/>
        <v>0</v>
      </c>
      <c r="AK814" s="4">
        <f t="shared" si="88"/>
        <v>0</v>
      </c>
      <c r="AL814" s="4">
        <f t="shared" si="89"/>
        <v>0</v>
      </c>
    </row>
    <row r="815" spans="6:38" ht="20.100000000000001" customHeight="1" x14ac:dyDescent="0.25">
      <c r="F815" s="4">
        <f t="shared" si="84"/>
        <v>0</v>
      </c>
      <c r="G815" s="218">
        <f t="shared" si="90"/>
        <v>0</v>
      </c>
      <c r="H815" s="212"/>
      <c r="I815" s="152"/>
      <c r="J815" s="152"/>
      <c r="K815" s="150"/>
      <c r="L815" s="150"/>
      <c r="M815" s="150"/>
      <c r="N815" s="150"/>
      <c r="O815" s="152"/>
      <c r="P815" s="152"/>
      <c r="Q815" s="152"/>
      <c r="R815" s="152"/>
      <c r="S815" s="152"/>
      <c r="T815" s="152"/>
      <c r="U815" s="152"/>
      <c r="V815" s="152"/>
      <c r="W815" s="152"/>
      <c r="X815" s="152"/>
      <c r="Y815" s="152"/>
      <c r="Z815" s="150"/>
      <c r="AA815" s="150"/>
      <c r="AB815" s="150"/>
      <c r="AC815" s="150"/>
      <c r="AD815" s="150"/>
      <c r="AE815" s="150"/>
      <c r="AF815" s="150"/>
      <c r="AG815" s="152"/>
      <c r="AH815" s="4">
        <f t="shared" si="85"/>
        <v>0</v>
      </c>
      <c r="AI815" s="4">
        <f t="shared" si="86"/>
        <v>0</v>
      </c>
      <c r="AJ815" s="4">
        <f t="shared" si="87"/>
        <v>0</v>
      </c>
      <c r="AK815" s="4">
        <f t="shared" si="88"/>
        <v>0</v>
      </c>
      <c r="AL815" s="4">
        <f t="shared" si="89"/>
        <v>0</v>
      </c>
    </row>
    <row r="816" spans="6:38" ht="20.100000000000001" customHeight="1" x14ac:dyDescent="0.25">
      <c r="F816" s="4">
        <f t="shared" si="84"/>
        <v>0</v>
      </c>
      <c r="G816" s="218">
        <f t="shared" si="90"/>
        <v>0</v>
      </c>
      <c r="H816" s="212"/>
      <c r="I816" s="152"/>
      <c r="J816" s="152"/>
      <c r="K816" s="150"/>
      <c r="L816" s="150"/>
      <c r="M816" s="150"/>
      <c r="N816" s="150"/>
      <c r="O816" s="152"/>
      <c r="P816" s="152"/>
      <c r="Q816" s="152"/>
      <c r="R816" s="152"/>
      <c r="S816" s="152"/>
      <c r="T816" s="152"/>
      <c r="U816" s="152"/>
      <c r="V816" s="152"/>
      <c r="W816" s="152"/>
      <c r="X816" s="152"/>
      <c r="Y816" s="152"/>
      <c r="Z816" s="150"/>
      <c r="AA816" s="150"/>
      <c r="AB816" s="150"/>
      <c r="AC816" s="150"/>
      <c r="AD816" s="150"/>
      <c r="AE816" s="150"/>
      <c r="AF816" s="150"/>
      <c r="AG816" s="152"/>
      <c r="AH816" s="4">
        <f t="shared" si="85"/>
        <v>0</v>
      </c>
      <c r="AI816" s="4">
        <f t="shared" si="86"/>
        <v>0</v>
      </c>
      <c r="AJ816" s="4">
        <f t="shared" si="87"/>
        <v>0</v>
      </c>
      <c r="AK816" s="4">
        <f t="shared" si="88"/>
        <v>0</v>
      </c>
      <c r="AL816" s="4">
        <f t="shared" si="89"/>
        <v>0</v>
      </c>
    </row>
    <row r="817" spans="6:38" ht="20.100000000000001" customHeight="1" x14ac:dyDescent="0.25">
      <c r="F817" s="4">
        <f t="shared" si="84"/>
        <v>0</v>
      </c>
      <c r="G817" s="218">
        <f t="shared" si="90"/>
        <v>0</v>
      </c>
      <c r="H817" s="212"/>
      <c r="I817" s="152"/>
      <c r="J817" s="152"/>
      <c r="K817" s="150"/>
      <c r="L817" s="150"/>
      <c r="M817" s="150"/>
      <c r="N817" s="150"/>
      <c r="O817" s="152"/>
      <c r="P817" s="152"/>
      <c r="Q817" s="152"/>
      <c r="R817" s="152"/>
      <c r="S817" s="152"/>
      <c r="T817" s="152"/>
      <c r="U817" s="152"/>
      <c r="V817" s="152"/>
      <c r="W817" s="152"/>
      <c r="X817" s="152"/>
      <c r="Y817" s="152"/>
      <c r="Z817" s="150"/>
      <c r="AA817" s="150"/>
      <c r="AB817" s="150"/>
      <c r="AC817" s="150"/>
      <c r="AD817" s="150"/>
      <c r="AE817" s="150"/>
      <c r="AF817" s="150"/>
      <c r="AG817" s="152"/>
      <c r="AH817" s="4">
        <f t="shared" si="85"/>
        <v>0</v>
      </c>
      <c r="AI817" s="4">
        <f t="shared" si="86"/>
        <v>0</v>
      </c>
      <c r="AJ817" s="4">
        <f t="shared" si="87"/>
        <v>0</v>
      </c>
      <c r="AK817" s="4">
        <f t="shared" si="88"/>
        <v>0</v>
      </c>
      <c r="AL817" s="4">
        <f t="shared" si="89"/>
        <v>0</v>
      </c>
    </row>
    <row r="818" spans="6:38" ht="20.100000000000001" customHeight="1" x14ac:dyDescent="0.25">
      <c r="F818" s="4">
        <f t="shared" si="84"/>
        <v>0</v>
      </c>
      <c r="G818" s="218">
        <f t="shared" si="90"/>
        <v>0</v>
      </c>
      <c r="H818" s="212"/>
      <c r="I818" s="152"/>
      <c r="J818" s="152"/>
      <c r="K818" s="150"/>
      <c r="L818" s="150"/>
      <c r="M818" s="150"/>
      <c r="N818" s="150"/>
      <c r="O818" s="152"/>
      <c r="P818" s="152"/>
      <c r="Q818" s="152"/>
      <c r="R818" s="152"/>
      <c r="S818" s="152"/>
      <c r="T818" s="152"/>
      <c r="U818" s="152"/>
      <c r="V818" s="152"/>
      <c r="W818" s="152"/>
      <c r="X818" s="152"/>
      <c r="Y818" s="152"/>
      <c r="Z818" s="150"/>
      <c r="AA818" s="150"/>
      <c r="AB818" s="150"/>
      <c r="AC818" s="150"/>
      <c r="AD818" s="150"/>
      <c r="AE818" s="150"/>
      <c r="AF818" s="150"/>
      <c r="AG818" s="152"/>
      <c r="AH818" s="4">
        <f t="shared" si="85"/>
        <v>0</v>
      </c>
      <c r="AI818" s="4">
        <f t="shared" si="86"/>
        <v>0</v>
      </c>
      <c r="AJ818" s="4">
        <f t="shared" si="87"/>
        <v>0</v>
      </c>
      <c r="AK818" s="4">
        <f t="shared" si="88"/>
        <v>0</v>
      </c>
      <c r="AL818" s="4">
        <f t="shared" si="89"/>
        <v>0</v>
      </c>
    </row>
    <row r="819" spans="6:38" ht="20.100000000000001" customHeight="1" x14ac:dyDescent="0.25">
      <c r="F819" s="4">
        <f t="shared" si="84"/>
        <v>0</v>
      </c>
      <c r="G819" s="218">
        <f t="shared" si="90"/>
        <v>0</v>
      </c>
      <c r="H819" s="212"/>
      <c r="I819" s="152"/>
      <c r="J819" s="152"/>
      <c r="K819" s="150"/>
      <c r="L819" s="150"/>
      <c r="M819" s="150"/>
      <c r="N819" s="150"/>
      <c r="O819" s="152"/>
      <c r="P819" s="152"/>
      <c r="Q819" s="152"/>
      <c r="R819" s="152"/>
      <c r="S819" s="152"/>
      <c r="T819" s="152"/>
      <c r="U819" s="152"/>
      <c r="V819" s="152"/>
      <c r="W819" s="152"/>
      <c r="X819" s="152"/>
      <c r="Y819" s="152"/>
      <c r="Z819" s="150"/>
      <c r="AA819" s="150"/>
      <c r="AB819" s="150"/>
      <c r="AC819" s="150"/>
      <c r="AD819" s="150"/>
      <c r="AE819" s="150"/>
      <c r="AF819" s="150"/>
      <c r="AG819" s="152"/>
      <c r="AH819" s="4">
        <f t="shared" si="85"/>
        <v>0</v>
      </c>
      <c r="AI819" s="4">
        <f t="shared" si="86"/>
        <v>0</v>
      </c>
      <c r="AJ819" s="4">
        <f t="shared" si="87"/>
        <v>0</v>
      </c>
      <c r="AK819" s="4">
        <f t="shared" si="88"/>
        <v>0</v>
      </c>
      <c r="AL819" s="4">
        <f t="shared" si="89"/>
        <v>0</v>
      </c>
    </row>
    <row r="820" spans="6:38" ht="20.100000000000001" customHeight="1" x14ac:dyDescent="0.25">
      <c r="F820" s="4">
        <f t="shared" si="84"/>
        <v>0</v>
      </c>
      <c r="G820" s="218">
        <f t="shared" si="90"/>
        <v>0</v>
      </c>
      <c r="H820" s="212"/>
      <c r="I820" s="152"/>
      <c r="J820" s="152"/>
      <c r="K820" s="150"/>
      <c r="L820" s="150"/>
      <c r="M820" s="150"/>
      <c r="N820" s="150"/>
      <c r="O820" s="152"/>
      <c r="P820" s="152"/>
      <c r="Q820" s="152"/>
      <c r="R820" s="152"/>
      <c r="S820" s="152"/>
      <c r="T820" s="152"/>
      <c r="U820" s="152"/>
      <c r="V820" s="152"/>
      <c r="W820" s="152"/>
      <c r="X820" s="152"/>
      <c r="Y820" s="152"/>
      <c r="Z820" s="150"/>
      <c r="AA820" s="150"/>
      <c r="AB820" s="150"/>
      <c r="AC820" s="150"/>
      <c r="AD820" s="150"/>
      <c r="AE820" s="150"/>
      <c r="AF820" s="150"/>
      <c r="AG820" s="152"/>
      <c r="AH820" s="4">
        <f t="shared" si="85"/>
        <v>0</v>
      </c>
      <c r="AI820" s="4">
        <f t="shared" si="86"/>
        <v>0</v>
      </c>
      <c r="AJ820" s="4">
        <f t="shared" si="87"/>
        <v>0</v>
      </c>
      <c r="AK820" s="4">
        <f t="shared" si="88"/>
        <v>0</v>
      </c>
      <c r="AL820" s="4">
        <f t="shared" si="89"/>
        <v>0</v>
      </c>
    </row>
    <row r="821" spans="6:38" ht="20.100000000000001" customHeight="1" x14ac:dyDescent="0.25">
      <c r="F821" s="4">
        <f t="shared" si="84"/>
        <v>0</v>
      </c>
      <c r="G821" s="218">
        <f t="shared" si="90"/>
        <v>0</v>
      </c>
      <c r="H821" s="212"/>
      <c r="I821" s="152"/>
      <c r="J821" s="152"/>
      <c r="K821" s="150"/>
      <c r="L821" s="150"/>
      <c r="M821" s="150"/>
      <c r="N821" s="150"/>
      <c r="O821" s="152"/>
      <c r="P821" s="152"/>
      <c r="Q821" s="152"/>
      <c r="R821" s="152"/>
      <c r="S821" s="152"/>
      <c r="T821" s="152"/>
      <c r="U821" s="152"/>
      <c r="V821" s="152"/>
      <c r="W821" s="152"/>
      <c r="X821" s="152"/>
      <c r="Y821" s="152"/>
      <c r="Z821" s="150"/>
      <c r="AA821" s="150"/>
      <c r="AB821" s="150"/>
      <c r="AC821" s="150"/>
      <c r="AD821" s="150"/>
      <c r="AE821" s="150"/>
      <c r="AF821" s="150"/>
      <c r="AG821" s="152"/>
      <c r="AH821" s="4">
        <f t="shared" si="85"/>
        <v>0</v>
      </c>
      <c r="AI821" s="4">
        <f t="shared" si="86"/>
        <v>0</v>
      </c>
      <c r="AJ821" s="4">
        <f t="shared" si="87"/>
        <v>0</v>
      </c>
      <c r="AK821" s="4">
        <f t="shared" si="88"/>
        <v>0</v>
      </c>
      <c r="AL821" s="4">
        <f t="shared" si="89"/>
        <v>0</v>
      </c>
    </row>
    <row r="822" spans="6:38" ht="20.100000000000001" customHeight="1" x14ac:dyDescent="0.25">
      <c r="F822" s="4">
        <f t="shared" si="84"/>
        <v>0</v>
      </c>
      <c r="G822" s="218">
        <f t="shared" si="90"/>
        <v>0</v>
      </c>
      <c r="H822" s="212"/>
      <c r="I822" s="152"/>
      <c r="J822" s="152"/>
      <c r="K822" s="150"/>
      <c r="L822" s="150"/>
      <c r="M822" s="150"/>
      <c r="N822" s="150"/>
      <c r="O822" s="152"/>
      <c r="P822" s="152"/>
      <c r="Q822" s="152"/>
      <c r="R822" s="152"/>
      <c r="S822" s="152"/>
      <c r="T822" s="152"/>
      <c r="U822" s="152"/>
      <c r="V822" s="152"/>
      <c r="W822" s="152"/>
      <c r="X822" s="152"/>
      <c r="Y822" s="152"/>
      <c r="Z822" s="150"/>
      <c r="AA822" s="150"/>
      <c r="AB822" s="150"/>
      <c r="AC822" s="150"/>
      <c r="AD822" s="150"/>
      <c r="AE822" s="150"/>
      <c r="AF822" s="150"/>
      <c r="AG822" s="152"/>
      <c r="AH822" s="4">
        <f t="shared" si="85"/>
        <v>0</v>
      </c>
      <c r="AI822" s="4">
        <f t="shared" si="86"/>
        <v>0</v>
      </c>
      <c r="AJ822" s="4">
        <f t="shared" si="87"/>
        <v>0</v>
      </c>
      <c r="AK822" s="4">
        <f t="shared" si="88"/>
        <v>0</v>
      </c>
      <c r="AL822" s="4">
        <f t="shared" si="89"/>
        <v>0</v>
      </c>
    </row>
    <row r="823" spans="6:38" ht="20.100000000000001" customHeight="1" x14ac:dyDescent="0.25">
      <c r="F823" s="4">
        <f t="shared" si="84"/>
        <v>0</v>
      </c>
      <c r="G823" s="218">
        <f t="shared" si="90"/>
        <v>0</v>
      </c>
      <c r="H823" s="212"/>
      <c r="I823" s="152"/>
      <c r="J823" s="152"/>
      <c r="K823" s="150"/>
      <c r="L823" s="150"/>
      <c r="M823" s="150"/>
      <c r="N823" s="150"/>
      <c r="O823" s="152"/>
      <c r="P823" s="152"/>
      <c r="Q823" s="152"/>
      <c r="R823" s="152"/>
      <c r="S823" s="152"/>
      <c r="T823" s="152"/>
      <c r="U823" s="152"/>
      <c r="V823" s="152"/>
      <c r="W823" s="152"/>
      <c r="X823" s="152"/>
      <c r="Y823" s="152"/>
      <c r="Z823" s="150"/>
      <c r="AA823" s="150"/>
      <c r="AB823" s="150"/>
      <c r="AC823" s="150"/>
      <c r="AD823" s="150"/>
      <c r="AE823" s="150"/>
      <c r="AF823" s="150"/>
      <c r="AG823" s="152"/>
      <c r="AH823" s="4">
        <f t="shared" si="85"/>
        <v>0</v>
      </c>
      <c r="AI823" s="4">
        <f t="shared" si="86"/>
        <v>0</v>
      </c>
      <c r="AJ823" s="4">
        <f t="shared" si="87"/>
        <v>0</v>
      </c>
      <c r="AK823" s="4">
        <f t="shared" si="88"/>
        <v>0</v>
      </c>
      <c r="AL823" s="4">
        <f t="shared" si="89"/>
        <v>0</v>
      </c>
    </row>
    <row r="824" spans="6:38" ht="20.100000000000001" customHeight="1" x14ac:dyDescent="0.25">
      <c r="F824" s="4">
        <f t="shared" si="84"/>
        <v>0</v>
      </c>
      <c r="G824" s="218">
        <f t="shared" si="90"/>
        <v>0</v>
      </c>
      <c r="H824" s="212"/>
      <c r="I824" s="152"/>
      <c r="J824" s="152"/>
      <c r="K824" s="150"/>
      <c r="L824" s="150"/>
      <c r="M824" s="150"/>
      <c r="N824" s="150"/>
      <c r="O824" s="152"/>
      <c r="P824" s="152"/>
      <c r="Q824" s="152"/>
      <c r="R824" s="152"/>
      <c r="S824" s="152"/>
      <c r="T824" s="152"/>
      <c r="U824" s="152"/>
      <c r="V824" s="152"/>
      <c r="W824" s="152"/>
      <c r="X824" s="152"/>
      <c r="Y824" s="152"/>
      <c r="Z824" s="150"/>
      <c r="AA824" s="150"/>
      <c r="AB824" s="150"/>
      <c r="AC824" s="150"/>
      <c r="AD824" s="150"/>
      <c r="AE824" s="150"/>
      <c r="AF824" s="150"/>
      <c r="AG824" s="152"/>
      <c r="AH824" s="4">
        <f t="shared" si="85"/>
        <v>0</v>
      </c>
      <c r="AI824" s="4">
        <f t="shared" si="86"/>
        <v>0</v>
      </c>
      <c r="AJ824" s="4">
        <f t="shared" si="87"/>
        <v>0</v>
      </c>
      <c r="AK824" s="4">
        <f t="shared" si="88"/>
        <v>0</v>
      </c>
      <c r="AL824" s="4">
        <f t="shared" si="89"/>
        <v>0</v>
      </c>
    </row>
    <row r="825" spans="6:38" ht="20.100000000000001" customHeight="1" x14ac:dyDescent="0.25">
      <c r="F825" s="4">
        <f t="shared" si="84"/>
        <v>0</v>
      </c>
      <c r="G825" s="218">
        <f t="shared" si="90"/>
        <v>0</v>
      </c>
      <c r="H825" s="212"/>
      <c r="I825" s="152"/>
      <c r="J825" s="152"/>
      <c r="K825" s="150"/>
      <c r="L825" s="150"/>
      <c r="M825" s="150"/>
      <c r="N825" s="150"/>
      <c r="O825" s="152"/>
      <c r="P825" s="152"/>
      <c r="Q825" s="152"/>
      <c r="R825" s="152"/>
      <c r="S825" s="152"/>
      <c r="T825" s="152"/>
      <c r="U825" s="152"/>
      <c r="V825" s="152"/>
      <c r="W825" s="152"/>
      <c r="X825" s="152"/>
      <c r="Y825" s="152"/>
      <c r="Z825" s="150"/>
      <c r="AA825" s="150"/>
      <c r="AB825" s="150"/>
      <c r="AC825" s="150"/>
      <c r="AD825" s="150"/>
      <c r="AE825" s="150"/>
      <c r="AF825" s="150"/>
      <c r="AG825" s="152"/>
      <c r="AH825" s="4">
        <f t="shared" si="85"/>
        <v>0</v>
      </c>
      <c r="AI825" s="4">
        <f t="shared" si="86"/>
        <v>0</v>
      </c>
      <c r="AJ825" s="4">
        <f t="shared" si="87"/>
        <v>0</v>
      </c>
      <c r="AK825" s="4">
        <f t="shared" si="88"/>
        <v>0</v>
      </c>
      <c r="AL825" s="4">
        <f t="shared" si="89"/>
        <v>0</v>
      </c>
    </row>
    <row r="826" spans="6:38" ht="20.100000000000001" customHeight="1" x14ac:dyDescent="0.25">
      <c r="F826" s="4">
        <f t="shared" si="84"/>
        <v>0</v>
      </c>
      <c r="G826" s="218">
        <f t="shared" si="90"/>
        <v>0</v>
      </c>
      <c r="H826" s="212"/>
      <c r="I826" s="152"/>
      <c r="J826" s="152"/>
      <c r="K826" s="150"/>
      <c r="L826" s="150"/>
      <c r="M826" s="150"/>
      <c r="N826" s="150"/>
      <c r="O826" s="152"/>
      <c r="P826" s="152"/>
      <c r="Q826" s="152"/>
      <c r="R826" s="152"/>
      <c r="S826" s="152"/>
      <c r="T826" s="152"/>
      <c r="U826" s="152"/>
      <c r="V826" s="152"/>
      <c r="W826" s="152"/>
      <c r="X826" s="152"/>
      <c r="Y826" s="152"/>
      <c r="Z826" s="150"/>
      <c r="AA826" s="150"/>
      <c r="AB826" s="150"/>
      <c r="AC826" s="150"/>
      <c r="AD826" s="150"/>
      <c r="AE826" s="150"/>
      <c r="AF826" s="150"/>
      <c r="AG826" s="152"/>
      <c r="AH826" s="4">
        <f t="shared" si="85"/>
        <v>0</v>
      </c>
      <c r="AI826" s="4">
        <f t="shared" si="86"/>
        <v>0</v>
      </c>
      <c r="AJ826" s="4">
        <f t="shared" si="87"/>
        <v>0</v>
      </c>
      <c r="AK826" s="4">
        <f t="shared" si="88"/>
        <v>0</v>
      </c>
      <c r="AL826" s="4">
        <f t="shared" si="89"/>
        <v>0</v>
      </c>
    </row>
    <row r="827" spans="6:38" ht="20.100000000000001" customHeight="1" x14ac:dyDescent="0.25">
      <c r="F827" s="4">
        <f t="shared" si="84"/>
        <v>0</v>
      </c>
      <c r="G827" s="218">
        <f t="shared" si="90"/>
        <v>0</v>
      </c>
      <c r="H827" s="212"/>
      <c r="I827" s="152"/>
      <c r="J827" s="152"/>
      <c r="K827" s="150"/>
      <c r="L827" s="150"/>
      <c r="M827" s="150"/>
      <c r="N827" s="150"/>
      <c r="O827" s="152"/>
      <c r="P827" s="152"/>
      <c r="Q827" s="152"/>
      <c r="R827" s="152"/>
      <c r="S827" s="152"/>
      <c r="T827" s="152"/>
      <c r="U827" s="152"/>
      <c r="V827" s="152"/>
      <c r="W827" s="152"/>
      <c r="X827" s="152"/>
      <c r="Y827" s="152"/>
      <c r="Z827" s="150"/>
      <c r="AA827" s="150"/>
      <c r="AB827" s="150"/>
      <c r="AC827" s="150"/>
      <c r="AD827" s="150"/>
      <c r="AE827" s="150"/>
      <c r="AF827" s="150"/>
      <c r="AG827" s="152"/>
      <c r="AH827" s="4">
        <f t="shared" si="85"/>
        <v>0</v>
      </c>
      <c r="AI827" s="4">
        <f t="shared" si="86"/>
        <v>0</v>
      </c>
      <c r="AJ827" s="4">
        <f t="shared" si="87"/>
        <v>0</v>
      </c>
      <c r="AK827" s="4">
        <f t="shared" si="88"/>
        <v>0</v>
      </c>
      <c r="AL827" s="4">
        <f t="shared" si="89"/>
        <v>0</v>
      </c>
    </row>
    <row r="828" spans="6:38" ht="20.100000000000001" customHeight="1" x14ac:dyDescent="0.25">
      <c r="F828" s="4">
        <f t="shared" si="84"/>
        <v>0</v>
      </c>
      <c r="G828" s="218">
        <f t="shared" si="90"/>
        <v>0</v>
      </c>
      <c r="H828" s="212"/>
      <c r="I828" s="152"/>
      <c r="J828" s="152"/>
      <c r="K828" s="150"/>
      <c r="L828" s="150"/>
      <c r="M828" s="150"/>
      <c r="N828" s="150"/>
      <c r="O828" s="152"/>
      <c r="P828" s="152"/>
      <c r="Q828" s="152"/>
      <c r="R828" s="152"/>
      <c r="S828" s="152"/>
      <c r="T828" s="152"/>
      <c r="U828" s="152"/>
      <c r="V828" s="152"/>
      <c r="W828" s="152"/>
      <c r="X828" s="152"/>
      <c r="Y828" s="152"/>
      <c r="Z828" s="150"/>
      <c r="AA828" s="150"/>
      <c r="AB828" s="150"/>
      <c r="AC828" s="150"/>
      <c r="AD828" s="150"/>
      <c r="AE828" s="150"/>
      <c r="AF828" s="150"/>
      <c r="AG828" s="152"/>
      <c r="AH828" s="4">
        <f t="shared" si="85"/>
        <v>0</v>
      </c>
      <c r="AI828" s="4">
        <f t="shared" si="86"/>
        <v>0</v>
      </c>
      <c r="AJ828" s="4">
        <f t="shared" si="87"/>
        <v>0</v>
      </c>
      <c r="AK828" s="4">
        <f t="shared" si="88"/>
        <v>0</v>
      </c>
      <c r="AL828" s="4">
        <f t="shared" si="89"/>
        <v>0</v>
      </c>
    </row>
    <row r="829" spans="6:38" ht="20.100000000000001" customHeight="1" x14ac:dyDescent="0.25">
      <c r="F829" s="4">
        <f t="shared" si="84"/>
        <v>0</v>
      </c>
      <c r="G829" s="218">
        <f t="shared" si="90"/>
        <v>0</v>
      </c>
      <c r="H829" s="212"/>
      <c r="I829" s="152"/>
      <c r="J829" s="152"/>
      <c r="K829" s="150"/>
      <c r="L829" s="150"/>
      <c r="M829" s="150"/>
      <c r="N829" s="150"/>
      <c r="O829" s="152"/>
      <c r="P829" s="152"/>
      <c r="Q829" s="152"/>
      <c r="R829" s="152"/>
      <c r="S829" s="152"/>
      <c r="T829" s="152"/>
      <c r="U829" s="152"/>
      <c r="V829" s="152"/>
      <c r="W829" s="152"/>
      <c r="X829" s="152"/>
      <c r="Y829" s="152"/>
      <c r="Z829" s="150"/>
      <c r="AA829" s="150"/>
      <c r="AB829" s="150"/>
      <c r="AC829" s="150"/>
      <c r="AD829" s="150"/>
      <c r="AE829" s="150"/>
      <c r="AF829" s="150"/>
      <c r="AG829" s="152"/>
      <c r="AH829" s="4">
        <f t="shared" si="85"/>
        <v>0</v>
      </c>
      <c r="AI829" s="4">
        <f t="shared" si="86"/>
        <v>0</v>
      </c>
      <c r="AJ829" s="4">
        <f t="shared" si="87"/>
        <v>0</v>
      </c>
      <c r="AK829" s="4">
        <f t="shared" si="88"/>
        <v>0</v>
      </c>
      <c r="AL829" s="4">
        <f t="shared" si="89"/>
        <v>0</v>
      </c>
    </row>
    <row r="830" spans="6:38" ht="20.100000000000001" customHeight="1" x14ac:dyDescent="0.25">
      <c r="F830" s="4">
        <f t="shared" si="84"/>
        <v>0</v>
      </c>
      <c r="G830" s="218">
        <f t="shared" si="90"/>
        <v>0</v>
      </c>
      <c r="H830" s="212"/>
      <c r="I830" s="152"/>
      <c r="J830" s="152"/>
      <c r="K830" s="150"/>
      <c r="L830" s="150"/>
      <c r="M830" s="150"/>
      <c r="N830" s="150"/>
      <c r="O830" s="152"/>
      <c r="P830" s="152"/>
      <c r="Q830" s="152"/>
      <c r="R830" s="152"/>
      <c r="S830" s="152"/>
      <c r="T830" s="152"/>
      <c r="U830" s="152"/>
      <c r="V830" s="152"/>
      <c r="W830" s="152"/>
      <c r="X830" s="152"/>
      <c r="Y830" s="152"/>
      <c r="Z830" s="150"/>
      <c r="AA830" s="150"/>
      <c r="AB830" s="150"/>
      <c r="AC830" s="150"/>
      <c r="AD830" s="150"/>
      <c r="AE830" s="150"/>
      <c r="AF830" s="150"/>
      <c r="AG830" s="152"/>
      <c r="AH830" s="4">
        <f t="shared" si="85"/>
        <v>0</v>
      </c>
      <c r="AI830" s="4">
        <f t="shared" si="86"/>
        <v>0</v>
      </c>
      <c r="AJ830" s="4">
        <f t="shared" si="87"/>
        <v>0</v>
      </c>
      <c r="AK830" s="4">
        <f t="shared" si="88"/>
        <v>0</v>
      </c>
      <c r="AL830" s="4">
        <f t="shared" si="89"/>
        <v>0</v>
      </c>
    </row>
    <row r="831" spans="6:38" ht="20.100000000000001" customHeight="1" x14ac:dyDescent="0.25">
      <c r="F831" s="4">
        <f t="shared" si="84"/>
        <v>0</v>
      </c>
      <c r="G831" s="218">
        <f t="shared" si="90"/>
        <v>0</v>
      </c>
      <c r="H831" s="212"/>
      <c r="I831" s="152"/>
      <c r="J831" s="152"/>
      <c r="K831" s="150"/>
      <c r="L831" s="150"/>
      <c r="M831" s="150"/>
      <c r="N831" s="150"/>
      <c r="O831" s="152"/>
      <c r="P831" s="152"/>
      <c r="Q831" s="152"/>
      <c r="R831" s="152"/>
      <c r="S831" s="152"/>
      <c r="T831" s="152"/>
      <c r="U831" s="152"/>
      <c r="V831" s="152"/>
      <c r="W831" s="152"/>
      <c r="X831" s="152"/>
      <c r="Y831" s="152"/>
      <c r="Z831" s="150"/>
      <c r="AA831" s="150"/>
      <c r="AB831" s="150"/>
      <c r="AC831" s="150"/>
      <c r="AD831" s="150"/>
      <c r="AE831" s="150"/>
      <c r="AF831" s="150"/>
      <c r="AG831" s="152"/>
      <c r="AH831" s="4">
        <f t="shared" si="85"/>
        <v>0</v>
      </c>
      <c r="AI831" s="4">
        <f t="shared" si="86"/>
        <v>0</v>
      </c>
      <c r="AJ831" s="4">
        <f t="shared" si="87"/>
        <v>0</v>
      </c>
      <c r="AK831" s="4">
        <f t="shared" si="88"/>
        <v>0</v>
      </c>
      <c r="AL831" s="4">
        <f t="shared" si="89"/>
        <v>0</v>
      </c>
    </row>
    <row r="832" spans="6:38" ht="20.100000000000001" customHeight="1" x14ac:dyDescent="0.25">
      <c r="F832" s="4">
        <f t="shared" si="84"/>
        <v>0</v>
      </c>
      <c r="G832" s="218">
        <f t="shared" si="90"/>
        <v>0</v>
      </c>
      <c r="H832" s="212"/>
      <c r="I832" s="152"/>
      <c r="J832" s="152"/>
      <c r="K832" s="150"/>
      <c r="L832" s="150"/>
      <c r="M832" s="150"/>
      <c r="N832" s="150"/>
      <c r="O832" s="152"/>
      <c r="P832" s="152"/>
      <c r="Q832" s="152"/>
      <c r="R832" s="152"/>
      <c r="S832" s="152"/>
      <c r="T832" s="152"/>
      <c r="U832" s="152"/>
      <c r="V832" s="152"/>
      <c r="W832" s="152"/>
      <c r="X832" s="152"/>
      <c r="Y832" s="152"/>
      <c r="Z832" s="150"/>
      <c r="AA832" s="150"/>
      <c r="AB832" s="150"/>
      <c r="AC832" s="150"/>
      <c r="AD832" s="150"/>
      <c r="AE832" s="150"/>
      <c r="AF832" s="150"/>
      <c r="AG832" s="152"/>
      <c r="AH832" s="4">
        <f t="shared" si="85"/>
        <v>0</v>
      </c>
      <c r="AI832" s="4">
        <f t="shared" si="86"/>
        <v>0</v>
      </c>
      <c r="AJ832" s="4">
        <f t="shared" si="87"/>
        <v>0</v>
      </c>
      <c r="AK832" s="4">
        <f t="shared" si="88"/>
        <v>0</v>
      </c>
      <c r="AL832" s="4">
        <f t="shared" si="89"/>
        <v>0</v>
      </c>
    </row>
    <row r="833" spans="6:38" ht="20.100000000000001" customHeight="1" x14ac:dyDescent="0.25">
      <c r="F833" s="4">
        <f t="shared" si="84"/>
        <v>0</v>
      </c>
      <c r="G833" s="218">
        <f t="shared" si="90"/>
        <v>0</v>
      </c>
      <c r="H833" s="212"/>
      <c r="I833" s="152"/>
      <c r="J833" s="152"/>
      <c r="K833" s="150"/>
      <c r="L833" s="150"/>
      <c r="M833" s="150"/>
      <c r="N833" s="150"/>
      <c r="O833" s="152"/>
      <c r="P833" s="152"/>
      <c r="Q833" s="152"/>
      <c r="R833" s="152"/>
      <c r="S833" s="152"/>
      <c r="T833" s="152"/>
      <c r="U833" s="152"/>
      <c r="V833" s="152"/>
      <c r="W833" s="152"/>
      <c r="X833" s="152"/>
      <c r="Y833" s="152"/>
      <c r="Z833" s="150"/>
      <c r="AA833" s="150"/>
      <c r="AB833" s="150"/>
      <c r="AC833" s="150"/>
      <c r="AD833" s="150"/>
      <c r="AE833" s="150"/>
      <c r="AF833" s="150"/>
      <c r="AG833" s="152"/>
      <c r="AH833" s="4">
        <f t="shared" si="85"/>
        <v>0</v>
      </c>
      <c r="AI833" s="4">
        <f t="shared" si="86"/>
        <v>0</v>
      </c>
      <c r="AJ833" s="4">
        <f t="shared" si="87"/>
        <v>0</v>
      </c>
      <c r="AK833" s="4">
        <f t="shared" si="88"/>
        <v>0</v>
      </c>
      <c r="AL833" s="4">
        <f t="shared" si="89"/>
        <v>0</v>
      </c>
    </row>
    <row r="834" spans="6:38" ht="20.100000000000001" customHeight="1" x14ac:dyDescent="0.25">
      <c r="F834" s="4">
        <f t="shared" si="84"/>
        <v>0</v>
      </c>
      <c r="G834" s="218">
        <f t="shared" si="90"/>
        <v>0</v>
      </c>
      <c r="H834" s="212"/>
      <c r="I834" s="152"/>
      <c r="J834" s="152"/>
      <c r="K834" s="150"/>
      <c r="L834" s="150"/>
      <c r="M834" s="150"/>
      <c r="N834" s="150"/>
      <c r="O834" s="152"/>
      <c r="P834" s="152"/>
      <c r="Q834" s="152"/>
      <c r="R834" s="152"/>
      <c r="S834" s="152"/>
      <c r="T834" s="152"/>
      <c r="U834" s="152"/>
      <c r="V834" s="152"/>
      <c r="W834" s="152"/>
      <c r="X834" s="152"/>
      <c r="Y834" s="152"/>
      <c r="Z834" s="150"/>
      <c r="AA834" s="150"/>
      <c r="AB834" s="150"/>
      <c r="AC834" s="150"/>
      <c r="AD834" s="150"/>
      <c r="AE834" s="150"/>
      <c r="AF834" s="150"/>
      <c r="AG834" s="152"/>
      <c r="AH834" s="4">
        <f t="shared" si="85"/>
        <v>0</v>
      </c>
      <c r="AI834" s="4">
        <f t="shared" si="86"/>
        <v>0</v>
      </c>
      <c r="AJ834" s="4">
        <f t="shared" si="87"/>
        <v>0</v>
      </c>
      <c r="AK834" s="4">
        <f t="shared" si="88"/>
        <v>0</v>
      </c>
      <c r="AL834" s="4">
        <f t="shared" si="89"/>
        <v>0</v>
      </c>
    </row>
    <row r="835" spans="6:38" ht="20.100000000000001" customHeight="1" x14ac:dyDescent="0.25">
      <c r="F835" s="4">
        <f t="shared" si="84"/>
        <v>0</v>
      </c>
      <c r="G835" s="218">
        <f t="shared" si="90"/>
        <v>0</v>
      </c>
      <c r="H835" s="212"/>
      <c r="I835" s="152"/>
      <c r="J835" s="152"/>
      <c r="K835" s="150"/>
      <c r="L835" s="150"/>
      <c r="M835" s="150"/>
      <c r="N835" s="150"/>
      <c r="O835" s="152"/>
      <c r="P835" s="152"/>
      <c r="Q835" s="152"/>
      <c r="R835" s="152"/>
      <c r="S835" s="152"/>
      <c r="T835" s="152"/>
      <c r="U835" s="152"/>
      <c r="V835" s="152"/>
      <c r="W835" s="152"/>
      <c r="X835" s="152"/>
      <c r="Y835" s="152"/>
      <c r="Z835" s="150"/>
      <c r="AA835" s="150"/>
      <c r="AB835" s="150"/>
      <c r="AC835" s="150"/>
      <c r="AD835" s="150"/>
      <c r="AE835" s="150"/>
      <c r="AF835" s="150"/>
      <c r="AG835" s="152"/>
      <c r="AH835" s="4">
        <f t="shared" si="85"/>
        <v>0</v>
      </c>
      <c r="AI835" s="4">
        <f t="shared" si="86"/>
        <v>0</v>
      </c>
      <c r="AJ835" s="4">
        <f t="shared" si="87"/>
        <v>0</v>
      </c>
      <c r="AK835" s="4">
        <f t="shared" si="88"/>
        <v>0</v>
      </c>
      <c r="AL835" s="4">
        <f t="shared" si="89"/>
        <v>0</v>
      </c>
    </row>
    <row r="836" spans="6:38" ht="20.100000000000001" customHeight="1" x14ac:dyDescent="0.25">
      <c r="F836" s="4">
        <f t="shared" si="84"/>
        <v>0</v>
      </c>
      <c r="G836" s="218">
        <f t="shared" si="90"/>
        <v>0</v>
      </c>
      <c r="H836" s="212"/>
      <c r="I836" s="152"/>
      <c r="J836" s="152"/>
      <c r="K836" s="150"/>
      <c r="L836" s="150"/>
      <c r="M836" s="150"/>
      <c r="N836" s="150"/>
      <c r="O836" s="152"/>
      <c r="P836" s="152"/>
      <c r="Q836" s="152"/>
      <c r="R836" s="152"/>
      <c r="S836" s="152"/>
      <c r="T836" s="152"/>
      <c r="U836" s="152"/>
      <c r="V836" s="152"/>
      <c r="W836" s="152"/>
      <c r="X836" s="152"/>
      <c r="Y836" s="152"/>
      <c r="Z836" s="150"/>
      <c r="AA836" s="150"/>
      <c r="AB836" s="150"/>
      <c r="AC836" s="150"/>
      <c r="AD836" s="150"/>
      <c r="AE836" s="150"/>
      <c r="AF836" s="150"/>
      <c r="AG836" s="152"/>
      <c r="AH836" s="4">
        <f t="shared" si="85"/>
        <v>0</v>
      </c>
      <c r="AI836" s="4">
        <f t="shared" si="86"/>
        <v>0</v>
      </c>
      <c r="AJ836" s="4">
        <f t="shared" si="87"/>
        <v>0</v>
      </c>
      <c r="AK836" s="4">
        <f t="shared" si="88"/>
        <v>0</v>
      </c>
      <c r="AL836" s="4">
        <f t="shared" si="89"/>
        <v>0</v>
      </c>
    </row>
    <row r="837" spans="6:38" ht="20.100000000000001" customHeight="1" x14ac:dyDescent="0.25">
      <c r="F837" s="4">
        <f t="shared" si="84"/>
        <v>0</v>
      </c>
      <c r="G837" s="218">
        <f t="shared" si="90"/>
        <v>0</v>
      </c>
      <c r="H837" s="212"/>
      <c r="I837" s="152"/>
      <c r="J837" s="152"/>
      <c r="K837" s="150"/>
      <c r="L837" s="150"/>
      <c r="M837" s="150"/>
      <c r="N837" s="150"/>
      <c r="O837" s="152"/>
      <c r="P837" s="152"/>
      <c r="Q837" s="152"/>
      <c r="R837" s="152"/>
      <c r="S837" s="152"/>
      <c r="T837" s="152"/>
      <c r="U837" s="152"/>
      <c r="V837" s="152"/>
      <c r="W837" s="152"/>
      <c r="X837" s="152"/>
      <c r="Y837" s="152"/>
      <c r="Z837" s="150"/>
      <c r="AA837" s="150"/>
      <c r="AB837" s="150"/>
      <c r="AC837" s="150"/>
      <c r="AD837" s="150"/>
      <c r="AE837" s="150"/>
      <c r="AF837" s="150"/>
      <c r="AG837" s="152"/>
      <c r="AH837" s="4">
        <f t="shared" si="85"/>
        <v>0</v>
      </c>
      <c r="AI837" s="4">
        <f t="shared" si="86"/>
        <v>0</v>
      </c>
      <c r="AJ837" s="4">
        <f t="shared" si="87"/>
        <v>0</v>
      </c>
      <c r="AK837" s="4">
        <f t="shared" si="88"/>
        <v>0</v>
      </c>
      <c r="AL837" s="4">
        <f t="shared" si="89"/>
        <v>0</v>
      </c>
    </row>
    <row r="838" spans="6:38" ht="20.100000000000001" customHeight="1" x14ac:dyDescent="0.25">
      <c r="F838" s="4">
        <f t="shared" si="84"/>
        <v>0</v>
      </c>
      <c r="G838" s="218">
        <f t="shared" si="90"/>
        <v>0</v>
      </c>
      <c r="H838" s="212"/>
      <c r="I838" s="152"/>
      <c r="J838" s="152"/>
      <c r="K838" s="150"/>
      <c r="L838" s="150"/>
      <c r="M838" s="150"/>
      <c r="N838" s="150"/>
      <c r="O838" s="152"/>
      <c r="P838" s="152"/>
      <c r="Q838" s="152"/>
      <c r="R838" s="152"/>
      <c r="S838" s="152"/>
      <c r="T838" s="152"/>
      <c r="U838" s="152"/>
      <c r="V838" s="152"/>
      <c r="W838" s="152"/>
      <c r="X838" s="152"/>
      <c r="Y838" s="152"/>
      <c r="Z838" s="150"/>
      <c r="AA838" s="150"/>
      <c r="AB838" s="150"/>
      <c r="AC838" s="150"/>
      <c r="AD838" s="150"/>
      <c r="AE838" s="150"/>
      <c r="AF838" s="150"/>
      <c r="AG838" s="152"/>
      <c r="AH838" s="4">
        <f t="shared" si="85"/>
        <v>0</v>
      </c>
      <c r="AI838" s="4">
        <f t="shared" si="86"/>
        <v>0</v>
      </c>
      <c r="AJ838" s="4">
        <f t="shared" si="87"/>
        <v>0</v>
      </c>
      <c r="AK838" s="4">
        <f t="shared" si="88"/>
        <v>0</v>
      </c>
      <c r="AL838" s="4">
        <f t="shared" si="89"/>
        <v>0</v>
      </c>
    </row>
    <row r="839" spans="6:38" ht="20.100000000000001" customHeight="1" x14ac:dyDescent="0.25">
      <c r="F839" s="4">
        <f t="shared" si="84"/>
        <v>0</v>
      </c>
      <c r="G839" s="218">
        <f t="shared" si="90"/>
        <v>0</v>
      </c>
      <c r="H839" s="212"/>
      <c r="I839" s="152"/>
      <c r="J839" s="152"/>
      <c r="K839" s="150"/>
      <c r="L839" s="150"/>
      <c r="M839" s="150"/>
      <c r="N839" s="150"/>
      <c r="O839" s="152"/>
      <c r="P839" s="152"/>
      <c r="Q839" s="152"/>
      <c r="R839" s="152"/>
      <c r="S839" s="152"/>
      <c r="T839" s="152"/>
      <c r="U839" s="152"/>
      <c r="V839" s="152"/>
      <c r="W839" s="152"/>
      <c r="X839" s="152"/>
      <c r="Y839" s="152"/>
      <c r="Z839" s="150"/>
      <c r="AA839" s="150"/>
      <c r="AB839" s="150"/>
      <c r="AC839" s="150"/>
      <c r="AD839" s="150"/>
      <c r="AE839" s="150"/>
      <c r="AF839" s="150"/>
      <c r="AG839" s="152"/>
      <c r="AH839" s="4">
        <f t="shared" si="85"/>
        <v>0</v>
      </c>
      <c r="AI839" s="4">
        <f t="shared" si="86"/>
        <v>0</v>
      </c>
      <c r="AJ839" s="4">
        <f t="shared" si="87"/>
        <v>0</v>
      </c>
      <c r="AK839" s="4">
        <f t="shared" si="88"/>
        <v>0</v>
      </c>
      <c r="AL839" s="4">
        <f t="shared" si="89"/>
        <v>0</v>
      </c>
    </row>
    <row r="840" spans="6:38" ht="20.100000000000001" customHeight="1" x14ac:dyDescent="0.25">
      <c r="F840" s="4">
        <f t="shared" si="84"/>
        <v>0</v>
      </c>
      <c r="G840" s="218">
        <f t="shared" si="90"/>
        <v>0</v>
      </c>
      <c r="H840" s="212"/>
      <c r="I840" s="152"/>
      <c r="J840" s="152"/>
      <c r="K840" s="150"/>
      <c r="L840" s="150"/>
      <c r="M840" s="150"/>
      <c r="N840" s="150"/>
      <c r="O840" s="152"/>
      <c r="P840" s="152"/>
      <c r="Q840" s="152"/>
      <c r="R840" s="152"/>
      <c r="S840" s="152"/>
      <c r="T840" s="152"/>
      <c r="U840" s="152"/>
      <c r="V840" s="152"/>
      <c r="W840" s="152"/>
      <c r="X840" s="152"/>
      <c r="Y840" s="152"/>
      <c r="Z840" s="150"/>
      <c r="AA840" s="150"/>
      <c r="AB840" s="150"/>
      <c r="AC840" s="150"/>
      <c r="AD840" s="150"/>
      <c r="AE840" s="150"/>
      <c r="AF840" s="150"/>
      <c r="AG840" s="152"/>
      <c r="AH840" s="4">
        <f t="shared" si="85"/>
        <v>0</v>
      </c>
      <c r="AI840" s="4">
        <f t="shared" si="86"/>
        <v>0</v>
      </c>
      <c r="AJ840" s="4">
        <f t="shared" si="87"/>
        <v>0</v>
      </c>
      <c r="AK840" s="4">
        <f t="shared" si="88"/>
        <v>0</v>
      </c>
      <c r="AL840" s="4">
        <f t="shared" si="89"/>
        <v>0</v>
      </c>
    </row>
    <row r="841" spans="6:38" ht="20.100000000000001" customHeight="1" x14ac:dyDescent="0.25">
      <c r="F841" s="4">
        <f t="shared" si="84"/>
        <v>0</v>
      </c>
      <c r="G841" s="218">
        <f t="shared" si="90"/>
        <v>0</v>
      </c>
      <c r="H841" s="212"/>
      <c r="I841" s="152"/>
      <c r="J841" s="152"/>
      <c r="K841" s="150"/>
      <c r="L841" s="150"/>
      <c r="M841" s="150"/>
      <c r="N841" s="150"/>
      <c r="O841" s="152"/>
      <c r="P841" s="152"/>
      <c r="Q841" s="152"/>
      <c r="R841" s="152"/>
      <c r="S841" s="152"/>
      <c r="T841" s="152"/>
      <c r="U841" s="152"/>
      <c r="V841" s="152"/>
      <c r="W841" s="152"/>
      <c r="X841" s="152"/>
      <c r="Y841" s="152"/>
      <c r="Z841" s="150"/>
      <c r="AA841" s="150"/>
      <c r="AB841" s="150"/>
      <c r="AC841" s="150"/>
      <c r="AD841" s="150"/>
      <c r="AE841" s="150"/>
      <c r="AF841" s="150"/>
      <c r="AG841" s="152"/>
      <c r="AH841" s="4">
        <f t="shared" si="85"/>
        <v>0</v>
      </c>
      <c r="AI841" s="4">
        <f t="shared" si="86"/>
        <v>0</v>
      </c>
      <c r="AJ841" s="4">
        <f t="shared" si="87"/>
        <v>0</v>
      </c>
      <c r="AK841" s="4">
        <f t="shared" si="88"/>
        <v>0</v>
      </c>
      <c r="AL841" s="4">
        <f t="shared" si="89"/>
        <v>0</v>
      </c>
    </row>
    <row r="842" spans="6:38" ht="20.100000000000001" customHeight="1" x14ac:dyDescent="0.25">
      <c r="F842" s="4">
        <f t="shared" si="84"/>
        <v>0</v>
      </c>
      <c r="G842" s="218">
        <f t="shared" si="90"/>
        <v>0</v>
      </c>
      <c r="H842" s="212"/>
      <c r="I842" s="152"/>
      <c r="J842" s="152"/>
      <c r="K842" s="150"/>
      <c r="L842" s="150"/>
      <c r="M842" s="150"/>
      <c r="N842" s="150"/>
      <c r="O842" s="152"/>
      <c r="P842" s="152"/>
      <c r="Q842" s="152"/>
      <c r="R842" s="152"/>
      <c r="S842" s="152"/>
      <c r="T842" s="152"/>
      <c r="U842" s="152"/>
      <c r="V842" s="152"/>
      <c r="W842" s="152"/>
      <c r="X842" s="152"/>
      <c r="Y842" s="152"/>
      <c r="Z842" s="150"/>
      <c r="AA842" s="150"/>
      <c r="AB842" s="150"/>
      <c r="AC842" s="150"/>
      <c r="AD842" s="150"/>
      <c r="AE842" s="150"/>
      <c r="AF842" s="150"/>
      <c r="AG842" s="152"/>
      <c r="AH842" s="4">
        <f t="shared" si="85"/>
        <v>0</v>
      </c>
      <c r="AI842" s="4">
        <f t="shared" si="86"/>
        <v>0</v>
      </c>
      <c r="AJ842" s="4">
        <f t="shared" si="87"/>
        <v>0</v>
      </c>
      <c r="AK842" s="4">
        <f t="shared" si="88"/>
        <v>0</v>
      </c>
      <c r="AL842" s="4">
        <f t="shared" si="89"/>
        <v>0</v>
      </c>
    </row>
    <row r="843" spans="6:38" ht="20.100000000000001" customHeight="1" x14ac:dyDescent="0.25">
      <c r="F843" s="4">
        <f t="shared" si="84"/>
        <v>0</v>
      </c>
      <c r="G843" s="218">
        <f t="shared" si="90"/>
        <v>0</v>
      </c>
      <c r="H843" s="212"/>
      <c r="I843" s="152"/>
      <c r="J843" s="152"/>
      <c r="K843" s="150"/>
      <c r="L843" s="150"/>
      <c r="M843" s="150"/>
      <c r="N843" s="150"/>
      <c r="O843" s="152"/>
      <c r="P843" s="152"/>
      <c r="Q843" s="152"/>
      <c r="R843" s="152"/>
      <c r="S843" s="152"/>
      <c r="T843" s="152"/>
      <c r="U843" s="152"/>
      <c r="V843" s="152"/>
      <c r="W843" s="152"/>
      <c r="X843" s="152"/>
      <c r="Y843" s="152"/>
      <c r="Z843" s="150"/>
      <c r="AA843" s="150"/>
      <c r="AB843" s="150"/>
      <c r="AC843" s="150"/>
      <c r="AD843" s="150"/>
      <c r="AE843" s="150"/>
      <c r="AF843" s="150"/>
      <c r="AG843" s="152"/>
      <c r="AH843" s="4">
        <f t="shared" si="85"/>
        <v>0</v>
      </c>
      <c r="AI843" s="4">
        <f t="shared" si="86"/>
        <v>0</v>
      </c>
      <c r="AJ843" s="4">
        <f t="shared" si="87"/>
        <v>0</v>
      </c>
      <c r="AK843" s="4">
        <f t="shared" si="88"/>
        <v>0</v>
      </c>
      <c r="AL843" s="4">
        <f t="shared" si="89"/>
        <v>0</v>
      </c>
    </row>
    <row r="844" spans="6:38" ht="20.100000000000001" customHeight="1" x14ac:dyDescent="0.25">
      <c r="F844" s="4">
        <f t="shared" si="84"/>
        <v>0</v>
      </c>
      <c r="G844" s="218">
        <f t="shared" si="90"/>
        <v>0</v>
      </c>
      <c r="H844" s="212"/>
      <c r="I844" s="152"/>
      <c r="J844" s="152"/>
      <c r="K844" s="150"/>
      <c r="L844" s="150"/>
      <c r="M844" s="150"/>
      <c r="N844" s="150"/>
      <c r="O844" s="152"/>
      <c r="P844" s="152"/>
      <c r="Q844" s="152"/>
      <c r="R844" s="152"/>
      <c r="S844" s="152"/>
      <c r="T844" s="152"/>
      <c r="U844" s="152"/>
      <c r="V844" s="152"/>
      <c r="W844" s="152"/>
      <c r="X844" s="152"/>
      <c r="Y844" s="152"/>
      <c r="Z844" s="150"/>
      <c r="AA844" s="150"/>
      <c r="AB844" s="150"/>
      <c r="AC844" s="150"/>
      <c r="AD844" s="150"/>
      <c r="AE844" s="150"/>
      <c r="AF844" s="150"/>
      <c r="AG844" s="152"/>
      <c r="AH844" s="4">
        <f t="shared" si="85"/>
        <v>0</v>
      </c>
      <c r="AI844" s="4">
        <f t="shared" si="86"/>
        <v>0</v>
      </c>
      <c r="AJ844" s="4">
        <f t="shared" si="87"/>
        <v>0</v>
      </c>
      <c r="AK844" s="4">
        <f t="shared" si="88"/>
        <v>0</v>
      </c>
      <c r="AL844" s="4">
        <f t="shared" si="89"/>
        <v>0</v>
      </c>
    </row>
    <row r="845" spans="6:38" ht="20.100000000000001" customHeight="1" x14ac:dyDescent="0.25">
      <c r="F845" s="4">
        <f t="shared" si="84"/>
        <v>0</v>
      </c>
      <c r="G845" s="218">
        <f t="shared" si="90"/>
        <v>0</v>
      </c>
      <c r="H845" s="212"/>
      <c r="I845" s="152"/>
      <c r="J845" s="152"/>
      <c r="K845" s="150"/>
      <c r="L845" s="150"/>
      <c r="M845" s="150"/>
      <c r="N845" s="150"/>
      <c r="O845" s="152"/>
      <c r="P845" s="152"/>
      <c r="Q845" s="152"/>
      <c r="R845" s="152"/>
      <c r="S845" s="152"/>
      <c r="T845" s="152"/>
      <c r="U845" s="152"/>
      <c r="V845" s="152"/>
      <c r="W845" s="152"/>
      <c r="X845" s="152"/>
      <c r="Y845" s="152"/>
      <c r="Z845" s="150"/>
      <c r="AA845" s="150"/>
      <c r="AB845" s="150"/>
      <c r="AC845" s="150"/>
      <c r="AD845" s="150"/>
      <c r="AE845" s="150"/>
      <c r="AF845" s="150"/>
      <c r="AG845" s="152"/>
      <c r="AH845" s="4">
        <f t="shared" si="85"/>
        <v>0</v>
      </c>
      <c r="AI845" s="4">
        <f t="shared" si="86"/>
        <v>0</v>
      </c>
      <c r="AJ845" s="4">
        <f t="shared" si="87"/>
        <v>0</v>
      </c>
      <c r="AK845" s="4">
        <f t="shared" si="88"/>
        <v>0</v>
      </c>
      <c r="AL845" s="4">
        <f t="shared" si="89"/>
        <v>0</v>
      </c>
    </row>
    <row r="846" spans="6:38" ht="20.100000000000001" customHeight="1" x14ac:dyDescent="0.25">
      <c r="F846" s="4">
        <f t="shared" ref="F846:F909" si="91">IFERROR(IF($D$16=1,(IF(G846&gt;=1,(IF(H846&gt;=$D$14,(IF(H846&lt;=$D$15,G846,0)),0)),0)),0),0)</f>
        <v>0</v>
      </c>
      <c r="G846" s="218">
        <f t="shared" si="90"/>
        <v>0</v>
      </c>
      <c r="H846" s="212"/>
      <c r="I846" s="152"/>
      <c r="J846" s="152"/>
      <c r="K846" s="150"/>
      <c r="L846" s="150"/>
      <c r="M846" s="150"/>
      <c r="N846" s="150"/>
      <c r="O846" s="152"/>
      <c r="P846" s="152"/>
      <c r="Q846" s="152"/>
      <c r="R846" s="152"/>
      <c r="S846" s="152"/>
      <c r="T846" s="152"/>
      <c r="U846" s="152"/>
      <c r="V846" s="152"/>
      <c r="W846" s="152"/>
      <c r="X846" s="152"/>
      <c r="Y846" s="152"/>
      <c r="Z846" s="150"/>
      <c r="AA846" s="150"/>
      <c r="AB846" s="150"/>
      <c r="AC846" s="150"/>
      <c r="AD846" s="150"/>
      <c r="AE846" s="150"/>
      <c r="AF846" s="150"/>
      <c r="AG846" s="152"/>
      <c r="AH846" s="4">
        <f t="shared" ref="AH846:AH909" si="92">IFERROR(IF($G846&gt;=1,(IF(LEN(P846)&gt;=2,VLOOKUP(P846,$A$1:$B$9,2,0),0)),0),0)</f>
        <v>0</v>
      </c>
      <c r="AI846" s="4">
        <f t="shared" ref="AI846:AI909" si="93">IFERROR(IF($G846&gt;=1,(IF(LEN(R846)&gt;=2,VLOOKUP(R846,$A$1:$B$9,2,0),0)),0),0)</f>
        <v>0</v>
      </c>
      <c r="AJ846" s="4">
        <f t="shared" ref="AJ846:AJ909" si="94">IFERROR(IF($G846&gt;=1,(IF(LEN(T846)&gt;=2,VLOOKUP(T846,$A$1:$B$9,2,0),0)),0),0)</f>
        <v>0</v>
      </c>
      <c r="AK846" s="4">
        <f t="shared" ref="AK846:AK909" si="95">IFERROR(IF($G846&gt;=1,(IF(LEN(V846)&gt;=2,VLOOKUP(V846,$A$1:$B$9,2,0),0)),0),0)</f>
        <v>0</v>
      </c>
      <c r="AL846" s="4">
        <f t="shared" ref="AL846:AL909" si="96">IFERROR(IF($G846&gt;=1,(IF(LEN(X846)&gt;=2,VLOOKUP(X846,$A$1:$B$9,2,0),0)),0),0)</f>
        <v>0</v>
      </c>
    </row>
    <row r="847" spans="6:38" ht="20.100000000000001" customHeight="1" x14ac:dyDescent="0.25">
      <c r="F847" s="4">
        <f t="shared" si="91"/>
        <v>0</v>
      </c>
      <c r="G847" s="218">
        <f t="shared" ref="G847:G910" si="97">IFERROR(IF(H847&gt;=2000,(IF(LEN(I847)&gt;=3,G846+1,0)),0),0)</f>
        <v>0</v>
      </c>
      <c r="H847" s="212"/>
      <c r="I847" s="152"/>
      <c r="J847" s="152"/>
      <c r="K847" s="150"/>
      <c r="L847" s="150"/>
      <c r="M847" s="150"/>
      <c r="N847" s="150"/>
      <c r="O847" s="152"/>
      <c r="P847" s="152"/>
      <c r="Q847" s="152"/>
      <c r="R847" s="152"/>
      <c r="S847" s="152"/>
      <c r="T847" s="152"/>
      <c r="U847" s="152"/>
      <c r="V847" s="152"/>
      <c r="W847" s="152"/>
      <c r="X847" s="152"/>
      <c r="Y847" s="152"/>
      <c r="Z847" s="150"/>
      <c r="AA847" s="150"/>
      <c r="AB847" s="150"/>
      <c r="AC847" s="150"/>
      <c r="AD847" s="150"/>
      <c r="AE847" s="150"/>
      <c r="AF847" s="150"/>
      <c r="AG847" s="152"/>
      <c r="AH847" s="4">
        <f t="shared" si="92"/>
        <v>0</v>
      </c>
      <c r="AI847" s="4">
        <f t="shared" si="93"/>
        <v>0</v>
      </c>
      <c r="AJ847" s="4">
        <f t="shared" si="94"/>
        <v>0</v>
      </c>
      <c r="AK847" s="4">
        <f t="shared" si="95"/>
        <v>0</v>
      </c>
      <c r="AL847" s="4">
        <f t="shared" si="96"/>
        <v>0</v>
      </c>
    </row>
    <row r="848" spans="6:38" ht="20.100000000000001" customHeight="1" x14ac:dyDescent="0.25">
      <c r="F848" s="4">
        <f t="shared" si="91"/>
        <v>0</v>
      </c>
      <c r="G848" s="218">
        <f t="shared" si="97"/>
        <v>0</v>
      </c>
      <c r="H848" s="212"/>
      <c r="I848" s="152"/>
      <c r="J848" s="152"/>
      <c r="K848" s="150"/>
      <c r="L848" s="150"/>
      <c r="M848" s="150"/>
      <c r="N848" s="150"/>
      <c r="O848" s="152"/>
      <c r="P848" s="152"/>
      <c r="Q848" s="152"/>
      <c r="R848" s="152"/>
      <c r="S848" s="152"/>
      <c r="T848" s="152"/>
      <c r="U848" s="152"/>
      <c r="V848" s="152"/>
      <c r="W848" s="152"/>
      <c r="X848" s="152"/>
      <c r="Y848" s="152"/>
      <c r="Z848" s="150"/>
      <c r="AA848" s="150"/>
      <c r="AB848" s="150"/>
      <c r="AC848" s="150"/>
      <c r="AD848" s="150"/>
      <c r="AE848" s="150"/>
      <c r="AF848" s="150"/>
      <c r="AG848" s="152"/>
      <c r="AH848" s="4">
        <f t="shared" si="92"/>
        <v>0</v>
      </c>
      <c r="AI848" s="4">
        <f t="shared" si="93"/>
        <v>0</v>
      </c>
      <c r="AJ848" s="4">
        <f t="shared" si="94"/>
        <v>0</v>
      </c>
      <c r="AK848" s="4">
        <f t="shared" si="95"/>
        <v>0</v>
      </c>
      <c r="AL848" s="4">
        <f t="shared" si="96"/>
        <v>0</v>
      </c>
    </row>
    <row r="849" spans="6:38" ht="20.100000000000001" customHeight="1" x14ac:dyDescent="0.25">
      <c r="F849" s="4">
        <f t="shared" si="91"/>
        <v>0</v>
      </c>
      <c r="G849" s="218">
        <f t="shared" si="97"/>
        <v>0</v>
      </c>
      <c r="H849" s="212"/>
      <c r="I849" s="152"/>
      <c r="J849" s="152"/>
      <c r="K849" s="150"/>
      <c r="L849" s="150"/>
      <c r="M849" s="150"/>
      <c r="N849" s="150"/>
      <c r="O849" s="152"/>
      <c r="P849" s="152"/>
      <c r="Q849" s="152"/>
      <c r="R849" s="152"/>
      <c r="S849" s="152"/>
      <c r="T849" s="152"/>
      <c r="U849" s="152"/>
      <c r="V849" s="152"/>
      <c r="W849" s="152"/>
      <c r="X849" s="152"/>
      <c r="Y849" s="152"/>
      <c r="Z849" s="150"/>
      <c r="AA849" s="150"/>
      <c r="AB849" s="150"/>
      <c r="AC849" s="150"/>
      <c r="AD849" s="150"/>
      <c r="AE849" s="150"/>
      <c r="AF849" s="150"/>
      <c r="AG849" s="152"/>
      <c r="AH849" s="4">
        <f t="shared" si="92"/>
        <v>0</v>
      </c>
      <c r="AI849" s="4">
        <f t="shared" si="93"/>
        <v>0</v>
      </c>
      <c r="AJ849" s="4">
        <f t="shared" si="94"/>
        <v>0</v>
      </c>
      <c r="AK849" s="4">
        <f t="shared" si="95"/>
        <v>0</v>
      </c>
      <c r="AL849" s="4">
        <f t="shared" si="96"/>
        <v>0</v>
      </c>
    </row>
    <row r="850" spans="6:38" ht="20.100000000000001" customHeight="1" x14ac:dyDescent="0.25">
      <c r="F850" s="4">
        <f t="shared" si="91"/>
        <v>0</v>
      </c>
      <c r="G850" s="218">
        <f t="shared" si="97"/>
        <v>0</v>
      </c>
      <c r="H850" s="212"/>
      <c r="I850" s="152"/>
      <c r="J850" s="152"/>
      <c r="K850" s="150"/>
      <c r="L850" s="150"/>
      <c r="M850" s="150"/>
      <c r="N850" s="150"/>
      <c r="O850" s="152"/>
      <c r="P850" s="152"/>
      <c r="Q850" s="152"/>
      <c r="R850" s="152"/>
      <c r="S850" s="152"/>
      <c r="T850" s="152"/>
      <c r="U850" s="152"/>
      <c r="V850" s="152"/>
      <c r="W850" s="152"/>
      <c r="X850" s="152"/>
      <c r="Y850" s="152"/>
      <c r="Z850" s="150"/>
      <c r="AA850" s="150"/>
      <c r="AB850" s="150"/>
      <c r="AC850" s="150"/>
      <c r="AD850" s="150"/>
      <c r="AE850" s="150"/>
      <c r="AF850" s="150"/>
      <c r="AG850" s="152"/>
      <c r="AH850" s="4">
        <f t="shared" si="92"/>
        <v>0</v>
      </c>
      <c r="AI850" s="4">
        <f t="shared" si="93"/>
        <v>0</v>
      </c>
      <c r="AJ850" s="4">
        <f t="shared" si="94"/>
        <v>0</v>
      </c>
      <c r="AK850" s="4">
        <f t="shared" si="95"/>
        <v>0</v>
      </c>
      <c r="AL850" s="4">
        <f t="shared" si="96"/>
        <v>0</v>
      </c>
    </row>
    <row r="851" spans="6:38" ht="20.100000000000001" customHeight="1" x14ac:dyDescent="0.25">
      <c r="F851" s="4">
        <f t="shared" si="91"/>
        <v>0</v>
      </c>
      <c r="G851" s="218">
        <f t="shared" si="97"/>
        <v>0</v>
      </c>
      <c r="H851" s="212"/>
      <c r="I851" s="152"/>
      <c r="J851" s="152"/>
      <c r="K851" s="150"/>
      <c r="L851" s="150"/>
      <c r="M851" s="150"/>
      <c r="N851" s="150"/>
      <c r="O851" s="152"/>
      <c r="P851" s="152"/>
      <c r="Q851" s="152"/>
      <c r="R851" s="152"/>
      <c r="S851" s="152"/>
      <c r="T851" s="152"/>
      <c r="U851" s="152"/>
      <c r="V851" s="152"/>
      <c r="W851" s="152"/>
      <c r="X851" s="152"/>
      <c r="Y851" s="152"/>
      <c r="Z851" s="150"/>
      <c r="AA851" s="150"/>
      <c r="AB851" s="150"/>
      <c r="AC851" s="150"/>
      <c r="AD851" s="150"/>
      <c r="AE851" s="150"/>
      <c r="AF851" s="150"/>
      <c r="AG851" s="152"/>
      <c r="AH851" s="4">
        <f t="shared" si="92"/>
        <v>0</v>
      </c>
      <c r="AI851" s="4">
        <f t="shared" si="93"/>
        <v>0</v>
      </c>
      <c r="AJ851" s="4">
        <f t="shared" si="94"/>
        <v>0</v>
      </c>
      <c r="AK851" s="4">
        <f t="shared" si="95"/>
        <v>0</v>
      </c>
      <c r="AL851" s="4">
        <f t="shared" si="96"/>
        <v>0</v>
      </c>
    </row>
    <row r="852" spans="6:38" ht="20.100000000000001" customHeight="1" x14ac:dyDescent="0.25">
      <c r="F852" s="4">
        <f t="shared" si="91"/>
        <v>0</v>
      </c>
      <c r="G852" s="218">
        <f t="shared" si="97"/>
        <v>0</v>
      </c>
      <c r="H852" s="212"/>
      <c r="I852" s="152"/>
      <c r="J852" s="152"/>
      <c r="K852" s="150"/>
      <c r="L852" s="150"/>
      <c r="M852" s="150"/>
      <c r="N852" s="150"/>
      <c r="O852" s="152"/>
      <c r="P852" s="152"/>
      <c r="Q852" s="152"/>
      <c r="R852" s="152"/>
      <c r="S852" s="152"/>
      <c r="T852" s="152"/>
      <c r="U852" s="152"/>
      <c r="V852" s="152"/>
      <c r="W852" s="152"/>
      <c r="X852" s="152"/>
      <c r="Y852" s="152"/>
      <c r="Z852" s="150"/>
      <c r="AA852" s="150"/>
      <c r="AB852" s="150"/>
      <c r="AC852" s="150"/>
      <c r="AD852" s="150"/>
      <c r="AE852" s="150"/>
      <c r="AF852" s="150"/>
      <c r="AG852" s="152"/>
      <c r="AH852" s="4">
        <f t="shared" si="92"/>
        <v>0</v>
      </c>
      <c r="AI852" s="4">
        <f t="shared" si="93"/>
        <v>0</v>
      </c>
      <c r="AJ852" s="4">
        <f t="shared" si="94"/>
        <v>0</v>
      </c>
      <c r="AK852" s="4">
        <f t="shared" si="95"/>
        <v>0</v>
      </c>
      <c r="AL852" s="4">
        <f t="shared" si="96"/>
        <v>0</v>
      </c>
    </row>
    <row r="853" spans="6:38" ht="20.100000000000001" customHeight="1" x14ac:dyDescent="0.25">
      <c r="F853" s="4">
        <f t="shared" si="91"/>
        <v>0</v>
      </c>
      <c r="G853" s="218">
        <f t="shared" si="97"/>
        <v>0</v>
      </c>
      <c r="H853" s="212"/>
      <c r="I853" s="152"/>
      <c r="J853" s="152"/>
      <c r="K853" s="150"/>
      <c r="L853" s="150"/>
      <c r="M853" s="150"/>
      <c r="N853" s="150"/>
      <c r="O853" s="152"/>
      <c r="P853" s="152"/>
      <c r="Q853" s="152"/>
      <c r="R853" s="152"/>
      <c r="S853" s="152"/>
      <c r="T853" s="152"/>
      <c r="U853" s="152"/>
      <c r="V853" s="152"/>
      <c r="W853" s="152"/>
      <c r="X853" s="152"/>
      <c r="Y853" s="152"/>
      <c r="Z853" s="150"/>
      <c r="AA853" s="150"/>
      <c r="AB853" s="150"/>
      <c r="AC853" s="150"/>
      <c r="AD853" s="150"/>
      <c r="AE853" s="150"/>
      <c r="AF853" s="150"/>
      <c r="AG853" s="152"/>
      <c r="AH853" s="4">
        <f t="shared" si="92"/>
        <v>0</v>
      </c>
      <c r="AI853" s="4">
        <f t="shared" si="93"/>
        <v>0</v>
      </c>
      <c r="AJ853" s="4">
        <f t="shared" si="94"/>
        <v>0</v>
      </c>
      <c r="AK853" s="4">
        <f t="shared" si="95"/>
        <v>0</v>
      </c>
      <c r="AL853" s="4">
        <f t="shared" si="96"/>
        <v>0</v>
      </c>
    </row>
    <row r="854" spans="6:38" ht="20.100000000000001" customHeight="1" x14ac:dyDescent="0.25">
      <c r="F854" s="4">
        <f t="shared" si="91"/>
        <v>0</v>
      </c>
      <c r="G854" s="218">
        <f t="shared" si="97"/>
        <v>0</v>
      </c>
      <c r="H854" s="212"/>
      <c r="I854" s="152"/>
      <c r="J854" s="152"/>
      <c r="K854" s="150"/>
      <c r="L854" s="150"/>
      <c r="M854" s="150"/>
      <c r="N854" s="150"/>
      <c r="O854" s="152"/>
      <c r="P854" s="152"/>
      <c r="Q854" s="152"/>
      <c r="R854" s="152"/>
      <c r="S854" s="152"/>
      <c r="T854" s="152"/>
      <c r="U854" s="152"/>
      <c r="V854" s="152"/>
      <c r="W854" s="152"/>
      <c r="X854" s="152"/>
      <c r="Y854" s="152"/>
      <c r="Z854" s="150"/>
      <c r="AA854" s="150"/>
      <c r="AB854" s="150"/>
      <c r="AC854" s="150"/>
      <c r="AD854" s="150"/>
      <c r="AE854" s="150"/>
      <c r="AF854" s="150"/>
      <c r="AG854" s="152"/>
      <c r="AH854" s="4">
        <f t="shared" si="92"/>
        <v>0</v>
      </c>
      <c r="AI854" s="4">
        <f t="shared" si="93"/>
        <v>0</v>
      </c>
      <c r="AJ854" s="4">
        <f t="shared" si="94"/>
        <v>0</v>
      </c>
      <c r="AK854" s="4">
        <f t="shared" si="95"/>
        <v>0</v>
      </c>
      <c r="AL854" s="4">
        <f t="shared" si="96"/>
        <v>0</v>
      </c>
    </row>
    <row r="855" spans="6:38" ht="20.100000000000001" customHeight="1" x14ac:dyDescent="0.25">
      <c r="F855" s="4">
        <f t="shared" si="91"/>
        <v>0</v>
      </c>
      <c r="G855" s="218">
        <f t="shared" si="97"/>
        <v>0</v>
      </c>
      <c r="H855" s="212"/>
      <c r="I855" s="152"/>
      <c r="J855" s="152"/>
      <c r="K855" s="150"/>
      <c r="L855" s="150"/>
      <c r="M855" s="150"/>
      <c r="N855" s="150"/>
      <c r="O855" s="152"/>
      <c r="P855" s="152"/>
      <c r="Q855" s="152"/>
      <c r="R855" s="152"/>
      <c r="S855" s="152"/>
      <c r="T855" s="152"/>
      <c r="U855" s="152"/>
      <c r="V855" s="152"/>
      <c r="W855" s="152"/>
      <c r="X855" s="152"/>
      <c r="Y855" s="152"/>
      <c r="Z855" s="150"/>
      <c r="AA855" s="150"/>
      <c r="AB855" s="150"/>
      <c r="AC855" s="150"/>
      <c r="AD855" s="150"/>
      <c r="AE855" s="150"/>
      <c r="AF855" s="150"/>
      <c r="AG855" s="152"/>
      <c r="AH855" s="4">
        <f t="shared" si="92"/>
        <v>0</v>
      </c>
      <c r="AI855" s="4">
        <f t="shared" si="93"/>
        <v>0</v>
      </c>
      <c r="AJ855" s="4">
        <f t="shared" si="94"/>
        <v>0</v>
      </c>
      <c r="AK855" s="4">
        <f t="shared" si="95"/>
        <v>0</v>
      </c>
      <c r="AL855" s="4">
        <f t="shared" si="96"/>
        <v>0</v>
      </c>
    </row>
    <row r="856" spans="6:38" ht="20.100000000000001" customHeight="1" x14ac:dyDescent="0.25">
      <c r="F856" s="4">
        <f t="shared" si="91"/>
        <v>0</v>
      </c>
      <c r="G856" s="218">
        <f t="shared" si="97"/>
        <v>0</v>
      </c>
      <c r="H856" s="212"/>
      <c r="I856" s="152"/>
      <c r="J856" s="152"/>
      <c r="K856" s="150"/>
      <c r="L856" s="150"/>
      <c r="M856" s="150"/>
      <c r="N856" s="150"/>
      <c r="O856" s="152"/>
      <c r="P856" s="152"/>
      <c r="Q856" s="152"/>
      <c r="R856" s="152"/>
      <c r="S856" s="152"/>
      <c r="T856" s="152"/>
      <c r="U856" s="152"/>
      <c r="V856" s="152"/>
      <c r="W856" s="152"/>
      <c r="X856" s="152"/>
      <c r="Y856" s="152"/>
      <c r="Z856" s="150"/>
      <c r="AA856" s="150"/>
      <c r="AB856" s="150"/>
      <c r="AC856" s="150"/>
      <c r="AD856" s="150"/>
      <c r="AE856" s="150"/>
      <c r="AF856" s="150"/>
      <c r="AG856" s="152"/>
      <c r="AH856" s="4">
        <f t="shared" si="92"/>
        <v>0</v>
      </c>
      <c r="AI856" s="4">
        <f t="shared" si="93"/>
        <v>0</v>
      </c>
      <c r="AJ856" s="4">
        <f t="shared" si="94"/>
        <v>0</v>
      </c>
      <c r="AK856" s="4">
        <f t="shared" si="95"/>
        <v>0</v>
      </c>
      <c r="AL856" s="4">
        <f t="shared" si="96"/>
        <v>0</v>
      </c>
    </row>
    <row r="857" spans="6:38" ht="20.100000000000001" customHeight="1" x14ac:dyDescent="0.25">
      <c r="F857" s="4">
        <f t="shared" si="91"/>
        <v>0</v>
      </c>
      <c r="G857" s="218">
        <f t="shared" si="97"/>
        <v>0</v>
      </c>
      <c r="H857" s="212"/>
      <c r="I857" s="152"/>
      <c r="J857" s="152"/>
      <c r="K857" s="150"/>
      <c r="L857" s="150"/>
      <c r="M857" s="150"/>
      <c r="N857" s="150"/>
      <c r="O857" s="152"/>
      <c r="P857" s="152"/>
      <c r="Q857" s="152"/>
      <c r="R857" s="152"/>
      <c r="S857" s="152"/>
      <c r="T857" s="152"/>
      <c r="U857" s="152"/>
      <c r="V857" s="152"/>
      <c r="W857" s="152"/>
      <c r="X857" s="152"/>
      <c r="Y857" s="152"/>
      <c r="Z857" s="150"/>
      <c r="AA857" s="150"/>
      <c r="AB857" s="150"/>
      <c r="AC857" s="150"/>
      <c r="AD857" s="150"/>
      <c r="AE857" s="150"/>
      <c r="AF857" s="150"/>
      <c r="AG857" s="152"/>
      <c r="AH857" s="4">
        <f t="shared" si="92"/>
        <v>0</v>
      </c>
      <c r="AI857" s="4">
        <f t="shared" si="93"/>
        <v>0</v>
      </c>
      <c r="AJ857" s="4">
        <f t="shared" si="94"/>
        <v>0</v>
      </c>
      <c r="AK857" s="4">
        <f t="shared" si="95"/>
        <v>0</v>
      </c>
      <c r="AL857" s="4">
        <f t="shared" si="96"/>
        <v>0</v>
      </c>
    </row>
    <row r="858" spans="6:38" ht="20.100000000000001" customHeight="1" x14ac:dyDescent="0.25">
      <c r="F858" s="4">
        <f t="shared" si="91"/>
        <v>0</v>
      </c>
      <c r="G858" s="218">
        <f t="shared" si="97"/>
        <v>0</v>
      </c>
      <c r="H858" s="212"/>
      <c r="I858" s="152"/>
      <c r="J858" s="152"/>
      <c r="K858" s="150"/>
      <c r="L858" s="150"/>
      <c r="M858" s="150"/>
      <c r="N858" s="150"/>
      <c r="O858" s="152"/>
      <c r="P858" s="152"/>
      <c r="Q858" s="152"/>
      <c r="R858" s="152"/>
      <c r="S858" s="152"/>
      <c r="T858" s="152"/>
      <c r="U858" s="152"/>
      <c r="V858" s="152"/>
      <c r="W858" s="152"/>
      <c r="X858" s="152"/>
      <c r="Y858" s="152"/>
      <c r="Z858" s="150"/>
      <c r="AA858" s="150"/>
      <c r="AB858" s="150"/>
      <c r="AC858" s="150"/>
      <c r="AD858" s="150"/>
      <c r="AE858" s="150"/>
      <c r="AF858" s="150"/>
      <c r="AG858" s="152"/>
      <c r="AH858" s="4">
        <f t="shared" si="92"/>
        <v>0</v>
      </c>
      <c r="AI858" s="4">
        <f t="shared" si="93"/>
        <v>0</v>
      </c>
      <c r="AJ858" s="4">
        <f t="shared" si="94"/>
        <v>0</v>
      </c>
      <c r="AK858" s="4">
        <f t="shared" si="95"/>
        <v>0</v>
      </c>
      <c r="AL858" s="4">
        <f t="shared" si="96"/>
        <v>0</v>
      </c>
    </row>
    <row r="859" spans="6:38" ht="20.100000000000001" customHeight="1" x14ac:dyDescent="0.25">
      <c r="F859" s="4">
        <f t="shared" si="91"/>
        <v>0</v>
      </c>
      <c r="G859" s="218">
        <f t="shared" si="97"/>
        <v>0</v>
      </c>
      <c r="H859" s="212"/>
      <c r="I859" s="152"/>
      <c r="J859" s="152"/>
      <c r="K859" s="150"/>
      <c r="L859" s="150"/>
      <c r="M859" s="150"/>
      <c r="N859" s="150"/>
      <c r="O859" s="152"/>
      <c r="P859" s="152"/>
      <c r="Q859" s="152"/>
      <c r="R859" s="152"/>
      <c r="S859" s="152"/>
      <c r="T859" s="152"/>
      <c r="U859" s="152"/>
      <c r="V859" s="152"/>
      <c r="W859" s="152"/>
      <c r="X859" s="152"/>
      <c r="Y859" s="152"/>
      <c r="Z859" s="150"/>
      <c r="AA859" s="150"/>
      <c r="AB859" s="150"/>
      <c r="AC859" s="150"/>
      <c r="AD859" s="150"/>
      <c r="AE859" s="150"/>
      <c r="AF859" s="150"/>
      <c r="AG859" s="152"/>
      <c r="AH859" s="4">
        <f t="shared" si="92"/>
        <v>0</v>
      </c>
      <c r="AI859" s="4">
        <f t="shared" si="93"/>
        <v>0</v>
      </c>
      <c r="AJ859" s="4">
        <f t="shared" si="94"/>
        <v>0</v>
      </c>
      <c r="AK859" s="4">
        <f t="shared" si="95"/>
        <v>0</v>
      </c>
      <c r="AL859" s="4">
        <f t="shared" si="96"/>
        <v>0</v>
      </c>
    </row>
    <row r="860" spans="6:38" ht="20.100000000000001" customHeight="1" x14ac:dyDescent="0.25">
      <c r="F860" s="4">
        <f t="shared" si="91"/>
        <v>0</v>
      </c>
      <c r="G860" s="218">
        <f t="shared" si="97"/>
        <v>0</v>
      </c>
      <c r="H860" s="212"/>
      <c r="I860" s="152"/>
      <c r="J860" s="152"/>
      <c r="K860" s="150"/>
      <c r="L860" s="150"/>
      <c r="M860" s="150"/>
      <c r="N860" s="150"/>
      <c r="O860" s="152"/>
      <c r="P860" s="152"/>
      <c r="Q860" s="152"/>
      <c r="R860" s="152"/>
      <c r="S860" s="152"/>
      <c r="T860" s="152"/>
      <c r="U860" s="152"/>
      <c r="V860" s="152"/>
      <c r="W860" s="152"/>
      <c r="X860" s="152"/>
      <c r="Y860" s="152"/>
      <c r="Z860" s="150"/>
      <c r="AA860" s="150"/>
      <c r="AB860" s="150"/>
      <c r="AC860" s="150"/>
      <c r="AD860" s="150"/>
      <c r="AE860" s="150"/>
      <c r="AF860" s="150"/>
      <c r="AG860" s="152"/>
      <c r="AH860" s="4">
        <f t="shared" si="92"/>
        <v>0</v>
      </c>
      <c r="AI860" s="4">
        <f t="shared" si="93"/>
        <v>0</v>
      </c>
      <c r="AJ860" s="4">
        <f t="shared" si="94"/>
        <v>0</v>
      </c>
      <c r="AK860" s="4">
        <f t="shared" si="95"/>
        <v>0</v>
      </c>
      <c r="AL860" s="4">
        <f t="shared" si="96"/>
        <v>0</v>
      </c>
    </row>
    <row r="861" spans="6:38" ht="20.100000000000001" customHeight="1" x14ac:dyDescent="0.25">
      <c r="F861" s="4">
        <f t="shared" si="91"/>
        <v>0</v>
      </c>
      <c r="G861" s="218">
        <f t="shared" si="97"/>
        <v>0</v>
      </c>
      <c r="H861" s="212"/>
      <c r="I861" s="152"/>
      <c r="J861" s="152"/>
      <c r="K861" s="150"/>
      <c r="L861" s="150"/>
      <c r="M861" s="150"/>
      <c r="N861" s="150"/>
      <c r="O861" s="152"/>
      <c r="P861" s="152"/>
      <c r="Q861" s="152"/>
      <c r="R861" s="152"/>
      <c r="S861" s="152"/>
      <c r="T861" s="152"/>
      <c r="U861" s="152"/>
      <c r="V861" s="152"/>
      <c r="W861" s="152"/>
      <c r="X861" s="152"/>
      <c r="Y861" s="152"/>
      <c r="Z861" s="150"/>
      <c r="AA861" s="150"/>
      <c r="AB861" s="150"/>
      <c r="AC861" s="150"/>
      <c r="AD861" s="150"/>
      <c r="AE861" s="150"/>
      <c r="AF861" s="150"/>
      <c r="AG861" s="152"/>
      <c r="AH861" s="4">
        <f t="shared" si="92"/>
        <v>0</v>
      </c>
      <c r="AI861" s="4">
        <f t="shared" si="93"/>
        <v>0</v>
      </c>
      <c r="AJ861" s="4">
        <f t="shared" si="94"/>
        <v>0</v>
      </c>
      <c r="AK861" s="4">
        <f t="shared" si="95"/>
        <v>0</v>
      </c>
      <c r="AL861" s="4">
        <f t="shared" si="96"/>
        <v>0</v>
      </c>
    </row>
    <row r="862" spans="6:38" ht="20.100000000000001" customHeight="1" x14ac:dyDescent="0.25">
      <c r="F862" s="4">
        <f t="shared" si="91"/>
        <v>0</v>
      </c>
      <c r="G862" s="218">
        <f t="shared" si="97"/>
        <v>0</v>
      </c>
      <c r="H862" s="212"/>
      <c r="I862" s="152"/>
      <c r="J862" s="152"/>
      <c r="K862" s="150"/>
      <c r="L862" s="150"/>
      <c r="M862" s="150"/>
      <c r="N862" s="150"/>
      <c r="O862" s="152"/>
      <c r="P862" s="152"/>
      <c r="Q862" s="152"/>
      <c r="R862" s="152"/>
      <c r="S862" s="152"/>
      <c r="T862" s="152"/>
      <c r="U862" s="152"/>
      <c r="V862" s="152"/>
      <c r="W862" s="152"/>
      <c r="X862" s="152"/>
      <c r="Y862" s="152"/>
      <c r="Z862" s="150"/>
      <c r="AA862" s="150"/>
      <c r="AB862" s="150"/>
      <c r="AC862" s="150"/>
      <c r="AD862" s="150"/>
      <c r="AE862" s="150"/>
      <c r="AF862" s="150"/>
      <c r="AG862" s="152"/>
      <c r="AH862" s="4">
        <f t="shared" si="92"/>
        <v>0</v>
      </c>
      <c r="AI862" s="4">
        <f t="shared" si="93"/>
        <v>0</v>
      </c>
      <c r="AJ862" s="4">
        <f t="shared" si="94"/>
        <v>0</v>
      </c>
      <c r="AK862" s="4">
        <f t="shared" si="95"/>
        <v>0</v>
      </c>
      <c r="AL862" s="4">
        <f t="shared" si="96"/>
        <v>0</v>
      </c>
    </row>
    <row r="863" spans="6:38" ht="20.100000000000001" customHeight="1" x14ac:dyDescent="0.25">
      <c r="F863" s="4">
        <f t="shared" si="91"/>
        <v>0</v>
      </c>
      <c r="G863" s="218">
        <f t="shared" si="97"/>
        <v>0</v>
      </c>
      <c r="H863" s="212"/>
      <c r="I863" s="152"/>
      <c r="J863" s="152"/>
      <c r="K863" s="150"/>
      <c r="L863" s="150"/>
      <c r="M863" s="150"/>
      <c r="N863" s="150"/>
      <c r="O863" s="152"/>
      <c r="P863" s="152"/>
      <c r="Q863" s="152"/>
      <c r="R863" s="152"/>
      <c r="S863" s="152"/>
      <c r="T863" s="152"/>
      <c r="U863" s="152"/>
      <c r="V863" s="152"/>
      <c r="W863" s="152"/>
      <c r="X863" s="152"/>
      <c r="Y863" s="152"/>
      <c r="Z863" s="150"/>
      <c r="AA863" s="150"/>
      <c r="AB863" s="150"/>
      <c r="AC863" s="150"/>
      <c r="AD863" s="150"/>
      <c r="AE863" s="150"/>
      <c r="AF863" s="150"/>
      <c r="AG863" s="152"/>
      <c r="AH863" s="4">
        <f t="shared" si="92"/>
        <v>0</v>
      </c>
      <c r="AI863" s="4">
        <f t="shared" si="93"/>
        <v>0</v>
      </c>
      <c r="AJ863" s="4">
        <f t="shared" si="94"/>
        <v>0</v>
      </c>
      <c r="AK863" s="4">
        <f t="shared" si="95"/>
        <v>0</v>
      </c>
      <c r="AL863" s="4">
        <f t="shared" si="96"/>
        <v>0</v>
      </c>
    </row>
    <row r="864" spans="6:38" ht="20.100000000000001" customHeight="1" x14ac:dyDescent="0.25">
      <c r="F864" s="4">
        <f t="shared" si="91"/>
        <v>0</v>
      </c>
      <c r="G864" s="218">
        <f t="shared" si="97"/>
        <v>0</v>
      </c>
      <c r="H864" s="212"/>
      <c r="I864" s="152"/>
      <c r="J864" s="152"/>
      <c r="K864" s="150"/>
      <c r="L864" s="150"/>
      <c r="M864" s="150"/>
      <c r="N864" s="150"/>
      <c r="O864" s="152"/>
      <c r="P864" s="152"/>
      <c r="Q864" s="152"/>
      <c r="R864" s="152"/>
      <c r="S864" s="152"/>
      <c r="T864" s="152"/>
      <c r="U864" s="152"/>
      <c r="V864" s="152"/>
      <c r="W864" s="152"/>
      <c r="X864" s="152"/>
      <c r="Y864" s="152"/>
      <c r="Z864" s="150"/>
      <c r="AA864" s="150"/>
      <c r="AB864" s="150"/>
      <c r="AC864" s="150"/>
      <c r="AD864" s="150"/>
      <c r="AE864" s="150"/>
      <c r="AF864" s="150"/>
      <c r="AG864" s="152"/>
      <c r="AH864" s="4">
        <f t="shared" si="92"/>
        <v>0</v>
      </c>
      <c r="AI864" s="4">
        <f t="shared" si="93"/>
        <v>0</v>
      </c>
      <c r="AJ864" s="4">
        <f t="shared" si="94"/>
        <v>0</v>
      </c>
      <c r="AK864" s="4">
        <f t="shared" si="95"/>
        <v>0</v>
      </c>
      <c r="AL864" s="4">
        <f t="shared" si="96"/>
        <v>0</v>
      </c>
    </row>
    <row r="865" spans="6:38" ht="20.100000000000001" customHeight="1" x14ac:dyDescent="0.25">
      <c r="F865" s="4">
        <f t="shared" si="91"/>
        <v>0</v>
      </c>
      <c r="G865" s="218">
        <f t="shared" si="97"/>
        <v>0</v>
      </c>
      <c r="H865" s="212"/>
      <c r="I865" s="152"/>
      <c r="J865" s="152"/>
      <c r="K865" s="150"/>
      <c r="L865" s="150"/>
      <c r="M865" s="150"/>
      <c r="N865" s="150"/>
      <c r="O865" s="152"/>
      <c r="P865" s="152"/>
      <c r="Q865" s="152"/>
      <c r="R865" s="152"/>
      <c r="S865" s="152"/>
      <c r="T865" s="152"/>
      <c r="U865" s="152"/>
      <c r="V865" s="152"/>
      <c r="W865" s="152"/>
      <c r="X865" s="152"/>
      <c r="Y865" s="152"/>
      <c r="Z865" s="150"/>
      <c r="AA865" s="150"/>
      <c r="AB865" s="150"/>
      <c r="AC865" s="150"/>
      <c r="AD865" s="150"/>
      <c r="AE865" s="150"/>
      <c r="AF865" s="150"/>
      <c r="AG865" s="152"/>
      <c r="AH865" s="4">
        <f t="shared" si="92"/>
        <v>0</v>
      </c>
      <c r="AI865" s="4">
        <f t="shared" si="93"/>
        <v>0</v>
      </c>
      <c r="AJ865" s="4">
        <f t="shared" si="94"/>
        <v>0</v>
      </c>
      <c r="AK865" s="4">
        <f t="shared" si="95"/>
        <v>0</v>
      </c>
      <c r="AL865" s="4">
        <f t="shared" si="96"/>
        <v>0</v>
      </c>
    </row>
    <row r="866" spans="6:38" ht="20.100000000000001" customHeight="1" x14ac:dyDescent="0.25">
      <c r="F866" s="4">
        <f t="shared" si="91"/>
        <v>0</v>
      </c>
      <c r="G866" s="218">
        <f t="shared" si="97"/>
        <v>0</v>
      </c>
      <c r="H866" s="212"/>
      <c r="I866" s="152"/>
      <c r="J866" s="152"/>
      <c r="K866" s="150"/>
      <c r="L866" s="150"/>
      <c r="M866" s="150"/>
      <c r="N866" s="150"/>
      <c r="O866" s="152"/>
      <c r="P866" s="152"/>
      <c r="Q866" s="152"/>
      <c r="R866" s="152"/>
      <c r="S866" s="152"/>
      <c r="T866" s="152"/>
      <c r="U866" s="152"/>
      <c r="V866" s="152"/>
      <c r="W866" s="152"/>
      <c r="X866" s="152"/>
      <c r="Y866" s="152"/>
      <c r="Z866" s="150"/>
      <c r="AA866" s="150"/>
      <c r="AB866" s="150"/>
      <c r="AC866" s="150"/>
      <c r="AD866" s="150"/>
      <c r="AE866" s="150"/>
      <c r="AF866" s="150"/>
      <c r="AG866" s="152"/>
      <c r="AH866" s="4">
        <f t="shared" si="92"/>
        <v>0</v>
      </c>
      <c r="AI866" s="4">
        <f t="shared" si="93"/>
        <v>0</v>
      </c>
      <c r="AJ866" s="4">
        <f t="shared" si="94"/>
        <v>0</v>
      </c>
      <c r="AK866" s="4">
        <f t="shared" si="95"/>
        <v>0</v>
      </c>
      <c r="AL866" s="4">
        <f t="shared" si="96"/>
        <v>0</v>
      </c>
    </row>
    <row r="867" spans="6:38" ht="20.100000000000001" customHeight="1" x14ac:dyDescent="0.25">
      <c r="F867" s="4">
        <f t="shared" si="91"/>
        <v>0</v>
      </c>
      <c r="G867" s="218">
        <f t="shared" si="97"/>
        <v>0</v>
      </c>
      <c r="H867" s="212"/>
      <c r="I867" s="152"/>
      <c r="J867" s="152"/>
      <c r="K867" s="150"/>
      <c r="L867" s="150"/>
      <c r="M867" s="150"/>
      <c r="N867" s="150"/>
      <c r="O867" s="152"/>
      <c r="P867" s="152"/>
      <c r="Q867" s="152"/>
      <c r="R867" s="152"/>
      <c r="S867" s="152"/>
      <c r="T867" s="152"/>
      <c r="U867" s="152"/>
      <c r="V867" s="152"/>
      <c r="W867" s="152"/>
      <c r="X867" s="152"/>
      <c r="Y867" s="152"/>
      <c r="Z867" s="150"/>
      <c r="AA867" s="150"/>
      <c r="AB867" s="150"/>
      <c r="AC867" s="150"/>
      <c r="AD867" s="150"/>
      <c r="AE867" s="150"/>
      <c r="AF867" s="150"/>
      <c r="AG867" s="152"/>
      <c r="AH867" s="4">
        <f t="shared" si="92"/>
        <v>0</v>
      </c>
      <c r="AI867" s="4">
        <f t="shared" si="93"/>
        <v>0</v>
      </c>
      <c r="AJ867" s="4">
        <f t="shared" si="94"/>
        <v>0</v>
      </c>
      <c r="AK867" s="4">
        <f t="shared" si="95"/>
        <v>0</v>
      </c>
      <c r="AL867" s="4">
        <f t="shared" si="96"/>
        <v>0</v>
      </c>
    </row>
    <row r="868" spans="6:38" ht="20.100000000000001" customHeight="1" x14ac:dyDescent="0.25">
      <c r="F868" s="4">
        <f t="shared" si="91"/>
        <v>0</v>
      </c>
      <c r="G868" s="218">
        <f t="shared" si="97"/>
        <v>0</v>
      </c>
      <c r="H868" s="212"/>
      <c r="I868" s="152"/>
      <c r="J868" s="152"/>
      <c r="K868" s="150"/>
      <c r="L868" s="150"/>
      <c r="M868" s="150"/>
      <c r="N868" s="150"/>
      <c r="O868" s="152"/>
      <c r="P868" s="152"/>
      <c r="Q868" s="152"/>
      <c r="R868" s="152"/>
      <c r="S868" s="152"/>
      <c r="T868" s="152"/>
      <c r="U868" s="152"/>
      <c r="V868" s="152"/>
      <c r="W868" s="152"/>
      <c r="X868" s="152"/>
      <c r="Y868" s="152"/>
      <c r="Z868" s="150"/>
      <c r="AA868" s="150"/>
      <c r="AB868" s="150"/>
      <c r="AC868" s="150"/>
      <c r="AD868" s="150"/>
      <c r="AE868" s="150"/>
      <c r="AF868" s="150"/>
      <c r="AG868" s="152"/>
      <c r="AH868" s="4">
        <f t="shared" si="92"/>
        <v>0</v>
      </c>
      <c r="AI868" s="4">
        <f t="shared" si="93"/>
        <v>0</v>
      </c>
      <c r="AJ868" s="4">
        <f t="shared" si="94"/>
        <v>0</v>
      </c>
      <c r="AK868" s="4">
        <f t="shared" si="95"/>
        <v>0</v>
      </c>
      <c r="AL868" s="4">
        <f t="shared" si="96"/>
        <v>0</v>
      </c>
    </row>
    <row r="869" spans="6:38" ht="20.100000000000001" customHeight="1" x14ac:dyDescent="0.25">
      <c r="F869" s="4">
        <f t="shared" si="91"/>
        <v>0</v>
      </c>
      <c r="G869" s="218">
        <f t="shared" si="97"/>
        <v>0</v>
      </c>
      <c r="H869" s="212"/>
      <c r="I869" s="152"/>
      <c r="J869" s="152"/>
      <c r="K869" s="150"/>
      <c r="L869" s="150"/>
      <c r="M869" s="150"/>
      <c r="N869" s="150"/>
      <c r="O869" s="152"/>
      <c r="P869" s="152"/>
      <c r="Q869" s="152"/>
      <c r="R869" s="152"/>
      <c r="S869" s="152"/>
      <c r="T869" s="152"/>
      <c r="U869" s="152"/>
      <c r="V869" s="152"/>
      <c r="W869" s="152"/>
      <c r="X869" s="152"/>
      <c r="Y869" s="152"/>
      <c r="Z869" s="150"/>
      <c r="AA869" s="150"/>
      <c r="AB869" s="150"/>
      <c r="AC869" s="150"/>
      <c r="AD869" s="150"/>
      <c r="AE869" s="150"/>
      <c r="AF869" s="150"/>
      <c r="AG869" s="152"/>
      <c r="AH869" s="4">
        <f t="shared" si="92"/>
        <v>0</v>
      </c>
      <c r="AI869" s="4">
        <f t="shared" si="93"/>
        <v>0</v>
      </c>
      <c r="AJ869" s="4">
        <f t="shared" si="94"/>
        <v>0</v>
      </c>
      <c r="AK869" s="4">
        <f t="shared" si="95"/>
        <v>0</v>
      </c>
      <c r="AL869" s="4">
        <f t="shared" si="96"/>
        <v>0</v>
      </c>
    </row>
    <row r="870" spans="6:38" ht="20.100000000000001" customHeight="1" x14ac:dyDescent="0.25">
      <c r="F870" s="4">
        <f t="shared" si="91"/>
        <v>0</v>
      </c>
      <c r="G870" s="218">
        <f t="shared" si="97"/>
        <v>0</v>
      </c>
      <c r="H870" s="212"/>
      <c r="I870" s="152"/>
      <c r="J870" s="152"/>
      <c r="K870" s="150"/>
      <c r="L870" s="150"/>
      <c r="M870" s="150"/>
      <c r="N870" s="150"/>
      <c r="O870" s="152"/>
      <c r="P870" s="152"/>
      <c r="Q870" s="152"/>
      <c r="R870" s="152"/>
      <c r="S870" s="152"/>
      <c r="T870" s="152"/>
      <c r="U870" s="152"/>
      <c r="V870" s="152"/>
      <c r="W870" s="152"/>
      <c r="X870" s="152"/>
      <c r="Y870" s="152"/>
      <c r="Z870" s="150"/>
      <c r="AA870" s="150"/>
      <c r="AB870" s="150"/>
      <c r="AC870" s="150"/>
      <c r="AD870" s="150"/>
      <c r="AE870" s="150"/>
      <c r="AF870" s="150"/>
      <c r="AG870" s="152"/>
      <c r="AH870" s="4">
        <f t="shared" si="92"/>
        <v>0</v>
      </c>
      <c r="AI870" s="4">
        <f t="shared" si="93"/>
        <v>0</v>
      </c>
      <c r="AJ870" s="4">
        <f t="shared" si="94"/>
        <v>0</v>
      </c>
      <c r="AK870" s="4">
        <f t="shared" si="95"/>
        <v>0</v>
      </c>
      <c r="AL870" s="4">
        <f t="shared" si="96"/>
        <v>0</v>
      </c>
    </row>
    <row r="871" spans="6:38" ht="20.100000000000001" customHeight="1" x14ac:dyDescent="0.25">
      <c r="F871" s="4">
        <f t="shared" si="91"/>
        <v>0</v>
      </c>
      <c r="G871" s="218">
        <f t="shared" si="97"/>
        <v>0</v>
      </c>
      <c r="H871" s="212"/>
      <c r="I871" s="152"/>
      <c r="J871" s="152"/>
      <c r="K871" s="150"/>
      <c r="L871" s="150"/>
      <c r="M871" s="150"/>
      <c r="N871" s="150"/>
      <c r="O871" s="152"/>
      <c r="P871" s="152"/>
      <c r="Q871" s="152"/>
      <c r="R871" s="152"/>
      <c r="S871" s="152"/>
      <c r="T871" s="152"/>
      <c r="U871" s="152"/>
      <c r="V871" s="152"/>
      <c r="W871" s="152"/>
      <c r="X871" s="152"/>
      <c r="Y871" s="152"/>
      <c r="Z871" s="150"/>
      <c r="AA871" s="150"/>
      <c r="AB871" s="150"/>
      <c r="AC871" s="150"/>
      <c r="AD871" s="150"/>
      <c r="AE871" s="150"/>
      <c r="AF871" s="150"/>
      <c r="AG871" s="152"/>
      <c r="AH871" s="4">
        <f t="shared" si="92"/>
        <v>0</v>
      </c>
      <c r="AI871" s="4">
        <f t="shared" si="93"/>
        <v>0</v>
      </c>
      <c r="AJ871" s="4">
        <f t="shared" si="94"/>
        <v>0</v>
      </c>
      <c r="AK871" s="4">
        <f t="shared" si="95"/>
        <v>0</v>
      </c>
      <c r="AL871" s="4">
        <f t="shared" si="96"/>
        <v>0</v>
      </c>
    </row>
    <row r="872" spans="6:38" ht="20.100000000000001" customHeight="1" x14ac:dyDescent="0.25">
      <c r="F872" s="4">
        <f t="shared" si="91"/>
        <v>0</v>
      </c>
      <c r="G872" s="218">
        <f t="shared" si="97"/>
        <v>0</v>
      </c>
      <c r="H872" s="212"/>
      <c r="I872" s="152"/>
      <c r="J872" s="152"/>
      <c r="K872" s="150"/>
      <c r="L872" s="150"/>
      <c r="M872" s="150"/>
      <c r="N872" s="150"/>
      <c r="O872" s="152"/>
      <c r="P872" s="152"/>
      <c r="Q872" s="152"/>
      <c r="R872" s="152"/>
      <c r="S872" s="152"/>
      <c r="T872" s="152"/>
      <c r="U872" s="152"/>
      <c r="V872" s="152"/>
      <c r="W872" s="152"/>
      <c r="X872" s="152"/>
      <c r="Y872" s="152"/>
      <c r="Z872" s="150"/>
      <c r="AA872" s="150"/>
      <c r="AB872" s="150"/>
      <c r="AC872" s="150"/>
      <c r="AD872" s="150"/>
      <c r="AE872" s="150"/>
      <c r="AF872" s="150"/>
      <c r="AG872" s="152"/>
      <c r="AH872" s="4">
        <f t="shared" si="92"/>
        <v>0</v>
      </c>
      <c r="AI872" s="4">
        <f t="shared" si="93"/>
        <v>0</v>
      </c>
      <c r="AJ872" s="4">
        <f t="shared" si="94"/>
        <v>0</v>
      </c>
      <c r="AK872" s="4">
        <f t="shared" si="95"/>
        <v>0</v>
      </c>
      <c r="AL872" s="4">
        <f t="shared" si="96"/>
        <v>0</v>
      </c>
    </row>
    <row r="873" spans="6:38" ht="20.100000000000001" customHeight="1" x14ac:dyDescent="0.25">
      <c r="F873" s="4">
        <f t="shared" si="91"/>
        <v>0</v>
      </c>
      <c r="G873" s="218">
        <f t="shared" si="97"/>
        <v>0</v>
      </c>
      <c r="H873" s="212"/>
      <c r="I873" s="152"/>
      <c r="J873" s="152"/>
      <c r="K873" s="150"/>
      <c r="L873" s="150"/>
      <c r="M873" s="150"/>
      <c r="N873" s="150"/>
      <c r="O873" s="152"/>
      <c r="P873" s="152"/>
      <c r="Q873" s="152"/>
      <c r="R873" s="152"/>
      <c r="S873" s="152"/>
      <c r="T873" s="152"/>
      <c r="U873" s="152"/>
      <c r="V873" s="152"/>
      <c r="W873" s="152"/>
      <c r="X873" s="152"/>
      <c r="Y873" s="152"/>
      <c r="Z873" s="150"/>
      <c r="AA873" s="150"/>
      <c r="AB873" s="150"/>
      <c r="AC873" s="150"/>
      <c r="AD873" s="150"/>
      <c r="AE873" s="150"/>
      <c r="AF873" s="150"/>
      <c r="AG873" s="152"/>
      <c r="AH873" s="4">
        <f t="shared" si="92"/>
        <v>0</v>
      </c>
      <c r="AI873" s="4">
        <f t="shared" si="93"/>
        <v>0</v>
      </c>
      <c r="AJ873" s="4">
        <f t="shared" si="94"/>
        <v>0</v>
      </c>
      <c r="AK873" s="4">
        <f t="shared" si="95"/>
        <v>0</v>
      </c>
      <c r="AL873" s="4">
        <f t="shared" si="96"/>
        <v>0</v>
      </c>
    </row>
    <row r="874" spans="6:38" ht="20.100000000000001" customHeight="1" x14ac:dyDescent="0.25">
      <c r="F874" s="4">
        <f t="shared" si="91"/>
        <v>0</v>
      </c>
      <c r="G874" s="218">
        <f t="shared" si="97"/>
        <v>0</v>
      </c>
      <c r="H874" s="212"/>
      <c r="I874" s="152"/>
      <c r="J874" s="152"/>
      <c r="K874" s="150"/>
      <c r="L874" s="150"/>
      <c r="M874" s="150"/>
      <c r="N874" s="150"/>
      <c r="O874" s="152"/>
      <c r="P874" s="152"/>
      <c r="Q874" s="152"/>
      <c r="R874" s="152"/>
      <c r="S874" s="152"/>
      <c r="T874" s="152"/>
      <c r="U874" s="152"/>
      <c r="V874" s="152"/>
      <c r="W874" s="152"/>
      <c r="X874" s="152"/>
      <c r="Y874" s="152"/>
      <c r="Z874" s="150"/>
      <c r="AA874" s="150"/>
      <c r="AB874" s="150"/>
      <c r="AC874" s="150"/>
      <c r="AD874" s="150"/>
      <c r="AE874" s="150"/>
      <c r="AF874" s="150"/>
      <c r="AG874" s="152"/>
      <c r="AH874" s="4">
        <f t="shared" si="92"/>
        <v>0</v>
      </c>
      <c r="AI874" s="4">
        <f t="shared" si="93"/>
        <v>0</v>
      </c>
      <c r="AJ874" s="4">
        <f t="shared" si="94"/>
        <v>0</v>
      </c>
      <c r="AK874" s="4">
        <f t="shared" si="95"/>
        <v>0</v>
      </c>
      <c r="AL874" s="4">
        <f t="shared" si="96"/>
        <v>0</v>
      </c>
    </row>
    <row r="875" spans="6:38" ht="20.100000000000001" customHeight="1" x14ac:dyDescent="0.25">
      <c r="F875" s="4">
        <f t="shared" si="91"/>
        <v>0</v>
      </c>
      <c r="G875" s="218">
        <f t="shared" si="97"/>
        <v>0</v>
      </c>
      <c r="H875" s="212"/>
      <c r="I875" s="152"/>
      <c r="J875" s="152"/>
      <c r="K875" s="150"/>
      <c r="L875" s="150"/>
      <c r="M875" s="150"/>
      <c r="N875" s="150"/>
      <c r="O875" s="152"/>
      <c r="P875" s="152"/>
      <c r="Q875" s="152"/>
      <c r="R875" s="152"/>
      <c r="S875" s="152"/>
      <c r="T875" s="152"/>
      <c r="U875" s="152"/>
      <c r="V875" s="152"/>
      <c r="W875" s="152"/>
      <c r="X875" s="152"/>
      <c r="Y875" s="152"/>
      <c r="Z875" s="150"/>
      <c r="AA875" s="150"/>
      <c r="AB875" s="150"/>
      <c r="AC875" s="150"/>
      <c r="AD875" s="150"/>
      <c r="AE875" s="150"/>
      <c r="AF875" s="150"/>
      <c r="AG875" s="152"/>
      <c r="AH875" s="4">
        <f t="shared" si="92"/>
        <v>0</v>
      </c>
      <c r="AI875" s="4">
        <f t="shared" si="93"/>
        <v>0</v>
      </c>
      <c r="AJ875" s="4">
        <f t="shared" si="94"/>
        <v>0</v>
      </c>
      <c r="AK875" s="4">
        <f t="shared" si="95"/>
        <v>0</v>
      </c>
      <c r="AL875" s="4">
        <f t="shared" si="96"/>
        <v>0</v>
      </c>
    </row>
    <row r="876" spans="6:38" ht="20.100000000000001" customHeight="1" x14ac:dyDescent="0.25">
      <c r="F876" s="4">
        <f t="shared" si="91"/>
        <v>0</v>
      </c>
      <c r="G876" s="218">
        <f t="shared" si="97"/>
        <v>0</v>
      </c>
      <c r="H876" s="212"/>
      <c r="I876" s="152"/>
      <c r="J876" s="152"/>
      <c r="K876" s="150"/>
      <c r="L876" s="150"/>
      <c r="M876" s="150"/>
      <c r="N876" s="150"/>
      <c r="O876" s="152"/>
      <c r="P876" s="152"/>
      <c r="Q876" s="152"/>
      <c r="R876" s="152"/>
      <c r="S876" s="152"/>
      <c r="T876" s="152"/>
      <c r="U876" s="152"/>
      <c r="V876" s="152"/>
      <c r="W876" s="152"/>
      <c r="X876" s="152"/>
      <c r="Y876" s="152"/>
      <c r="Z876" s="150"/>
      <c r="AA876" s="150"/>
      <c r="AB876" s="150"/>
      <c r="AC876" s="150"/>
      <c r="AD876" s="150"/>
      <c r="AE876" s="150"/>
      <c r="AF876" s="150"/>
      <c r="AG876" s="152"/>
      <c r="AH876" s="4">
        <f t="shared" si="92"/>
        <v>0</v>
      </c>
      <c r="AI876" s="4">
        <f t="shared" si="93"/>
        <v>0</v>
      </c>
      <c r="AJ876" s="4">
        <f t="shared" si="94"/>
        <v>0</v>
      </c>
      <c r="AK876" s="4">
        <f t="shared" si="95"/>
        <v>0</v>
      </c>
      <c r="AL876" s="4">
        <f t="shared" si="96"/>
        <v>0</v>
      </c>
    </row>
    <row r="877" spans="6:38" ht="20.100000000000001" customHeight="1" x14ac:dyDescent="0.25">
      <c r="F877" s="4">
        <f t="shared" si="91"/>
        <v>0</v>
      </c>
      <c r="G877" s="218">
        <f t="shared" si="97"/>
        <v>0</v>
      </c>
      <c r="H877" s="212"/>
      <c r="I877" s="152"/>
      <c r="J877" s="152"/>
      <c r="K877" s="150"/>
      <c r="L877" s="150"/>
      <c r="M877" s="150"/>
      <c r="N877" s="150"/>
      <c r="O877" s="152"/>
      <c r="P877" s="152"/>
      <c r="Q877" s="152"/>
      <c r="R877" s="152"/>
      <c r="S877" s="152"/>
      <c r="T877" s="152"/>
      <c r="U877" s="152"/>
      <c r="V877" s="152"/>
      <c r="W877" s="152"/>
      <c r="X877" s="152"/>
      <c r="Y877" s="152"/>
      <c r="Z877" s="150"/>
      <c r="AA877" s="150"/>
      <c r="AB877" s="150"/>
      <c r="AC877" s="150"/>
      <c r="AD877" s="150"/>
      <c r="AE877" s="150"/>
      <c r="AF877" s="150"/>
      <c r="AG877" s="152"/>
      <c r="AH877" s="4">
        <f t="shared" si="92"/>
        <v>0</v>
      </c>
      <c r="AI877" s="4">
        <f t="shared" si="93"/>
        <v>0</v>
      </c>
      <c r="AJ877" s="4">
        <f t="shared" si="94"/>
        <v>0</v>
      </c>
      <c r="AK877" s="4">
        <f t="shared" si="95"/>
        <v>0</v>
      </c>
      <c r="AL877" s="4">
        <f t="shared" si="96"/>
        <v>0</v>
      </c>
    </row>
    <row r="878" spans="6:38" ht="20.100000000000001" customHeight="1" x14ac:dyDescent="0.25">
      <c r="F878" s="4">
        <f t="shared" si="91"/>
        <v>0</v>
      </c>
      <c r="G878" s="218">
        <f t="shared" si="97"/>
        <v>0</v>
      </c>
      <c r="H878" s="212"/>
      <c r="I878" s="152"/>
      <c r="J878" s="152"/>
      <c r="K878" s="150"/>
      <c r="L878" s="150"/>
      <c r="M878" s="150"/>
      <c r="N878" s="150"/>
      <c r="O878" s="152"/>
      <c r="P878" s="152"/>
      <c r="Q878" s="152"/>
      <c r="R878" s="152"/>
      <c r="S878" s="152"/>
      <c r="T878" s="152"/>
      <c r="U878" s="152"/>
      <c r="V878" s="152"/>
      <c r="W878" s="152"/>
      <c r="X878" s="152"/>
      <c r="Y878" s="152"/>
      <c r="Z878" s="150"/>
      <c r="AA878" s="150"/>
      <c r="AB878" s="150"/>
      <c r="AC878" s="150"/>
      <c r="AD878" s="150"/>
      <c r="AE878" s="150"/>
      <c r="AF878" s="150"/>
      <c r="AG878" s="152"/>
      <c r="AH878" s="4">
        <f t="shared" si="92"/>
        <v>0</v>
      </c>
      <c r="AI878" s="4">
        <f t="shared" si="93"/>
        <v>0</v>
      </c>
      <c r="AJ878" s="4">
        <f t="shared" si="94"/>
        <v>0</v>
      </c>
      <c r="AK878" s="4">
        <f t="shared" si="95"/>
        <v>0</v>
      </c>
      <c r="AL878" s="4">
        <f t="shared" si="96"/>
        <v>0</v>
      </c>
    </row>
    <row r="879" spans="6:38" ht="20.100000000000001" customHeight="1" x14ac:dyDescent="0.25">
      <c r="F879" s="4">
        <f t="shared" si="91"/>
        <v>0</v>
      </c>
      <c r="G879" s="218">
        <f t="shared" si="97"/>
        <v>0</v>
      </c>
      <c r="H879" s="212"/>
      <c r="I879" s="152"/>
      <c r="J879" s="152"/>
      <c r="K879" s="150"/>
      <c r="L879" s="150"/>
      <c r="M879" s="150"/>
      <c r="N879" s="150"/>
      <c r="O879" s="152"/>
      <c r="P879" s="152"/>
      <c r="Q879" s="152"/>
      <c r="R879" s="152"/>
      <c r="S879" s="152"/>
      <c r="T879" s="152"/>
      <c r="U879" s="152"/>
      <c r="V879" s="152"/>
      <c r="W879" s="152"/>
      <c r="X879" s="152"/>
      <c r="Y879" s="152"/>
      <c r="Z879" s="150"/>
      <c r="AA879" s="150"/>
      <c r="AB879" s="150"/>
      <c r="AC879" s="150"/>
      <c r="AD879" s="150"/>
      <c r="AE879" s="150"/>
      <c r="AF879" s="150"/>
      <c r="AG879" s="152"/>
      <c r="AH879" s="4">
        <f t="shared" si="92"/>
        <v>0</v>
      </c>
      <c r="AI879" s="4">
        <f t="shared" si="93"/>
        <v>0</v>
      </c>
      <c r="AJ879" s="4">
        <f t="shared" si="94"/>
        <v>0</v>
      </c>
      <c r="AK879" s="4">
        <f t="shared" si="95"/>
        <v>0</v>
      </c>
      <c r="AL879" s="4">
        <f t="shared" si="96"/>
        <v>0</v>
      </c>
    </row>
    <row r="880" spans="6:38" ht="20.100000000000001" customHeight="1" x14ac:dyDescent="0.25">
      <c r="F880" s="4">
        <f t="shared" si="91"/>
        <v>0</v>
      </c>
      <c r="G880" s="218">
        <f t="shared" si="97"/>
        <v>0</v>
      </c>
      <c r="H880" s="212"/>
      <c r="I880" s="152"/>
      <c r="J880" s="152"/>
      <c r="K880" s="150"/>
      <c r="L880" s="150"/>
      <c r="M880" s="150"/>
      <c r="N880" s="150"/>
      <c r="O880" s="152"/>
      <c r="P880" s="152"/>
      <c r="Q880" s="152"/>
      <c r="R880" s="152"/>
      <c r="S880" s="152"/>
      <c r="T880" s="152"/>
      <c r="U880" s="152"/>
      <c r="V880" s="152"/>
      <c r="W880" s="152"/>
      <c r="X880" s="152"/>
      <c r="Y880" s="152"/>
      <c r="Z880" s="150"/>
      <c r="AA880" s="150"/>
      <c r="AB880" s="150"/>
      <c r="AC880" s="150"/>
      <c r="AD880" s="150"/>
      <c r="AE880" s="150"/>
      <c r="AF880" s="150"/>
      <c r="AG880" s="152"/>
      <c r="AH880" s="4">
        <f t="shared" si="92"/>
        <v>0</v>
      </c>
      <c r="AI880" s="4">
        <f t="shared" si="93"/>
        <v>0</v>
      </c>
      <c r="AJ880" s="4">
        <f t="shared" si="94"/>
        <v>0</v>
      </c>
      <c r="AK880" s="4">
        <f t="shared" si="95"/>
        <v>0</v>
      </c>
      <c r="AL880" s="4">
        <f t="shared" si="96"/>
        <v>0</v>
      </c>
    </row>
    <row r="881" spans="6:38" ht="20.100000000000001" customHeight="1" x14ac:dyDescent="0.25">
      <c r="F881" s="4">
        <f t="shared" si="91"/>
        <v>0</v>
      </c>
      <c r="G881" s="218">
        <f t="shared" si="97"/>
        <v>0</v>
      </c>
      <c r="H881" s="212"/>
      <c r="I881" s="152"/>
      <c r="J881" s="152"/>
      <c r="K881" s="150"/>
      <c r="L881" s="150"/>
      <c r="M881" s="150"/>
      <c r="N881" s="150"/>
      <c r="O881" s="152"/>
      <c r="P881" s="152"/>
      <c r="Q881" s="152"/>
      <c r="R881" s="152"/>
      <c r="S881" s="152"/>
      <c r="T881" s="152"/>
      <c r="U881" s="152"/>
      <c r="V881" s="152"/>
      <c r="W881" s="152"/>
      <c r="X881" s="152"/>
      <c r="Y881" s="152"/>
      <c r="Z881" s="150"/>
      <c r="AA881" s="150"/>
      <c r="AB881" s="150"/>
      <c r="AC881" s="150"/>
      <c r="AD881" s="150"/>
      <c r="AE881" s="150"/>
      <c r="AF881" s="150"/>
      <c r="AG881" s="152"/>
      <c r="AH881" s="4">
        <f t="shared" si="92"/>
        <v>0</v>
      </c>
      <c r="AI881" s="4">
        <f t="shared" si="93"/>
        <v>0</v>
      </c>
      <c r="AJ881" s="4">
        <f t="shared" si="94"/>
        <v>0</v>
      </c>
      <c r="AK881" s="4">
        <f t="shared" si="95"/>
        <v>0</v>
      </c>
      <c r="AL881" s="4">
        <f t="shared" si="96"/>
        <v>0</v>
      </c>
    </row>
    <row r="882" spans="6:38" ht="20.100000000000001" customHeight="1" x14ac:dyDescent="0.25">
      <c r="F882" s="4">
        <f t="shared" si="91"/>
        <v>0</v>
      </c>
      <c r="G882" s="218">
        <f t="shared" si="97"/>
        <v>0</v>
      </c>
      <c r="H882" s="212"/>
      <c r="I882" s="152"/>
      <c r="J882" s="152"/>
      <c r="K882" s="150"/>
      <c r="L882" s="150"/>
      <c r="M882" s="150"/>
      <c r="N882" s="150"/>
      <c r="O882" s="152"/>
      <c r="P882" s="152"/>
      <c r="Q882" s="152"/>
      <c r="R882" s="152"/>
      <c r="S882" s="152"/>
      <c r="T882" s="152"/>
      <c r="U882" s="152"/>
      <c r="V882" s="152"/>
      <c r="W882" s="152"/>
      <c r="X882" s="152"/>
      <c r="Y882" s="152"/>
      <c r="Z882" s="150"/>
      <c r="AA882" s="150"/>
      <c r="AB882" s="150"/>
      <c r="AC882" s="150"/>
      <c r="AD882" s="150"/>
      <c r="AE882" s="150"/>
      <c r="AF882" s="150"/>
      <c r="AG882" s="152"/>
      <c r="AH882" s="4">
        <f t="shared" si="92"/>
        <v>0</v>
      </c>
      <c r="AI882" s="4">
        <f t="shared" si="93"/>
        <v>0</v>
      </c>
      <c r="AJ882" s="4">
        <f t="shared" si="94"/>
        <v>0</v>
      </c>
      <c r="AK882" s="4">
        <f t="shared" si="95"/>
        <v>0</v>
      </c>
      <c r="AL882" s="4">
        <f t="shared" si="96"/>
        <v>0</v>
      </c>
    </row>
    <row r="883" spans="6:38" ht="20.100000000000001" customHeight="1" x14ac:dyDescent="0.25">
      <c r="F883" s="4">
        <f t="shared" si="91"/>
        <v>0</v>
      </c>
      <c r="G883" s="218">
        <f t="shared" si="97"/>
        <v>0</v>
      </c>
      <c r="H883" s="212"/>
      <c r="I883" s="152"/>
      <c r="J883" s="152"/>
      <c r="K883" s="150"/>
      <c r="L883" s="150"/>
      <c r="M883" s="150"/>
      <c r="N883" s="150"/>
      <c r="O883" s="152"/>
      <c r="P883" s="152"/>
      <c r="Q883" s="152"/>
      <c r="R883" s="152"/>
      <c r="S883" s="152"/>
      <c r="T883" s="152"/>
      <c r="U883" s="152"/>
      <c r="V883" s="152"/>
      <c r="W883" s="152"/>
      <c r="X883" s="152"/>
      <c r="Y883" s="152"/>
      <c r="Z883" s="150"/>
      <c r="AA883" s="150"/>
      <c r="AB883" s="150"/>
      <c r="AC883" s="150"/>
      <c r="AD883" s="150"/>
      <c r="AE883" s="150"/>
      <c r="AF883" s="150"/>
      <c r="AG883" s="152"/>
      <c r="AH883" s="4">
        <f t="shared" si="92"/>
        <v>0</v>
      </c>
      <c r="AI883" s="4">
        <f t="shared" si="93"/>
        <v>0</v>
      </c>
      <c r="AJ883" s="4">
        <f t="shared" si="94"/>
        <v>0</v>
      </c>
      <c r="AK883" s="4">
        <f t="shared" si="95"/>
        <v>0</v>
      </c>
      <c r="AL883" s="4">
        <f t="shared" si="96"/>
        <v>0</v>
      </c>
    </row>
    <row r="884" spans="6:38" ht="20.100000000000001" customHeight="1" x14ac:dyDescent="0.25">
      <c r="F884" s="4">
        <f t="shared" si="91"/>
        <v>0</v>
      </c>
      <c r="G884" s="218">
        <f t="shared" si="97"/>
        <v>0</v>
      </c>
      <c r="H884" s="212"/>
      <c r="I884" s="152"/>
      <c r="J884" s="152"/>
      <c r="K884" s="150"/>
      <c r="L884" s="150"/>
      <c r="M884" s="150"/>
      <c r="N884" s="150"/>
      <c r="O884" s="152"/>
      <c r="P884" s="152"/>
      <c r="Q884" s="152"/>
      <c r="R884" s="152"/>
      <c r="S884" s="152"/>
      <c r="T884" s="152"/>
      <c r="U884" s="152"/>
      <c r="V884" s="152"/>
      <c r="W884" s="152"/>
      <c r="X884" s="152"/>
      <c r="Y884" s="152"/>
      <c r="Z884" s="150"/>
      <c r="AA884" s="150"/>
      <c r="AB884" s="150"/>
      <c r="AC884" s="150"/>
      <c r="AD884" s="150"/>
      <c r="AE884" s="150"/>
      <c r="AF884" s="150"/>
      <c r="AG884" s="152"/>
      <c r="AH884" s="4">
        <f t="shared" si="92"/>
        <v>0</v>
      </c>
      <c r="AI884" s="4">
        <f t="shared" si="93"/>
        <v>0</v>
      </c>
      <c r="AJ884" s="4">
        <f t="shared" si="94"/>
        <v>0</v>
      </c>
      <c r="AK884" s="4">
        <f t="shared" si="95"/>
        <v>0</v>
      </c>
      <c r="AL884" s="4">
        <f t="shared" si="96"/>
        <v>0</v>
      </c>
    </row>
    <row r="885" spans="6:38" ht="20.100000000000001" customHeight="1" x14ac:dyDescent="0.25">
      <c r="F885" s="4">
        <f t="shared" si="91"/>
        <v>0</v>
      </c>
      <c r="G885" s="218">
        <f t="shared" si="97"/>
        <v>0</v>
      </c>
      <c r="H885" s="212"/>
      <c r="I885" s="152"/>
      <c r="J885" s="152"/>
      <c r="K885" s="150"/>
      <c r="L885" s="150"/>
      <c r="M885" s="150"/>
      <c r="N885" s="150"/>
      <c r="O885" s="152"/>
      <c r="P885" s="152"/>
      <c r="Q885" s="152"/>
      <c r="R885" s="152"/>
      <c r="S885" s="152"/>
      <c r="T885" s="152"/>
      <c r="U885" s="152"/>
      <c r="V885" s="152"/>
      <c r="W885" s="152"/>
      <c r="X885" s="152"/>
      <c r="Y885" s="152"/>
      <c r="Z885" s="150"/>
      <c r="AA885" s="150"/>
      <c r="AB885" s="150"/>
      <c r="AC885" s="150"/>
      <c r="AD885" s="150"/>
      <c r="AE885" s="150"/>
      <c r="AF885" s="150"/>
      <c r="AG885" s="152"/>
      <c r="AH885" s="4">
        <f t="shared" si="92"/>
        <v>0</v>
      </c>
      <c r="AI885" s="4">
        <f t="shared" si="93"/>
        <v>0</v>
      </c>
      <c r="AJ885" s="4">
        <f t="shared" si="94"/>
        <v>0</v>
      </c>
      <c r="AK885" s="4">
        <f t="shared" si="95"/>
        <v>0</v>
      </c>
      <c r="AL885" s="4">
        <f t="shared" si="96"/>
        <v>0</v>
      </c>
    </row>
    <row r="886" spans="6:38" ht="20.100000000000001" customHeight="1" x14ac:dyDescent="0.25">
      <c r="F886" s="4">
        <f t="shared" si="91"/>
        <v>0</v>
      </c>
      <c r="G886" s="218">
        <f t="shared" si="97"/>
        <v>0</v>
      </c>
      <c r="H886" s="212"/>
      <c r="I886" s="152"/>
      <c r="J886" s="152"/>
      <c r="K886" s="150"/>
      <c r="L886" s="150"/>
      <c r="M886" s="150"/>
      <c r="N886" s="150"/>
      <c r="O886" s="152"/>
      <c r="P886" s="152"/>
      <c r="Q886" s="152"/>
      <c r="R886" s="152"/>
      <c r="S886" s="152"/>
      <c r="T886" s="152"/>
      <c r="U886" s="152"/>
      <c r="V886" s="152"/>
      <c r="W886" s="152"/>
      <c r="X886" s="152"/>
      <c r="Y886" s="152"/>
      <c r="Z886" s="150"/>
      <c r="AA886" s="150"/>
      <c r="AB886" s="150"/>
      <c r="AC886" s="150"/>
      <c r="AD886" s="150"/>
      <c r="AE886" s="150"/>
      <c r="AF886" s="150"/>
      <c r="AG886" s="152"/>
      <c r="AH886" s="4">
        <f t="shared" si="92"/>
        <v>0</v>
      </c>
      <c r="AI886" s="4">
        <f t="shared" si="93"/>
        <v>0</v>
      </c>
      <c r="AJ886" s="4">
        <f t="shared" si="94"/>
        <v>0</v>
      </c>
      <c r="AK886" s="4">
        <f t="shared" si="95"/>
        <v>0</v>
      </c>
      <c r="AL886" s="4">
        <f t="shared" si="96"/>
        <v>0</v>
      </c>
    </row>
    <row r="887" spans="6:38" ht="20.100000000000001" customHeight="1" x14ac:dyDescent="0.25">
      <c r="F887" s="4">
        <f t="shared" si="91"/>
        <v>0</v>
      </c>
      <c r="G887" s="218">
        <f t="shared" si="97"/>
        <v>0</v>
      </c>
      <c r="H887" s="212"/>
      <c r="I887" s="152"/>
      <c r="J887" s="152"/>
      <c r="K887" s="150"/>
      <c r="L887" s="150"/>
      <c r="M887" s="150"/>
      <c r="N887" s="150"/>
      <c r="O887" s="152"/>
      <c r="P887" s="152"/>
      <c r="Q887" s="152"/>
      <c r="R887" s="152"/>
      <c r="S887" s="152"/>
      <c r="T887" s="152"/>
      <c r="U887" s="152"/>
      <c r="V887" s="152"/>
      <c r="W887" s="152"/>
      <c r="X887" s="152"/>
      <c r="Y887" s="152"/>
      <c r="Z887" s="150"/>
      <c r="AA887" s="150"/>
      <c r="AB887" s="150"/>
      <c r="AC887" s="150"/>
      <c r="AD887" s="150"/>
      <c r="AE887" s="150"/>
      <c r="AF887" s="150"/>
      <c r="AG887" s="152"/>
      <c r="AH887" s="4">
        <f t="shared" si="92"/>
        <v>0</v>
      </c>
      <c r="AI887" s="4">
        <f t="shared" si="93"/>
        <v>0</v>
      </c>
      <c r="AJ887" s="4">
        <f t="shared" si="94"/>
        <v>0</v>
      </c>
      <c r="AK887" s="4">
        <f t="shared" si="95"/>
        <v>0</v>
      </c>
      <c r="AL887" s="4">
        <f t="shared" si="96"/>
        <v>0</v>
      </c>
    </row>
    <row r="888" spans="6:38" ht="20.100000000000001" customHeight="1" x14ac:dyDescent="0.25">
      <c r="F888" s="4">
        <f t="shared" si="91"/>
        <v>0</v>
      </c>
      <c r="G888" s="218">
        <f t="shared" si="97"/>
        <v>0</v>
      </c>
      <c r="H888" s="212"/>
      <c r="I888" s="152"/>
      <c r="J888" s="152"/>
      <c r="K888" s="150"/>
      <c r="L888" s="150"/>
      <c r="M888" s="150"/>
      <c r="N888" s="150"/>
      <c r="O888" s="152"/>
      <c r="P888" s="152"/>
      <c r="Q888" s="152"/>
      <c r="R888" s="152"/>
      <c r="S888" s="152"/>
      <c r="T888" s="152"/>
      <c r="U888" s="152"/>
      <c r="V888" s="152"/>
      <c r="W888" s="152"/>
      <c r="X888" s="152"/>
      <c r="Y888" s="152"/>
      <c r="Z888" s="150"/>
      <c r="AA888" s="150"/>
      <c r="AB888" s="150"/>
      <c r="AC888" s="150"/>
      <c r="AD888" s="150"/>
      <c r="AE888" s="150"/>
      <c r="AF888" s="150"/>
      <c r="AG888" s="152"/>
      <c r="AH888" s="4">
        <f t="shared" si="92"/>
        <v>0</v>
      </c>
      <c r="AI888" s="4">
        <f t="shared" si="93"/>
        <v>0</v>
      </c>
      <c r="AJ888" s="4">
        <f t="shared" si="94"/>
        <v>0</v>
      </c>
      <c r="AK888" s="4">
        <f t="shared" si="95"/>
        <v>0</v>
      </c>
      <c r="AL888" s="4">
        <f t="shared" si="96"/>
        <v>0</v>
      </c>
    </row>
    <row r="889" spans="6:38" ht="20.100000000000001" customHeight="1" x14ac:dyDescent="0.25">
      <c r="F889" s="4">
        <f t="shared" si="91"/>
        <v>0</v>
      </c>
      <c r="G889" s="218">
        <f t="shared" si="97"/>
        <v>0</v>
      </c>
      <c r="H889" s="212"/>
      <c r="I889" s="152"/>
      <c r="J889" s="152"/>
      <c r="K889" s="150"/>
      <c r="L889" s="150"/>
      <c r="M889" s="150"/>
      <c r="N889" s="150"/>
      <c r="O889" s="152"/>
      <c r="P889" s="152"/>
      <c r="Q889" s="152"/>
      <c r="R889" s="152"/>
      <c r="S889" s="152"/>
      <c r="T889" s="152"/>
      <c r="U889" s="152"/>
      <c r="V889" s="152"/>
      <c r="W889" s="152"/>
      <c r="X889" s="152"/>
      <c r="Y889" s="152"/>
      <c r="Z889" s="150"/>
      <c r="AA889" s="150"/>
      <c r="AB889" s="150"/>
      <c r="AC889" s="150"/>
      <c r="AD889" s="150"/>
      <c r="AE889" s="150"/>
      <c r="AF889" s="150"/>
      <c r="AG889" s="152"/>
      <c r="AH889" s="4">
        <f t="shared" si="92"/>
        <v>0</v>
      </c>
      <c r="AI889" s="4">
        <f t="shared" si="93"/>
        <v>0</v>
      </c>
      <c r="AJ889" s="4">
        <f t="shared" si="94"/>
        <v>0</v>
      </c>
      <c r="AK889" s="4">
        <f t="shared" si="95"/>
        <v>0</v>
      </c>
      <c r="AL889" s="4">
        <f t="shared" si="96"/>
        <v>0</v>
      </c>
    </row>
    <row r="890" spans="6:38" ht="20.100000000000001" customHeight="1" x14ac:dyDescent="0.25">
      <c r="F890" s="4">
        <f t="shared" si="91"/>
        <v>0</v>
      </c>
      <c r="G890" s="218">
        <f t="shared" si="97"/>
        <v>0</v>
      </c>
      <c r="H890" s="212"/>
      <c r="I890" s="152"/>
      <c r="J890" s="152"/>
      <c r="K890" s="150"/>
      <c r="L890" s="150"/>
      <c r="M890" s="150"/>
      <c r="N890" s="150"/>
      <c r="O890" s="152"/>
      <c r="P890" s="152"/>
      <c r="Q890" s="152"/>
      <c r="R890" s="152"/>
      <c r="S890" s="152"/>
      <c r="T890" s="152"/>
      <c r="U890" s="152"/>
      <c r="V890" s="152"/>
      <c r="W890" s="152"/>
      <c r="X890" s="152"/>
      <c r="Y890" s="152"/>
      <c r="Z890" s="150"/>
      <c r="AA890" s="150"/>
      <c r="AB890" s="150"/>
      <c r="AC890" s="150"/>
      <c r="AD890" s="150"/>
      <c r="AE890" s="150"/>
      <c r="AF890" s="150"/>
      <c r="AG890" s="152"/>
      <c r="AH890" s="4">
        <f t="shared" si="92"/>
        <v>0</v>
      </c>
      <c r="AI890" s="4">
        <f t="shared" si="93"/>
        <v>0</v>
      </c>
      <c r="AJ890" s="4">
        <f t="shared" si="94"/>
        <v>0</v>
      </c>
      <c r="AK890" s="4">
        <f t="shared" si="95"/>
        <v>0</v>
      </c>
      <c r="AL890" s="4">
        <f t="shared" si="96"/>
        <v>0</v>
      </c>
    </row>
    <row r="891" spans="6:38" ht="20.100000000000001" customHeight="1" x14ac:dyDescent="0.25">
      <c r="F891" s="4">
        <f t="shared" si="91"/>
        <v>0</v>
      </c>
      <c r="G891" s="218">
        <f t="shared" si="97"/>
        <v>0</v>
      </c>
      <c r="H891" s="212"/>
      <c r="I891" s="152"/>
      <c r="J891" s="152"/>
      <c r="K891" s="150"/>
      <c r="L891" s="150"/>
      <c r="M891" s="150"/>
      <c r="N891" s="150"/>
      <c r="O891" s="152"/>
      <c r="P891" s="152"/>
      <c r="Q891" s="152"/>
      <c r="R891" s="152"/>
      <c r="S891" s="152"/>
      <c r="T891" s="152"/>
      <c r="U891" s="152"/>
      <c r="V891" s="152"/>
      <c r="W891" s="152"/>
      <c r="X891" s="152"/>
      <c r="Y891" s="152"/>
      <c r="Z891" s="150"/>
      <c r="AA891" s="150"/>
      <c r="AB891" s="150"/>
      <c r="AC891" s="150"/>
      <c r="AD891" s="150"/>
      <c r="AE891" s="150"/>
      <c r="AF891" s="150"/>
      <c r="AG891" s="152"/>
      <c r="AH891" s="4">
        <f t="shared" si="92"/>
        <v>0</v>
      </c>
      <c r="AI891" s="4">
        <f t="shared" si="93"/>
        <v>0</v>
      </c>
      <c r="AJ891" s="4">
        <f t="shared" si="94"/>
        <v>0</v>
      </c>
      <c r="AK891" s="4">
        <f t="shared" si="95"/>
        <v>0</v>
      </c>
      <c r="AL891" s="4">
        <f t="shared" si="96"/>
        <v>0</v>
      </c>
    </row>
    <row r="892" spans="6:38" ht="20.100000000000001" customHeight="1" x14ac:dyDescent="0.25">
      <c r="F892" s="4">
        <f t="shared" si="91"/>
        <v>0</v>
      </c>
      <c r="G892" s="218">
        <f t="shared" si="97"/>
        <v>0</v>
      </c>
      <c r="H892" s="212"/>
      <c r="I892" s="152"/>
      <c r="J892" s="152"/>
      <c r="K892" s="150"/>
      <c r="L892" s="150"/>
      <c r="M892" s="150"/>
      <c r="N892" s="150"/>
      <c r="O892" s="152"/>
      <c r="P892" s="152"/>
      <c r="Q892" s="152"/>
      <c r="R892" s="152"/>
      <c r="S892" s="152"/>
      <c r="T892" s="152"/>
      <c r="U892" s="152"/>
      <c r="V892" s="152"/>
      <c r="W892" s="152"/>
      <c r="X892" s="152"/>
      <c r="Y892" s="152"/>
      <c r="Z892" s="150"/>
      <c r="AA892" s="150"/>
      <c r="AB892" s="150"/>
      <c r="AC892" s="150"/>
      <c r="AD892" s="150"/>
      <c r="AE892" s="150"/>
      <c r="AF892" s="150"/>
      <c r="AG892" s="152"/>
      <c r="AH892" s="4">
        <f t="shared" si="92"/>
        <v>0</v>
      </c>
      <c r="AI892" s="4">
        <f t="shared" si="93"/>
        <v>0</v>
      </c>
      <c r="AJ892" s="4">
        <f t="shared" si="94"/>
        <v>0</v>
      </c>
      <c r="AK892" s="4">
        <f t="shared" si="95"/>
        <v>0</v>
      </c>
      <c r="AL892" s="4">
        <f t="shared" si="96"/>
        <v>0</v>
      </c>
    </row>
    <row r="893" spans="6:38" ht="20.100000000000001" customHeight="1" x14ac:dyDescent="0.25">
      <c r="F893" s="4">
        <f t="shared" si="91"/>
        <v>0</v>
      </c>
      <c r="G893" s="218">
        <f t="shared" si="97"/>
        <v>0</v>
      </c>
      <c r="H893" s="212"/>
      <c r="I893" s="152"/>
      <c r="J893" s="152"/>
      <c r="K893" s="150"/>
      <c r="L893" s="150"/>
      <c r="M893" s="150"/>
      <c r="N893" s="150"/>
      <c r="O893" s="152"/>
      <c r="P893" s="152"/>
      <c r="Q893" s="152"/>
      <c r="R893" s="152"/>
      <c r="S893" s="152"/>
      <c r="T893" s="152"/>
      <c r="U893" s="152"/>
      <c r="V893" s="152"/>
      <c r="W893" s="152"/>
      <c r="X893" s="152"/>
      <c r="Y893" s="152"/>
      <c r="Z893" s="150"/>
      <c r="AA893" s="150"/>
      <c r="AB893" s="150"/>
      <c r="AC893" s="150"/>
      <c r="AD893" s="150"/>
      <c r="AE893" s="150"/>
      <c r="AF893" s="150"/>
      <c r="AG893" s="152"/>
      <c r="AH893" s="4">
        <f t="shared" si="92"/>
        <v>0</v>
      </c>
      <c r="AI893" s="4">
        <f t="shared" si="93"/>
        <v>0</v>
      </c>
      <c r="AJ893" s="4">
        <f t="shared" si="94"/>
        <v>0</v>
      </c>
      <c r="AK893" s="4">
        <f t="shared" si="95"/>
        <v>0</v>
      </c>
      <c r="AL893" s="4">
        <f t="shared" si="96"/>
        <v>0</v>
      </c>
    </row>
    <row r="894" spans="6:38" ht="20.100000000000001" customHeight="1" x14ac:dyDescent="0.25">
      <c r="F894" s="4">
        <f t="shared" si="91"/>
        <v>0</v>
      </c>
      <c r="G894" s="218">
        <f t="shared" si="97"/>
        <v>0</v>
      </c>
      <c r="H894" s="212"/>
      <c r="I894" s="152"/>
      <c r="J894" s="152"/>
      <c r="K894" s="150"/>
      <c r="L894" s="150"/>
      <c r="M894" s="150"/>
      <c r="N894" s="150"/>
      <c r="O894" s="152"/>
      <c r="P894" s="152"/>
      <c r="Q894" s="152"/>
      <c r="R894" s="152"/>
      <c r="S894" s="152"/>
      <c r="T894" s="152"/>
      <c r="U894" s="152"/>
      <c r="V894" s="152"/>
      <c r="W894" s="152"/>
      <c r="X894" s="152"/>
      <c r="Y894" s="152"/>
      <c r="Z894" s="150"/>
      <c r="AA894" s="150"/>
      <c r="AB894" s="150"/>
      <c r="AC894" s="150"/>
      <c r="AD894" s="150"/>
      <c r="AE894" s="150"/>
      <c r="AF894" s="150"/>
      <c r="AG894" s="152"/>
      <c r="AH894" s="4">
        <f t="shared" si="92"/>
        <v>0</v>
      </c>
      <c r="AI894" s="4">
        <f t="shared" si="93"/>
        <v>0</v>
      </c>
      <c r="AJ894" s="4">
        <f t="shared" si="94"/>
        <v>0</v>
      </c>
      <c r="AK894" s="4">
        <f t="shared" si="95"/>
        <v>0</v>
      </c>
      <c r="AL894" s="4">
        <f t="shared" si="96"/>
        <v>0</v>
      </c>
    </row>
    <row r="895" spans="6:38" ht="20.100000000000001" customHeight="1" x14ac:dyDescent="0.25">
      <c r="F895" s="4">
        <f t="shared" si="91"/>
        <v>0</v>
      </c>
      <c r="G895" s="218">
        <f t="shared" si="97"/>
        <v>0</v>
      </c>
      <c r="H895" s="212"/>
      <c r="I895" s="152"/>
      <c r="J895" s="152"/>
      <c r="K895" s="150"/>
      <c r="L895" s="150"/>
      <c r="M895" s="150"/>
      <c r="N895" s="150"/>
      <c r="O895" s="152"/>
      <c r="P895" s="152"/>
      <c r="Q895" s="152"/>
      <c r="R895" s="152"/>
      <c r="S895" s="152"/>
      <c r="T895" s="152"/>
      <c r="U895" s="152"/>
      <c r="V895" s="152"/>
      <c r="W895" s="152"/>
      <c r="X895" s="152"/>
      <c r="Y895" s="152"/>
      <c r="Z895" s="150"/>
      <c r="AA895" s="150"/>
      <c r="AB895" s="150"/>
      <c r="AC895" s="150"/>
      <c r="AD895" s="150"/>
      <c r="AE895" s="150"/>
      <c r="AF895" s="150"/>
      <c r="AG895" s="152"/>
      <c r="AH895" s="4">
        <f t="shared" si="92"/>
        <v>0</v>
      </c>
      <c r="AI895" s="4">
        <f t="shared" si="93"/>
        <v>0</v>
      </c>
      <c r="AJ895" s="4">
        <f t="shared" si="94"/>
        <v>0</v>
      </c>
      <c r="AK895" s="4">
        <f t="shared" si="95"/>
        <v>0</v>
      </c>
      <c r="AL895" s="4">
        <f t="shared" si="96"/>
        <v>0</v>
      </c>
    </row>
    <row r="896" spans="6:38" ht="20.100000000000001" customHeight="1" x14ac:dyDescent="0.25">
      <c r="F896" s="4">
        <f t="shared" si="91"/>
        <v>0</v>
      </c>
      <c r="G896" s="218">
        <f t="shared" si="97"/>
        <v>0</v>
      </c>
      <c r="H896" s="212"/>
      <c r="I896" s="152"/>
      <c r="J896" s="152"/>
      <c r="K896" s="150"/>
      <c r="L896" s="150"/>
      <c r="M896" s="150"/>
      <c r="N896" s="150"/>
      <c r="O896" s="152"/>
      <c r="P896" s="152"/>
      <c r="Q896" s="152"/>
      <c r="R896" s="152"/>
      <c r="S896" s="152"/>
      <c r="T896" s="152"/>
      <c r="U896" s="152"/>
      <c r="V896" s="152"/>
      <c r="W896" s="152"/>
      <c r="X896" s="152"/>
      <c r="Y896" s="152"/>
      <c r="Z896" s="150"/>
      <c r="AA896" s="150"/>
      <c r="AB896" s="150"/>
      <c r="AC896" s="150"/>
      <c r="AD896" s="150"/>
      <c r="AE896" s="150"/>
      <c r="AF896" s="150"/>
      <c r="AG896" s="152"/>
      <c r="AH896" s="4">
        <f t="shared" si="92"/>
        <v>0</v>
      </c>
      <c r="AI896" s="4">
        <f t="shared" si="93"/>
        <v>0</v>
      </c>
      <c r="AJ896" s="4">
        <f t="shared" si="94"/>
        <v>0</v>
      </c>
      <c r="AK896" s="4">
        <f t="shared" si="95"/>
        <v>0</v>
      </c>
      <c r="AL896" s="4">
        <f t="shared" si="96"/>
        <v>0</v>
      </c>
    </row>
    <row r="897" spans="6:38" ht="20.100000000000001" customHeight="1" x14ac:dyDescent="0.25">
      <c r="F897" s="4">
        <f t="shared" si="91"/>
        <v>0</v>
      </c>
      <c r="G897" s="218">
        <f t="shared" si="97"/>
        <v>0</v>
      </c>
      <c r="H897" s="212"/>
      <c r="I897" s="152"/>
      <c r="J897" s="152"/>
      <c r="K897" s="150"/>
      <c r="L897" s="150"/>
      <c r="M897" s="150"/>
      <c r="N897" s="150"/>
      <c r="O897" s="152"/>
      <c r="P897" s="152"/>
      <c r="Q897" s="152"/>
      <c r="R897" s="152"/>
      <c r="S897" s="152"/>
      <c r="T897" s="152"/>
      <c r="U897" s="152"/>
      <c r="V897" s="152"/>
      <c r="W897" s="152"/>
      <c r="X897" s="152"/>
      <c r="Y897" s="152"/>
      <c r="Z897" s="150"/>
      <c r="AA897" s="150"/>
      <c r="AB897" s="150"/>
      <c r="AC897" s="150"/>
      <c r="AD897" s="150"/>
      <c r="AE897" s="150"/>
      <c r="AF897" s="150"/>
      <c r="AG897" s="152"/>
      <c r="AH897" s="4">
        <f t="shared" si="92"/>
        <v>0</v>
      </c>
      <c r="AI897" s="4">
        <f t="shared" si="93"/>
        <v>0</v>
      </c>
      <c r="AJ897" s="4">
        <f t="shared" si="94"/>
        <v>0</v>
      </c>
      <c r="AK897" s="4">
        <f t="shared" si="95"/>
        <v>0</v>
      </c>
      <c r="AL897" s="4">
        <f t="shared" si="96"/>
        <v>0</v>
      </c>
    </row>
    <row r="898" spans="6:38" ht="20.100000000000001" customHeight="1" x14ac:dyDescent="0.25">
      <c r="F898" s="4">
        <f t="shared" si="91"/>
        <v>0</v>
      </c>
      <c r="G898" s="218">
        <f t="shared" si="97"/>
        <v>0</v>
      </c>
      <c r="H898" s="212"/>
      <c r="I898" s="152"/>
      <c r="J898" s="152"/>
      <c r="K898" s="150"/>
      <c r="L898" s="150"/>
      <c r="M898" s="150"/>
      <c r="N898" s="150"/>
      <c r="O898" s="152"/>
      <c r="P898" s="152"/>
      <c r="Q898" s="152"/>
      <c r="R898" s="152"/>
      <c r="S898" s="152"/>
      <c r="T898" s="152"/>
      <c r="U898" s="152"/>
      <c r="V898" s="152"/>
      <c r="W898" s="152"/>
      <c r="X898" s="152"/>
      <c r="Y898" s="152"/>
      <c r="Z898" s="150"/>
      <c r="AA898" s="150"/>
      <c r="AB898" s="150"/>
      <c r="AC898" s="150"/>
      <c r="AD898" s="150"/>
      <c r="AE898" s="150"/>
      <c r="AF898" s="150"/>
      <c r="AG898" s="152"/>
      <c r="AH898" s="4">
        <f t="shared" si="92"/>
        <v>0</v>
      </c>
      <c r="AI898" s="4">
        <f t="shared" si="93"/>
        <v>0</v>
      </c>
      <c r="AJ898" s="4">
        <f t="shared" si="94"/>
        <v>0</v>
      </c>
      <c r="AK898" s="4">
        <f t="shared" si="95"/>
        <v>0</v>
      </c>
      <c r="AL898" s="4">
        <f t="shared" si="96"/>
        <v>0</v>
      </c>
    </row>
    <row r="899" spans="6:38" ht="20.100000000000001" customHeight="1" x14ac:dyDescent="0.25">
      <c r="F899" s="4">
        <f t="shared" si="91"/>
        <v>0</v>
      </c>
      <c r="G899" s="218">
        <f t="shared" si="97"/>
        <v>0</v>
      </c>
      <c r="H899" s="212"/>
      <c r="I899" s="152"/>
      <c r="J899" s="152"/>
      <c r="K899" s="150"/>
      <c r="L899" s="150"/>
      <c r="M899" s="150"/>
      <c r="N899" s="150"/>
      <c r="O899" s="152"/>
      <c r="P899" s="152"/>
      <c r="Q899" s="152"/>
      <c r="R899" s="152"/>
      <c r="S899" s="152"/>
      <c r="T899" s="152"/>
      <c r="U899" s="152"/>
      <c r="V899" s="152"/>
      <c r="W899" s="152"/>
      <c r="X899" s="152"/>
      <c r="Y899" s="152"/>
      <c r="Z899" s="150"/>
      <c r="AA899" s="150"/>
      <c r="AB899" s="150"/>
      <c r="AC899" s="150"/>
      <c r="AD899" s="150"/>
      <c r="AE899" s="150"/>
      <c r="AF899" s="150"/>
      <c r="AG899" s="152"/>
      <c r="AH899" s="4">
        <f t="shared" si="92"/>
        <v>0</v>
      </c>
      <c r="AI899" s="4">
        <f t="shared" si="93"/>
        <v>0</v>
      </c>
      <c r="AJ899" s="4">
        <f t="shared" si="94"/>
        <v>0</v>
      </c>
      <c r="AK899" s="4">
        <f t="shared" si="95"/>
        <v>0</v>
      </c>
      <c r="AL899" s="4">
        <f t="shared" si="96"/>
        <v>0</v>
      </c>
    </row>
    <row r="900" spans="6:38" ht="20.100000000000001" customHeight="1" x14ac:dyDescent="0.25">
      <c r="F900" s="4">
        <f t="shared" si="91"/>
        <v>0</v>
      </c>
      <c r="G900" s="218">
        <f t="shared" si="97"/>
        <v>0</v>
      </c>
      <c r="H900" s="212"/>
      <c r="I900" s="152"/>
      <c r="J900" s="152"/>
      <c r="K900" s="150"/>
      <c r="L900" s="150"/>
      <c r="M900" s="150"/>
      <c r="N900" s="150"/>
      <c r="O900" s="152"/>
      <c r="P900" s="152"/>
      <c r="Q900" s="152"/>
      <c r="R900" s="152"/>
      <c r="S900" s="152"/>
      <c r="T900" s="152"/>
      <c r="U900" s="152"/>
      <c r="V900" s="152"/>
      <c r="W900" s="152"/>
      <c r="X900" s="152"/>
      <c r="Y900" s="152"/>
      <c r="Z900" s="150"/>
      <c r="AA900" s="150"/>
      <c r="AB900" s="150"/>
      <c r="AC900" s="150"/>
      <c r="AD900" s="150"/>
      <c r="AE900" s="150"/>
      <c r="AF900" s="150"/>
      <c r="AG900" s="152"/>
      <c r="AH900" s="4">
        <f t="shared" si="92"/>
        <v>0</v>
      </c>
      <c r="AI900" s="4">
        <f t="shared" si="93"/>
        <v>0</v>
      </c>
      <c r="AJ900" s="4">
        <f t="shared" si="94"/>
        <v>0</v>
      </c>
      <c r="AK900" s="4">
        <f t="shared" si="95"/>
        <v>0</v>
      </c>
      <c r="AL900" s="4">
        <f t="shared" si="96"/>
        <v>0</v>
      </c>
    </row>
    <row r="901" spans="6:38" ht="20.100000000000001" customHeight="1" x14ac:dyDescent="0.25">
      <c r="F901" s="4">
        <f t="shared" si="91"/>
        <v>0</v>
      </c>
      <c r="G901" s="218">
        <f t="shared" si="97"/>
        <v>0</v>
      </c>
      <c r="H901" s="212"/>
      <c r="I901" s="152"/>
      <c r="J901" s="152"/>
      <c r="K901" s="150"/>
      <c r="L901" s="150"/>
      <c r="M901" s="150"/>
      <c r="N901" s="150"/>
      <c r="O901" s="152"/>
      <c r="P901" s="152"/>
      <c r="Q901" s="152"/>
      <c r="R901" s="152"/>
      <c r="S901" s="152"/>
      <c r="T901" s="152"/>
      <c r="U901" s="152"/>
      <c r="V901" s="152"/>
      <c r="W901" s="152"/>
      <c r="X901" s="152"/>
      <c r="Y901" s="152"/>
      <c r="Z901" s="150"/>
      <c r="AA901" s="150"/>
      <c r="AB901" s="150"/>
      <c r="AC901" s="150"/>
      <c r="AD901" s="150"/>
      <c r="AE901" s="150"/>
      <c r="AF901" s="150"/>
      <c r="AG901" s="152"/>
      <c r="AH901" s="4">
        <f t="shared" si="92"/>
        <v>0</v>
      </c>
      <c r="AI901" s="4">
        <f t="shared" si="93"/>
        <v>0</v>
      </c>
      <c r="AJ901" s="4">
        <f t="shared" si="94"/>
        <v>0</v>
      </c>
      <c r="AK901" s="4">
        <f t="shared" si="95"/>
        <v>0</v>
      </c>
      <c r="AL901" s="4">
        <f t="shared" si="96"/>
        <v>0</v>
      </c>
    </row>
    <row r="902" spans="6:38" ht="20.100000000000001" customHeight="1" x14ac:dyDescent="0.25">
      <c r="F902" s="4">
        <f t="shared" si="91"/>
        <v>0</v>
      </c>
      <c r="G902" s="218">
        <f t="shared" si="97"/>
        <v>0</v>
      </c>
      <c r="H902" s="212"/>
      <c r="I902" s="152"/>
      <c r="J902" s="152"/>
      <c r="K902" s="150"/>
      <c r="L902" s="150"/>
      <c r="M902" s="150"/>
      <c r="N902" s="150"/>
      <c r="O902" s="152"/>
      <c r="P902" s="152"/>
      <c r="Q902" s="152"/>
      <c r="R902" s="152"/>
      <c r="S902" s="152"/>
      <c r="T902" s="152"/>
      <c r="U902" s="152"/>
      <c r="V902" s="152"/>
      <c r="W902" s="152"/>
      <c r="X902" s="152"/>
      <c r="Y902" s="152"/>
      <c r="Z902" s="150"/>
      <c r="AA902" s="150"/>
      <c r="AB902" s="150"/>
      <c r="AC902" s="150"/>
      <c r="AD902" s="150"/>
      <c r="AE902" s="150"/>
      <c r="AF902" s="150"/>
      <c r="AG902" s="152"/>
      <c r="AH902" s="4">
        <f t="shared" si="92"/>
        <v>0</v>
      </c>
      <c r="AI902" s="4">
        <f t="shared" si="93"/>
        <v>0</v>
      </c>
      <c r="AJ902" s="4">
        <f t="shared" si="94"/>
        <v>0</v>
      </c>
      <c r="AK902" s="4">
        <f t="shared" si="95"/>
        <v>0</v>
      </c>
      <c r="AL902" s="4">
        <f t="shared" si="96"/>
        <v>0</v>
      </c>
    </row>
    <row r="903" spans="6:38" ht="20.100000000000001" customHeight="1" x14ac:dyDescent="0.25">
      <c r="F903" s="4">
        <f t="shared" si="91"/>
        <v>0</v>
      </c>
      <c r="G903" s="218">
        <f t="shared" si="97"/>
        <v>0</v>
      </c>
      <c r="H903" s="212"/>
      <c r="I903" s="152"/>
      <c r="J903" s="152"/>
      <c r="K903" s="150"/>
      <c r="L903" s="150"/>
      <c r="M903" s="150"/>
      <c r="N903" s="150"/>
      <c r="O903" s="152"/>
      <c r="P903" s="152"/>
      <c r="Q903" s="152"/>
      <c r="R903" s="152"/>
      <c r="S903" s="152"/>
      <c r="T903" s="152"/>
      <c r="U903" s="152"/>
      <c r="V903" s="152"/>
      <c r="W903" s="152"/>
      <c r="X903" s="152"/>
      <c r="Y903" s="152"/>
      <c r="Z903" s="150"/>
      <c r="AA903" s="150"/>
      <c r="AB903" s="150"/>
      <c r="AC903" s="150"/>
      <c r="AD903" s="150"/>
      <c r="AE903" s="150"/>
      <c r="AF903" s="150"/>
      <c r="AG903" s="152"/>
      <c r="AH903" s="4">
        <f t="shared" si="92"/>
        <v>0</v>
      </c>
      <c r="AI903" s="4">
        <f t="shared" si="93"/>
        <v>0</v>
      </c>
      <c r="AJ903" s="4">
        <f t="shared" si="94"/>
        <v>0</v>
      </c>
      <c r="AK903" s="4">
        <f t="shared" si="95"/>
        <v>0</v>
      </c>
      <c r="AL903" s="4">
        <f t="shared" si="96"/>
        <v>0</v>
      </c>
    </row>
    <row r="904" spans="6:38" ht="20.100000000000001" customHeight="1" x14ac:dyDescent="0.25">
      <c r="F904" s="4">
        <f t="shared" si="91"/>
        <v>0</v>
      </c>
      <c r="G904" s="218">
        <f t="shared" si="97"/>
        <v>0</v>
      </c>
      <c r="H904" s="212"/>
      <c r="I904" s="152"/>
      <c r="J904" s="152"/>
      <c r="K904" s="150"/>
      <c r="L904" s="150"/>
      <c r="M904" s="150"/>
      <c r="N904" s="150"/>
      <c r="O904" s="152"/>
      <c r="P904" s="152"/>
      <c r="Q904" s="152"/>
      <c r="R904" s="152"/>
      <c r="S904" s="152"/>
      <c r="T904" s="152"/>
      <c r="U904" s="152"/>
      <c r="V904" s="152"/>
      <c r="W904" s="152"/>
      <c r="X904" s="152"/>
      <c r="Y904" s="152"/>
      <c r="Z904" s="150"/>
      <c r="AA904" s="150"/>
      <c r="AB904" s="150"/>
      <c r="AC904" s="150"/>
      <c r="AD904" s="150"/>
      <c r="AE904" s="150"/>
      <c r="AF904" s="150"/>
      <c r="AG904" s="152"/>
      <c r="AH904" s="4">
        <f t="shared" si="92"/>
        <v>0</v>
      </c>
      <c r="AI904" s="4">
        <f t="shared" si="93"/>
        <v>0</v>
      </c>
      <c r="AJ904" s="4">
        <f t="shared" si="94"/>
        <v>0</v>
      </c>
      <c r="AK904" s="4">
        <f t="shared" si="95"/>
        <v>0</v>
      </c>
      <c r="AL904" s="4">
        <f t="shared" si="96"/>
        <v>0</v>
      </c>
    </row>
    <row r="905" spans="6:38" ht="20.100000000000001" customHeight="1" x14ac:dyDescent="0.25">
      <c r="F905" s="4">
        <f t="shared" si="91"/>
        <v>0</v>
      </c>
      <c r="G905" s="218">
        <f t="shared" si="97"/>
        <v>0</v>
      </c>
      <c r="H905" s="212"/>
      <c r="I905" s="152"/>
      <c r="J905" s="152"/>
      <c r="K905" s="150"/>
      <c r="L905" s="150"/>
      <c r="M905" s="150"/>
      <c r="N905" s="150"/>
      <c r="O905" s="152"/>
      <c r="P905" s="152"/>
      <c r="Q905" s="152"/>
      <c r="R905" s="152"/>
      <c r="S905" s="152"/>
      <c r="T905" s="152"/>
      <c r="U905" s="152"/>
      <c r="V905" s="152"/>
      <c r="W905" s="152"/>
      <c r="X905" s="152"/>
      <c r="Y905" s="152"/>
      <c r="Z905" s="150"/>
      <c r="AA905" s="150"/>
      <c r="AB905" s="150"/>
      <c r="AC905" s="150"/>
      <c r="AD905" s="150"/>
      <c r="AE905" s="150"/>
      <c r="AF905" s="150"/>
      <c r="AG905" s="152"/>
      <c r="AH905" s="4">
        <f t="shared" si="92"/>
        <v>0</v>
      </c>
      <c r="AI905" s="4">
        <f t="shared" si="93"/>
        <v>0</v>
      </c>
      <c r="AJ905" s="4">
        <f t="shared" si="94"/>
        <v>0</v>
      </c>
      <c r="AK905" s="4">
        <f t="shared" si="95"/>
        <v>0</v>
      </c>
      <c r="AL905" s="4">
        <f t="shared" si="96"/>
        <v>0</v>
      </c>
    </row>
    <row r="906" spans="6:38" ht="20.100000000000001" customHeight="1" x14ac:dyDescent="0.25">
      <c r="F906" s="4">
        <f t="shared" si="91"/>
        <v>0</v>
      </c>
      <c r="G906" s="218">
        <f t="shared" si="97"/>
        <v>0</v>
      </c>
      <c r="H906" s="212"/>
      <c r="I906" s="152"/>
      <c r="J906" s="152"/>
      <c r="K906" s="150"/>
      <c r="L906" s="150"/>
      <c r="M906" s="150"/>
      <c r="N906" s="150"/>
      <c r="O906" s="152"/>
      <c r="P906" s="152"/>
      <c r="Q906" s="152"/>
      <c r="R906" s="152"/>
      <c r="S906" s="152"/>
      <c r="T906" s="152"/>
      <c r="U906" s="152"/>
      <c r="V906" s="152"/>
      <c r="W906" s="152"/>
      <c r="X906" s="152"/>
      <c r="Y906" s="152"/>
      <c r="Z906" s="150"/>
      <c r="AA906" s="150"/>
      <c r="AB906" s="150"/>
      <c r="AC906" s="150"/>
      <c r="AD906" s="150"/>
      <c r="AE906" s="150"/>
      <c r="AF906" s="150"/>
      <c r="AG906" s="152"/>
      <c r="AH906" s="4">
        <f t="shared" si="92"/>
        <v>0</v>
      </c>
      <c r="AI906" s="4">
        <f t="shared" si="93"/>
        <v>0</v>
      </c>
      <c r="AJ906" s="4">
        <f t="shared" si="94"/>
        <v>0</v>
      </c>
      <c r="AK906" s="4">
        <f t="shared" si="95"/>
        <v>0</v>
      </c>
      <c r="AL906" s="4">
        <f t="shared" si="96"/>
        <v>0</v>
      </c>
    </row>
    <row r="907" spans="6:38" ht="20.100000000000001" customHeight="1" x14ac:dyDescent="0.25">
      <c r="F907" s="4">
        <f t="shared" si="91"/>
        <v>0</v>
      </c>
      <c r="G907" s="218">
        <f t="shared" si="97"/>
        <v>0</v>
      </c>
      <c r="H907" s="212"/>
      <c r="I907" s="152"/>
      <c r="J907" s="152"/>
      <c r="K907" s="150"/>
      <c r="L907" s="150"/>
      <c r="M907" s="150"/>
      <c r="N907" s="150"/>
      <c r="O907" s="152"/>
      <c r="P907" s="152"/>
      <c r="Q907" s="152"/>
      <c r="R907" s="152"/>
      <c r="S907" s="152"/>
      <c r="T907" s="152"/>
      <c r="U907" s="152"/>
      <c r="V907" s="152"/>
      <c r="W907" s="152"/>
      <c r="X907" s="152"/>
      <c r="Y907" s="152"/>
      <c r="Z907" s="150"/>
      <c r="AA907" s="150"/>
      <c r="AB907" s="150"/>
      <c r="AC907" s="150"/>
      <c r="AD907" s="150"/>
      <c r="AE907" s="150"/>
      <c r="AF907" s="150"/>
      <c r="AG907" s="152"/>
      <c r="AH907" s="4">
        <f t="shared" si="92"/>
        <v>0</v>
      </c>
      <c r="AI907" s="4">
        <f t="shared" si="93"/>
        <v>0</v>
      </c>
      <c r="AJ907" s="4">
        <f t="shared" si="94"/>
        <v>0</v>
      </c>
      <c r="AK907" s="4">
        <f t="shared" si="95"/>
        <v>0</v>
      </c>
      <c r="AL907" s="4">
        <f t="shared" si="96"/>
        <v>0</v>
      </c>
    </row>
    <row r="908" spans="6:38" ht="20.100000000000001" customHeight="1" x14ac:dyDescent="0.25">
      <c r="F908" s="4">
        <f t="shared" si="91"/>
        <v>0</v>
      </c>
      <c r="G908" s="218">
        <f t="shared" si="97"/>
        <v>0</v>
      </c>
      <c r="H908" s="212"/>
      <c r="I908" s="152"/>
      <c r="J908" s="152"/>
      <c r="K908" s="150"/>
      <c r="L908" s="150"/>
      <c r="M908" s="150"/>
      <c r="N908" s="150"/>
      <c r="O908" s="152"/>
      <c r="P908" s="152"/>
      <c r="Q908" s="152"/>
      <c r="R908" s="152"/>
      <c r="S908" s="152"/>
      <c r="T908" s="152"/>
      <c r="U908" s="152"/>
      <c r="V908" s="152"/>
      <c r="W908" s="152"/>
      <c r="X908" s="152"/>
      <c r="Y908" s="152"/>
      <c r="Z908" s="150"/>
      <c r="AA908" s="150"/>
      <c r="AB908" s="150"/>
      <c r="AC908" s="150"/>
      <c r="AD908" s="150"/>
      <c r="AE908" s="150"/>
      <c r="AF908" s="150"/>
      <c r="AG908" s="152"/>
      <c r="AH908" s="4">
        <f t="shared" si="92"/>
        <v>0</v>
      </c>
      <c r="AI908" s="4">
        <f t="shared" si="93"/>
        <v>0</v>
      </c>
      <c r="AJ908" s="4">
        <f t="shared" si="94"/>
        <v>0</v>
      </c>
      <c r="AK908" s="4">
        <f t="shared" si="95"/>
        <v>0</v>
      </c>
      <c r="AL908" s="4">
        <f t="shared" si="96"/>
        <v>0</v>
      </c>
    </row>
    <row r="909" spans="6:38" ht="20.100000000000001" customHeight="1" x14ac:dyDescent="0.25">
      <c r="F909" s="4">
        <f t="shared" si="91"/>
        <v>0</v>
      </c>
      <c r="G909" s="218">
        <f t="shared" si="97"/>
        <v>0</v>
      </c>
      <c r="H909" s="212"/>
      <c r="I909" s="152"/>
      <c r="J909" s="152"/>
      <c r="K909" s="150"/>
      <c r="L909" s="150"/>
      <c r="M909" s="150"/>
      <c r="N909" s="150"/>
      <c r="O909" s="152"/>
      <c r="P909" s="152"/>
      <c r="Q909" s="152"/>
      <c r="R909" s="152"/>
      <c r="S909" s="152"/>
      <c r="T909" s="152"/>
      <c r="U909" s="152"/>
      <c r="V909" s="152"/>
      <c r="W909" s="152"/>
      <c r="X909" s="152"/>
      <c r="Y909" s="152"/>
      <c r="Z909" s="150"/>
      <c r="AA909" s="150"/>
      <c r="AB909" s="150"/>
      <c r="AC909" s="150"/>
      <c r="AD909" s="150"/>
      <c r="AE909" s="150"/>
      <c r="AF909" s="150"/>
      <c r="AG909" s="152"/>
      <c r="AH909" s="4">
        <f t="shared" si="92"/>
        <v>0</v>
      </c>
      <c r="AI909" s="4">
        <f t="shared" si="93"/>
        <v>0</v>
      </c>
      <c r="AJ909" s="4">
        <f t="shared" si="94"/>
        <v>0</v>
      </c>
      <c r="AK909" s="4">
        <f t="shared" si="95"/>
        <v>0</v>
      </c>
      <c r="AL909" s="4">
        <f t="shared" si="96"/>
        <v>0</v>
      </c>
    </row>
    <row r="910" spans="6:38" ht="20.100000000000001" customHeight="1" x14ac:dyDescent="0.25">
      <c r="F910" s="4">
        <f t="shared" ref="F910:F973" si="98">IFERROR(IF($D$16=1,(IF(G910&gt;=1,(IF(H910&gt;=$D$14,(IF(H910&lt;=$D$15,G910,0)),0)),0)),0),0)</f>
        <v>0</v>
      </c>
      <c r="G910" s="218">
        <f t="shared" si="97"/>
        <v>0</v>
      </c>
      <c r="H910" s="212"/>
      <c r="I910" s="152"/>
      <c r="J910" s="152"/>
      <c r="K910" s="150"/>
      <c r="L910" s="150"/>
      <c r="M910" s="150"/>
      <c r="N910" s="150"/>
      <c r="O910" s="152"/>
      <c r="P910" s="152"/>
      <c r="Q910" s="152"/>
      <c r="R910" s="152"/>
      <c r="S910" s="152"/>
      <c r="T910" s="152"/>
      <c r="U910" s="152"/>
      <c r="V910" s="152"/>
      <c r="W910" s="152"/>
      <c r="X910" s="152"/>
      <c r="Y910" s="152"/>
      <c r="Z910" s="150"/>
      <c r="AA910" s="150"/>
      <c r="AB910" s="150"/>
      <c r="AC910" s="150"/>
      <c r="AD910" s="150"/>
      <c r="AE910" s="150"/>
      <c r="AF910" s="150"/>
      <c r="AG910" s="152"/>
      <c r="AH910" s="4">
        <f t="shared" ref="AH910:AH973" si="99">IFERROR(IF($G910&gt;=1,(IF(LEN(P910)&gt;=2,VLOOKUP(P910,$A$1:$B$9,2,0),0)),0),0)</f>
        <v>0</v>
      </c>
      <c r="AI910" s="4">
        <f t="shared" ref="AI910:AI973" si="100">IFERROR(IF($G910&gt;=1,(IF(LEN(R910)&gt;=2,VLOOKUP(R910,$A$1:$B$9,2,0),0)),0),0)</f>
        <v>0</v>
      </c>
      <c r="AJ910" s="4">
        <f t="shared" ref="AJ910:AJ973" si="101">IFERROR(IF($G910&gt;=1,(IF(LEN(T910)&gt;=2,VLOOKUP(T910,$A$1:$B$9,2,0),0)),0),0)</f>
        <v>0</v>
      </c>
      <c r="AK910" s="4">
        <f t="shared" ref="AK910:AK973" si="102">IFERROR(IF($G910&gt;=1,(IF(LEN(V910)&gt;=2,VLOOKUP(V910,$A$1:$B$9,2,0),0)),0),0)</f>
        <v>0</v>
      </c>
      <c r="AL910" s="4">
        <f t="shared" ref="AL910:AL973" si="103">IFERROR(IF($G910&gt;=1,(IF(LEN(X910)&gt;=2,VLOOKUP(X910,$A$1:$B$9,2,0),0)),0),0)</f>
        <v>0</v>
      </c>
    </row>
    <row r="911" spans="6:38" ht="20.100000000000001" customHeight="1" x14ac:dyDescent="0.25">
      <c r="F911" s="4">
        <f t="shared" si="98"/>
        <v>0</v>
      </c>
      <c r="G911" s="218">
        <f t="shared" ref="G911:G974" si="104">IFERROR(IF(H911&gt;=2000,(IF(LEN(I911)&gt;=3,G910+1,0)),0),0)</f>
        <v>0</v>
      </c>
      <c r="H911" s="212"/>
      <c r="I911" s="152"/>
      <c r="J911" s="152"/>
      <c r="K911" s="150"/>
      <c r="L911" s="150"/>
      <c r="M911" s="150"/>
      <c r="N911" s="150"/>
      <c r="O911" s="152"/>
      <c r="P911" s="152"/>
      <c r="Q911" s="152"/>
      <c r="R911" s="152"/>
      <c r="S911" s="152"/>
      <c r="T911" s="152"/>
      <c r="U911" s="152"/>
      <c r="V911" s="152"/>
      <c r="W911" s="152"/>
      <c r="X911" s="152"/>
      <c r="Y911" s="152"/>
      <c r="Z911" s="150"/>
      <c r="AA911" s="150"/>
      <c r="AB911" s="150"/>
      <c r="AC911" s="150"/>
      <c r="AD911" s="150"/>
      <c r="AE911" s="150"/>
      <c r="AF911" s="150"/>
      <c r="AG911" s="152"/>
      <c r="AH911" s="4">
        <f t="shared" si="99"/>
        <v>0</v>
      </c>
      <c r="AI911" s="4">
        <f t="shared" si="100"/>
        <v>0</v>
      </c>
      <c r="AJ911" s="4">
        <f t="shared" si="101"/>
        <v>0</v>
      </c>
      <c r="AK911" s="4">
        <f t="shared" si="102"/>
        <v>0</v>
      </c>
      <c r="AL911" s="4">
        <f t="shared" si="103"/>
        <v>0</v>
      </c>
    </row>
    <row r="912" spans="6:38" ht="20.100000000000001" customHeight="1" x14ac:dyDescent="0.25">
      <c r="F912" s="4">
        <f t="shared" si="98"/>
        <v>0</v>
      </c>
      <c r="G912" s="218">
        <f t="shared" si="104"/>
        <v>0</v>
      </c>
      <c r="H912" s="212"/>
      <c r="I912" s="152"/>
      <c r="J912" s="152"/>
      <c r="K912" s="150"/>
      <c r="L912" s="150"/>
      <c r="M912" s="150"/>
      <c r="N912" s="150"/>
      <c r="O912" s="152"/>
      <c r="P912" s="152"/>
      <c r="Q912" s="152"/>
      <c r="R912" s="152"/>
      <c r="S912" s="152"/>
      <c r="T912" s="152"/>
      <c r="U912" s="152"/>
      <c r="V912" s="152"/>
      <c r="W912" s="152"/>
      <c r="X912" s="152"/>
      <c r="Y912" s="152"/>
      <c r="Z912" s="150"/>
      <c r="AA912" s="150"/>
      <c r="AB912" s="150"/>
      <c r="AC912" s="150"/>
      <c r="AD912" s="150"/>
      <c r="AE912" s="150"/>
      <c r="AF912" s="150"/>
      <c r="AG912" s="152"/>
      <c r="AH912" s="4">
        <f t="shared" si="99"/>
        <v>0</v>
      </c>
      <c r="AI912" s="4">
        <f t="shared" si="100"/>
        <v>0</v>
      </c>
      <c r="AJ912" s="4">
        <f t="shared" si="101"/>
        <v>0</v>
      </c>
      <c r="AK912" s="4">
        <f t="shared" si="102"/>
        <v>0</v>
      </c>
      <c r="AL912" s="4">
        <f t="shared" si="103"/>
        <v>0</v>
      </c>
    </row>
    <row r="913" spans="6:38" ht="20.100000000000001" customHeight="1" x14ac:dyDescent="0.25">
      <c r="F913" s="4">
        <f t="shared" si="98"/>
        <v>0</v>
      </c>
      <c r="G913" s="218">
        <f t="shared" si="104"/>
        <v>0</v>
      </c>
      <c r="H913" s="212"/>
      <c r="I913" s="152"/>
      <c r="J913" s="152"/>
      <c r="K913" s="150"/>
      <c r="L913" s="150"/>
      <c r="M913" s="150"/>
      <c r="N913" s="150"/>
      <c r="O913" s="152"/>
      <c r="P913" s="152"/>
      <c r="Q913" s="152"/>
      <c r="R913" s="152"/>
      <c r="S913" s="152"/>
      <c r="T913" s="152"/>
      <c r="U913" s="152"/>
      <c r="V913" s="152"/>
      <c r="W913" s="152"/>
      <c r="X913" s="152"/>
      <c r="Y913" s="152"/>
      <c r="Z913" s="150"/>
      <c r="AA913" s="150"/>
      <c r="AB913" s="150"/>
      <c r="AC913" s="150"/>
      <c r="AD913" s="150"/>
      <c r="AE913" s="150"/>
      <c r="AF913" s="150"/>
      <c r="AG913" s="152"/>
      <c r="AH913" s="4">
        <f t="shared" si="99"/>
        <v>0</v>
      </c>
      <c r="AI913" s="4">
        <f t="shared" si="100"/>
        <v>0</v>
      </c>
      <c r="AJ913" s="4">
        <f t="shared" si="101"/>
        <v>0</v>
      </c>
      <c r="AK913" s="4">
        <f t="shared" si="102"/>
        <v>0</v>
      </c>
      <c r="AL913" s="4">
        <f t="shared" si="103"/>
        <v>0</v>
      </c>
    </row>
    <row r="914" spans="6:38" ht="20.100000000000001" customHeight="1" x14ac:dyDescent="0.25">
      <c r="F914" s="4">
        <f t="shared" si="98"/>
        <v>0</v>
      </c>
      <c r="G914" s="218">
        <f t="shared" si="104"/>
        <v>0</v>
      </c>
      <c r="H914" s="212"/>
      <c r="I914" s="152"/>
      <c r="J914" s="152"/>
      <c r="K914" s="150"/>
      <c r="L914" s="150"/>
      <c r="M914" s="150"/>
      <c r="N914" s="150"/>
      <c r="O914" s="152"/>
      <c r="P914" s="152"/>
      <c r="Q914" s="152"/>
      <c r="R914" s="152"/>
      <c r="S914" s="152"/>
      <c r="T914" s="152"/>
      <c r="U914" s="152"/>
      <c r="V914" s="152"/>
      <c r="W914" s="152"/>
      <c r="X914" s="152"/>
      <c r="Y914" s="152"/>
      <c r="Z914" s="150"/>
      <c r="AA914" s="150"/>
      <c r="AB914" s="150"/>
      <c r="AC914" s="150"/>
      <c r="AD914" s="150"/>
      <c r="AE914" s="150"/>
      <c r="AF914" s="150"/>
      <c r="AG914" s="152"/>
      <c r="AH914" s="4">
        <f t="shared" si="99"/>
        <v>0</v>
      </c>
      <c r="AI914" s="4">
        <f t="shared" si="100"/>
        <v>0</v>
      </c>
      <c r="AJ914" s="4">
        <f t="shared" si="101"/>
        <v>0</v>
      </c>
      <c r="AK914" s="4">
        <f t="shared" si="102"/>
        <v>0</v>
      </c>
      <c r="AL914" s="4">
        <f t="shared" si="103"/>
        <v>0</v>
      </c>
    </row>
    <row r="915" spans="6:38" ht="20.100000000000001" customHeight="1" x14ac:dyDescent="0.25">
      <c r="F915" s="4">
        <f t="shared" si="98"/>
        <v>0</v>
      </c>
      <c r="G915" s="218">
        <f t="shared" si="104"/>
        <v>0</v>
      </c>
      <c r="H915" s="212"/>
      <c r="I915" s="152"/>
      <c r="J915" s="152"/>
      <c r="K915" s="150"/>
      <c r="L915" s="150"/>
      <c r="M915" s="150"/>
      <c r="N915" s="150"/>
      <c r="O915" s="152"/>
      <c r="P915" s="152"/>
      <c r="Q915" s="152"/>
      <c r="R915" s="152"/>
      <c r="S915" s="152"/>
      <c r="T915" s="152"/>
      <c r="U915" s="152"/>
      <c r="V915" s="152"/>
      <c r="W915" s="152"/>
      <c r="X915" s="152"/>
      <c r="Y915" s="152"/>
      <c r="Z915" s="150"/>
      <c r="AA915" s="150"/>
      <c r="AB915" s="150"/>
      <c r="AC915" s="150"/>
      <c r="AD915" s="150"/>
      <c r="AE915" s="150"/>
      <c r="AF915" s="150"/>
      <c r="AG915" s="152"/>
      <c r="AH915" s="4">
        <f t="shared" si="99"/>
        <v>0</v>
      </c>
      <c r="AI915" s="4">
        <f t="shared" si="100"/>
        <v>0</v>
      </c>
      <c r="AJ915" s="4">
        <f t="shared" si="101"/>
        <v>0</v>
      </c>
      <c r="AK915" s="4">
        <f t="shared" si="102"/>
        <v>0</v>
      </c>
      <c r="AL915" s="4">
        <f t="shared" si="103"/>
        <v>0</v>
      </c>
    </row>
    <row r="916" spans="6:38" ht="20.100000000000001" customHeight="1" x14ac:dyDescent="0.25">
      <c r="F916" s="4">
        <f t="shared" si="98"/>
        <v>0</v>
      </c>
      <c r="G916" s="218">
        <f t="shared" si="104"/>
        <v>0</v>
      </c>
      <c r="H916" s="212"/>
      <c r="I916" s="152"/>
      <c r="J916" s="152"/>
      <c r="K916" s="150"/>
      <c r="L916" s="150"/>
      <c r="M916" s="150"/>
      <c r="N916" s="150"/>
      <c r="O916" s="152"/>
      <c r="P916" s="152"/>
      <c r="Q916" s="152"/>
      <c r="R916" s="152"/>
      <c r="S916" s="152"/>
      <c r="T916" s="152"/>
      <c r="U916" s="152"/>
      <c r="V916" s="152"/>
      <c r="W916" s="152"/>
      <c r="X916" s="152"/>
      <c r="Y916" s="152"/>
      <c r="Z916" s="150"/>
      <c r="AA916" s="150"/>
      <c r="AB916" s="150"/>
      <c r="AC916" s="150"/>
      <c r="AD916" s="150"/>
      <c r="AE916" s="150"/>
      <c r="AF916" s="150"/>
      <c r="AG916" s="152"/>
      <c r="AH916" s="4">
        <f t="shared" si="99"/>
        <v>0</v>
      </c>
      <c r="AI916" s="4">
        <f t="shared" si="100"/>
        <v>0</v>
      </c>
      <c r="AJ916" s="4">
        <f t="shared" si="101"/>
        <v>0</v>
      </c>
      <c r="AK916" s="4">
        <f t="shared" si="102"/>
        <v>0</v>
      </c>
      <c r="AL916" s="4">
        <f t="shared" si="103"/>
        <v>0</v>
      </c>
    </row>
    <row r="917" spans="6:38" ht="20.100000000000001" customHeight="1" x14ac:dyDescent="0.25">
      <c r="F917" s="4">
        <f t="shared" si="98"/>
        <v>0</v>
      </c>
      <c r="G917" s="218">
        <f t="shared" si="104"/>
        <v>0</v>
      </c>
      <c r="H917" s="212"/>
      <c r="I917" s="152"/>
      <c r="J917" s="152"/>
      <c r="K917" s="150"/>
      <c r="L917" s="150"/>
      <c r="M917" s="150"/>
      <c r="N917" s="150"/>
      <c r="O917" s="152"/>
      <c r="P917" s="152"/>
      <c r="Q917" s="152"/>
      <c r="R917" s="152"/>
      <c r="S917" s="152"/>
      <c r="T917" s="152"/>
      <c r="U917" s="152"/>
      <c r="V917" s="152"/>
      <c r="W917" s="152"/>
      <c r="X917" s="152"/>
      <c r="Y917" s="152"/>
      <c r="Z917" s="150"/>
      <c r="AA917" s="150"/>
      <c r="AB917" s="150"/>
      <c r="AC917" s="150"/>
      <c r="AD917" s="150"/>
      <c r="AE917" s="150"/>
      <c r="AF917" s="150"/>
      <c r="AG917" s="152"/>
      <c r="AH917" s="4">
        <f t="shared" si="99"/>
        <v>0</v>
      </c>
      <c r="AI917" s="4">
        <f t="shared" si="100"/>
        <v>0</v>
      </c>
      <c r="AJ917" s="4">
        <f t="shared" si="101"/>
        <v>0</v>
      </c>
      <c r="AK917" s="4">
        <f t="shared" si="102"/>
        <v>0</v>
      </c>
      <c r="AL917" s="4">
        <f t="shared" si="103"/>
        <v>0</v>
      </c>
    </row>
    <row r="918" spans="6:38" ht="20.100000000000001" customHeight="1" x14ac:dyDescent="0.25">
      <c r="F918" s="4">
        <f t="shared" si="98"/>
        <v>0</v>
      </c>
      <c r="G918" s="218">
        <f t="shared" si="104"/>
        <v>0</v>
      </c>
      <c r="H918" s="212"/>
      <c r="I918" s="152"/>
      <c r="J918" s="152"/>
      <c r="K918" s="150"/>
      <c r="L918" s="150"/>
      <c r="M918" s="150"/>
      <c r="N918" s="150"/>
      <c r="O918" s="152"/>
      <c r="P918" s="152"/>
      <c r="Q918" s="152"/>
      <c r="R918" s="152"/>
      <c r="S918" s="152"/>
      <c r="T918" s="152"/>
      <c r="U918" s="152"/>
      <c r="V918" s="152"/>
      <c r="W918" s="152"/>
      <c r="X918" s="152"/>
      <c r="Y918" s="152"/>
      <c r="Z918" s="150"/>
      <c r="AA918" s="150"/>
      <c r="AB918" s="150"/>
      <c r="AC918" s="150"/>
      <c r="AD918" s="150"/>
      <c r="AE918" s="150"/>
      <c r="AF918" s="150"/>
      <c r="AG918" s="152"/>
      <c r="AH918" s="4">
        <f t="shared" si="99"/>
        <v>0</v>
      </c>
      <c r="AI918" s="4">
        <f t="shared" si="100"/>
        <v>0</v>
      </c>
      <c r="AJ918" s="4">
        <f t="shared" si="101"/>
        <v>0</v>
      </c>
      <c r="AK918" s="4">
        <f t="shared" si="102"/>
        <v>0</v>
      </c>
      <c r="AL918" s="4">
        <f t="shared" si="103"/>
        <v>0</v>
      </c>
    </row>
    <row r="919" spans="6:38" ht="20.100000000000001" customHeight="1" x14ac:dyDescent="0.25">
      <c r="F919" s="4">
        <f t="shared" si="98"/>
        <v>0</v>
      </c>
      <c r="G919" s="218">
        <f t="shared" si="104"/>
        <v>0</v>
      </c>
      <c r="H919" s="212"/>
      <c r="I919" s="152"/>
      <c r="J919" s="152"/>
      <c r="K919" s="150"/>
      <c r="L919" s="150"/>
      <c r="M919" s="150"/>
      <c r="N919" s="150"/>
      <c r="O919" s="152"/>
      <c r="P919" s="152"/>
      <c r="Q919" s="152"/>
      <c r="R919" s="152"/>
      <c r="S919" s="152"/>
      <c r="T919" s="152"/>
      <c r="U919" s="152"/>
      <c r="V919" s="152"/>
      <c r="W919" s="152"/>
      <c r="X919" s="152"/>
      <c r="Y919" s="152"/>
      <c r="Z919" s="150"/>
      <c r="AA919" s="150"/>
      <c r="AB919" s="150"/>
      <c r="AC919" s="150"/>
      <c r="AD919" s="150"/>
      <c r="AE919" s="150"/>
      <c r="AF919" s="150"/>
      <c r="AG919" s="152"/>
      <c r="AH919" s="4">
        <f t="shared" si="99"/>
        <v>0</v>
      </c>
      <c r="AI919" s="4">
        <f t="shared" si="100"/>
        <v>0</v>
      </c>
      <c r="AJ919" s="4">
        <f t="shared" si="101"/>
        <v>0</v>
      </c>
      <c r="AK919" s="4">
        <f t="shared" si="102"/>
        <v>0</v>
      </c>
      <c r="AL919" s="4">
        <f t="shared" si="103"/>
        <v>0</v>
      </c>
    </row>
    <row r="920" spans="6:38" ht="20.100000000000001" customHeight="1" x14ac:dyDescent="0.25">
      <c r="F920" s="4">
        <f t="shared" si="98"/>
        <v>0</v>
      </c>
      <c r="G920" s="218">
        <f t="shared" si="104"/>
        <v>0</v>
      </c>
      <c r="H920" s="212"/>
      <c r="I920" s="152"/>
      <c r="J920" s="152"/>
      <c r="K920" s="150"/>
      <c r="L920" s="150"/>
      <c r="M920" s="150"/>
      <c r="N920" s="150"/>
      <c r="O920" s="152"/>
      <c r="P920" s="152"/>
      <c r="Q920" s="152"/>
      <c r="R920" s="152"/>
      <c r="S920" s="152"/>
      <c r="T920" s="152"/>
      <c r="U920" s="152"/>
      <c r="V920" s="152"/>
      <c r="W920" s="152"/>
      <c r="X920" s="152"/>
      <c r="Y920" s="152"/>
      <c r="Z920" s="150"/>
      <c r="AA920" s="150"/>
      <c r="AB920" s="150"/>
      <c r="AC920" s="150"/>
      <c r="AD920" s="150"/>
      <c r="AE920" s="150"/>
      <c r="AF920" s="150"/>
      <c r="AG920" s="152"/>
      <c r="AH920" s="4">
        <f t="shared" si="99"/>
        <v>0</v>
      </c>
      <c r="AI920" s="4">
        <f t="shared" si="100"/>
        <v>0</v>
      </c>
      <c r="AJ920" s="4">
        <f t="shared" si="101"/>
        <v>0</v>
      </c>
      <c r="AK920" s="4">
        <f t="shared" si="102"/>
        <v>0</v>
      </c>
      <c r="AL920" s="4">
        <f t="shared" si="103"/>
        <v>0</v>
      </c>
    </row>
    <row r="921" spans="6:38" ht="20.100000000000001" customHeight="1" x14ac:dyDescent="0.25">
      <c r="F921" s="4">
        <f t="shared" si="98"/>
        <v>0</v>
      </c>
      <c r="G921" s="218">
        <f t="shared" si="104"/>
        <v>0</v>
      </c>
      <c r="H921" s="212"/>
      <c r="I921" s="152"/>
      <c r="J921" s="152"/>
      <c r="K921" s="150"/>
      <c r="L921" s="150"/>
      <c r="M921" s="150"/>
      <c r="N921" s="150"/>
      <c r="O921" s="152"/>
      <c r="P921" s="152"/>
      <c r="Q921" s="152"/>
      <c r="R921" s="152"/>
      <c r="S921" s="152"/>
      <c r="T921" s="152"/>
      <c r="U921" s="152"/>
      <c r="V921" s="152"/>
      <c r="W921" s="152"/>
      <c r="X921" s="152"/>
      <c r="Y921" s="152"/>
      <c r="Z921" s="150"/>
      <c r="AA921" s="150"/>
      <c r="AB921" s="150"/>
      <c r="AC921" s="150"/>
      <c r="AD921" s="150"/>
      <c r="AE921" s="150"/>
      <c r="AF921" s="150"/>
      <c r="AG921" s="152"/>
      <c r="AH921" s="4">
        <f t="shared" si="99"/>
        <v>0</v>
      </c>
      <c r="AI921" s="4">
        <f t="shared" si="100"/>
        <v>0</v>
      </c>
      <c r="AJ921" s="4">
        <f t="shared" si="101"/>
        <v>0</v>
      </c>
      <c r="AK921" s="4">
        <f t="shared" si="102"/>
        <v>0</v>
      </c>
      <c r="AL921" s="4">
        <f t="shared" si="103"/>
        <v>0</v>
      </c>
    </row>
    <row r="922" spans="6:38" ht="20.100000000000001" customHeight="1" x14ac:dyDescent="0.25">
      <c r="F922" s="4">
        <f t="shared" si="98"/>
        <v>0</v>
      </c>
      <c r="G922" s="218">
        <f t="shared" si="104"/>
        <v>0</v>
      </c>
      <c r="H922" s="212"/>
      <c r="I922" s="152"/>
      <c r="J922" s="152"/>
      <c r="K922" s="150"/>
      <c r="L922" s="150"/>
      <c r="M922" s="150"/>
      <c r="N922" s="150"/>
      <c r="O922" s="152"/>
      <c r="P922" s="152"/>
      <c r="Q922" s="152"/>
      <c r="R922" s="152"/>
      <c r="S922" s="152"/>
      <c r="T922" s="152"/>
      <c r="U922" s="152"/>
      <c r="V922" s="152"/>
      <c r="W922" s="152"/>
      <c r="X922" s="152"/>
      <c r="Y922" s="152"/>
      <c r="Z922" s="150"/>
      <c r="AA922" s="150"/>
      <c r="AB922" s="150"/>
      <c r="AC922" s="150"/>
      <c r="AD922" s="150"/>
      <c r="AE922" s="150"/>
      <c r="AF922" s="150"/>
      <c r="AG922" s="152"/>
      <c r="AH922" s="4">
        <f t="shared" si="99"/>
        <v>0</v>
      </c>
      <c r="AI922" s="4">
        <f t="shared" si="100"/>
        <v>0</v>
      </c>
      <c r="AJ922" s="4">
        <f t="shared" si="101"/>
        <v>0</v>
      </c>
      <c r="AK922" s="4">
        <f t="shared" si="102"/>
        <v>0</v>
      </c>
      <c r="AL922" s="4">
        <f t="shared" si="103"/>
        <v>0</v>
      </c>
    </row>
    <row r="923" spans="6:38" ht="20.100000000000001" customHeight="1" x14ac:dyDescent="0.25">
      <c r="F923" s="4">
        <f t="shared" si="98"/>
        <v>0</v>
      </c>
      <c r="G923" s="218">
        <f t="shared" si="104"/>
        <v>0</v>
      </c>
      <c r="H923" s="212"/>
      <c r="I923" s="152"/>
      <c r="J923" s="152"/>
      <c r="K923" s="150"/>
      <c r="L923" s="150"/>
      <c r="M923" s="150"/>
      <c r="N923" s="150"/>
      <c r="O923" s="152"/>
      <c r="P923" s="152"/>
      <c r="Q923" s="152"/>
      <c r="R923" s="152"/>
      <c r="S923" s="152"/>
      <c r="T923" s="152"/>
      <c r="U923" s="152"/>
      <c r="V923" s="152"/>
      <c r="W923" s="152"/>
      <c r="X923" s="152"/>
      <c r="Y923" s="152"/>
      <c r="Z923" s="150"/>
      <c r="AA923" s="150"/>
      <c r="AB923" s="150"/>
      <c r="AC923" s="150"/>
      <c r="AD923" s="150"/>
      <c r="AE923" s="150"/>
      <c r="AF923" s="150"/>
      <c r="AG923" s="152"/>
      <c r="AH923" s="4">
        <f t="shared" si="99"/>
        <v>0</v>
      </c>
      <c r="AI923" s="4">
        <f t="shared" si="100"/>
        <v>0</v>
      </c>
      <c r="AJ923" s="4">
        <f t="shared" si="101"/>
        <v>0</v>
      </c>
      <c r="AK923" s="4">
        <f t="shared" si="102"/>
        <v>0</v>
      </c>
      <c r="AL923" s="4">
        <f t="shared" si="103"/>
        <v>0</v>
      </c>
    </row>
    <row r="924" spans="6:38" ht="20.100000000000001" customHeight="1" x14ac:dyDescent="0.25">
      <c r="F924" s="4">
        <f t="shared" si="98"/>
        <v>0</v>
      </c>
      <c r="G924" s="218">
        <f t="shared" si="104"/>
        <v>0</v>
      </c>
      <c r="H924" s="212"/>
      <c r="I924" s="152"/>
      <c r="J924" s="152"/>
      <c r="K924" s="150"/>
      <c r="L924" s="150"/>
      <c r="M924" s="150"/>
      <c r="N924" s="150"/>
      <c r="O924" s="152"/>
      <c r="P924" s="152"/>
      <c r="Q924" s="152"/>
      <c r="R924" s="152"/>
      <c r="S924" s="152"/>
      <c r="T924" s="152"/>
      <c r="U924" s="152"/>
      <c r="V924" s="152"/>
      <c r="W924" s="152"/>
      <c r="X924" s="152"/>
      <c r="Y924" s="152"/>
      <c r="Z924" s="150"/>
      <c r="AA924" s="150"/>
      <c r="AB924" s="150"/>
      <c r="AC924" s="150"/>
      <c r="AD924" s="150"/>
      <c r="AE924" s="150"/>
      <c r="AF924" s="150"/>
      <c r="AG924" s="152"/>
      <c r="AH924" s="4">
        <f t="shared" si="99"/>
        <v>0</v>
      </c>
      <c r="AI924" s="4">
        <f t="shared" si="100"/>
        <v>0</v>
      </c>
      <c r="AJ924" s="4">
        <f t="shared" si="101"/>
        <v>0</v>
      </c>
      <c r="AK924" s="4">
        <f t="shared" si="102"/>
        <v>0</v>
      </c>
      <c r="AL924" s="4">
        <f t="shared" si="103"/>
        <v>0</v>
      </c>
    </row>
    <row r="925" spans="6:38" ht="20.100000000000001" customHeight="1" x14ac:dyDescent="0.25">
      <c r="F925" s="4">
        <f t="shared" si="98"/>
        <v>0</v>
      </c>
      <c r="G925" s="218">
        <f t="shared" si="104"/>
        <v>0</v>
      </c>
      <c r="H925" s="212"/>
      <c r="I925" s="152"/>
      <c r="J925" s="152"/>
      <c r="K925" s="150"/>
      <c r="L925" s="150"/>
      <c r="M925" s="150"/>
      <c r="N925" s="150"/>
      <c r="O925" s="152"/>
      <c r="P925" s="152"/>
      <c r="Q925" s="152"/>
      <c r="R925" s="152"/>
      <c r="S925" s="152"/>
      <c r="T925" s="152"/>
      <c r="U925" s="152"/>
      <c r="V925" s="152"/>
      <c r="W925" s="152"/>
      <c r="X925" s="152"/>
      <c r="Y925" s="152"/>
      <c r="Z925" s="150"/>
      <c r="AA925" s="150"/>
      <c r="AB925" s="150"/>
      <c r="AC925" s="150"/>
      <c r="AD925" s="150"/>
      <c r="AE925" s="150"/>
      <c r="AF925" s="150"/>
      <c r="AG925" s="152"/>
      <c r="AH925" s="4">
        <f t="shared" si="99"/>
        <v>0</v>
      </c>
      <c r="AI925" s="4">
        <f t="shared" si="100"/>
        <v>0</v>
      </c>
      <c r="AJ925" s="4">
        <f t="shared" si="101"/>
        <v>0</v>
      </c>
      <c r="AK925" s="4">
        <f t="shared" si="102"/>
        <v>0</v>
      </c>
      <c r="AL925" s="4">
        <f t="shared" si="103"/>
        <v>0</v>
      </c>
    </row>
    <row r="926" spans="6:38" ht="20.100000000000001" customHeight="1" x14ac:dyDescent="0.25">
      <c r="F926" s="4">
        <f t="shared" si="98"/>
        <v>0</v>
      </c>
      <c r="G926" s="218">
        <f t="shared" si="104"/>
        <v>0</v>
      </c>
      <c r="H926" s="212"/>
      <c r="I926" s="152"/>
      <c r="J926" s="152"/>
      <c r="K926" s="150"/>
      <c r="L926" s="150"/>
      <c r="M926" s="150"/>
      <c r="N926" s="150"/>
      <c r="O926" s="152"/>
      <c r="P926" s="152"/>
      <c r="Q926" s="152"/>
      <c r="R926" s="152"/>
      <c r="S926" s="152"/>
      <c r="T926" s="152"/>
      <c r="U926" s="152"/>
      <c r="V926" s="152"/>
      <c r="W926" s="152"/>
      <c r="X926" s="152"/>
      <c r="Y926" s="152"/>
      <c r="Z926" s="150"/>
      <c r="AA926" s="150"/>
      <c r="AB926" s="150"/>
      <c r="AC926" s="150"/>
      <c r="AD926" s="150"/>
      <c r="AE926" s="150"/>
      <c r="AF926" s="150"/>
      <c r="AG926" s="152"/>
      <c r="AH926" s="4">
        <f t="shared" si="99"/>
        <v>0</v>
      </c>
      <c r="AI926" s="4">
        <f t="shared" si="100"/>
        <v>0</v>
      </c>
      <c r="AJ926" s="4">
        <f t="shared" si="101"/>
        <v>0</v>
      </c>
      <c r="AK926" s="4">
        <f t="shared" si="102"/>
        <v>0</v>
      </c>
      <c r="AL926" s="4">
        <f t="shared" si="103"/>
        <v>0</v>
      </c>
    </row>
    <row r="927" spans="6:38" ht="20.100000000000001" customHeight="1" x14ac:dyDescent="0.25">
      <c r="F927" s="4">
        <f t="shared" si="98"/>
        <v>0</v>
      </c>
      <c r="G927" s="218">
        <f t="shared" si="104"/>
        <v>0</v>
      </c>
      <c r="H927" s="212"/>
      <c r="I927" s="152"/>
      <c r="J927" s="152"/>
      <c r="K927" s="150"/>
      <c r="L927" s="150"/>
      <c r="M927" s="150"/>
      <c r="N927" s="150"/>
      <c r="O927" s="152"/>
      <c r="P927" s="152"/>
      <c r="Q927" s="152"/>
      <c r="R927" s="152"/>
      <c r="S927" s="152"/>
      <c r="T927" s="152"/>
      <c r="U927" s="152"/>
      <c r="V927" s="152"/>
      <c r="W927" s="152"/>
      <c r="X927" s="152"/>
      <c r="Y927" s="152"/>
      <c r="Z927" s="150"/>
      <c r="AA927" s="150"/>
      <c r="AB927" s="150"/>
      <c r="AC927" s="150"/>
      <c r="AD927" s="150"/>
      <c r="AE927" s="150"/>
      <c r="AF927" s="150"/>
      <c r="AG927" s="152"/>
      <c r="AH927" s="4">
        <f t="shared" si="99"/>
        <v>0</v>
      </c>
      <c r="AI927" s="4">
        <f t="shared" si="100"/>
        <v>0</v>
      </c>
      <c r="AJ927" s="4">
        <f t="shared" si="101"/>
        <v>0</v>
      </c>
      <c r="AK927" s="4">
        <f t="shared" si="102"/>
        <v>0</v>
      </c>
      <c r="AL927" s="4">
        <f t="shared" si="103"/>
        <v>0</v>
      </c>
    </row>
    <row r="928" spans="6:38" ht="20.100000000000001" customHeight="1" x14ac:dyDescent="0.25">
      <c r="F928" s="4">
        <f t="shared" si="98"/>
        <v>0</v>
      </c>
      <c r="G928" s="218">
        <f t="shared" si="104"/>
        <v>0</v>
      </c>
      <c r="H928" s="212"/>
      <c r="I928" s="152"/>
      <c r="J928" s="152"/>
      <c r="K928" s="150"/>
      <c r="L928" s="150"/>
      <c r="M928" s="150"/>
      <c r="N928" s="150"/>
      <c r="O928" s="152"/>
      <c r="P928" s="152"/>
      <c r="Q928" s="152"/>
      <c r="R928" s="152"/>
      <c r="S928" s="152"/>
      <c r="T928" s="152"/>
      <c r="U928" s="152"/>
      <c r="V928" s="152"/>
      <c r="W928" s="152"/>
      <c r="X928" s="152"/>
      <c r="Y928" s="152"/>
      <c r="Z928" s="150"/>
      <c r="AA928" s="150"/>
      <c r="AB928" s="150"/>
      <c r="AC928" s="150"/>
      <c r="AD928" s="150"/>
      <c r="AE928" s="150"/>
      <c r="AF928" s="150"/>
      <c r="AG928" s="152"/>
      <c r="AH928" s="4">
        <f t="shared" si="99"/>
        <v>0</v>
      </c>
      <c r="AI928" s="4">
        <f t="shared" si="100"/>
        <v>0</v>
      </c>
      <c r="AJ928" s="4">
        <f t="shared" si="101"/>
        <v>0</v>
      </c>
      <c r="AK928" s="4">
        <f t="shared" si="102"/>
        <v>0</v>
      </c>
      <c r="AL928" s="4">
        <f t="shared" si="103"/>
        <v>0</v>
      </c>
    </row>
    <row r="929" spans="6:38" ht="20.100000000000001" customHeight="1" x14ac:dyDescent="0.25">
      <c r="F929" s="4">
        <f t="shared" si="98"/>
        <v>0</v>
      </c>
      <c r="G929" s="218">
        <f t="shared" si="104"/>
        <v>0</v>
      </c>
      <c r="H929" s="212"/>
      <c r="I929" s="152"/>
      <c r="J929" s="152"/>
      <c r="K929" s="150"/>
      <c r="L929" s="150"/>
      <c r="M929" s="150"/>
      <c r="N929" s="150"/>
      <c r="O929" s="152"/>
      <c r="P929" s="152"/>
      <c r="Q929" s="152"/>
      <c r="R929" s="152"/>
      <c r="S929" s="152"/>
      <c r="T929" s="152"/>
      <c r="U929" s="152"/>
      <c r="V929" s="152"/>
      <c r="W929" s="152"/>
      <c r="X929" s="152"/>
      <c r="Y929" s="152"/>
      <c r="Z929" s="150"/>
      <c r="AA929" s="150"/>
      <c r="AB929" s="150"/>
      <c r="AC929" s="150"/>
      <c r="AD929" s="150"/>
      <c r="AE929" s="150"/>
      <c r="AF929" s="150"/>
      <c r="AG929" s="152"/>
      <c r="AH929" s="4">
        <f t="shared" si="99"/>
        <v>0</v>
      </c>
      <c r="AI929" s="4">
        <f t="shared" si="100"/>
        <v>0</v>
      </c>
      <c r="AJ929" s="4">
        <f t="shared" si="101"/>
        <v>0</v>
      </c>
      <c r="AK929" s="4">
        <f t="shared" si="102"/>
        <v>0</v>
      </c>
      <c r="AL929" s="4">
        <f t="shared" si="103"/>
        <v>0</v>
      </c>
    </row>
    <row r="930" spans="6:38" ht="20.100000000000001" customHeight="1" x14ac:dyDescent="0.25">
      <c r="F930" s="4">
        <f t="shared" si="98"/>
        <v>0</v>
      </c>
      <c r="G930" s="218">
        <f t="shared" si="104"/>
        <v>0</v>
      </c>
      <c r="H930" s="212"/>
      <c r="I930" s="152"/>
      <c r="J930" s="152"/>
      <c r="K930" s="150"/>
      <c r="L930" s="150"/>
      <c r="M930" s="150"/>
      <c r="N930" s="150"/>
      <c r="O930" s="152"/>
      <c r="P930" s="152"/>
      <c r="Q930" s="152"/>
      <c r="R930" s="152"/>
      <c r="S930" s="152"/>
      <c r="T930" s="152"/>
      <c r="U930" s="152"/>
      <c r="V930" s="152"/>
      <c r="W930" s="152"/>
      <c r="X930" s="152"/>
      <c r="Y930" s="152"/>
      <c r="Z930" s="150"/>
      <c r="AA930" s="150"/>
      <c r="AB930" s="150"/>
      <c r="AC930" s="150"/>
      <c r="AD930" s="150"/>
      <c r="AE930" s="150"/>
      <c r="AF930" s="150"/>
      <c r="AG930" s="152"/>
      <c r="AH930" s="4">
        <f t="shared" si="99"/>
        <v>0</v>
      </c>
      <c r="AI930" s="4">
        <f t="shared" si="100"/>
        <v>0</v>
      </c>
      <c r="AJ930" s="4">
        <f t="shared" si="101"/>
        <v>0</v>
      </c>
      <c r="AK930" s="4">
        <f t="shared" si="102"/>
        <v>0</v>
      </c>
      <c r="AL930" s="4">
        <f t="shared" si="103"/>
        <v>0</v>
      </c>
    </row>
    <row r="931" spans="6:38" ht="20.100000000000001" customHeight="1" x14ac:dyDescent="0.25">
      <c r="F931" s="4">
        <f t="shared" si="98"/>
        <v>0</v>
      </c>
      <c r="G931" s="218">
        <f t="shared" si="104"/>
        <v>0</v>
      </c>
      <c r="H931" s="212"/>
      <c r="I931" s="152"/>
      <c r="J931" s="152"/>
      <c r="K931" s="150"/>
      <c r="L931" s="150"/>
      <c r="M931" s="150"/>
      <c r="N931" s="150"/>
      <c r="O931" s="152"/>
      <c r="P931" s="152"/>
      <c r="Q931" s="152"/>
      <c r="R931" s="152"/>
      <c r="S931" s="152"/>
      <c r="T931" s="152"/>
      <c r="U931" s="152"/>
      <c r="V931" s="152"/>
      <c r="W931" s="152"/>
      <c r="X931" s="152"/>
      <c r="Y931" s="152"/>
      <c r="Z931" s="150"/>
      <c r="AA931" s="150"/>
      <c r="AB931" s="150"/>
      <c r="AC931" s="150"/>
      <c r="AD931" s="150"/>
      <c r="AE931" s="150"/>
      <c r="AF931" s="150"/>
      <c r="AG931" s="152"/>
      <c r="AH931" s="4">
        <f t="shared" si="99"/>
        <v>0</v>
      </c>
      <c r="AI931" s="4">
        <f t="shared" si="100"/>
        <v>0</v>
      </c>
      <c r="AJ931" s="4">
        <f t="shared" si="101"/>
        <v>0</v>
      </c>
      <c r="AK931" s="4">
        <f t="shared" si="102"/>
        <v>0</v>
      </c>
      <c r="AL931" s="4">
        <f t="shared" si="103"/>
        <v>0</v>
      </c>
    </row>
    <row r="932" spans="6:38" ht="20.100000000000001" customHeight="1" x14ac:dyDescent="0.25">
      <c r="F932" s="4">
        <f t="shared" si="98"/>
        <v>0</v>
      </c>
      <c r="G932" s="218">
        <f t="shared" si="104"/>
        <v>0</v>
      </c>
      <c r="H932" s="212"/>
      <c r="I932" s="152"/>
      <c r="J932" s="152"/>
      <c r="K932" s="150"/>
      <c r="L932" s="150"/>
      <c r="M932" s="150"/>
      <c r="N932" s="150"/>
      <c r="O932" s="152"/>
      <c r="P932" s="152"/>
      <c r="Q932" s="152"/>
      <c r="R932" s="152"/>
      <c r="S932" s="152"/>
      <c r="T932" s="152"/>
      <c r="U932" s="152"/>
      <c r="V932" s="152"/>
      <c r="W932" s="152"/>
      <c r="X932" s="152"/>
      <c r="Y932" s="152"/>
      <c r="Z932" s="150"/>
      <c r="AA932" s="150"/>
      <c r="AB932" s="150"/>
      <c r="AC932" s="150"/>
      <c r="AD932" s="150"/>
      <c r="AE932" s="150"/>
      <c r="AF932" s="150"/>
      <c r="AG932" s="152"/>
      <c r="AH932" s="4">
        <f t="shared" si="99"/>
        <v>0</v>
      </c>
      <c r="AI932" s="4">
        <f t="shared" si="100"/>
        <v>0</v>
      </c>
      <c r="AJ932" s="4">
        <f t="shared" si="101"/>
        <v>0</v>
      </c>
      <c r="AK932" s="4">
        <f t="shared" si="102"/>
        <v>0</v>
      </c>
      <c r="AL932" s="4">
        <f t="shared" si="103"/>
        <v>0</v>
      </c>
    </row>
    <row r="933" spans="6:38" ht="20.100000000000001" customHeight="1" x14ac:dyDescent="0.25">
      <c r="F933" s="4">
        <f t="shared" si="98"/>
        <v>0</v>
      </c>
      <c r="G933" s="218">
        <f t="shared" si="104"/>
        <v>0</v>
      </c>
      <c r="H933" s="212"/>
      <c r="I933" s="152"/>
      <c r="J933" s="152"/>
      <c r="K933" s="150"/>
      <c r="L933" s="150"/>
      <c r="M933" s="150"/>
      <c r="N933" s="150"/>
      <c r="O933" s="152"/>
      <c r="P933" s="152"/>
      <c r="Q933" s="152"/>
      <c r="R933" s="152"/>
      <c r="S933" s="152"/>
      <c r="T933" s="152"/>
      <c r="U933" s="152"/>
      <c r="V933" s="152"/>
      <c r="W933" s="152"/>
      <c r="X933" s="152"/>
      <c r="Y933" s="152"/>
      <c r="Z933" s="150"/>
      <c r="AA933" s="150"/>
      <c r="AB933" s="150"/>
      <c r="AC933" s="150"/>
      <c r="AD933" s="150"/>
      <c r="AE933" s="150"/>
      <c r="AF933" s="150"/>
      <c r="AG933" s="152"/>
      <c r="AH933" s="4">
        <f t="shared" si="99"/>
        <v>0</v>
      </c>
      <c r="AI933" s="4">
        <f t="shared" si="100"/>
        <v>0</v>
      </c>
      <c r="AJ933" s="4">
        <f t="shared" si="101"/>
        <v>0</v>
      </c>
      <c r="AK933" s="4">
        <f t="shared" si="102"/>
        <v>0</v>
      </c>
      <c r="AL933" s="4">
        <f t="shared" si="103"/>
        <v>0</v>
      </c>
    </row>
    <row r="934" spans="6:38" ht="20.100000000000001" customHeight="1" x14ac:dyDescent="0.25">
      <c r="F934" s="4">
        <f t="shared" si="98"/>
        <v>0</v>
      </c>
      <c r="G934" s="218">
        <f t="shared" si="104"/>
        <v>0</v>
      </c>
      <c r="H934" s="212"/>
      <c r="I934" s="152"/>
      <c r="J934" s="152"/>
      <c r="K934" s="150"/>
      <c r="L934" s="150"/>
      <c r="M934" s="150"/>
      <c r="N934" s="150"/>
      <c r="O934" s="152"/>
      <c r="P934" s="152"/>
      <c r="Q934" s="152"/>
      <c r="R934" s="152"/>
      <c r="S934" s="152"/>
      <c r="T934" s="152"/>
      <c r="U934" s="152"/>
      <c r="V934" s="152"/>
      <c r="W934" s="152"/>
      <c r="X934" s="152"/>
      <c r="Y934" s="152"/>
      <c r="Z934" s="150"/>
      <c r="AA934" s="150"/>
      <c r="AB934" s="150"/>
      <c r="AC934" s="150"/>
      <c r="AD934" s="150"/>
      <c r="AE934" s="150"/>
      <c r="AF934" s="150"/>
      <c r="AG934" s="152"/>
      <c r="AH934" s="4">
        <f t="shared" si="99"/>
        <v>0</v>
      </c>
      <c r="AI934" s="4">
        <f t="shared" si="100"/>
        <v>0</v>
      </c>
      <c r="AJ934" s="4">
        <f t="shared" si="101"/>
        <v>0</v>
      </c>
      <c r="AK934" s="4">
        <f t="shared" si="102"/>
        <v>0</v>
      </c>
      <c r="AL934" s="4">
        <f t="shared" si="103"/>
        <v>0</v>
      </c>
    </row>
    <row r="935" spans="6:38" ht="20.100000000000001" customHeight="1" x14ac:dyDescent="0.25">
      <c r="F935" s="4">
        <f t="shared" si="98"/>
        <v>0</v>
      </c>
      <c r="G935" s="218">
        <f t="shared" si="104"/>
        <v>0</v>
      </c>
      <c r="H935" s="212"/>
      <c r="I935" s="152"/>
      <c r="J935" s="152"/>
      <c r="K935" s="150"/>
      <c r="L935" s="150"/>
      <c r="M935" s="150"/>
      <c r="N935" s="150"/>
      <c r="O935" s="152"/>
      <c r="P935" s="152"/>
      <c r="Q935" s="152"/>
      <c r="R935" s="152"/>
      <c r="S935" s="152"/>
      <c r="T935" s="152"/>
      <c r="U935" s="152"/>
      <c r="V935" s="152"/>
      <c r="W935" s="152"/>
      <c r="X935" s="152"/>
      <c r="Y935" s="152"/>
      <c r="Z935" s="150"/>
      <c r="AA935" s="150"/>
      <c r="AB935" s="150"/>
      <c r="AC935" s="150"/>
      <c r="AD935" s="150"/>
      <c r="AE935" s="150"/>
      <c r="AF935" s="150"/>
      <c r="AG935" s="152"/>
      <c r="AH935" s="4">
        <f t="shared" si="99"/>
        <v>0</v>
      </c>
      <c r="AI935" s="4">
        <f t="shared" si="100"/>
        <v>0</v>
      </c>
      <c r="AJ935" s="4">
        <f t="shared" si="101"/>
        <v>0</v>
      </c>
      <c r="AK935" s="4">
        <f t="shared" si="102"/>
        <v>0</v>
      </c>
      <c r="AL935" s="4">
        <f t="shared" si="103"/>
        <v>0</v>
      </c>
    </row>
    <row r="936" spans="6:38" ht="20.100000000000001" customHeight="1" x14ac:dyDescent="0.25">
      <c r="F936" s="4">
        <f t="shared" si="98"/>
        <v>0</v>
      </c>
      <c r="G936" s="218">
        <f t="shared" si="104"/>
        <v>0</v>
      </c>
      <c r="H936" s="212"/>
      <c r="I936" s="152"/>
      <c r="J936" s="152"/>
      <c r="K936" s="150"/>
      <c r="L936" s="150"/>
      <c r="M936" s="150"/>
      <c r="N936" s="150"/>
      <c r="O936" s="152"/>
      <c r="P936" s="152"/>
      <c r="Q936" s="152"/>
      <c r="R936" s="152"/>
      <c r="S936" s="152"/>
      <c r="T936" s="152"/>
      <c r="U936" s="152"/>
      <c r="V936" s="152"/>
      <c r="W936" s="152"/>
      <c r="X936" s="152"/>
      <c r="Y936" s="152"/>
      <c r="Z936" s="150"/>
      <c r="AA936" s="150"/>
      <c r="AB936" s="150"/>
      <c r="AC936" s="150"/>
      <c r="AD936" s="150"/>
      <c r="AE936" s="150"/>
      <c r="AF936" s="150"/>
      <c r="AG936" s="152"/>
      <c r="AH936" s="4">
        <f t="shared" si="99"/>
        <v>0</v>
      </c>
      <c r="AI936" s="4">
        <f t="shared" si="100"/>
        <v>0</v>
      </c>
      <c r="AJ936" s="4">
        <f t="shared" si="101"/>
        <v>0</v>
      </c>
      <c r="AK936" s="4">
        <f t="shared" si="102"/>
        <v>0</v>
      </c>
      <c r="AL936" s="4">
        <f t="shared" si="103"/>
        <v>0</v>
      </c>
    </row>
    <row r="937" spans="6:38" ht="20.100000000000001" customHeight="1" x14ac:dyDescent="0.25">
      <c r="F937" s="4">
        <f t="shared" si="98"/>
        <v>0</v>
      </c>
      <c r="G937" s="218">
        <f t="shared" si="104"/>
        <v>0</v>
      </c>
      <c r="H937" s="212"/>
      <c r="I937" s="152"/>
      <c r="J937" s="152"/>
      <c r="K937" s="150"/>
      <c r="L937" s="150"/>
      <c r="M937" s="150"/>
      <c r="N937" s="150"/>
      <c r="O937" s="152"/>
      <c r="P937" s="152"/>
      <c r="Q937" s="152"/>
      <c r="R937" s="152"/>
      <c r="S937" s="152"/>
      <c r="T937" s="152"/>
      <c r="U937" s="152"/>
      <c r="V937" s="152"/>
      <c r="W937" s="152"/>
      <c r="X937" s="152"/>
      <c r="Y937" s="152"/>
      <c r="Z937" s="150"/>
      <c r="AA937" s="150"/>
      <c r="AB937" s="150"/>
      <c r="AC937" s="150"/>
      <c r="AD937" s="150"/>
      <c r="AE937" s="150"/>
      <c r="AF937" s="150"/>
      <c r="AG937" s="152"/>
      <c r="AH937" s="4">
        <f t="shared" si="99"/>
        <v>0</v>
      </c>
      <c r="AI937" s="4">
        <f t="shared" si="100"/>
        <v>0</v>
      </c>
      <c r="AJ937" s="4">
        <f t="shared" si="101"/>
        <v>0</v>
      </c>
      <c r="AK937" s="4">
        <f t="shared" si="102"/>
        <v>0</v>
      </c>
      <c r="AL937" s="4">
        <f t="shared" si="103"/>
        <v>0</v>
      </c>
    </row>
    <row r="938" spans="6:38" ht="20.100000000000001" customHeight="1" x14ac:dyDescent="0.25">
      <c r="F938" s="4">
        <f t="shared" si="98"/>
        <v>0</v>
      </c>
      <c r="G938" s="218">
        <f t="shared" si="104"/>
        <v>0</v>
      </c>
      <c r="H938" s="212"/>
      <c r="I938" s="152"/>
      <c r="J938" s="152"/>
      <c r="K938" s="150"/>
      <c r="L938" s="150"/>
      <c r="M938" s="150"/>
      <c r="N938" s="150"/>
      <c r="O938" s="152"/>
      <c r="P938" s="152"/>
      <c r="Q938" s="152"/>
      <c r="R938" s="152"/>
      <c r="S938" s="152"/>
      <c r="T938" s="152"/>
      <c r="U938" s="152"/>
      <c r="V938" s="152"/>
      <c r="W938" s="152"/>
      <c r="X938" s="152"/>
      <c r="Y938" s="152"/>
      <c r="Z938" s="150"/>
      <c r="AA938" s="150"/>
      <c r="AB938" s="150"/>
      <c r="AC938" s="150"/>
      <c r="AD938" s="150"/>
      <c r="AE938" s="150"/>
      <c r="AF938" s="150"/>
      <c r="AG938" s="152"/>
      <c r="AH938" s="4">
        <f t="shared" si="99"/>
        <v>0</v>
      </c>
      <c r="AI938" s="4">
        <f t="shared" si="100"/>
        <v>0</v>
      </c>
      <c r="AJ938" s="4">
        <f t="shared" si="101"/>
        <v>0</v>
      </c>
      <c r="AK938" s="4">
        <f t="shared" si="102"/>
        <v>0</v>
      </c>
      <c r="AL938" s="4">
        <f t="shared" si="103"/>
        <v>0</v>
      </c>
    </row>
    <row r="939" spans="6:38" ht="20.100000000000001" customHeight="1" x14ac:dyDescent="0.25">
      <c r="F939" s="4">
        <f t="shared" si="98"/>
        <v>0</v>
      </c>
      <c r="G939" s="218">
        <f t="shared" si="104"/>
        <v>0</v>
      </c>
      <c r="H939" s="212"/>
      <c r="I939" s="152"/>
      <c r="J939" s="152"/>
      <c r="K939" s="150"/>
      <c r="L939" s="150"/>
      <c r="M939" s="150"/>
      <c r="N939" s="150"/>
      <c r="O939" s="152"/>
      <c r="P939" s="152"/>
      <c r="Q939" s="152"/>
      <c r="R939" s="152"/>
      <c r="S939" s="152"/>
      <c r="T939" s="152"/>
      <c r="U939" s="152"/>
      <c r="V939" s="152"/>
      <c r="W939" s="152"/>
      <c r="X939" s="152"/>
      <c r="Y939" s="152"/>
      <c r="Z939" s="150"/>
      <c r="AA939" s="150"/>
      <c r="AB939" s="150"/>
      <c r="AC939" s="150"/>
      <c r="AD939" s="150"/>
      <c r="AE939" s="150"/>
      <c r="AF939" s="150"/>
      <c r="AG939" s="152"/>
      <c r="AH939" s="4">
        <f t="shared" si="99"/>
        <v>0</v>
      </c>
      <c r="AI939" s="4">
        <f t="shared" si="100"/>
        <v>0</v>
      </c>
      <c r="AJ939" s="4">
        <f t="shared" si="101"/>
        <v>0</v>
      </c>
      <c r="AK939" s="4">
        <f t="shared" si="102"/>
        <v>0</v>
      </c>
      <c r="AL939" s="4">
        <f t="shared" si="103"/>
        <v>0</v>
      </c>
    </row>
    <row r="940" spans="6:38" ht="20.100000000000001" customHeight="1" x14ac:dyDescent="0.25">
      <c r="F940" s="4">
        <f t="shared" si="98"/>
        <v>0</v>
      </c>
      <c r="G940" s="218">
        <f t="shared" si="104"/>
        <v>0</v>
      </c>
      <c r="H940" s="212"/>
      <c r="I940" s="152"/>
      <c r="J940" s="152"/>
      <c r="K940" s="150"/>
      <c r="L940" s="150"/>
      <c r="M940" s="150"/>
      <c r="N940" s="150"/>
      <c r="O940" s="152"/>
      <c r="P940" s="152"/>
      <c r="Q940" s="152"/>
      <c r="R940" s="152"/>
      <c r="S940" s="152"/>
      <c r="T940" s="152"/>
      <c r="U940" s="152"/>
      <c r="V940" s="152"/>
      <c r="W940" s="152"/>
      <c r="X940" s="152"/>
      <c r="Y940" s="152"/>
      <c r="Z940" s="150"/>
      <c r="AA940" s="150"/>
      <c r="AB940" s="150"/>
      <c r="AC940" s="150"/>
      <c r="AD940" s="150"/>
      <c r="AE940" s="150"/>
      <c r="AF940" s="150"/>
      <c r="AG940" s="152"/>
      <c r="AH940" s="4">
        <f t="shared" si="99"/>
        <v>0</v>
      </c>
      <c r="AI940" s="4">
        <f t="shared" si="100"/>
        <v>0</v>
      </c>
      <c r="AJ940" s="4">
        <f t="shared" si="101"/>
        <v>0</v>
      </c>
      <c r="AK940" s="4">
        <f t="shared" si="102"/>
        <v>0</v>
      </c>
      <c r="AL940" s="4">
        <f t="shared" si="103"/>
        <v>0</v>
      </c>
    </row>
    <row r="941" spans="6:38" ht="20.100000000000001" customHeight="1" x14ac:dyDescent="0.25">
      <c r="F941" s="4">
        <f t="shared" si="98"/>
        <v>0</v>
      </c>
      <c r="G941" s="218">
        <f t="shared" si="104"/>
        <v>0</v>
      </c>
      <c r="H941" s="212"/>
      <c r="I941" s="152"/>
      <c r="J941" s="152"/>
      <c r="K941" s="150"/>
      <c r="L941" s="150"/>
      <c r="M941" s="150"/>
      <c r="N941" s="150"/>
      <c r="O941" s="152"/>
      <c r="P941" s="152"/>
      <c r="Q941" s="152"/>
      <c r="R941" s="152"/>
      <c r="S941" s="152"/>
      <c r="T941" s="152"/>
      <c r="U941" s="152"/>
      <c r="V941" s="152"/>
      <c r="W941" s="152"/>
      <c r="X941" s="152"/>
      <c r="Y941" s="152"/>
      <c r="Z941" s="150"/>
      <c r="AA941" s="150"/>
      <c r="AB941" s="150"/>
      <c r="AC941" s="150"/>
      <c r="AD941" s="150"/>
      <c r="AE941" s="150"/>
      <c r="AF941" s="150"/>
      <c r="AG941" s="152"/>
      <c r="AH941" s="4">
        <f t="shared" si="99"/>
        <v>0</v>
      </c>
      <c r="AI941" s="4">
        <f t="shared" si="100"/>
        <v>0</v>
      </c>
      <c r="AJ941" s="4">
        <f t="shared" si="101"/>
        <v>0</v>
      </c>
      <c r="AK941" s="4">
        <f t="shared" si="102"/>
        <v>0</v>
      </c>
      <c r="AL941" s="4">
        <f t="shared" si="103"/>
        <v>0</v>
      </c>
    </row>
    <row r="942" spans="6:38" ht="20.100000000000001" customHeight="1" x14ac:dyDescent="0.25">
      <c r="F942" s="4">
        <f t="shared" si="98"/>
        <v>0</v>
      </c>
      <c r="G942" s="218">
        <f t="shared" si="104"/>
        <v>0</v>
      </c>
      <c r="H942" s="212"/>
      <c r="I942" s="152"/>
      <c r="J942" s="152"/>
      <c r="K942" s="150"/>
      <c r="L942" s="150"/>
      <c r="M942" s="150"/>
      <c r="N942" s="150"/>
      <c r="O942" s="152"/>
      <c r="P942" s="152"/>
      <c r="Q942" s="152"/>
      <c r="R942" s="152"/>
      <c r="S942" s="152"/>
      <c r="T942" s="152"/>
      <c r="U942" s="152"/>
      <c r="V942" s="152"/>
      <c r="W942" s="152"/>
      <c r="X942" s="152"/>
      <c r="Y942" s="152"/>
      <c r="Z942" s="150"/>
      <c r="AA942" s="150"/>
      <c r="AB942" s="150"/>
      <c r="AC942" s="150"/>
      <c r="AD942" s="150"/>
      <c r="AE942" s="150"/>
      <c r="AF942" s="150"/>
      <c r="AG942" s="152"/>
      <c r="AH942" s="4">
        <f t="shared" si="99"/>
        <v>0</v>
      </c>
      <c r="AI942" s="4">
        <f t="shared" si="100"/>
        <v>0</v>
      </c>
      <c r="AJ942" s="4">
        <f t="shared" si="101"/>
        <v>0</v>
      </c>
      <c r="AK942" s="4">
        <f t="shared" si="102"/>
        <v>0</v>
      </c>
      <c r="AL942" s="4">
        <f t="shared" si="103"/>
        <v>0</v>
      </c>
    </row>
    <row r="943" spans="6:38" ht="20.100000000000001" customHeight="1" x14ac:dyDescent="0.25">
      <c r="F943" s="4">
        <f t="shared" si="98"/>
        <v>0</v>
      </c>
      <c r="G943" s="218">
        <f t="shared" si="104"/>
        <v>0</v>
      </c>
      <c r="H943" s="212"/>
      <c r="I943" s="152"/>
      <c r="J943" s="152"/>
      <c r="K943" s="150"/>
      <c r="L943" s="150"/>
      <c r="M943" s="150"/>
      <c r="N943" s="150"/>
      <c r="O943" s="152"/>
      <c r="P943" s="152"/>
      <c r="Q943" s="152"/>
      <c r="R943" s="152"/>
      <c r="S943" s="152"/>
      <c r="T943" s="152"/>
      <c r="U943" s="152"/>
      <c r="V943" s="152"/>
      <c r="W943" s="152"/>
      <c r="X943" s="152"/>
      <c r="Y943" s="152"/>
      <c r="Z943" s="150"/>
      <c r="AA943" s="150"/>
      <c r="AB943" s="150"/>
      <c r="AC943" s="150"/>
      <c r="AD943" s="150"/>
      <c r="AE943" s="150"/>
      <c r="AF943" s="150"/>
      <c r="AG943" s="152"/>
      <c r="AH943" s="4">
        <f t="shared" si="99"/>
        <v>0</v>
      </c>
      <c r="AI943" s="4">
        <f t="shared" si="100"/>
        <v>0</v>
      </c>
      <c r="AJ943" s="4">
        <f t="shared" si="101"/>
        <v>0</v>
      </c>
      <c r="AK943" s="4">
        <f t="shared" si="102"/>
        <v>0</v>
      </c>
      <c r="AL943" s="4">
        <f t="shared" si="103"/>
        <v>0</v>
      </c>
    </row>
    <row r="944" spans="6:38" ht="20.100000000000001" customHeight="1" x14ac:dyDescent="0.25">
      <c r="F944" s="4">
        <f t="shared" si="98"/>
        <v>0</v>
      </c>
      <c r="G944" s="218">
        <f t="shared" si="104"/>
        <v>0</v>
      </c>
      <c r="H944" s="212"/>
      <c r="I944" s="152"/>
      <c r="J944" s="152"/>
      <c r="K944" s="150"/>
      <c r="L944" s="150"/>
      <c r="M944" s="150"/>
      <c r="N944" s="150"/>
      <c r="O944" s="152"/>
      <c r="P944" s="152"/>
      <c r="Q944" s="152"/>
      <c r="R944" s="152"/>
      <c r="S944" s="152"/>
      <c r="T944" s="152"/>
      <c r="U944" s="152"/>
      <c r="V944" s="152"/>
      <c r="W944" s="152"/>
      <c r="X944" s="152"/>
      <c r="Y944" s="152"/>
      <c r="Z944" s="150"/>
      <c r="AA944" s="150"/>
      <c r="AB944" s="150"/>
      <c r="AC944" s="150"/>
      <c r="AD944" s="150"/>
      <c r="AE944" s="150"/>
      <c r="AF944" s="150"/>
      <c r="AG944" s="152"/>
      <c r="AH944" s="4">
        <f t="shared" si="99"/>
        <v>0</v>
      </c>
      <c r="AI944" s="4">
        <f t="shared" si="100"/>
        <v>0</v>
      </c>
      <c r="AJ944" s="4">
        <f t="shared" si="101"/>
        <v>0</v>
      </c>
      <c r="AK944" s="4">
        <f t="shared" si="102"/>
        <v>0</v>
      </c>
      <c r="AL944" s="4">
        <f t="shared" si="103"/>
        <v>0</v>
      </c>
    </row>
    <row r="945" spans="6:38" ht="20.100000000000001" customHeight="1" x14ac:dyDescent="0.25">
      <c r="F945" s="4">
        <f t="shared" si="98"/>
        <v>0</v>
      </c>
      <c r="G945" s="218">
        <f t="shared" si="104"/>
        <v>0</v>
      </c>
      <c r="H945" s="212"/>
      <c r="I945" s="152"/>
      <c r="J945" s="152"/>
      <c r="K945" s="150"/>
      <c r="L945" s="150"/>
      <c r="M945" s="150"/>
      <c r="N945" s="150"/>
      <c r="O945" s="152"/>
      <c r="P945" s="152"/>
      <c r="Q945" s="152"/>
      <c r="R945" s="152"/>
      <c r="S945" s="152"/>
      <c r="T945" s="152"/>
      <c r="U945" s="152"/>
      <c r="V945" s="152"/>
      <c r="W945" s="152"/>
      <c r="X945" s="152"/>
      <c r="Y945" s="152"/>
      <c r="Z945" s="150"/>
      <c r="AA945" s="150"/>
      <c r="AB945" s="150"/>
      <c r="AC945" s="150"/>
      <c r="AD945" s="150"/>
      <c r="AE945" s="150"/>
      <c r="AF945" s="150"/>
      <c r="AG945" s="152"/>
      <c r="AH945" s="4">
        <f t="shared" si="99"/>
        <v>0</v>
      </c>
      <c r="AI945" s="4">
        <f t="shared" si="100"/>
        <v>0</v>
      </c>
      <c r="AJ945" s="4">
        <f t="shared" si="101"/>
        <v>0</v>
      </c>
      <c r="AK945" s="4">
        <f t="shared" si="102"/>
        <v>0</v>
      </c>
      <c r="AL945" s="4">
        <f t="shared" si="103"/>
        <v>0</v>
      </c>
    </row>
    <row r="946" spans="6:38" ht="20.100000000000001" customHeight="1" x14ac:dyDescent="0.25">
      <c r="F946" s="4">
        <f t="shared" si="98"/>
        <v>0</v>
      </c>
      <c r="G946" s="218">
        <f t="shared" si="104"/>
        <v>0</v>
      </c>
      <c r="H946" s="212"/>
      <c r="I946" s="152"/>
      <c r="J946" s="152"/>
      <c r="K946" s="150"/>
      <c r="L946" s="150"/>
      <c r="M946" s="150"/>
      <c r="N946" s="150"/>
      <c r="O946" s="152"/>
      <c r="P946" s="152"/>
      <c r="Q946" s="152"/>
      <c r="R946" s="152"/>
      <c r="S946" s="152"/>
      <c r="T946" s="152"/>
      <c r="U946" s="152"/>
      <c r="V946" s="152"/>
      <c r="W946" s="152"/>
      <c r="X946" s="152"/>
      <c r="Y946" s="152"/>
      <c r="Z946" s="150"/>
      <c r="AA946" s="150"/>
      <c r="AB946" s="150"/>
      <c r="AC946" s="150"/>
      <c r="AD946" s="150"/>
      <c r="AE946" s="150"/>
      <c r="AF946" s="150"/>
      <c r="AG946" s="152"/>
      <c r="AH946" s="4">
        <f t="shared" si="99"/>
        <v>0</v>
      </c>
      <c r="AI946" s="4">
        <f t="shared" si="100"/>
        <v>0</v>
      </c>
      <c r="AJ946" s="4">
        <f t="shared" si="101"/>
        <v>0</v>
      </c>
      <c r="AK946" s="4">
        <f t="shared" si="102"/>
        <v>0</v>
      </c>
      <c r="AL946" s="4">
        <f t="shared" si="103"/>
        <v>0</v>
      </c>
    </row>
    <row r="947" spans="6:38" ht="20.100000000000001" customHeight="1" x14ac:dyDescent="0.25">
      <c r="F947" s="4">
        <f t="shared" si="98"/>
        <v>0</v>
      </c>
      <c r="G947" s="218">
        <f t="shared" si="104"/>
        <v>0</v>
      </c>
      <c r="H947" s="212"/>
      <c r="I947" s="152"/>
      <c r="J947" s="152"/>
      <c r="K947" s="150"/>
      <c r="L947" s="150"/>
      <c r="M947" s="150"/>
      <c r="N947" s="150"/>
      <c r="O947" s="152"/>
      <c r="P947" s="152"/>
      <c r="Q947" s="152"/>
      <c r="R947" s="152"/>
      <c r="S947" s="152"/>
      <c r="T947" s="152"/>
      <c r="U947" s="152"/>
      <c r="V947" s="152"/>
      <c r="W947" s="152"/>
      <c r="X947" s="152"/>
      <c r="Y947" s="152"/>
      <c r="Z947" s="150"/>
      <c r="AA947" s="150"/>
      <c r="AB947" s="150"/>
      <c r="AC947" s="150"/>
      <c r="AD947" s="150"/>
      <c r="AE947" s="150"/>
      <c r="AF947" s="150"/>
      <c r="AG947" s="152"/>
      <c r="AH947" s="4">
        <f t="shared" si="99"/>
        <v>0</v>
      </c>
      <c r="AI947" s="4">
        <f t="shared" si="100"/>
        <v>0</v>
      </c>
      <c r="AJ947" s="4">
        <f t="shared" si="101"/>
        <v>0</v>
      </c>
      <c r="AK947" s="4">
        <f t="shared" si="102"/>
        <v>0</v>
      </c>
      <c r="AL947" s="4">
        <f t="shared" si="103"/>
        <v>0</v>
      </c>
    </row>
    <row r="948" spans="6:38" ht="20.100000000000001" customHeight="1" x14ac:dyDescent="0.25">
      <c r="F948" s="4">
        <f t="shared" si="98"/>
        <v>0</v>
      </c>
      <c r="G948" s="218">
        <f t="shared" si="104"/>
        <v>0</v>
      </c>
      <c r="H948" s="212"/>
      <c r="I948" s="152"/>
      <c r="J948" s="152"/>
      <c r="K948" s="150"/>
      <c r="L948" s="150"/>
      <c r="M948" s="150"/>
      <c r="N948" s="150"/>
      <c r="O948" s="152"/>
      <c r="P948" s="152"/>
      <c r="Q948" s="152"/>
      <c r="R948" s="152"/>
      <c r="S948" s="152"/>
      <c r="T948" s="152"/>
      <c r="U948" s="152"/>
      <c r="V948" s="152"/>
      <c r="W948" s="152"/>
      <c r="X948" s="152"/>
      <c r="Y948" s="152"/>
      <c r="Z948" s="150"/>
      <c r="AA948" s="150"/>
      <c r="AB948" s="150"/>
      <c r="AC948" s="150"/>
      <c r="AD948" s="150"/>
      <c r="AE948" s="150"/>
      <c r="AF948" s="150"/>
      <c r="AG948" s="152"/>
      <c r="AH948" s="4">
        <f t="shared" si="99"/>
        <v>0</v>
      </c>
      <c r="AI948" s="4">
        <f t="shared" si="100"/>
        <v>0</v>
      </c>
      <c r="AJ948" s="4">
        <f t="shared" si="101"/>
        <v>0</v>
      </c>
      <c r="AK948" s="4">
        <f t="shared" si="102"/>
        <v>0</v>
      </c>
      <c r="AL948" s="4">
        <f t="shared" si="103"/>
        <v>0</v>
      </c>
    </row>
    <row r="949" spans="6:38" ht="20.100000000000001" customHeight="1" x14ac:dyDescent="0.25">
      <c r="F949" s="4">
        <f t="shared" si="98"/>
        <v>0</v>
      </c>
      <c r="G949" s="218">
        <f t="shared" si="104"/>
        <v>0</v>
      </c>
      <c r="H949" s="212"/>
      <c r="I949" s="152"/>
      <c r="J949" s="152"/>
      <c r="K949" s="150"/>
      <c r="L949" s="150"/>
      <c r="M949" s="150"/>
      <c r="N949" s="150"/>
      <c r="O949" s="152"/>
      <c r="P949" s="152"/>
      <c r="Q949" s="152"/>
      <c r="R949" s="152"/>
      <c r="S949" s="152"/>
      <c r="T949" s="152"/>
      <c r="U949" s="152"/>
      <c r="V949" s="152"/>
      <c r="W949" s="152"/>
      <c r="X949" s="152"/>
      <c r="Y949" s="152"/>
      <c r="Z949" s="150"/>
      <c r="AA949" s="150"/>
      <c r="AB949" s="150"/>
      <c r="AC949" s="150"/>
      <c r="AD949" s="150"/>
      <c r="AE949" s="150"/>
      <c r="AF949" s="150"/>
      <c r="AG949" s="152"/>
      <c r="AH949" s="4">
        <f t="shared" si="99"/>
        <v>0</v>
      </c>
      <c r="AI949" s="4">
        <f t="shared" si="100"/>
        <v>0</v>
      </c>
      <c r="AJ949" s="4">
        <f t="shared" si="101"/>
        <v>0</v>
      </c>
      <c r="AK949" s="4">
        <f t="shared" si="102"/>
        <v>0</v>
      </c>
      <c r="AL949" s="4">
        <f t="shared" si="103"/>
        <v>0</v>
      </c>
    </row>
    <row r="950" spans="6:38" ht="20.100000000000001" customHeight="1" x14ac:dyDescent="0.25">
      <c r="F950" s="4">
        <f t="shared" si="98"/>
        <v>0</v>
      </c>
      <c r="G950" s="218">
        <f t="shared" si="104"/>
        <v>0</v>
      </c>
      <c r="H950" s="212"/>
      <c r="I950" s="152"/>
      <c r="J950" s="152"/>
      <c r="K950" s="150"/>
      <c r="L950" s="150"/>
      <c r="M950" s="150"/>
      <c r="N950" s="150"/>
      <c r="O950" s="152"/>
      <c r="P950" s="152"/>
      <c r="Q950" s="152"/>
      <c r="R950" s="152"/>
      <c r="S950" s="152"/>
      <c r="T950" s="152"/>
      <c r="U950" s="152"/>
      <c r="V950" s="152"/>
      <c r="W950" s="152"/>
      <c r="X950" s="152"/>
      <c r="Y950" s="152"/>
      <c r="Z950" s="150"/>
      <c r="AA950" s="150"/>
      <c r="AB950" s="150"/>
      <c r="AC950" s="150"/>
      <c r="AD950" s="150"/>
      <c r="AE950" s="150"/>
      <c r="AF950" s="150"/>
      <c r="AG950" s="152"/>
      <c r="AH950" s="4">
        <f t="shared" si="99"/>
        <v>0</v>
      </c>
      <c r="AI950" s="4">
        <f t="shared" si="100"/>
        <v>0</v>
      </c>
      <c r="AJ950" s="4">
        <f t="shared" si="101"/>
        <v>0</v>
      </c>
      <c r="AK950" s="4">
        <f t="shared" si="102"/>
        <v>0</v>
      </c>
      <c r="AL950" s="4">
        <f t="shared" si="103"/>
        <v>0</v>
      </c>
    </row>
    <row r="951" spans="6:38" ht="20.100000000000001" customHeight="1" x14ac:dyDescent="0.25">
      <c r="F951" s="4">
        <f t="shared" si="98"/>
        <v>0</v>
      </c>
      <c r="G951" s="218">
        <f t="shared" si="104"/>
        <v>0</v>
      </c>
      <c r="H951" s="212"/>
      <c r="I951" s="152"/>
      <c r="J951" s="152"/>
      <c r="K951" s="150"/>
      <c r="L951" s="150"/>
      <c r="M951" s="150"/>
      <c r="N951" s="150"/>
      <c r="O951" s="152"/>
      <c r="P951" s="152"/>
      <c r="Q951" s="152"/>
      <c r="R951" s="152"/>
      <c r="S951" s="152"/>
      <c r="T951" s="152"/>
      <c r="U951" s="152"/>
      <c r="V951" s="152"/>
      <c r="W951" s="152"/>
      <c r="X951" s="152"/>
      <c r="Y951" s="152"/>
      <c r="Z951" s="150"/>
      <c r="AA951" s="150"/>
      <c r="AB951" s="150"/>
      <c r="AC951" s="150"/>
      <c r="AD951" s="150"/>
      <c r="AE951" s="150"/>
      <c r="AF951" s="150"/>
      <c r="AG951" s="152"/>
      <c r="AH951" s="4">
        <f t="shared" si="99"/>
        <v>0</v>
      </c>
      <c r="AI951" s="4">
        <f t="shared" si="100"/>
        <v>0</v>
      </c>
      <c r="AJ951" s="4">
        <f t="shared" si="101"/>
        <v>0</v>
      </c>
      <c r="AK951" s="4">
        <f t="shared" si="102"/>
        <v>0</v>
      </c>
      <c r="AL951" s="4">
        <f t="shared" si="103"/>
        <v>0</v>
      </c>
    </row>
    <row r="952" spans="6:38" ht="20.100000000000001" customHeight="1" x14ac:dyDescent="0.25">
      <c r="F952" s="4">
        <f t="shared" si="98"/>
        <v>0</v>
      </c>
      <c r="G952" s="218">
        <f t="shared" si="104"/>
        <v>0</v>
      </c>
      <c r="H952" s="212"/>
      <c r="I952" s="152"/>
      <c r="J952" s="152"/>
      <c r="K952" s="150"/>
      <c r="L952" s="150"/>
      <c r="M952" s="150"/>
      <c r="N952" s="150"/>
      <c r="O952" s="152"/>
      <c r="P952" s="152"/>
      <c r="Q952" s="152"/>
      <c r="R952" s="152"/>
      <c r="S952" s="152"/>
      <c r="T952" s="152"/>
      <c r="U952" s="152"/>
      <c r="V952" s="152"/>
      <c r="W952" s="152"/>
      <c r="X952" s="152"/>
      <c r="Y952" s="152"/>
      <c r="Z952" s="150"/>
      <c r="AA952" s="150"/>
      <c r="AB952" s="150"/>
      <c r="AC952" s="150"/>
      <c r="AD952" s="150"/>
      <c r="AE952" s="150"/>
      <c r="AF952" s="150"/>
      <c r="AG952" s="152"/>
      <c r="AH952" s="4">
        <f t="shared" si="99"/>
        <v>0</v>
      </c>
      <c r="AI952" s="4">
        <f t="shared" si="100"/>
        <v>0</v>
      </c>
      <c r="AJ952" s="4">
        <f t="shared" si="101"/>
        <v>0</v>
      </c>
      <c r="AK952" s="4">
        <f t="shared" si="102"/>
        <v>0</v>
      </c>
      <c r="AL952" s="4">
        <f t="shared" si="103"/>
        <v>0</v>
      </c>
    </row>
    <row r="953" spans="6:38" ht="20.100000000000001" customHeight="1" x14ac:dyDescent="0.25">
      <c r="F953" s="4">
        <f t="shared" si="98"/>
        <v>0</v>
      </c>
      <c r="G953" s="218">
        <f t="shared" si="104"/>
        <v>0</v>
      </c>
      <c r="H953" s="212"/>
      <c r="I953" s="152"/>
      <c r="J953" s="152"/>
      <c r="K953" s="150"/>
      <c r="L953" s="150"/>
      <c r="M953" s="150"/>
      <c r="N953" s="150"/>
      <c r="O953" s="152"/>
      <c r="P953" s="152"/>
      <c r="Q953" s="152"/>
      <c r="R953" s="152"/>
      <c r="S953" s="152"/>
      <c r="T953" s="152"/>
      <c r="U953" s="152"/>
      <c r="V953" s="152"/>
      <c r="W953" s="152"/>
      <c r="X953" s="152"/>
      <c r="Y953" s="152"/>
      <c r="Z953" s="150"/>
      <c r="AA953" s="150"/>
      <c r="AB953" s="150"/>
      <c r="AC953" s="150"/>
      <c r="AD953" s="150"/>
      <c r="AE953" s="150"/>
      <c r="AF953" s="150"/>
      <c r="AG953" s="152"/>
      <c r="AH953" s="4">
        <f t="shared" si="99"/>
        <v>0</v>
      </c>
      <c r="AI953" s="4">
        <f t="shared" si="100"/>
        <v>0</v>
      </c>
      <c r="AJ953" s="4">
        <f t="shared" si="101"/>
        <v>0</v>
      </c>
      <c r="AK953" s="4">
        <f t="shared" si="102"/>
        <v>0</v>
      </c>
      <c r="AL953" s="4">
        <f t="shared" si="103"/>
        <v>0</v>
      </c>
    </row>
    <row r="954" spans="6:38" ht="20.100000000000001" customHeight="1" x14ac:dyDescent="0.25">
      <c r="F954" s="4">
        <f t="shared" si="98"/>
        <v>0</v>
      </c>
      <c r="G954" s="218">
        <f t="shared" si="104"/>
        <v>0</v>
      </c>
      <c r="H954" s="212"/>
      <c r="I954" s="152"/>
      <c r="J954" s="152"/>
      <c r="K954" s="150"/>
      <c r="L954" s="150"/>
      <c r="M954" s="150"/>
      <c r="N954" s="150"/>
      <c r="O954" s="152"/>
      <c r="P954" s="152"/>
      <c r="Q954" s="152"/>
      <c r="R954" s="152"/>
      <c r="S954" s="152"/>
      <c r="T954" s="152"/>
      <c r="U954" s="152"/>
      <c r="V954" s="152"/>
      <c r="W954" s="152"/>
      <c r="X954" s="152"/>
      <c r="Y954" s="152"/>
      <c r="Z954" s="150"/>
      <c r="AA954" s="150"/>
      <c r="AB954" s="150"/>
      <c r="AC954" s="150"/>
      <c r="AD954" s="150"/>
      <c r="AE954" s="150"/>
      <c r="AF954" s="150"/>
      <c r="AG954" s="152"/>
      <c r="AH954" s="4">
        <f t="shared" si="99"/>
        <v>0</v>
      </c>
      <c r="AI954" s="4">
        <f t="shared" si="100"/>
        <v>0</v>
      </c>
      <c r="AJ954" s="4">
        <f t="shared" si="101"/>
        <v>0</v>
      </c>
      <c r="AK954" s="4">
        <f t="shared" si="102"/>
        <v>0</v>
      </c>
      <c r="AL954" s="4">
        <f t="shared" si="103"/>
        <v>0</v>
      </c>
    </row>
    <row r="955" spans="6:38" ht="20.100000000000001" customHeight="1" x14ac:dyDescent="0.25">
      <c r="F955" s="4">
        <f t="shared" si="98"/>
        <v>0</v>
      </c>
      <c r="G955" s="218">
        <f t="shared" si="104"/>
        <v>0</v>
      </c>
      <c r="H955" s="212"/>
      <c r="I955" s="152"/>
      <c r="J955" s="152"/>
      <c r="K955" s="150"/>
      <c r="L955" s="150"/>
      <c r="M955" s="150"/>
      <c r="N955" s="150"/>
      <c r="O955" s="152"/>
      <c r="P955" s="152"/>
      <c r="Q955" s="152"/>
      <c r="R955" s="152"/>
      <c r="S955" s="152"/>
      <c r="T955" s="152"/>
      <c r="U955" s="152"/>
      <c r="V955" s="152"/>
      <c r="W955" s="152"/>
      <c r="X955" s="152"/>
      <c r="Y955" s="152"/>
      <c r="Z955" s="150"/>
      <c r="AA955" s="150"/>
      <c r="AB955" s="150"/>
      <c r="AC955" s="150"/>
      <c r="AD955" s="150"/>
      <c r="AE955" s="150"/>
      <c r="AF955" s="150"/>
      <c r="AG955" s="152"/>
      <c r="AH955" s="4">
        <f t="shared" si="99"/>
        <v>0</v>
      </c>
      <c r="AI955" s="4">
        <f t="shared" si="100"/>
        <v>0</v>
      </c>
      <c r="AJ955" s="4">
        <f t="shared" si="101"/>
        <v>0</v>
      </c>
      <c r="AK955" s="4">
        <f t="shared" si="102"/>
        <v>0</v>
      </c>
      <c r="AL955" s="4">
        <f t="shared" si="103"/>
        <v>0</v>
      </c>
    </row>
    <row r="956" spans="6:38" ht="20.100000000000001" customHeight="1" x14ac:dyDescent="0.25">
      <c r="F956" s="4">
        <f t="shared" si="98"/>
        <v>0</v>
      </c>
      <c r="G956" s="218">
        <f t="shared" si="104"/>
        <v>0</v>
      </c>
      <c r="H956" s="212"/>
      <c r="I956" s="152"/>
      <c r="J956" s="152"/>
      <c r="K956" s="150"/>
      <c r="L956" s="150"/>
      <c r="M956" s="150"/>
      <c r="N956" s="150"/>
      <c r="O956" s="152"/>
      <c r="P956" s="152"/>
      <c r="Q956" s="152"/>
      <c r="R956" s="152"/>
      <c r="S956" s="152"/>
      <c r="T956" s="152"/>
      <c r="U956" s="152"/>
      <c r="V956" s="152"/>
      <c r="W956" s="152"/>
      <c r="X956" s="152"/>
      <c r="Y956" s="152"/>
      <c r="Z956" s="150"/>
      <c r="AA956" s="150"/>
      <c r="AB956" s="150"/>
      <c r="AC956" s="150"/>
      <c r="AD956" s="150"/>
      <c r="AE956" s="150"/>
      <c r="AF956" s="150"/>
      <c r="AG956" s="152"/>
      <c r="AH956" s="4">
        <f t="shared" si="99"/>
        <v>0</v>
      </c>
      <c r="AI956" s="4">
        <f t="shared" si="100"/>
        <v>0</v>
      </c>
      <c r="AJ956" s="4">
        <f t="shared" si="101"/>
        <v>0</v>
      </c>
      <c r="AK956" s="4">
        <f t="shared" si="102"/>
        <v>0</v>
      </c>
      <c r="AL956" s="4">
        <f t="shared" si="103"/>
        <v>0</v>
      </c>
    </row>
    <row r="957" spans="6:38" ht="20.100000000000001" customHeight="1" x14ac:dyDescent="0.25">
      <c r="F957" s="4">
        <f t="shared" si="98"/>
        <v>0</v>
      </c>
      <c r="G957" s="218">
        <f t="shared" si="104"/>
        <v>0</v>
      </c>
      <c r="H957" s="212"/>
      <c r="I957" s="152"/>
      <c r="J957" s="152"/>
      <c r="K957" s="150"/>
      <c r="L957" s="150"/>
      <c r="M957" s="150"/>
      <c r="N957" s="150"/>
      <c r="O957" s="152"/>
      <c r="P957" s="152"/>
      <c r="Q957" s="152"/>
      <c r="R957" s="152"/>
      <c r="S957" s="152"/>
      <c r="T957" s="152"/>
      <c r="U957" s="152"/>
      <c r="V957" s="152"/>
      <c r="W957" s="152"/>
      <c r="X957" s="152"/>
      <c r="Y957" s="152"/>
      <c r="Z957" s="150"/>
      <c r="AA957" s="150"/>
      <c r="AB957" s="150"/>
      <c r="AC957" s="150"/>
      <c r="AD957" s="150"/>
      <c r="AE957" s="150"/>
      <c r="AF957" s="150"/>
      <c r="AG957" s="152"/>
      <c r="AH957" s="4">
        <f t="shared" si="99"/>
        <v>0</v>
      </c>
      <c r="AI957" s="4">
        <f t="shared" si="100"/>
        <v>0</v>
      </c>
      <c r="AJ957" s="4">
        <f t="shared" si="101"/>
        <v>0</v>
      </c>
      <c r="AK957" s="4">
        <f t="shared" si="102"/>
        <v>0</v>
      </c>
      <c r="AL957" s="4">
        <f t="shared" si="103"/>
        <v>0</v>
      </c>
    </row>
    <row r="958" spans="6:38" ht="20.100000000000001" customHeight="1" x14ac:dyDescent="0.25">
      <c r="F958" s="4">
        <f t="shared" si="98"/>
        <v>0</v>
      </c>
      <c r="G958" s="218">
        <f t="shared" si="104"/>
        <v>0</v>
      </c>
      <c r="H958" s="212"/>
      <c r="I958" s="152"/>
      <c r="J958" s="152"/>
      <c r="K958" s="150"/>
      <c r="L958" s="150"/>
      <c r="M958" s="150"/>
      <c r="N958" s="150"/>
      <c r="O958" s="152"/>
      <c r="P958" s="152"/>
      <c r="Q958" s="152"/>
      <c r="R958" s="152"/>
      <c r="S958" s="152"/>
      <c r="T958" s="152"/>
      <c r="U958" s="152"/>
      <c r="V958" s="152"/>
      <c r="W958" s="152"/>
      <c r="X958" s="152"/>
      <c r="Y958" s="152"/>
      <c r="Z958" s="150"/>
      <c r="AA958" s="150"/>
      <c r="AB958" s="150"/>
      <c r="AC958" s="150"/>
      <c r="AD958" s="150"/>
      <c r="AE958" s="150"/>
      <c r="AF958" s="150"/>
      <c r="AG958" s="152"/>
      <c r="AH958" s="4">
        <f t="shared" si="99"/>
        <v>0</v>
      </c>
      <c r="AI958" s="4">
        <f t="shared" si="100"/>
        <v>0</v>
      </c>
      <c r="AJ958" s="4">
        <f t="shared" si="101"/>
        <v>0</v>
      </c>
      <c r="AK958" s="4">
        <f t="shared" si="102"/>
        <v>0</v>
      </c>
      <c r="AL958" s="4">
        <f t="shared" si="103"/>
        <v>0</v>
      </c>
    </row>
    <row r="959" spans="6:38" ht="20.100000000000001" customHeight="1" x14ac:dyDescent="0.25">
      <c r="F959" s="4">
        <f t="shared" si="98"/>
        <v>0</v>
      </c>
      <c r="G959" s="218">
        <f t="shared" si="104"/>
        <v>0</v>
      </c>
      <c r="H959" s="212"/>
      <c r="I959" s="152"/>
      <c r="J959" s="152"/>
      <c r="K959" s="150"/>
      <c r="L959" s="150"/>
      <c r="M959" s="150"/>
      <c r="N959" s="150"/>
      <c r="O959" s="152"/>
      <c r="P959" s="152"/>
      <c r="Q959" s="152"/>
      <c r="R959" s="152"/>
      <c r="S959" s="152"/>
      <c r="T959" s="152"/>
      <c r="U959" s="152"/>
      <c r="V959" s="152"/>
      <c r="W959" s="152"/>
      <c r="X959" s="152"/>
      <c r="Y959" s="152"/>
      <c r="Z959" s="150"/>
      <c r="AA959" s="150"/>
      <c r="AB959" s="150"/>
      <c r="AC959" s="150"/>
      <c r="AD959" s="150"/>
      <c r="AE959" s="150"/>
      <c r="AF959" s="150"/>
      <c r="AG959" s="152"/>
      <c r="AH959" s="4">
        <f t="shared" si="99"/>
        <v>0</v>
      </c>
      <c r="AI959" s="4">
        <f t="shared" si="100"/>
        <v>0</v>
      </c>
      <c r="AJ959" s="4">
        <f t="shared" si="101"/>
        <v>0</v>
      </c>
      <c r="AK959" s="4">
        <f t="shared" si="102"/>
        <v>0</v>
      </c>
      <c r="AL959" s="4">
        <f t="shared" si="103"/>
        <v>0</v>
      </c>
    </row>
    <row r="960" spans="6:38" ht="20.100000000000001" customHeight="1" x14ac:dyDescent="0.25">
      <c r="F960" s="4">
        <f t="shared" si="98"/>
        <v>0</v>
      </c>
      <c r="G960" s="218">
        <f t="shared" si="104"/>
        <v>0</v>
      </c>
      <c r="H960" s="212"/>
      <c r="I960" s="152"/>
      <c r="J960" s="152"/>
      <c r="K960" s="150"/>
      <c r="L960" s="150"/>
      <c r="M960" s="150"/>
      <c r="N960" s="150"/>
      <c r="O960" s="152"/>
      <c r="P960" s="152"/>
      <c r="Q960" s="152"/>
      <c r="R960" s="152"/>
      <c r="S960" s="152"/>
      <c r="T960" s="152"/>
      <c r="U960" s="152"/>
      <c r="V960" s="152"/>
      <c r="W960" s="152"/>
      <c r="X960" s="152"/>
      <c r="Y960" s="152"/>
      <c r="Z960" s="150"/>
      <c r="AA960" s="150"/>
      <c r="AB960" s="150"/>
      <c r="AC960" s="150"/>
      <c r="AD960" s="150"/>
      <c r="AE960" s="150"/>
      <c r="AF960" s="150"/>
      <c r="AG960" s="152"/>
      <c r="AH960" s="4">
        <f t="shared" si="99"/>
        <v>0</v>
      </c>
      <c r="AI960" s="4">
        <f t="shared" si="100"/>
        <v>0</v>
      </c>
      <c r="AJ960" s="4">
        <f t="shared" si="101"/>
        <v>0</v>
      </c>
      <c r="AK960" s="4">
        <f t="shared" si="102"/>
        <v>0</v>
      </c>
      <c r="AL960" s="4">
        <f t="shared" si="103"/>
        <v>0</v>
      </c>
    </row>
    <row r="961" spans="6:38" ht="20.100000000000001" customHeight="1" x14ac:dyDescent="0.25">
      <c r="F961" s="4">
        <f t="shared" si="98"/>
        <v>0</v>
      </c>
      <c r="G961" s="218">
        <f t="shared" si="104"/>
        <v>0</v>
      </c>
      <c r="H961" s="212"/>
      <c r="I961" s="152"/>
      <c r="J961" s="152"/>
      <c r="K961" s="150"/>
      <c r="L961" s="150"/>
      <c r="M961" s="150"/>
      <c r="N961" s="150"/>
      <c r="O961" s="152"/>
      <c r="P961" s="152"/>
      <c r="Q961" s="152"/>
      <c r="R961" s="152"/>
      <c r="S961" s="152"/>
      <c r="T961" s="152"/>
      <c r="U961" s="152"/>
      <c r="V961" s="152"/>
      <c r="W961" s="152"/>
      <c r="X961" s="152"/>
      <c r="Y961" s="152"/>
      <c r="Z961" s="150"/>
      <c r="AA961" s="150"/>
      <c r="AB961" s="150"/>
      <c r="AC961" s="150"/>
      <c r="AD961" s="150"/>
      <c r="AE961" s="150"/>
      <c r="AF961" s="150"/>
      <c r="AG961" s="152"/>
      <c r="AH961" s="4">
        <f t="shared" si="99"/>
        <v>0</v>
      </c>
      <c r="AI961" s="4">
        <f t="shared" si="100"/>
        <v>0</v>
      </c>
      <c r="AJ961" s="4">
        <f t="shared" si="101"/>
        <v>0</v>
      </c>
      <c r="AK961" s="4">
        <f t="shared" si="102"/>
        <v>0</v>
      </c>
      <c r="AL961" s="4">
        <f t="shared" si="103"/>
        <v>0</v>
      </c>
    </row>
    <row r="962" spans="6:38" ht="20.100000000000001" customHeight="1" x14ac:dyDescent="0.25">
      <c r="F962" s="4">
        <f t="shared" si="98"/>
        <v>0</v>
      </c>
      <c r="G962" s="218">
        <f t="shared" si="104"/>
        <v>0</v>
      </c>
      <c r="H962" s="212"/>
      <c r="I962" s="152"/>
      <c r="J962" s="152"/>
      <c r="K962" s="150"/>
      <c r="L962" s="150"/>
      <c r="M962" s="150"/>
      <c r="N962" s="150"/>
      <c r="O962" s="152"/>
      <c r="P962" s="152"/>
      <c r="Q962" s="152"/>
      <c r="R962" s="152"/>
      <c r="S962" s="152"/>
      <c r="T962" s="152"/>
      <c r="U962" s="152"/>
      <c r="V962" s="152"/>
      <c r="W962" s="152"/>
      <c r="X962" s="152"/>
      <c r="Y962" s="152"/>
      <c r="Z962" s="150"/>
      <c r="AA962" s="150"/>
      <c r="AB962" s="150"/>
      <c r="AC962" s="150"/>
      <c r="AD962" s="150"/>
      <c r="AE962" s="150"/>
      <c r="AF962" s="150"/>
      <c r="AG962" s="152"/>
      <c r="AH962" s="4">
        <f t="shared" si="99"/>
        <v>0</v>
      </c>
      <c r="AI962" s="4">
        <f t="shared" si="100"/>
        <v>0</v>
      </c>
      <c r="AJ962" s="4">
        <f t="shared" si="101"/>
        <v>0</v>
      </c>
      <c r="AK962" s="4">
        <f t="shared" si="102"/>
        <v>0</v>
      </c>
      <c r="AL962" s="4">
        <f t="shared" si="103"/>
        <v>0</v>
      </c>
    </row>
    <row r="963" spans="6:38" ht="20.100000000000001" customHeight="1" x14ac:dyDescent="0.25">
      <c r="F963" s="4">
        <f t="shared" si="98"/>
        <v>0</v>
      </c>
      <c r="G963" s="218">
        <f t="shared" si="104"/>
        <v>0</v>
      </c>
      <c r="H963" s="212"/>
      <c r="I963" s="152"/>
      <c r="J963" s="152"/>
      <c r="K963" s="150"/>
      <c r="L963" s="150"/>
      <c r="M963" s="150"/>
      <c r="N963" s="150"/>
      <c r="O963" s="152"/>
      <c r="P963" s="152"/>
      <c r="Q963" s="152"/>
      <c r="R963" s="152"/>
      <c r="S963" s="152"/>
      <c r="T963" s="152"/>
      <c r="U963" s="152"/>
      <c r="V963" s="152"/>
      <c r="W963" s="152"/>
      <c r="X963" s="152"/>
      <c r="Y963" s="152"/>
      <c r="Z963" s="150"/>
      <c r="AA963" s="150"/>
      <c r="AB963" s="150"/>
      <c r="AC963" s="150"/>
      <c r="AD963" s="150"/>
      <c r="AE963" s="150"/>
      <c r="AF963" s="150"/>
      <c r="AG963" s="152"/>
      <c r="AH963" s="4">
        <f t="shared" si="99"/>
        <v>0</v>
      </c>
      <c r="AI963" s="4">
        <f t="shared" si="100"/>
        <v>0</v>
      </c>
      <c r="AJ963" s="4">
        <f t="shared" si="101"/>
        <v>0</v>
      </c>
      <c r="AK963" s="4">
        <f t="shared" si="102"/>
        <v>0</v>
      </c>
      <c r="AL963" s="4">
        <f t="shared" si="103"/>
        <v>0</v>
      </c>
    </row>
    <row r="964" spans="6:38" ht="20.100000000000001" customHeight="1" x14ac:dyDescent="0.25">
      <c r="F964" s="4">
        <f t="shared" si="98"/>
        <v>0</v>
      </c>
      <c r="G964" s="218">
        <f t="shared" si="104"/>
        <v>0</v>
      </c>
      <c r="H964" s="212"/>
      <c r="I964" s="152"/>
      <c r="J964" s="152"/>
      <c r="K964" s="150"/>
      <c r="L964" s="150"/>
      <c r="M964" s="150"/>
      <c r="N964" s="150"/>
      <c r="O964" s="152"/>
      <c r="P964" s="152"/>
      <c r="Q964" s="152"/>
      <c r="R964" s="152"/>
      <c r="S964" s="152"/>
      <c r="T964" s="152"/>
      <c r="U964" s="152"/>
      <c r="V964" s="152"/>
      <c r="W964" s="152"/>
      <c r="X964" s="152"/>
      <c r="Y964" s="152"/>
      <c r="Z964" s="150"/>
      <c r="AA964" s="150"/>
      <c r="AB964" s="150"/>
      <c r="AC964" s="150"/>
      <c r="AD964" s="150"/>
      <c r="AE964" s="150"/>
      <c r="AF964" s="150"/>
      <c r="AG964" s="152"/>
      <c r="AH964" s="4">
        <f t="shared" si="99"/>
        <v>0</v>
      </c>
      <c r="AI964" s="4">
        <f t="shared" si="100"/>
        <v>0</v>
      </c>
      <c r="AJ964" s="4">
        <f t="shared" si="101"/>
        <v>0</v>
      </c>
      <c r="AK964" s="4">
        <f t="shared" si="102"/>
        <v>0</v>
      </c>
      <c r="AL964" s="4">
        <f t="shared" si="103"/>
        <v>0</v>
      </c>
    </row>
    <row r="965" spans="6:38" ht="20.100000000000001" customHeight="1" x14ac:dyDescent="0.25">
      <c r="F965" s="4">
        <f t="shared" si="98"/>
        <v>0</v>
      </c>
      <c r="G965" s="218">
        <f t="shared" si="104"/>
        <v>0</v>
      </c>
      <c r="H965" s="212"/>
      <c r="I965" s="152"/>
      <c r="J965" s="152"/>
      <c r="K965" s="150"/>
      <c r="L965" s="150"/>
      <c r="M965" s="150"/>
      <c r="N965" s="150"/>
      <c r="O965" s="152"/>
      <c r="P965" s="152"/>
      <c r="Q965" s="152"/>
      <c r="R965" s="152"/>
      <c r="S965" s="152"/>
      <c r="T965" s="152"/>
      <c r="U965" s="152"/>
      <c r="V965" s="152"/>
      <c r="W965" s="152"/>
      <c r="X965" s="152"/>
      <c r="Y965" s="152"/>
      <c r="Z965" s="150"/>
      <c r="AA965" s="150"/>
      <c r="AB965" s="150"/>
      <c r="AC965" s="150"/>
      <c r="AD965" s="150"/>
      <c r="AE965" s="150"/>
      <c r="AF965" s="150"/>
      <c r="AG965" s="152"/>
      <c r="AH965" s="4">
        <f t="shared" si="99"/>
        <v>0</v>
      </c>
      <c r="AI965" s="4">
        <f t="shared" si="100"/>
        <v>0</v>
      </c>
      <c r="AJ965" s="4">
        <f t="shared" si="101"/>
        <v>0</v>
      </c>
      <c r="AK965" s="4">
        <f t="shared" si="102"/>
        <v>0</v>
      </c>
      <c r="AL965" s="4">
        <f t="shared" si="103"/>
        <v>0</v>
      </c>
    </row>
    <row r="966" spans="6:38" ht="20.100000000000001" customHeight="1" x14ac:dyDescent="0.25">
      <c r="F966" s="4">
        <f t="shared" si="98"/>
        <v>0</v>
      </c>
      <c r="G966" s="218">
        <f t="shared" si="104"/>
        <v>0</v>
      </c>
      <c r="H966" s="212"/>
      <c r="I966" s="152"/>
      <c r="J966" s="152"/>
      <c r="K966" s="150"/>
      <c r="L966" s="150"/>
      <c r="M966" s="150"/>
      <c r="N966" s="150"/>
      <c r="O966" s="152"/>
      <c r="P966" s="152"/>
      <c r="Q966" s="152"/>
      <c r="R966" s="152"/>
      <c r="S966" s="152"/>
      <c r="T966" s="152"/>
      <c r="U966" s="152"/>
      <c r="V966" s="152"/>
      <c r="W966" s="152"/>
      <c r="X966" s="152"/>
      <c r="Y966" s="152"/>
      <c r="Z966" s="150"/>
      <c r="AA966" s="150"/>
      <c r="AB966" s="150"/>
      <c r="AC966" s="150"/>
      <c r="AD966" s="150"/>
      <c r="AE966" s="150"/>
      <c r="AF966" s="150"/>
      <c r="AG966" s="152"/>
      <c r="AH966" s="4">
        <f t="shared" si="99"/>
        <v>0</v>
      </c>
      <c r="AI966" s="4">
        <f t="shared" si="100"/>
        <v>0</v>
      </c>
      <c r="AJ966" s="4">
        <f t="shared" si="101"/>
        <v>0</v>
      </c>
      <c r="AK966" s="4">
        <f t="shared" si="102"/>
        <v>0</v>
      </c>
      <c r="AL966" s="4">
        <f t="shared" si="103"/>
        <v>0</v>
      </c>
    </row>
    <row r="967" spans="6:38" ht="20.100000000000001" customHeight="1" x14ac:dyDescent="0.25">
      <c r="F967" s="4">
        <f t="shared" si="98"/>
        <v>0</v>
      </c>
      <c r="G967" s="218">
        <f t="shared" si="104"/>
        <v>0</v>
      </c>
      <c r="H967" s="212"/>
      <c r="I967" s="152"/>
      <c r="J967" s="152"/>
      <c r="K967" s="150"/>
      <c r="L967" s="150"/>
      <c r="M967" s="150"/>
      <c r="N967" s="150"/>
      <c r="O967" s="152"/>
      <c r="P967" s="152"/>
      <c r="Q967" s="152"/>
      <c r="R967" s="152"/>
      <c r="S967" s="152"/>
      <c r="T967" s="152"/>
      <c r="U967" s="152"/>
      <c r="V967" s="152"/>
      <c r="W967" s="152"/>
      <c r="X967" s="152"/>
      <c r="Y967" s="152"/>
      <c r="Z967" s="150"/>
      <c r="AA967" s="150"/>
      <c r="AB967" s="150"/>
      <c r="AC967" s="150"/>
      <c r="AD967" s="150"/>
      <c r="AE967" s="150"/>
      <c r="AF967" s="150"/>
      <c r="AG967" s="152"/>
      <c r="AH967" s="4">
        <f t="shared" si="99"/>
        <v>0</v>
      </c>
      <c r="AI967" s="4">
        <f t="shared" si="100"/>
        <v>0</v>
      </c>
      <c r="AJ967" s="4">
        <f t="shared" si="101"/>
        <v>0</v>
      </c>
      <c r="AK967" s="4">
        <f t="shared" si="102"/>
        <v>0</v>
      </c>
      <c r="AL967" s="4">
        <f t="shared" si="103"/>
        <v>0</v>
      </c>
    </row>
    <row r="968" spans="6:38" ht="20.100000000000001" customHeight="1" x14ac:dyDescent="0.25">
      <c r="F968" s="4">
        <f t="shared" si="98"/>
        <v>0</v>
      </c>
      <c r="G968" s="218">
        <f t="shared" si="104"/>
        <v>0</v>
      </c>
      <c r="H968" s="212"/>
      <c r="I968" s="152"/>
      <c r="J968" s="152"/>
      <c r="K968" s="150"/>
      <c r="L968" s="150"/>
      <c r="M968" s="150"/>
      <c r="N968" s="150"/>
      <c r="O968" s="152"/>
      <c r="P968" s="152"/>
      <c r="Q968" s="152"/>
      <c r="R968" s="152"/>
      <c r="S968" s="152"/>
      <c r="T968" s="152"/>
      <c r="U968" s="152"/>
      <c r="V968" s="152"/>
      <c r="W968" s="152"/>
      <c r="X968" s="152"/>
      <c r="Y968" s="152"/>
      <c r="Z968" s="150"/>
      <c r="AA968" s="150"/>
      <c r="AB968" s="150"/>
      <c r="AC968" s="150"/>
      <c r="AD968" s="150"/>
      <c r="AE968" s="150"/>
      <c r="AF968" s="150"/>
      <c r="AG968" s="152"/>
      <c r="AH968" s="4">
        <f t="shared" si="99"/>
        <v>0</v>
      </c>
      <c r="AI968" s="4">
        <f t="shared" si="100"/>
        <v>0</v>
      </c>
      <c r="AJ968" s="4">
        <f t="shared" si="101"/>
        <v>0</v>
      </c>
      <c r="AK968" s="4">
        <f t="shared" si="102"/>
        <v>0</v>
      </c>
      <c r="AL968" s="4">
        <f t="shared" si="103"/>
        <v>0</v>
      </c>
    </row>
    <row r="969" spans="6:38" ht="20.100000000000001" customHeight="1" x14ac:dyDescent="0.25">
      <c r="F969" s="4">
        <f t="shared" si="98"/>
        <v>0</v>
      </c>
      <c r="G969" s="218">
        <f t="shared" si="104"/>
        <v>0</v>
      </c>
      <c r="H969" s="212"/>
      <c r="I969" s="152"/>
      <c r="J969" s="152"/>
      <c r="K969" s="150"/>
      <c r="L969" s="150"/>
      <c r="M969" s="150"/>
      <c r="N969" s="150"/>
      <c r="O969" s="152"/>
      <c r="P969" s="152"/>
      <c r="Q969" s="152"/>
      <c r="R969" s="152"/>
      <c r="S969" s="152"/>
      <c r="T969" s="152"/>
      <c r="U969" s="152"/>
      <c r="V969" s="152"/>
      <c r="W969" s="152"/>
      <c r="X969" s="152"/>
      <c r="Y969" s="152"/>
      <c r="Z969" s="150"/>
      <c r="AA969" s="150"/>
      <c r="AB969" s="150"/>
      <c r="AC969" s="150"/>
      <c r="AD969" s="150"/>
      <c r="AE969" s="150"/>
      <c r="AF969" s="150"/>
      <c r="AG969" s="152"/>
      <c r="AH969" s="4">
        <f t="shared" si="99"/>
        <v>0</v>
      </c>
      <c r="AI969" s="4">
        <f t="shared" si="100"/>
        <v>0</v>
      </c>
      <c r="AJ969" s="4">
        <f t="shared" si="101"/>
        <v>0</v>
      </c>
      <c r="AK969" s="4">
        <f t="shared" si="102"/>
        <v>0</v>
      </c>
      <c r="AL969" s="4">
        <f t="shared" si="103"/>
        <v>0</v>
      </c>
    </row>
    <row r="970" spans="6:38" ht="20.100000000000001" customHeight="1" x14ac:dyDescent="0.25">
      <c r="F970" s="4">
        <f t="shared" si="98"/>
        <v>0</v>
      </c>
      <c r="G970" s="218">
        <f t="shared" si="104"/>
        <v>0</v>
      </c>
      <c r="H970" s="212"/>
      <c r="I970" s="152"/>
      <c r="J970" s="152"/>
      <c r="K970" s="150"/>
      <c r="L970" s="150"/>
      <c r="M970" s="150"/>
      <c r="N970" s="150"/>
      <c r="O970" s="152"/>
      <c r="P970" s="152"/>
      <c r="Q970" s="152"/>
      <c r="R970" s="152"/>
      <c r="S970" s="152"/>
      <c r="T970" s="152"/>
      <c r="U970" s="152"/>
      <c r="V970" s="152"/>
      <c r="W970" s="152"/>
      <c r="X970" s="152"/>
      <c r="Y970" s="152"/>
      <c r="Z970" s="150"/>
      <c r="AA970" s="150"/>
      <c r="AB970" s="150"/>
      <c r="AC970" s="150"/>
      <c r="AD970" s="150"/>
      <c r="AE970" s="150"/>
      <c r="AF970" s="150"/>
      <c r="AG970" s="152"/>
      <c r="AH970" s="4">
        <f t="shared" si="99"/>
        <v>0</v>
      </c>
      <c r="AI970" s="4">
        <f t="shared" si="100"/>
        <v>0</v>
      </c>
      <c r="AJ970" s="4">
        <f t="shared" si="101"/>
        <v>0</v>
      </c>
      <c r="AK970" s="4">
        <f t="shared" si="102"/>
        <v>0</v>
      </c>
      <c r="AL970" s="4">
        <f t="shared" si="103"/>
        <v>0</v>
      </c>
    </row>
    <row r="971" spans="6:38" ht="20.100000000000001" customHeight="1" x14ac:dyDescent="0.25">
      <c r="F971" s="4">
        <f t="shared" si="98"/>
        <v>0</v>
      </c>
      <c r="G971" s="218">
        <f t="shared" si="104"/>
        <v>0</v>
      </c>
      <c r="H971" s="212"/>
      <c r="I971" s="152"/>
      <c r="J971" s="152"/>
      <c r="K971" s="150"/>
      <c r="L971" s="150"/>
      <c r="M971" s="150"/>
      <c r="N971" s="150"/>
      <c r="O971" s="152"/>
      <c r="P971" s="152"/>
      <c r="Q971" s="152"/>
      <c r="R971" s="152"/>
      <c r="S971" s="152"/>
      <c r="T971" s="152"/>
      <c r="U971" s="152"/>
      <c r="V971" s="152"/>
      <c r="W971" s="152"/>
      <c r="X971" s="152"/>
      <c r="Y971" s="152"/>
      <c r="Z971" s="150"/>
      <c r="AA971" s="150"/>
      <c r="AB971" s="150"/>
      <c r="AC971" s="150"/>
      <c r="AD971" s="150"/>
      <c r="AE971" s="150"/>
      <c r="AF971" s="150"/>
      <c r="AG971" s="152"/>
      <c r="AH971" s="4">
        <f t="shared" si="99"/>
        <v>0</v>
      </c>
      <c r="AI971" s="4">
        <f t="shared" si="100"/>
        <v>0</v>
      </c>
      <c r="AJ971" s="4">
        <f t="shared" si="101"/>
        <v>0</v>
      </c>
      <c r="AK971" s="4">
        <f t="shared" si="102"/>
        <v>0</v>
      </c>
      <c r="AL971" s="4">
        <f t="shared" si="103"/>
        <v>0</v>
      </c>
    </row>
    <row r="972" spans="6:38" ht="20.100000000000001" customHeight="1" x14ac:dyDescent="0.25">
      <c r="F972" s="4">
        <f t="shared" si="98"/>
        <v>0</v>
      </c>
      <c r="G972" s="218">
        <f t="shared" si="104"/>
        <v>0</v>
      </c>
      <c r="H972" s="212"/>
      <c r="I972" s="152"/>
      <c r="J972" s="152"/>
      <c r="K972" s="150"/>
      <c r="L972" s="150"/>
      <c r="M972" s="150"/>
      <c r="N972" s="150"/>
      <c r="O972" s="152"/>
      <c r="P972" s="152"/>
      <c r="Q972" s="152"/>
      <c r="R972" s="152"/>
      <c r="S972" s="152"/>
      <c r="T972" s="152"/>
      <c r="U972" s="152"/>
      <c r="V972" s="152"/>
      <c r="W972" s="152"/>
      <c r="X972" s="152"/>
      <c r="Y972" s="152"/>
      <c r="Z972" s="150"/>
      <c r="AA972" s="150"/>
      <c r="AB972" s="150"/>
      <c r="AC972" s="150"/>
      <c r="AD972" s="150"/>
      <c r="AE972" s="150"/>
      <c r="AF972" s="150"/>
      <c r="AG972" s="152"/>
      <c r="AH972" s="4">
        <f t="shared" si="99"/>
        <v>0</v>
      </c>
      <c r="AI972" s="4">
        <f t="shared" si="100"/>
        <v>0</v>
      </c>
      <c r="AJ972" s="4">
        <f t="shared" si="101"/>
        <v>0</v>
      </c>
      <c r="AK972" s="4">
        <f t="shared" si="102"/>
        <v>0</v>
      </c>
      <c r="AL972" s="4">
        <f t="shared" si="103"/>
        <v>0</v>
      </c>
    </row>
    <row r="973" spans="6:38" ht="20.100000000000001" customHeight="1" x14ac:dyDescent="0.25">
      <c r="F973" s="4">
        <f t="shared" si="98"/>
        <v>0</v>
      </c>
      <c r="G973" s="218">
        <f t="shared" si="104"/>
        <v>0</v>
      </c>
      <c r="H973" s="212"/>
      <c r="I973" s="152"/>
      <c r="J973" s="152"/>
      <c r="K973" s="150"/>
      <c r="L973" s="150"/>
      <c r="M973" s="150"/>
      <c r="N973" s="150"/>
      <c r="O973" s="152"/>
      <c r="P973" s="152"/>
      <c r="Q973" s="152"/>
      <c r="R973" s="152"/>
      <c r="S973" s="152"/>
      <c r="T973" s="152"/>
      <c r="U973" s="152"/>
      <c r="V973" s="152"/>
      <c r="W973" s="152"/>
      <c r="X973" s="152"/>
      <c r="Y973" s="152"/>
      <c r="Z973" s="150"/>
      <c r="AA973" s="150"/>
      <c r="AB973" s="150"/>
      <c r="AC973" s="150"/>
      <c r="AD973" s="150"/>
      <c r="AE973" s="150"/>
      <c r="AF973" s="150"/>
      <c r="AG973" s="152"/>
      <c r="AH973" s="4">
        <f t="shared" si="99"/>
        <v>0</v>
      </c>
      <c r="AI973" s="4">
        <f t="shared" si="100"/>
        <v>0</v>
      </c>
      <c r="AJ973" s="4">
        <f t="shared" si="101"/>
        <v>0</v>
      </c>
      <c r="AK973" s="4">
        <f t="shared" si="102"/>
        <v>0</v>
      </c>
      <c r="AL973" s="4">
        <f t="shared" si="103"/>
        <v>0</v>
      </c>
    </row>
    <row r="974" spans="6:38" ht="20.100000000000001" customHeight="1" x14ac:dyDescent="0.25">
      <c r="F974" s="4">
        <f t="shared" ref="F974:F1012" si="105">IFERROR(IF($D$16=1,(IF(G974&gt;=1,(IF(H974&gt;=$D$14,(IF(H974&lt;=$D$15,G974,0)),0)),0)),0),0)</f>
        <v>0</v>
      </c>
      <c r="G974" s="218">
        <f t="shared" si="104"/>
        <v>0</v>
      </c>
      <c r="H974" s="212"/>
      <c r="I974" s="152"/>
      <c r="J974" s="152"/>
      <c r="K974" s="150"/>
      <c r="L974" s="150"/>
      <c r="M974" s="150"/>
      <c r="N974" s="150"/>
      <c r="O974" s="152"/>
      <c r="P974" s="152"/>
      <c r="Q974" s="152"/>
      <c r="R974" s="152"/>
      <c r="S974" s="152"/>
      <c r="T974" s="152"/>
      <c r="U974" s="152"/>
      <c r="V974" s="152"/>
      <c r="W974" s="152"/>
      <c r="X974" s="152"/>
      <c r="Y974" s="152"/>
      <c r="Z974" s="150"/>
      <c r="AA974" s="150"/>
      <c r="AB974" s="150"/>
      <c r="AC974" s="150"/>
      <c r="AD974" s="150"/>
      <c r="AE974" s="150"/>
      <c r="AF974" s="150"/>
      <c r="AG974" s="152"/>
      <c r="AH974" s="4">
        <f t="shared" ref="AH974:AH1012" si="106">IFERROR(IF($G974&gt;=1,(IF(LEN(P974)&gt;=2,VLOOKUP(P974,$A$1:$B$9,2,0),0)),0),0)</f>
        <v>0</v>
      </c>
      <c r="AI974" s="4">
        <f t="shared" ref="AI974:AI1012" si="107">IFERROR(IF($G974&gt;=1,(IF(LEN(R974)&gt;=2,VLOOKUP(R974,$A$1:$B$9,2,0),0)),0),0)</f>
        <v>0</v>
      </c>
      <c r="AJ974" s="4">
        <f t="shared" ref="AJ974:AJ1012" si="108">IFERROR(IF($G974&gt;=1,(IF(LEN(T974)&gt;=2,VLOOKUP(T974,$A$1:$B$9,2,0),0)),0),0)</f>
        <v>0</v>
      </c>
      <c r="AK974" s="4">
        <f t="shared" ref="AK974:AK1012" si="109">IFERROR(IF($G974&gt;=1,(IF(LEN(V974)&gt;=2,VLOOKUP(V974,$A$1:$B$9,2,0),0)),0),0)</f>
        <v>0</v>
      </c>
      <c r="AL974" s="4">
        <f t="shared" ref="AL974:AL1012" si="110">IFERROR(IF($G974&gt;=1,(IF(LEN(X974)&gt;=2,VLOOKUP(X974,$A$1:$B$9,2,0),0)),0),0)</f>
        <v>0</v>
      </c>
    </row>
    <row r="975" spans="6:38" ht="20.100000000000001" customHeight="1" x14ac:dyDescent="0.25">
      <c r="F975" s="4">
        <f t="shared" si="105"/>
        <v>0</v>
      </c>
      <c r="G975" s="218">
        <f t="shared" ref="G975:G1012" si="111">IFERROR(IF(H975&gt;=2000,(IF(LEN(I975)&gt;=3,G974+1,0)),0),0)</f>
        <v>0</v>
      </c>
      <c r="H975" s="212"/>
      <c r="I975" s="152"/>
      <c r="J975" s="152"/>
      <c r="K975" s="150"/>
      <c r="L975" s="150"/>
      <c r="M975" s="150"/>
      <c r="N975" s="150"/>
      <c r="O975" s="152"/>
      <c r="P975" s="152"/>
      <c r="Q975" s="152"/>
      <c r="R975" s="152"/>
      <c r="S975" s="152"/>
      <c r="T975" s="152"/>
      <c r="U975" s="152"/>
      <c r="V975" s="152"/>
      <c r="W975" s="152"/>
      <c r="X975" s="152"/>
      <c r="Y975" s="152"/>
      <c r="Z975" s="150"/>
      <c r="AA975" s="150"/>
      <c r="AB975" s="150"/>
      <c r="AC975" s="150"/>
      <c r="AD975" s="150"/>
      <c r="AE975" s="150"/>
      <c r="AF975" s="150"/>
      <c r="AG975" s="152"/>
      <c r="AH975" s="4">
        <f t="shared" si="106"/>
        <v>0</v>
      </c>
      <c r="AI975" s="4">
        <f t="shared" si="107"/>
        <v>0</v>
      </c>
      <c r="AJ975" s="4">
        <f t="shared" si="108"/>
        <v>0</v>
      </c>
      <c r="AK975" s="4">
        <f t="shared" si="109"/>
        <v>0</v>
      </c>
      <c r="AL975" s="4">
        <f t="shared" si="110"/>
        <v>0</v>
      </c>
    </row>
    <row r="976" spans="6:38" ht="20.100000000000001" customHeight="1" x14ac:dyDescent="0.25">
      <c r="F976" s="4">
        <f t="shared" si="105"/>
        <v>0</v>
      </c>
      <c r="G976" s="218">
        <f t="shared" si="111"/>
        <v>0</v>
      </c>
      <c r="H976" s="212"/>
      <c r="I976" s="152"/>
      <c r="J976" s="152"/>
      <c r="K976" s="150"/>
      <c r="L976" s="150"/>
      <c r="M976" s="150"/>
      <c r="N976" s="150"/>
      <c r="O976" s="152"/>
      <c r="P976" s="152"/>
      <c r="Q976" s="152"/>
      <c r="R976" s="152"/>
      <c r="S976" s="152"/>
      <c r="T976" s="152"/>
      <c r="U976" s="152"/>
      <c r="V976" s="152"/>
      <c r="W976" s="152"/>
      <c r="X976" s="152"/>
      <c r="Y976" s="152"/>
      <c r="Z976" s="150"/>
      <c r="AA976" s="150"/>
      <c r="AB976" s="150"/>
      <c r="AC976" s="150"/>
      <c r="AD976" s="150"/>
      <c r="AE976" s="150"/>
      <c r="AF976" s="150"/>
      <c r="AG976" s="152"/>
      <c r="AH976" s="4">
        <f t="shared" si="106"/>
        <v>0</v>
      </c>
      <c r="AI976" s="4">
        <f t="shared" si="107"/>
        <v>0</v>
      </c>
      <c r="AJ976" s="4">
        <f t="shared" si="108"/>
        <v>0</v>
      </c>
      <c r="AK976" s="4">
        <f t="shared" si="109"/>
        <v>0</v>
      </c>
      <c r="AL976" s="4">
        <f t="shared" si="110"/>
        <v>0</v>
      </c>
    </row>
    <row r="977" spans="6:38" ht="20.100000000000001" customHeight="1" x14ac:dyDescent="0.25">
      <c r="F977" s="4">
        <f t="shared" si="105"/>
        <v>0</v>
      </c>
      <c r="G977" s="218">
        <f t="shared" si="111"/>
        <v>0</v>
      </c>
      <c r="H977" s="212"/>
      <c r="I977" s="152"/>
      <c r="J977" s="152"/>
      <c r="K977" s="150"/>
      <c r="L977" s="150"/>
      <c r="M977" s="150"/>
      <c r="N977" s="150"/>
      <c r="O977" s="152"/>
      <c r="P977" s="152"/>
      <c r="Q977" s="152"/>
      <c r="R977" s="152"/>
      <c r="S977" s="152"/>
      <c r="T977" s="152"/>
      <c r="U977" s="152"/>
      <c r="V977" s="152"/>
      <c r="W977" s="152"/>
      <c r="X977" s="152"/>
      <c r="Y977" s="152"/>
      <c r="Z977" s="150"/>
      <c r="AA977" s="150"/>
      <c r="AB977" s="150"/>
      <c r="AC977" s="150"/>
      <c r="AD977" s="150"/>
      <c r="AE977" s="150"/>
      <c r="AF977" s="150"/>
      <c r="AG977" s="152"/>
      <c r="AH977" s="4">
        <f t="shared" si="106"/>
        <v>0</v>
      </c>
      <c r="AI977" s="4">
        <f t="shared" si="107"/>
        <v>0</v>
      </c>
      <c r="AJ977" s="4">
        <f t="shared" si="108"/>
        <v>0</v>
      </c>
      <c r="AK977" s="4">
        <f t="shared" si="109"/>
        <v>0</v>
      </c>
      <c r="AL977" s="4">
        <f t="shared" si="110"/>
        <v>0</v>
      </c>
    </row>
    <row r="978" spans="6:38" ht="20.100000000000001" customHeight="1" x14ac:dyDescent="0.25">
      <c r="F978" s="4">
        <f t="shared" si="105"/>
        <v>0</v>
      </c>
      <c r="G978" s="218">
        <f t="shared" si="111"/>
        <v>0</v>
      </c>
      <c r="H978" s="212"/>
      <c r="I978" s="152"/>
      <c r="J978" s="152"/>
      <c r="K978" s="150"/>
      <c r="L978" s="150"/>
      <c r="M978" s="150"/>
      <c r="N978" s="150"/>
      <c r="O978" s="152"/>
      <c r="P978" s="152"/>
      <c r="Q978" s="152"/>
      <c r="R978" s="152"/>
      <c r="S978" s="152"/>
      <c r="T978" s="152"/>
      <c r="U978" s="152"/>
      <c r="V978" s="152"/>
      <c r="W978" s="152"/>
      <c r="X978" s="152"/>
      <c r="Y978" s="152"/>
      <c r="Z978" s="150"/>
      <c r="AA978" s="150"/>
      <c r="AB978" s="150"/>
      <c r="AC978" s="150"/>
      <c r="AD978" s="150"/>
      <c r="AE978" s="150"/>
      <c r="AF978" s="150"/>
      <c r="AG978" s="152"/>
      <c r="AH978" s="4">
        <f t="shared" si="106"/>
        <v>0</v>
      </c>
      <c r="AI978" s="4">
        <f t="shared" si="107"/>
        <v>0</v>
      </c>
      <c r="AJ978" s="4">
        <f t="shared" si="108"/>
        <v>0</v>
      </c>
      <c r="AK978" s="4">
        <f t="shared" si="109"/>
        <v>0</v>
      </c>
      <c r="AL978" s="4">
        <f t="shared" si="110"/>
        <v>0</v>
      </c>
    </row>
    <row r="979" spans="6:38" ht="20.100000000000001" customHeight="1" x14ac:dyDescent="0.25">
      <c r="F979" s="4">
        <f t="shared" si="105"/>
        <v>0</v>
      </c>
      <c r="G979" s="218">
        <f t="shared" si="111"/>
        <v>0</v>
      </c>
      <c r="H979" s="212"/>
      <c r="I979" s="152"/>
      <c r="J979" s="152"/>
      <c r="K979" s="150"/>
      <c r="L979" s="150"/>
      <c r="M979" s="150"/>
      <c r="N979" s="150"/>
      <c r="O979" s="152"/>
      <c r="P979" s="152"/>
      <c r="Q979" s="152"/>
      <c r="R979" s="152"/>
      <c r="S979" s="152"/>
      <c r="T979" s="152"/>
      <c r="U979" s="152"/>
      <c r="V979" s="152"/>
      <c r="W979" s="152"/>
      <c r="X979" s="152"/>
      <c r="Y979" s="152"/>
      <c r="Z979" s="150"/>
      <c r="AA979" s="150"/>
      <c r="AB979" s="150"/>
      <c r="AC979" s="150"/>
      <c r="AD979" s="150"/>
      <c r="AE979" s="150"/>
      <c r="AF979" s="150"/>
      <c r="AG979" s="152"/>
      <c r="AH979" s="4">
        <f t="shared" si="106"/>
        <v>0</v>
      </c>
      <c r="AI979" s="4">
        <f t="shared" si="107"/>
        <v>0</v>
      </c>
      <c r="AJ979" s="4">
        <f t="shared" si="108"/>
        <v>0</v>
      </c>
      <c r="AK979" s="4">
        <f t="shared" si="109"/>
        <v>0</v>
      </c>
      <c r="AL979" s="4">
        <f t="shared" si="110"/>
        <v>0</v>
      </c>
    </row>
    <row r="980" spans="6:38" ht="20.100000000000001" customHeight="1" x14ac:dyDescent="0.25">
      <c r="F980" s="4">
        <f t="shared" si="105"/>
        <v>0</v>
      </c>
      <c r="G980" s="218">
        <f t="shared" si="111"/>
        <v>0</v>
      </c>
      <c r="H980" s="212"/>
      <c r="I980" s="152"/>
      <c r="J980" s="152"/>
      <c r="K980" s="150"/>
      <c r="L980" s="150"/>
      <c r="M980" s="150"/>
      <c r="N980" s="150"/>
      <c r="O980" s="152"/>
      <c r="P980" s="152"/>
      <c r="Q980" s="152"/>
      <c r="R980" s="152"/>
      <c r="S980" s="152"/>
      <c r="T980" s="152"/>
      <c r="U980" s="152"/>
      <c r="V980" s="152"/>
      <c r="W980" s="152"/>
      <c r="X980" s="152"/>
      <c r="Y980" s="152"/>
      <c r="Z980" s="150"/>
      <c r="AA980" s="150"/>
      <c r="AB980" s="150"/>
      <c r="AC980" s="150"/>
      <c r="AD980" s="150"/>
      <c r="AE980" s="150"/>
      <c r="AF980" s="150"/>
      <c r="AG980" s="152"/>
      <c r="AH980" s="4">
        <f t="shared" si="106"/>
        <v>0</v>
      </c>
      <c r="AI980" s="4">
        <f t="shared" si="107"/>
        <v>0</v>
      </c>
      <c r="AJ980" s="4">
        <f t="shared" si="108"/>
        <v>0</v>
      </c>
      <c r="AK980" s="4">
        <f t="shared" si="109"/>
        <v>0</v>
      </c>
      <c r="AL980" s="4">
        <f t="shared" si="110"/>
        <v>0</v>
      </c>
    </row>
    <row r="981" spans="6:38" ht="20.100000000000001" customHeight="1" x14ac:dyDescent="0.25">
      <c r="F981" s="4">
        <f t="shared" si="105"/>
        <v>0</v>
      </c>
      <c r="G981" s="218">
        <f t="shared" si="111"/>
        <v>0</v>
      </c>
      <c r="H981" s="212"/>
      <c r="I981" s="152"/>
      <c r="J981" s="152"/>
      <c r="K981" s="150"/>
      <c r="L981" s="150"/>
      <c r="M981" s="150"/>
      <c r="N981" s="150"/>
      <c r="O981" s="152"/>
      <c r="P981" s="152"/>
      <c r="Q981" s="152"/>
      <c r="R981" s="152"/>
      <c r="S981" s="152"/>
      <c r="T981" s="152"/>
      <c r="U981" s="152"/>
      <c r="V981" s="152"/>
      <c r="W981" s="152"/>
      <c r="X981" s="152"/>
      <c r="Y981" s="152"/>
      <c r="Z981" s="150"/>
      <c r="AA981" s="150"/>
      <c r="AB981" s="150"/>
      <c r="AC981" s="150"/>
      <c r="AD981" s="150"/>
      <c r="AE981" s="150"/>
      <c r="AF981" s="150"/>
      <c r="AG981" s="152"/>
      <c r="AH981" s="4">
        <f t="shared" si="106"/>
        <v>0</v>
      </c>
      <c r="AI981" s="4">
        <f t="shared" si="107"/>
        <v>0</v>
      </c>
      <c r="AJ981" s="4">
        <f t="shared" si="108"/>
        <v>0</v>
      </c>
      <c r="AK981" s="4">
        <f t="shared" si="109"/>
        <v>0</v>
      </c>
      <c r="AL981" s="4">
        <f t="shared" si="110"/>
        <v>0</v>
      </c>
    </row>
    <row r="982" spans="6:38" ht="20.100000000000001" customHeight="1" x14ac:dyDescent="0.25">
      <c r="F982" s="4">
        <f t="shared" si="105"/>
        <v>0</v>
      </c>
      <c r="G982" s="218">
        <f t="shared" si="111"/>
        <v>0</v>
      </c>
      <c r="H982" s="212"/>
      <c r="I982" s="152"/>
      <c r="J982" s="152"/>
      <c r="K982" s="150"/>
      <c r="L982" s="150"/>
      <c r="M982" s="150"/>
      <c r="N982" s="150"/>
      <c r="O982" s="152"/>
      <c r="P982" s="152"/>
      <c r="Q982" s="152"/>
      <c r="R982" s="152"/>
      <c r="S982" s="152"/>
      <c r="T982" s="152"/>
      <c r="U982" s="152"/>
      <c r="V982" s="152"/>
      <c r="W982" s="152"/>
      <c r="X982" s="152"/>
      <c r="Y982" s="152"/>
      <c r="Z982" s="150"/>
      <c r="AA982" s="150"/>
      <c r="AB982" s="150"/>
      <c r="AC982" s="150"/>
      <c r="AD982" s="150"/>
      <c r="AE982" s="150"/>
      <c r="AF982" s="150"/>
      <c r="AG982" s="152"/>
      <c r="AH982" s="4">
        <f t="shared" si="106"/>
        <v>0</v>
      </c>
      <c r="AI982" s="4">
        <f t="shared" si="107"/>
        <v>0</v>
      </c>
      <c r="AJ982" s="4">
        <f t="shared" si="108"/>
        <v>0</v>
      </c>
      <c r="AK982" s="4">
        <f t="shared" si="109"/>
        <v>0</v>
      </c>
      <c r="AL982" s="4">
        <f t="shared" si="110"/>
        <v>0</v>
      </c>
    </row>
    <row r="983" spans="6:38" ht="20.100000000000001" customHeight="1" x14ac:dyDescent="0.25">
      <c r="F983" s="4">
        <f t="shared" si="105"/>
        <v>0</v>
      </c>
      <c r="G983" s="218">
        <f t="shared" si="111"/>
        <v>0</v>
      </c>
      <c r="H983" s="212"/>
      <c r="I983" s="152"/>
      <c r="J983" s="152"/>
      <c r="K983" s="150"/>
      <c r="L983" s="150"/>
      <c r="M983" s="150"/>
      <c r="N983" s="150"/>
      <c r="O983" s="152"/>
      <c r="P983" s="152"/>
      <c r="Q983" s="152"/>
      <c r="R983" s="152"/>
      <c r="S983" s="152"/>
      <c r="T983" s="152"/>
      <c r="U983" s="152"/>
      <c r="V983" s="152"/>
      <c r="W983" s="152"/>
      <c r="X983" s="152"/>
      <c r="Y983" s="152"/>
      <c r="Z983" s="150"/>
      <c r="AA983" s="150"/>
      <c r="AB983" s="150"/>
      <c r="AC983" s="150"/>
      <c r="AD983" s="150"/>
      <c r="AE983" s="150"/>
      <c r="AF983" s="150"/>
      <c r="AG983" s="152"/>
      <c r="AH983" s="4">
        <f t="shared" si="106"/>
        <v>0</v>
      </c>
      <c r="AI983" s="4">
        <f t="shared" si="107"/>
        <v>0</v>
      </c>
      <c r="AJ983" s="4">
        <f t="shared" si="108"/>
        <v>0</v>
      </c>
      <c r="AK983" s="4">
        <f t="shared" si="109"/>
        <v>0</v>
      </c>
      <c r="AL983" s="4">
        <f t="shared" si="110"/>
        <v>0</v>
      </c>
    </row>
    <row r="984" spans="6:38" ht="20.100000000000001" customHeight="1" x14ac:dyDescent="0.25">
      <c r="F984" s="4">
        <f t="shared" si="105"/>
        <v>0</v>
      </c>
      <c r="G984" s="218">
        <f t="shared" si="111"/>
        <v>0</v>
      </c>
      <c r="H984" s="212"/>
      <c r="I984" s="152"/>
      <c r="J984" s="152"/>
      <c r="K984" s="150"/>
      <c r="L984" s="150"/>
      <c r="M984" s="150"/>
      <c r="N984" s="150"/>
      <c r="O984" s="152"/>
      <c r="P984" s="152"/>
      <c r="Q984" s="152"/>
      <c r="R984" s="152"/>
      <c r="S984" s="152"/>
      <c r="T984" s="152"/>
      <c r="U984" s="152"/>
      <c r="V984" s="152"/>
      <c r="W984" s="152"/>
      <c r="X984" s="152"/>
      <c r="Y984" s="152"/>
      <c r="Z984" s="150"/>
      <c r="AA984" s="150"/>
      <c r="AB984" s="150"/>
      <c r="AC984" s="150"/>
      <c r="AD984" s="150"/>
      <c r="AE984" s="150"/>
      <c r="AF984" s="150"/>
      <c r="AG984" s="152"/>
      <c r="AH984" s="4">
        <f t="shared" si="106"/>
        <v>0</v>
      </c>
      <c r="AI984" s="4">
        <f t="shared" si="107"/>
        <v>0</v>
      </c>
      <c r="AJ984" s="4">
        <f t="shared" si="108"/>
        <v>0</v>
      </c>
      <c r="AK984" s="4">
        <f t="shared" si="109"/>
        <v>0</v>
      </c>
      <c r="AL984" s="4">
        <f t="shared" si="110"/>
        <v>0</v>
      </c>
    </row>
    <row r="985" spans="6:38" ht="20.100000000000001" customHeight="1" x14ac:dyDescent="0.25">
      <c r="F985" s="4">
        <f t="shared" si="105"/>
        <v>0</v>
      </c>
      <c r="G985" s="218">
        <f t="shared" si="111"/>
        <v>0</v>
      </c>
      <c r="H985" s="212"/>
      <c r="I985" s="152"/>
      <c r="J985" s="152"/>
      <c r="K985" s="150"/>
      <c r="L985" s="150"/>
      <c r="M985" s="150"/>
      <c r="N985" s="150"/>
      <c r="O985" s="152"/>
      <c r="P985" s="152"/>
      <c r="Q985" s="152"/>
      <c r="R985" s="152"/>
      <c r="S985" s="152"/>
      <c r="T985" s="152"/>
      <c r="U985" s="152"/>
      <c r="V985" s="152"/>
      <c r="W985" s="152"/>
      <c r="X985" s="152"/>
      <c r="Y985" s="152"/>
      <c r="Z985" s="150"/>
      <c r="AA985" s="150"/>
      <c r="AB985" s="150"/>
      <c r="AC985" s="150"/>
      <c r="AD985" s="150"/>
      <c r="AE985" s="150"/>
      <c r="AF985" s="150"/>
      <c r="AG985" s="152"/>
      <c r="AH985" s="4">
        <f t="shared" si="106"/>
        <v>0</v>
      </c>
      <c r="AI985" s="4">
        <f t="shared" si="107"/>
        <v>0</v>
      </c>
      <c r="AJ985" s="4">
        <f t="shared" si="108"/>
        <v>0</v>
      </c>
      <c r="AK985" s="4">
        <f t="shared" si="109"/>
        <v>0</v>
      </c>
      <c r="AL985" s="4">
        <f t="shared" si="110"/>
        <v>0</v>
      </c>
    </row>
    <row r="986" spans="6:38" ht="20.100000000000001" customHeight="1" x14ac:dyDescent="0.25">
      <c r="F986" s="4">
        <f t="shared" si="105"/>
        <v>0</v>
      </c>
      <c r="G986" s="218">
        <f t="shared" si="111"/>
        <v>0</v>
      </c>
      <c r="H986" s="212"/>
      <c r="I986" s="152"/>
      <c r="J986" s="152"/>
      <c r="K986" s="150"/>
      <c r="L986" s="150"/>
      <c r="M986" s="150"/>
      <c r="N986" s="150"/>
      <c r="O986" s="152"/>
      <c r="P986" s="152"/>
      <c r="Q986" s="152"/>
      <c r="R986" s="152"/>
      <c r="S986" s="152"/>
      <c r="T986" s="152"/>
      <c r="U986" s="152"/>
      <c r="V986" s="152"/>
      <c r="W986" s="152"/>
      <c r="X986" s="152"/>
      <c r="Y986" s="152"/>
      <c r="Z986" s="150"/>
      <c r="AA986" s="150"/>
      <c r="AB986" s="150"/>
      <c r="AC986" s="150"/>
      <c r="AD986" s="150"/>
      <c r="AE986" s="150"/>
      <c r="AF986" s="150"/>
      <c r="AG986" s="152"/>
      <c r="AH986" s="4">
        <f t="shared" si="106"/>
        <v>0</v>
      </c>
      <c r="AI986" s="4">
        <f t="shared" si="107"/>
        <v>0</v>
      </c>
      <c r="AJ986" s="4">
        <f t="shared" si="108"/>
        <v>0</v>
      </c>
      <c r="AK986" s="4">
        <f t="shared" si="109"/>
        <v>0</v>
      </c>
      <c r="AL986" s="4">
        <f t="shared" si="110"/>
        <v>0</v>
      </c>
    </row>
    <row r="987" spans="6:38" ht="20.100000000000001" customHeight="1" x14ac:dyDescent="0.25">
      <c r="F987" s="4">
        <f t="shared" si="105"/>
        <v>0</v>
      </c>
      <c r="G987" s="218">
        <f t="shared" si="111"/>
        <v>0</v>
      </c>
      <c r="H987" s="212"/>
      <c r="I987" s="152"/>
      <c r="J987" s="152"/>
      <c r="K987" s="150"/>
      <c r="L987" s="150"/>
      <c r="M987" s="150"/>
      <c r="N987" s="150"/>
      <c r="O987" s="152"/>
      <c r="P987" s="152"/>
      <c r="Q987" s="152"/>
      <c r="R987" s="152"/>
      <c r="S987" s="152"/>
      <c r="T987" s="152"/>
      <c r="U987" s="152"/>
      <c r="V987" s="152"/>
      <c r="W987" s="152"/>
      <c r="X987" s="152"/>
      <c r="Y987" s="152"/>
      <c r="Z987" s="150"/>
      <c r="AA987" s="150"/>
      <c r="AB987" s="150"/>
      <c r="AC987" s="150"/>
      <c r="AD987" s="150"/>
      <c r="AE987" s="150"/>
      <c r="AF987" s="150"/>
      <c r="AG987" s="152"/>
      <c r="AH987" s="4">
        <f t="shared" si="106"/>
        <v>0</v>
      </c>
      <c r="AI987" s="4">
        <f t="shared" si="107"/>
        <v>0</v>
      </c>
      <c r="AJ987" s="4">
        <f t="shared" si="108"/>
        <v>0</v>
      </c>
      <c r="AK987" s="4">
        <f t="shared" si="109"/>
        <v>0</v>
      </c>
      <c r="AL987" s="4">
        <f t="shared" si="110"/>
        <v>0</v>
      </c>
    </row>
    <row r="988" spans="6:38" ht="20.100000000000001" customHeight="1" x14ac:dyDescent="0.25">
      <c r="F988" s="4">
        <f t="shared" si="105"/>
        <v>0</v>
      </c>
      <c r="G988" s="218">
        <f t="shared" si="111"/>
        <v>0</v>
      </c>
      <c r="H988" s="212"/>
      <c r="I988" s="152"/>
      <c r="J988" s="152"/>
      <c r="K988" s="150"/>
      <c r="L988" s="150"/>
      <c r="M988" s="150"/>
      <c r="N988" s="150"/>
      <c r="O988" s="152"/>
      <c r="P988" s="152"/>
      <c r="Q988" s="152"/>
      <c r="R988" s="152"/>
      <c r="S988" s="152"/>
      <c r="T988" s="152"/>
      <c r="U988" s="152"/>
      <c r="V988" s="152"/>
      <c r="W988" s="152"/>
      <c r="X988" s="152"/>
      <c r="Y988" s="152"/>
      <c r="Z988" s="150"/>
      <c r="AA988" s="150"/>
      <c r="AB988" s="150"/>
      <c r="AC988" s="150"/>
      <c r="AD988" s="150"/>
      <c r="AE988" s="150"/>
      <c r="AF988" s="150"/>
      <c r="AG988" s="152"/>
      <c r="AH988" s="4">
        <f t="shared" si="106"/>
        <v>0</v>
      </c>
      <c r="AI988" s="4">
        <f t="shared" si="107"/>
        <v>0</v>
      </c>
      <c r="AJ988" s="4">
        <f t="shared" si="108"/>
        <v>0</v>
      </c>
      <c r="AK988" s="4">
        <f t="shared" si="109"/>
        <v>0</v>
      </c>
      <c r="AL988" s="4">
        <f t="shared" si="110"/>
        <v>0</v>
      </c>
    </row>
    <row r="989" spans="6:38" ht="20.100000000000001" customHeight="1" x14ac:dyDescent="0.25">
      <c r="F989" s="4">
        <f t="shared" si="105"/>
        <v>0</v>
      </c>
      <c r="G989" s="218">
        <f t="shared" si="111"/>
        <v>0</v>
      </c>
      <c r="H989" s="212"/>
      <c r="I989" s="152"/>
      <c r="J989" s="152"/>
      <c r="K989" s="150"/>
      <c r="L989" s="150"/>
      <c r="M989" s="150"/>
      <c r="N989" s="150"/>
      <c r="O989" s="152"/>
      <c r="P989" s="152"/>
      <c r="Q989" s="152"/>
      <c r="R989" s="152"/>
      <c r="S989" s="152"/>
      <c r="T989" s="152"/>
      <c r="U989" s="152"/>
      <c r="V989" s="152"/>
      <c r="W989" s="152"/>
      <c r="X989" s="152"/>
      <c r="Y989" s="152"/>
      <c r="Z989" s="150"/>
      <c r="AA989" s="150"/>
      <c r="AB989" s="150"/>
      <c r="AC989" s="150"/>
      <c r="AD989" s="150"/>
      <c r="AE989" s="150"/>
      <c r="AF989" s="150"/>
      <c r="AG989" s="152"/>
      <c r="AH989" s="4">
        <f t="shared" si="106"/>
        <v>0</v>
      </c>
      <c r="AI989" s="4">
        <f t="shared" si="107"/>
        <v>0</v>
      </c>
      <c r="AJ989" s="4">
        <f t="shared" si="108"/>
        <v>0</v>
      </c>
      <c r="AK989" s="4">
        <f t="shared" si="109"/>
        <v>0</v>
      </c>
      <c r="AL989" s="4">
        <f t="shared" si="110"/>
        <v>0</v>
      </c>
    </row>
    <row r="990" spans="6:38" ht="20.100000000000001" customHeight="1" x14ac:dyDescent="0.25">
      <c r="F990" s="4">
        <f t="shared" si="105"/>
        <v>0</v>
      </c>
      <c r="G990" s="218">
        <f t="shared" si="111"/>
        <v>0</v>
      </c>
      <c r="H990" s="212"/>
      <c r="I990" s="152"/>
      <c r="J990" s="152"/>
      <c r="K990" s="150"/>
      <c r="L990" s="150"/>
      <c r="M990" s="150"/>
      <c r="N990" s="150"/>
      <c r="O990" s="152"/>
      <c r="P990" s="152"/>
      <c r="Q990" s="152"/>
      <c r="R990" s="152"/>
      <c r="S990" s="152"/>
      <c r="T990" s="152"/>
      <c r="U990" s="152"/>
      <c r="V990" s="152"/>
      <c r="W990" s="152"/>
      <c r="X990" s="152"/>
      <c r="Y990" s="152"/>
      <c r="Z990" s="150"/>
      <c r="AA990" s="150"/>
      <c r="AB990" s="150"/>
      <c r="AC990" s="150"/>
      <c r="AD990" s="150"/>
      <c r="AE990" s="150"/>
      <c r="AF990" s="150"/>
      <c r="AG990" s="152"/>
      <c r="AH990" s="4">
        <f t="shared" si="106"/>
        <v>0</v>
      </c>
      <c r="AI990" s="4">
        <f t="shared" si="107"/>
        <v>0</v>
      </c>
      <c r="AJ990" s="4">
        <f t="shared" si="108"/>
        <v>0</v>
      </c>
      <c r="AK990" s="4">
        <f t="shared" si="109"/>
        <v>0</v>
      </c>
      <c r="AL990" s="4">
        <f t="shared" si="110"/>
        <v>0</v>
      </c>
    </row>
    <row r="991" spans="6:38" ht="20.100000000000001" customHeight="1" x14ac:dyDescent="0.25">
      <c r="F991" s="4">
        <f t="shared" si="105"/>
        <v>0</v>
      </c>
      <c r="G991" s="218">
        <f t="shared" si="111"/>
        <v>0</v>
      </c>
      <c r="H991" s="212"/>
      <c r="I991" s="152"/>
      <c r="J991" s="152"/>
      <c r="K991" s="150"/>
      <c r="L991" s="150"/>
      <c r="M991" s="150"/>
      <c r="N991" s="150"/>
      <c r="O991" s="152"/>
      <c r="P991" s="152"/>
      <c r="Q991" s="152"/>
      <c r="R991" s="152"/>
      <c r="S991" s="152"/>
      <c r="T991" s="152"/>
      <c r="U991" s="152"/>
      <c r="V991" s="152"/>
      <c r="W991" s="152"/>
      <c r="X991" s="152"/>
      <c r="Y991" s="152"/>
      <c r="Z991" s="150"/>
      <c r="AA991" s="150"/>
      <c r="AB991" s="150"/>
      <c r="AC991" s="150"/>
      <c r="AD991" s="150"/>
      <c r="AE991" s="150"/>
      <c r="AF991" s="150"/>
      <c r="AG991" s="152"/>
      <c r="AH991" s="4">
        <f t="shared" si="106"/>
        <v>0</v>
      </c>
      <c r="AI991" s="4">
        <f t="shared" si="107"/>
        <v>0</v>
      </c>
      <c r="AJ991" s="4">
        <f t="shared" si="108"/>
        <v>0</v>
      </c>
      <c r="AK991" s="4">
        <f t="shared" si="109"/>
        <v>0</v>
      </c>
      <c r="AL991" s="4">
        <f t="shared" si="110"/>
        <v>0</v>
      </c>
    </row>
    <row r="992" spans="6:38" ht="20.100000000000001" customHeight="1" x14ac:dyDescent="0.25">
      <c r="F992" s="4">
        <f t="shared" si="105"/>
        <v>0</v>
      </c>
      <c r="G992" s="218">
        <f t="shared" si="111"/>
        <v>0</v>
      </c>
      <c r="H992" s="212"/>
      <c r="I992" s="152"/>
      <c r="J992" s="152"/>
      <c r="K992" s="150"/>
      <c r="L992" s="150"/>
      <c r="M992" s="150"/>
      <c r="N992" s="150"/>
      <c r="O992" s="152"/>
      <c r="P992" s="152"/>
      <c r="Q992" s="152"/>
      <c r="R992" s="152"/>
      <c r="S992" s="152"/>
      <c r="T992" s="152"/>
      <c r="U992" s="152"/>
      <c r="V992" s="152"/>
      <c r="W992" s="152"/>
      <c r="X992" s="152"/>
      <c r="Y992" s="152"/>
      <c r="Z992" s="150"/>
      <c r="AA992" s="150"/>
      <c r="AB992" s="150"/>
      <c r="AC992" s="150"/>
      <c r="AD992" s="150"/>
      <c r="AE992" s="150"/>
      <c r="AF992" s="150"/>
      <c r="AG992" s="152"/>
      <c r="AH992" s="4">
        <f t="shared" si="106"/>
        <v>0</v>
      </c>
      <c r="AI992" s="4">
        <f t="shared" si="107"/>
        <v>0</v>
      </c>
      <c r="AJ992" s="4">
        <f t="shared" si="108"/>
        <v>0</v>
      </c>
      <c r="AK992" s="4">
        <f t="shared" si="109"/>
        <v>0</v>
      </c>
      <c r="AL992" s="4">
        <f t="shared" si="110"/>
        <v>0</v>
      </c>
    </row>
    <row r="993" spans="6:38" ht="20.100000000000001" customHeight="1" x14ac:dyDescent="0.25">
      <c r="F993" s="4">
        <f t="shared" si="105"/>
        <v>0</v>
      </c>
      <c r="G993" s="218">
        <f t="shared" si="111"/>
        <v>0</v>
      </c>
      <c r="H993" s="212"/>
      <c r="I993" s="152"/>
      <c r="J993" s="152"/>
      <c r="K993" s="150"/>
      <c r="L993" s="150"/>
      <c r="M993" s="150"/>
      <c r="N993" s="150"/>
      <c r="O993" s="152"/>
      <c r="P993" s="152"/>
      <c r="Q993" s="152"/>
      <c r="R993" s="152"/>
      <c r="S993" s="152"/>
      <c r="T993" s="152"/>
      <c r="U993" s="152"/>
      <c r="V993" s="152"/>
      <c r="W993" s="152"/>
      <c r="X993" s="152"/>
      <c r="Y993" s="152"/>
      <c r="Z993" s="150"/>
      <c r="AA993" s="150"/>
      <c r="AB993" s="150"/>
      <c r="AC993" s="150"/>
      <c r="AD993" s="150"/>
      <c r="AE993" s="150"/>
      <c r="AF993" s="150"/>
      <c r="AG993" s="152"/>
      <c r="AH993" s="4">
        <f t="shared" si="106"/>
        <v>0</v>
      </c>
      <c r="AI993" s="4">
        <f t="shared" si="107"/>
        <v>0</v>
      </c>
      <c r="AJ993" s="4">
        <f t="shared" si="108"/>
        <v>0</v>
      </c>
      <c r="AK993" s="4">
        <f t="shared" si="109"/>
        <v>0</v>
      </c>
      <c r="AL993" s="4">
        <f t="shared" si="110"/>
        <v>0</v>
      </c>
    </row>
    <row r="994" spans="6:38" ht="20.100000000000001" customHeight="1" x14ac:dyDescent="0.25">
      <c r="F994" s="4">
        <f t="shared" si="105"/>
        <v>0</v>
      </c>
      <c r="G994" s="218">
        <f t="shared" si="111"/>
        <v>0</v>
      </c>
      <c r="H994" s="212"/>
      <c r="I994" s="152"/>
      <c r="J994" s="152"/>
      <c r="K994" s="150"/>
      <c r="L994" s="150"/>
      <c r="M994" s="150"/>
      <c r="N994" s="150"/>
      <c r="O994" s="152"/>
      <c r="P994" s="152"/>
      <c r="Q994" s="152"/>
      <c r="R994" s="152"/>
      <c r="S994" s="152"/>
      <c r="T994" s="152"/>
      <c r="U994" s="152"/>
      <c r="V994" s="152"/>
      <c r="W994" s="152"/>
      <c r="X994" s="152"/>
      <c r="Y994" s="152"/>
      <c r="Z994" s="150"/>
      <c r="AA994" s="150"/>
      <c r="AB994" s="150"/>
      <c r="AC994" s="150"/>
      <c r="AD994" s="150"/>
      <c r="AE994" s="150"/>
      <c r="AF994" s="150"/>
      <c r="AG994" s="152"/>
      <c r="AH994" s="4">
        <f t="shared" si="106"/>
        <v>0</v>
      </c>
      <c r="AI994" s="4">
        <f t="shared" si="107"/>
        <v>0</v>
      </c>
      <c r="AJ994" s="4">
        <f t="shared" si="108"/>
        <v>0</v>
      </c>
      <c r="AK994" s="4">
        <f t="shared" si="109"/>
        <v>0</v>
      </c>
      <c r="AL994" s="4">
        <f t="shared" si="110"/>
        <v>0</v>
      </c>
    </row>
    <row r="995" spans="6:38" ht="20.100000000000001" customHeight="1" x14ac:dyDescent="0.25">
      <c r="F995" s="4">
        <f t="shared" si="105"/>
        <v>0</v>
      </c>
      <c r="G995" s="218">
        <f t="shared" si="111"/>
        <v>0</v>
      </c>
      <c r="H995" s="212"/>
      <c r="I995" s="152"/>
      <c r="J995" s="152"/>
      <c r="K995" s="150"/>
      <c r="L995" s="150"/>
      <c r="M995" s="150"/>
      <c r="N995" s="150"/>
      <c r="O995" s="152"/>
      <c r="P995" s="152"/>
      <c r="Q995" s="152"/>
      <c r="R995" s="152"/>
      <c r="S995" s="152"/>
      <c r="T995" s="152"/>
      <c r="U995" s="152"/>
      <c r="V995" s="152"/>
      <c r="W995" s="152"/>
      <c r="X995" s="152"/>
      <c r="Y995" s="152"/>
      <c r="Z995" s="150"/>
      <c r="AA995" s="150"/>
      <c r="AB995" s="150"/>
      <c r="AC995" s="150"/>
      <c r="AD995" s="150"/>
      <c r="AE995" s="150"/>
      <c r="AF995" s="150"/>
      <c r="AG995" s="152"/>
      <c r="AH995" s="4">
        <f t="shared" si="106"/>
        <v>0</v>
      </c>
      <c r="AI995" s="4">
        <f t="shared" si="107"/>
        <v>0</v>
      </c>
      <c r="AJ995" s="4">
        <f t="shared" si="108"/>
        <v>0</v>
      </c>
      <c r="AK995" s="4">
        <f t="shared" si="109"/>
        <v>0</v>
      </c>
      <c r="AL995" s="4">
        <f t="shared" si="110"/>
        <v>0</v>
      </c>
    </row>
    <row r="996" spans="6:38" ht="20.100000000000001" customHeight="1" x14ac:dyDescent="0.25">
      <c r="F996" s="4">
        <f t="shared" si="105"/>
        <v>0</v>
      </c>
      <c r="G996" s="218">
        <f t="shared" si="111"/>
        <v>0</v>
      </c>
      <c r="H996" s="212"/>
      <c r="I996" s="152"/>
      <c r="J996" s="152"/>
      <c r="K996" s="150"/>
      <c r="L996" s="150"/>
      <c r="M996" s="150"/>
      <c r="N996" s="150"/>
      <c r="O996" s="152"/>
      <c r="P996" s="152"/>
      <c r="Q996" s="152"/>
      <c r="R996" s="152"/>
      <c r="S996" s="152"/>
      <c r="T996" s="152"/>
      <c r="U996" s="152"/>
      <c r="V996" s="152"/>
      <c r="W996" s="152"/>
      <c r="X996" s="152"/>
      <c r="Y996" s="152"/>
      <c r="Z996" s="150"/>
      <c r="AA996" s="150"/>
      <c r="AB996" s="150"/>
      <c r="AC996" s="150"/>
      <c r="AD996" s="150"/>
      <c r="AE996" s="150"/>
      <c r="AF996" s="150"/>
      <c r="AG996" s="152"/>
      <c r="AH996" s="4">
        <f t="shared" si="106"/>
        <v>0</v>
      </c>
      <c r="AI996" s="4">
        <f t="shared" si="107"/>
        <v>0</v>
      </c>
      <c r="AJ996" s="4">
        <f t="shared" si="108"/>
        <v>0</v>
      </c>
      <c r="AK996" s="4">
        <f t="shared" si="109"/>
        <v>0</v>
      </c>
      <c r="AL996" s="4">
        <f t="shared" si="110"/>
        <v>0</v>
      </c>
    </row>
    <row r="997" spans="6:38" ht="20.100000000000001" customHeight="1" x14ac:dyDescent="0.25">
      <c r="F997" s="4">
        <f t="shared" si="105"/>
        <v>0</v>
      </c>
      <c r="G997" s="218">
        <f t="shared" si="111"/>
        <v>0</v>
      </c>
      <c r="H997" s="212"/>
      <c r="I997" s="152"/>
      <c r="J997" s="152"/>
      <c r="K997" s="150"/>
      <c r="L997" s="150"/>
      <c r="M997" s="150"/>
      <c r="N997" s="150"/>
      <c r="O997" s="152"/>
      <c r="P997" s="152"/>
      <c r="Q997" s="152"/>
      <c r="R997" s="152"/>
      <c r="S997" s="152"/>
      <c r="T997" s="152"/>
      <c r="U997" s="152"/>
      <c r="V997" s="152"/>
      <c r="W997" s="152"/>
      <c r="X997" s="152"/>
      <c r="Y997" s="152"/>
      <c r="Z997" s="150"/>
      <c r="AA997" s="150"/>
      <c r="AB997" s="150"/>
      <c r="AC997" s="150"/>
      <c r="AD997" s="150"/>
      <c r="AE997" s="150"/>
      <c r="AF997" s="150"/>
      <c r="AG997" s="152"/>
      <c r="AH997" s="4">
        <f t="shared" si="106"/>
        <v>0</v>
      </c>
      <c r="AI997" s="4">
        <f t="shared" si="107"/>
        <v>0</v>
      </c>
      <c r="AJ997" s="4">
        <f t="shared" si="108"/>
        <v>0</v>
      </c>
      <c r="AK997" s="4">
        <f t="shared" si="109"/>
        <v>0</v>
      </c>
      <c r="AL997" s="4">
        <f t="shared" si="110"/>
        <v>0</v>
      </c>
    </row>
    <row r="998" spans="6:38" ht="20.100000000000001" customHeight="1" x14ac:dyDescent="0.25">
      <c r="F998" s="4">
        <f t="shared" si="105"/>
        <v>0</v>
      </c>
      <c r="G998" s="218">
        <f t="shared" si="111"/>
        <v>0</v>
      </c>
      <c r="H998" s="212"/>
      <c r="I998" s="152"/>
      <c r="J998" s="152"/>
      <c r="K998" s="150"/>
      <c r="L998" s="150"/>
      <c r="M998" s="150"/>
      <c r="N998" s="150"/>
      <c r="O998" s="152"/>
      <c r="P998" s="152"/>
      <c r="Q998" s="152"/>
      <c r="R998" s="152"/>
      <c r="S998" s="152"/>
      <c r="T998" s="152"/>
      <c r="U998" s="152"/>
      <c r="V998" s="152"/>
      <c r="W998" s="152"/>
      <c r="X998" s="152"/>
      <c r="Y998" s="152"/>
      <c r="Z998" s="150"/>
      <c r="AA998" s="150"/>
      <c r="AB998" s="150"/>
      <c r="AC998" s="150"/>
      <c r="AD998" s="150"/>
      <c r="AE998" s="150"/>
      <c r="AF998" s="150"/>
      <c r="AG998" s="152"/>
      <c r="AH998" s="4">
        <f t="shared" si="106"/>
        <v>0</v>
      </c>
      <c r="AI998" s="4">
        <f t="shared" si="107"/>
        <v>0</v>
      </c>
      <c r="AJ998" s="4">
        <f t="shared" si="108"/>
        <v>0</v>
      </c>
      <c r="AK998" s="4">
        <f t="shared" si="109"/>
        <v>0</v>
      </c>
      <c r="AL998" s="4">
        <f t="shared" si="110"/>
        <v>0</v>
      </c>
    </row>
    <row r="999" spans="6:38" ht="20.100000000000001" customHeight="1" x14ac:dyDescent="0.25">
      <c r="F999" s="4">
        <f t="shared" si="105"/>
        <v>0</v>
      </c>
      <c r="G999" s="218">
        <f t="shared" si="111"/>
        <v>0</v>
      </c>
      <c r="H999" s="212"/>
      <c r="I999" s="152"/>
      <c r="J999" s="152"/>
      <c r="K999" s="150"/>
      <c r="L999" s="150"/>
      <c r="M999" s="150"/>
      <c r="N999" s="150"/>
      <c r="O999" s="152"/>
      <c r="P999" s="152"/>
      <c r="Q999" s="152"/>
      <c r="R999" s="152"/>
      <c r="S999" s="152"/>
      <c r="T999" s="152"/>
      <c r="U999" s="152"/>
      <c r="V999" s="152"/>
      <c r="W999" s="152"/>
      <c r="X999" s="152"/>
      <c r="Y999" s="152"/>
      <c r="Z999" s="150"/>
      <c r="AA999" s="150"/>
      <c r="AB999" s="150"/>
      <c r="AC999" s="150"/>
      <c r="AD999" s="150"/>
      <c r="AE999" s="150"/>
      <c r="AF999" s="150"/>
      <c r="AG999" s="152"/>
      <c r="AH999" s="4">
        <f t="shared" si="106"/>
        <v>0</v>
      </c>
      <c r="AI999" s="4">
        <f t="shared" si="107"/>
        <v>0</v>
      </c>
      <c r="AJ999" s="4">
        <f t="shared" si="108"/>
        <v>0</v>
      </c>
      <c r="AK999" s="4">
        <f t="shared" si="109"/>
        <v>0</v>
      </c>
      <c r="AL999" s="4">
        <f t="shared" si="110"/>
        <v>0</v>
      </c>
    </row>
    <row r="1000" spans="6:38" ht="20.100000000000001" customHeight="1" x14ac:dyDescent="0.25">
      <c r="F1000" s="4">
        <f t="shared" si="105"/>
        <v>0</v>
      </c>
      <c r="G1000" s="218">
        <f t="shared" si="111"/>
        <v>0</v>
      </c>
      <c r="H1000" s="212"/>
      <c r="I1000" s="152"/>
      <c r="J1000" s="152"/>
      <c r="K1000" s="150"/>
      <c r="L1000" s="150"/>
      <c r="M1000" s="150"/>
      <c r="N1000" s="150"/>
      <c r="O1000" s="152"/>
      <c r="P1000" s="152"/>
      <c r="Q1000" s="152"/>
      <c r="R1000" s="152"/>
      <c r="S1000" s="152"/>
      <c r="T1000" s="152"/>
      <c r="U1000" s="152"/>
      <c r="V1000" s="152"/>
      <c r="W1000" s="152"/>
      <c r="X1000" s="152"/>
      <c r="Y1000" s="152"/>
      <c r="Z1000" s="150"/>
      <c r="AA1000" s="150"/>
      <c r="AB1000" s="150"/>
      <c r="AC1000" s="150"/>
      <c r="AD1000" s="150"/>
      <c r="AE1000" s="150"/>
      <c r="AF1000" s="150"/>
      <c r="AG1000" s="152"/>
      <c r="AH1000" s="4">
        <f t="shared" si="106"/>
        <v>0</v>
      </c>
      <c r="AI1000" s="4">
        <f t="shared" si="107"/>
        <v>0</v>
      </c>
      <c r="AJ1000" s="4">
        <f t="shared" si="108"/>
        <v>0</v>
      </c>
      <c r="AK1000" s="4">
        <f t="shared" si="109"/>
        <v>0</v>
      </c>
      <c r="AL1000" s="4">
        <f t="shared" si="110"/>
        <v>0</v>
      </c>
    </row>
    <row r="1001" spans="6:38" ht="20.100000000000001" customHeight="1" x14ac:dyDescent="0.25">
      <c r="F1001" s="4">
        <f t="shared" si="105"/>
        <v>0</v>
      </c>
      <c r="G1001" s="218">
        <f t="shared" si="111"/>
        <v>0</v>
      </c>
      <c r="H1001" s="212"/>
      <c r="I1001" s="152"/>
      <c r="J1001" s="152"/>
      <c r="K1001" s="150"/>
      <c r="L1001" s="150"/>
      <c r="M1001" s="150"/>
      <c r="N1001" s="150"/>
      <c r="O1001" s="152"/>
      <c r="P1001" s="152"/>
      <c r="Q1001" s="152"/>
      <c r="R1001" s="152"/>
      <c r="S1001" s="152"/>
      <c r="T1001" s="152"/>
      <c r="U1001" s="152"/>
      <c r="V1001" s="152"/>
      <c r="W1001" s="152"/>
      <c r="X1001" s="152"/>
      <c r="Y1001" s="152"/>
      <c r="Z1001" s="150"/>
      <c r="AA1001" s="150"/>
      <c r="AB1001" s="150"/>
      <c r="AC1001" s="150"/>
      <c r="AD1001" s="150"/>
      <c r="AE1001" s="150"/>
      <c r="AF1001" s="150"/>
      <c r="AG1001" s="152"/>
      <c r="AH1001" s="4">
        <f t="shared" si="106"/>
        <v>0</v>
      </c>
      <c r="AI1001" s="4">
        <f t="shared" si="107"/>
        <v>0</v>
      </c>
      <c r="AJ1001" s="4">
        <f t="shared" si="108"/>
        <v>0</v>
      </c>
      <c r="AK1001" s="4">
        <f t="shared" si="109"/>
        <v>0</v>
      </c>
      <c r="AL1001" s="4">
        <f t="shared" si="110"/>
        <v>0</v>
      </c>
    </row>
    <row r="1002" spans="6:38" ht="20.100000000000001" customHeight="1" x14ac:dyDescent="0.25">
      <c r="F1002" s="4">
        <f t="shared" si="105"/>
        <v>0</v>
      </c>
      <c r="G1002" s="218">
        <f t="shared" si="111"/>
        <v>0</v>
      </c>
      <c r="H1002" s="212"/>
      <c r="I1002" s="152"/>
      <c r="J1002" s="152"/>
      <c r="K1002" s="150"/>
      <c r="L1002" s="150"/>
      <c r="M1002" s="150"/>
      <c r="N1002" s="150"/>
      <c r="O1002" s="152"/>
      <c r="P1002" s="152"/>
      <c r="Q1002" s="152"/>
      <c r="R1002" s="152"/>
      <c r="S1002" s="152"/>
      <c r="T1002" s="152"/>
      <c r="U1002" s="152"/>
      <c r="V1002" s="152"/>
      <c r="W1002" s="152"/>
      <c r="X1002" s="152"/>
      <c r="Y1002" s="152"/>
      <c r="Z1002" s="150"/>
      <c r="AA1002" s="150"/>
      <c r="AB1002" s="150"/>
      <c r="AC1002" s="150"/>
      <c r="AD1002" s="150"/>
      <c r="AE1002" s="150"/>
      <c r="AF1002" s="150"/>
      <c r="AG1002" s="152"/>
      <c r="AH1002" s="4">
        <f t="shared" si="106"/>
        <v>0</v>
      </c>
      <c r="AI1002" s="4">
        <f t="shared" si="107"/>
        <v>0</v>
      </c>
      <c r="AJ1002" s="4">
        <f t="shared" si="108"/>
        <v>0</v>
      </c>
      <c r="AK1002" s="4">
        <f t="shared" si="109"/>
        <v>0</v>
      </c>
      <c r="AL1002" s="4">
        <f t="shared" si="110"/>
        <v>0</v>
      </c>
    </row>
    <row r="1003" spans="6:38" ht="20.100000000000001" customHeight="1" x14ac:dyDescent="0.25">
      <c r="F1003" s="4">
        <f t="shared" si="105"/>
        <v>0</v>
      </c>
      <c r="G1003" s="218">
        <f t="shared" si="111"/>
        <v>0</v>
      </c>
      <c r="H1003" s="212"/>
      <c r="I1003" s="152"/>
      <c r="J1003" s="152"/>
      <c r="K1003" s="150"/>
      <c r="L1003" s="150"/>
      <c r="M1003" s="150"/>
      <c r="N1003" s="150"/>
      <c r="O1003" s="152"/>
      <c r="P1003" s="152"/>
      <c r="Q1003" s="152"/>
      <c r="R1003" s="152"/>
      <c r="S1003" s="152"/>
      <c r="T1003" s="152"/>
      <c r="U1003" s="152"/>
      <c r="V1003" s="152"/>
      <c r="W1003" s="152"/>
      <c r="X1003" s="152"/>
      <c r="Y1003" s="152"/>
      <c r="Z1003" s="150"/>
      <c r="AA1003" s="150"/>
      <c r="AB1003" s="150"/>
      <c r="AC1003" s="150"/>
      <c r="AD1003" s="150"/>
      <c r="AE1003" s="150"/>
      <c r="AF1003" s="150"/>
      <c r="AG1003" s="152"/>
      <c r="AH1003" s="4">
        <f t="shared" si="106"/>
        <v>0</v>
      </c>
      <c r="AI1003" s="4">
        <f t="shared" si="107"/>
        <v>0</v>
      </c>
      <c r="AJ1003" s="4">
        <f t="shared" si="108"/>
        <v>0</v>
      </c>
      <c r="AK1003" s="4">
        <f t="shared" si="109"/>
        <v>0</v>
      </c>
      <c r="AL1003" s="4">
        <f t="shared" si="110"/>
        <v>0</v>
      </c>
    </row>
    <row r="1004" spans="6:38" ht="20.100000000000001" customHeight="1" x14ac:dyDescent="0.25">
      <c r="F1004" s="4">
        <f t="shared" si="105"/>
        <v>0</v>
      </c>
      <c r="G1004" s="218">
        <f t="shared" si="111"/>
        <v>0</v>
      </c>
      <c r="H1004" s="212"/>
      <c r="I1004" s="152"/>
      <c r="J1004" s="152"/>
      <c r="K1004" s="150"/>
      <c r="L1004" s="150"/>
      <c r="M1004" s="150"/>
      <c r="N1004" s="150"/>
      <c r="O1004" s="152"/>
      <c r="P1004" s="152"/>
      <c r="Q1004" s="152"/>
      <c r="R1004" s="152"/>
      <c r="S1004" s="152"/>
      <c r="T1004" s="152"/>
      <c r="U1004" s="152"/>
      <c r="V1004" s="152"/>
      <c r="W1004" s="152"/>
      <c r="X1004" s="152"/>
      <c r="Y1004" s="152"/>
      <c r="Z1004" s="150"/>
      <c r="AA1004" s="150"/>
      <c r="AB1004" s="150"/>
      <c r="AC1004" s="150"/>
      <c r="AD1004" s="150"/>
      <c r="AE1004" s="150"/>
      <c r="AF1004" s="150"/>
      <c r="AG1004" s="152"/>
      <c r="AH1004" s="4">
        <f t="shared" si="106"/>
        <v>0</v>
      </c>
      <c r="AI1004" s="4">
        <f t="shared" si="107"/>
        <v>0</v>
      </c>
      <c r="AJ1004" s="4">
        <f t="shared" si="108"/>
        <v>0</v>
      </c>
      <c r="AK1004" s="4">
        <f t="shared" si="109"/>
        <v>0</v>
      </c>
      <c r="AL1004" s="4">
        <f t="shared" si="110"/>
        <v>0</v>
      </c>
    </row>
    <row r="1005" spans="6:38" ht="20.100000000000001" customHeight="1" x14ac:dyDescent="0.25">
      <c r="F1005" s="4">
        <f t="shared" si="105"/>
        <v>0</v>
      </c>
      <c r="G1005" s="218">
        <f t="shared" si="111"/>
        <v>0</v>
      </c>
      <c r="H1005" s="212"/>
      <c r="I1005" s="152"/>
      <c r="J1005" s="152"/>
      <c r="K1005" s="150"/>
      <c r="L1005" s="150"/>
      <c r="M1005" s="150"/>
      <c r="N1005" s="150"/>
      <c r="O1005" s="152"/>
      <c r="P1005" s="152"/>
      <c r="Q1005" s="152"/>
      <c r="R1005" s="152"/>
      <c r="S1005" s="152"/>
      <c r="T1005" s="152"/>
      <c r="U1005" s="152"/>
      <c r="V1005" s="152"/>
      <c r="W1005" s="152"/>
      <c r="X1005" s="152"/>
      <c r="Y1005" s="152"/>
      <c r="Z1005" s="150"/>
      <c r="AA1005" s="150"/>
      <c r="AB1005" s="150"/>
      <c r="AC1005" s="150"/>
      <c r="AD1005" s="150"/>
      <c r="AE1005" s="150"/>
      <c r="AF1005" s="150"/>
      <c r="AG1005" s="152"/>
      <c r="AH1005" s="4">
        <f t="shared" si="106"/>
        <v>0</v>
      </c>
      <c r="AI1005" s="4">
        <f t="shared" si="107"/>
        <v>0</v>
      </c>
      <c r="AJ1005" s="4">
        <f t="shared" si="108"/>
        <v>0</v>
      </c>
      <c r="AK1005" s="4">
        <f t="shared" si="109"/>
        <v>0</v>
      </c>
      <c r="AL1005" s="4">
        <f t="shared" si="110"/>
        <v>0</v>
      </c>
    </row>
    <row r="1006" spans="6:38" ht="20.100000000000001" customHeight="1" x14ac:dyDescent="0.25">
      <c r="F1006" s="4">
        <f t="shared" si="105"/>
        <v>0</v>
      </c>
      <c r="G1006" s="218">
        <f t="shared" si="111"/>
        <v>0</v>
      </c>
      <c r="H1006" s="212"/>
      <c r="I1006" s="152"/>
      <c r="J1006" s="152"/>
      <c r="K1006" s="150"/>
      <c r="L1006" s="150"/>
      <c r="M1006" s="150"/>
      <c r="N1006" s="150"/>
      <c r="O1006" s="152"/>
      <c r="P1006" s="152"/>
      <c r="Q1006" s="152"/>
      <c r="R1006" s="152"/>
      <c r="S1006" s="152"/>
      <c r="T1006" s="152"/>
      <c r="U1006" s="152"/>
      <c r="V1006" s="152"/>
      <c r="W1006" s="152"/>
      <c r="X1006" s="152"/>
      <c r="Y1006" s="152"/>
      <c r="Z1006" s="150"/>
      <c r="AA1006" s="150"/>
      <c r="AB1006" s="150"/>
      <c r="AC1006" s="150"/>
      <c r="AD1006" s="150"/>
      <c r="AE1006" s="150"/>
      <c r="AF1006" s="150"/>
      <c r="AG1006" s="152"/>
      <c r="AH1006" s="4">
        <f t="shared" si="106"/>
        <v>0</v>
      </c>
      <c r="AI1006" s="4">
        <f t="shared" si="107"/>
        <v>0</v>
      </c>
      <c r="AJ1006" s="4">
        <f t="shared" si="108"/>
        <v>0</v>
      </c>
      <c r="AK1006" s="4">
        <f t="shared" si="109"/>
        <v>0</v>
      </c>
      <c r="AL1006" s="4">
        <f t="shared" si="110"/>
        <v>0</v>
      </c>
    </row>
    <row r="1007" spans="6:38" ht="20.100000000000001" customHeight="1" x14ac:dyDescent="0.25">
      <c r="F1007" s="4">
        <f t="shared" si="105"/>
        <v>0</v>
      </c>
      <c r="G1007" s="218">
        <f t="shared" si="111"/>
        <v>0</v>
      </c>
      <c r="H1007" s="212"/>
      <c r="I1007" s="152"/>
      <c r="J1007" s="152"/>
      <c r="K1007" s="150"/>
      <c r="L1007" s="150"/>
      <c r="M1007" s="150"/>
      <c r="N1007" s="150"/>
      <c r="O1007" s="152"/>
      <c r="P1007" s="152"/>
      <c r="Q1007" s="152"/>
      <c r="R1007" s="152"/>
      <c r="S1007" s="152"/>
      <c r="T1007" s="152"/>
      <c r="U1007" s="152"/>
      <c r="V1007" s="152"/>
      <c r="W1007" s="152"/>
      <c r="X1007" s="152"/>
      <c r="Y1007" s="152"/>
      <c r="Z1007" s="150"/>
      <c r="AA1007" s="150"/>
      <c r="AB1007" s="150"/>
      <c r="AC1007" s="150"/>
      <c r="AD1007" s="150"/>
      <c r="AE1007" s="150"/>
      <c r="AF1007" s="150"/>
      <c r="AG1007" s="152"/>
      <c r="AH1007" s="4">
        <f t="shared" si="106"/>
        <v>0</v>
      </c>
      <c r="AI1007" s="4">
        <f t="shared" si="107"/>
        <v>0</v>
      </c>
      <c r="AJ1007" s="4">
        <f t="shared" si="108"/>
        <v>0</v>
      </c>
      <c r="AK1007" s="4">
        <f t="shared" si="109"/>
        <v>0</v>
      </c>
      <c r="AL1007" s="4">
        <f t="shared" si="110"/>
        <v>0</v>
      </c>
    </row>
    <row r="1008" spans="6:38" ht="20.100000000000001" customHeight="1" x14ac:dyDescent="0.25">
      <c r="F1008" s="4">
        <f t="shared" si="105"/>
        <v>0</v>
      </c>
      <c r="G1008" s="218">
        <f t="shared" si="111"/>
        <v>0</v>
      </c>
      <c r="H1008" s="212"/>
      <c r="I1008" s="152"/>
      <c r="J1008" s="152"/>
      <c r="K1008" s="150"/>
      <c r="L1008" s="150"/>
      <c r="M1008" s="150"/>
      <c r="N1008" s="150"/>
      <c r="O1008" s="152"/>
      <c r="P1008" s="152"/>
      <c r="Q1008" s="152"/>
      <c r="R1008" s="152"/>
      <c r="S1008" s="152"/>
      <c r="T1008" s="152"/>
      <c r="U1008" s="152"/>
      <c r="V1008" s="152"/>
      <c r="W1008" s="152"/>
      <c r="X1008" s="152"/>
      <c r="Y1008" s="152"/>
      <c r="Z1008" s="150"/>
      <c r="AA1008" s="150"/>
      <c r="AB1008" s="150"/>
      <c r="AC1008" s="150"/>
      <c r="AD1008" s="150"/>
      <c r="AE1008" s="150"/>
      <c r="AF1008" s="150"/>
      <c r="AG1008" s="152"/>
      <c r="AH1008" s="4">
        <f t="shared" si="106"/>
        <v>0</v>
      </c>
      <c r="AI1008" s="4">
        <f t="shared" si="107"/>
        <v>0</v>
      </c>
      <c r="AJ1008" s="4">
        <f t="shared" si="108"/>
        <v>0</v>
      </c>
      <c r="AK1008" s="4">
        <f t="shared" si="109"/>
        <v>0</v>
      </c>
      <c r="AL1008" s="4">
        <f t="shared" si="110"/>
        <v>0</v>
      </c>
    </row>
    <row r="1009" spans="6:38" ht="20.100000000000001" customHeight="1" x14ac:dyDescent="0.25">
      <c r="F1009" s="4">
        <f t="shared" si="105"/>
        <v>0</v>
      </c>
      <c r="G1009" s="218">
        <f t="shared" si="111"/>
        <v>0</v>
      </c>
      <c r="H1009" s="212"/>
      <c r="I1009" s="152"/>
      <c r="J1009" s="152"/>
      <c r="K1009" s="150"/>
      <c r="L1009" s="150"/>
      <c r="M1009" s="150"/>
      <c r="N1009" s="150"/>
      <c r="O1009" s="152"/>
      <c r="P1009" s="152"/>
      <c r="Q1009" s="152"/>
      <c r="R1009" s="152"/>
      <c r="S1009" s="152"/>
      <c r="T1009" s="152"/>
      <c r="U1009" s="152"/>
      <c r="V1009" s="152"/>
      <c r="W1009" s="152"/>
      <c r="X1009" s="152"/>
      <c r="Y1009" s="152"/>
      <c r="Z1009" s="150"/>
      <c r="AA1009" s="150"/>
      <c r="AB1009" s="150"/>
      <c r="AC1009" s="150"/>
      <c r="AD1009" s="150"/>
      <c r="AE1009" s="150"/>
      <c r="AF1009" s="150"/>
      <c r="AG1009" s="152"/>
      <c r="AH1009" s="4">
        <f t="shared" si="106"/>
        <v>0</v>
      </c>
      <c r="AI1009" s="4">
        <f t="shared" si="107"/>
        <v>0</v>
      </c>
      <c r="AJ1009" s="4">
        <f t="shared" si="108"/>
        <v>0</v>
      </c>
      <c r="AK1009" s="4">
        <f t="shared" si="109"/>
        <v>0</v>
      </c>
      <c r="AL1009" s="4">
        <f t="shared" si="110"/>
        <v>0</v>
      </c>
    </row>
    <row r="1010" spans="6:38" ht="20.100000000000001" customHeight="1" x14ac:dyDescent="0.25">
      <c r="F1010" s="4">
        <f t="shared" si="105"/>
        <v>0</v>
      </c>
      <c r="G1010" s="218">
        <f t="shared" si="111"/>
        <v>0</v>
      </c>
      <c r="H1010" s="212"/>
      <c r="I1010" s="152"/>
      <c r="J1010" s="152"/>
      <c r="K1010" s="150"/>
      <c r="L1010" s="150"/>
      <c r="M1010" s="150"/>
      <c r="N1010" s="150"/>
      <c r="O1010" s="152"/>
      <c r="P1010" s="152"/>
      <c r="Q1010" s="152"/>
      <c r="R1010" s="152"/>
      <c r="S1010" s="152"/>
      <c r="T1010" s="152"/>
      <c r="U1010" s="152"/>
      <c r="V1010" s="152"/>
      <c r="W1010" s="152"/>
      <c r="X1010" s="152"/>
      <c r="Y1010" s="152"/>
      <c r="Z1010" s="150"/>
      <c r="AA1010" s="150"/>
      <c r="AB1010" s="150"/>
      <c r="AC1010" s="150"/>
      <c r="AD1010" s="150"/>
      <c r="AE1010" s="150"/>
      <c r="AF1010" s="150"/>
      <c r="AG1010" s="152"/>
      <c r="AH1010" s="4">
        <f t="shared" si="106"/>
        <v>0</v>
      </c>
      <c r="AI1010" s="4">
        <f t="shared" si="107"/>
        <v>0</v>
      </c>
      <c r="AJ1010" s="4">
        <f t="shared" si="108"/>
        <v>0</v>
      </c>
      <c r="AK1010" s="4">
        <f t="shared" si="109"/>
        <v>0</v>
      </c>
      <c r="AL1010" s="4">
        <f t="shared" si="110"/>
        <v>0</v>
      </c>
    </row>
    <row r="1011" spans="6:38" ht="20.100000000000001" customHeight="1" x14ac:dyDescent="0.25">
      <c r="F1011" s="4">
        <f t="shared" si="105"/>
        <v>0</v>
      </c>
      <c r="G1011" s="218">
        <f t="shared" si="111"/>
        <v>0</v>
      </c>
      <c r="H1011" s="212"/>
      <c r="I1011" s="152"/>
      <c r="J1011" s="152"/>
      <c r="K1011" s="150"/>
      <c r="L1011" s="150"/>
      <c r="M1011" s="150"/>
      <c r="N1011" s="150"/>
      <c r="O1011" s="152"/>
      <c r="P1011" s="152"/>
      <c r="Q1011" s="152"/>
      <c r="R1011" s="152"/>
      <c r="S1011" s="152"/>
      <c r="T1011" s="152"/>
      <c r="U1011" s="152"/>
      <c r="V1011" s="152"/>
      <c r="W1011" s="152"/>
      <c r="X1011" s="152"/>
      <c r="Y1011" s="152"/>
      <c r="Z1011" s="150"/>
      <c r="AA1011" s="150"/>
      <c r="AB1011" s="150"/>
      <c r="AC1011" s="150"/>
      <c r="AD1011" s="150"/>
      <c r="AE1011" s="150"/>
      <c r="AF1011" s="150"/>
      <c r="AG1011" s="152"/>
      <c r="AH1011" s="4">
        <f t="shared" si="106"/>
        <v>0</v>
      </c>
      <c r="AI1011" s="4">
        <f t="shared" si="107"/>
        <v>0</v>
      </c>
      <c r="AJ1011" s="4">
        <f t="shared" si="108"/>
        <v>0</v>
      </c>
      <c r="AK1011" s="4">
        <f t="shared" si="109"/>
        <v>0</v>
      </c>
      <c r="AL1011" s="4">
        <f t="shared" si="110"/>
        <v>0</v>
      </c>
    </row>
    <row r="1012" spans="6:38" ht="20.100000000000001" customHeight="1" x14ac:dyDescent="0.25">
      <c r="F1012" s="4">
        <f t="shared" si="105"/>
        <v>0</v>
      </c>
      <c r="G1012" s="218">
        <f t="shared" si="111"/>
        <v>0</v>
      </c>
      <c r="H1012" s="212"/>
      <c r="I1012" s="152"/>
      <c r="J1012" s="152"/>
      <c r="K1012" s="150"/>
      <c r="L1012" s="150"/>
      <c r="M1012" s="150"/>
      <c r="N1012" s="150"/>
      <c r="O1012" s="152"/>
      <c r="P1012" s="152"/>
      <c r="Q1012" s="152"/>
      <c r="R1012" s="152"/>
      <c r="S1012" s="152"/>
      <c r="T1012" s="152"/>
      <c r="U1012" s="152"/>
      <c r="V1012" s="152"/>
      <c r="W1012" s="152"/>
      <c r="X1012" s="152"/>
      <c r="Y1012" s="152"/>
      <c r="Z1012" s="150"/>
      <c r="AA1012" s="150"/>
      <c r="AB1012" s="150"/>
      <c r="AC1012" s="150"/>
      <c r="AD1012" s="150"/>
      <c r="AE1012" s="150"/>
      <c r="AF1012" s="150"/>
      <c r="AG1012" s="152"/>
      <c r="AH1012" s="4">
        <f t="shared" si="106"/>
        <v>0</v>
      </c>
      <c r="AI1012" s="4">
        <f t="shared" si="107"/>
        <v>0</v>
      </c>
      <c r="AJ1012" s="4">
        <f t="shared" si="108"/>
        <v>0</v>
      </c>
      <c r="AK1012" s="4">
        <f t="shared" si="109"/>
        <v>0</v>
      </c>
      <c r="AL1012" s="4">
        <f t="shared" si="110"/>
        <v>0</v>
      </c>
    </row>
  </sheetData>
  <sheetProtection password="CD8E" sheet="1" objects="1" scenarios="1"/>
  <mergeCells count="18">
    <mergeCell ref="G10:G12"/>
    <mergeCell ref="H10:H12"/>
    <mergeCell ref="P10:Y10"/>
    <mergeCell ref="AG10:AG12"/>
    <mergeCell ref="I10:O10"/>
    <mergeCell ref="I11:I12"/>
    <mergeCell ref="J11:J12"/>
    <mergeCell ref="K11:K12"/>
    <mergeCell ref="L11:L12"/>
    <mergeCell ref="T11:U11"/>
    <mergeCell ref="V11:W11"/>
    <mergeCell ref="X11:Y11"/>
    <mergeCell ref="Z10:AF11"/>
    <mergeCell ref="M11:M12"/>
    <mergeCell ref="N11:N12"/>
    <mergeCell ref="O11:O12"/>
    <mergeCell ref="P11:Q11"/>
    <mergeCell ref="R11:S11"/>
  </mergeCells>
  <conditionalFormatting sqref="G18:AG1012 G14:G17">
    <cfRule type="expression" dxfId="18" priority="2">
      <formula>$G13=0</formula>
    </cfRule>
  </conditionalFormatting>
  <conditionalFormatting sqref="H14:AG17">
    <cfRule type="expression" dxfId="17" priority="1">
      <formula>$G13=0</formula>
    </cfRule>
  </conditionalFormatting>
  <dataValidations count="2">
    <dataValidation type="list" allowBlank="1" showInputMessage="1" showErrorMessage="1" sqref="X13:X1012 R13:R1012 T13:T1012 V13:V1012 P13:P1012">
      <formula1>संशोधन</formula1>
    </dataValidation>
    <dataValidation allowBlank="1" showInputMessage="1" showErrorMessage="1" prompt="क्र.सं. स्वत: प्रदर्शित होगी" sqref="G13"/>
  </dataValidations>
  <pageMargins left="0" right="0" top="0" bottom="0" header="0" footer="0"/>
  <pageSetup paperSize="9" scale="3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F82"/>
  <sheetViews>
    <sheetView view="pageBreakPreview" zoomScaleNormal="100" zoomScaleSheetLayoutView="100" workbookViewId="0">
      <pane ySplit="7" topLeftCell="A8" activePane="bottomLeft" state="frozen"/>
      <selection pane="bottomLeft" activeCell="AD20" sqref="AD20"/>
    </sheetView>
  </sheetViews>
  <sheetFormatPr defaultRowHeight="15" x14ac:dyDescent="0.25"/>
  <cols>
    <col min="1" max="21" width="4.7109375" style="4" customWidth="1"/>
    <col min="22" max="22" width="1.7109375" style="4" customWidth="1"/>
    <col min="23" max="23" width="13.42578125" style="4" hidden="1" customWidth="1"/>
    <col min="24" max="25" width="9.140625" style="4" hidden="1" customWidth="1"/>
    <col min="26" max="32" width="4.7109375" style="4" customWidth="1"/>
    <col min="33" max="16384" width="9.140625" style="4"/>
  </cols>
  <sheetData>
    <row r="1" spans="1:32" x14ac:dyDescent="0.25">
      <c r="A1" s="481"/>
      <c r="B1" s="482"/>
      <c r="C1" s="482"/>
      <c r="D1" s="482"/>
      <c r="E1" s="482"/>
      <c r="F1" s="482"/>
      <c r="G1" s="502" t="s">
        <v>30</v>
      </c>
      <c r="H1" s="503"/>
      <c r="I1" s="503"/>
      <c r="J1" s="503"/>
      <c r="K1" s="503"/>
      <c r="L1" s="503"/>
      <c r="M1" s="503"/>
      <c r="N1" s="503"/>
      <c r="O1" s="503"/>
      <c r="P1" s="3"/>
      <c r="Q1" s="3"/>
      <c r="R1" s="3"/>
      <c r="S1" s="3"/>
      <c r="T1" s="3"/>
      <c r="U1" s="3"/>
      <c r="V1" s="589"/>
      <c r="W1" s="4" t="str">
        <f>IFERROR(IF($AB$4&gt;=1,VLOOKUP($AB$4,'R-8'!$G$13:$AG$1012,5,0),""),"")</f>
        <v/>
      </c>
      <c r="X1" s="97">
        <f>LEN(W1)</f>
        <v>0</v>
      </c>
      <c r="Y1" s="6" t="s">
        <v>120</v>
      </c>
      <c r="Z1" s="542" t="s">
        <v>288</v>
      </c>
      <c r="AA1" s="542"/>
      <c r="AB1" s="542"/>
      <c r="AC1" s="542"/>
      <c r="AD1" s="542"/>
      <c r="AE1" s="542"/>
      <c r="AF1" s="542"/>
    </row>
    <row r="2" spans="1:32" x14ac:dyDescent="0.25">
      <c r="A2" s="483"/>
      <c r="B2" s="484"/>
      <c r="C2" s="484"/>
      <c r="D2" s="484"/>
      <c r="E2" s="484"/>
      <c r="F2" s="484"/>
      <c r="G2" s="504"/>
      <c r="H2" s="504"/>
      <c r="I2" s="504"/>
      <c r="J2" s="504"/>
      <c r="K2" s="504"/>
      <c r="L2" s="504"/>
      <c r="M2" s="504"/>
      <c r="N2" s="504"/>
      <c r="O2" s="504"/>
      <c r="P2" s="7"/>
      <c r="Q2" s="7"/>
      <c r="R2" s="7"/>
      <c r="S2" s="7"/>
      <c r="T2" s="7"/>
      <c r="U2" s="7"/>
      <c r="V2" s="590"/>
      <c r="W2" s="4" t="str">
        <f>IFERROR(IF($AB$4&gt;=1,VLOOKUP($AB$4,'R-8'!$G$13:$AG$1012,6,0),""),"")</f>
        <v/>
      </c>
      <c r="X2" s="97">
        <f>LEN(W2)</f>
        <v>0</v>
      </c>
      <c r="Z2" s="542"/>
      <c r="AA2" s="542"/>
      <c r="AB2" s="542"/>
      <c r="AC2" s="542"/>
      <c r="AD2" s="542"/>
      <c r="AE2" s="542"/>
      <c r="AF2" s="542"/>
    </row>
    <row r="3" spans="1:32" ht="20.100000000000001" customHeight="1" thickBot="1" x14ac:dyDescent="0.3">
      <c r="A3" s="483"/>
      <c r="B3" s="484"/>
      <c r="C3" s="484"/>
      <c r="D3" s="484"/>
      <c r="E3" s="484"/>
      <c r="F3" s="484"/>
      <c r="G3" s="8"/>
      <c r="H3" s="8"/>
      <c r="I3" s="505" t="s">
        <v>213</v>
      </c>
      <c r="J3" s="505"/>
      <c r="K3" s="505"/>
      <c r="L3" s="505"/>
      <c r="M3" s="505"/>
      <c r="N3" s="8"/>
      <c r="O3" s="8"/>
      <c r="P3" s="7"/>
      <c r="Q3" s="7"/>
      <c r="R3" s="7"/>
      <c r="S3" s="7"/>
      <c r="T3" s="7"/>
      <c r="U3" s="7"/>
      <c r="V3" s="590"/>
      <c r="Z3" s="542"/>
      <c r="AA3" s="542"/>
      <c r="AB3" s="542"/>
      <c r="AC3" s="542"/>
      <c r="AD3" s="542"/>
      <c r="AE3" s="542"/>
      <c r="AF3" s="542"/>
    </row>
    <row r="4" spans="1:32" ht="20.100000000000001" customHeight="1" x14ac:dyDescent="0.25">
      <c r="A4" s="483"/>
      <c r="B4" s="484"/>
      <c r="C4" s="484"/>
      <c r="D4" s="484"/>
      <c r="E4" s="484"/>
      <c r="F4" s="484"/>
      <c r="G4" s="8"/>
      <c r="H4" s="8"/>
      <c r="I4" s="505"/>
      <c r="J4" s="505"/>
      <c r="K4" s="505"/>
      <c r="L4" s="505"/>
      <c r="M4" s="505"/>
      <c r="N4" s="506" t="s">
        <v>162</v>
      </c>
      <c r="O4" s="506"/>
      <c r="P4" s="506"/>
      <c r="Q4" s="506"/>
      <c r="R4" s="506"/>
      <c r="S4" s="506"/>
      <c r="T4" s="506"/>
      <c r="U4" s="506"/>
      <c r="V4" s="590"/>
      <c r="W4" s="4">
        <f>COUNTIF(X12:X16,"&gt;=1")</f>
        <v>0</v>
      </c>
      <c r="AB4" s="553"/>
      <c r="AC4" s="554"/>
      <c r="AD4" s="555"/>
    </row>
    <row r="5" spans="1:32" ht="15.75" thickBot="1" x14ac:dyDescent="0.3">
      <c r="A5" s="483"/>
      <c r="B5" s="484"/>
      <c r="C5" s="484"/>
      <c r="D5" s="484"/>
      <c r="E5" s="484"/>
      <c r="F5" s="484"/>
      <c r="G5" s="7"/>
      <c r="H5" s="7"/>
      <c r="I5" s="7"/>
      <c r="J5" s="7"/>
      <c r="K5" s="7"/>
      <c r="L5" s="7"/>
      <c r="M5" s="7"/>
      <c r="N5" s="7"/>
      <c r="O5" s="7"/>
      <c r="P5" s="7"/>
      <c r="Q5" s="370" t="s">
        <v>33</v>
      </c>
      <c r="R5" s="370"/>
      <c r="S5" s="370"/>
      <c r="T5" s="370"/>
      <c r="U5" s="370"/>
      <c r="V5" s="590"/>
      <c r="W5" s="4">
        <f>COUNTIF(X12:X16,"0")</f>
        <v>0</v>
      </c>
      <c r="AB5" s="556"/>
      <c r="AC5" s="557"/>
      <c r="AD5" s="558"/>
    </row>
    <row r="6" spans="1:32" ht="15.75" thickBot="1" x14ac:dyDescent="0.3">
      <c r="A6" s="9"/>
      <c r="B6" s="10"/>
      <c r="C6" s="10"/>
      <c r="D6" s="480" t="s">
        <v>34</v>
      </c>
      <c r="E6" s="480"/>
      <c r="F6" s="480"/>
      <c r="G6" s="480"/>
      <c r="H6" s="480"/>
      <c r="I6" s="480"/>
      <c r="J6" s="480"/>
      <c r="K6" s="480"/>
      <c r="L6" s="480"/>
      <c r="M6" s="480"/>
      <c r="N6" s="480"/>
      <c r="O6" s="480"/>
      <c r="P6" s="480"/>
      <c r="Q6" s="480"/>
      <c r="R6" s="480"/>
      <c r="S6" s="10"/>
      <c r="T6" s="10"/>
      <c r="U6" s="10"/>
      <c r="V6" s="591"/>
      <c r="AA6" s="11"/>
    </row>
    <row r="7" spans="1:32" ht="19.5" thickBot="1" x14ac:dyDescent="0.3">
      <c r="A7" s="693" t="s">
        <v>195</v>
      </c>
      <c r="B7" s="694"/>
      <c r="C7" s="694"/>
      <c r="D7" s="694"/>
      <c r="E7" s="694"/>
      <c r="F7" s="694"/>
      <c r="G7" s="694"/>
      <c r="H7" s="694"/>
      <c r="I7" s="694"/>
      <c r="J7" s="694"/>
      <c r="K7" s="694"/>
      <c r="L7" s="694"/>
      <c r="M7" s="694"/>
      <c r="N7" s="694"/>
      <c r="O7" s="694"/>
      <c r="P7" s="694"/>
      <c r="Q7" s="694"/>
      <c r="R7" s="694"/>
      <c r="S7" s="694"/>
      <c r="T7" s="694"/>
      <c r="U7" s="694"/>
      <c r="V7" s="96"/>
      <c r="W7" s="98" t="str">
        <f>IFERROR(IF($AB$4&gt;=1,VLOOKUP($AB$4,'R-8'!$G$13:$AL$1012,28,0),""),"")</f>
        <v/>
      </c>
      <c r="X7" s="4">
        <v>1</v>
      </c>
      <c r="Y7" s="4">
        <v>2</v>
      </c>
    </row>
    <row r="8" spans="1:32" ht="18.95" customHeight="1" thickBot="1" x14ac:dyDescent="0.3">
      <c r="A8" s="508" t="s">
        <v>37</v>
      </c>
      <c r="B8" s="509"/>
      <c r="C8" s="509"/>
      <c r="D8" s="509"/>
      <c r="E8" s="509"/>
      <c r="F8" s="509"/>
      <c r="G8" s="509"/>
      <c r="H8" s="509"/>
      <c r="I8" s="509"/>
      <c r="J8" s="509"/>
      <c r="K8" s="509"/>
      <c r="L8" s="509"/>
      <c r="M8" s="509"/>
      <c r="N8" s="509"/>
      <c r="O8" s="509"/>
      <c r="P8" s="509"/>
      <c r="Q8" s="509"/>
      <c r="R8" s="509"/>
      <c r="S8" s="509"/>
      <c r="T8" s="509"/>
      <c r="U8" s="509"/>
      <c r="V8" s="99"/>
      <c r="W8" s="98" t="str">
        <f>IFERROR(IF($AB$4&gt;=1,VLOOKUP($AB$4,'R-8'!$G$13:$AL$1012,29,0),""),"")</f>
        <v/>
      </c>
      <c r="X8" s="4">
        <v>3</v>
      </c>
      <c r="Y8" s="4">
        <v>4</v>
      </c>
    </row>
    <row r="9" spans="1:32" ht="18.95" customHeight="1" x14ac:dyDescent="0.25">
      <c r="A9" s="689" t="s">
        <v>85</v>
      </c>
      <c r="B9" s="690"/>
      <c r="C9" s="690"/>
      <c r="D9" s="690"/>
      <c r="E9" s="690"/>
      <c r="F9" s="690"/>
      <c r="G9" s="690"/>
      <c r="H9" s="407" t="str">
        <f>IFERROR(IF($AB$4&gt;=1,CONCATENATE(HOME!AJ4," ",HOME!AR4),""),"")</f>
        <v/>
      </c>
      <c r="I9" s="407"/>
      <c r="J9" s="407"/>
      <c r="K9" s="407"/>
      <c r="L9" s="407"/>
      <c r="M9" s="407"/>
      <c r="N9" s="407"/>
      <c r="O9" s="484" t="s">
        <v>192</v>
      </c>
      <c r="P9" s="484"/>
      <c r="Q9" s="484"/>
      <c r="R9" s="481"/>
      <c r="S9" s="482"/>
      <c r="T9" s="482"/>
      <c r="U9" s="482"/>
      <c r="V9" s="589"/>
      <c r="W9" s="98" t="str">
        <f>IFERROR(IF($AB$4&gt;=1,VLOOKUP($AB$4,'R-8'!$G$13:$AL$1012,30,0),""),"")</f>
        <v/>
      </c>
      <c r="X9" s="4">
        <v>5</v>
      </c>
      <c r="Y9" s="4">
        <v>6</v>
      </c>
    </row>
    <row r="10" spans="1:32" ht="18.95" customHeight="1" thickBot="1" x14ac:dyDescent="0.3">
      <c r="A10" s="56"/>
      <c r="B10" s="501" t="s">
        <v>193</v>
      </c>
      <c r="C10" s="501"/>
      <c r="D10" s="501"/>
      <c r="E10" s="501"/>
      <c r="F10" s="501"/>
      <c r="G10" s="501"/>
      <c r="H10" s="501"/>
      <c r="I10" s="501"/>
      <c r="J10" s="501"/>
      <c r="K10" s="501"/>
      <c r="L10" s="501"/>
      <c r="M10" s="501"/>
      <c r="N10" s="501"/>
      <c r="O10" s="501"/>
      <c r="P10" s="501"/>
      <c r="Q10" s="501"/>
      <c r="R10" s="483"/>
      <c r="S10" s="484"/>
      <c r="T10" s="484"/>
      <c r="U10" s="484"/>
      <c r="V10" s="590"/>
      <c r="W10" s="98" t="str">
        <f>IFERROR(IF($AB$4&gt;=1,VLOOKUP($AB$4,'R-8'!$G$13:$AL$1012,31,0),""),"")</f>
        <v/>
      </c>
      <c r="X10" s="4">
        <v>7</v>
      </c>
      <c r="Y10" s="4">
        <v>8</v>
      </c>
    </row>
    <row r="11" spans="1:32" ht="18.95" customHeight="1" x14ac:dyDescent="0.25">
      <c r="A11" s="686" t="s">
        <v>194</v>
      </c>
      <c r="B11" s="686"/>
      <c r="C11" s="686"/>
      <c r="D11" s="686"/>
      <c r="E11" s="686"/>
      <c r="F11" s="686"/>
      <c r="G11" s="686"/>
      <c r="H11" s="686"/>
      <c r="I11" s="686"/>
      <c r="J11" s="686"/>
      <c r="K11" s="686"/>
      <c r="L11" s="686"/>
      <c r="M11" s="686"/>
      <c r="N11" s="686"/>
      <c r="O11" s="686"/>
      <c r="P11" s="686"/>
      <c r="Q11" s="686"/>
      <c r="R11" s="483"/>
      <c r="S11" s="484"/>
      <c r="T11" s="484"/>
      <c r="U11" s="484"/>
      <c r="V11" s="590"/>
      <c r="W11" s="98" t="str">
        <f>IFERROR(IF($AB$4&gt;=1,VLOOKUP($AB$4,'R-8'!$G$13:$AL$1012,32,0),""),"")</f>
        <v/>
      </c>
      <c r="X11" s="4">
        <v>9</v>
      </c>
      <c r="Y11" s="4">
        <v>10</v>
      </c>
    </row>
    <row r="12" spans="1:32" ht="18.95" customHeight="1" thickBot="1" x14ac:dyDescent="0.3">
      <c r="A12" s="687"/>
      <c r="B12" s="687"/>
      <c r="C12" s="687"/>
      <c r="D12" s="687"/>
      <c r="E12" s="687"/>
      <c r="F12" s="687"/>
      <c r="G12" s="687"/>
      <c r="H12" s="687"/>
      <c r="I12" s="687"/>
      <c r="J12" s="687"/>
      <c r="K12" s="687"/>
      <c r="L12" s="687"/>
      <c r="M12" s="687"/>
      <c r="N12" s="687"/>
      <c r="O12" s="687"/>
      <c r="P12" s="687"/>
      <c r="Q12" s="687"/>
      <c r="R12" s="483"/>
      <c r="S12" s="484"/>
      <c r="T12" s="484"/>
      <c r="U12" s="484"/>
      <c r="V12" s="590"/>
      <c r="W12" s="98">
        <v>1</v>
      </c>
      <c r="X12" s="4" t="str">
        <f>IF(W7&gt;=3,W7,IF(W7&gt;=2,0,IF(W7&gt;=1,W7,0)))</f>
        <v/>
      </c>
      <c r="Y12" s="4">
        <f>IFERROR(IF($W$4&gt;=1,SMALL($X$12:$X$16,$W$5+W12),0),0)</f>
        <v>0</v>
      </c>
    </row>
    <row r="13" spans="1:32" ht="21" customHeight="1" thickBot="1" x14ac:dyDescent="0.3">
      <c r="A13" s="100" t="s">
        <v>40</v>
      </c>
      <c r="B13" s="513" t="s">
        <v>48</v>
      </c>
      <c r="C13" s="513"/>
      <c r="D13" s="514"/>
      <c r="E13" s="698" t="str">
        <f>IFERROR(IF($AB$4&gt;=1,VLOOKUP($AB$4,'R-8'!$G$13:$AG$1012,3,0),""),"")</f>
        <v/>
      </c>
      <c r="F13" s="691"/>
      <c r="G13" s="691"/>
      <c r="H13" s="691"/>
      <c r="I13" s="691"/>
      <c r="J13" s="691"/>
      <c r="K13" s="691"/>
      <c r="L13" s="691"/>
      <c r="M13" s="691"/>
      <c r="N13" s="691"/>
      <c r="O13" s="691"/>
      <c r="P13" s="691"/>
      <c r="Q13" s="691"/>
      <c r="R13" s="483"/>
      <c r="S13" s="484"/>
      <c r="T13" s="484"/>
      <c r="U13" s="484"/>
      <c r="V13" s="590"/>
      <c r="W13" s="4">
        <v>2</v>
      </c>
      <c r="X13" s="4" t="str">
        <f t="shared" ref="X13:X16" si="0">IF(W8&gt;=3,W8,IF(W8&gt;=2,0,IF(W8&gt;=1,W8,0)))</f>
        <v/>
      </c>
      <c r="Y13" s="4">
        <f t="shared" ref="Y13:Y16" si="1">IFERROR(IF($W$4&gt;=1,SMALL($X$12:$X$16,$W$5+W13),0),0)</f>
        <v>0</v>
      </c>
    </row>
    <row r="14" spans="1:32" ht="21" customHeight="1" thickBot="1" x14ac:dyDescent="0.3">
      <c r="A14" s="100" t="s">
        <v>41</v>
      </c>
      <c r="B14" s="513" t="s">
        <v>49</v>
      </c>
      <c r="C14" s="513"/>
      <c r="D14" s="513"/>
      <c r="E14" s="513"/>
      <c r="F14" s="513"/>
      <c r="G14" s="513"/>
      <c r="H14" s="514"/>
      <c r="I14" s="691" t="str">
        <f>IFERROR(IF($AB$4&gt;=1,VLOOKUP($AB$4,'R-8'!$G$13:$AG$1012,4,0),""),"")</f>
        <v/>
      </c>
      <c r="J14" s="691"/>
      <c r="K14" s="691"/>
      <c r="L14" s="691"/>
      <c r="M14" s="691"/>
      <c r="N14" s="691"/>
      <c r="O14" s="691"/>
      <c r="P14" s="691"/>
      <c r="Q14" s="692"/>
      <c r="R14" s="688"/>
      <c r="S14" s="511"/>
      <c r="T14" s="511"/>
      <c r="U14" s="511"/>
      <c r="V14" s="591"/>
      <c r="W14" s="98">
        <v>3</v>
      </c>
      <c r="X14" s="4" t="str">
        <f t="shared" si="0"/>
        <v/>
      </c>
      <c r="Y14" s="4">
        <f t="shared" si="1"/>
        <v>0</v>
      </c>
    </row>
    <row r="15" spans="1:32" ht="18.95" customHeight="1" thickBot="1" x14ac:dyDescent="0.3">
      <c r="A15" s="695" t="s">
        <v>196</v>
      </c>
      <c r="B15" s="695"/>
      <c r="C15" s="695"/>
      <c r="D15" s="695"/>
      <c r="E15" s="695"/>
      <c r="F15" s="695"/>
      <c r="G15" s="695"/>
      <c r="H15" s="695"/>
      <c r="I15" s="695"/>
      <c r="J15" s="695"/>
      <c r="K15" s="695"/>
      <c r="L15" s="695"/>
      <c r="M15" s="695"/>
      <c r="N15" s="695"/>
      <c r="O15" s="695"/>
      <c r="P15" s="695"/>
      <c r="Q15" s="695"/>
      <c r="R15" s="695"/>
      <c r="S15" s="695"/>
      <c r="T15" s="695"/>
      <c r="U15" s="695"/>
      <c r="V15" s="695"/>
      <c r="W15" s="4">
        <v>4</v>
      </c>
      <c r="X15" s="4" t="str">
        <f t="shared" si="0"/>
        <v/>
      </c>
      <c r="Y15" s="4">
        <f t="shared" si="1"/>
        <v>0</v>
      </c>
    </row>
    <row r="16" spans="1:32" ht="21" customHeight="1" x14ac:dyDescent="0.25">
      <c r="A16" s="95" t="s">
        <v>42</v>
      </c>
      <c r="B16" s="473" t="s">
        <v>197</v>
      </c>
      <c r="C16" s="675"/>
      <c r="D16" s="675"/>
      <c r="E16" s="675"/>
      <c r="F16" s="675"/>
      <c r="G16" s="675"/>
      <c r="H16" s="471"/>
      <c r="I16" s="668" t="str">
        <f>IFERROR(IF($AB$4&gt;=1,CONCATENATE(HOME!AJ4," ",HOME!AR4),""),"")</f>
        <v/>
      </c>
      <c r="J16" s="668"/>
      <c r="K16" s="668"/>
      <c r="L16" s="668"/>
      <c r="M16" s="668"/>
      <c r="N16" s="668"/>
      <c r="O16" s="668"/>
      <c r="P16" s="668"/>
      <c r="Q16" s="668"/>
      <c r="R16" s="668"/>
      <c r="S16" s="668"/>
      <c r="T16" s="668"/>
      <c r="U16" s="668"/>
      <c r="V16" s="669"/>
      <c r="W16" s="98">
        <v>5</v>
      </c>
      <c r="X16" s="4" t="str">
        <f t="shared" si="0"/>
        <v/>
      </c>
      <c r="Y16" s="4">
        <f t="shared" si="1"/>
        <v>0</v>
      </c>
    </row>
    <row r="17" spans="1:24" ht="5.0999999999999996" customHeight="1" x14ac:dyDescent="0.25">
      <c r="A17" s="101"/>
      <c r="B17" s="678"/>
      <c r="C17" s="679"/>
      <c r="D17" s="679"/>
      <c r="E17" s="680"/>
      <c r="F17" s="680"/>
      <c r="G17" s="680"/>
      <c r="H17" s="680"/>
      <c r="I17" s="679"/>
      <c r="J17" s="679"/>
      <c r="K17" s="679"/>
      <c r="L17" s="679"/>
      <c r="M17" s="679"/>
      <c r="N17" s="679"/>
      <c r="O17" s="680"/>
      <c r="P17" s="680"/>
      <c r="Q17" s="680"/>
      <c r="R17" s="680"/>
      <c r="S17" s="679"/>
      <c r="T17" s="679"/>
      <c r="U17" s="681"/>
      <c r="V17" s="102"/>
      <c r="W17" s="4">
        <v>6</v>
      </c>
    </row>
    <row r="18" spans="1:24" ht="21" customHeight="1" x14ac:dyDescent="0.25">
      <c r="A18" s="101"/>
      <c r="B18" s="676" t="s">
        <v>173</v>
      </c>
      <c r="C18" s="677"/>
      <c r="D18" s="677"/>
      <c r="E18" s="70" t="str">
        <f>IFERROR(IF(AB4&gt;=1,(IF(W1&gt;=1,(IF(X1&gt;=4,LEFT(RIGHT(W1,4),1),"")),"")),""),"")</f>
        <v/>
      </c>
      <c r="F18" s="70" t="str">
        <f>IFERROR(IF(AB4&gt;=1,(IF(W1&gt;=1,(IF(X1&gt;=3,LEFT(RIGHT(W1,3),1),"")),"")),""),"")</f>
        <v/>
      </c>
      <c r="G18" s="70" t="str">
        <f>IFERROR(IF(AB4&gt;=1,(IF(W1&gt;=1,(IF(X1&gt;=2,LEFT(RIGHT(W1,2),1),"")),"")),""),"")</f>
        <v/>
      </c>
      <c r="H18" s="70" t="str">
        <f>IFERROR(IF(AB4&gt;=1,(IF(W1&gt;=1,(IF(X1&gt;=1,RIGHT(W1,1),"")),"")),""),"")</f>
        <v/>
      </c>
      <c r="I18" s="664"/>
      <c r="J18" s="664"/>
      <c r="K18" s="664"/>
      <c r="L18" s="665"/>
      <c r="M18" s="676" t="s">
        <v>174</v>
      </c>
      <c r="N18" s="677"/>
      <c r="O18" s="74" t="str">
        <f>IFERROR(IF(AB4&gt;=1,(IF(W2&gt;=1,(IF(X2&gt;=4,LEFT(RIGHT(W2,4),1),"")),"")),""),"")</f>
        <v/>
      </c>
      <c r="P18" s="70" t="str">
        <f>IFERROR(IF(AB4&gt;=1,(IF(W2&gt;=1,(IF(X2&gt;=3,LEFT(RIGHT(W2,3),1),"")),"")),""),"")</f>
        <v/>
      </c>
      <c r="Q18" s="70" t="str">
        <f>IFERROR(IF(AB4&gt;=1,(IF(W2&gt;=1,(IF(X2&gt;=2,LEFT(RIGHT(W2,2),1),"")),"")),""),"")</f>
        <v/>
      </c>
      <c r="R18" s="74" t="str">
        <f>IFERROR(IF(AB4&gt;=1,(IF(W2&gt;=1,(IF(X2&gt;=1,RIGHT(W2,1),"")),"")),""),"")</f>
        <v/>
      </c>
      <c r="S18" s="670"/>
      <c r="T18" s="670"/>
      <c r="U18" s="670"/>
      <c r="V18" s="671"/>
      <c r="W18" s="98">
        <v>7</v>
      </c>
    </row>
    <row r="19" spans="1:24" ht="5.0999999999999996" customHeight="1" thickBot="1" x14ac:dyDescent="0.3">
      <c r="A19" s="103"/>
      <c r="B19" s="682"/>
      <c r="C19" s="683"/>
      <c r="D19" s="683"/>
      <c r="E19" s="684"/>
      <c r="F19" s="684"/>
      <c r="G19" s="684"/>
      <c r="H19" s="684"/>
      <c r="I19" s="683"/>
      <c r="J19" s="683"/>
      <c r="K19" s="683"/>
      <c r="L19" s="683"/>
      <c r="M19" s="683"/>
      <c r="N19" s="683"/>
      <c r="O19" s="684"/>
      <c r="P19" s="684"/>
      <c r="Q19" s="684"/>
      <c r="R19" s="684"/>
      <c r="S19" s="683"/>
      <c r="T19" s="683"/>
      <c r="U19" s="685"/>
      <c r="V19" s="104"/>
      <c r="W19" s="4">
        <v>8</v>
      </c>
    </row>
    <row r="20" spans="1:24" ht="21" customHeight="1" thickBot="1" x14ac:dyDescent="0.3">
      <c r="A20" s="105" t="s">
        <v>43</v>
      </c>
      <c r="B20" s="699" t="s">
        <v>83</v>
      </c>
      <c r="C20" s="700"/>
      <c r="D20" s="700"/>
      <c r="E20" s="700"/>
      <c r="F20" s="700"/>
      <c r="G20" s="700"/>
      <c r="H20" s="700"/>
      <c r="I20" s="700"/>
      <c r="J20" s="666" t="str">
        <f>IFERROR(IF($AB$4&gt;=1,VLOOKUP($AB$4,'R-8'!$G$13:$AG$1012,7,0),""),"")</f>
        <v/>
      </c>
      <c r="K20" s="666"/>
      <c r="L20" s="666"/>
      <c r="M20" s="666"/>
      <c r="N20" s="666"/>
      <c r="O20" s="666"/>
      <c r="P20" s="666"/>
      <c r="Q20" s="666"/>
      <c r="R20" s="666"/>
      <c r="S20" s="666"/>
      <c r="T20" s="666"/>
      <c r="U20" s="666"/>
      <c r="V20" s="667"/>
      <c r="W20" s="98">
        <v>9</v>
      </c>
    </row>
    <row r="21" spans="1:24" ht="21" customHeight="1" x14ac:dyDescent="0.25">
      <c r="A21" s="106" t="s">
        <v>44</v>
      </c>
      <c r="B21" s="672" t="s">
        <v>198</v>
      </c>
      <c r="C21" s="673"/>
      <c r="D21" s="673"/>
      <c r="E21" s="673"/>
      <c r="F21" s="673"/>
      <c r="G21" s="673"/>
      <c r="H21" s="673"/>
      <c r="I21" s="673"/>
      <c r="J21" s="673"/>
      <c r="K21" s="673"/>
      <c r="L21" s="673"/>
      <c r="M21" s="673"/>
      <c r="N21" s="673"/>
      <c r="O21" s="673"/>
      <c r="P21" s="673"/>
      <c r="Q21" s="673"/>
      <c r="R21" s="673"/>
      <c r="S21" s="673"/>
      <c r="T21" s="673"/>
      <c r="U21" s="673"/>
      <c r="V21" s="674"/>
      <c r="W21" s="4">
        <v>1</v>
      </c>
      <c r="X21" s="4" t="s">
        <v>298</v>
      </c>
    </row>
    <row r="22" spans="1:24" ht="5.0999999999999996" customHeight="1" x14ac:dyDescent="0.25">
      <c r="A22" s="107"/>
      <c r="B22" s="701"/>
      <c r="C22" s="702"/>
      <c r="D22" s="703"/>
      <c r="E22" s="703"/>
      <c r="F22" s="703"/>
      <c r="G22" s="703"/>
      <c r="H22" s="702"/>
      <c r="I22" s="703"/>
      <c r="J22" s="703"/>
      <c r="K22" s="703"/>
      <c r="L22" s="702"/>
      <c r="M22" s="703"/>
      <c r="N22" s="703"/>
      <c r="O22" s="703"/>
      <c r="P22" s="702"/>
      <c r="Q22" s="703"/>
      <c r="R22" s="703"/>
      <c r="S22" s="703"/>
      <c r="T22" s="703"/>
      <c r="U22" s="704"/>
      <c r="V22" s="108"/>
      <c r="W22" s="98">
        <v>2</v>
      </c>
      <c r="X22" s="4" t="s">
        <v>199</v>
      </c>
    </row>
    <row r="23" spans="1:24" ht="21" customHeight="1" x14ac:dyDescent="0.25">
      <c r="A23" s="107"/>
      <c r="B23" s="109" t="s">
        <v>48</v>
      </c>
      <c r="C23" s="110" t="str">
        <f>IFERROR(IF($AB$4&gt;=1,(IF(COUNTIF($W$7:$W$11,"1")=1,$Y$1,"")),""),"")</f>
        <v/>
      </c>
      <c r="D23" s="111"/>
      <c r="E23" s="696" t="s">
        <v>199</v>
      </c>
      <c r="F23" s="697"/>
      <c r="G23" s="697"/>
      <c r="H23" s="110" t="str">
        <f>IFERROR(IF($AB$4&gt;=1,(IF(COUNTIF($W$7:$W$11,"2")=1,$Y$1,"")),""),"")</f>
        <v/>
      </c>
      <c r="I23" s="697" t="s">
        <v>200</v>
      </c>
      <c r="J23" s="697"/>
      <c r="K23" s="697"/>
      <c r="L23" s="110" t="str">
        <f>IFERROR(IF($AB$4&gt;=1,(IF(COUNTIF($W$7:$W$11,"3")=1,$Y$1,"")),""),"")</f>
        <v/>
      </c>
      <c r="M23" s="697" t="s">
        <v>20</v>
      </c>
      <c r="N23" s="697"/>
      <c r="O23" s="697"/>
      <c r="P23" s="110" t="str">
        <f>IFERROR(IF($AB$4&gt;=1,(IF(COUNTIF($W$7:$W$11,"4")=1,$Y$1,"")),""),"")</f>
        <v/>
      </c>
      <c r="Q23" s="697" t="s">
        <v>202</v>
      </c>
      <c r="R23" s="697"/>
      <c r="S23" s="697"/>
      <c r="T23" s="697"/>
      <c r="U23" s="110" t="str">
        <f>IFERROR(IF($AB$4&gt;=1,(IF(COUNTIF($W$7:$W$11,"5")=1,$Y$1,"")),""),"")</f>
        <v/>
      </c>
      <c r="V23" s="112"/>
      <c r="W23" s="4">
        <v>3</v>
      </c>
      <c r="X23" s="4" t="s">
        <v>299</v>
      </c>
    </row>
    <row r="24" spans="1:24" ht="5.0999999999999996" customHeight="1" x14ac:dyDescent="0.25">
      <c r="A24" s="107"/>
      <c r="B24" s="701"/>
      <c r="C24" s="705"/>
      <c r="D24" s="703"/>
      <c r="E24" s="703"/>
      <c r="F24" s="703"/>
      <c r="G24" s="703"/>
      <c r="H24" s="705"/>
      <c r="I24" s="703"/>
      <c r="J24" s="703"/>
      <c r="K24" s="703"/>
      <c r="L24" s="705"/>
      <c r="M24" s="703"/>
      <c r="N24" s="703"/>
      <c r="O24" s="703"/>
      <c r="P24" s="705"/>
      <c r="Q24" s="703"/>
      <c r="R24" s="703"/>
      <c r="S24" s="703"/>
      <c r="T24" s="703"/>
      <c r="U24" s="706"/>
      <c r="V24" s="108"/>
      <c r="W24" s="98">
        <v>4</v>
      </c>
      <c r="X24" s="4" t="s">
        <v>300</v>
      </c>
    </row>
    <row r="25" spans="1:24" ht="21" customHeight="1" x14ac:dyDescent="0.25">
      <c r="A25" s="107"/>
      <c r="B25" s="109" t="s">
        <v>22</v>
      </c>
      <c r="C25" s="110" t="str">
        <f>IFERROR(IF($AB$4&gt;=1,(IF(COUNTIF($W$7:$W$11,"6")=1,$Y$1,"")),""),"")</f>
        <v/>
      </c>
      <c r="D25" s="111"/>
      <c r="E25" s="696" t="s">
        <v>203</v>
      </c>
      <c r="F25" s="697"/>
      <c r="G25" s="697"/>
      <c r="H25" s="110" t="str">
        <f>IFERROR(IF($AB$4&gt;=1,(IF(COUNTIF($W$7:$W$11,"7")=1,$Y$1,"")),""),"")</f>
        <v/>
      </c>
      <c r="I25" s="697" t="s">
        <v>204</v>
      </c>
      <c r="J25" s="697"/>
      <c r="K25" s="697"/>
      <c r="L25" s="110" t="str">
        <f>IFERROR(IF($AB$4&gt;=1,(IF(COUNTIF($W$7:$W$11,"8")=1,$Y$1,"")),""),"")</f>
        <v/>
      </c>
      <c r="M25" s="697" t="s">
        <v>201</v>
      </c>
      <c r="N25" s="697"/>
      <c r="O25" s="697"/>
      <c r="P25" s="110" t="str">
        <f>IFERROR(IF($AB$4&gt;=1,(IF(COUNTIF($W$7:$W$11,"9")=1,$Y$1,"")),""),"")</f>
        <v/>
      </c>
      <c r="Q25" s="113"/>
      <c r="R25" s="114"/>
      <c r="S25" s="114"/>
      <c r="T25" s="114"/>
      <c r="U25" s="114"/>
      <c r="V25" s="115"/>
      <c r="W25" s="4">
        <v>5</v>
      </c>
      <c r="X25" s="4" t="s">
        <v>301</v>
      </c>
    </row>
    <row r="26" spans="1:24" ht="5.0999999999999996" customHeight="1" thickBot="1" x14ac:dyDescent="0.3">
      <c r="A26" s="116"/>
      <c r="B26" s="660"/>
      <c r="C26" s="661"/>
      <c r="D26" s="662"/>
      <c r="E26" s="662"/>
      <c r="F26" s="662"/>
      <c r="G26" s="662"/>
      <c r="H26" s="661"/>
      <c r="I26" s="662"/>
      <c r="J26" s="662"/>
      <c r="K26" s="662"/>
      <c r="L26" s="661"/>
      <c r="M26" s="662"/>
      <c r="N26" s="662"/>
      <c r="O26" s="662"/>
      <c r="P26" s="661"/>
      <c r="Q26" s="661"/>
      <c r="R26" s="661"/>
      <c r="S26" s="661"/>
      <c r="T26" s="661"/>
      <c r="U26" s="663"/>
      <c r="V26" s="117"/>
      <c r="W26" s="98">
        <v>6</v>
      </c>
      <c r="X26" s="4" t="s">
        <v>302</v>
      </c>
    </row>
    <row r="27" spans="1:24" ht="21" customHeight="1" x14ac:dyDescent="0.25">
      <c r="A27" s="596" t="s">
        <v>205</v>
      </c>
      <c r="B27" s="597"/>
      <c r="C27" s="597"/>
      <c r="D27" s="597"/>
      <c r="E27" s="597"/>
      <c r="F27" s="597"/>
      <c r="G27" s="597"/>
      <c r="H27" s="597"/>
      <c r="I27" s="597"/>
      <c r="J27" s="597"/>
      <c r="K27" s="597"/>
      <c r="L27" s="597"/>
      <c r="M27" s="597"/>
      <c r="N27" s="597"/>
      <c r="O27" s="597"/>
      <c r="P27" s="597"/>
      <c r="Q27" s="597"/>
      <c r="R27" s="597"/>
      <c r="S27" s="597"/>
      <c r="T27" s="597"/>
      <c r="U27" s="597"/>
      <c r="V27" s="659"/>
      <c r="W27" s="4">
        <v>7</v>
      </c>
      <c r="X27" s="4" t="s">
        <v>303</v>
      </c>
    </row>
    <row r="28" spans="1:24" ht="21" customHeight="1" x14ac:dyDescent="0.25">
      <c r="A28" s="720" t="str">
        <f>IFERROR(IF($AB$4&gt;=1,(IF($W$4&gt;=1,VLOOKUP($Y$12,$W$21:$X$29,2,0),"")),""),"")</f>
        <v/>
      </c>
      <c r="B28" s="721"/>
      <c r="C28" s="721"/>
      <c r="D28" s="721"/>
      <c r="E28" s="718" t="str">
        <f>IFERROR(IF($AB$4&gt;=1,(IF($W$4&gt;=1,VLOOKUP($AB$4,'R-8'!$G$13:$AG$1012,9+VLOOKUP($Y$12,'F-8'!$W$7:$Y$11,3,0),0),"")),""),"")</f>
        <v/>
      </c>
      <c r="F28" s="718"/>
      <c r="G28" s="718"/>
      <c r="H28" s="718"/>
      <c r="I28" s="718"/>
      <c r="J28" s="718"/>
      <c r="K28" s="721" t="str">
        <f>IFERROR(IF($AB$4&gt;=1,(IF($W$4&gt;=1,VLOOKUP($Y$13,$W$21:$X$29,2,0),"")),""),"")</f>
        <v/>
      </c>
      <c r="L28" s="721"/>
      <c r="M28" s="721"/>
      <c r="N28" s="721"/>
      <c r="O28" s="718" t="str">
        <f>IFERROR(IF($AB$4&gt;=1,(IF($W$4&gt;=1,VLOOKUP($AB$4,'R-8'!$G$13:$AG$1012,9+VLOOKUP($Y$13,'F-8'!$W$7:$Y$11,3,0),0),"")),""),"")</f>
        <v/>
      </c>
      <c r="P28" s="718"/>
      <c r="Q28" s="718"/>
      <c r="R28" s="718"/>
      <c r="S28" s="718"/>
      <c r="T28" s="718"/>
      <c r="U28" s="718"/>
      <c r="V28" s="108"/>
      <c r="W28" s="98">
        <v>8</v>
      </c>
      <c r="X28" s="4" t="s">
        <v>304</v>
      </c>
    </row>
    <row r="29" spans="1:24" ht="21" customHeight="1" x14ac:dyDescent="0.25">
      <c r="A29" s="720" t="str">
        <f>IFERROR(IF($AB$4&gt;=1,(IF($W$4&gt;=1,VLOOKUP($Y$14,$W$21:$X$29,2,0),"")),""),"")</f>
        <v/>
      </c>
      <c r="B29" s="721"/>
      <c r="C29" s="721"/>
      <c r="D29" s="721"/>
      <c r="E29" s="718" t="str">
        <f>IFERROR(IF($AB$4&gt;=1,(IF($W$4&gt;=1,VLOOKUP($AB$4,'R-8'!$G$13:$AG$1012,9+VLOOKUP($Y$14,'F-8'!$W$7:$Y$11,3,0),0),"")),""),"")</f>
        <v/>
      </c>
      <c r="F29" s="718"/>
      <c r="G29" s="718"/>
      <c r="H29" s="718"/>
      <c r="I29" s="718"/>
      <c r="J29" s="718"/>
      <c r="K29" s="721" t="str">
        <f>IFERROR(IF($AB$4&gt;=1,(IF($W$4&gt;=1,VLOOKUP($Y$15,$W$21:$X$29,2,0),"")),""),"")</f>
        <v/>
      </c>
      <c r="L29" s="721"/>
      <c r="M29" s="721"/>
      <c r="N29" s="721"/>
      <c r="O29" s="718" t="str">
        <f>IFERROR(IF($AB$4&gt;=1,(IF($W$4&gt;=1,VLOOKUP($AB$4,'R-8'!$G$13:$AG$1012,9+VLOOKUP($Y$15,'F-8'!$W$7:$Y$11,3,0),0),"")),""),"")</f>
        <v/>
      </c>
      <c r="P29" s="718"/>
      <c r="Q29" s="718"/>
      <c r="R29" s="718"/>
      <c r="S29" s="718"/>
      <c r="T29" s="718"/>
      <c r="U29" s="718"/>
      <c r="V29" s="108"/>
      <c r="W29" s="4">
        <v>9</v>
      </c>
      <c r="X29" s="4" t="s">
        <v>305</v>
      </c>
    </row>
    <row r="30" spans="1:24" ht="21" customHeight="1" thickBot="1" x14ac:dyDescent="0.3">
      <c r="A30" s="720" t="str">
        <f>IFERROR(IF($AB$4&gt;=1,(IF($W$4&gt;=1,VLOOKUP($Y$16,$W$21:$X$29,2,0),"")),""),"")</f>
        <v/>
      </c>
      <c r="B30" s="721"/>
      <c r="C30" s="721"/>
      <c r="D30" s="721"/>
      <c r="E30" s="719" t="str">
        <f>IFERROR(IF($AB$4&gt;=1,(IF($W$4&gt;=1,VLOOKUP($AB$4,'R-8'!$G$13:$AG$1012,9+VLOOKUP($Y$16,'F-8'!$W$7:$Y$11,3,0),0),"")),""),"")</f>
        <v/>
      </c>
      <c r="F30" s="719"/>
      <c r="G30" s="719"/>
      <c r="H30" s="719"/>
      <c r="I30" s="719"/>
      <c r="J30" s="719"/>
      <c r="K30" s="719"/>
      <c r="L30" s="719"/>
      <c r="M30" s="719"/>
      <c r="N30" s="719"/>
      <c r="O30" s="719"/>
      <c r="P30" s="719"/>
      <c r="Q30" s="719"/>
      <c r="R30" s="719"/>
      <c r="S30" s="719"/>
      <c r="T30" s="719"/>
      <c r="U30" s="719"/>
      <c r="V30" s="118"/>
    </row>
    <row r="31" spans="1:24" ht="21" customHeight="1" thickBot="1" x14ac:dyDescent="0.3">
      <c r="A31" s="105" t="s">
        <v>45</v>
      </c>
      <c r="B31" s="699" t="s">
        <v>93</v>
      </c>
      <c r="C31" s="700"/>
      <c r="D31" s="700"/>
      <c r="E31" s="700"/>
      <c r="F31" s="666" t="str">
        <f>IFERROR(IF($AB$4&gt;=1,VLOOKUP($AB$4,'R-8'!$G$13:$AG$1012,9,0),""),"")</f>
        <v/>
      </c>
      <c r="G31" s="666"/>
      <c r="H31" s="666"/>
      <c r="I31" s="666"/>
      <c r="J31" s="666"/>
      <c r="K31" s="666"/>
      <c r="L31" s="666"/>
      <c r="M31" s="666"/>
      <c r="N31" s="666"/>
      <c r="O31" s="666"/>
      <c r="P31" s="666"/>
      <c r="Q31" s="666"/>
      <c r="R31" s="666"/>
      <c r="S31" s="666"/>
      <c r="T31" s="666"/>
      <c r="U31" s="666"/>
      <c r="V31" s="667"/>
    </row>
    <row r="32" spans="1:24" ht="21" customHeight="1" thickBot="1" x14ac:dyDescent="0.3">
      <c r="A32" s="105" t="s">
        <v>46</v>
      </c>
      <c r="B32" s="699" t="s">
        <v>92</v>
      </c>
      <c r="C32" s="700"/>
      <c r="D32" s="700"/>
      <c r="E32" s="700"/>
      <c r="F32" s="707"/>
      <c r="G32" s="119"/>
      <c r="H32" s="120" t="str">
        <f>IFERROR(IF($AB$4&gt;=1,(IF($X$33&gt;=1,LEFT(RIGHT($W$33,10),1),"")),""),"")</f>
        <v/>
      </c>
      <c r="I32" s="120" t="str">
        <f>IFERROR(IF($AB$4&gt;=1,(IF($X$33&gt;=1,LEFT(RIGHT($W$33,9),1),"")),""),"")</f>
        <v/>
      </c>
      <c r="J32" s="120" t="str">
        <f>IFERROR(IF($AB$4&gt;=1,(IF($X$33&gt;=1,LEFT(RIGHT($W$33,8),1),"")),""),"")</f>
        <v/>
      </c>
      <c r="K32" s="120" t="str">
        <f>IFERROR(IF($AB$4&gt;=1,(IF($X$33&gt;=1,LEFT(RIGHT($W$33,7),1),"")),""),"")</f>
        <v/>
      </c>
      <c r="L32" s="120" t="str">
        <f>IFERROR(IF($AB$4&gt;=1,(IF($X$33&gt;=1,LEFT(RIGHT($W$33,6),1),"")),""),"")</f>
        <v/>
      </c>
      <c r="M32" s="120" t="str">
        <f>IFERROR(IF($AB$4&gt;=1,(IF($X$33&gt;=1,LEFT(RIGHT($W$33,5),1),"")),""),"")</f>
        <v/>
      </c>
      <c r="N32" s="120" t="str">
        <f>IFERROR(IF($AB$4&gt;=1,(IF($X$33&gt;=1,LEFT(RIGHT($W$33,4),1),"")),""),"")</f>
        <v/>
      </c>
      <c r="O32" s="120" t="str">
        <f>IFERROR(IF($AB$4&gt;=1,(IF($X$33&gt;=1,LEFT(RIGHT($W$33,3),1),"")),""),"")</f>
        <v/>
      </c>
      <c r="P32" s="120" t="str">
        <f>IFERROR(IF($AB$4&gt;=1,(IF($X$33&gt;=1,LEFT(RIGHT($W$33,2),1),"")),""),"")</f>
        <v/>
      </c>
      <c r="Q32" s="120" t="str">
        <f>IFERROR(IF($AB$4&gt;=1,(IF($X$33&gt;=1,RIGHT($W$33,1),"")),""),"")</f>
        <v/>
      </c>
      <c r="R32" s="121"/>
      <c r="S32" s="122"/>
      <c r="T32" s="122"/>
      <c r="U32" s="122"/>
      <c r="V32" s="123"/>
      <c r="W32" s="4" t="str">
        <f>IFERROR(IF($AB$4&gt;=1,VLOOKUP($AB$4,'R-8'!$G$13:$AG$1012,8,0),""),"")</f>
        <v/>
      </c>
      <c r="X32" s="4">
        <f>LEN(W32)</f>
        <v>0</v>
      </c>
    </row>
    <row r="33" spans="1:24" ht="18.95" customHeight="1" x14ac:dyDescent="0.25">
      <c r="A33" s="81"/>
      <c r="B33" s="81"/>
      <c r="C33" s="81"/>
      <c r="D33" s="81"/>
      <c r="E33" s="81"/>
      <c r="F33" s="81"/>
      <c r="G33" s="81"/>
      <c r="H33" s="81"/>
      <c r="I33" s="81"/>
      <c r="J33" s="81"/>
      <c r="K33" s="81"/>
      <c r="L33" s="81"/>
      <c r="M33" s="81"/>
      <c r="N33" s="81"/>
      <c r="O33" s="81"/>
      <c r="P33" s="81"/>
      <c r="Q33" s="81"/>
      <c r="R33" s="81"/>
      <c r="S33" s="81"/>
      <c r="T33" s="81"/>
      <c r="U33" s="81"/>
      <c r="V33" s="81"/>
      <c r="W33" s="4">
        <f>IF(X32=10,W32,0)</f>
        <v>0</v>
      </c>
      <c r="X33" s="4">
        <f>LEN(W33)</f>
        <v>1</v>
      </c>
    </row>
    <row r="34" spans="1:24" ht="18.95" customHeight="1" x14ac:dyDescent="0.25">
      <c r="A34" s="81"/>
      <c r="B34" s="81"/>
      <c r="C34" s="81"/>
      <c r="D34" s="81"/>
      <c r="E34" s="81"/>
      <c r="F34" s="81"/>
      <c r="G34" s="81"/>
      <c r="H34" s="81"/>
      <c r="I34" s="81"/>
      <c r="J34" s="81"/>
      <c r="K34" s="81"/>
      <c r="L34" s="81"/>
      <c r="M34" s="81"/>
      <c r="N34" s="81"/>
      <c r="O34" s="81"/>
      <c r="P34" s="81"/>
      <c r="Q34" s="81"/>
      <c r="R34" s="81"/>
      <c r="S34" s="81"/>
      <c r="T34" s="81"/>
      <c r="U34" s="81"/>
      <c r="V34" s="81"/>
    </row>
    <row r="35" spans="1:24" ht="18.95" customHeight="1" x14ac:dyDescent="0.25">
      <c r="A35" s="81"/>
      <c r="B35" s="81"/>
      <c r="C35" s="81"/>
      <c r="D35" s="81"/>
      <c r="E35" s="81"/>
      <c r="F35" s="81"/>
      <c r="G35" s="81"/>
      <c r="H35" s="81"/>
      <c r="I35" s="81"/>
      <c r="J35" s="81"/>
      <c r="K35" s="81"/>
      <c r="L35" s="81"/>
      <c r="M35" s="81"/>
      <c r="N35" s="81"/>
      <c r="O35" s="81"/>
      <c r="P35" s="81"/>
      <c r="Q35" s="81"/>
      <c r="R35" s="81"/>
      <c r="S35" s="81"/>
      <c r="T35" s="81"/>
      <c r="U35" s="81"/>
      <c r="V35" s="81"/>
    </row>
    <row r="36" spans="1:24" ht="18.95" customHeight="1" x14ac:dyDescent="0.25">
      <c r="A36" s="81"/>
      <c r="B36" s="81"/>
      <c r="C36" s="81"/>
      <c r="D36" s="81"/>
      <c r="E36" s="81"/>
      <c r="F36" s="81"/>
      <c r="G36" s="81"/>
      <c r="H36" s="81"/>
      <c r="I36" s="81"/>
      <c r="J36" s="81"/>
      <c r="K36" s="81"/>
      <c r="L36" s="81"/>
      <c r="M36" s="81"/>
      <c r="N36" s="81"/>
      <c r="O36" s="81"/>
      <c r="P36" s="81"/>
      <c r="Q36" s="81"/>
      <c r="R36" s="81"/>
      <c r="S36" s="81"/>
      <c r="T36" s="81"/>
      <c r="U36" s="81"/>
      <c r="V36" s="81"/>
    </row>
    <row r="37" spans="1:24" ht="18.95" customHeight="1" x14ac:dyDescent="0.25">
      <c r="A37" s="81"/>
      <c r="B37" s="81"/>
      <c r="C37" s="81"/>
      <c r="D37" s="81"/>
      <c r="E37" s="81"/>
      <c r="F37" s="81"/>
      <c r="G37" s="81"/>
      <c r="H37" s="81"/>
      <c r="I37" s="81"/>
      <c r="J37" s="81"/>
      <c r="K37" s="81"/>
      <c r="L37" s="81"/>
      <c r="M37" s="81"/>
      <c r="N37" s="81"/>
      <c r="O37" s="81"/>
      <c r="P37" s="81"/>
      <c r="Q37" s="81"/>
      <c r="R37" s="81"/>
      <c r="S37" s="81"/>
      <c r="T37" s="81"/>
      <c r="U37" s="81"/>
      <c r="V37" s="81"/>
    </row>
    <row r="38" spans="1:24" ht="18.95" customHeight="1" x14ac:dyDescent="0.25">
      <c r="A38" s="81"/>
      <c r="B38" s="81"/>
      <c r="C38" s="81"/>
      <c r="D38" s="81"/>
      <c r="E38" s="81"/>
      <c r="F38" s="81"/>
      <c r="G38" s="81"/>
      <c r="H38" s="81"/>
      <c r="I38" s="81"/>
      <c r="J38" s="81"/>
      <c r="K38" s="81"/>
      <c r="L38" s="81"/>
      <c r="M38" s="81"/>
      <c r="N38" s="81"/>
      <c r="O38" s="81"/>
      <c r="P38" s="81"/>
      <c r="Q38" s="81"/>
      <c r="R38" s="81"/>
      <c r="S38" s="81"/>
      <c r="T38" s="81"/>
      <c r="U38" s="81"/>
      <c r="V38" s="81"/>
    </row>
    <row r="39" spans="1:24" ht="18.95" customHeight="1" x14ac:dyDescent="0.25">
      <c r="A39" s="81"/>
      <c r="B39" s="81"/>
      <c r="C39" s="81"/>
      <c r="D39" s="81"/>
      <c r="E39" s="81"/>
      <c r="F39" s="81"/>
      <c r="G39" s="81"/>
      <c r="H39" s="81"/>
      <c r="I39" s="81"/>
      <c r="J39" s="81"/>
      <c r="K39" s="81"/>
      <c r="L39" s="81"/>
      <c r="M39" s="81"/>
      <c r="N39" s="81"/>
      <c r="O39" s="81"/>
      <c r="P39" s="81"/>
      <c r="Q39" s="81"/>
      <c r="R39" s="81"/>
      <c r="S39" s="81"/>
      <c r="T39" s="81"/>
      <c r="U39" s="81"/>
      <c r="V39" s="81"/>
    </row>
    <row r="40" spans="1:24" ht="18.95" customHeight="1" x14ac:dyDescent="0.25">
      <c r="A40" s="81"/>
      <c r="B40" s="81"/>
      <c r="C40" s="81"/>
      <c r="D40" s="81"/>
      <c r="E40" s="81"/>
      <c r="F40" s="81"/>
      <c r="G40" s="81"/>
      <c r="H40" s="81"/>
      <c r="I40" s="81"/>
      <c r="J40" s="81"/>
      <c r="K40" s="81"/>
      <c r="L40" s="81"/>
      <c r="M40" s="81"/>
      <c r="N40" s="81"/>
      <c r="O40" s="81"/>
      <c r="P40" s="81"/>
      <c r="Q40" s="81"/>
      <c r="R40" s="81"/>
      <c r="S40" s="81"/>
      <c r="T40" s="81"/>
      <c r="U40" s="81"/>
      <c r="V40" s="81"/>
    </row>
    <row r="41" spans="1:24" ht="18.95" customHeight="1" x14ac:dyDescent="0.25">
      <c r="A41" s="81"/>
      <c r="B41" s="81"/>
      <c r="C41" s="81"/>
      <c r="D41" s="81"/>
      <c r="E41" s="81"/>
      <c r="F41" s="81"/>
      <c r="G41" s="81"/>
      <c r="H41" s="81"/>
      <c r="I41" s="81"/>
      <c r="J41" s="81"/>
      <c r="K41" s="81"/>
      <c r="L41" s="81"/>
      <c r="M41" s="81"/>
      <c r="N41" s="81"/>
      <c r="O41" s="81"/>
      <c r="P41" s="81"/>
      <c r="Q41" s="81"/>
      <c r="R41" s="81"/>
      <c r="S41" s="81"/>
      <c r="T41" s="81"/>
      <c r="U41" s="81"/>
      <c r="V41" s="81"/>
    </row>
    <row r="42" spans="1:24" ht="18.95" customHeight="1" x14ac:dyDescent="0.25">
      <c r="A42" s="81"/>
      <c r="B42" s="81"/>
      <c r="C42" s="81"/>
      <c r="D42" s="81"/>
      <c r="E42" s="81"/>
      <c r="F42" s="81"/>
      <c r="G42" s="81"/>
      <c r="H42" s="81"/>
      <c r="I42" s="81"/>
      <c r="J42" s="81"/>
      <c r="K42" s="81"/>
      <c r="L42" s="81"/>
      <c r="M42" s="81"/>
      <c r="N42" s="81"/>
      <c r="O42" s="81"/>
      <c r="P42" s="81"/>
      <c r="Q42" s="81"/>
      <c r="R42" s="81"/>
      <c r="S42" s="81"/>
      <c r="T42" s="81"/>
      <c r="U42" s="81"/>
      <c r="V42" s="81"/>
    </row>
    <row r="43" spans="1:24" ht="18.95" customHeight="1" x14ac:dyDescent="0.25">
      <c r="A43" s="81"/>
      <c r="B43" s="81"/>
      <c r="C43" s="81"/>
      <c r="D43" s="81"/>
      <c r="E43" s="81"/>
      <c r="F43" s="81"/>
      <c r="G43" s="81"/>
      <c r="H43" s="81"/>
      <c r="I43" s="81"/>
      <c r="J43" s="81"/>
      <c r="K43" s="81"/>
      <c r="L43" s="81"/>
      <c r="M43" s="81"/>
      <c r="N43" s="81"/>
      <c r="O43" s="81"/>
      <c r="P43" s="81"/>
      <c r="Q43" s="81"/>
      <c r="R43" s="81"/>
      <c r="S43" s="81"/>
      <c r="T43" s="81"/>
      <c r="U43" s="81"/>
      <c r="V43" s="81"/>
    </row>
    <row r="44" spans="1:24" ht="18.95" customHeight="1" x14ac:dyDescent="0.25">
      <c r="A44" s="81"/>
      <c r="B44" s="81"/>
      <c r="C44" s="81"/>
      <c r="D44" s="81"/>
      <c r="E44" s="81"/>
      <c r="F44" s="81"/>
      <c r="G44" s="81"/>
      <c r="H44" s="81"/>
      <c r="I44" s="81"/>
      <c r="J44" s="81"/>
      <c r="K44" s="81"/>
      <c r="L44" s="81"/>
      <c r="M44" s="81"/>
      <c r="N44" s="81"/>
      <c r="O44" s="81"/>
      <c r="P44" s="81"/>
      <c r="Q44" s="81"/>
      <c r="R44" s="81"/>
      <c r="S44" s="81"/>
      <c r="T44" s="81"/>
      <c r="U44" s="81"/>
      <c r="V44" s="81"/>
    </row>
    <row r="45" spans="1:24" ht="18.95" customHeight="1" x14ac:dyDescent="0.25">
      <c r="A45" s="81"/>
      <c r="B45" s="81"/>
      <c r="C45" s="81"/>
      <c r="D45" s="81"/>
      <c r="E45" s="81"/>
      <c r="F45" s="81"/>
      <c r="G45" s="81"/>
      <c r="H45" s="81"/>
      <c r="I45" s="81"/>
      <c r="J45" s="81"/>
      <c r="K45" s="81"/>
      <c r="L45" s="81"/>
      <c r="M45" s="81"/>
      <c r="N45" s="81"/>
      <c r="O45" s="81"/>
      <c r="P45" s="81"/>
      <c r="Q45" s="81"/>
      <c r="R45" s="81"/>
      <c r="S45" s="81"/>
      <c r="T45" s="81"/>
      <c r="U45" s="81"/>
      <c r="V45" s="81"/>
    </row>
    <row r="46" spans="1:24" ht="18.95" customHeight="1" x14ac:dyDescent="0.25">
      <c r="A46" s="81"/>
      <c r="B46" s="81"/>
      <c r="C46" s="81"/>
      <c r="D46" s="81"/>
      <c r="E46" s="81"/>
      <c r="F46" s="81"/>
      <c r="G46" s="81"/>
      <c r="H46" s="81"/>
      <c r="I46" s="81"/>
      <c r="J46" s="81"/>
      <c r="K46" s="81"/>
      <c r="L46" s="81"/>
      <c r="M46" s="81"/>
      <c r="N46" s="81"/>
      <c r="O46" s="81"/>
      <c r="P46" s="81"/>
      <c r="Q46" s="81"/>
      <c r="R46" s="81"/>
      <c r="S46" s="81"/>
      <c r="T46" s="81"/>
      <c r="U46" s="81"/>
      <c r="V46" s="81"/>
    </row>
    <row r="47" spans="1:24" ht="18.95" customHeight="1" thickBot="1" x14ac:dyDescent="0.3">
      <c r="A47" s="81"/>
      <c r="B47" s="81"/>
      <c r="C47" s="81"/>
      <c r="D47" s="81"/>
      <c r="E47" s="81"/>
      <c r="F47" s="81"/>
      <c r="G47" s="81"/>
      <c r="H47" s="81"/>
      <c r="I47" s="81"/>
      <c r="J47" s="81"/>
      <c r="K47" s="81"/>
      <c r="L47" s="81"/>
      <c r="M47" s="81"/>
      <c r="N47" s="81"/>
      <c r="O47" s="81"/>
      <c r="P47" s="81"/>
      <c r="Q47" s="81"/>
      <c r="R47" s="81"/>
      <c r="S47" s="81"/>
      <c r="T47" s="81"/>
      <c r="U47" s="81"/>
      <c r="V47" s="81"/>
    </row>
    <row r="48" spans="1:24" ht="24.95" customHeight="1" x14ac:dyDescent="0.25">
      <c r="A48" s="708" t="s">
        <v>206</v>
      </c>
      <c r="B48" s="709"/>
      <c r="C48" s="709"/>
      <c r="D48" s="709"/>
      <c r="E48" s="709"/>
      <c r="F48" s="709"/>
      <c r="G48" s="709"/>
      <c r="H48" s="709"/>
      <c r="I48" s="709"/>
      <c r="J48" s="709"/>
      <c r="K48" s="709"/>
      <c r="L48" s="709"/>
      <c r="M48" s="709"/>
      <c r="N48" s="709"/>
      <c r="O48" s="709"/>
      <c r="P48" s="709"/>
      <c r="Q48" s="709"/>
      <c r="R48" s="709"/>
      <c r="S48" s="709"/>
      <c r="T48" s="709"/>
      <c r="U48" s="709"/>
      <c r="V48" s="710"/>
    </row>
    <row r="49" spans="1:22" ht="24.95" customHeight="1" x14ac:dyDescent="0.25">
      <c r="A49" s="629"/>
      <c r="B49" s="630"/>
      <c r="C49" s="630"/>
      <c r="D49" s="630"/>
      <c r="E49" s="630"/>
      <c r="F49" s="630"/>
      <c r="G49" s="630"/>
      <c r="H49" s="630"/>
      <c r="I49" s="630"/>
      <c r="J49" s="630"/>
      <c r="K49" s="630"/>
      <c r="L49" s="630"/>
      <c r="M49" s="630"/>
      <c r="N49" s="630"/>
      <c r="O49" s="630"/>
      <c r="P49" s="630"/>
      <c r="Q49" s="630"/>
      <c r="R49" s="630"/>
      <c r="S49" s="630"/>
      <c r="T49" s="630"/>
      <c r="U49" s="630"/>
      <c r="V49" s="631"/>
    </row>
    <row r="50" spans="1:22" ht="24.95" customHeight="1" x14ac:dyDescent="0.25">
      <c r="A50" s="629"/>
      <c r="B50" s="630"/>
      <c r="C50" s="630"/>
      <c r="D50" s="630"/>
      <c r="E50" s="630"/>
      <c r="F50" s="630"/>
      <c r="G50" s="630"/>
      <c r="H50" s="630"/>
      <c r="I50" s="630"/>
      <c r="J50" s="630"/>
      <c r="K50" s="630"/>
      <c r="L50" s="630"/>
      <c r="M50" s="630"/>
      <c r="N50" s="630"/>
      <c r="O50" s="630"/>
      <c r="P50" s="630"/>
      <c r="Q50" s="630"/>
      <c r="R50" s="630"/>
      <c r="S50" s="630"/>
      <c r="T50" s="630"/>
      <c r="U50" s="630"/>
      <c r="V50" s="631"/>
    </row>
    <row r="51" spans="1:22" ht="24.95" customHeight="1" x14ac:dyDescent="0.25">
      <c r="A51" s="629"/>
      <c r="B51" s="630"/>
      <c r="C51" s="630"/>
      <c r="D51" s="630"/>
      <c r="E51" s="630"/>
      <c r="F51" s="630"/>
      <c r="G51" s="630"/>
      <c r="H51" s="630"/>
      <c r="I51" s="630"/>
      <c r="J51" s="630"/>
      <c r="K51" s="630"/>
      <c r="L51" s="630"/>
      <c r="M51" s="630"/>
      <c r="N51" s="630"/>
      <c r="O51" s="630"/>
      <c r="P51" s="630"/>
      <c r="Q51" s="630"/>
      <c r="R51" s="630"/>
      <c r="S51" s="630"/>
      <c r="T51" s="630"/>
      <c r="U51" s="630"/>
      <c r="V51" s="631"/>
    </row>
    <row r="52" spans="1:22" ht="24.95" customHeight="1" x14ac:dyDescent="0.25">
      <c r="A52" s="626" t="s">
        <v>107</v>
      </c>
      <c r="B52" s="506"/>
      <c r="C52" s="407" t="str">
        <f>IFERROR(IF(AB4&gt;=1,HOME!AG8,""),"")</f>
        <v/>
      </c>
      <c r="D52" s="407"/>
      <c r="E52" s="407"/>
      <c r="F52" s="407"/>
      <c r="G52" s="407"/>
      <c r="H52" s="407"/>
      <c r="I52" s="82"/>
      <c r="J52" s="83"/>
      <c r="K52" s="83"/>
      <c r="L52" s="83"/>
      <c r="M52" s="83"/>
      <c r="N52" s="83"/>
      <c r="O52" s="83"/>
      <c r="P52" s="83"/>
      <c r="Q52" s="83"/>
      <c r="R52" s="83"/>
      <c r="S52" s="83"/>
      <c r="T52" s="83"/>
      <c r="U52" s="83"/>
      <c r="V52" s="84"/>
    </row>
    <row r="53" spans="1:22" ht="24.95" customHeight="1" thickBot="1" x14ac:dyDescent="0.3">
      <c r="A53" s="580" t="s">
        <v>108</v>
      </c>
      <c r="B53" s="581"/>
      <c r="C53" s="711" t="str">
        <f>IFERROR(IF($AB$4&gt;=1,VLOOKUP($AB$4,'R-8'!G13:I1012,2,0),""),"")</f>
        <v/>
      </c>
      <c r="D53" s="711"/>
      <c r="E53" s="711"/>
      <c r="F53" s="711"/>
      <c r="G53" s="711"/>
      <c r="H53" s="711"/>
      <c r="I53" s="85"/>
      <c r="J53" s="86"/>
      <c r="K53" s="86"/>
      <c r="L53" s="86"/>
      <c r="M53" s="86"/>
      <c r="N53" s="86"/>
      <c r="O53" s="583" t="s">
        <v>109</v>
      </c>
      <c r="P53" s="583"/>
      <c r="Q53" s="583"/>
      <c r="R53" s="583"/>
      <c r="S53" s="583"/>
      <c r="T53" s="583"/>
      <c r="U53" s="583"/>
      <c r="V53" s="87"/>
    </row>
    <row r="54" spans="1:22" ht="24.95" customHeight="1" x14ac:dyDescent="0.25">
      <c r="A54" s="373" t="s">
        <v>110</v>
      </c>
      <c r="B54" s="374"/>
      <c r="C54" s="374"/>
      <c r="D54" s="374"/>
      <c r="E54" s="374"/>
      <c r="F54" s="374"/>
      <c r="G54" s="374"/>
      <c r="H54" s="374"/>
      <c r="I54" s="374"/>
      <c r="J54" s="374"/>
      <c r="K54" s="374"/>
      <c r="L54" s="374"/>
      <c r="M54" s="374"/>
      <c r="N54" s="374"/>
      <c r="O54" s="374"/>
      <c r="P54" s="374"/>
      <c r="Q54" s="374"/>
      <c r="R54" s="374"/>
      <c r="S54" s="374"/>
      <c r="T54" s="374"/>
      <c r="U54" s="374"/>
      <c r="V54" s="375"/>
    </row>
    <row r="55" spans="1:22" ht="24.95" customHeight="1" x14ac:dyDescent="0.25">
      <c r="A55" s="712" t="str">
        <f>IFERROR(IF($AB$4&gt;=1,VLOOKUP($AB$4,'R-8'!$G$13:$AG$1012,27,0),""),"")</f>
        <v/>
      </c>
      <c r="B55" s="713"/>
      <c r="C55" s="713"/>
      <c r="D55" s="713"/>
      <c r="E55" s="713"/>
      <c r="F55" s="713"/>
      <c r="G55" s="713"/>
      <c r="H55" s="713"/>
      <c r="I55" s="713"/>
      <c r="J55" s="713"/>
      <c r="K55" s="713"/>
      <c r="L55" s="713"/>
      <c r="M55" s="713"/>
      <c r="N55" s="713"/>
      <c r="O55" s="713"/>
      <c r="P55" s="713"/>
      <c r="Q55" s="713"/>
      <c r="R55" s="713"/>
      <c r="S55" s="713"/>
      <c r="T55" s="713"/>
      <c r="U55" s="713"/>
      <c r="V55" s="714"/>
    </row>
    <row r="56" spans="1:22" ht="24.95" customHeight="1" thickBot="1" x14ac:dyDescent="0.3">
      <c r="A56" s="715"/>
      <c r="B56" s="716"/>
      <c r="C56" s="716"/>
      <c r="D56" s="716"/>
      <c r="E56" s="716"/>
      <c r="F56" s="716"/>
      <c r="G56" s="716"/>
      <c r="H56" s="716"/>
      <c r="I56" s="716"/>
      <c r="J56" s="716"/>
      <c r="K56" s="716"/>
      <c r="L56" s="716"/>
      <c r="M56" s="716"/>
      <c r="N56" s="716"/>
      <c r="O56" s="716"/>
      <c r="P56" s="716"/>
      <c r="Q56" s="716"/>
      <c r="R56" s="716"/>
      <c r="S56" s="716"/>
      <c r="T56" s="716"/>
      <c r="U56" s="716"/>
      <c r="V56" s="717"/>
    </row>
    <row r="57" spans="1:22" ht="24.95" customHeight="1" x14ac:dyDescent="0.25">
      <c r="A57" s="402" t="s">
        <v>111</v>
      </c>
      <c r="B57" s="403"/>
      <c r="C57" s="403"/>
      <c r="D57" s="403"/>
      <c r="E57" s="403"/>
      <c r="F57" s="403"/>
      <c r="G57" s="403"/>
      <c r="H57" s="403"/>
      <c r="I57" s="403"/>
      <c r="J57" s="403"/>
      <c r="K57" s="403"/>
      <c r="L57" s="403"/>
      <c r="M57" s="403"/>
      <c r="N57" s="403"/>
      <c r="O57" s="403"/>
      <c r="P57" s="403"/>
      <c r="Q57" s="403"/>
      <c r="R57" s="403"/>
      <c r="S57" s="403"/>
      <c r="T57" s="403"/>
      <c r="U57" s="403"/>
      <c r="V57" s="404"/>
    </row>
    <row r="58" spans="1:22" ht="24.95" customHeight="1" x14ac:dyDescent="0.25">
      <c r="A58" s="576" t="s">
        <v>112</v>
      </c>
      <c r="B58" s="577"/>
      <c r="C58" s="577"/>
      <c r="D58" s="577"/>
      <c r="E58" s="577"/>
      <c r="F58" s="577"/>
      <c r="G58" s="577"/>
      <c r="H58" s="577"/>
      <c r="I58" s="577"/>
      <c r="J58" s="577"/>
      <c r="K58" s="577"/>
      <c r="L58" s="577"/>
      <c r="M58" s="577"/>
      <c r="N58" s="577"/>
      <c r="O58" s="577"/>
      <c r="P58" s="577"/>
      <c r="Q58" s="577"/>
      <c r="R58" s="577"/>
      <c r="S58" s="577"/>
      <c r="T58" s="577"/>
      <c r="U58" s="577"/>
      <c r="V58" s="578"/>
    </row>
    <row r="59" spans="1:22" ht="24.95" customHeight="1" x14ac:dyDescent="0.25">
      <c r="A59" s="88"/>
      <c r="B59" s="577" t="s">
        <v>113</v>
      </c>
      <c r="C59" s="577"/>
      <c r="D59" s="577"/>
      <c r="E59" s="577"/>
      <c r="F59" s="407" t="str">
        <f>IFERROR(IF(AB4&gt;=1,E13,""),"")</f>
        <v/>
      </c>
      <c r="G59" s="407"/>
      <c r="H59" s="407"/>
      <c r="I59" s="407"/>
      <c r="J59" s="407"/>
      <c r="K59" s="407"/>
      <c r="L59" s="407"/>
      <c r="M59" s="407"/>
      <c r="N59" s="407"/>
      <c r="O59" s="407"/>
      <c r="P59" s="407"/>
      <c r="Q59" s="407"/>
      <c r="R59" s="407"/>
      <c r="S59" s="407"/>
      <c r="T59" s="407"/>
      <c r="U59" s="83" t="s">
        <v>207</v>
      </c>
      <c r="V59" s="84"/>
    </row>
    <row r="60" spans="1:22" ht="24.95" customHeight="1" x14ac:dyDescent="0.25">
      <c r="A60" s="624" t="s">
        <v>208</v>
      </c>
      <c r="B60" s="599"/>
      <c r="C60" s="599"/>
      <c r="D60" s="599"/>
      <c r="E60" s="599"/>
      <c r="F60" s="599"/>
      <c r="G60" s="599"/>
      <c r="H60" s="599"/>
      <c r="I60" s="599"/>
      <c r="J60" s="599"/>
      <c r="K60" s="599"/>
      <c r="L60" s="599"/>
      <c r="M60" s="599"/>
      <c r="N60" s="599"/>
      <c r="O60" s="599"/>
      <c r="P60" s="599"/>
      <c r="Q60" s="599"/>
      <c r="R60" s="599"/>
      <c r="S60" s="599"/>
      <c r="T60" s="599"/>
      <c r="U60" s="599"/>
      <c r="V60" s="625"/>
    </row>
    <row r="61" spans="1:22" ht="24.95" customHeight="1" x14ac:dyDescent="0.25">
      <c r="A61" s="624" t="s">
        <v>209</v>
      </c>
      <c r="B61" s="599"/>
      <c r="C61" s="599"/>
      <c r="D61" s="599"/>
      <c r="E61" s="599"/>
      <c r="F61" s="599"/>
      <c r="G61" s="599"/>
      <c r="H61" s="599"/>
      <c r="I61" s="599"/>
      <c r="J61" s="599"/>
      <c r="K61" s="599"/>
      <c r="L61" s="599"/>
      <c r="M61" s="599"/>
      <c r="N61" s="599"/>
      <c r="O61" s="599"/>
      <c r="P61" s="599"/>
      <c r="Q61" s="599"/>
      <c r="R61" s="599"/>
      <c r="S61" s="599"/>
      <c r="T61" s="599"/>
      <c r="U61" s="599"/>
      <c r="V61" s="625"/>
    </row>
    <row r="62" spans="1:22" ht="24.95" customHeight="1" x14ac:dyDescent="0.25">
      <c r="A62" s="626"/>
      <c r="B62" s="506"/>
      <c r="C62" s="506"/>
      <c r="D62" s="506"/>
      <c r="E62" s="506"/>
      <c r="F62" s="506"/>
      <c r="G62" s="506"/>
      <c r="H62" s="506"/>
      <c r="I62" s="506"/>
      <c r="J62" s="506"/>
      <c r="K62" s="506"/>
      <c r="L62" s="506"/>
      <c r="M62" s="506"/>
      <c r="N62" s="506"/>
      <c r="O62" s="506"/>
      <c r="P62" s="506"/>
      <c r="Q62" s="506"/>
      <c r="R62" s="506"/>
      <c r="S62" s="506"/>
      <c r="T62" s="506"/>
      <c r="U62" s="506"/>
      <c r="V62" s="635"/>
    </row>
    <row r="63" spans="1:22" ht="24.95" customHeight="1" x14ac:dyDescent="0.25">
      <c r="A63" s="88" t="s">
        <v>107</v>
      </c>
      <c r="B63" s="83"/>
      <c r="C63" s="577"/>
      <c r="D63" s="577"/>
      <c r="E63" s="577"/>
      <c r="F63" s="577"/>
      <c r="G63" s="83"/>
      <c r="H63" s="83"/>
      <c r="I63" s="83"/>
      <c r="J63" s="83"/>
      <c r="K63" s="83"/>
      <c r="L63" s="83"/>
      <c r="M63" s="83"/>
      <c r="N63" s="83"/>
      <c r="O63" s="83"/>
      <c r="P63" s="83"/>
      <c r="Q63" s="83"/>
      <c r="R63" s="83"/>
      <c r="S63" s="83"/>
      <c r="T63" s="83"/>
      <c r="U63" s="83"/>
      <c r="V63" s="84"/>
    </row>
    <row r="64" spans="1:22" ht="24.95" customHeight="1" thickBot="1" x14ac:dyDescent="0.3">
      <c r="A64" s="89" t="s">
        <v>108</v>
      </c>
      <c r="B64" s="86"/>
      <c r="C64" s="583"/>
      <c r="D64" s="583"/>
      <c r="E64" s="583"/>
      <c r="F64" s="583"/>
      <c r="G64" s="636" t="s">
        <v>181</v>
      </c>
      <c r="H64" s="636"/>
      <c r="I64" s="636"/>
      <c r="J64" s="636"/>
      <c r="K64" s="636"/>
      <c r="L64" s="636"/>
      <c r="M64" s="636"/>
      <c r="N64" s="637" t="s">
        <v>182</v>
      </c>
      <c r="O64" s="637"/>
      <c r="P64" s="637"/>
      <c r="Q64" s="637"/>
      <c r="R64" s="637"/>
      <c r="S64" s="637"/>
      <c r="T64" s="637"/>
      <c r="U64" s="637"/>
      <c r="V64" s="87"/>
    </row>
    <row r="65" spans="1:22" ht="35.25" customHeight="1" x14ac:dyDescent="0.25">
      <c r="A65" s="632" t="s">
        <v>183</v>
      </c>
      <c r="B65" s="633"/>
      <c r="C65" s="633"/>
      <c r="D65" s="633"/>
      <c r="E65" s="633"/>
      <c r="F65" s="633"/>
      <c r="G65" s="633"/>
      <c r="H65" s="633"/>
      <c r="I65" s="633"/>
      <c r="J65" s="633"/>
      <c r="K65" s="633"/>
      <c r="L65" s="633"/>
      <c r="M65" s="633"/>
      <c r="N65" s="633"/>
      <c r="O65" s="633"/>
      <c r="P65" s="633"/>
      <c r="Q65" s="633"/>
      <c r="R65" s="633"/>
      <c r="S65" s="633"/>
      <c r="T65" s="633"/>
      <c r="U65" s="633"/>
      <c r="V65" s="634"/>
    </row>
    <row r="66" spans="1:22" ht="20.100000000000001" customHeight="1" x14ac:dyDescent="0.25">
      <c r="A66" s="627" t="s">
        <v>113</v>
      </c>
      <c r="B66" s="628"/>
      <c r="C66" s="628"/>
      <c r="D66" s="628"/>
      <c r="E66" s="595" t="str">
        <f>IFERROR(IF(AB4&gt;=1,E13,""),"")</f>
        <v/>
      </c>
      <c r="F66" s="595"/>
      <c r="G66" s="595"/>
      <c r="H66" s="595"/>
      <c r="I66" s="595"/>
      <c r="J66" s="595"/>
      <c r="K66" s="595"/>
      <c r="L66" s="595"/>
      <c r="M66" s="595"/>
      <c r="N66" s="628" t="s">
        <v>293</v>
      </c>
      <c r="O66" s="628"/>
      <c r="P66" s="628"/>
      <c r="Q66" s="628"/>
      <c r="R66" s="628"/>
      <c r="S66" s="414" t="s">
        <v>290</v>
      </c>
      <c r="T66" s="415"/>
      <c r="U66" s="415"/>
      <c r="V66" s="416"/>
    </row>
    <row r="67" spans="1:22" ht="20.100000000000001" customHeight="1" x14ac:dyDescent="0.25">
      <c r="A67" s="90" t="s">
        <v>148</v>
      </c>
      <c r="B67" s="91"/>
      <c r="C67" s="91"/>
      <c r="D67" s="91"/>
      <c r="E67" s="91"/>
      <c r="F67" s="91"/>
      <c r="G67" s="91"/>
      <c r="H67" s="91"/>
      <c r="I67" s="91"/>
      <c r="J67" s="91"/>
      <c r="K67" s="91"/>
      <c r="L67" s="91"/>
      <c r="M67" s="91" t="s">
        <v>106</v>
      </c>
      <c r="N67" s="91"/>
      <c r="O67" s="572" t="str">
        <f>IFERROR(IF($AB$4&gt;=1,VLOOKUP($AB$4,'R-8'!$G$13:$AG$1012,20,0),""),"")</f>
        <v/>
      </c>
      <c r="P67" s="573"/>
      <c r="Q67" s="573"/>
      <c r="R67" s="574"/>
      <c r="S67" s="417"/>
      <c r="T67" s="418"/>
      <c r="U67" s="418"/>
      <c r="V67" s="419"/>
    </row>
    <row r="68" spans="1:22" ht="20.100000000000001" customHeight="1" x14ac:dyDescent="0.25">
      <c r="A68" s="638" t="s">
        <v>76</v>
      </c>
      <c r="B68" s="639"/>
      <c r="C68" s="639"/>
      <c r="D68" s="639"/>
      <c r="E68" s="572" t="str">
        <f>IFERROR(IF($AB$4&gt;=1,VLOOKUP($AB$4,'R-8'!$G$13:$AG$1012,21,0),""),"")</f>
        <v/>
      </c>
      <c r="F68" s="573"/>
      <c r="G68" s="573"/>
      <c r="H68" s="573"/>
      <c r="I68" s="573"/>
      <c r="J68" s="573"/>
      <c r="K68" s="573"/>
      <c r="L68" s="573"/>
      <c r="M68" s="573"/>
      <c r="N68" s="573"/>
      <c r="O68" s="573"/>
      <c r="P68" s="573"/>
      <c r="Q68" s="573"/>
      <c r="R68" s="574"/>
      <c r="S68" s="417"/>
      <c r="T68" s="418"/>
      <c r="U68" s="418"/>
      <c r="V68" s="419"/>
    </row>
    <row r="69" spans="1:22" ht="20.100000000000001" customHeight="1" x14ac:dyDescent="0.25">
      <c r="A69" s="627" t="s">
        <v>77</v>
      </c>
      <c r="B69" s="628"/>
      <c r="C69" s="572" t="str">
        <f>IFERROR(IF($AB$4&gt;=1,VLOOKUP($AB$4,'R-8'!$G$13:$AG$1012,22,0),""),"")</f>
        <v/>
      </c>
      <c r="D69" s="573"/>
      <c r="E69" s="573"/>
      <c r="F69" s="573"/>
      <c r="G69" s="573"/>
      <c r="H69" s="573"/>
      <c r="I69" s="573"/>
      <c r="J69" s="573"/>
      <c r="K69" s="573"/>
      <c r="L69" s="573"/>
      <c r="M69" s="573"/>
      <c r="N69" s="573"/>
      <c r="O69" s="573"/>
      <c r="P69" s="573"/>
      <c r="Q69" s="573"/>
      <c r="R69" s="574"/>
      <c r="S69" s="420"/>
      <c r="T69" s="421"/>
      <c r="U69" s="421"/>
      <c r="V69" s="422"/>
    </row>
    <row r="70" spans="1:22" ht="20.100000000000001" customHeight="1" x14ac:dyDescent="0.25">
      <c r="A70" s="627" t="s">
        <v>58</v>
      </c>
      <c r="B70" s="628"/>
      <c r="C70" s="572" t="str">
        <f>IFERROR(IF($AB$4&gt;=1,VLOOKUP($AB$4,'R-8'!$G$13:$AG$1012,23,0),""),"")</f>
        <v/>
      </c>
      <c r="D70" s="573"/>
      <c r="E70" s="573"/>
      <c r="F70" s="573"/>
      <c r="G70" s="573"/>
      <c r="H70" s="573"/>
      <c r="I70" s="573"/>
      <c r="J70" s="573"/>
      <c r="K70" s="574"/>
      <c r="L70" s="644" t="s">
        <v>56</v>
      </c>
      <c r="M70" s="644"/>
      <c r="N70" s="644"/>
      <c r="O70" s="572" t="str">
        <f>IFERROR(IF($AB$4&gt;=1,VLOOKUP($AB$4,'R-8'!$G$13:$AG$1012,26,0),""),"")</f>
        <v/>
      </c>
      <c r="P70" s="573"/>
      <c r="Q70" s="573"/>
      <c r="R70" s="573"/>
      <c r="S70" s="573"/>
      <c r="T70" s="573"/>
      <c r="U70" s="573"/>
      <c r="V70" s="575"/>
    </row>
    <row r="71" spans="1:22" ht="20.100000000000001" customHeight="1" x14ac:dyDescent="0.25">
      <c r="A71" s="627" t="s">
        <v>3</v>
      </c>
      <c r="B71" s="628"/>
      <c r="C71" s="572" t="str">
        <f>IFERROR(IF($AB$4&gt;=1,VLOOKUP($AB$4,'R-8'!$G$13:$AG$1012,24,0),""),"")</f>
        <v/>
      </c>
      <c r="D71" s="573"/>
      <c r="E71" s="573"/>
      <c r="F71" s="573"/>
      <c r="G71" s="573"/>
      <c r="H71" s="573"/>
      <c r="I71" s="573"/>
      <c r="J71" s="574"/>
      <c r="K71" s="644" t="s">
        <v>78</v>
      </c>
      <c r="L71" s="644"/>
      <c r="M71" s="644"/>
      <c r="N71" s="644"/>
      <c r="O71" s="644"/>
      <c r="P71" s="572" t="str">
        <f>IFERROR(IF($AB$4&gt;=1,VLOOKUP($AB$4,'R-8'!$G$13:$AG$1012,25,0),""),"")</f>
        <v/>
      </c>
      <c r="Q71" s="573"/>
      <c r="R71" s="573"/>
      <c r="S71" s="573"/>
      <c r="T71" s="573"/>
      <c r="U71" s="573"/>
      <c r="V71" s="575"/>
    </row>
    <row r="72" spans="1:22" ht="49.5" customHeight="1" x14ac:dyDescent="0.25">
      <c r="A72" s="624" t="s">
        <v>210</v>
      </c>
      <c r="B72" s="599"/>
      <c r="C72" s="599"/>
      <c r="D72" s="599"/>
      <c r="E72" s="599"/>
      <c r="F72" s="599"/>
      <c r="G72" s="599"/>
      <c r="H72" s="599"/>
      <c r="I72" s="599"/>
      <c r="J72" s="599"/>
      <c r="K72" s="599"/>
      <c r="L72" s="599"/>
      <c r="M72" s="599"/>
      <c r="N72" s="599"/>
      <c r="O72" s="599"/>
      <c r="P72" s="599"/>
      <c r="Q72" s="599"/>
      <c r="R72" s="599"/>
      <c r="S72" s="599"/>
      <c r="T72" s="599"/>
      <c r="U72" s="599"/>
      <c r="V72" s="625"/>
    </row>
    <row r="73" spans="1:22" ht="21.95" customHeight="1" x14ac:dyDescent="0.25">
      <c r="A73" s="626" t="s">
        <v>211</v>
      </c>
      <c r="B73" s="506"/>
      <c r="C73" s="506"/>
      <c r="D73" s="506"/>
      <c r="E73" s="506"/>
      <c r="F73" s="506"/>
      <c r="G73" s="506"/>
      <c r="H73" s="506"/>
      <c r="I73" s="506"/>
      <c r="J73" s="506"/>
      <c r="K73" s="506"/>
      <c r="L73" s="506"/>
      <c r="M73" s="506"/>
      <c r="N73" s="506"/>
      <c r="O73" s="506"/>
      <c r="P73" s="506"/>
      <c r="Q73" s="506"/>
      <c r="R73" s="506"/>
      <c r="S73" s="506"/>
      <c r="T73" s="506"/>
      <c r="U73" s="506"/>
      <c r="V73" s="635"/>
    </row>
    <row r="74" spans="1:22" ht="20.100000000000001" customHeight="1" x14ac:dyDescent="0.25">
      <c r="A74" s="88" t="s">
        <v>108</v>
      </c>
      <c r="B74" s="83"/>
      <c r="C74" s="83"/>
      <c r="D74" s="83"/>
      <c r="E74" s="83"/>
      <c r="F74" s="83"/>
      <c r="G74" s="83"/>
      <c r="H74" s="83"/>
      <c r="I74" s="83"/>
      <c r="J74" s="83"/>
      <c r="K74" s="83"/>
      <c r="L74" s="83"/>
      <c r="M74" s="83"/>
      <c r="N74" s="83"/>
      <c r="O74" s="83"/>
      <c r="P74" s="83"/>
      <c r="Q74" s="83"/>
      <c r="R74" s="83"/>
      <c r="S74" s="83"/>
      <c r="T74" s="83"/>
      <c r="U74" s="83"/>
      <c r="V74" s="84"/>
    </row>
    <row r="75" spans="1:22" ht="20.100000000000001" customHeight="1" x14ac:dyDescent="0.25">
      <c r="A75" s="88"/>
      <c r="B75" s="83"/>
      <c r="C75" s="83"/>
      <c r="D75" s="83"/>
      <c r="E75" s="83"/>
      <c r="F75" s="83"/>
      <c r="G75" s="83"/>
      <c r="H75" s="83"/>
      <c r="I75" s="83"/>
      <c r="J75" s="83"/>
      <c r="K75" s="83"/>
      <c r="L75" s="83"/>
      <c r="M75" s="83" t="s">
        <v>150</v>
      </c>
      <c r="N75" s="83"/>
      <c r="O75" s="83"/>
      <c r="P75" s="83"/>
      <c r="Q75" s="83"/>
      <c r="R75" s="83"/>
      <c r="S75" s="83"/>
      <c r="T75" s="83"/>
      <c r="U75" s="83"/>
      <c r="V75" s="84"/>
    </row>
    <row r="76" spans="1:22" ht="20.100000000000001" customHeight="1" thickBot="1" x14ac:dyDescent="0.3">
      <c r="A76" s="89"/>
      <c r="B76" s="86"/>
      <c r="C76" s="86"/>
      <c r="D76" s="86"/>
      <c r="E76" s="86"/>
      <c r="F76" s="86"/>
      <c r="G76" s="86"/>
      <c r="H76" s="86"/>
      <c r="I76" s="86"/>
      <c r="J76" s="86"/>
      <c r="K76" s="86" t="s">
        <v>151</v>
      </c>
      <c r="L76" s="86"/>
      <c r="M76" s="86"/>
      <c r="N76" s="86"/>
      <c r="O76" s="86"/>
      <c r="P76" s="86"/>
      <c r="Q76" s="86"/>
      <c r="R76" s="86"/>
      <c r="S76" s="86"/>
      <c r="T76" s="86"/>
      <c r="U76" s="86"/>
      <c r="V76" s="87"/>
    </row>
    <row r="77" spans="1:22" ht="20.100000000000001" customHeight="1" x14ac:dyDescent="0.25">
      <c r="A77" s="641" t="s">
        <v>185</v>
      </c>
      <c r="B77" s="641"/>
      <c r="C77" s="641"/>
      <c r="D77" s="641"/>
      <c r="E77" s="641"/>
      <c r="F77" s="641"/>
      <c r="G77" s="641"/>
      <c r="H77" s="641"/>
      <c r="I77" s="641"/>
      <c r="J77" s="641"/>
      <c r="K77" s="641"/>
      <c r="L77" s="641"/>
      <c r="M77" s="641"/>
      <c r="N77" s="641"/>
      <c r="O77" s="641"/>
      <c r="P77" s="641"/>
      <c r="Q77" s="641"/>
      <c r="R77" s="641"/>
      <c r="S77" s="641"/>
      <c r="T77" s="641"/>
      <c r="U77" s="641"/>
      <c r="V77" s="641"/>
    </row>
    <row r="78" spans="1:22" ht="20.100000000000001" customHeight="1" x14ac:dyDescent="0.25">
      <c r="A78" s="92" t="s">
        <v>186</v>
      </c>
      <c r="B78" s="92"/>
      <c r="C78" s="92"/>
      <c r="D78" s="92"/>
      <c r="E78" s="92"/>
      <c r="F78" s="92"/>
      <c r="G78" s="92"/>
      <c r="H78" s="92"/>
      <c r="I78" s="92"/>
      <c r="J78" s="92"/>
      <c r="K78" s="92"/>
      <c r="L78" s="92"/>
      <c r="M78" s="92"/>
      <c r="N78" s="83" t="s">
        <v>108</v>
      </c>
      <c r="O78" s="92"/>
      <c r="P78" s="92"/>
      <c r="Q78" s="92"/>
      <c r="R78" s="92"/>
      <c r="S78" s="92"/>
      <c r="T78" s="92"/>
      <c r="U78" s="92"/>
      <c r="V78" s="92"/>
    </row>
    <row r="79" spans="1:22" ht="20.100000000000001" customHeight="1" x14ac:dyDescent="0.25">
      <c r="A79" s="92"/>
      <c r="B79" s="577" t="s">
        <v>113</v>
      </c>
      <c r="C79" s="577"/>
      <c r="D79" s="577"/>
      <c r="E79" s="577"/>
      <c r="F79" s="642" t="str">
        <f>IFERROR(IF(AB4&gt;=1,E13,""),"")</f>
        <v/>
      </c>
      <c r="G79" s="642"/>
      <c r="H79" s="642"/>
      <c r="I79" s="642"/>
      <c r="J79" s="642"/>
      <c r="K79" s="642"/>
      <c r="L79" s="642"/>
      <c r="M79" s="642"/>
      <c r="N79" s="642"/>
      <c r="O79" s="641" t="s">
        <v>212</v>
      </c>
      <c r="P79" s="641"/>
      <c r="Q79" s="641"/>
      <c r="R79" s="641"/>
      <c r="S79" s="641"/>
      <c r="T79" s="641"/>
      <c r="U79" s="641"/>
      <c r="V79" s="641"/>
    </row>
    <row r="80" spans="1:22" ht="20.100000000000001" customHeight="1" x14ac:dyDescent="0.25">
      <c r="A80" s="93"/>
      <c r="B80" s="93"/>
      <c r="C80" s="643" t="s">
        <v>187</v>
      </c>
      <c r="D80" s="643"/>
      <c r="E80" s="643"/>
      <c r="F80" s="643"/>
      <c r="G80" s="643"/>
      <c r="H80" s="643"/>
      <c r="I80" s="643"/>
      <c r="J80" s="643"/>
      <c r="K80" s="643"/>
      <c r="L80" s="643"/>
      <c r="M80" s="643"/>
      <c r="N80" s="643"/>
      <c r="O80" s="643"/>
      <c r="P80" s="643"/>
      <c r="Q80" s="93"/>
      <c r="R80" s="93"/>
      <c r="S80" s="93"/>
      <c r="T80" s="93"/>
      <c r="U80" s="93"/>
      <c r="V80" s="93"/>
    </row>
    <row r="81" spans="1:22" ht="20.100000000000001" customHeight="1" x14ac:dyDescent="0.25">
      <c r="A81" s="93"/>
      <c r="B81" s="93"/>
      <c r="C81" s="93"/>
      <c r="D81" s="93"/>
      <c r="E81" s="93"/>
      <c r="F81" s="93"/>
      <c r="G81" s="93"/>
      <c r="H81" s="93"/>
      <c r="I81" s="93"/>
      <c r="J81" s="93"/>
      <c r="K81" s="93"/>
      <c r="L81" s="93"/>
      <c r="M81" s="93"/>
      <c r="N81" s="93"/>
      <c r="O81" s="93"/>
      <c r="P81" s="93"/>
      <c r="Q81" s="93"/>
      <c r="R81" s="93"/>
      <c r="S81" s="93"/>
      <c r="T81" s="93"/>
      <c r="U81" s="93"/>
      <c r="V81" s="93"/>
    </row>
    <row r="82" spans="1:22" ht="20.100000000000001" customHeight="1" x14ac:dyDescent="0.25">
      <c r="A82" s="93"/>
      <c r="B82" s="93"/>
      <c r="C82" s="93"/>
      <c r="D82" s="93"/>
      <c r="E82" s="93"/>
      <c r="F82" s="93"/>
      <c r="G82" s="93"/>
      <c r="H82" s="93"/>
      <c r="I82" s="93"/>
      <c r="J82" s="93"/>
      <c r="K82" s="93"/>
      <c r="L82" s="93"/>
      <c r="M82" s="93"/>
      <c r="N82" s="640" t="s">
        <v>156</v>
      </c>
      <c r="O82" s="640"/>
      <c r="P82" s="640"/>
      <c r="Q82" s="640"/>
      <c r="R82" s="640"/>
      <c r="S82" s="640"/>
      <c r="T82" s="640"/>
      <c r="U82" s="640"/>
      <c r="V82" s="640"/>
    </row>
  </sheetData>
  <sheetProtection password="CD8E" sheet="1" objects="1" scenarios="1"/>
  <mergeCells count="102">
    <mergeCell ref="N64:U64"/>
    <mergeCell ref="A65:V65"/>
    <mergeCell ref="A66:D66"/>
    <mergeCell ref="E66:M66"/>
    <mergeCell ref="N66:R66"/>
    <mergeCell ref="A61:V61"/>
    <mergeCell ref="F59:T59"/>
    <mergeCell ref="B31:E31"/>
    <mergeCell ref="O28:U28"/>
    <mergeCell ref="O29:U29"/>
    <mergeCell ref="E30:U30"/>
    <mergeCell ref="E28:J28"/>
    <mergeCell ref="A28:D28"/>
    <mergeCell ref="A29:D29"/>
    <mergeCell ref="A30:D30"/>
    <mergeCell ref="E29:J29"/>
    <mergeCell ref="K28:N28"/>
    <mergeCell ref="K29:N29"/>
    <mergeCell ref="A68:D68"/>
    <mergeCell ref="A69:B69"/>
    <mergeCell ref="S66:V69"/>
    <mergeCell ref="O67:R67"/>
    <mergeCell ref="E68:R68"/>
    <mergeCell ref="C69:R69"/>
    <mergeCell ref="F31:V31"/>
    <mergeCell ref="B32:F32"/>
    <mergeCell ref="A48:V51"/>
    <mergeCell ref="A52:B52"/>
    <mergeCell ref="C52:H52"/>
    <mergeCell ref="A53:B53"/>
    <mergeCell ref="C53:H53"/>
    <mergeCell ref="O53:U53"/>
    <mergeCell ref="A60:V60"/>
    <mergeCell ref="A54:V54"/>
    <mergeCell ref="A55:V56"/>
    <mergeCell ref="A57:V57"/>
    <mergeCell ref="A58:V58"/>
    <mergeCell ref="B59:E59"/>
    <mergeCell ref="A62:V62"/>
    <mergeCell ref="C63:F63"/>
    <mergeCell ref="C64:F64"/>
    <mergeCell ref="G64:M64"/>
    <mergeCell ref="N82:V82"/>
    <mergeCell ref="A72:V72"/>
    <mergeCell ref="A70:B70"/>
    <mergeCell ref="L70:N70"/>
    <mergeCell ref="A71:B71"/>
    <mergeCell ref="K71:O71"/>
    <mergeCell ref="A73:V73"/>
    <mergeCell ref="A77:V77"/>
    <mergeCell ref="B79:E79"/>
    <mergeCell ref="F79:N79"/>
    <mergeCell ref="O79:V79"/>
    <mergeCell ref="C80:P80"/>
    <mergeCell ref="C70:K70"/>
    <mergeCell ref="O70:V70"/>
    <mergeCell ref="C71:J71"/>
    <mergeCell ref="P71:V71"/>
    <mergeCell ref="A15:V15"/>
    <mergeCell ref="E25:G25"/>
    <mergeCell ref="I25:K25"/>
    <mergeCell ref="M25:O25"/>
    <mergeCell ref="B13:D13"/>
    <mergeCell ref="E13:Q13"/>
    <mergeCell ref="B14:H14"/>
    <mergeCell ref="B20:I20"/>
    <mergeCell ref="Q23:T23"/>
    <mergeCell ref="M23:O23"/>
    <mergeCell ref="I23:K23"/>
    <mergeCell ref="E23:G23"/>
    <mergeCell ref="B22:U22"/>
    <mergeCell ref="B24:U24"/>
    <mergeCell ref="H9:N9"/>
    <mergeCell ref="O9:Q9"/>
    <mergeCell ref="B10:Q10"/>
    <mergeCell ref="A11:Q12"/>
    <mergeCell ref="R9:V14"/>
    <mergeCell ref="A9:G9"/>
    <mergeCell ref="I14:Q14"/>
    <mergeCell ref="A7:U7"/>
    <mergeCell ref="A8:U8"/>
    <mergeCell ref="A1:F5"/>
    <mergeCell ref="G1:O2"/>
    <mergeCell ref="Z1:AF3"/>
    <mergeCell ref="I3:M4"/>
    <mergeCell ref="N4:U4"/>
    <mergeCell ref="AB4:AD5"/>
    <mergeCell ref="Q5:U5"/>
    <mergeCell ref="V1:V6"/>
    <mergeCell ref="D6:R6"/>
    <mergeCell ref="A27:V27"/>
    <mergeCell ref="B26:U26"/>
    <mergeCell ref="I18:L18"/>
    <mergeCell ref="J20:V20"/>
    <mergeCell ref="I16:V16"/>
    <mergeCell ref="S18:V18"/>
    <mergeCell ref="B21:V21"/>
    <mergeCell ref="B16:H16"/>
    <mergeCell ref="B18:D18"/>
    <mergeCell ref="M18:N18"/>
    <mergeCell ref="B17:U17"/>
    <mergeCell ref="B19:U19"/>
  </mergeCells>
  <conditionalFormatting sqref="A55:V56">
    <cfRule type="cellIs" dxfId="16" priority="1" operator="equal">
      <formula>0</formula>
    </cfRule>
  </conditionalFormatting>
  <dataValidations count="1">
    <dataValidation type="list" allowBlank="1" showInputMessage="1" showErrorMessage="1" sqref="AB4:AD5">
      <formula1>SNC</formula1>
    </dataValidation>
  </dataValidations>
  <pageMargins left="0" right="0" top="0" bottom="0" header="0" footer="0"/>
  <pageSetup paperSize="9" orientation="portrait" r:id="rId1"/>
  <rowBreaks count="1" manualBreakCount="1">
    <brk id="47" max="24" man="1"/>
  </rowBreaks>
  <drawing r:id="rId2"/>
  <extLst>
    <ext xmlns:x14="http://schemas.microsoft.com/office/spreadsheetml/2009/9/main" uri="{78C0D931-6437-407d-A8EE-F0AAD7539E65}">
      <x14:conditionalFormattings>
        <x14:conditionalFormatting xmlns:xm="http://schemas.microsoft.com/office/excel/2006/main">
          <x14:cfRule type="expression" priority="5" id="{44953375-BF04-435A-9B1B-5E2C8C1906E1}">
            <xm:f>'F-6'!$W$1=1</xm:f>
            <x14:dxf>
              <font>
                <color theme="0"/>
              </font>
              <fill>
                <patternFill>
                  <bgColor theme="0"/>
                </patternFill>
              </fill>
              <border>
                <left/>
                <right/>
                <top/>
                <bottom/>
                <vertical/>
                <horizontal/>
              </border>
            </x14:dxf>
          </x14:cfRule>
          <xm:sqref>A68:D68</xm:sqref>
        </x14:conditionalFormatting>
        <x14:conditionalFormatting xmlns:xm="http://schemas.microsoft.com/office/excel/2006/main">
          <x14:cfRule type="expression" priority="4" id="{57087DC3-A525-46F4-885D-19EA53343231}">
            <xm:f>'F-6'!$W$1=1</xm:f>
            <x14:dxf>
              <font>
                <color theme="0"/>
              </font>
              <fill>
                <patternFill>
                  <bgColor theme="0"/>
                </patternFill>
              </fill>
              <border>
                <left/>
                <right/>
                <top/>
                <bottom/>
                <vertical/>
                <horizontal/>
              </border>
            </x14:dxf>
          </x14:cfRule>
          <xm:sqref>A69:B71</xm:sqref>
        </x14:conditionalFormatting>
        <x14:conditionalFormatting xmlns:xm="http://schemas.microsoft.com/office/excel/2006/main">
          <x14:cfRule type="expression" priority="3" id="{94DAB731-55B1-4D4C-9278-FFA08C4E5252}">
            <xm:f>'F-6'!$W$1=1</xm:f>
            <x14:dxf>
              <font>
                <color theme="0"/>
              </font>
              <fill>
                <patternFill>
                  <bgColor theme="0"/>
                </patternFill>
              </fill>
              <border>
                <left/>
                <right/>
                <top/>
                <bottom/>
                <vertical/>
                <horizontal/>
              </border>
            </x14:dxf>
          </x14:cfRule>
          <xm:sqref>L70:N70</xm:sqref>
        </x14:conditionalFormatting>
        <x14:conditionalFormatting xmlns:xm="http://schemas.microsoft.com/office/excel/2006/main">
          <x14:cfRule type="expression" priority="2" id="{77C3E58B-0C10-428F-BB7A-00358A733663}">
            <xm:f>'F-6'!$W$1=1</xm:f>
            <x14:dxf>
              <font>
                <color theme="0"/>
              </font>
              <fill>
                <patternFill>
                  <bgColor theme="0"/>
                </patternFill>
              </fill>
              <border>
                <left/>
                <right/>
                <top/>
                <bottom/>
                <vertical/>
                <horizontal/>
              </border>
            </x14:dxf>
          </x14:cfRule>
          <xm:sqref>K71:O71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G1009"/>
  <sheetViews>
    <sheetView view="pageBreakPreview" topLeftCell="G7" zoomScaleNormal="100" zoomScaleSheetLayoutView="100" workbookViewId="0">
      <pane xSplit="4" ySplit="3" topLeftCell="K10" activePane="bottomRight" state="frozen"/>
      <selection activeCell="G7" sqref="G7"/>
      <selection pane="topRight" activeCell="K7" sqref="K7"/>
      <selection pane="bottomLeft" activeCell="G10" sqref="G10"/>
      <selection pane="bottomRight" activeCell="I15" sqref="I15"/>
    </sheetView>
  </sheetViews>
  <sheetFormatPr defaultRowHeight="15" x14ac:dyDescent="0.25"/>
  <cols>
    <col min="1" max="6" width="0" style="4" hidden="1" customWidth="1"/>
    <col min="7" max="7" width="7.42578125" style="4" customWidth="1"/>
    <col min="8" max="8" width="10.7109375" style="4" customWidth="1"/>
    <col min="9" max="11" width="18.7109375" style="4" customWidth="1"/>
    <col min="12" max="13" width="6.7109375" style="4" customWidth="1"/>
    <col min="14" max="14" width="18.7109375" style="4" customWidth="1"/>
    <col min="15" max="15" width="7" style="4" customWidth="1"/>
    <col min="16" max="16" width="13.7109375" style="4" customWidth="1"/>
    <col min="17" max="17" width="7" style="4" customWidth="1"/>
    <col min="18" max="18" width="20.42578125" style="4" customWidth="1"/>
    <col min="19" max="19" width="15.42578125" style="4" customWidth="1"/>
    <col min="20" max="20" width="8.7109375" style="4" customWidth="1"/>
    <col min="21" max="22" width="20.7109375" style="4" customWidth="1"/>
    <col min="23" max="25" width="17.7109375" style="4" customWidth="1"/>
    <col min="26" max="26" width="9.28515625" style="4" customWidth="1"/>
    <col min="27" max="27" width="59.42578125" style="4" customWidth="1"/>
    <col min="28" max="33" width="0" style="4" hidden="1" customWidth="1"/>
    <col min="34" max="16384" width="9.140625" style="4"/>
  </cols>
  <sheetData>
    <row r="1" spans="1:33" hidden="1" x14ac:dyDescent="0.25">
      <c r="A1" s="4" t="s">
        <v>315</v>
      </c>
      <c r="B1" s="4">
        <v>1</v>
      </c>
    </row>
    <row r="2" spans="1:33" hidden="1" x14ac:dyDescent="0.25">
      <c r="A2" s="4" t="s">
        <v>316</v>
      </c>
      <c r="B2" s="4">
        <v>2</v>
      </c>
    </row>
    <row r="3" spans="1:33" hidden="1" x14ac:dyDescent="0.25">
      <c r="A3" s="4" t="s">
        <v>317</v>
      </c>
      <c r="B3" s="4">
        <v>3</v>
      </c>
    </row>
    <row r="4" spans="1:33" hidden="1" x14ac:dyDescent="0.25"/>
    <row r="5" spans="1:33" hidden="1" x14ac:dyDescent="0.25">
      <c r="A5" s="4" t="s">
        <v>319</v>
      </c>
      <c r="B5" s="4">
        <v>1</v>
      </c>
      <c r="D5" s="4" t="e">
        <f ca="1">OFFSET($G$10:$G$1009,,,COUNTIF($G$10:$G$1009,"&gt;=1"))</f>
        <v>#REF!</v>
      </c>
    </row>
    <row r="6" spans="1:33" hidden="1" x14ac:dyDescent="0.25">
      <c r="A6" s="4" t="s">
        <v>318</v>
      </c>
      <c r="B6" s="4">
        <v>2</v>
      </c>
    </row>
    <row r="7" spans="1:33" ht="30" customHeight="1" x14ac:dyDescent="0.25">
      <c r="D7" s="4">
        <v>36526</v>
      </c>
      <c r="G7" s="220" t="s">
        <v>413</v>
      </c>
      <c r="H7" s="195"/>
      <c r="I7" s="195"/>
      <c r="J7" s="195"/>
      <c r="K7" s="195"/>
      <c r="L7" s="195"/>
      <c r="M7" s="195"/>
      <c r="N7" s="195"/>
      <c r="O7" s="195"/>
      <c r="P7" s="195"/>
      <c r="Q7" s="195"/>
      <c r="R7" s="195"/>
      <c r="S7" s="195"/>
      <c r="T7" s="195"/>
      <c r="U7" s="195"/>
      <c r="V7" s="195"/>
      <c r="W7" s="195"/>
      <c r="X7" s="195"/>
      <c r="Y7" s="195"/>
      <c r="Z7" s="195"/>
      <c r="AA7" s="195"/>
      <c r="AB7" s="196"/>
      <c r="AC7" s="196"/>
      <c r="AD7" s="196"/>
      <c r="AE7" s="196"/>
      <c r="AF7" s="196"/>
      <c r="AG7" s="196">
        <v>27</v>
      </c>
    </row>
    <row r="8" spans="1:33" ht="64.5" customHeight="1" x14ac:dyDescent="0.25">
      <c r="G8" s="649" t="s">
        <v>15</v>
      </c>
      <c r="H8" s="649" t="s">
        <v>132</v>
      </c>
      <c r="I8" s="727" t="s">
        <v>121</v>
      </c>
      <c r="J8" s="724" t="s">
        <v>410</v>
      </c>
      <c r="K8" s="726"/>
      <c r="L8" s="729" t="s">
        <v>409</v>
      </c>
      <c r="M8" s="729"/>
      <c r="N8" s="727" t="s">
        <v>306</v>
      </c>
      <c r="O8" s="649" t="s">
        <v>20</v>
      </c>
      <c r="P8" s="649" t="s">
        <v>21</v>
      </c>
      <c r="Q8" s="727" t="s">
        <v>307</v>
      </c>
      <c r="R8" s="722" t="s">
        <v>308</v>
      </c>
      <c r="S8" s="722" t="s">
        <v>309</v>
      </c>
      <c r="T8" s="724" t="s">
        <v>311</v>
      </c>
      <c r="U8" s="725"/>
      <c r="V8" s="725"/>
      <c r="W8" s="725"/>
      <c r="X8" s="725"/>
      <c r="Y8" s="725"/>
      <c r="Z8" s="726"/>
      <c r="AA8" s="649" t="s">
        <v>314</v>
      </c>
    </row>
    <row r="9" spans="1:33" x14ac:dyDescent="0.25">
      <c r="G9" s="649"/>
      <c r="H9" s="649"/>
      <c r="I9" s="728"/>
      <c r="J9" s="221" t="s">
        <v>411</v>
      </c>
      <c r="K9" s="221" t="s">
        <v>17</v>
      </c>
      <c r="L9" s="222" t="s">
        <v>173</v>
      </c>
      <c r="M9" s="222" t="s">
        <v>174</v>
      </c>
      <c r="N9" s="728"/>
      <c r="O9" s="649"/>
      <c r="P9" s="649"/>
      <c r="Q9" s="728"/>
      <c r="R9" s="723"/>
      <c r="S9" s="723"/>
      <c r="T9" s="223" t="s">
        <v>106</v>
      </c>
      <c r="U9" s="223" t="s">
        <v>312</v>
      </c>
      <c r="V9" s="223" t="s">
        <v>313</v>
      </c>
      <c r="W9" s="223" t="s">
        <v>127</v>
      </c>
      <c r="X9" s="223" t="s">
        <v>310</v>
      </c>
      <c r="Y9" s="223" t="s">
        <v>96</v>
      </c>
      <c r="Z9" s="223" t="s">
        <v>129</v>
      </c>
      <c r="AA9" s="649"/>
    </row>
    <row r="10" spans="1:33" ht="20.100000000000001" customHeight="1" x14ac:dyDescent="0.25">
      <c r="F10" s="4">
        <f>IFERROR(IF($D$13=1,(IF(G10&gt;=1,(IF(H10&gt;=$D$11,(IF(H10&lt;=$D$12,G10,0)),0)),0)),0),0)</f>
        <v>0</v>
      </c>
      <c r="G10" s="211">
        <f>IFERROR(IF(H10&gt;=2000,(IF(LEN(J10)&gt;=2,(IF(LEN(K10)&gt;=2,1,0)),0)),0),0)</f>
        <v>0</v>
      </c>
      <c r="H10" s="212"/>
      <c r="I10" s="152"/>
      <c r="J10" s="152"/>
      <c r="K10" s="152"/>
      <c r="L10" s="150"/>
      <c r="M10" s="150"/>
      <c r="N10" s="150"/>
      <c r="O10" s="150"/>
      <c r="P10" s="151"/>
      <c r="Q10" s="150"/>
      <c r="R10" s="150"/>
      <c r="S10" s="150"/>
      <c r="T10" s="150"/>
      <c r="U10" s="150"/>
      <c r="V10" s="150"/>
      <c r="W10" s="150"/>
      <c r="X10" s="150"/>
      <c r="Y10" s="150"/>
      <c r="Z10" s="150"/>
      <c r="AA10" s="152"/>
      <c r="AB10" s="4">
        <f>IFERROR(IF(G10&gt;=1,(IF(LEN(R10)&gt;=3,VLOOKUP(R10,$A$1:$B$3,2,0),0)),0),0)</f>
        <v>0</v>
      </c>
      <c r="AC10" s="4">
        <f>IFERROR(IF(G10&gt;=1,(IF(LEN(S10)&gt;=3,VLOOKUP(S10,$A$5:$B$6,2,0),0)),0),0)</f>
        <v>0</v>
      </c>
    </row>
    <row r="11" spans="1:33" ht="20.100000000000001" customHeight="1" x14ac:dyDescent="0.25">
      <c r="D11" s="4">
        <f>REPORT!AD11</f>
        <v>0</v>
      </c>
      <c r="F11" s="4">
        <f t="shared" ref="F11:F74" si="0">IFERROR(IF($D$13=1,(IF(G11&gt;=1,(IF(H11&gt;=$D$11,(IF(H11&lt;=$D$12,G11,0)),0)),0)),0),0)</f>
        <v>0</v>
      </c>
      <c r="G11" s="211">
        <f>IFERROR(IF(H11&gt;=2000,(IF(LEN(J11)&gt;=2,(IF(LEN(K11)&gt;=2,G10+1,0)),0)),0),0)</f>
        <v>0</v>
      </c>
      <c r="H11" s="212"/>
      <c r="I11" s="152"/>
      <c r="J11" s="152"/>
      <c r="K11" s="152"/>
      <c r="L11" s="150"/>
      <c r="M11" s="150"/>
      <c r="N11" s="150"/>
      <c r="O11" s="150"/>
      <c r="P11" s="151"/>
      <c r="Q11" s="150"/>
      <c r="R11" s="150"/>
      <c r="S11" s="150"/>
      <c r="T11" s="150"/>
      <c r="U11" s="150"/>
      <c r="V11" s="150"/>
      <c r="W11" s="150"/>
      <c r="X11" s="150"/>
      <c r="Y11" s="150"/>
      <c r="Z11" s="150"/>
      <c r="AA11" s="152"/>
      <c r="AB11" s="4">
        <f t="shared" ref="AB11:AB74" si="1">IFERROR(IF(G11&gt;=1,(IF(LEN(R11)&gt;=3,VLOOKUP(R11,$A$1:$B$3,2,0),0)),0),0)</f>
        <v>0</v>
      </c>
      <c r="AC11" s="4">
        <f t="shared" ref="AC11:AC74" si="2">IFERROR(IF(G11&gt;=1,(IF(LEN(S11)&gt;=3,VLOOKUP(S11,$A$5:$B$6,2,0),0)),0),0)</f>
        <v>0</v>
      </c>
    </row>
    <row r="12" spans="1:33" ht="20.100000000000001" customHeight="1" x14ac:dyDescent="0.25">
      <c r="D12" s="4">
        <f>REPORT!AG11</f>
        <v>0</v>
      </c>
      <c r="F12" s="4">
        <f t="shared" si="0"/>
        <v>0</v>
      </c>
      <c r="G12" s="211">
        <f t="shared" ref="G12:G75" si="3">IFERROR(IF(H12&gt;=2000,(IF(LEN(J12)&gt;=2,(IF(LEN(K12)&gt;=2,G11+1,0)),0)),0),0)</f>
        <v>0</v>
      </c>
      <c r="H12" s="212"/>
      <c r="I12" s="152"/>
      <c r="J12" s="152"/>
      <c r="K12" s="152"/>
      <c r="L12" s="150"/>
      <c r="M12" s="150"/>
      <c r="N12" s="150"/>
      <c r="O12" s="150"/>
      <c r="P12" s="151"/>
      <c r="Q12" s="150"/>
      <c r="R12" s="150"/>
      <c r="S12" s="150"/>
      <c r="T12" s="150"/>
      <c r="U12" s="150"/>
      <c r="V12" s="150"/>
      <c r="W12" s="150"/>
      <c r="X12" s="150"/>
      <c r="Y12" s="150"/>
      <c r="Z12" s="150"/>
      <c r="AA12" s="152"/>
      <c r="AB12" s="4">
        <f t="shared" si="1"/>
        <v>0</v>
      </c>
      <c r="AC12" s="4">
        <f t="shared" si="2"/>
        <v>0</v>
      </c>
    </row>
    <row r="13" spans="1:33" ht="20.100000000000001" customHeight="1" x14ac:dyDescent="0.25">
      <c r="D13" s="4">
        <f>IFERROR(IF(D11&gt;=E7,(IF(D12&gt;=E7,(IF(D12&gt;=D11,1,0)),0)),0),0)</f>
        <v>1</v>
      </c>
      <c r="F13" s="4">
        <f t="shared" si="0"/>
        <v>0</v>
      </c>
      <c r="G13" s="211">
        <f t="shared" si="3"/>
        <v>0</v>
      </c>
      <c r="H13" s="212"/>
      <c r="I13" s="152"/>
      <c r="J13" s="152"/>
      <c r="K13" s="152"/>
      <c r="L13" s="150"/>
      <c r="M13" s="150"/>
      <c r="N13" s="150"/>
      <c r="O13" s="150"/>
      <c r="P13" s="151"/>
      <c r="Q13" s="150"/>
      <c r="R13" s="150"/>
      <c r="S13" s="150"/>
      <c r="T13" s="150"/>
      <c r="U13" s="150"/>
      <c r="V13" s="150"/>
      <c r="W13" s="150"/>
      <c r="X13" s="150"/>
      <c r="Y13" s="150"/>
      <c r="Z13" s="150"/>
      <c r="AA13" s="152"/>
      <c r="AB13" s="4">
        <f t="shared" si="1"/>
        <v>0</v>
      </c>
      <c r="AC13" s="4">
        <f t="shared" si="2"/>
        <v>0</v>
      </c>
    </row>
    <row r="14" spans="1:33" ht="20.100000000000001" customHeight="1" x14ac:dyDescent="0.25">
      <c r="F14" s="4">
        <f t="shared" si="0"/>
        <v>0</v>
      </c>
      <c r="G14" s="211">
        <f t="shared" si="3"/>
        <v>0</v>
      </c>
      <c r="H14" s="212"/>
      <c r="I14" s="152"/>
      <c r="J14" s="152"/>
      <c r="K14" s="152"/>
      <c r="L14" s="150"/>
      <c r="M14" s="150"/>
      <c r="N14" s="150"/>
      <c r="O14" s="150"/>
      <c r="P14" s="151"/>
      <c r="Q14" s="150"/>
      <c r="R14" s="150"/>
      <c r="S14" s="150"/>
      <c r="T14" s="150"/>
      <c r="U14" s="150"/>
      <c r="V14" s="150"/>
      <c r="W14" s="150"/>
      <c r="X14" s="150"/>
      <c r="Y14" s="150"/>
      <c r="Z14" s="150"/>
      <c r="AA14" s="152"/>
      <c r="AB14" s="4">
        <f t="shared" si="1"/>
        <v>0</v>
      </c>
      <c r="AC14" s="4">
        <f t="shared" si="2"/>
        <v>0</v>
      </c>
    </row>
    <row r="15" spans="1:33" ht="20.100000000000001" customHeight="1" x14ac:dyDescent="0.25">
      <c r="F15" s="4">
        <f t="shared" si="0"/>
        <v>0</v>
      </c>
      <c r="G15" s="211">
        <f t="shared" si="3"/>
        <v>0</v>
      </c>
      <c r="H15" s="212"/>
      <c r="I15" s="152"/>
      <c r="J15" s="152"/>
      <c r="K15" s="152"/>
      <c r="L15" s="150"/>
      <c r="M15" s="150"/>
      <c r="N15" s="150"/>
      <c r="O15" s="150"/>
      <c r="P15" s="151"/>
      <c r="Q15" s="150"/>
      <c r="R15" s="150"/>
      <c r="S15" s="150"/>
      <c r="T15" s="150"/>
      <c r="U15" s="150"/>
      <c r="V15" s="150"/>
      <c r="W15" s="150"/>
      <c r="X15" s="150"/>
      <c r="Y15" s="150"/>
      <c r="Z15" s="150"/>
      <c r="AA15" s="152"/>
      <c r="AB15" s="4">
        <f t="shared" si="1"/>
        <v>0</v>
      </c>
      <c r="AC15" s="4">
        <f t="shared" si="2"/>
        <v>0</v>
      </c>
    </row>
    <row r="16" spans="1:33" ht="20.100000000000001" customHeight="1" x14ac:dyDescent="0.25">
      <c r="F16" s="4">
        <f t="shared" si="0"/>
        <v>0</v>
      </c>
      <c r="G16" s="211">
        <f t="shared" si="3"/>
        <v>0</v>
      </c>
      <c r="H16" s="212"/>
      <c r="I16" s="152"/>
      <c r="J16" s="152"/>
      <c r="K16" s="152"/>
      <c r="L16" s="150"/>
      <c r="M16" s="150"/>
      <c r="N16" s="150"/>
      <c r="O16" s="150"/>
      <c r="P16" s="151"/>
      <c r="Q16" s="150"/>
      <c r="R16" s="150"/>
      <c r="S16" s="150"/>
      <c r="T16" s="150"/>
      <c r="U16" s="150"/>
      <c r="V16" s="150"/>
      <c r="W16" s="150"/>
      <c r="X16" s="150"/>
      <c r="Y16" s="150"/>
      <c r="Z16" s="150"/>
      <c r="AA16" s="152"/>
      <c r="AB16" s="4">
        <f t="shared" si="1"/>
        <v>0</v>
      </c>
      <c r="AC16" s="4">
        <f t="shared" si="2"/>
        <v>0</v>
      </c>
    </row>
    <row r="17" spans="6:29" ht="20.100000000000001" customHeight="1" x14ac:dyDescent="0.25">
      <c r="F17" s="4">
        <f t="shared" si="0"/>
        <v>0</v>
      </c>
      <c r="G17" s="211">
        <f t="shared" si="3"/>
        <v>0</v>
      </c>
      <c r="H17" s="212"/>
      <c r="I17" s="152"/>
      <c r="J17" s="152"/>
      <c r="K17" s="152"/>
      <c r="L17" s="150"/>
      <c r="M17" s="150"/>
      <c r="N17" s="150"/>
      <c r="O17" s="150"/>
      <c r="P17" s="151"/>
      <c r="Q17" s="150"/>
      <c r="R17" s="150"/>
      <c r="S17" s="150"/>
      <c r="T17" s="150"/>
      <c r="U17" s="150"/>
      <c r="V17" s="150"/>
      <c r="W17" s="150"/>
      <c r="X17" s="150"/>
      <c r="Y17" s="150"/>
      <c r="Z17" s="150"/>
      <c r="AA17" s="152"/>
      <c r="AB17" s="4">
        <f t="shared" si="1"/>
        <v>0</v>
      </c>
      <c r="AC17" s="4">
        <f t="shared" si="2"/>
        <v>0</v>
      </c>
    </row>
    <row r="18" spans="6:29" ht="20.100000000000001" customHeight="1" x14ac:dyDescent="0.25">
      <c r="F18" s="4">
        <f t="shared" si="0"/>
        <v>0</v>
      </c>
      <c r="G18" s="211">
        <f t="shared" si="3"/>
        <v>0</v>
      </c>
      <c r="H18" s="212"/>
      <c r="I18" s="152"/>
      <c r="J18" s="152"/>
      <c r="K18" s="152"/>
      <c r="L18" s="150"/>
      <c r="M18" s="150"/>
      <c r="N18" s="150"/>
      <c r="O18" s="150"/>
      <c r="P18" s="151"/>
      <c r="Q18" s="150"/>
      <c r="R18" s="150"/>
      <c r="S18" s="150"/>
      <c r="T18" s="150"/>
      <c r="U18" s="150"/>
      <c r="V18" s="150"/>
      <c r="W18" s="150"/>
      <c r="X18" s="150"/>
      <c r="Y18" s="150"/>
      <c r="Z18" s="150"/>
      <c r="AA18" s="152"/>
      <c r="AB18" s="4">
        <f t="shared" si="1"/>
        <v>0</v>
      </c>
      <c r="AC18" s="4">
        <f t="shared" si="2"/>
        <v>0</v>
      </c>
    </row>
    <row r="19" spans="6:29" ht="20.100000000000001" customHeight="1" x14ac:dyDescent="0.25">
      <c r="F19" s="4">
        <f t="shared" si="0"/>
        <v>0</v>
      </c>
      <c r="G19" s="211">
        <f t="shared" si="3"/>
        <v>0</v>
      </c>
      <c r="H19" s="212"/>
      <c r="I19" s="152"/>
      <c r="J19" s="152"/>
      <c r="K19" s="152"/>
      <c r="L19" s="150"/>
      <c r="M19" s="150"/>
      <c r="N19" s="150"/>
      <c r="O19" s="150"/>
      <c r="P19" s="151"/>
      <c r="Q19" s="150"/>
      <c r="R19" s="150"/>
      <c r="S19" s="150"/>
      <c r="T19" s="150"/>
      <c r="U19" s="150"/>
      <c r="V19" s="150"/>
      <c r="W19" s="150"/>
      <c r="X19" s="150"/>
      <c r="Y19" s="150"/>
      <c r="Z19" s="150"/>
      <c r="AA19" s="152"/>
      <c r="AB19" s="4">
        <f t="shared" si="1"/>
        <v>0</v>
      </c>
      <c r="AC19" s="4">
        <f t="shared" si="2"/>
        <v>0</v>
      </c>
    </row>
    <row r="20" spans="6:29" ht="20.100000000000001" customHeight="1" x14ac:dyDescent="0.25">
      <c r="F20" s="4">
        <f t="shared" si="0"/>
        <v>0</v>
      </c>
      <c r="G20" s="211">
        <f t="shared" si="3"/>
        <v>0</v>
      </c>
      <c r="H20" s="212"/>
      <c r="I20" s="152"/>
      <c r="J20" s="152"/>
      <c r="K20" s="152"/>
      <c r="L20" s="150"/>
      <c r="M20" s="150"/>
      <c r="N20" s="150"/>
      <c r="O20" s="150"/>
      <c r="P20" s="151"/>
      <c r="Q20" s="150"/>
      <c r="R20" s="150"/>
      <c r="S20" s="150"/>
      <c r="T20" s="150"/>
      <c r="U20" s="150"/>
      <c r="V20" s="150"/>
      <c r="W20" s="150"/>
      <c r="X20" s="150"/>
      <c r="Y20" s="150"/>
      <c r="Z20" s="150"/>
      <c r="AA20" s="152"/>
      <c r="AB20" s="4">
        <f t="shared" si="1"/>
        <v>0</v>
      </c>
      <c r="AC20" s="4">
        <f t="shared" si="2"/>
        <v>0</v>
      </c>
    </row>
    <row r="21" spans="6:29" ht="20.100000000000001" customHeight="1" x14ac:dyDescent="0.25">
      <c r="F21" s="4">
        <f t="shared" si="0"/>
        <v>0</v>
      </c>
      <c r="G21" s="211">
        <f t="shared" si="3"/>
        <v>0</v>
      </c>
      <c r="H21" s="212"/>
      <c r="I21" s="152"/>
      <c r="J21" s="152"/>
      <c r="K21" s="152"/>
      <c r="L21" s="150"/>
      <c r="M21" s="150"/>
      <c r="N21" s="150"/>
      <c r="O21" s="150"/>
      <c r="P21" s="151"/>
      <c r="Q21" s="150"/>
      <c r="R21" s="150"/>
      <c r="S21" s="150"/>
      <c r="T21" s="150"/>
      <c r="U21" s="150"/>
      <c r="V21" s="150"/>
      <c r="W21" s="150"/>
      <c r="X21" s="150"/>
      <c r="Y21" s="150"/>
      <c r="Z21" s="150"/>
      <c r="AA21" s="152"/>
      <c r="AB21" s="4">
        <f t="shared" si="1"/>
        <v>0</v>
      </c>
      <c r="AC21" s="4">
        <f t="shared" si="2"/>
        <v>0</v>
      </c>
    </row>
    <row r="22" spans="6:29" ht="20.100000000000001" customHeight="1" x14ac:dyDescent="0.25">
      <c r="F22" s="4">
        <f t="shared" si="0"/>
        <v>0</v>
      </c>
      <c r="G22" s="211">
        <f t="shared" si="3"/>
        <v>0</v>
      </c>
      <c r="H22" s="212"/>
      <c r="I22" s="152"/>
      <c r="J22" s="152"/>
      <c r="K22" s="152"/>
      <c r="L22" s="150"/>
      <c r="M22" s="150"/>
      <c r="N22" s="150"/>
      <c r="O22" s="150"/>
      <c r="P22" s="151"/>
      <c r="Q22" s="150"/>
      <c r="R22" s="150"/>
      <c r="S22" s="150"/>
      <c r="T22" s="150"/>
      <c r="U22" s="150"/>
      <c r="V22" s="150"/>
      <c r="W22" s="150"/>
      <c r="X22" s="150"/>
      <c r="Y22" s="150"/>
      <c r="Z22" s="150"/>
      <c r="AA22" s="152"/>
      <c r="AB22" s="4">
        <f t="shared" si="1"/>
        <v>0</v>
      </c>
      <c r="AC22" s="4">
        <f t="shared" si="2"/>
        <v>0</v>
      </c>
    </row>
    <row r="23" spans="6:29" ht="20.100000000000001" customHeight="1" x14ac:dyDescent="0.25">
      <c r="F23" s="4">
        <f t="shared" si="0"/>
        <v>0</v>
      </c>
      <c r="G23" s="211">
        <f t="shared" si="3"/>
        <v>0</v>
      </c>
      <c r="H23" s="212"/>
      <c r="I23" s="152"/>
      <c r="J23" s="152"/>
      <c r="K23" s="152"/>
      <c r="L23" s="150"/>
      <c r="M23" s="150"/>
      <c r="N23" s="150"/>
      <c r="O23" s="150"/>
      <c r="P23" s="151"/>
      <c r="Q23" s="150"/>
      <c r="R23" s="150"/>
      <c r="S23" s="150"/>
      <c r="T23" s="150"/>
      <c r="U23" s="150"/>
      <c r="V23" s="150"/>
      <c r="W23" s="150"/>
      <c r="X23" s="150"/>
      <c r="Y23" s="150"/>
      <c r="Z23" s="150"/>
      <c r="AA23" s="152"/>
      <c r="AB23" s="4">
        <f t="shared" si="1"/>
        <v>0</v>
      </c>
      <c r="AC23" s="4">
        <f t="shared" si="2"/>
        <v>0</v>
      </c>
    </row>
    <row r="24" spans="6:29" ht="20.100000000000001" customHeight="1" x14ac:dyDescent="0.25">
      <c r="F24" s="4">
        <f t="shared" si="0"/>
        <v>0</v>
      </c>
      <c r="G24" s="211">
        <f t="shared" si="3"/>
        <v>0</v>
      </c>
      <c r="H24" s="212"/>
      <c r="I24" s="152"/>
      <c r="J24" s="152"/>
      <c r="K24" s="152"/>
      <c r="L24" s="150"/>
      <c r="M24" s="150"/>
      <c r="N24" s="150"/>
      <c r="O24" s="150"/>
      <c r="P24" s="151"/>
      <c r="Q24" s="150"/>
      <c r="R24" s="150"/>
      <c r="S24" s="150"/>
      <c r="T24" s="150"/>
      <c r="U24" s="150"/>
      <c r="V24" s="150"/>
      <c r="W24" s="150"/>
      <c r="X24" s="150"/>
      <c r="Y24" s="150"/>
      <c r="Z24" s="150"/>
      <c r="AA24" s="152"/>
      <c r="AB24" s="4">
        <f t="shared" si="1"/>
        <v>0</v>
      </c>
      <c r="AC24" s="4">
        <f t="shared" si="2"/>
        <v>0</v>
      </c>
    </row>
    <row r="25" spans="6:29" ht="20.100000000000001" customHeight="1" x14ac:dyDescent="0.25">
      <c r="F25" s="4">
        <f t="shared" si="0"/>
        <v>0</v>
      </c>
      <c r="G25" s="211">
        <f t="shared" si="3"/>
        <v>0</v>
      </c>
      <c r="H25" s="212"/>
      <c r="I25" s="152"/>
      <c r="J25" s="152"/>
      <c r="K25" s="152"/>
      <c r="L25" s="150"/>
      <c r="M25" s="150"/>
      <c r="N25" s="150"/>
      <c r="O25" s="150"/>
      <c r="P25" s="151"/>
      <c r="Q25" s="150"/>
      <c r="R25" s="150"/>
      <c r="S25" s="150"/>
      <c r="T25" s="150"/>
      <c r="U25" s="150"/>
      <c r="V25" s="150"/>
      <c r="W25" s="150"/>
      <c r="X25" s="150"/>
      <c r="Y25" s="150"/>
      <c r="Z25" s="150"/>
      <c r="AA25" s="152"/>
      <c r="AB25" s="4">
        <f t="shared" si="1"/>
        <v>0</v>
      </c>
      <c r="AC25" s="4">
        <f t="shared" si="2"/>
        <v>0</v>
      </c>
    </row>
    <row r="26" spans="6:29" ht="20.100000000000001" customHeight="1" x14ac:dyDescent="0.25">
      <c r="F26" s="4">
        <f t="shared" si="0"/>
        <v>0</v>
      </c>
      <c r="G26" s="211">
        <f t="shared" si="3"/>
        <v>0</v>
      </c>
      <c r="H26" s="212"/>
      <c r="I26" s="152"/>
      <c r="J26" s="152"/>
      <c r="K26" s="152"/>
      <c r="L26" s="150"/>
      <c r="M26" s="150"/>
      <c r="N26" s="150"/>
      <c r="O26" s="150"/>
      <c r="P26" s="151"/>
      <c r="Q26" s="150"/>
      <c r="R26" s="150"/>
      <c r="S26" s="150"/>
      <c r="T26" s="150"/>
      <c r="U26" s="150"/>
      <c r="V26" s="150"/>
      <c r="W26" s="150"/>
      <c r="X26" s="150"/>
      <c r="Y26" s="150"/>
      <c r="Z26" s="150"/>
      <c r="AA26" s="152"/>
      <c r="AB26" s="4">
        <f t="shared" si="1"/>
        <v>0</v>
      </c>
      <c r="AC26" s="4">
        <f t="shared" si="2"/>
        <v>0</v>
      </c>
    </row>
    <row r="27" spans="6:29" ht="20.100000000000001" customHeight="1" x14ac:dyDescent="0.25">
      <c r="F27" s="4">
        <f t="shared" si="0"/>
        <v>0</v>
      </c>
      <c r="G27" s="211">
        <f t="shared" si="3"/>
        <v>0</v>
      </c>
      <c r="H27" s="212"/>
      <c r="I27" s="152"/>
      <c r="J27" s="152"/>
      <c r="K27" s="152"/>
      <c r="L27" s="150"/>
      <c r="M27" s="150"/>
      <c r="N27" s="150"/>
      <c r="O27" s="150"/>
      <c r="P27" s="151"/>
      <c r="Q27" s="150"/>
      <c r="R27" s="150"/>
      <c r="S27" s="150"/>
      <c r="T27" s="150"/>
      <c r="U27" s="150"/>
      <c r="V27" s="150"/>
      <c r="W27" s="150"/>
      <c r="X27" s="150"/>
      <c r="Y27" s="150"/>
      <c r="Z27" s="150"/>
      <c r="AA27" s="152"/>
      <c r="AB27" s="4">
        <f t="shared" si="1"/>
        <v>0</v>
      </c>
      <c r="AC27" s="4">
        <f t="shared" si="2"/>
        <v>0</v>
      </c>
    </row>
    <row r="28" spans="6:29" ht="20.100000000000001" customHeight="1" x14ac:dyDescent="0.25">
      <c r="F28" s="4">
        <f t="shared" si="0"/>
        <v>0</v>
      </c>
      <c r="G28" s="211">
        <f t="shared" si="3"/>
        <v>0</v>
      </c>
      <c r="H28" s="212"/>
      <c r="I28" s="152"/>
      <c r="J28" s="152"/>
      <c r="K28" s="152"/>
      <c r="L28" s="150"/>
      <c r="M28" s="150"/>
      <c r="N28" s="150"/>
      <c r="O28" s="150"/>
      <c r="P28" s="151"/>
      <c r="Q28" s="150"/>
      <c r="R28" s="150"/>
      <c r="S28" s="150"/>
      <c r="T28" s="150"/>
      <c r="U28" s="150"/>
      <c r="V28" s="150"/>
      <c r="W28" s="150"/>
      <c r="X28" s="150"/>
      <c r="Y28" s="150"/>
      <c r="Z28" s="150"/>
      <c r="AA28" s="152"/>
      <c r="AB28" s="4">
        <f t="shared" si="1"/>
        <v>0</v>
      </c>
      <c r="AC28" s="4">
        <f t="shared" si="2"/>
        <v>0</v>
      </c>
    </row>
    <row r="29" spans="6:29" ht="20.100000000000001" customHeight="1" x14ac:dyDescent="0.25">
      <c r="F29" s="4">
        <f t="shared" si="0"/>
        <v>0</v>
      </c>
      <c r="G29" s="211">
        <f t="shared" si="3"/>
        <v>0</v>
      </c>
      <c r="H29" s="212"/>
      <c r="I29" s="152"/>
      <c r="J29" s="152"/>
      <c r="K29" s="152"/>
      <c r="L29" s="150"/>
      <c r="M29" s="150"/>
      <c r="N29" s="150"/>
      <c r="O29" s="150"/>
      <c r="P29" s="151"/>
      <c r="Q29" s="150"/>
      <c r="R29" s="150"/>
      <c r="S29" s="150"/>
      <c r="T29" s="150"/>
      <c r="U29" s="150"/>
      <c r="V29" s="150"/>
      <c r="W29" s="150"/>
      <c r="X29" s="150"/>
      <c r="Y29" s="150"/>
      <c r="Z29" s="150"/>
      <c r="AA29" s="152"/>
      <c r="AB29" s="4">
        <f t="shared" si="1"/>
        <v>0</v>
      </c>
      <c r="AC29" s="4">
        <f t="shared" si="2"/>
        <v>0</v>
      </c>
    </row>
    <row r="30" spans="6:29" ht="20.100000000000001" customHeight="1" x14ac:dyDescent="0.25">
      <c r="F30" s="4">
        <f t="shared" si="0"/>
        <v>0</v>
      </c>
      <c r="G30" s="211">
        <f t="shared" si="3"/>
        <v>0</v>
      </c>
      <c r="H30" s="212"/>
      <c r="I30" s="152"/>
      <c r="J30" s="152"/>
      <c r="K30" s="152"/>
      <c r="L30" s="150"/>
      <c r="M30" s="150"/>
      <c r="N30" s="150"/>
      <c r="O30" s="150"/>
      <c r="P30" s="151"/>
      <c r="Q30" s="150"/>
      <c r="R30" s="150"/>
      <c r="S30" s="150"/>
      <c r="T30" s="150"/>
      <c r="U30" s="150"/>
      <c r="V30" s="150"/>
      <c r="W30" s="150"/>
      <c r="X30" s="150"/>
      <c r="Y30" s="150"/>
      <c r="Z30" s="150"/>
      <c r="AA30" s="152"/>
      <c r="AB30" s="4">
        <f t="shared" si="1"/>
        <v>0</v>
      </c>
      <c r="AC30" s="4">
        <f t="shared" si="2"/>
        <v>0</v>
      </c>
    </row>
    <row r="31" spans="6:29" ht="20.100000000000001" customHeight="1" x14ac:dyDescent="0.25">
      <c r="F31" s="4">
        <f t="shared" si="0"/>
        <v>0</v>
      </c>
      <c r="G31" s="211">
        <f t="shared" si="3"/>
        <v>0</v>
      </c>
      <c r="H31" s="212"/>
      <c r="I31" s="152"/>
      <c r="J31" s="152"/>
      <c r="K31" s="152"/>
      <c r="L31" s="150"/>
      <c r="M31" s="150"/>
      <c r="N31" s="150"/>
      <c r="O31" s="150"/>
      <c r="P31" s="151"/>
      <c r="Q31" s="150"/>
      <c r="R31" s="150"/>
      <c r="S31" s="150"/>
      <c r="T31" s="150"/>
      <c r="U31" s="150"/>
      <c r="V31" s="150"/>
      <c r="W31" s="150"/>
      <c r="X31" s="150"/>
      <c r="Y31" s="150"/>
      <c r="Z31" s="150"/>
      <c r="AA31" s="152"/>
      <c r="AB31" s="4">
        <f t="shared" si="1"/>
        <v>0</v>
      </c>
      <c r="AC31" s="4">
        <f t="shared" si="2"/>
        <v>0</v>
      </c>
    </row>
    <row r="32" spans="6:29" ht="20.100000000000001" customHeight="1" x14ac:dyDescent="0.25">
      <c r="F32" s="4">
        <f t="shared" si="0"/>
        <v>0</v>
      </c>
      <c r="G32" s="211">
        <f t="shared" si="3"/>
        <v>0</v>
      </c>
      <c r="H32" s="212"/>
      <c r="I32" s="152"/>
      <c r="J32" s="152"/>
      <c r="K32" s="152"/>
      <c r="L32" s="150"/>
      <c r="M32" s="150"/>
      <c r="N32" s="150"/>
      <c r="O32" s="150"/>
      <c r="P32" s="151"/>
      <c r="Q32" s="150"/>
      <c r="R32" s="150"/>
      <c r="S32" s="150"/>
      <c r="T32" s="150"/>
      <c r="U32" s="150"/>
      <c r="V32" s="150"/>
      <c r="W32" s="150"/>
      <c r="X32" s="150"/>
      <c r="Y32" s="150"/>
      <c r="Z32" s="150"/>
      <c r="AA32" s="152"/>
      <c r="AB32" s="4">
        <f t="shared" si="1"/>
        <v>0</v>
      </c>
      <c r="AC32" s="4">
        <f t="shared" si="2"/>
        <v>0</v>
      </c>
    </row>
    <row r="33" spans="6:29" ht="20.100000000000001" customHeight="1" x14ac:dyDescent="0.25">
      <c r="F33" s="4">
        <f t="shared" si="0"/>
        <v>0</v>
      </c>
      <c r="G33" s="211">
        <f t="shared" si="3"/>
        <v>0</v>
      </c>
      <c r="H33" s="212"/>
      <c r="I33" s="152"/>
      <c r="J33" s="152"/>
      <c r="K33" s="152"/>
      <c r="L33" s="150"/>
      <c r="M33" s="150"/>
      <c r="N33" s="150"/>
      <c r="O33" s="150"/>
      <c r="P33" s="151"/>
      <c r="Q33" s="150"/>
      <c r="R33" s="150"/>
      <c r="S33" s="150"/>
      <c r="T33" s="150"/>
      <c r="U33" s="150"/>
      <c r="V33" s="150"/>
      <c r="W33" s="150"/>
      <c r="X33" s="150"/>
      <c r="Y33" s="150"/>
      <c r="Z33" s="150"/>
      <c r="AA33" s="152"/>
      <c r="AB33" s="4">
        <f t="shared" si="1"/>
        <v>0</v>
      </c>
      <c r="AC33" s="4">
        <f t="shared" si="2"/>
        <v>0</v>
      </c>
    </row>
    <row r="34" spans="6:29" ht="20.100000000000001" customHeight="1" x14ac:dyDescent="0.25">
      <c r="F34" s="4">
        <f t="shared" si="0"/>
        <v>0</v>
      </c>
      <c r="G34" s="211">
        <f t="shared" si="3"/>
        <v>0</v>
      </c>
      <c r="H34" s="212"/>
      <c r="I34" s="152"/>
      <c r="J34" s="152"/>
      <c r="K34" s="152"/>
      <c r="L34" s="150"/>
      <c r="M34" s="150"/>
      <c r="N34" s="150"/>
      <c r="O34" s="150"/>
      <c r="P34" s="151"/>
      <c r="Q34" s="150"/>
      <c r="R34" s="150"/>
      <c r="S34" s="150"/>
      <c r="T34" s="150"/>
      <c r="U34" s="150"/>
      <c r="V34" s="150"/>
      <c r="W34" s="150"/>
      <c r="X34" s="150"/>
      <c r="Y34" s="150"/>
      <c r="Z34" s="150"/>
      <c r="AA34" s="152"/>
      <c r="AB34" s="4">
        <f t="shared" si="1"/>
        <v>0</v>
      </c>
      <c r="AC34" s="4">
        <f t="shared" si="2"/>
        <v>0</v>
      </c>
    </row>
    <row r="35" spans="6:29" ht="20.100000000000001" customHeight="1" x14ac:dyDescent="0.25">
      <c r="F35" s="4">
        <f t="shared" si="0"/>
        <v>0</v>
      </c>
      <c r="G35" s="211">
        <f t="shared" si="3"/>
        <v>0</v>
      </c>
      <c r="H35" s="212"/>
      <c r="I35" s="152"/>
      <c r="J35" s="152"/>
      <c r="K35" s="152"/>
      <c r="L35" s="150"/>
      <c r="M35" s="150"/>
      <c r="N35" s="150"/>
      <c r="O35" s="150"/>
      <c r="P35" s="151"/>
      <c r="Q35" s="150"/>
      <c r="R35" s="150"/>
      <c r="S35" s="150"/>
      <c r="T35" s="150"/>
      <c r="U35" s="150"/>
      <c r="V35" s="150"/>
      <c r="W35" s="150"/>
      <c r="X35" s="150"/>
      <c r="Y35" s="150"/>
      <c r="Z35" s="150"/>
      <c r="AA35" s="152"/>
      <c r="AB35" s="4">
        <f t="shared" si="1"/>
        <v>0</v>
      </c>
      <c r="AC35" s="4">
        <f t="shared" si="2"/>
        <v>0</v>
      </c>
    </row>
    <row r="36" spans="6:29" ht="20.100000000000001" customHeight="1" x14ac:dyDescent="0.25">
      <c r="F36" s="4">
        <f t="shared" si="0"/>
        <v>0</v>
      </c>
      <c r="G36" s="211">
        <f t="shared" si="3"/>
        <v>0</v>
      </c>
      <c r="H36" s="212"/>
      <c r="I36" s="152"/>
      <c r="J36" s="152"/>
      <c r="K36" s="152"/>
      <c r="L36" s="150"/>
      <c r="M36" s="150"/>
      <c r="N36" s="150"/>
      <c r="O36" s="150"/>
      <c r="P36" s="151"/>
      <c r="Q36" s="150"/>
      <c r="R36" s="150"/>
      <c r="S36" s="150"/>
      <c r="T36" s="150"/>
      <c r="U36" s="150"/>
      <c r="V36" s="150"/>
      <c r="W36" s="150"/>
      <c r="X36" s="150"/>
      <c r="Y36" s="150"/>
      <c r="Z36" s="150"/>
      <c r="AA36" s="152"/>
      <c r="AB36" s="4">
        <f t="shared" si="1"/>
        <v>0</v>
      </c>
      <c r="AC36" s="4">
        <f t="shared" si="2"/>
        <v>0</v>
      </c>
    </row>
    <row r="37" spans="6:29" ht="20.100000000000001" customHeight="1" x14ac:dyDescent="0.25">
      <c r="F37" s="4">
        <f t="shared" si="0"/>
        <v>0</v>
      </c>
      <c r="G37" s="211">
        <f t="shared" si="3"/>
        <v>0</v>
      </c>
      <c r="H37" s="212"/>
      <c r="I37" s="152"/>
      <c r="J37" s="152"/>
      <c r="K37" s="152"/>
      <c r="L37" s="150"/>
      <c r="M37" s="150"/>
      <c r="N37" s="150"/>
      <c r="O37" s="150"/>
      <c r="P37" s="151"/>
      <c r="Q37" s="150"/>
      <c r="R37" s="150"/>
      <c r="S37" s="150"/>
      <c r="T37" s="150"/>
      <c r="U37" s="150"/>
      <c r="V37" s="150"/>
      <c r="W37" s="150"/>
      <c r="X37" s="150"/>
      <c r="Y37" s="150"/>
      <c r="Z37" s="150"/>
      <c r="AA37" s="152"/>
      <c r="AB37" s="4">
        <f t="shared" si="1"/>
        <v>0</v>
      </c>
      <c r="AC37" s="4">
        <f t="shared" si="2"/>
        <v>0</v>
      </c>
    </row>
    <row r="38" spans="6:29" ht="20.100000000000001" customHeight="1" x14ac:dyDescent="0.25">
      <c r="F38" s="4">
        <f t="shared" si="0"/>
        <v>0</v>
      </c>
      <c r="G38" s="211">
        <f t="shared" si="3"/>
        <v>0</v>
      </c>
      <c r="H38" s="212"/>
      <c r="I38" s="152"/>
      <c r="J38" s="152"/>
      <c r="K38" s="152"/>
      <c r="L38" s="150"/>
      <c r="M38" s="150"/>
      <c r="N38" s="150"/>
      <c r="O38" s="150"/>
      <c r="P38" s="151"/>
      <c r="Q38" s="150"/>
      <c r="R38" s="150"/>
      <c r="S38" s="150"/>
      <c r="T38" s="150"/>
      <c r="U38" s="150"/>
      <c r="V38" s="150"/>
      <c r="W38" s="150"/>
      <c r="X38" s="150"/>
      <c r="Y38" s="150"/>
      <c r="Z38" s="150"/>
      <c r="AA38" s="152"/>
      <c r="AB38" s="4">
        <f t="shared" si="1"/>
        <v>0</v>
      </c>
      <c r="AC38" s="4">
        <f t="shared" si="2"/>
        <v>0</v>
      </c>
    </row>
    <row r="39" spans="6:29" ht="20.100000000000001" customHeight="1" x14ac:dyDescent="0.25">
      <c r="F39" s="4">
        <f t="shared" si="0"/>
        <v>0</v>
      </c>
      <c r="G39" s="211">
        <f t="shared" si="3"/>
        <v>0</v>
      </c>
      <c r="H39" s="212"/>
      <c r="I39" s="152"/>
      <c r="J39" s="152"/>
      <c r="K39" s="152"/>
      <c r="L39" s="150"/>
      <c r="M39" s="150"/>
      <c r="N39" s="150"/>
      <c r="O39" s="150"/>
      <c r="P39" s="151"/>
      <c r="Q39" s="150"/>
      <c r="R39" s="150"/>
      <c r="S39" s="150"/>
      <c r="T39" s="150"/>
      <c r="U39" s="150"/>
      <c r="V39" s="150"/>
      <c r="W39" s="150"/>
      <c r="X39" s="150"/>
      <c r="Y39" s="150"/>
      <c r="Z39" s="150"/>
      <c r="AA39" s="152"/>
      <c r="AB39" s="4">
        <f t="shared" si="1"/>
        <v>0</v>
      </c>
      <c r="AC39" s="4">
        <f t="shared" si="2"/>
        <v>0</v>
      </c>
    </row>
    <row r="40" spans="6:29" ht="20.100000000000001" customHeight="1" x14ac:dyDescent="0.25">
      <c r="F40" s="4">
        <f t="shared" si="0"/>
        <v>0</v>
      </c>
      <c r="G40" s="211">
        <f t="shared" si="3"/>
        <v>0</v>
      </c>
      <c r="H40" s="212"/>
      <c r="I40" s="152"/>
      <c r="J40" s="152"/>
      <c r="K40" s="152"/>
      <c r="L40" s="150"/>
      <c r="M40" s="150"/>
      <c r="N40" s="150"/>
      <c r="O40" s="150"/>
      <c r="P40" s="151"/>
      <c r="Q40" s="150"/>
      <c r="R40" s="150"/>
      <c r="S40" s="150"/>
      <c r="T40" s="150"/>
      <c r="U40" s="150"/>
      <c r="V40" s="150"/>
      <c r="W40" s="150"/>
      <c r="X40" s="150"/>
      <c r="Y40" s="150"/>
      <c r="Z40" s="150"/>
      <c r="AA40" s="152"/>
      <c r="AB40" s="4">
        <f t="shared" si="1"/>
        <v>0</v>
      </c>
      <c r="AC40" s="4">
        <f t="shared" si="2"/>
        <v>0</v>
      </c>
    </row>
    <row r="41" spans="6:29" ht="20.100000000000001" customHeight="1" x14ac:dyDescent="0.25">
      <c r="F41" s="4">
        <f t="shared" si="0"/>
        <v>0</v>
      </c>
      <c r="G41" s="211">
        <f t="shared" si="3"/>
        <v>0</v>
      </c>
      <c r="H41" s="212"/>
      <c r="I41" s="152"/>
      <c r="J41" s="152"/>
      <c r="K41" s="152"/>
      <c r="L41" s="150"/>
      <c r="M41" s="150"/>
      <c r="N41" s="150"/>
      <c r="O41" s="150"/>
      <c r="P41" s="151"/>
      <c r="Q41" s="150"/>
      <c r="R41" s="150"/>
      <c r="S41" s="150"/>
      <c r="T41" s="150"/>
      <c r="U41" s="150"/>
      <c r="V41" s="150"/>
      <c r="W41" s="150"/>
      <c r="X41" s="150"/>
      <c r="Y41" s="150"/>
      <c r="Z41" s="150"/>
      <c r="AA41" s="152"/>
      <c r="AB41" s="4">
        <f t="shared" si="1"/>
        <v>0</v>
      </c>
      <c r="AC41" s="4">
        <f t="shared" si="2"/>
        <v>0</v>
      </c>
    </row>
    <row r="42" spans="6:29" ht="20.100000000000001" customHeight="1" x14ac:dyDescent="0.25">
      <c r="F42" s="4">
        <f t="shared" si="0"/>
        <v>0</v>
      </c>
      <c r="G42" s="211">
        <f t="shared" si="3"/>
        <v>0</v>
      </c>
      <c r="H42" s="212"/>
      <c r="I42" s="152"/>
      <c r="J42" s="152"/>
      <c r="K42" s="152"/>
      <c r="L42" s="150"/>
      <c r="M42" s="150"/>
      <c r="N42" s="150"/>
      <c r="O42" s="150"/>
      <c r="P42" s="151"/>
      <c r="Q42" s="150"/>
      <c r="R42" s="150"/>
      <c r="S42" s="150"/>
      <c r="T42" s="150"/>
      <c r="U42" s="150"/>
      <c r="V42" s="150"/>
      <c r="W42" s="150"/>
      <c r="X42" s="150"/>
      <c r="Y42" s="150"/>
      <c r="Z42" s="150"/>
      <c r="AA42" s="152"/>
      <c r="AB42" s="4">
        <f t="shared" si="1"/>
        <v>0</v>
      </c>
      <c r="AC42" s="4">
        <f t="shared" si="2"/>
        <v>0</v>
      </c>
    </row>
    <row r="43" spans="6:29" ht="20.100000000000001" customHeight="1" x14ac:dyDescent="0.25">
      <c r="F43" s="4">
        <f t="shared" si="0"/>
        <v>0</v>
      </c>
      <c r="G43" s="211">
        <f t="shared" si="3"/>
        <v>0</v>
      </c>
      <c r="H43" s="212"/>
      <c r="I43" s="152"/>
      <c r="J43" s="152"/>
      <c r="K43" s="152"/>
      <c r="L43" s="150"/>
      <c r="M43" s="150"/>
      <c r="N43" s="150"/>
      <c r="O43" s="150"/>
      <c r="P43" s="151"/>
      <c r="Q43" s="150"/>
      <c r="R43" s="150"/>
      <c r="S43" s="150"/>
      <c r="T43" s="150"/>
      <c r="U43" s="150"/>
      <c r="V43" s="150"/>
      <c r="W43" s="150"/>
      <c r="X43" s="150"/>
      <c r="Y43" s="150"/>
      <c r="Z43" s="150"/>
      <c r="AA43" s="152"/>
      <c r="AB43" s="4">
        <f t="shared" si="1"/>
        <v>0</v>
      </c>
      <c r="AC43" s="4">
        <f t="shared" si="2"/>
        <v>0</v>
      </c>
    </row>
    <row r="44" spans="6:29" ht="20.100000000000001" customHeight="1" x14ac:dyDescent="0.25">
      <c r="F44" s="4">
        <f t="shared" si="0"/>
        <v>0</v>
      </c>
      <c r="G44" s="211">
        <f t="shared" si="3"/>
        <v>0</v>
      </c>
      <c r="H44" s="212"/>
      <c r="I44" s="152"/>
      <c r="J44" s="152"/>
      <c r="K44" s="152"/>
      <c r="L44" s="150"/>
      <c r="M44" s="150"/>
      <c r="N44" s="150"/>
      <c r="O44" s="150"/>
      <c r="P44" s="151"/>
      <c r="Q44" s="150"/>
      <c r="R44" s="150"/>
      <c r="S44" s="150"/>
      <c r="T44" s="150"/>
      <c r="U44" s="150"/>
      <c r="V44" s="150"/>
      <c r="W44" s="150"/>
      <c r="X44" s="150"/>
      <c r="Y44" s="150"/>
      <c r="Z44" s="150"/>
      <c r="AA44" s="152"/>
      <c r="AB44" s="4">
        <f t="shared" si="1"/>
        <v>0</v>
      </c>
      <c r="AC44" s="4">
        <f t="shared" si="2"/>
        <v>0</v>
      </c>
    </row>
    <row r="45" spans="6:29" ht="20.100000000000001" customHeight="1" x14ac:dyDescent="0.25">
      <c r="F45" s="4">
        <f t="shared" si="0"/>
        <v>0</v>
      </c>
      <c r="G45" s="211">
        <f t="shared" si="3"/>
        <v>0</v>
      </c>
      <c r="H45" s="212"/>
      <c r="I45" s="152"/>
      <c r="J45" s="152"/>
      <c r="K45" s="152"/>
      <c r="L45" s="150"/>
      <c r="M45" s="150"/>
      <c r="N45" s="150"/>
      <c r="O45" s="150"/>
      <c r="P45" s="151"/>
      <c r="Q45" s="150"/>
      <c r="R45" s="150"/>
      <c r="S45" s="150"/>
      <c r="T45" s="150"/>
      <c r="U45" s="150"/>
      <c r="V45" s="150"/>
      <c r="W45" s="150"/>
      <c r="X45" s="150"/>
      <c r="Y45" s="150"/>
      <c r="Z45" s="150"/>
      <c r="AA45" s="152"/>
      <c r="AB45" s="4">
        <f t="shared" si="1"/>
        <v>0</v>
      </c>
      <c r="AC45" s="4">
        <f t="shared" si="2"/>
        <v>0</v>
      </c>
    </row>
    <row r="46" spans="6:29" ht="20.100000000000001" customHeight="1" x14ac:dyDescent="0.25">
      <c r="F46" s="4">
        <f t="shared" si="0"/>
        <v>0</v>
      </c>
      <c r="G46" s="211">
        <f t="shared" si="3"/>
        <v>0</v>
      </c>
      <c r="H46" s="212"/>
      <c r="I46" s="152"/>
      <c r="J46" s="152"/>
      <c r="K46" s="152"/>
      <c r="L46" s="150"/>
      <c r="M46" s="150"/>
      <c r="N46" s="150"/>
      <c r="O46" s="150"/>
      <c r="P46" s="151"/>
      <c r="Q46" s="150"/>
      <c r="R46" s="150"/>
      <c r="S46" s="150"/>
      <c r="T46" s="150"/>
      <c r="U46" s="150"/>
      <c r="V46" s="150"/>
      <c r="W46" s="150"/>
      <c r="X46" s="150"/>
      <c r="Y46" s="150"/>
      <c r="Z46" s="150"/>
      <c r="AA46" s="152"/>
      <c r="AB46" s="4">
        <f t="shared" si="1"/>
        <v>0</v>
      </c>
      <c r="AC46" s="4">
        <f t="shared" si="2"/>
        <v>0</v>
      </c>
    </row>
    <row r="47" spans="6:29" ht="20.100000000000001" customHeight="1" x14ac:dyDescent="0.25">
      <c r="F47" s="4">
        <f t="shared" si="0"/>
        <v>0</v>
      </c>
      <c r="G47" s="211">
        <f t="shared" si="3"/>
        <v>0</v>
      </c>
      <c r="H47" s="212"/>
      <c r="I47" s="152"/>
      <c r="J47" s="152"/>
      <c r="K47" s="152"/>
      <c r="L47" s="150"/>
      <c r="M47" s="150"/>
      <c r="N47" s="150"/>
      <c r="O47" s="150"/>
      <c r="P47" s="151"/>
      <c r="Q47" s="150"/>
      <c r="R47" s="150"/>
      <c r="S47" s="150"/>
      <c r="T47" s="150"/>
      <c r="U47" s="150"/>
      <c r="V47" s="150"/>
      <c r="W47" s="150"/>
      <c r="X47" s="150"/>
      <c r="Y47" s="150"/>
      <c r="Z47" s="150"/>
      <c r="AA47" s="152"/>
      <c r="AB47" s="4">
        <f t="shared" si="1"/>
        <v>0</v>
      </c>
      <c r="AC47" s="4">
        <f t="shared" si="2"/>
        <v>0</v>
      </c>
    </row>
    <row r="48" spans="6:29" ht="20.100000000000001" customHeight="1" x14ac:dyDescent="0.25">
      <c r="F48" s="4">
        <f t="shared" si="0"/>
        <v>0</v>
      </c>
      <c r="G48" s="211">
        <f t="shared" si="3"/>
        <v>0</v>
      </c>
      <c r="H48" s="212"/>
      <c r="I48" s="152"/>
      <c r="J48" s="152"/>
      <c r="K48" s="152"/>
      <c r="L48" s="150"/>
      <c r="M48" s="150"/>
      <c r="N48" s="150"/>
      <c r="O48" s="150"/>
      <c r="P48" s="151"/>
      <c r="Q48" s="150"/>
      <c r="R48" s="150"/>
      <c r="S48" s="150"/>
      <c r="T48" s="150"/>
      <c r="U48" s="150"/>
      <c r="V48" s="150"/>
      <c r="W48" s="150"/>
      <c r="X48" s="150"/>
      <c r="Y48" s="150"/>
      <c r="Z48" s="150"/>
      <c r="AA48" s="152"/>
      <c r="AB48" s="4">
        <f t="shared" si="1"/>
        <v>0</v>
      </c>
      <c r="AC48" s="4">
        <f t="shared" si="2"/>
        <v>0</v>
      </c>
    </row>
    <row r="49" spans="6:29" ht="20.100000000000001" customHeight="1" x14ac:dyDescent="0.25">
      <c r="F49" s="4">
        <f t="shared" si="0"/>
        <v>0</v>
      </c>
      <c r="G49" s="211">
        <f t="shared" si="3"/>
        <v>0</v>
      </c>
      <c r="H49" s="212"/>
      <c r="I49" s="152"/>
      <c r="J49" s="152"/>
      <c r="K49" s="152"/>
      <c r="L49" s="150"/>
      <c r="M49" s="150"/>
      <c r="N49" s="150"/>
      <c r="O49" s="150"/>
      <c r="P49" s="151"/>
      <c r="Q49" s="150"/>
      <c r="R49" s="150"/>
      <c r="S49" s="150"/>
      <c r="T49" s="150"/>
      <c r="U49" s="150"/>
      <c r="V49" s="150"/>
      <c r="W49" s="150"/>
      <c r="X49" s="150"/>
      <c r="Y49" s="150"/>
      <c r="Z49" s="150"/>
      <c r="AA49" s="152"/>
      <c r="AB49" s="4">
        <f t="shared" si="1"/>
        <v>0</v>
      </c>
      <c r="AC49" s="4">
        <f t="shared" si="2"/>
        <v>0</v>
      </c>
    </row>
    <row r="50" spans="6:29" ht="20.100000000000001" customHeight="1" x14ac:dyDescent="0.25">
      <c r="F50" s="4">
        <f t="shared" si="0"/>
        <v>0</v>
      </c>
      <c r="G50" s="211">
        <f t="shared" si="3"/>
        <v>0</v>
      </c>
      <c r="H50" s="212"/>
      <c r="I50" s="152"/>
      <c r="J50" s="152"/>
      <c r="K50" s="152"/>
      <c r="L50" s="150"/>
      <c r="M50" s="150"/>
      <c r="N50" s="150"/>
      <c r="O50" s="150"/>
      <c r="P50" s="151"/>
      <c r="Q50" s="150"/>
      <c r="R50" s="150"/>
      <c r="S50" s="150"/>
      <c r="T50" s="150"/>
      <c r="U50" s="150"/>
      <c r="V50" s="150"/>
      <c r="W50" s="150"/>
      <c r="X50" s="150"/>
      <c r="Y50" s="150"/>
      <c r="Z50" s="150"/>
      <c r="AA50" s="152"/>
      <c r="AB50" s="4">
        <f t="shared" si="1"/>
        <v>0</v>
      </c>
      <c r="AC50" s="4">
        <f t="shared" si="2"/>
        <v>0</v>
      </c>
    </row>
    <row r="51" spans="6:29" ht="20.100000000000001" customHeight="1" x14ac:dyDescent="0.25">
      <c r="F51" s="4">
        <f t="shared" si="0"/>
        <v>0</v>
      </c>
      <c r="G51" s="211">
        <f t="shared" si="3"/>
        <v>0</v>
      </c>
      <c r="H51" s="212"/>
      <c r="I51" s="152"/>
      <c r="J51" s="152"/>
      <c r="K51" s="152"/>
      <c r="L51" s="150"/>
      <c r="M51" s="150"/>
      <c r="N51" s="150"/>
      <c r="O51" s="150"/>
      <c r="P51" s="151"/>
      <c r="Q51" s="150"/>
      <c r="R51" s="150"/>
      <c r="S51" s="150"/>
      <c r="T51" s="150"/>
      <c r="U51" s="150"/>
      <c r="V51" s="150"/>
      <c r="W51" s="150"/>
      <c r="X51" s="150"/>
      <c r="Y51" s="150"/>
      <c r="Z51" s="150"/>
      <c r="AA51" s="152"/>
      <c r="AB51" s="4">
        <f t="shared" si="1"/>
        <v>0</v>
      </c>
      <c r="AC51" s="4">
        <f t="shared" si="2"/>
        <v>0</v>
      </c>
    </row>
    <row r="52" spans="6:29" ht="20.100000000000001" customHeight="1" x14ac:dyDescent="0.25">
      <c r="F52" s="4">
        <f t="shared" si="0"/>
        <v>0</v>
      </c>
      <c r="G52" s="211">
        <f t="shared" si="3"/>
        <v>0</v>
      </c>
      <c r="H52" s="212"/>
      <c r="I52" s="152"/>
      <c r="J52" s="152"/>
      <c r="K52" s="152"/>
      <c r="L52" s="150"/>
      <c r="M52" s="150"/>
      <c r="N52" s="150"/>
      <c r="O52" s="150"/>
      <c r="P52" s="151"/>
      <c r="Q52" s="150"/>
      <c r="R52" s="150"/>
      <c r="S52" s="150"/>
      <c r="T52" s="150"/>
      <c r="U52" s="150"/>
      <c r="V52" s="150"/>
      <c r="W52" s="150"/>
      <c r="X52" s="150"/>
      <c r="Y52" s="150"/>
      <c r="Z52" s="150"/>
      <c r="AA52" s="152"/>
      <c r="AB52" s="4">
        <f t="shared" si="1"/>
        <v>0</v>
      </c>
      <c r="AC52" s="4">
        <f t="shared" si="2"/>
        <v>0</v>
      </c>
    </row>
    <row r="53" spans="6:29" ht="20.100000000000001" customHeight="1" x14ac:dyDescent="0.25">
      <c r="F53" s="4">
        <f t="shared" si="0"/>
        <v>0</v>
      </c>
      <c r="G53" s="211">
        <f t="shared" si="3"/>
        <v>0</v>
      </c>
      <c r="H53" s="212"/>
      <c r="I53" s="152"/>
      <c r="J53" s="152"/>
      <c r="K53" s="152"/>
      <c r="L53" s="150"/>
      <c r="M53" s="150"/>
      <c r="N53" s="150"/>
      <c r="O53" s="150"/>
      <c r="P53" s="151"/>
      <c r="Q53" s="150"/>
      <c r="R53" s="150"/>
      <c r="S53" s="150"/>
      <c r="T53" s="150"/>
      <c r="U53" s="150"/>
      <c r="V53" s="150"/>
      <c r="W53" s="150"/>
      <c r="X53" s="150"/>
      <c r="Y53" s="150"/>
      <c r="Z53" s="150"/>
      <c r="AA53" s="152"/>
      <c r="AB53" s="4">
        <f t="shared" si="1"/>
        <v>0</v>
      </c>
      <c r="AC53" s="4">
        <f t="shared" si="2"/>
        <v>0</v>
      </c>
    </row>
    <row r="54" spans="6:29" ht="20.100000000000001" customHeight="1" x14ac:dyDescent="0.25">
      <c r="F54" s="4">
        <f t="shared" si="0"/>
        <v>0</v>
      </c>
      <c r="G54" s="211">
        <f t="shared" si="3"/>
        <v>0</v>
      </c>
      <c r="H54" s="212"/>
      <c r="I54" s="152"/>
      <c r="J54" s="152"/>
      <c r="K54" s="152"/>
      <c r="L54" s="150"/>
      <c r="M54" s="150"/>
      <c r="N54" s="150"/>
      <c r="O54" s="150"/>
      <c r="P54" s="151"/>
      <c r="Q54" s="150"/>
      <c r="R54" s="150"/>
      <c r="S54" s="150"/>
      <c r="T54" s="150"/>
      <c r="U54" s="150"/>
      <c r="V54" s="150"/>
      <c r="W54" s="150"/>
      <c r="X54" s="150"/>
      <c r="Y54" s="150"/>
      <c r="Z54" s="150"/>
      <c r="AA54" s="152"/>
      <c r="AB54" s="4">
        <f t="shared" si="1"/>
        <v>0</v>
      </c>
      <c r="AC54" s="4">
        <f t="shared" si="2"/>
        <v>0</v>
      </c>
    </row>
    <row r="55" spans="6:29" ht="20.100000000000001" customHeight="1" x14ac:dyDescent="0.25">
      <c r="F55" s="4">
        <f t="shared" si="0"/>
        <v>0</v>
      </c>
      <c r="G55" s="211">
        <f t="shared" si="3"/>
        <v>0</v>
      </c>
      <c r="H55" s="212"/>
      <c r="I55" s="152"/>
      <c r="J55" s="152"/>
      <c r="K55" s="152"/>
      <c r="L55" s="150"/>
      <c r="M55" s="150"/>
      <c r="N55" s="150"/>
      <c r="O55" s="150"/>
      <c r="P55" s="151"/>
      <c r="Q55" s="150"/>
      <c r="R55" s="150"/>
      <c r="S55" s="150"/>
      <c r="T55" s="150"/>
      <c r="U55" s="150"/>
      <c r="V55" s="150"/>
      <c r="W55" s="150"/>
      <c r="X55" s="150"/>
      <c r="Y55" s="150"/>
      <c r="Z55" s="150"/>
      <c r="AA55" s="152"/>
      <c r="AB55" s="4">
        <f t="shared" si="1"/>
        <v>0</v>
      </c>
      <c r="AC55" s="4">
        <f t="shared" si="2"/>
        <v>0</v>
      </c>
    </row>
    <row r="56" spans="6:29" ht="20.100000000000001" customHeight="1" x14ac:dyDescent="0.25">
      <c r="F56" s="4">
        <f t="shared" si="0"/>
        <v>0</v>
      </c>
      <c r="G56" s="211">
        <f t="shared" si="3"/>
        <v>0</v>
      </c>
      <c r="H56" s="212"/>
      <c r="I56" s="152"/>
      <c r="J56" s="152"/>
      <c r="K56" s="152"/>
      <c r="L56" s="150"/>
      <c r="M56" s="150"/>
      <c r="N56" s="150"/>
      <c r="O56" s="150"/>
      <c r="P56" s="151"/>
      <c r="Q56" s="150"/>
      <c r="R56" s="150"/>
      <c r="S56" s="150"/>
      <c r="T56" s="150"/>
      <c r="U56" s="150"/>
      <c r="V56" s="150"/>
      <c r="W56" s="150"/>
      <c r="X56" s="150"/>
      <c r="Y56" s="150"/>
      <c r="Z56" s="150"/>
      <c r="AA56" s="152"/>
      <c r="AB56" s="4">
        <f t="shared" si="1"/>
        <v>0</v>
      </c>
      <c r="AC56" s="4">
        <f t="shared" si="2"/>
        <v>0</v>
      </c>
    </row>
    <row r="57" spans="6:29" ht="20.100000000000001" customHeight="1" x14ac:dyDescent="0.25">
      <c r="F57" s="4">
        <f t="shared" si="0"/>
        <v>0</v>
      </c>
      <c r="G57" s="211">
        <f t="shared" si="3"/>
        <v>0</v>
      </c>
      <c r="H57" s="212"/>
      <c r="I57" s="152"/>
      <c r="J57" s="152"/>
      <c r="K57" s="152"/>
      <c r="L57" s="150"/>
      <c r="M57" s="150"/>
      <c r="N57" s="150"/>
      <c r="O57" s="150"/>
      <c r="P57" s="151"/>
      <c r="Q57" s="150"/>
      <c r="R57" s="150"/>
      <c r="S57" s="150"/>
      <c r="T57" s="150"/>
      <c r="U57" s="150"/>
      <c r="V57" s="150"/>
      <c r="W57" s="150"/>
      <c r="X57" s="150"/>
      <c r="Y57" s="150"/>
      <c r="Z57" s="150"/>
      <c r="AA57" s="152"/>
      <c r="AB57" s="4">
        <f t="shared" si="1"/>
        <v>0</v>
      </c>
      <c r="AC57" s="4">
        <f t="shared" si="2"/>
        <v>0</v>
      </c>
    </row>
    <row r="58" spans="6:29" ht="20.100000000000001" customHeight="1" x14ac:dyDescent="0.25">
      <c r="F58" s="4">
        <f t="shared" si="0"/>
        <v>0</v>
      </c>
      <c r="G58" s="211">
        <f t="shared" si="3"/>
        <v>0</v>
      </c>
      <c r="H58" s="212"/>
      <c r="I58" s="152"/>
      <c r="J58" s="152"/>
      <c r="K58" s="152"/>
      <c r="L58" s="150"/>
      <c r="M58" s="150"/>
      <c r="N58" s="150"/>
      <c r="O58" s="150"/>
      <c r="P58" s="151"/>
      <c r="Q58" s="150"/>
      <c r="R58" s="150"/>
      <c r="S58" s="150"/>
      <c r="T58" s="150"/>
      <c r="U58" s="150"/>
      <c r="V58" s="150"/>
      <c r="W58" s="150"/>
      <c r="X58" s="150"/>
      <c r="Y58" s="150"/>
      <c r="Z58" s="150"/>
      <c r="AA58" s="152"/>
      <c r="AB58" s="4">
        <f t="shared" si="1"/>
        <v>0</v>
      </c>
      <c r="AC58" s="4">
        <f t="shared" si="2"/>
        <v>0</v>
      </c>
    </row>
    <row r="59" spans="6:29" ht="20.100000000000001" customHeight="1" x14ac:dyDescent="0.25">
      <c r="F59" s="4">
        <f t="shared" si="0"/>
        <v>0</v>
      </c>
      <c r="G59" s="211">
        <f t="shared" si="3"/>
        <v>0</v>
      </c>
      <c r="H59" s="212"/>
      <c r="I59" s="152"/>
      <c r="J59" s="152"/>
      <c r="K59" s="152"/>
      <c r="L59" s="150"/>
      <c r="M59" s="150"/>
      <c r="N59" s="150"/>
      <c r="O59" s="150"/>
      <c r="P59" s="151"/>
      <c r="Q59" s="150"/>
      <c r="R59" s="150"/>
      <c r="S59" s="150"/>
      <c r="T59" s="150"/>
      <c r="U59" s="150"/>
      <c r="V59" s="150"/>
      <c r="W59" s="150"/>
      <c r="X59" s="150"/>
      <c r="Y59" s="150"/>
      <c r="Z59" s="150"/>
      <c r="AA59" s="152"/>
      <c r="AB59" s="4">
        <f t="shared" si="1"/>
        <v>0</v>
      </c>
      <c r="AC59" s="4">
        <f t="shared" si="2"/>
        <v>0</v>
      </c>
    </row>
    <row r="60" spans="6:29" ht="20.100000000000001" customHeight="1" x14ac:dyDescent="0.25">
      <c r="F60" s="4">
        <f t="shared" si="0"/>
        <v>0</v>
      </c>
      <c r="G60" s="211">
        <f t="shared" si="3"/>
        <v>0</v>
      </c>
      <c r="H60" s="212"/>
      <c r="I60" s="152"/>
      <c r="J60" s="152"/>
      <c r="K60" s="152"/>
      <c r="L60" s="150"/>
      <c r="M60" s="150"/>
      <c r="N60" s="150"/>
      <c r="O60" s="150"/>
      <c r="P60" s="151"/>
      <c r="Q60" s="150"/>
      <c r="R60" s="150"/>
      <c r="S60" s="150"/>
      <c r="T60" s="150"/>
      <c r="U60" s="150"/>
      <c r="V60" s="150"/>
      <c r="W60" s="150"/>
      <c r="X60" s="150"/>
      <c r="Y60" s="150"/>
      <c r="Z60" s="150"/>
      <c r="AA60" s="152"/>
      <c r="AB60" s="4">
        <f t="shared" si="1"/>
        <v>0</v>
      </c>
      <c r="AC60" s="4">
        <f t="shared" si="2"/>
        <v>0</v>
      </c>
    </row>
    <row r="61" spans="6:29" ht="20.100000000000001" customHeight="1" x14ac:dyDescent="0.25">
      <c r="F61" s="4">
        <f t="shared" si="0"/>
        <v>0</v>
      </c>
      <c r="G61" s="211">
        <f t="shared" si="3"/>
        <v>0</v>
      </c>
      <c r="H61" s="212"/>
      <c r="I61" s="152"/>
      <c r="J61" s="152"/>
      <c r="K61" s="152"/>
      <c r="L61" s="150"/>
      <c r="M61" s="150"/>
      <c r="N61" s="150"/>
      <c r="O61" s="150"/>
      <c r="P61" s="151"/>
      <c r="Q61" s="150"/>
      <c r="R61" s="150"/>
      <c r="S61" s="150"/>
      <c r="T61" s="150"/>
      <c r="U61" s="150"/>
      <c r="V61" s="150"/>
      <c r="W61" s="150"/>
      <c r="X61" s="150"/>
      <c r="Y61" s="150"/>
      <c r="Z61" s="150"/>
      <c r="AA61" s="152"/>
      <c r="AB61" s="4">
        <f t="shared" si="1"/>
        <v>0</v>
      </c>
      <c r="AC61" s="4">
        <f t="shared" si="2"/>
        <v>0</v>
      </c>
    </row>
    <row r="62" spans="6:29" ht="20.100000000000001" customHeight="1" x14ac:dyDescent="0.25">
      <c r="F62" s="4">
        <f t="shared" si="0"/>
        <v>0</v>
      </c>
      <c r="G62" s="211">
        <f t="shared" si="3"/>
        <v>0</v>
      </c>
      <c r="H62" s="212"/>
      <c r="I62" s="152"/>
      <c r="J62" s="152"/>
      <c r="K62" s="152"/>
      <c r="L62" s="150"/>
      <c r="M62" s="150"/>
      <c r="N62" s="150"/>
      <c r="O62" s="150"/>
      <c r="P62" s="151"/>
      <c r="Q62" s="150"/>
      <c r="R62" s="150"/>
      <c r="S62" s="150"/>
      <c r="T62" s="150"/>
      <c r="U62" s="150"/>
      <c r="V62" s="150"/>
      <c r="W62" s="150"/>
      <c r="X62" s="150"/>
      <c r="Y62" s="150"/>
      <c r="Z62" s="150"/>
      <c r="AA62" s="152"/>
      <c r="AB62" s="4">
        <f t="shared" si="1"/>
        <v>0</v>
      </c>
      <c r="AC62" s="4">
        <f t="shared" si="2"/>
        <v>0</v>
      </c>
    </row>
    <row r="63" spans="6:29" ht="20.100000000000001" customHeight="1" x14ac:dyDescent="0.25">
      <c r="F63" s="4">
        <f t="shared" si="0"/>
        <v>0</v>
      </c>
      <c r="G63" s="211">
        <f t="shared" si="3"/>
        <v>0</v>
      </c>
      <c r="H63" s="212"/>
      <c r="I63" s="152"/>
      <c r="J63" s="152"/>
      <c r="K63" s="152"/>
      <c r="L63" s="150"/>
      <c r="M63" s="150"/>
      <c r="N63" s="150"/>
      <c r="O63" s="150"/>
      <c r="P63" s="151"/>
      <c r="Q63" s="150"/>
      <c r="R63" s="150"/>
      <c r="S63" s="150"/>
      <c r="T63" s="150"/>
      <c r="U63" s="150"/>
      <c r="V63" s="150"/>
      <c r="W63" s="150"/>
      <c r="X63" s="150"/>
      <c r="Y63" s="150"/>
      <c r="Z63" s="150"/>
      <c r="AA63" s="152"/>
      <c r="AB63" s="4">
        <f t="shared" si="1"/>
        <v>0</v>
      </c>
      <c r="AC63" s="4">
        <f t="shared" si="2"/>
        <v>0</v>
      </c>
    </row>
    <row r="64" spans="6:29" ht="20.100000000000001" customHeight="1" x14ac:dyDescent="0.25">
      <c r="F64" s="4">
        <f t="shared" si="0"/>
        <v>0</v>
      </c>
      <c r="G64" s="211">
        <f t="shared" si="3"/>
        <v>0</v>
      </c>
      <c r="H64" s="212"/>
      <c r="I64" s="152"/>
      <c r="J64" s="152"/>
      <c r="K64" s="152"/>
      <c r="L64" s="150"/>
      <c r="M64" s="150"/>
      <c r="N64" s="150"/>
      <c r="O64" s="150"/>
      <c r="P64" s="151"/>
      <c r="Q64" s="150"/>
      <c r="R64" s="150"/>
      <c r="S64" s="150"/>
      <c r="T64" s="150"/>
      <c r="U64" s="150"/>
      <c r="V64" s="150"/>
      <c r="W64" s="150"/>
      <c r="X64" s="150"/>
      <c r="Y64" s="150"/>
      <c r="Z64" s="150"/>
      <c r="AA64" s="152"/>
      <c r="AB64" s="4">
        <f t="shared" si="1"/>
        <v>0</v>
      </c>
      <c r="AC64" s="4">
        <f t="shared" si="2"/>
        <v>0</v>
      </c>
    </row>
    <row r="65" spans="6:29" ht="20.100000000000001" customHeight="1" x14ac:dyDescent="0.25">
      <c r="F65" s="4">
        <f t="shared" si="0"/>
        <v>0</v>
      </c>
      <c r="G65" s="211">
        <f t="shared" si="3"/>
        <v>0</v>
      </c>
      <c r="H65" s="212"/>
      <c r="I65" s="152"/>
      <c r="J65" s="152"/>
      <c r="K65" s="152"/>
      <c r="L65" s="150"/>
      <c r="M65" s="150"/>
      <c r="N65" s="150"/>
      <c r="O65" s="150"/>
      <c r="P65" s="151"/>
      <c r="Q65" s="150"/>
      <c r="R65" s="150"/>
      <c r="S65" s="150"/>
      <c r="T65" s="150"/>
      <c r="U65" s="150"/>
      <c r="V65" s="150"/>
      <c r="W65" s="150"/>
      <c r="X65" s="150"/>
      <c r="Y65" s="150"/>
      <c r="Z65" s="150"/>
      <c r="AA65" s="152"/>
      <c r="AB65" s="4">
        <f t="shared" si="1"/>
        <v>0</v>
      </c>
      <c r="AC65" s="4">
        <f t="shared" si="2"/>
        <v>0</v>
      </c>
    </row>
    <row r="66" spans="6:29" ht="20.100000000000001" customHeight="1" x14ac:dyDescent="0.25">
      <c r="F66" s="4">
        <f t="shared" si="0"/>
        <v>0</v>
      </c>
      <c r="G66" s="211">
        <f t="shared" si="3"/>
        <v>0</v>
      </c>
      <c r="H66" s="212"/>
      <c r="I66" s="152"/>
      <c r="J66" s="152"/>
      <c r="K66" s="152"/>
      <c r="L66" s="150"/>
      <c r="M66" s="150"/>
      <c r="N66" s="150"/>
      <c r="O66" s="150"/>
      <c r="P66" s="151"/>
      <c r="Q66" s="150"/>
      <c r="R66" s="150"/>
      <c r="S66" s="150"/>
      <c r="T66" s="150"/>
      <c r="U66" s="150"/>
      <c r="V66" s="150"/>
      <c r="W66" s="150"/>
      <c r="X66" s="150"/>
      <c r="Y66" s="150"/>
      <c r="Z66" s="150"/>
      <c r="AA66" s="152"/>
      <c r="AB66" s="4">
        <f t="shared" si="1"/>
        <v>0</v>
      </c>
      <c r="AC66" s="4">
        <f t="shared" si="2"/>
        <v>0</v>
      </c>
    </row>
    <row r="67" spans="6:29" ht="20.100000000000001" customHeight="1" x14ac:dyDescent="0.25">
      <c r="F67" s="4">
        <f t="shared" si="0"/>
        <v>0</v>
      </c>
      <c r="G67" s="211">
        <f t="shared" si="3"/>
        <v>0</v>
      </c>
      <c r="H67" s="212"/>
      <c r="I67" s="152"/>
      <c r="J67" s="152"/>
      <c r="K67" s="152"/>
      <c r="L67" s="150"/>
      <c r="M67" s="150"/>
      <c r="N67" s="150"/>
      <c r="O67" s="150"/>
      <c r="P67" s="151"/>
      <c r="Q67" s="150"/>
      <c r="R67" s="150"/>
      <c r="S67" s="150"/>
      <c r="T67" s="150"/>
      <c r="U67" s="150"/>
      <c r="V67" s="150"/>
      <c r="W67" s="150"/>
      <c r="X67" s="150"/>
      <c r="Y67" s="150"/>
      <c r="Z67" s="150"/>
      <c r="AA67" s="152"/>
      <c r="AB67" s="4">
        <f t="shared" si="1"/>
        <v>0</v>
      </c>
      <c r="AC67" s="4">
        <f t="shared" si="2"/>
        <v>0</v>
      </c>
    </row>
    <row r="68" spans="6:29" ht="20.100000000000001" customHeight="1" x14ac:dyDescent="0.25">
      <c r="F68" s="4">
        <f t="shared" si="0"/>
        <v>0</v>
      </c>
      <c r="G68" s="211">
        <f t="shared" si="3"/>
        <v>0</v>
      </c>
      <c r="H68" s="212"/>
      <c r="I68" s="152"/>
      <c r="J68" s="152"/>
      <c r="K68" s="152"/>
      <c r="L68" s="150"/>
      <c r="M68" s="150"/>
      <c r="N68" s="150"/>
      <c r="O68" s="150"/>
      <c r="P68" s="151"/>
      <c r="Q68" s="150"/>
      <c r="R68" s="150"/>
      <c r="S68" s="150"/>
      <c r="T68" s="150"/>
      <c r="U68" s="150"/>
      <c r="V68" s="150"/>
      <c r="W68" s="150"/>
      <c r="X68" s="150"/>
      <c r="Y68" s="150"/>
      <c r="Z68" s="150"/>
      <c r="AA68" s="152"/>
      <c r="AB68" s="4">
        <f t="shared" si="1"/>
        <v>0</v>
      </c>
      <c r="AC68" s="4">
        <f t="shared" si="2"/>
        <v>0</v>
      </c>
    </row>
    <row r="69" spans="6:29" ht="20.100000000000001" customHeight="1" x14ac:dyDescent="0.25">
      <c r="F69" s="4">
        <f t="shared" si="0"/>
        <v>0</v>
      </c>
      <c r="G69" s="211">
        <f t="shared" si="3"/>
        <v>0</v>
      </c>
      <c r="H69" s="212"/>
      <c r="I69" s="152"/>
      <c r="J69" s="152"/>
      <c r="K69" s="152"/>
      <c r="L69" s="150"/>
      <c r="M69" s="150"/>
      <c r="N69" s="150"/>
      <c r="O69" s="150"/>
      <c r="P69" s="151"/>
      <c r="Q69" s="150"/>
      <c r="R69" s="150"/>
      <c r="S69" s="150"/>
      <c r="T69" s="150"/>
      <c r="U69" s="150"/>
      <c r="V69" s="150"/>
      <c r="W69" s="150"/>
      <c r="X69" s="150"/>
      <c r="Y69" s="150"/>
      <c r="Z69" s="150"/>
      <c r="AA69" s="152"/>
      <c r="AB69" s="4">
        <f t="shared" si="1"/>
        <v>0</v>
      </c>
      <c r="AC69" s="4">
        <f t="shared" si="2"/>
        <v>0</v>
      </c>
    </row>
    <row r="70" spans="6:29" ht="20.100000000000001" customHeight="1" x14ac:dyDescent="0.25">
      <c r="F70" s="4">
        <f t="shared" si="0"/>
        <v>0</v>
      </c>
      <c r="G70" s="211">
        <f t="shared" si="3"/>
        <v>0</v>
      </c>
      <c r="H70" s="212"/>
      <c r="I70" s="152"/>
      <c r="J70" s="152"/>
      <c r="K70" s="152"/>
      <c r="L70" s="150"/>
      <c r="M70" s="150"/>
      <c r="N70" s="150"/>
      <c r="O70" s="150"/>
      <c r="P70" s="151"/>
      <c r="Q70" s="150"/>
      <c r="R70" s="150"/>
      <c r="S70" s="150"/>
      <c r="T70" s="150"/>
      <c r="U70" s="150"/>
      <c r="V70" s="150"/>
      <c r="W70" s="150"/>
      <c r="X70" s="150"/>
      <c r="Y70" s="150"/>
      <c r="Z70" s="150"/>
      <c r="AA70" s="152"/>
      <c r="AB70" s="4">
        <f t="shared" si="1"/>
        <v>0</v>
      </c>
      <c r="AC70" s="4">
        <f t="shared" si="2"/>
        <v>0</v>
      </c>
    </row>
    <row r="71" spans="6:29" ht="20.100000000000001" customHeight="1" x14ac:dyDescent="0.25">
      <c r="F71" s="4">
        <f t="shared" si="0"/>
        <v>0</v>
      </c>
      <c r="G71" s="211">
        <f t="shared" si="3"/>
        <v>0</v>
      </c>
      <c r="H71" s="212"/>
      <c r="I71" s="152"/>
      <c r="J71" s="152"/>
      <c r="K71" s="152"/>
      <c r="L71" s="150"/>
      <c r="M71" s="150"/>
      <c r="N71" s="150"/>
      <c r="O71" s="150"/>
      <c r="P71" s="151"/>
      <c r="Q71" s="150"/>
      <c r="R71" s="150"/>
      <c r="S71" s="150"/>
      <c r="T71" s="150"/>
      <c r="U71" s="150"/>
      <c r="V71" s="150"/>
      <c r="W71" s="150"/>
      <c r="X71" s="150"/>
      <c r="Y71" s="150"/>
      <c r="Z71" s="150"/>
      <c r="AA71" s="152"/>
      <c r="AB71" s="4">
        <f t="shared" si="1"/>
        <v>0</v>
      </c>
      <c r="AC71" s="4">
        <f t="shared" si="2"/>
        <v>0</v>
      </c>
    </row>
    <row r="72" spans="6:29" ht="20.100000000000001" customHeight="1" x14ac:dyDescent="0.25">
      <c r="F72" s="4">
        <f t="shared" si="0"/>
        <v>0</v>
      </c>
      <c r="G72" s="211">
        <f t="shared" si="3"/>
        <v>0</v>
      </c>
      <c r="H72" s="212"/>
      <c r="I72" s="152"/>
      <c r="J72" s="152"/>
      <c r="K72" s="152"/>
      <c r="L72" s="150"/>
      <c r="M72" s="150"/>
      <c r="N72" s="150"/>
      <c r="O72" s="150"/>
      <c r="P72" s="151"/>
      <c r="Q72" s="150"/>
      <c r="R72" s="150"/>
      <c r="S72" s="150"/>
      <c r="T72" s="150"/>
      <c r="U72" s="150"/>
      <c r="V72" s="150"/>
      <c r="W72" s="150"/>
      <c r="X72" s="150"/>
      <c r="Y72" s="150"/>
      <c r="Z72" s="150"/>
      <c r="AA72" s="152"/>
      <c r="AB72" s="4">
        <f t="shared" si="1"/>
        <v>0</v>
      </c>
      <c r="AC72" s="4">
        <f t="shared" si="2"/>
        <v>0</v>
      </c>
    </row>
    <row r="73" spans="6:29" ht="20.100000000000001" customHeight="1" x14ac:dyDescent="0.25">
      <c r="F73" s="4">
        <f t="shared" si="0"/>
        <v>0</v>
      </c>
      <c r="G73" s="211">
        <f t="shared" si="3"/>
        <v>0</v>
      </c>
      <c r="H73" s="212"/>
      <c r="I73" s="152"/>
      <c r="J73" s="152"/>
      <c r="K73" s="152"/>
      <c r="L73" s="150"/>
      <c r="M73" s="150"/>
      <c r="N73" s="150"/>
      <c r="O73" s="150"/>
      <c r="P73" s="151"/>
      <c r="Q73" s="150"/>
      <c r="R73" s="150"/>
      <c r="S73" s="150"/>
      <c r="T73" s="150"/>
      <c r="U73" s="150"/>
      <c r="V73" s="150"/>
      <c r="W73" s="150"/>
      <c r="X73" s="150"/>
      <c r="Y73" s="150"/>
      <c r="Z73" s="150"/>
      <c r="AA73" s="152"/>
      <c r="AB73" s="4">
        <f t="shared" si="1"/>
        <v>0</v>
      </c>
      <c r="AC73" s="4">
        <f t="shared" si="2"/>
        <v>0</v>
      </c>
    </row>
    <row r="74" spans="6:29" ht="20.100000000000001" customHeight="1" x14ac:dyDescent="0.25">
      <c r="F74" s="4">
        <f t="shared" si="0"/>
        <v>0</v>
      </c>
      <c r="G74" s="211">
        <f t="shared" si="3"/>
        <v>0</v>
      </c>
      <c r="H74" s="212"/>
      <c r="I74" s="152"/>
      <c r="J74" s="152"/>
      <c r="K74" s="152"/>
      <c r="L74" s="150"/>
      <c r="M74" s="150"/>
      <c r="N74" s="150"/>
      <c r="O74" s="150"/>
      <c r="P74" s="151"/>
      <c r="Q74" s="150"/>
      <c r="R74" s="150"/>
      <c r="S74" s="150"/>
      <c r="T74" s="150"/>
      <c r="U74" s="150"/>
      <c r="V74" s="150"/>
      <c r="W74" s="150"/>
      <c r="X74" s="150"/>
      <c r="Y74" s="150"/>
      <c r="Z74" s="150"/>
      <c r="AA74" s="152"/>
      <c r="AB74" s="4">
        <f t="shared" si="1"/>
        <v>0</v>
      </c>
      <c r="AC74" s="4">
        <f t="shared" si="2"/>
        <v>0</v>
      </c>
    </row>
    <row r="75" spans="6:29" ht="20.100000000000001" customHeight="1" x14ac:dyDescent="0.25">
      <c r="F75" s="4">
        <f t="shared" ref="F75:F138" si="4">IFERROR(IF($D$13=1,(IF(G75&gt;=1,(IF(H75&gt;=$D$11,(IF(H75&lt;=$D$12,G75,0)),0)),0)),0),0)</f>
        <v>0</v>
      </c>
      <c r="G75" s="211">
        <f t="shared" si="3"/>
        <v>0</v>
      </c>
      <c r="H75" s="212"/>
      <c r="I75" s="152"/>
      <c r="J75" s="152"/>
      <c r="K75" s="152"/>
      <c r="L75" s="150"/>
      <c r="M75" s="150"/>
      <c r="N75" s="150"/>
      <c r="O75" s="150"/>
      <c r="P75" s="151"/>
      <c r="Q75" s="150"/>
      <c r="R75" s="150"/>
      <c r="S75" s="150"/>
      <c r="T75" s="150"/>
      <c r="U75" s="150"/>
      <c r="V75" s="150"/>
      <c r="W75" s="150"/>
      <c r="X75" s="150"/>
      <c r="Y75" s="150"/>
      <c r="Z75" s="150"/>
      <c r="AA75" s="152"/>
      <c r="AB75" s="4">
        <f t="shared" ref="AB75:AB138" si="5">IFERROR(IF(G75&gt;=1,(IF(LEN(R75)&gt;=3,VLOOKUP(R75,$A$1:$B$3,2,0),0)),0),0)</f>
        <v>0</v>
      </c>
      <c r="AC75" s="4">
        <f t="shared" ref="AC75:AC138" si="6">IFERROR(IF(G75&gt;=1,(IF(LEN(S75)&gt;=3,VLOOKUP(S75,$A$5:$B$6,2,0),0)),0),0)</f>
        <v>0</v>
      </c>
    </row>
    <row r="76" spans="6:29" ht="20.100000000000001" customHeight="1" x14ac:dyDescent="0.25">
      <c r="F76" s="4">
        <f t="shared" si="4"/>
        <v>0</v>
      </c>
      <c r="G76" s="211">
        <f t="shared" ref="G76:G139" si="7">IFERROR(IF(H76&gt;=2000,(IF(LEN(J76)&gt;=2,(IF(LEN(K76)&gt;=2,G75+1,0)),0)),0),0)</f>
        <v>0</v>
      </c>
      <c r="H76" s="212"/>
      <c r="I76" s="152"/>
      <c r="J76" s="152"/>
      <c r="K76" s="152"/>
      <c r="L76" s="150"/>
      <c r="M76" s="150"/>
      <c r="N76" s="150"/>
      <c r="O76" s="150"/>
      <c r="P76" s="151"/>
      <c r="Q76" s="150"/>
      <c r="R76" s="150"/>
      <c r="S76" s="150"/>
      <c r="T76" s="150"/>
      <c r="U76" s="150"/>
      <c r="V76" s="150"/>
      <c r="W76" s="150"/>
      <c r="X76" s="150"/>
      <c r="Y76" s="150"/>
      <c r="Z76" s="150"/>
      <c r="AA76" s="152"/>
      <c r="AB76" s="4">
        <f t="shared" si="5"/>
        <v>0</v>
      </c>
      <c r="AC76" s="4">
        <f t="shared" si="6"/>
        <v>0</v>
      </c>
    </row>
    <row r="77" spans="6:29" ht="20.100000000000001" customHeight="1" x14ac:dyDescent="0.25">
      <c r="F77" s="4">
        <f t="shared" si="4"/>
        <v>0</v>
      </c>
      <c r="G77" s="211">
        <f t="shared" si="7"/>
        <v>0</v>
      </c>
      <c r="H77" s="212"/>
      <c r="I77" s="152"/>
      <c r="J77" s="152"/>
      <c r="K77" s="152"/>
      <c r="L77" s="150"/>
      <c r="M77" s="150"/>
      <c r="N77" s="150"/>
      <c r="O77" s="150"/>
      <c r="P77" s="151"/>
      <c r="Q77" s="150"/>
      <c r="R77" s="150"/>
      <c r="S77" s="150"/>
      <c r="T77" s="150"/>
      <c r="U77" s="150"/>
      <c r="V77" s="150"/>
      <c r="W77" s="150"/>
      <c r="X77" s="150"/>
      <c r="Y77" s="150"/>
      <c r="Z77" s="150"/>
      <c r="AA77" s="152"/>
      <c r="AB77" s="4">
        <f t="shared" si="5"/>
        <v>0</v>
      </c>
      <c r="AC77" s="4">
        <f t="shared" si="6"/>
        <v>0</v>
      </c>
    </row>
    <row r="78" spans="6:29" ht="20.100000000000001" customHeight="1" x14ac:dyDescent="0.25">
      <c r="F78" s="4">
        <f t="shared" si="4"/>
        <v>0</v>
      </c>
      <c r="G78" s="211">
        <f t="shared" si="7"/>
        <v>0</v>
      </c>
      <c r="H78" s="212"/>
      <c r="I78" s="152"/>
      <c r="J78" s="152"/>
      <c r="K78" s="152"/>
      <c r="L78" s="150"/>
      <c r="M78" s="150"/>
      <c r="N78" s="150"/>
      <c r="O78" s="150"/>
      <c r="P78" s="151"/>
      <c r="Q78" s="150"/>
      <c r="R78" s="150"/>
      <c r="S78" s="150"/>
      <c r="T78" s="150"/>
      <c r="U78" s="150"/>
      <c r="V78" s="150"/>
      <c r="W78" s="150"/>
      <c r="X78" s="150"/>
      <c r="Y78" s="150"/>
      <c r="Z78" s="150"/>
      <c r="AA78" s="152"/>
      <c r="AB78" s="4">
        <f t="shared" si="5"/>
        <v>0</v>
      </c>
      <c r="AC78" s="4">
        <f t="shared" si="6"/>
        <v>0</v>
      </c>
    </row>
    <row r="79" spans="6:29" ht="20.100000000000001" customHeight="1" x14ac:dyDescent="0.25">
      <c r="F79" s="4">
        <f t="shared" si="4"/>
        <v>0</v>
      </c>
      <c r="G79" s="211">
        <f t="shared" si="7"/>
        <v>0</v>
      </c>
      <c r="H79" s="212"/>
      <c r="I79" s="152"/>
      <c r="J79" s="152"/>
      <c r="K79" s="152"/>
      <c r="L79" s="150"/>
      <c r="M79" s="150"/>
      <c r="N79" s="150"/>
      <c r="O79" s="150"/>
      <c r="P79" s="151"/>
      <c r="Q79" s="150"/>
      <c r="R79" s="150"/>
      <c r="S79" s="150"/>
      <c r="T79" s="150"/>
      <c r="U79" s="150"/>
      <c r="V79" s="150"/>
      <c r="W79" s="150"/>
      <c r="X79" s="150"/>
      <c r="Y79" s="150"/>
      <c r="Z79" s="150"/>
      <c r="AA79" s="152"/>
      <c r="AB79" s="4">
        <f t="shared" si="5"/>
        <v>0</v>
      </c>
      <c r="AC79" s="4">
        <f t="shared" si="6"/>
        <v>0</v>
      </c>
    </row>
    <row r="80" spans="6:29" ht="20.100000000000001" customHeight="1" x14ac:dyDescent="0.25">
      <c r="F80" s="4">
        <f t="shared" si="4"/>
        <v>0</v>
      </c>
      <c r="G80" s="211">
        <f t="shared" si="7"/>
        <v>0</v>
      </c>
      <c r="H80" s="212"/>
      <c r="I80" s="152"/>
      <c r="J80" s="152"/>
      <c r="K80" s="152"/>
      <c r="L80" s="150"/>
      <c r="M80" s="150"/>
      <c r="N80" s="150"/>
      <c r="O80" s="150"/>
      <c r="P80" s="151"/>
      <c r="Q80" s="150"/>
      <c r="R80" s="150"/>
      <c r="S80" s="150"/>
      <c r="T80" s="150"/>
      <c r="U80" s="150"/>
      <c r="V80" s="150"/>
      <c r="W80" s="150"/>
      <c r="X80" s="150"/>
      <c r="Y80" s="150"/>
      <c r="Z80" s="150"/>
      <c r="AA80" s="152"/>
      <c r="AB80" s="4">
        <f t="shared" si="5"/>
        <v>0</v>
      </c>
      <c r="AC80" s="4">
        <f t="shared" si="6"/>
        <v>0</v>
      </c>
    </row>
    <row r="81" spans="6:29" ht="20.100000000000001" customHeight="1" x14ac:dyDescent="0.25">
      <c r="F81" s="4">
        <f t="shared" si="4"/>
        <v>0</v>
      </c>
      <c r="G81" s="211">
        <f t="shared" si="7"/>
        <v>0</v>
      </c>
      <c r="H81" s="212"/>
      <c r="I81" s="152"/>
      <c r="J81" s="152"/>
      <c r="K81" s="152"/>
      <c r="L81" s="150"/>
      <c r="M81" s="150"/>
      <c r="N81" s="150"/>
      <c r="O81" s="150"/>
      <c r="P81" s="151"/>
      <c r="Q81" s="150"/>
      <c r="R81" s="150"/>
      <c r="S81" s="150"/>
      <c r="T81" s="150"/>
      <c r="U81" s="150"/>
      <c r="V81" s="150"/>
      <c r="W81" s="150"/>
      <c r="X81" s="150"/>
      <c r="Y81" s="150"/>
      <c r="Z81" s="150"/>
      <c r="AA81" s="152"/>
      <c r="AB81" s="4">
        <f t="shared" si="5"/>
        <v>0</v>
      </c>
      <c r="AC81" s="4">
        <f t="shared" si="6"/>
        <v>0</v>
      </c>
    </row>
    <row r="82" spans="6:29" ht="20.100000000000001" customHeight="1" x14ac:dyDescent="0.25">
      <c r="F82" s="4">
        <f t="shared" si="4"/>
        <v>0</v>
      </c>
      <c r="G82" s="211">
        <f t="shared" si="7"/>
        <v>0</v>
      </c>
      <c r="H82" s="212"/>
      <c r="I82" s="152"/>
      <c r="J82" s="152"/>
      <c r="K82" s="152"/>
      <c r="L82" s="150"/>
      <c r="M82" s="150"/>
      <c r="N82" s="150"/>
      <c r="O82" s="150"/>
      <c r="P82" s="151"/>
      <c r="Q82" s="150"/>
      <c r="R82" s="150"/>
      <c r="S82" s="150"/>
      <c r="T82" s="150"/>
      <c r="U82" s="150"/>
      <c r="V82" s="150"/>
      <c r="W82" s="150"/>
      <c r="X82" s="150"/>
      <c r="Y82" s="150"/>
      <c r="Z82" s="150"/>
      <c r="AA82" s="152"/>
      <c r="AB82" s="4">
        <f t="shared" si="5"/>
        <v>0</v>
      </c>
      <c r="AC82" s="4">
        <f t="shared" si="6"/>
        <v>0</v>
      </c>
    </row>
    <row r="83" spans="6:29" ht="20.100000000000001" customHeight="1" x14ac:dyDescent="0.25">
      <c r="F83" s="4">
        <f t="shared" si="4"/>
        <v>0</v>
      </c>
      <c r="G83" s="211">
        <f t="shared" si="7"/>
        <v>0</v>
      </c>
      <c r="H83" s="212"/>
      <c r="I83" s="152"/>
      <c r="J83" s="152"/>
      <c r="K83" s="152"/>
      <c r="L83" s="150"/>
      <c r="M83" s="150"/>
      <c r="N83" s="150"/>
      <c r="O83" s="150"/>
      <c r="P83" s="151"/>
      <c r="Q83" s="150"/>
      <c r="R83" s="150"/>
      <c r="S83" s="150"/>
      <c r="T83" s="150"/>
      <c r="U83" s="150"/>
      <c r="V83" s="150"/>
      <c r="W83" s="150"/>
      <c r="X83" s="150"/>
      <c r="Y83" s="150"/>
      <c r="Z83" s="150"/>
      <c r="AA83" s="152"/>
      <c r="AB83" s="4">
        <f t="shared" si="5"/>
        <v>0</v>
      </c>
      <c r="AC83" s="4">
        <f t="shared" si="6"/>
        <v>0</v>
      </c>
    </row>
    <row r="84" spans="6:29" ht="20.100000000000001" customHeight="1" x14ac:dyDescent="0.25">
      <c r="F84" s="4">
        <f t="shared" si="4"/>
        <v>0</v>
      </c>
      <c r="G84" s="211">
        <f t="shared" si="7"/>
        <v>0</v>
      </c>
      <c r="H84" s="212"/>
      <c r="I84" s="152"/>
      <c r="J84" s="152"/>
      <c r="K84" s="152"/>
      <c r="L84" s="150"/>
      <c r="M84" s="150"/>
      <c r="N84" s="150"/>
      <c r="O84" s="150"/>
      <c r="P84" s="151"/>
      <c r="Q84" s="150"/>
      <c r="R84" s="150"/>
      <c r="S84" s="150"/>
      <c r="T84" s="150"/>
      <c r="U84" s="150"/>
      <c r="V84" s="150"/>
      <c r="W84" s="150"/>
      <c r="X84" s="150"/>
      <c r="Y84" s="150"/>
      <c r="Z84" s="150"/>
      <c r="AA84" s="152"/>
      <c r="AB84" s="4">
        <f t="shared" si="5"/>
        <v>0</v>
      </c>
      <c r="AC84" s="4">
        <f t="shared" si="6"/>
        <v>0</v>
      </c>
    </row>
    <row r="85" spans="6:29" ht="20.100000000000001" customHeight="1" x14ac:dyDescent="0.25">
      <c r="F85" s="4">
        <f t="shared" si="4"/>
        <v>0</v>
      </c>
      <c r="G85" s="211">
        <f t="shared" si="7"/>
        <v>0</v>
      </c>
      <c r="H85" s="212"/>
      <c r="I85" s="152"/>
      <c r="J85" s="152"/>
      <c r="K85" s="152"/>
      <c r="L85" s="150"/>
      <c r="M85" s="150"/>
      <c r="N85" s="150"/>
      <c r="O85" s="150"/>
      <c r="P85" s="151"/>
      <c r="Q85" s="150"/>
      <c r="R85" s="150"/>
      <c r="S85" s="150"/>
      <c r="T85" s="150"/>
      <c r="U85" s="150"/>
      <c r="V85" s="150"/>
      <c r="W85" s="150"/>
      <c r="X85" s="150"/>
      <c r="Y85" s="150"/>
      <c r="Z85" s="150"/>
      <c r="AA85" s="152"/>
      <c r="AB85" s="4">
        <f t="shared" si="5"/>
        <v>0</v>
      </c>
      <c r="AC85" s="4">
        <f t="shared" si="6"/>
        <v>0</v>
      </c>
    </row>
    <row r="86" spans="6:29" ht="20.100000000000001" customHeight="1" x14ac:dyDescent="0.25">
      <c r="F86" s="4">
        <f t="shared" si="4"/>
        <v>0</v>
      </c>
      <c r="G86" s="211">
        <f t="shared" si="7"/>
        <v>0</v>
      </c>
      <c r="H86" s="212"/>
      <c r="I86" s="152"/>
      <c r="J86" s="152"/>
      <c r="K86" s="152"/>
      <c r="L86" s="150"/>
      <c r="M86" s="150"/>
      <c r="N86" s="150"/>
      <c r="O86" s="150"/>
      <c r="P86" s="151"/>
      <c r="Q86" s="150"/>
      <c r="R86" s="150"/>
      <c r="S86" s="150"/>
      <c r="T86" s="150"/>
      <c r="U86" s="150"/>
      <c r="V86" s="150"/>
      <c r="W86" s="150"/>
      <c r="X86" s="150"/>
      <c r="Y86" s="150"/>
      <c r="Z86" s="150"/>
      <c r="AA86" s="152"/>
      <c r="AB86" s="4">
        <f t="shared" si="5"/>
        <v>0</v>
      </c>
      <c r="AC86" s="4">
        <f t="shared" si="6"/>
        <v>0</v>
      </c>
    </row>
    <row r="87" spans="6:29" ht="20.100000000000001" customHeight="1" x14ac:dyDescent="0.25">
      <c r="F87" s="4">
        <f t="shared" si="4"/>
        <v>0</v>
      </c>
      <c r="G87" s="211">
        <f t="shared" si="7"/>
        <v>0</v>
      </c>
      <c r="H87" s="212"/>
      <c r="I87" s="152"/>
      <c r="J87" s="152"/>
      <c r="K87" s="152"/>
      <c r="L87" s="150"/>
      <c r="M87" s="150"/>
      <c r="N87" s="150"/>
      <c r="O87" s="150"/>
      <c r="P87" s="151"/>
      <c r="Q87" s="150"/>
      <c r="R87" s="150"/>
      <c r="S87" s="150"/>
      <c r="T87" s="150"/>
      <c r="U87" s="150"/>
      <c r="V87" s="150"/>
      <c r="W87" s="150"/>
      <c r="X87" s="150"/>
      <c r="Y87" s="150"/>
      <c r="Z87" s="150"/>
      <c r="AA87" s="152"/>
      <c r="AB87" s="4">
        <f t="shared" si="5"/>
        <v>0</v>
      </c>
      <c r="AC87" s="4">
        <f t="shared" si="6"/>
        <v>0</v>
      </c>
    </row>
    <row r="88" spans="6:29" ht="20.100000000000001" customHeight="1" x14ac:dyDescent="0.25">
      <c r="F88" s="4">
        <f t="shared" si="4"/>
        <v>0</v>
      </c>
      <c r="G88" s="211">
        <f t="shared" si="7"/>
        <v>0</v>
      </c>
      <c r="H88" s="212"/>
      <c r="I88" s="152"/>
      <c r="J88" s="152"/>
      <c r="K88" s="152"/>
      <c r="L88" s="150"/>
      <c r="M88" s="150"/>
      <c r="N88" s="150"/>
      <c r="O88" s="150"/>
      <c r="P88" s="151"/>
      <c r="Q88" s="150"/>
      <c r="R88" s="150"/>
      <c r="S88" s="150"/>
      <c r="T88" s="150"/>
      <c r="U88" s="150"/>
      <c r="V88" s="150"/>
      <c r="W88" s="150"/>
      <c r="X88" s="150"/>
      <c r="Y88" s="150"/>
      <c r="Z88" s="150"/>
      <c r="AA88" s="152"/>
      <c r="AB88" s="4">
        <f t="shared" si="5"/>
        <v>0</v>
      </c>
      <c r="AC88" s="4">
        <f t="shared" si="6"/>
        <v>0</v>
      </c>
    </row>
    <row r="89" spans="6:29" ht="20.100000000000001" customHeight="1" x14ac:dyDescent="0.25">
      <c r="F89" s="4">
        <f t="shared" si="4"/>
        <v>0</v>
      </c>
      <c r="G89" s="211">
        <f t="shared" si="7"/>
        <v>0</v>
      </c>
      <c r="H89" s="212"/>
      <c r="I89" s="152"/>
      <c r="J89" s="152"/>
      <c r="K89" s="152"/>
      <c r="L89" s="150"/>
      <c r="M89" s="150"/>
      <c r="N89" s="150"/>
      <c r="O89" s="150"/>
      <c r="P89" s="151"/>
      <c r="Q89" s="150"/>
      <c r="R89" s="150"/>
      <c r="S89" s="150"/>
      <c r="T89" s="150"/>
      <c r="U89" s="150"/>
      <c r="V89" s="150"/>
      <c r="W89" s="150"/>
      <c r="X89" s="150"/>
      <c r="Y89" s="150"/>
      <c r="Z89" s="150"/>
      <c r="AA89" s="152"/>
      <c r="AB89" s="4">
        <f t="shared" si="5"/>
        <v>0</v>
      </c>
      <c r="AC89" s="4">
        <f t="shared" si="6"/>
        <v>0</v>
      </c>
    </row>
    <row r="90" spans="6:29" ht="20.100000000000001" customHeight="1" x14ac:dyDescent="0.25">
      <c r="F90" s="4">
        <f t="shared" si="4"/>
        <v>0</v>
      </c>
      <c r="G90" s="211">
        <f t="shared" si="7"/>
        <v>0</v>
      </c>
      <c r="H90" s="212"/>
      <c r="I90" s="152"/>
      <c r="J90" s="152"/>
      <c r="K90" s="152"/>
      <c r="L90" s="150"/>
      <c r="M90" s="150"/>
      <c r="N90" s="150"/>
      <c r="O90" s="150"/>
      <c r="P90" s="151"/>
      <c r="Q90" s="150"/>
      <c r="R90" s="150"/>
      <c r="S90" s="150"/>
      <c r="T90" s="150"/>
      <c r="U90" s="150"/>
      <c r="V90" s="150"/>
      <c r="W90" s="150"/>
      <c r="X90" s="150"/>
      <c r="Y90" s="150"/>
      <c r="Z90" s="150"/>
      <c r="AA90" s="152"/>
      <c r="AB90" s="4">
        <f t="shared" si="5"/>
        <v>0</v>
      </c>
      <c r="AC90" s="4">
        <f t="shared" si="6"/>
        <v>0</v>
      </c>
    </row>
    <row r="91" spans="6:29" ht="20.100000000000001" customHeight="1" x14ac:dyDescent="0.25">
      <c r="F91" s="4">
        <f t="shared" si="4"/>
        <v>0</v>
      </c>
      <c r="G91" s="211">
        <f t="shared" si="7"/>
        <v>0</v>
      </c>
      <c r="H91" s="212"/>
      <c r="I91" s="152"/>
      <c r="J91" s="152"/>
      <c r="K91" s="152"/>
      <c r="L91" s="150"/>
      <c r="M91" s="150"/>
      <c r="N91" s="150"/>
      <c r="O91" s="150"/>
      <c r="P91" s="151"/>
      <c r="Q91" s="150"/>
      <c r="R91" s="150"/>
      <c r="S91" s="150"/>
      <c r="T91" s="150"/>
      <c r="U91" s="150"/>
      <c r="V91" s="150"/>
      <c r="W91" s="150"/>
      <c r="X91" s="150"/>
      <c r="Y91" s="150"/>
      <c r="Z91" s="150"/>
      <c r="AA91" s="152"/>
      <c r="AB91" s="4">
        <f t="shared" si="5"/>
        <v>0</v>
      </c>
      <c r="AC91" s="4">
        <f t="shared" si="6"/>
        <v>0</v>
      </c>
    </row>
    <row r="92" spans="6:29" ht="20.100000000000001" customHeight="1" x14ac:dyDescent="0.25">
      <c r="F92" s="4">
        <f t="shared" si="4"/>
        <v>0</v>
      </c>
      <c r="G92" s="211">
        <f t="shared" si="7"/>
        <v>0</v>
      </c>
      <c r="H92" s="212"/>
      <c r="I92" s="152"/>
      <c r="J92" s="152"/>
      <c r="K92" s="152"/>
      <c r="L92" s="150"/>
      <c r="M92" s="150"/>
      <c r="N92" s="150"/>
      <c r="O92" s="150"/>
      <c r="P92" s="151"/>
      <c r="Q92" s="150"/>
      <c r="R92" s="150"/>
      <c r="S92" s="150"/>
      <c r="T92" s="150"/>
      <c r="U92" s="150"/>
      <c r="V92" s="150"/>
      <c r="W92" s="150"/>
      <c r="X92" s="150"/>
      <c r="Y92" s="150"/>
      <c r="Z92" s="150"/>
      <c r="AA92" s="152"/>
      <c r="AB92" s="4">
        <f t="shared" si="5"/>
        <v>0</v>
      </c>
      <c r="AC92" s="4">
        <f t="shared" si="6"/>
        <v>0</v>
      </c>
    </row>
    <row r="93" spans="6:29" ht="20.100000000000001" customHeight="1" x14ac:dyDescent="0.25">
      <c r="F93" s="4">
        <f t="shared" si="4"/>
        <v>0</v>
      </c>
      <c r="G93" s="211">
        <f t="shared" si="7"/>
        <v>0</v>
      </c>
      <c r="H93" s="212"/>
      <c r="I93" s="152"/>
      <c r="J93" s="152"/>
      <c r="K93" s="152"/>
      <c r="L93" s="150"/>
      <c r="M93" s="150"/>
      <c r="N93" s="150"/>
      <c r="O93" s="150"/>
      <c r="P93" s="151"/>
      <c r="Q93" s="150"/>
      <c r="R93" s="150"/>
      <c r="S93" s="150"/>
      <c r="T93" s="150"/>
      <c r="U93" s="150"/>
      <c r="V93" s="150"/>
      <c r="W93" s="150"/>
      <c r="X93" s="150"/>
      <c r="Y93" s="150"/>
      <c r="Z93" s="150"/>
      <c r="AA93" s="152"/>
      <c r="AB93" s="4">
        <f t="shared" si="5"/>
        <v>0</v>
      </c>
      <c r="AC93" s="4">
        <f t="shared" si="6"/>
        <v>0</v>
      </c>
    </row>
    <row r="94" spans="6:29" ht="20.100000000000001" customHeight="1" x14ac:dyDescent="0.25">
      <c r="F94" s="4">
        <f t="shared" si="4"/>
        <v>0</v>
      </c>
      <c r="G94" s="211">
        <f t="shared" si="7"/>
        <v>0</v>
      </c>
      <c r="H94" s="212"/>
      <c r="I94" s="152"/>
      <c r="J94" s="152"/>
      <c r="K94" s="152"/>
      <c r="L94" s="150"/>
      <c r="M94" s="150"/>
      <c r="N94" s="150"/>
      <c r="O94" s="150"/>
      <c r="P94" s="151"/>
      <c r="Q94" s="150"/>
      <c r="R94" s="150"/>
      <c r="S94" s="150"/>
      <c r="T94" s="150"/>
      <c r="U94" s="150"/>
      <c r="V94" s="150"/>
      <c r="W94" s="150"/>
      <c r="X94" s="150"/>
      <c r="Y94" s="150"/>
      <c r="Z94" s="150"/>
      <c r="AA94" s="152"/>
      <c r="AB94" s="4">
        <f t="shared" si="5"/>
        <v>0</v>
      </c>
      <c r="AC94" s="4">
        <f t="shared" si="6"/>
        <v>0</v>
      </c>
    </row>
    <row r="95" spans="6:29" ht="20.100000000000001" customHeight="1" x14ac:dyDescent="0.25">
      <c r="F95" s="4">
        <f t="shared" si="4"/>
        <v>0</v>
      </c>
      <c r="G95" s="211">
        <f t="shared" si="7"/>
        <v>0</v>
      </c>
      <c r="H95" s="212"/>
      <c r="I95" s="152"/>
      <c r="J95" s="152"/>
      <c r="K95" s="152"/>
      <c r="L95" s="150"/>
      <c r="M95" s="150"/>
      <c r="N95" s="150"/>
      <c r="O95" s="150"/>
      <c r="P95" s="151"/>
      <c r="Q95" s="150"/>
      <c r="R95" s="150"/>
      <c r="S95" s="150"/>
      <c r="T95" s="150"/>
      <c r="U95" s="150"/>
      <c r="V95" s="150"/>
      <c r="W95" s="150"/>
      <c r="X95" s="150"/>
      <c r="Y95" s="150"/>
      <c r="Z95" s="150"/>
      <c r="AA95" s="152"/>
      <c r="AB95" s="4">
        <f t="shared" si="5"/>
        <v>0</v>
      </c>
      <c r="AC95" s="4">
        <f t="shared" si="6"/>
        <v>0</v>
      </c>
    </row>
    <row r="96" spans="6:29" ht="20.100000000000001" customHeight="1" x14ac:dyDescent="0.25">
      <c r="F96" s="4">
        <f t="shared" si="4"/>
        <v>0</v>
      </c>
      <c r="G96" s="211">
        <f t="shared" si="7"/>
        <v>0</v>
      </c>
      <c r="H96" s="212"/>
      <c r="I96" s="152"/>
      <c r="J96" s="152"/>
      <c r="K96" s="152"/>
      <c r="L96" s="150"/>
      <c r="M96" s="150"/>
      <c r="N96" s="150"/>
      <c r="O96" s="150"/>
      <c r="P96" s="151"/>
      <c r="Q96" s="150"/>
      <c r="R96" s="150"/>
      <c r="S96" s="150"/>
      <c r="T96" s="150"/>
      <c r="U96" s="150"/>
      <c r="V96" s="150"/>
      <c r="W96" s="150"/>
      <c r="X96" s="150"/>
      <c r="Y96" s="150"/>
      <c r="Z96" s="150"/>
      <c r="AA96" s="152"/>
      <c r="AB96" s="4">
        <f t="shared" si="5"/>
        <v>0</v>
      </c>
      <c r="AC96" s="4">
        <f t="shared" si="6"/>
        <v>0</v>
      </c>
    </row>
    <row r="97" spans="6:29" ht="20.100000000000001" customHeight="1" x14ac:dyDescent="0.25">
      <c r="F97" s="4">
        <f t="shared" si="4"/>
        <v>0</v>
      </c>
      <c r="G97" s="211">
        <f t="shared" si="7"/>
        <v>0</v>
      </c>
      <c r="H97" s="212"/>
      <c r="I97" s="152"/>
      <c r="J97" s="152"/>
      <c r="K97" s="152"/>
      <c r="L97" s="150"/>
      <c r="M97" s="150"/>
      <c r="N97" s="150"/>
      <c r="O97" s="150"/>
      <c r="P97" s="151"/>
      <c r="Q97" s="150"/>
      <c r="R97" s="150"/>
      <c r="S97" s="150"/>
      <c r="T97" s="150"/>
      <c r="U97" s="150"/>
      <c r="V97" s="150"/>
      <c r="W97" s="150"/>
      <c r="X97" s="150"/>
      <c r="Y97" s="150"/>
      <c r="Z97" s="150"/>
      <c r="AA97" s="152"/>
      <c r="AB97" s="4">
        <f t="shared" si="5"/>
        <v>0</v>
      </c>
      <c r="AC97" s="4">
        <f t="shared" si="6"/>
        <v>0</v>
      </c>
    </row>
    <row r="98" spans="6:29" ht="20.100000000000001" customHeight="1" x14ac:dyDescent="0.25">
      <c r="F98" s="4">
        <f t="shared" si="4"/>
        <v>0</v>
      </c>
      <c r="G98" s="211">
        <f t="shared" si="7"/>
        <v>0</v>
      </c>
      <c r="H98" s="212"/>
      <c r="I98" s="152"/>
      <c r="J98" s="152"/>
      <c r="K98" s="152"/>
      <c r="L98" s="150"/>
      <c r="M98" s="150"/>
      <c r="N98" s="150"/>
      <c r="O98" s="150"/>
      <c r="P98" s="151"/>
      <c r="Q98" s="150"/>
      <c r="R98" s="150"/>
      <c r="S98" s="150"/>
      <c r="T98" s="150"/>
      <c r="U98" s="150"/>
      <c r="V98" s="150"/>
      <c r="W98" s="150"/>
      <c r="X98" s="150"/>
      <c r="Y98" s="150"/>
      <c r="Z98" s="150"/>
      <c r="AA98" s="152"/>
      <c r="AB98" s="4">
        <f t="shared" si="5"/>
        <v>0</v>
      </c>
      <c r="AC98" s="4">
        <f t="shared" si="6"/>
        <v>0</v>
      </c>
    </row>
    <row r="99" spans="6:29" ht="20.100000000000001" customHeight="1" x14ac:dyDescent="0.25">
      <c r="F99" s="4">
        <f t="shared" si="4"/>
        <v>0</v>
      </c>
      <c r="G99" s="211">
        <f t="shared" si="7"/>
        <v>0</v>
      </c>
      <c r="H99" s="212"/>
      <c r="I99" s="152"/>
      <c r="J99" s="152"/>
      <c r="K99" s="152"/>
      <c r="L99" s="150"/>
      <c r="M99" s="150"/>
      <c r="N99" s="150"/>
      <c r="O99" s="150"/>
      <c r="P99" s="151"/>
      <c r="Q99" s="150"/>
      <c r="R99" s="150"/>
      <c r="S99" s="150"/>
      <c r="T99" s="150"/>
      <c r="U99" s="150"/>
      <c r="V99" s="150"/>
      <c r="W99" s="150"/>
      <c r="X99" s="150"/>
      <c r="Y99" s="150"/>
      <c r="Z99" s="150"/>
      <c r="AA99" s="152"/>
      <c r="AB99" s="4">
        <f t="shared" si="5"/>
        <v>0</v>
      </c>
      <c r="AC99" s="4">
        <f t="shared" si="6"/>
        <v>0</v>
      </c>
    </row>
    <row r="100" spans="6:29" ht="20.100000000000001" customHeight="1" x14ac:dyDescent="0.25">
      <c r="F100" s="4">
        <f t="shared" si="4"/>
        <v>0</v>
      </c>
      <c r="G100" s="211">
        <f t="shared" si="7"/>
        <v>0</v>
      </c>
      <c r="H100" s="212"/>
      <c r="I100" s="152"/>
      <c r="J100" s="152"/>
      <c r="K100" s="152"/>
      <c r="L100" s="150"/>
      <c r="M100" s="150"/>
      <c r="N100" s="150"/>
      <c r="O100" s="150"/>
      <c r="P100" s="151"/>
      <c r="Q100" s="150"/>
      <c r="R100" s="150"/>
      <c r="S100" s="150"/>
      <c r="T100" s="150"/>
      <c r="U100" s="150"/>
      <c r="V100" s="150"/>
      <c r="W100" s="150"/>
      <c r="X100" s="150"/>
      <c r="Y100" s="150"/>
      <c r="Z100" s="150"/>
      <c r="AA100" s="152"/>
      <c r="AB100" s="4">
        <f t="shared" si="5"/>
        <v>0</v>
      </c>
      <c r="AC100" s="4">
        <f t="shared" si="6"/>
        <v>0</v>
      </c>
    </row>
    <row r="101" spans="6:29" ht="20.100000000000001" customHeight="1" x14ac:dyDescent="0.25">
      <c r="F101" s="4">
        <f t="shared" si="4"/>
        <v>0</v>
      </c>
      <c r="G101" s="211">
        <f t="shared" si="7"/>
        <v>0</v>
      </c>
      <c r="H101" s="212"/>
      <c r="I101" s="152"/>
      <c r="J101" s="152"/>
      <c r="K101" s="152"/>
      <c r="L101" s="150"/>
      <c r="M101" s="150"/>
      <c r="N101" s="150"/>
      <c r="O101" s="150"/>
      <c r="P101" s="151"/>
      <c r="Q101" s="150"/>
      <c r="R101" s="150"/>
      <c r="S101" s="150"/>
      <c r="T101" s="150"/>
      <c r="U101" s="150"/>
      <c r="V101" s="150"/>
      <c r="W101" s="150"/>
      <c r="X101" s="150"/>
      <c r="Y101" s="150"/>
      <c r="Z101" s="150"/>
      <c r="AA101" s="152"/>
      <c r="AB101" s="4">
        <f t="shared" si="5"/>
        <v>0</v>
      </c>
      <c r="AC101" s="4">
        <f t="shared" si="6"/>
        <v>0</v>
      </c>
    </row>
    <row r="102" spans="6:29" ht="20.100000000000001" customHeight="1" x14ac:dyDescent="0.25">
      <c r="F102" s="4">
        <f t="shared" si="4"/>
        <v>0</v>
      </c>
      <c r="G102" s="211">
        <f t="shared" si="7"/>
        <v>0</v>
      </c>
      <c r="H102" s="212"/>
      <c r="I102" s="152"/>
      <c r="J102" s="152"/>
      <c r="K102" s="152"/>
      <c r="L102" s="150"/>
      <c r="M102" s="150"/>
      <c r="N102" s="150"/>
      <c r="O102" s="150"/>
      <c r="P102" s="151"/>
      <c r="Q102" s="150"/>
      <c r="R102" s="150"/>
      <c r="S102" s="150"/>
      <c r="T102" s="150"/>
      <c r="U102" s="150"/>
      <c r="V102" s="150"/>
      <c r="W102" s="150"/>
      <c r="X102" s="150"/>
      <c r="Y102" s="150"/>
      <c r="Z102" s="150"/>
      <c r="AA102" s="152"/>
      <c r="AB102" s="4">
        <f t="shared" si="5"/>
        <v>0</v>
      </c>
      <c r="AC102" s="4">
        <f t="shared" si="6"/>
        <v>0</v>
      </c>
    </row>
    <row r="103" spans="6:29" ht="20.100000000000001" customHeight="1" x14ac:dyDescent="0.25">
      <c r="F103" s="4">
        <f t="shared" si="4"/>
        <v>0</v>
      </c>
      <c r="G103" s="211">
        <f t="shared" si="7"/>
        <v>0</v>
      </c>
      <c r="H103" s="212"/>
      <c r="I103" s="152"/>
      <c r="J103" s="152"/>
      <c r="K103" s="152"/>
      <c r="L103" s="150"/>
      <c r="M103" s="150"/>
      <c r="N103" s="150"/>
      <c r="O103" s="150"/>
      <c r="P103" s="151"/>
      <c r="Q103" s="150"/>
      <c r="R103" s="150"/>
      <c r="S103" s="150"/>
      <c r="T103" s="150"/>
      <c r="U103" s="150"/>
      <c r="V103" s="150"/>
      <c r="W103" s="150"/>
      <c r="X103" s="150"/>
      <c r="Y103" s="150"/>
      <c r="Z103" s="150"/>
      <c r="AA103" s="152"/>
      <c r="AB103" s="4">
        <f t="shared" si="5"/>
        <v>0</v>
      </c>
      <c r="AC103" s="4">
        <f t="shared" si="6"/>
        <v>0</v>
      </c>
    </row>
    <row r="104" spans="6:29" ht="20.100000000000001" customHeight="1" x14ac:dyDescent="0.25">
      <c r="F104" s="4">
        <f t="shared" si="4"/>
        <v>0</v>
      </c>
      <c r="G104" s="211">
        <f t="shared" si="7"/>
        <v>0</v>
      </c>
      <c r="H104" s="212"/>
      <c r="I104" s="152"/>
      <c r="J104" s="152"/>
      <c r="K104" s="152"/>
      <c r="L104" s="150"/>
      <c r="M104" s="150"/>
      <c r="N104" s="150"/>
      <c r="O104" s="150"/>
      <c r="P104" s="151"/>
      <c r="Q104" s="150"/>
      <c r="R104" s="150"/>
      <c r="S104" s="150"/>
      <c r="T104" s="150"/>
      <c r="U104" s="150"/>
      <c r="V104" s="150"/>
      <c r="W104" s="150"/>
      <c r="X104" s="150"/>
      <c r="Y104" s="150"/>
      <c r="Z104" s="150"/>
      <c r="AA104" s="152"/>
      <c r="AB104" s="4">
        <f t="shared" si="5"/>
        <v>0</v>
      </c>
      <c r="AC104" s="4">
        <f t="shared" si="6"/>
        <v>0</v>
      </c>
    </row>
    <row r="105" spans="6:29" ht="20.100000000000001" customHeight="1" x14ac:dyDescent="0.25">
      <c r="F105" s="4">
        <f t="shared" si="4"/>
        <v>0</v>
      </c>
      <c r="G105" s="211">
        <f t="shared" si="7"/>
        <v>0</v>
      </c>
      <c r="H105" s="212"/>
      <c r="I105" s="152"/>
      <c r="J105" s="152"/>
      <c r="K105" s="152"/>
      <c r="L105" s="150"/>
      <c r="M105" s="150"/>
      <c r="N105" s="150"/>
      <c r="O105" s="150"/>
      <c r="P105" s="151"/>
      <c r="Q105" s="150"/>
      <c r="R105" s="150"/>
      <c r="S105" s="150"/>
      <c r="T105" s="150"/>
      <c r="U105" s="150"/>
      <c r="V105" s="150"/>
      <c r="W105" s="150"/>
      <c r="X105" s="150"/>
      <c r="Y105" s="150"/>
      <c r="Z105" s="150"/>
      <c r="AA105" s="152"/>
      <c r="AB105" s="4">
        <f t="shared" si="5"/>
        <v>0</v>
      </c>
      <c r="AC105" s="4">
        <f t="shared" si="6"/>
        <v>0</v>
      </c>
    </row>
    <row r="106" spans="6:29" ht="20.100000000000001" customHeight="1" x14ac:dyDescent="0.25">
      <c r="F106" s="4">
        <f t="shared" si="4"/>
        <v>0</v>
      </c>
      <c r="G106" s="211">
        <f t="shared" si="7"/>
        <v>0</v>
      </c>
      <c r="H106" s="212"/>
      <c r="I106" s="152"/>
      <c r="J106" s="152"/>
      <c r="K106" s="152"/>
      <c r="L106" s="150"/>
      <c r="M106" s="150"/>
      <c r="N106" s="150"/>
      <c r="O106" s="150"/>
      <c r="P106" s="151"/>
      <c r="Q106" s="150"/>
      <c r="R106" s="150"/>
      <c r="S106" s="150"/>
      <c r="T106" s="150"/>
      <c r="U106" s="150"/>
      <c r="V106" s="150"/>
      <c r="W106" s="150"/>
      <c r="X106" s="150"/>
      <c r="Y106" s="150"/>
      <c r="Z106" s="150"/>
      <c r="AA106" s="152"/>
      <c r="AB106" s="4">
        <f t="shared" si="5"/>
        <v>0</v>
      </c>
      <c r="AC106" s="4">
        <f t="shared" si="6"/>
        <v>0</v>
      </c>
    </row>
    <row r="107" spans="6:29" ht="20.100000000000001" customHeight="1" x14ac:dyDescent="0.25">
      <c r="F107" s="4">
        <f t="shared" si="4"/>
        <v>0</v>
      </c>
      <c r="G107" s="211">
        <f t="shared" si="7"/>
        <v>0</v>
      </c>
      <c r="H107" s="212"/>
      <c r="I107" s="152"/>
      <c r="J107" s="152"/>
      <c r="K107" s="152"/>
      <c r="L107" s="150"/>
      <c r="M107" s="150"/>
      <c r="N107" s="150"/>
      <c r="O107" s="150"/>
      <c r="P107" s="151"/>
      <c r="Q107" s="150"/>
      <c r="R107" s="150"/>
      <c r="S107" s="150"/>
      <c r="T107" s="150"/>
      <c r="U107" s="150"/>
      <c r="V107" s="150"/>
      <c r="W107" s="150"/>
      <c r="X107" s="150"/>
      <c r="Y107" s="150"/>
      <c r="Z107" s="150"/>
      <c r="AA107" s="152"/>
      <c r="AB107" s="4">
        <f t="shared" si="5"/>
        <v>0</v>
      </c>
      <c r="AC107" s="4">
        <f t="shared" si="6"/>
        <v>0</v>
      </c>
    </row>
    <row r="108" spans="6:29" ht="20.100000000000001" customHeight="1" x14ac:dyDescent="0.25">
      <c r="F108" s="4">
        <f t="shared" si="4"/>
        <v>0</v>
      </c>
      <c r="G108" s="211">
        <f t="shared" si="7"/>
        <v>0</v>
      </c>
      <c r="H108" s="212"/>
      <c r="I108" s="152"/>
      <c r="J108" s="152"/>
      <c r="K108" s="152"/>
      <c r="L108" s="150"/>
      <c r="M108" s="150"/>
      <c r="N108" s="150"/>
      <c r="O108" s="150"/>
      <c r="P108" s="151"/>
      <c r="Q108" s="150"/>
      <c r="R108" s="150"/>
      <c r="S108" s="150"/>
      <c r="T108" s="150"/>
      <c r="U108" s="150"/>
      <c r="V108" s="150"/>
      <c r="W108" s="150"/>
      <c r="X108" s="150"/>
      <c r="Y108" s="150"/>
      <c r="Z108" s="150"/>
      <c r="AA108" s="152"/>
      <c r="AB108" s="4">
        <f t="shared" si="5"/>
        <v>0</v>
      </c>
      <c r="AC108" s="4">
        <f t="shared" si="6"/>
        <v>0</v>
      </c>
    </row>
    <row r="109" spans="6:29" ht="20.100000000000001" customHeight="1" x14ac:dyDescent="0.25">
      <c r="F109" s="4">
        <f t="shared" si="4"/>
        <v>0</v>
      </c>
      <c r="G109" s="211">
        <f t="shared" si="7"/>
        <v>0</v>
      </c>
      <c r="H109" s="212"/>
      <c r="I109" s="152"/>
      <c r="J109" s="152"/>
      <c r="K109" s="152"/>
      <c r="L109" s="150"/>
      <c r="M109" s="150"/>
      <c r="N109" s="150"/>
      <c r="O109" s="150"/>
      <c r="P109" s="151"/>
      <c r="Q109" s="150"/>
      <c r="R109" s="150"/>
      <c r="S109" s="150"/>
      <c r="T109" s="150"/>
      <c r="U109" s="150"/>
      <c r="V109" s="150"/>
      <c r="W109" s="150"/>
      <c r="X109" s="150"/>
      <c r="Y109" s="150"/>
      <c r="Z109" s="150"/>
      <c r="AA109" s="152"/>
      <c r="AB109" s="4">
        <f t="shared" si="5"/>
        <v>0</v>
      </c>
      <c r="AC109" s="4">
        <f t="shared" si="6"/>
        <v>0</v>
      </c>
    </row>
    <row r="110" spans="6:29" ht="20.100000000000001" customHeight="1" x14ac:dyDescent="0.25">
      <c r="F110" s="4">
        <f t="shared" si="4"/>
        <v>0</v>
      </c>
      <c r="G110" s="211">
        <f t="shared" si="7"/>
        <v>0</v>
      </c>
      <c r="H110" s="212"/>
      <c r="I110" s="152"/>
      <c r="J110" s="152"/>
      <c r="K110" s="152"/>
      <c r="L110" s="150"/>
      <c r="M110" s="150"/>
      <c r="N110" s="150"/>
      <c r="O110" s="150"/>
      <c r="P110" s="151"/>
      <c r="Q110" s="150"/>
      <c r="R110" s="150"/>
      <c r="S110" s="150"/>
      <c r="T110" s="150"/>
      <c r="U110" s="150"/>
      <c r="V110" s="150"/>
      <c r="W110" s="150"/>
      <c r="X110" s="150"/>
      <c r="Y110" s="150"/>
      <c r="Z110" s="150"/>
      <c r="AA110" s="152"/>
      <c r="AB110" s="4">
        <f t="shared" si="5"/>
        <v>0</v>
      </c>
      <c r="AC110" s="4">
        <f t="shared" si="6"/>
        <v>0</v>
      </c>
    </row>
    <row r="111" spans="6:29" ht="20.100000000000001" customHeight="1" x14ac:dyDescent="0.25">
      <c r="F111" s="4">
        <f t="shared" si="4"/>
        <v>0</v>
      </c>
      <c r="G111" s="211">
        <f t="shared" si="7"/>
        <v>0</v>
      </c>
      <c r="H111" s="212"/>
      <c r="I111" s="152"/>
      <c r="J111" s="152"/>
      <c r="K111" s="152"/>
      <c r="L111" s="150"/>
      <c r="M111" s="150"/>
      <c r="N111" s="150"/>
      <c r="O111" s="150"/>
      <c r="P111" s="151"/>
      <c r="Q111" s="150"/>
      <c r="R111" s="150"/>
      <c r="S111" s="150"/>
      <c r="T111" s="150"/>
      <c r="U111" s="150"/>
      <c r="V111" s="150"/>
      <c r="W111" s="150"/>
      <c r="X111" s="150"/>
      <c r="Y111" s="150"/>
      <c r="Z111" s="150"/>
      <c r="AA111" s="152"/>
      <c r="AB111" s="4">
        <f t="shared" si="5"/>
        <v>0</v>
      </c>
      <c r="AC111" s="4">
        <f t="shared" si="6"/>
        <v>0</v>
      </c>
    </row>
    <row r="112" spans="6:29" ht="20.100000000000001" customHeight="1" x14ac:dyDescent="0.25">
      <c r="F112" s="4">
        <f t="shared" si="4"/>
        <v>0</v>
      </c>
      <c r="G112" s="211">
        <f t="shared" si="7"/>
        <v>0</v>
      </c>
      <c r="H112" s="212"/>
      <c r="I112" s="152"/>
      <c r="J112" s="152"/>
      <c r="K112" s="152"/>
      <c r="L112" s="150"/>
      <c r="M112" s="150"/>
      <c r="N112" s="150"/>
      <c r="O112" s="150"/>
      <c r="P112" s="151"/>
      <c r="Q112" s="150"/>
      <c r="R112" s="150"/>
      <c r="S112" s="150"/>
      <c r="T112" s="150"/>
      <c r="U112" s="150"/>
      <c r="V112" s="150"/>
      <c r="W112" s="150"/>
      <c r="X112" s="150"/>
      <c r="Y112" s="150"/>
      <c r="Z112" s="150"/>
      <c r="AA112" s="152"/>
      <c r="AB112" s="4">
        <f t="shared" si="5"/>
        <v>0</v>
      </c>
      <c r="AC112" s="4">
        <f t="shared" si="6"/>
        <v>0</v>
      </c>
    </row>
    <row r="113" spans="6:29" ht="20.100000000000001" customHeight="1" x14ac:dyDescent="0.25">
      <c r="F113" s="4">
        <f t="shared" si="4"/>
        <v>0</v>
      </c>
      <c r="G113" s="211">
        <f t="shared" si="7"/>
        <v>0</v>
      </c>
      <c r="H113" s="212"/>
      <c r="I113" s="152"/>
      <c r="J113" s="152"/>
      <c r="K113" s="152"/>
      <c r="L113" s="150"/>
      <c r="M113" s="150"/>
      <c r="N113" s="150"/>
      <c r="O113" s="150"/>
      <c r="P113" s="151"/>
      <c r="Q113" s="150"/>
      <c r="R113" s="150"/>
      <c r="S113" s="150"/>
      <c r="T113" s="150"/>
      <c r="U113" s="150"/>
      <c r="V113" s="150"/>
      <c r="W113" s="150"/>
      <c r="X113" s="150"/>
      <c r="Y113" s="150"/>
      <c r="Z113" s="150"/>
      <c r="AA113" s="152"/>
      <c r="AB113" s="4">
        <f t="shared" si="5"/>
        <v>0</v>
      </c>
      <c r="AC113" s="4">
        <f t="shared" si="6"/>
        <v>0</v>
      </c>
    </row>
    <row r="114" spans="6:29" ht="20.100000000000001" customHeight="1" x14ac:dyDescent="0.25">
      <c r="F114" s="4">
        <f t="shared" si="4"/>
        <v>0</v>
      </c>
      <c r="G114" s="211">
        <f t="shared" si="7"/>
        <v>0</v>
      </c>
      <c r="H114" s="212"/>
      <c r="I114" s="152"/>
      <c r="J114" s="152"/>
      <c r="K114" s="152"/>
      <c r="L114" s="150"/>
      <c r="M114" s="150"/>
      <c r="N114" s="150"/>
      <c r="O114" s="150"/>
      <c r="P114" s="151"/>
      <c r="Q114" s="150"/>
      <c r="R114" s="150"/>
      <c r="S114" s="150"/>
      <c r="T114" s="150"/>
      <c r="U114" s="150"/>
      <c r="V114" s="150"/>
      <c r="W114" s="150"/>
      <c r="X114" s="150"/>
      <c r="Y114" s="150"/>
      <c r="Z114" s="150"/>
      <c r="AA114" s="152"/>
      <c r="AB114" s="4">
        <f t="shared" si="5"/>
        <v>0</v>
      </c>
      <c r="AC114" s="4">
        <f t="shared" si="6"/>
        <v>0</v>
      </c>
    </row>
    <row r="115" spans="6:29" ht="20.100000000000001" customHeight="1" x14ac:dyDescent="0.25">
      <c r="F115" s="4">
        <f t="shared" si="4"/>
        <v>0</v>
      </c>
      <c r="G115" s="211">
        <f t="shared" si="7"/>
        <v>0</v>
      </c>
      <c r="H115" s="212"/>
      <c r="I115" s="152"/>
      <c r="J115" s="152"/>
      <c r="K115" s="152"/>
      <c r="L115" s="150"/>
      <c r="M115" s="150"/>
      <c r="N115" s="150"/>
      <c r="O115" s="150"/>
      <c r="P115" s="151"/>
      <c r="Q115" s="150"/>
      <c r="R115" s="150"/>
      <c r="S115" s="150"/>
      <c r="T115" s="150"/>
      <c r="U115" s="150"/>
      <c r="V115" s="150"/>
      <c r="W115" s="150"/>
      <c r="X115" s="150"/>
      <c r="Y115" s="150"/>
      <c r="Z115" s="150"/>
      <c r="AA115" s="152"/>
      <c r="AB115" s="4">
        <f t="shared" si="5"/>
        <v>0</v>
      </c>
      <c r="AC115" s="4">
        <f t="shared" si="6"/>
        <v>0</v>
      </c>
    </row>
    <row r="116" spans="6:29" ht="20.100000000000001" customHeight="1" x14ac:dyDescent="0.25">
      <c r="F116" s="4">
        <f t="shared" si="4"/>
        <v>0</v>
      </c>
      <c r="G116" s="211">
        <f t="shared" si="7"/>
        <v>0</v>
      </c>
      <c r="H116" s="212"/>
      <c r="I116" s="152"/>
      <c r="J116" s="152"/>
      <c r="K116" s="152"/>
      <c r="L116" s="150"/>
      <c r="M116" s="150"/>
      <c r="N116" s="150"/>
      <c r="O116" s="150"/>
      <c r="P116" s="151"/>
      <c r="Q116" s="150"/>
      <c r="R116" s="150"/>
      <c r="S116" s="150"/>
      <c r="T116" s="150"/>
      <c r="U116" s="150"/>
      <c r="V116" s="150"/>
      <c r="W116" s="150"/>
      <c r="X116" s="150"/>
      <c r="Y116" s="150"/>
      <c r="Z116" s="150"/>
      <c r="AA116" s="152"/>
      <c r="AB116" s="4">
        <f t="shared" si="5"/>
        <v>0</v>
      </c>
      <c r="AC116" s="4">
        <f t="shared" si="6"/>
        <v>0</v>
      </c>
    </row>
    <row r="117" spans="6:29" ht="20.100000000000001" customHeight="1" x14ac:dyDescent="0.25">
      <c r="F117" s="4">
        <f t="shared" si="4"/>
        <v>0</v>
      </c>
      <c r="G117" s="211">
        <f t="shared" si="7"/>
        <v>0</v>
      </c>
      <c r="H117" s="212"/>
      <c r="I117" s="152"/>
      <c r="J117" s="152"/>
      <c r="K117" s="152"/>
      <c r="L117" s="150"/>
      <c r="M117" s="150"/>
      <c r="N117" s="150"/>
      <c r="O117" s="150"/>
      <c r="P117" s="151"/>
      <c r="Q117" s="150"/>
      <c r="R117" s="150"/>
      <c r="S117" s="150"/>
      <c r="T117" s="150"/>
      <c r="U117" s="150"/>
      <c r="V117" s="150"/>
      <c r="W117" s="150"/>
      <c r="X117" s="150"/>
      <c r="Y117" s="150"/>
      <c r="Z117" s="150"/>
      <c r="AA117" s="152"/>
      <c r="AB117" s="4">
        <f t="shared" si="5"/>
        <v>0</v>
      </c>
      <c r="AC117" s="4">
        <f t="shared" si="6"/>
        <v>0</v>
      </c>
    </row>
    <row r="118" spans="6:29" ht="20.100000000000001" customHeight="1" x14ac:dyDescent="0.25">
      <c r="F118" s="4">
        <f t="shared" si="4"/>
        <v>0</v>
      </c>
      <c r="G118" s="211">
        <f t="shared" si="7"/>
        <v>0</v>
      </c>
      <c r="H118" s="212"/>
      <c r="I118" s="152"/>
      <c r="J118" s="152"/>
      <c r="K118" s="152"/>
      <c r="L118" s="150"/>
      <c r="M118" s="150"/>
      <c r="N118" s="150"/>
      <c r="O118" s="150"/>
      <c r="P118" s="151"/>
      <c r="Q118" s="150"/>
      <c r="R118" s="150"/>
      <c r="S118" s="150"/>
      <c r="T118" s="150"/>
      <c r="U118" s="150"/>
      <c r="V118" s="150"/>
      <c r="W118" s="150"/>
      <c r="X118" s="150"/>
      <c r="Y118" s="150"/>
      <c r="Z118" s="150"/>
      <c r="AA118" s="152"/>
      <c r="AB118" s="4">
        <f t="shared" si="5"/>
        <v>0</v>
      </c>
      <c r="AC118" s="4">
        <f t="shared" si="6"/>
        <v>0</v>
      </c>
    </row>
    <row r="119" spans="6:29" ht="20.100000000000001" customHeight="1" x14ac:dyDescent="0.25">
      <c r="F119" s="4">
        <f t="shared" si="4"/>
        <v>0</v>
      </c>
      <c r="G119" s="211">
        <f t="shared" si="7"/>
        <v>0</v>
      </c>
      <c r="H119" s="212"/>
      <c r="I119" s="152"/>
      <c r="J119" s="152"/>
      <c r="K119" s="152"/>
      <c r="L119" s="150"/>
      <c r="M119" s="150"/>
      <c r="N119" s="150"/>
      <c r="O119" s="150"/>
      <c r="P119" s="151"/>
      <c r="Q119" s="150"/>
      <c r="R119" s="150"/>
      <c r="S119" s="150"/>
      <c r="T119" s="150"/>
      <c r="U119" s="150"/>
      <c r="V119" s="150"/>
      <c r="W119" s="150"/>
      <c r="X119" s="150"/>
      <c r="Y119" s="150"/>
      <c r="Z119" s="150"/>
      <c r="AA119" s="152"/>
      <c r="AB119" s="4">
        <f t="shared" si="5"/>
        <v>0</v>
      </c>
      <c r="AC119" s="4">
        <f t="shared" si="6"/>
        <v>0</v>
      </c>
    </row>
    <row r="120" spans="6:29" ht="20.100000000000001" customHeight="1" x14ac:dyDescent="0.25">
      <c r="F120" s="4">
        <f t="shared" si="4"/>
        <v>0</v>
      </c>
      <c r="G120" s="211">
        <f t="shared" si="7"/>
        <v>0</v>
      </c>
      <c r="H120" s="212"/>
      <c r="I120" s="152"/>
      <c r="J120" s="152"/>
      <c r="K120" s="152"/>
      <c r="L120" s="150"/>
      <c r="M120" s="150"/>
      <c r="N120" s="150"/>
      <c r="O120" s="150"/>
      <c r="P120" s="151"/>
      <c r="Q120" s="150"/>
      <c r="R120" s="150"/>
      <c r="S120" s="150"/>
      <c r="T120" s="150"/>
      <c r="U120" s="150"/>
      <c r="V120" s="150"/>
      <c r="W120" s="150"/>
      <c r="X120" s="150"/>
      <c r="Y120" s="150"/>
      <c r="Z120" s="150"/>
      <c r="AA120" s="152"/>
      <c r="AB120" s="4">
        <f t="shared" si="5"/>
        <v>0</v>
      </c>
      <c r="AC120" s="4">
        <f t="shared" si="6"/>
        <v>0</v>
      </c>
    </row>
    <row r="121" spans="6:29" ht="20.100000000000001" customHeight="1" x14ac:dyDescent="0.25">
      <c r="F121" s="4">
        <f t="shared" si="4"/>
        <v>0</v>
      </c>
      <c r="G121" s="211">
        <f t="shared" si="7"/>
        <v>0</v>
      </c>
      <c r="H121" s="212"/>
      <c r="I121" s="152"/>
      <c r="J121" s="152"/>
      <c r="K121" s="152"/>
      <c r="L121" s="150"/>
      <c r="M121" s="150"/>
      <c r="N121" s="150"/>
      <c r="O121" s="150"/>
      <c r="P121" s="151"/>
      <c r="Q121" s="150"/>
      <c r="R121" s="150"/>
      <c r="S121" s="150"/>
      <c r="T121" s="150"/>
      <c r="U121" s="150"/>
      <c r="V121" s="150"/>
      <c r="W121" s="150"/>
      <c r="X121" s="150"/>
      <c r="Y121" s="150"/>
      <c r="Z121" s="150"/>
      <c r="AA121" s="152"/>
      <c r="AB121" s="4">
        <f t="shared" si="5"/>
        <v>0</v>
      </c>
      <c r="AC121" s="4">
        <f t="shared" si="6"/>
        <v>0</v>
      </c>
    </row>
    <row r="122" spans="6:29" ht="20.100000000000001" customHeight="1" x14ac:dyDescent="0.25">
      <c r="F122" s="4">
        <f t="shared" si="4"/>
        <v>0</v>
      </c>
      <c r="G122" s="211">
        <f t="shared" si="7"/>
        <v>0</v>
      </c>
      <c r="H122" s="212"/>
      <c r="I122" s="152"/>
      <c r="J122" s="152"/>
      <c r="K122" s="152"/>
      <c r="L122" s="150"/>
      <c r="M122" s="150"/>
      <c r="N122" s="150"/>
      <c r="O122" s="150"/>
      <c r="P122" s="151"/>
      <c r="Q122" s="150"/>
      <c r="R122" s="150"/>
      <c r="S122" s="150"/>
      <c r="T122" s="150"/>
      <c r="U122" s="150"/>
      <c r="V122" s="150"/>
      <c r="W122" s="150"/>
      <c r="X122" s="150"/>
      <c r="Y122" s="150"/>
      <c r="Z122" s="150"/>
      <c r="AA122" s="152"/>
      <c r="AB122" s="4">
        <f t="shared" si="5"/>
        <v>0</v>
      </c>
      <c r="AC122" s="4">
        <f t="shared" si="6"/>
        <v>0</v>
      </c>
    </row>
    <row r="123" spans="6:29" ht="20.100000000000001" customHeight="1" x14ac:dyDescent="0.25">
      <c r="F123" s="4">
        <f t="shared" si="4"/>
        <v>0</v>
      </c>
      <c r="G123" s="211">
        <f t="shared" si="7"/>
        <v>0</v>
      </c>
      <c r="H123" s="212"/>
      <c r="I123" s="152"/>
      <c r="J123" s="152"/>
      <c r="K123" s="152"/>
      <c r="L123" s="150"/>
      <c r="M123" s="150"/>
      <c r="N123" s="150"/>
      <c r="O123" s="150"/>
      <c r="P123" s="151"/>
      <c r="Q123" s="150"/>
      <c r="R123" s="150"/>
      <c r="S123" s="150"/>
      <c r="T123" s="150"/>
      <c r="U123" s="150"/>
      <c r="V123" s="150"/>
      <c r="W123" s="150"/>
      <c r="X123" s="150"/>
      <c r="Y123" s="150"/>
      <c r="Z123" s="150"/>
      <c r="AA123" s="152"/>
      <c r="AB123" s="4">
        <f t="shared" si="5"/>
        <v>0</v>
      </c>
      <c r="AC123" s="4">
        <f t="shared" si="6"/>
        <v>0</v>
      </c>
    </row>
    <row r="124" spans="6:29" ht="20.100000000000001" customHeight="1" x14ac:dyDescent="0.25">
      <c r="F124" s="4">
        <f t="shared" si="4"/>
        <v>0</v>
      </c>
      <c r="G124" s="211">
        <f t="shared" si="7"/>
        <v>0</v>
      </c>
      <c r="H124" s="212"/>
      <c r="I124" s="152"/>
      <c r="J124" s="152"/>
      <c r="K124" s="152"/>
      <c r="L124" s="150"/>
      <c r="M124" s="150"/>
      <c r="N124" s="150"/>
      <c r="O124" s="150"/>
      <c r="P124" s="151"/>
      <c r="Q124" s="150"/>
      <c r="R124" s="150"/>
      <c r="S124" s="150"/>
      <c r="T124" s="150"/>
      <c r="U124" s="150"/>
      <c r="V124" s="150"/>
      <c r="W124" s="150"/>
      <c r="X124" s="150"/>
      <c r="Y124" s="150"/>
      <c r="Z124" s="150"/>
      <c r="AA124" s="152"/>
      <c r="AB124" s="4">
        <f t="shared" si="5"/>
        <v>0</v>
      </c>
      <c r="AC124" s="4">
        <f t="shared" si="6"/>
        <v>0</v>
      </c>
    </row>
    <row r="125" spans="6:29" ht="20.100000000000001" customHeight="1" x14ac:dyDescent="0.25">
      <c r="F125" s="4">
        <f t="shared" si="4"/>
        <v>0</v>
      </c>
      <c r="G125" s="211">
        <f t="shared" si="7"/>
        <v>0</v>
      </c>
      <c r="H125" s="212"/>
      <c r="I125" s="152"/>
      <c r="J125" s="152"/>
      <c r="K125" s="152"/>
      <c r="L125" s="150"/>
      <c r="M125" s="150"/>
      <c r="N125" s="150"/>
      <c r="O125" s="150"/>
      <c r="P125" s="151"/>
      <c r="Q125" s="150"/>
      <c r="R125" s="150"/>
      <c r="S125" s="150"/>
      <c r="T125" s="150"/>
      <c r="U125" s="150"/>
      <c r="V125" s="150"/>
      <c r="W125" s="150"/>
      <c r="X125" s="150"/>
      <c r="Y125" s="150"/>
      <c r="Z125" s="150"/>
      <c r="AA125" s="152"/>
      <c r="AB125" s="4">
        <f t="shared" si="5"/>
        <v>0</v>
      </c>
      <c r="AC125" s="4">
        <f t="shared" si="6"/>
        <v>0</v>
      </c>
    </row>
    <row r="126" spans="6:29" ht="20.100000000000001" customHeight="1" x14ac:dyDescent="0.25">
      <c r="F126" s="4">
        <f t="shared" si="4"/>
        <v>0</v>
      </c>
      <c r="G126" s="211">
        <f t="shared" si="7"/>
        <v>0</v>
      </c>
      <c r="H126" s="212"/>
      <c r="I126" s="152"/>
      <c r="J126" s="152"/>
      <c r="K126" s="152"/>
      <c r="L126" s="150"/>
      <c r="M126" s="150"/>
      <c r="N126" s="150"/>
      <c r="O126" s="150"/>
      <c r="P126" s="151"/>
      <c r="Q126" s="150"/>
      <c r="R126" s="150"/>
      <c r="S126" s="150"/>
      <c r="T126" s="150"/>
      <c r="U126" s="150"/>
      <c r="V126" s="150"/>
      <c r="W126" s="150"/>
      <c r="X126" s="150"/>
      <c r="Y126" s="150"/>
      <c r="Z126" s="150"/>
      <c r="AA126" s="152"/>
      <c r="AB126" s="4">
        <f t="shared" si="5"/>
        <v>0</v>
      </c>
      <c r="AC126" s="4">
        <f t="shared" si="6"/>
        <v>0</v>
      </c>
    </row>
    <row r="127" spans="6:29" ht="20.100000000000001" customHeight="1" x14ac:dyDescent="0.25">
      <c r="F127" s="4">
        <f t="shared" si="4"/>
        <v>0</v>
      </c>
      <c r="G127" s="211">
        <f t="shared" si="7"/>
        <v>0</v>
      </c>
      <c r="H127" s="212"/>
      <c r="I127" s="152"/>
      <c r="J127" s="152"/>
      <c r="K127" s="152"/>
      <c r="L127" s="150"/>
      <c r="M127" s="150"/>
      <c r="N127" s="150"/>
      <c r="O127" s="150"/>
      <c r="P127" s="151"/>
      <c r="Q127" s="150"/>
      <c r="R127" s="150"/>
      <c r="S127" s="150"/>
      <c r="T127" s="150"/>
      <c r="U127" s="150"/>
      <c r="V127" s="150"/>
      <c r="W127" s="150"/>
      <c r="X127" s="150"/>
      <c r="Y127" s="150"/>
      <c r="Z127" s="150"/>
      <c r="AA127" s="152"/>
      <c r="AB127" s="4">
        <f t="shared" si="5"/>
        <v>0</v>
      </c>
      <c r="AC127" s="4">
        <f t="shared" si="6"/>
        <v>0</v>
      </c>
    </row>
    <row r="128" spans="6:29" ht="20.100000000000001" customHeight="1" x14ac:dyDescent="0.25">
      <c r="F128" s="4">
        <f t="shared" si="4"/>
        <v>0</v>
      </c>
      <c r="G128" s="211">
        <f t="shared" si="7"/>
        <v>0</v>
      </c>
      <c r="H128" s="212"/>
      <c r="I128" s="152"/>
      <c r="J128" s="152"/>
      <c r="K128" s="152"/>
      <c r="L128" s="150"/>
      <c r="M128" s="150"/>
      <c r="N128" s="150"/>
      <c r="O128" s="150"/>
      <c r="P128" s="151"/>
      <c r="Q128" s="150"/>
      <c r="R128" s="150"/>
      <c r="S128" s="150"/>
      <c r="T128" s="150"/>
      <c r="U128" s="150"/>
      <c r="V128" s="150"/>
      <c r="W128" s="150"/>
      <c r="X128" s="150"/>
      <c r="Y128" s="150"/>
      <c r="Z128" s="150"/>
      <c r="AA128" s="152"/>
      <c r="AB128" s="4">
        <f t="shared" si="5"/>
        <v>0</v>
      </c>
      <c r="AC128" s="4">
        <f t="shared" si="6"/>
        <v>0</v>
      </c>
    </row>
    <row r="129" spans="6:29" ht="20.100000000000001" customHeight="1" x14ac:dyDescent="0.25">
      <c r="F129" s="4">
        <f t="shared" si="4"/>
        <v>0</v>
      </c>
      <c r="G129" s="211">
        <f t="shared" si="7"/>
        <v>0</v>
      </c>
      <c r="H129" s="212"/>
      <c r="I129" s="152"/>
      <c r="J129" s="152"/>
      <c r="K129" s="152"/>
      <c r="L129" s="150"/>
      <c r="M129" s="150"/>
      <c r="N129" s="150"/>
      <c r="O129" s="150"/>
      <c r="P129" s="151"/>
      <c r="Q129" s="150"/>
      <c r="R129" s="150"/>
      <c r="S129" s="150"/>
      <c r="T129" s="150"/>
      <c r="U129" s="150"/>
      <c r="V129" s="150"/>
      <c r="W129" s="150"/>
      <c r="X129" s="150"/>
      <c r="Y129" s="150"/>
      <c r="Z129" s="150"/>
      <c r="AA129" s="152"/>
      <c r="AB129" s="4">
        <f t="shared" si="5"/>
        <v>0</v>
      </c>
      <c r="AC129" s="4">
        <f t="shared" si="6"/>
        <v>0</v>
      </c>
    </row>
    <row r="130" spans="6:29" ht="20.100000000000001" customHeight="1" x14ac:dyDescent="0.25">
      <c r="F130" s="4">
        <f t="shared" si="4"/>
        <v>0</v>
      </c>
      <c r="G130" s="211">
        <f t="shared" si="7"/>
        <v>0</v>
      </c>
      <c r="H130" s="212"/>
      <c r="I130" s="152"/>
      <c r="J130" s="152"/>
      <c r="K130" s="152"/>
      <c r="L130" s="150"/>
      <c r="M130" s="150"/>
      <c r="N130" s="150"/>
      <c r="O130" s="150"/>
      <c r="P130" s="151"/>
      <c r="Q130" s="150"/>
      <c r="R130" s="150"/>
      <c r="S130" s="150"/>
      <c r="T130" s="150"/>
      <c r="U130" s="150"/>
      <c r="V130" s="150"/>
      <c r="W130" s="150"/>
      <c r="X130" s="150"/>
      <c r="Y130" s="150"/>
      <c r="Z130" s="150"/>
      <c r="AA130" s="152"/>
      <c r="AB130" s="4">
        <f t="shared" si="5"/>
        <v>0</v>
      </c>
      <c r="AC130" s="4">
        <f t="shared" si="6"/>
        <v>0</v>
      </c>
    </row>
    <row r="131" spans="6:29" ht="20.100000000000001" customHeight="1" x14ac:dyDescent="0.25">
      <c r="F131" s="4">
        <f t="shared" si="4"/>
        <v>0</v>
      </c>
      <c r="G131" s="211">
        <f t="shared" si="7"/>
        <v>0</v>
      </c>
      <c r="H131" s="212"/>
      <c r="I131" s="152"/>
      <c r="J131" s="152"/>
      <c r="K131" s="152"/>
      <c r="L131" s="150"/>
      <c r="M131" s="150"/>
      <c r="N131" s="150"/>
      <c r="O131" s="150"/>
      <c r="P131" s="151"/>
      <c r="Q131" s="150"/>
      <c r="R131" s="150"/>
      <c r="S131" s="150"/>
      <c r="T131" s="150"/>
      <c r="U131" s="150"/>
      <c r="V131" s="150"/>
      <c r="W131" s="150"/>
      <c r="X131" s="150"/>
      <c r="Y131" s="150"/>
      <c r="Z131" s="150"/>
      <c r="AA131" s="152"/>
      <c r="AB131" s="4">
        <f t="shared" si="5"/>
        <v>0</v>
      </c>
      <c r="AC131" s="4">
        <f t="shared" si="6"/>
        <v>0</v>
      </c>
    </row>
    <row r="132" spans="6:29" ht="20.100000000000001" customHeight="1" x14ac:dyDescent="0.25">
      <c r="F132" s="4">
        <f t="shared" si="4"/>
        <v>0</v>
      </c>
      <c r="G132" s="211">
        <f t="shared" si="7"/>
        <v>0</v>
      </c>
      <c r="H132" s="212"/>
      <c r="I132" s="152"/>
      <c r="J132" s="152"/>
      <c r="K132" s="152"/>
      <c r="L132" s="150"/>
      <c r="M132" s="150"/>
      <c r="N132" s="150"/>
      <c r="O132" s="150"/>
      <c r="P132" s="151"/>
      <c r="Q132" s="150"/>
      <c r="R132" s="150"/>
      <c r="S132" s="150"/>
      <c r="T132" s="150"/>
      <c r="U132" s="150"/>
      <c r="V132" s="150"/>
      <c r="W132" s="150"/>
      <c r="X132" s="150"/>
      <c r="Y132" s="150"/>
      <c r="Z132" s="150"/>
      <c r="AA132" s="152"/>
      <c r="AB132" s="4">
        <f t="shared" si="5"/>
        <v>0</v>
      </c>
      <c r="AC132" s="4">
        <f t="shared" si="6"/>
        <v>0</v>
      </c>
    </row>
    <row r="133" spans="6:29" ht="20.100000000000001" customHeight="1" x14ac:dyDescent="0.25">
      <c r="F133" s="4">
        <f t="shared" si="4"/>
        <v>0</v>
      </c>
      <c r="G133" s="211">
        <f t="shared" si="7"/>
        <v>0</v>
      </c>
      <c r="H133" s="212"/>
      <c r="I133" s="152"/>
      <c r="J133" s="152"/>
      <c r="K133" s="152"/>
      <c r="L133" s="150"/>
      <c r="M133" s="150"/>
      <c r="N133" s="150"/>
      <c r="O133" s="150"/>
      <c r="P133" s="151"/>
      <c r="Q133" s="150"/>
      <c r="R133" s="150"/>
      <c r="S133" s="150"/>
      <c r="T133" s="150"/>
      <c r="U133" s="150"/>
      <c r="V133" s="150"/>
      <c r="W133" s="150"/>
      <c r="X133" s="150"/>
      <c r="Y133" s="150"/>
      <c r="Z133" s="150"/>
      <c r="AA133" s="152"/>
      <c r="AB133" s="4">
        <f t="shared" si="5"/>
        <v>0</v>
      </c>
      <c r="AC133" s="4">
        <f t="shared" si="6"/>
        <v>0</v>
      </c>
    </row>
    <row r="134" spans="6:29" ht="20.100000000000001" customHeight="1" x14ac:dyDescent="0.25">
      <c r="F134" s="4">
        <f t="shared" si="4"/>
        <v>0</v>
      </c>
      <c r="G134" s="211">
        <f t="shared" si="7"/>
        <v>0</v>
      </c>
      <c r="H134" s="212"/>
      <c r="I134" s="152"/>
      <c r="J134" s="152"/>
      <c r="K134" s="152"/>
      <c r="L134" s="150"/>
      <c r="M134" s="150"/>
      <c r="N134" s="150"/>
      <c r="O134" s="150"/>
      <c r="P134" s="151"/>
      <c r="Q134" s="150"/>
      <c r="R134" s="150"/>
      <c r="S134" s="150"/>
      <c r="T134" s="150"/>
      <c r="U134" s="150"/>
      <c r="V134" s="150"/>
      <c r="W134" s="150"/>
      <c r="X134" s="150"/>
      <c r="Y134" s="150"/>
      <c r="Z134" s="150"/>
      <c r="AA134" s="152"/>
      <c r="AB134" s="4">
        <f t="shared" si="5"/>
        <v>0</v>
      </c>
      <c r="AC134" s="4">
        <f t="shared" si="6"/>
        <v>0</v>
      </c>
    </row>
    <row r="135" spans="6:29" ht="20.100000000000001" customHeight="1" x14ac:dyDescent="0.25">
      <c r="F135" s="4">
        <f t="shared" si="4"/>
        <v>0</v>
      </c>
      <c r="G135" s="211">
        <f t="shared" si="7"/>
        <v>0</v>
      </c>
      <c r="H135" s="212"/>
      <c r="I135" s="152"/>
      <c r="J135" s="152"/>
      <c r="K135" s="152"/>
      <c r="L135" s="150"/>
      <c r="M135" s="150"/>
      <c r="N135" s="150"/>
      <c r="O135" s="150"/>
      <c r="P135" s="151"/>
      <c r="Q135" s="150"/>
      <c r="R135" s="150"/>
      <c r="S135" s="150"/>
      <c r="T135" s="150"/>
      <c r="U135" s="150"/>
      <c r="V135" s="150"/>
      <c r="W135" s="150"/>
      <c r="X135" s="150"/>
      <c r="Y135" s="150"/>
      <c r="Z135" s="150"/>
      <c r="AA135" s="152"/>
      <c r="AB135" s="4">
        <f t="shared" si="5"/>
        <v>0</v>
      </c>
      <c r="AC135" s="4">
        <f t="shared" si="6"/>
        <v>0</v>
      </c>
    </row>
    <row r="136" spans="6:29" ht="20.100000000000001" customHeight="1" x14ac:dyDescent="0.25">
      <c r="F136" s="4">
        <f t="shared" si="4"/>
        <v>0</v>
      </c>
      <c r="G136" s="211">
        <f t="shared" si="7"/>
        <v>0</v>
      </c>
      <c r="H136" s="212"/>
      <c r="I136" s="152"/>
      <c r="J136" s="152"/>
      <c r="K136" s="152"/>
      <c r="L136" s="150"/>
      <c r="M136" s="150"/>
      <c r="N136" s="150"/>
      <c r="O136" s="150"/>
      <c r="P136" s="151"/>
      <c r="Q136" s="150"/>
      <c r="R136" s="150"/>
      <c r="S136" s="150"/>
      <c r="T136" s="150"/>
      <c r="U136" s="150"/>
      <c r="V136" s="150"/>
      <c r="W136" s="150"/>
      <c r="X136" s="150"/>
      <c r="Y136" s="150"/>
      <c r="Z136" s="150"/>
      <c r="AA136" s="152"/>
      <c r="AB136" s="4">
        <f t="shared" si="5"/>
        <v>0</v>
      </c>
      <c r="AC136" s="4">
        <f t="shared" si="6"/>
        <v>0</v>
      </c>
    </row>
    <row r="137" spans="6:29" ht="20.100000000000001" customHeight="1" x14ac:dyDescent="0.25">
      <c r="F137" s="4">
        <f t="shared" si="4"/>
        <v>0</v>
      </c>
      <c r="G137" s="211">
        <f t="shared" si="7"/>
        <v>0</v>
      </c>
      <c r="H137" s="212"/>
      <c r="I137" s="152"/>
      <c r="J137" s="152"/>
      <c r="K137" s="152"/>
      <c r="L137" s="150"/>
      <c r="M137" s="150"/>
      <c r="N137" s="150"/>
      <c r="O137" s="150"/>
      <c r="P137" s="151"/>
      <c r="Q137" s="150"/>
      <c r="R137" s="150"/>
      <c r="S137" s="150"/>
      <c r="T137" s="150"/>
      <c r="U137" s="150"/>
      <c r="V137" s="150"/>
      <c r="W137" s="150"/>
      <c r="X137" s="150"/>
      <c r="Y137" s="150"/>
      <c r="Z137" s="150"/>
      <c r="AA137" s="152"/>
      <c r="AB137" s="4">
        <f t="shared" si="5"/>
        <v>0</v>
      </c>
      <c r="AC137" s="4">
        <f t="shared" si="6"/>
        <v>0</v>
      </c>
    </row>
    <row r="138" spans="6:29" ht="20.100000000000001" customHeight="1" x14ac:dyDescent="0.25">
      <c r="F138" s="4">
        <f t="shared" si="4"/>
        <v>0</v>
      </c>
      <c r="G138" s="211">
        <f t="shared" si="7"/>
        <v>0</v>
      </c>
      <c r="H138" s="212"/>
      <c r="I138" s="152"/>
      <c r="J138" s="152"/>
      <c r="K138" s="152"/>
      <c r="L138" s="150"/>
      <c r="M138" s="150"/>
      <c r="N138" s="150"/>
      <c r="O138" s="150"/>
      <c r="P138" s="151"/>
      <c r="Q138" s="150"/>
      <c r="R138" s="150"/>
      <c r="S138" s="150"/>
      <c r="T138" s="150"/>
      <c r="U138" s="150"/>
      <c r="V138" s="150"/>
      <c r="W138" s="150"/>
      <c r="X138" s="150"/>
      <c r="Y138" s="150"/>
      <c r="Z138" s="150"/>
      <c r="AA138" s="152"/>
      <c r="AB138" s="4">
        <f t="shared" si="5"/>
        <v>0</v>
      </c>
      <c r="AC138" s="4">
        <f t="shared" si="6"/>
        <v>0</v>
      </c>
    </row>
    <row r="139" spans="6:29" ht="20.100000000000001" customHeight="1" x14ac:dyDescent="0.25">
      <c r="F139" s="4">
        <f t="shared" ref="F139:F202" si="8">IFERROR(IF($D$13=1,(IF(G139&gt;=1,(IF(H139&gt;=$D$11,(IF(H139&lt;=$D$12,G139,0)),0)),0)),0),0)</f>
        <v>0</v>
      </c>
      <c r="G139" s="211">
        <f t="shared" si="7"/>
        <v>0</v>
      </c>
      <c r="H139" s="212"/>
      <c r="I139" s="152"/>
      <c r="J139" s="152"/>
      <c r="K139" s="152"/>
      <c r="L139" s="150"/>
      <c r="M139" s="150"/>
      <c r="N139" s="150"/>
      <c r="O139" s="150"/>
      <c r="P139" s="151"/>
      <c r="Q139" s="150"/>
      <c r="R139" s="150"/>
      <c r="S139" s="150"/>
      <c r="T139" s="150"/>
      <c r="U139" s="150"/>
      <c r="V139" s="150"/>
      <c r="W139" s="150"/>
      <c r="X139" s="150"/>
      <c r="Y139" s="150"/>
      <c r="Z139" s="150"/>
      <c r="AA139" s="152"/>
      <c r="AB139" s="4">
        <f t="shared" ref="AB139:AB202" si="9">IFERROR(IF(G139&gt;=1,(IF(LEN(R139)&gt;=3,VLOOKUP(R139,$A$1:$B$3,2,0),0)),0),0)</f>
        <v>0</v>
      </c>
      <c r="AC139" s="4">
        <f t="shared" ref="AC139:AC202" si="10">IFERROR(IF(G139&gt;=1,(IF(LEN(S139)&gt;=3,VLOOKUP(S139,$A$5:$B$6,2,0),0)),0),0)</f>
        <v>0</v>
      </c>
    </row>
    <row r="140" spans="6:29" ht="20.100000000000001" customHeight="1" x14ac:dyDescent="0.25">
      <c r="F140" s="4">
        <f t="shared" si="8"/>
        <v>0</v>
      </c>
      <c r="G140" s="211">
        <f t="shared" ref="G140:G203" si="11">IFERROR(IF(H140&gt;=2000,(IF(LEN(J140)&gt;=2,(IF(LEN(K140)&gt;=2,G139+1,0)),0)),0),0)</f>
        <v>0</v>
      </c>
      <c r="H140" s="212"/>
      <c r="I140" s="152"/>
      <c r="J140" s="152"/>
      <c r="K140" s="152"/>
      <c r="L140" s="150"/>
      <c r="M140" s="150"/>
      <c r="N140" s="150"/>
      <c r="O140" s="150"/>
      <c r="P140" s="151"/>
      <c r="Q140" s="150"/>
      <c r="R140" s="150"/>
      <c r="S140" s="150"/>
      <c r="T140" s="150"/>
      <c r="U140" s="150"/>
      <c r="V140" s="150"/>
      <c r="W140" s="150"/>
      <c r="X140" s="150"/>
      <c r="Y140" s="150"/>
      <c r="Z140" s="150"/>
      <c r="AA140" s="152"/>
      <c r="AB140" s="4">
        <f t="shared" si="9"/>
        <v>0</v>
      </c>
      <c r="AC140" s="4">
        <f t="shared" si="10"/>
        <v>0</v>
      </c>
    </row>
    <row r="141" spans="6:29" ht="20.100000000000001" customHeight="1" x14ac:dyDescent="0.25">
      <c r="F141" s="4">
        <f t="shared" si="8"/>
        <v>0</v>
      </c>
      <c r="G141" s="211">
        <f t="shared" si="11"/>
        <v>0</v>
      </c>
      <c r="H141" s="212"/>
      <c r="I141" s="152"/>
      <c r="J141" s="152"/>
      <c r="K141" s="152"/>
      <c r="L141" s="150"/>
      <c r="M141" s="150"/>
      <c r="N141" s="150"/>
      <c r="O141" s="150"/>
      <c r="P141" s="151"/>
      <c r="Q141" s="150"/>
      <c r="R141" s="150"/>
      <c r="S141" s="150"/>
      <c r="T141" s="150"/>
      <c r="U141" s="150"/>
      <c r="V141" s="150"/>
      <c r="W141" s="150"/>
      <c r="X141" s="150"/>
      <c r="Y141" s="150"/>
      <c r="Z141" s="150"/>
      <c r="AA141" s="152"/>
      <c r="AB141" s="4">
        <f t="shared" si="9"/>
        <v>0</v>
      </c>
      <c r="AC141" s="4">
        <f t="shared" si="10"/>
        <v>0</v>
      </c>
    </row>
    <row r="142" spans="6:29" ht="20.100000000000001" customHeight="1" x14ac:dyDescent="0.25">
      <c r="F142" s="4">
        <f t="shared" si="8"/>
        <v>0</v>
      </c>
      <c r="G142" s="211">
        <f t="shared" si="11"/>
        <v>0</v>
      </c>
      <c r="H142" s="212"/>
      <c r="I142" s="152"/>
      <c r="J142" s="152"/>
      <c r="K142" s="152"/>
      <c r="L142" s="150"/>
      <c r="M142" s="150"/>
      <c r="N142" s="150"/>
      <c r="O142" s="150"/>
      <c r="P142" s="151"/>
      <c r="Q142" s="150"/>
      <c r="R142" s="150"/>
      <c r="S142" s="150"/>
      <c r="T142" s="150"/>
      <c r="U142" s="150"/>
      <c r="V142" s="150"/>
      <c r="W142" s="150"/>
      <c r="X142" s="150"/>
      <c r="Y142" s="150"/>
      <c r="Z142" s="150"/>
      <c r="AA142" s="152"/>
      <c r="AB142" s="4">
        <f t="shared" si="9"/>
        <v>0</v>
      </c>
      <c r="AC142" s="4">
        <f t="shared" si="10"/>
        <v>0</v>
      </c>
    </row>
    <row r="143" spans="6:29" ht="20.100000000000001" customHeight="1" x14ac:dyDescent="0.25">
      <c r="F143" s="4">
        <f t="shared" si="8"/>
        <v>0</v>
      </c>
      <c r="G143" s="211">
        <f t="shared" si="11"/>
        <v>0</v>
      </c>
      <c r="H143" s="212"/>
      <c r="I143" s="152"/>
      <c r="J143" s="152"/>
      <c r="K143" s="152"/>
      <c r="L143" s="150"/>
      <c r="M143" s="150"/>
      <c r="N143" s="150"/>
      <c r="O143" s="150"/>
      <c r="P143" s="151"/>
      <c r="Q143" s="150"/>
      <c r="R143" s="150"/>
      <c r="S143" s="150"/>
      <c r="T143" s="150"/>
      <c r="U143" s="150"/>
      <c r="V143" s="150"/>
      <c r="W143" s="150"/>
      <c r="X143" s="150"/>
      <c r="Y143" s="150"/>
      <c r="Z143" s="150"/>
      <c r="AA143" s="152"/>
      <c r="AB143" s="4">
        <f t="shared" si="9"/>
        <v>0</v>
      </c>
      <c r="AC143" s="4">
        <f t="shared" si="10"/>
        <v>0</v>
      </c>
    </row>
    <row r="144" spans="6:29" ht="20.100000000000001" customHeight="1" x14ac:dyDescent="0.25">
      <c r="F144" s="4">
        <f t="shared" si="8"/>
        <v>0</v>
      </c>
      <c r="G144" s="211">
        <f t="shared" si="11"/>
        <v>0</v>
      </c>
      <c r="H144" s="212"/>
      <c r="I144" s="152"/>
      <c r="J144" s="152"/>
      <c r="K144" s="152"/>
      <c r="L144" s="150"/>
      <c r="M144" s="150"/>
      <c r="N144" s="150"/>
      <c r="O144" s="150"/>
      <c r="P144" s="151"/>
      <c r="Q144" s="150"/>
      <c r="R144" s="150"/>
      <c r="S144" s="150"/>
      <c r="T144" s="150"/>
      <c r="U144" s="150"/>
      <c r="V144" s="150"/>
      <c r="W144" s="150"/>
      <c r="X144" s="150"/>
      <c r="Y144" s="150"/>
      <c r="Z144" s="150"/>
      <c r="AA144" s="152"/>
      <c r="AB144" s="4">
        <f t="shared" si="9"/>
        <v>0</v>
      </c>
      <c r="AC144" s="4">
        <f t="shared" si="10"/>
        <v>0</v>
      </c>
    </row>
    <row r="145" spans="6:29" ht="20.100000000000001" customHeight="1" x14ac:dyDescent="0.25">
      <c r="F145" s="4">
        <f t="shared" si="8"/>
        <v>0</v>
      </c>
      <c r="G145" s="211">
        <f t="shared" si="11"/>
        <v>0</v>
      </c>
      <c r="H145" s="212"/>
      <c r="I145" s="152"/>
      <c r="J145" s="152"/>
      <c r="K145" s="152"/>
      <c r="L145" s="150"/>
      <c r="M145" s="150"/>
      <c r="N145" s="150"/>
      <c r="O145" s="150"/>
      <c r="P145" s="151"/>
      <c r="Q145" s="150"/>
      <c r="R145" s="150"/>
      <c r="S145" s="150"/>
      <c r="T145" s="150"/>
      <c r="U145" s="150"/>
      <c r="V145" s="150"/>
      <c r="W145" s="150"/>
      <c r="X145" s="150"/>
      <c r="Y145" s="150"/>
      <c r="Z145" s="150"/>
      <c r="AA145" s="152"/>
      <c r="AB145" s="4">
        <f t="shared" si="9"/>
        <v>0</v>
      </c>
      <c r="AC145" s="4">
        <f t="shared" si="10"/>
        <v>0</v>
      </c>
    </row>
    <row r="146" spans="6:29" ht="20.100000000000001" customHeight="1" x14ac:dyDescent="0.25">
      <c r="F146" s="4">
        <f t="shared" si="8"/>
        <v>0</v>
      </c>
      <c r="G146" s="211">
        <f t="shared" si="11"/>
        <v>0</v>
      </c>
      <c r="H146" s="212"/>
      <c r="I146" s="152"/>
      <c r="J146" s="152"/>
      <c r="K146" s="152"/>
      <c r="L146" s="150"/>
      <c r="M146" s="150"/>
      <c r="N146" s="150"/>
      <c r="O146" s="150"/>
      <c r="P146" s="151"/>
      <c r="Q146" s="150"/>
      <c r="R146" s="150"/>
      <c r="S146" s="150"/>
      <c r="T146" s="150"/>
      <c r="U146" s="150"/>
      <c r="V146" s="150"/>
      <c r="W146" s="150"/>
      <c r="X146" s="150"/>
      <c r="Y146" s="150"/>
      <c r="Z146" s="150"/>
      <c r="AA146" s="152"/>
      <c r="AB146" s="4">
        <f t="shared" si="9"/>
        <v>0</v>
      </c>
      <c r="AC146" s="4">
        <f t="shared" si="10"/>
        <v>0</v>
      </c>
    </row>
    <row r="147" spans="6:29" ht="20.100000000000001" customHeight="1" x14ac:dyDescent="0.25">
      <c r="F147" s="4">
        <f t="shared" si="8"/>
        <v>0</v>
      </c>
      <c r="G147" s="211">
        <f t="shared" si="11"/>
        <v>0</v>
      </c>
      <c r="H147" s="212"/>
      <c r="I147" s="152"/>
      <c r="J147" s="152"/>
      <c r="K147" s="152"/>
      <c r="L147" s="150"/>
      <c r="M147" s="150"/>
      <c r="N147" s="150"/>
      <c r="O147" s="150"/>
      <c r="P147" s="151"/>
      <c r="Q147" s="150"/>
      <c r="R147" s="150"/>
      <c r="S147" s="150"/>
      <c r="T147" s="150"/>
      <c r="U147" s="150"/>
      <c r="V147" s="150"/>
      <c r="W147" s="150"/>
      <c r="X147" s="150"/>
      <c r="Y147" s="150"/>
      <c r="Z147" s="150"/>
      <c r="AA147" s="152"/>
      <c r="AB147" s="4">
        <f t="shared" si="9"/>
        <v>0</v>
      </c>
      <c r="AC147" s="4">
        <f t="shared" si="10"/>
        <v>0</v>
      </c>
    </row>
    <row r="148" spans="6:29" ht="20.100000000000001" customHeight="1" x14ac:dyDescent="0.25">
      <c r="F148" s="4">
        <f t="shared" si="8"/>
        <v>0</v>
      </c>
      <c r="G148" s="211">
        <f t="shared" si="11"/>
        <v>0</v>
      </c>
      <c r="H148" s="212"/>
      <c r="I148" s="152"/>
      <c r="J148" s="152"/>
      <c r="K148" s="152"/>
      <c r="L148" s="150"/>
      <c r="M148" s="150"/>
      <c r="N148" s="150"/>
      <c r="O148" s="150"/>
      <c r="P148" s="151"/>
      <c r="Q148" s="150"/>
      <c r="R148" s="150"/>
      <c r="S148" s="150"/>
      <c r="T148" s="150"/>
      <c r="U148" s="150"/>
      <c r="V148" s="150"/>
      <c r="W148" s="150"/>
      <c r="X148" s="150"/>
      <c r="Y148" s="150"/>
      <c r="Z148" s="150"/>
      <c r="AA148" s="152"/>
      <c r="AB148" s="4">
        <f t="shared" si="9"/>
        <v>0</v>
      </c>
      <c r="AC148" s="4">
        <f t="shared" si="10"/>
        <v>0</v>
      </c>
    </row>
    <row r="149" spans="6:29" ht="20.100000000000001" customHeight="1" x14ac:dyDescent="0.25">
      <c r="F149" s="4">
        <f t="shared" si="8"/>
        <v>0</v>
      </c>
      <c r="G149" s="211">
        <f t="shared" si="11"/>
        <v>0</v>
      </c>
      <c r="H149" s="212"/>
      <c r="I149" s="152"/>
      <c r="J149" s="152"/>
      <c r="K149" s="152"/>
      <c r="L149" s="150"/>
      <c r="M149" s="150"/>
      <c r="N149" s="150"/>
      <c r="O149" s="150"/>
      <c r="P149" s="151"/>
      <c r="Q149" s="150"/>
      <c r="R149" s="150"/>
      <c r="S149" s="150"/>
      <c r="T149" s="150"/>
      <c r="U149" s="150"/>
      <c r="V149" s="150"/>
      <c r="W149" s="150"/>
      <c r="X149" s="150"/>
      <c r="Y149" s="150"/>
      <c r="Z149" s="150"/>
      <c r="AA149" s="152"/>
      <c r="AB149" s="4">
        <f t="shared" si="9"/>
        <v>0</v>
      </c>
      <c r="AC149" s="4">
        <f t="shared" si="10"/>
        <v>0</v>
      </c>
    </row>
    <row r="150" spans="6:29" ht="20.100000000000001" customHeight="1" x14ac:dyDescent="0.25">
      <c r="F150" s="4">
        <f t="shared" si="8"/>
        <v>0</v>
      </c>
      <c r="G150" s="211">
        <f t="shared" si="11"/>
        <v>0</v>
      </c>
      <c r="H150" s="212"/>
      <c r="I150" s="152"/>
      <c r="J150" s="152"/>
      <c r="K150" s="152"/>
      <c r="L150" s="150"/>
      <c r="M150" s="150"/>
      <c r="N150" s="150"/>
      <c r="O150" s="150"/>
      <c r="P150" s="151"/>
      <c r="Q150" s="150"/>
      <c r="R150" s="150"/>
      <c r="S150" s="150"/>
      <c r="T150" s="150"/>
      <c r="U150" s="150"/>
      <c r="V150" s="150"/>
      <c r="W150" s="150"/>
      <c r="X150" s="150"/>
      <c r="Y150" s="150"/>
      <c r="Z150" s="150"/>
      <c r="AA150" s="152"/>
      <c r="AB150" s="4">
        <f t="shared" si="9"/>
        <v>0</v>
      </c>
      <c r="AC150" s="4">
        <f t="shared" si="10"/>
        <v>0</v>
      </c>
    </row>
    <row r="151" spans="6:29" ht="20.100000000000001" customHeight="1" x14ac:dyDescent="0.25">
      <c r="F151" s="4">
        <f t="shared" si="8"/>
        <v>0</v>
      </c>
      <c r="G151" s="211">
        <f t="shared" si="11"/>
        <v>0</v>
      </c>
      <c r="H151" s="212"/>
      <c r="I151" s="152"/>
      <c r="J151" s="152"/>
      <c r="K151" s="152"/>
      <c r="L151" s="150"/>
      <c r="M151" s="150"/>
      <c r="N151" s="150"/>
      <c r="O151" s="150"/>
      <c r="P151" s="151"/>
      <c r="Q151" s="150"/>
      <c r="R151" s="150"/>
      <c r="S151" s="150"/>
      <c r="T151" s="150"/>
      <c r="U151" s="150"/>
      <c r="V151" s="150"/>
      <c r="W151" s="150"/>
      <c r="X151" s="150"/>
      <c r="Y151" s="150"/>
      <c r="Z151" s="150"/>
      <c r="AA151" s="152"/>
      <c r="AB151" s="4">
        <f t="shared" si="9"/>
        <v>0</v>
      </c>
      <c r="AC151" s="4">
        <f t="shared" si="10"/>
        <v>0</v>
      </c>
    </row>
    <row r="152" spans="6:29" ht="20.100000000000001" customHeight="1" x14ac:dyDescent="0.25">
      <c r="F152" s="4">
        <f t="shared" si="8"/>
        <v>0</v>
      </c>
      <c r="G152" s="211">
        <f t="shared" si="11"/>
        <v>0</v>
      </c>
      <c r="H152" s="212"/>
      <c r="I152" s="152"/>
      <c r="J152" s="152"/>
      <c r="K152" s="152"/>
      <c r="L152" s="150"/>
      <c r="M152" s="150"/>
      <c r="N152" s="150"/>
      <c r="O152" s="150"/>
      <c r="P152" s="151"/>
      <c r="Q152" s="150"/>
      <c r="R152" s="150"/>
      <c r="S152" s="150"/>
      <c r="T152" s="150"/>
      <c r="U152" s="150"/>
      <c r="V152" s="150"/>
      <c r="W152" s="150"/>
      <c r="X152" s="150"/>
      <c r="Y152" s="150"/>
      <c r="Z152" s="150"/>
      <c r="AA152" s="152"/>
      <c r="AB152" s="4">
        <f t="shared" si="9"/>
        <v>0</v>
      </c>
      <c r="AC152" s="4">
        <f t="shared" si="10"/>
        <v>0</v>
      </c>
    </row>
    <row r="153" spans="6:29" ht="20.100000000000001" customHeight="1" x14ac:dyDescent="0.25">
      <c r="F153" s="4">
        <f t="shared" si="8"/>
        <v>0</v>
      </c>
      <c r="G153" s="211">
        <f t="shared" si="11"/>
        <v>0</v>
      </c>
      <c r="H153" s="212"/>
      <c r="I153" s="152"/>
      <c r="J153" s="152"/>
      <c r="K153" s="152"/>
      <c r="L153" s="150"/>
      <c r="M153" s="150"/>
      <c r="N153" s="150"/>
      <c r="O153" s="150"/>
      <c r="P153" s="151"/>
      <c r="Q153" s="150"/>
      <c r="R153" s="150"/>
      <c r="S153" s="150"/>
      <c r="T153" s="150"/>
      <c r="U153" s="150"/>
      <c r="V153" s="150"/>
      <c r="W153" s="150"/>
      <c r="X153" s="150"/>
      <c r="Y153" s="150"/>
      <c r="Z153" s="150"/>
      <c r="AA153" s="152"/>
      <c r="AB153" s="4">
        <f t="shared" si="9"/>
        <v>0</v>
      </c>
      <c r="AC153" s="4">
        <f t="shared" si="10"/>
        <v>0</v>
      </c>
    </row>
    <row r="154" spans="6:29" ht="20.100000000000001" customHeight="1" x14ac:dyDescent="0.25">
      <c r="F154" s="4">
        <f t="shared" si="8"/>
        <v>0</v>
      </c>
      <c r="G154" s="211">
        <f t="shared" si="11"/>
        <v>0</v>
      </c>
      <c r="H154" s="212"/>
      <c r="I154" s="152"/>
      <c r="J154" s="152"/>
      <c r="K154" s="152"/>
      <c r="L154" s="150"/>
      <c r="M154" s="150"/>
      <c r="N154" s="150"/>
      <c r="O154" s="150"/>
      <c r="P154" s="151"/>
      <c r="Q154" s="150"/>
      <c r="R154" s="150"/>
      <c r="S154" s="150"/>
      <c r="T154" s="150"/>
      <c r="U154" s="150"/>
      <c r="V154" s="150"/>
      <c r="W154" s="150"/>
      <c r="X154" s="150"/>
      <c r="Y154" s="150"/>
      <c r="Z154" s="150"/>
      <c r="AA154" s="152"/>
      <c r="AB154" s="4">
        <f t="shared" si="9"/>
        <v>0</v>
      </c>
      <c r="AC154" s="4">
        <f t="shared" si="10"/>
        <v>0</v>
      </c>
    </row>
    <row r="155" spans="6:29" ht="20.100000000000001" customHeight="1" x14ac:dyDescent="0.25">
      <c r="F155" s="4">
        <f t="shared" si="8"/>
        <v>0</v>
      </c>
      <c r="G155" s="211">
        <f t="shared" si="11"/>
        <v>0</v>
      </c>
      <c r="H155" s="212"/>
      <c r="I155" s="152"/>
      <c r="J155" s="152"/>
      <c r="K155" s="152"/>
      <c r="L155" s="150"/>
      <c r="M155" s="150"/>
      <c r="N155" s="150"/>
      <c r="O155" s="150"/>
      <c r="P155" s="151"/>
      <c r="Q155" s="150"/>
      <c r="R155" s="150"/>
      <c r="S155" s="150"/>
      <c r="T155" s="150"/>
      <c r="U155" s="150"/>
      <c r="V155" s="150"/>
      <c r="W155" s="150"/>
      <c r="X155" s="150"/>
      <c r="Y155" s="150"/>
      <c r="Z155" s="150"/>
      <c r="AA155" s="152"/>
      <c r="AB155" s="4">
        <f t="shared" si="9"/>
        <v>0</v>
      </c>
      <c r="AC155" s="4">
        <f t="shared" si="10"/>
        <v>0</v>
      </c>
    </row>
    <row r="156" spans="6:29" ht="20.100000000000001" customHeight="1" x14ac:dyDescent="0.25">
      <c r="F156" s="4">
        <f t="shared" si="8"/>
        <v>0</v>
      </c>
      <c r="G156" s="211">
        <f t="shared" si="11"/>
        <v>0</v>
      </c>
      <c r="H156" s="212"/>
      <c r="I156" s="152"/>
      <c r="J156" s="152"/>
      <c r="K156" s="152"/>
      <c r="L156" s="150"/>
      <c r="M156" s="150"/>
      <c r="N156" s="150"/>
      <c r="O156" s="150"/>
      <c r="P156" s="151"/>
      <c r="Q156" s="150"/>
      <c r="R156" s="150"/>
      <c r="S156" s="150"/>
      <c r="T156" s="150"/>
      <c r="U156" s="150"/>
      <c r="V156" s="150"/>
      <c r="W156" s="150"/>
      <c r="X156" s="150"/>
      <c r="Y156" s="150"/>
      <c r="Z156" s="150"/>
      <c r="AA156" s="152"/>
      <c r="AB156" s="4">
        <f t="shared" si="9"/>
        <v>0</v>
      </c>
      <c r="AC156" s="4">
        <f t="shared" si="10"/>
        <v>0</v>
      </c>
    </row>
    <row r="157" spans="6:29" ht="20.100000000000001" customHeight="1" x14ac:dyDescent="0.25">
      <c r="F157" s="4">
        <f t="shared" si="8"/>
        <v>0</v>
      </c>
      <c r="G157" s="211">
        <f t="shared" si="11"/>
        <v>0</v>
      </c>
      <c r="H157" s="212"/>
      <c r="I157" s="152"/>
      <c r="J157" s="152"/>
      <c r="K157" s="152"/>
      <c r="L157" s="150"/>
      <c r="M157" s="150"/>
      <c r="N157" s="150"/>
      <c r="O157" s="150"/>
      <c r="P157" s="151"/>
      <c r="Q157" s="150"/>
      <c r="R157" s="150"/>
      <c r="S157" s="150"/>
      <c r="T157" s="150"/>
      <c r="U157" s="150"/>
      <c r="V157" s="150"/>
      <c r="W157" s="150"/>
      <c r="X157" s="150"/>
      <c r="Y157" s="150"/>
      <c r="Z157" s="150"/>
      <c r="AA157" s="152"/>
      <c r="AB157" s="4">
        <f t="shared" si="9"/>
        <v>0</v>
      </c>
      <c r="AC157" s="4">
        <f t="shared" si="10"/>
        <v>0</v>
      </c>
    </row>
    <row r="158" spans="6:29" ht="20.100000000000001" customHeight="1" x14ac:dyDescent="0.25">
      <c r="F158" s="4">
        <f t="shared" si="8"/>
        <v>0</v>
      </c>
      <c r="G158" s="211">
        <f t="shared" si="11"/>
        <v>0</v>
      </c>
      <c r="H158" s="212"/>
      <c r="I158" s="152"/>
      <c r="J158" s="152"/>
      <c r="K158" s="152"/>
      <c r="L158" s="150"/>
      <c r="M158" s="150"/>
      <c r="N158" s="150"/>
      <c r="O158" s="150"/>
      <c r="P158" s="151"/>
      <c r="Q158" s="150"/>
      <c r="R158" s="150"/>
      <c r="S158" s="150"/>
      <c r="T158" s="150"/>
      <c r="U158" s="150"/>
      <c r="V158" s="150"/>
      <c r="W158" s="150"/>
      <c r="X158" s="150"/>
      <c r="Y158" s="150"/>
      <c r="Z158" s="150"/>
      <c r="AA158" s="152"/>
      <c r="AB158" s="4">
        <f t="shared" si="9"/>
        <v>0</v>
      </c>
      <c r="AC158" s="4">
        <f t="shared" si="10"/>
        <v>0</v>
      </c>
    </row>
    <row r="159" spans="6:29" ht="20.100000000000001" customHeight="1" x14ac:dyDescent="0.25">
      <c r="F159" s="4">
        <f t="shared" si="8"/>
        <v>0</v>
      </c>
      <c r="G159" s="211">
        <f t="shared" si="11"/>
        <v>0</v>
      </c>
      <c r="H159" s="212"/>
      <c r="I159" s="152"/>
      <c r="J159" s="152"/>
      <c r="K159" s="152"/>
      <c r="L159" s="150"/>
      <c r="M159" s="150"/>
      <c r="N159" s="150"/>
      <c r="O159" s="150"/>
      <c r="P159" s="151"/>
      <c r="Q159" s="150"/>
      <c r="R159" s="150"/>
      <c r="S159" s="150"/>
      <c r="T159" s="150"/>
      <c r="U159" s="150"/>
      <c r="V159" s="150"/>
      <c r="W159" s="150"/>
      <c r="X159" s="150"/>
      <c r="Y159" s="150"/>
      <c r="Z159" s="150"/>
      <c r="AA159" s="152"/>
      <c r="AB159" s="4">
        <f t="shared" si="9"/>
        <v>0</v>
      </c>
      <c r="AC159" s="4">
        <f t="shared" si="10"/>
        <v>0</v>
      </c>
    </row>
    <row r="160" spans="6:29" ht="20.100000000000001" customHeight="1" x14ac:dyDescent="0.25">
      <c r="F160" s="4">
        <f t="shared" si="8"/>
        <v>0</v>
      </c>
      <c r="G160" s="211">
        <f t="shared" si="11"/>
        <v>0</v>
      </c>
      <c r="H160" s="212"/>
      <c r="I160" s="152"/>
      <c r="J160" s="152"/>
      <c r="K160" s="152"/>
      <c r="L160" s="150"/>
      <c r="M160" s="150"/>
      <c r="N160" s="150"/>
      <c r="O160" s="150"/>
      <c r="P160" s="151"/>
      <c r="Q160" s="150"/>
      <c r="R160" s="150"/>
      <c r="S160" s="150"/>
      <c r="T160" s="150"/>
      <c r="U160" s="150"/>
      <c r="V160" s="150"/>
      <c r="W160" s="150"/>
      <c r="X160" s="150"/>
      <c r="Y160" s="150"/>
      <c r="Z160" s="150"/>
      <c r="AA160" s="152"/>
      <c r="AB160" s="4">
        <f t="shared" si="9"/>
        <v>0</v>
      </c>
      <c r="AC160" s="4">
        <f t="shared" si="10"/>
        <v>0</v>
      </c>
    </row>
    <row r="161" spans="6:29" ht="20.100000000000001" customHeight="1" x14ac:dyDescent="0.25">
      <c r="F161" s="4">
        <f t="shared" si="8"/>
        <v>0</v>
      </c>
      <c r="G161" s="211">
        <f t="shared" si="11"/>
        <v>0</v>
      </c>
      <c r="H161" s="212"/>
      <c r="I161" s="152"/>
      <c r="J161" s="152"/>
      <c r="K161" s="152"/>
      <c r="L161" s="150"/>
      <c r="M161" s="150"/>
      <c r="N161" s="150"/>
      <c r="O161" s="150"/>
      <c r="P161" s="151"/>
      <c r="Q161" s="150"/>
      <c r="R161" s="150"/>
      <c r="S161" s="150"/>
      <c r="T161" s="150"/>
      <c r="U161" s="150"/>
      <c r="V161" s="150"/>
      <c r="W161" s="150"/>
      <c r="X161" s="150"/>
      <c r="Y161" s="150"/>
      <c r="Z161" s="150"/>
      <c r="AA161" s="152"/>
      <c r="AB161" s="4">
        <f t="shared" si="9"/>
        <v>0</v>
      </c>
      <c r="AC161" s="4">
        <f t="shared" si="10"/>
        <v>0</v>
      </c>
    </row>
    <row r="162" spans="6:29" ht="20.100000000000001" customHeight="1" x14ac:dyDescent="0.25">
      <c r="F162" s="4">
        <f t="shared" si="8"/>
        <v>0</v>
      </c>
      <c r="G162" s="211">
        <f t="shared" si="11"/>
        <v>0</v>
      </c>
      <c r="H162" s="212"/>
      <c r="I162" s="152"/>
      <c r="J162" s="152"/>
      <c r="K162" s="152"/>
      <c r="L162" s="150"/>
      <c r="M162" s="150"/>
      <c r="N162" s="150"/>
      <c r="O162" s="150"/>
      <c r="P162" s="151"/>
      <c r="Q162" s="150"/>
      <c r="R162" s="150"/>
      <c r="S162" s="150"/>
      <c r="T162" s="150"/>
      <c r="U162" s="150"/>
      <c r="V162" s="150"/>
      <c r="W162" s="150"/>
      <c r="X162" s="150"/>
      <c r="Y162" s="150"/>
      <c r="Z162" s="150"/>
      <c r="AA162" s="152"/>
      <c r="AB162" s="4">
        <f t="shared" si="9"/>
        <v>0</v>
      </c>
      <c r="AC162" s="4">
        <f t="shared" si="10"/>
        <v>0</v>
      </c>
    </row>
    <row r="163" spans="6:29" ht="20.100000000000001" customHeight="1" x14ac:dyDescent="0.25">
      <c r="F163" s="4">
        <f t="shared" si="8"/>
        <v>0</v>
      </c>
      <c r="G163" s="211">
        <f t="shared" si="11"/>
        <v>0</v>
      </c>
      <c r="H163" s="212"/>
      <c r="I163" s="152"/>
      <c r="J163" s="152"/>
      <c r="K163" s="152"/>
      <c r="L163" s="150"/>
      <c r="M163" s="150"/>
      <c r="N163" s="150"/>
      <c r="O163" s="150"/>
      <c r="P163" s="151"/>
      <c r="Q163" s="150"/>
      <c r="R163" s="150"/>
      <c r="S163" s="150"/>
      <c r="T163" s="150"/>
      <c r="U163" s="150"/>
      <c r="V163" s="150"/>
      <c r="W163" s="150"/>
      <c r="X163" s="150"/>
      <c r="Y163" s="150"/>
      <c r="Z163" s="150"/>
      <c r="AA163" s="152"/>
      <c r="AB163" s="4">
        <f t="shared" si="9"/>
        <v>0</v>
      </c>
      <c r="AC163" s="4">
        <f t="shared" si="10"/>
        <v>0</v>
      </c>
    </row>
    <row r="164" spans="6:29" ht="20.100000000000001" customHeight="1" x14ac:dyDescent="0.25">
      <c r="F164" s="4">
        <f t="shared" si="8"/>
        <v>0</v>
      </c>
      <c r="G164" s="211">
        <f t="shared" si="11"/>
        <v>0</v>
      </c>
      <c r="H164" s="212"/>
      <c r="I164" s="152"/>
      <c r="J164" s="152"/>
      <c r="K164" s="152"/>
      <c r="L164" s="150"/>
      <c r="M164" s="150"/>
      <c r="N164" s="150"/>
      <c r="O164" s="150"/>
      <c r="P164" s="151"/>
      <c r="Q164" s="150"/>
      <c r="R164" s="150"/>
      <c r="S164" s="150"/>
      <c r="T164" s="150"/>
      <c r="U164" s="150"/>
      <c r="V164" s="150"/>
      <c r="W164" s="150"/>
      <c r="X164" s="150"/>
      <c r="Y164" s="150"/>
      <c r="Z164" s="150"/>
      <c r="AA164" s="152"/>
      <c r="AB164" s="4">
        <f t="shared" si="9"/>
        <v>0</v>
      </c>
      <c r="AC164" s="4">
        <f t="shared" si="10"/>
        <v>0</v>
      </c>
    </row>
    <row r="165" spans="6:29" ht="20.100000000000001" customHeight="1" x14ac:dyDescent="0.25">
      <c r="F165" s="4">
        <f t="shared" si="8"/>
        <v>0</v>
      </c>
      <c r="G165" s="211">
        <f t="shared" si="11"/>
        <v>0</v>
      </c>
      <c r="H165" s="212"/>
      <c r="I165" s="152"/>
      <c r="J165" s="152"/>
      <c r="K165" s="152"/>
      <c r="L165" s="150"/>
      <c r="M165" s="150"/>
      <c r="N165" s="150"/>
      <c r="O165" s="150"/>
      <c r="P165" s="151"/>
      <c r="Q165" s="150"/>
      <c r="R165" s="150"/>
      <c r="S165" s="150"/>
      <c r="T165" s="150"/>
      <c r="U165" s="150"/>
      <c r="V165" s="150"/>
      <c r="W165" s="150"/>
      <c r="X165" s="150"/>
      <c r="Y165" s="150"/>
      <c r="Z165" s="150"/>
      <c r="AA165" s="152"/>
      <c r="AB165" s="4">
        <f t="shared" si="9"/>
        <v>0</v>
      </c>
      <c r="AC165" s="4">
        <f t="shared" si="10"/>
        <v>0</v>
      </c>
    </row>
    <row r="166" spans="6:29" ht="20.100000000000001" customHeight="1" x14ac:dyDescent="0.25">
      <c r="F166" s="4">
        <f t="shared" si="8"/>
        <v>0</v>
      </c>
      <c r="G166" s="211">
        <f t="shared" si="11"/>
        <v>0</v>
      </c>
      <c r="H166" s="212"/>
      <c r="I166" s="152"/>
      <c r="J166" s="152"/>
      <c r="K166" s="152"/>
      <c r="L166" s="150"/>
      <c r="M166" s="150"/>
      <c r="N166" s="150"/>
      <c r="O166" s="150"/>
      <c r="P166" s="151"/>
      <c r="Q166" s="150"/>
      <c r="R166" s="150"/>
      <c r="S166" s="150"/>
      <c r="T166" s="150"/>
      <c r="U166" s="150"/>
      <c r="V166" s="150"/>
      <c r="W166" s="150"/>
      <c r="X166" s="150"/>
      <c r="Y166" s="150"/>
      <c r="Z166" s="150"/>
      <c r="AA166" s="152"/>
      <c r="AB166" s="4">
        <f t="shared" si="9"/>
        <v>0</v>
      </c>
      <c r="AC166" s="4">
        <f t="shared" si="10"/>
        <v>0</v>
      </c>
    </row>
    <row r="167" spans="6:29" ht="20.100000000000001" customHeight="1" x14ac:dyDescent="0.25">
      <c r="F167" s="4">
        <f t="shared" si="8"/>
        <v>0</v>
      </c>
      <c r="G167" s="211">
        <f t="shared" si="11"/>
        <v>0</v>
      </c>
      <c r="H167" s="212"/>
      <c r="I167" s="152"/>
      <c r="J167" s="152"/>
      <c r="K167" s="152"/>
      <c r="L167" s="150"/>
      <c r="M167" s="150"/>
      <c r="N167" s="150"/>
      <c r="O167" s="150"/>
      <c r="P167" s="151"/>
      <c r="Q167" s="150"/>
      <c r="R167" s="150"/>
      <c r="S167" s="150"/>
      <c r="T167" s="150"/>
      <c r="U167" s="150"/>
      <c r="V167" s="150"/>
      <c r="W167" s="150"/>
      <c r="X167" s="150"/>
      <c r="Y167" s="150"/>
      <c r="Z167" s="150"/>
      <c r="AA167" s="152"/>
      <c r="AB167" s="4">
        <f t="shared" si="9"/>
        <v>0</v>
      </c>
      <c r="AC167" s="4">
        <f t="shared" si="10"/>
        <v>0</v>
      </c>
    </row>
    <row r="168" spans="6:29" ht="20.100000000000001" customHeight="1" x14ac:dyDescent="0.25">
      <c r="F168" s="4">
        <f t="shared" si="8"/>
        <v>0</v>
      </c>
      <c r="G168" s="211">
        <f t="shared" si="11"/>
        <v>0</v>
      </c>
      <c r="H168" s="212"/>
      <c r="I168" s="152"/>
      <c r="J168" s="152"/>
      <c r="K168" s="152"/>
      <c r="L168" s="150"/>
      <c r="M168" s="150"/>
      <c r="N168" s="150"/>
      <c r="O168" s="150"/>
      <c r="P168" s="151"/>
      <c r="Q168" s="150"/>
      <c r="R168" s="150"/>
      <c r="S168" s="150"/>
      <c r="T168" s="150"/>
      <c r="U168" s="150"/>
      <c r="V168" s="150"/>
      <c r="W168" s="150"/>
      <c r="X168" s="150"/>
      <c r="Y168" s="150"/>
      <c r="Z168" s="150"/>
      <c r="AA168" s="152"/>
      <c r="AB168" s="4">
        <f t="shared" si="9"/>
        <v>0</v>
      </c>
      <c r="AC168" s="4">
        <f t="shared" si="10"/>
        <v>0</v>
      </c>
    </row>
    <row r="169" spans="6:29" ht="20.100000000000001" customHeight="1" x14ac:dyDescent="0.25">
      <c r="F169" s="4">
        <f t="shared" si="8"/>
        <v>0</v>
      </c>
      <c r="G169" s="211">
        <f t="shared" si="11"/>
        <v>0</v>
      </c>
      <c r="H169" s="212"/>
      <c r="I169" s="152"/>
      <c r="J169" s="152"/>
      <c r="K169" s="152"/>
      <c r="L169" s="150"/>
      <c r="M169" s="150"/>
      <c r="N169" s="150"/>
      <c r="O169" s="150"/>
      <c r="P169" s="151"/>
      <c r="Q169" s="150"/>
      <c r="R169" s="150"/>
      <c r="S169" s="150"/>
      <c r="T169" s="150"/>
      <c r="U169" s="150"/>
      <c r="V169" s="150"/>
      <c r="W169" s="150"/>
      <c r="X169" s="150"/>
      <c r="Y169" s="150"/>
      <c r="Z169" s="150"/>
      <c r="AA169" s="152"/>
      <c r="AB169" s="4">
        <f t="shared" si="9"/>
        <v>0</v>
      </c>
      <c r="AC169" s="4">
        <f t="shared" si="10"/>
        <v>0</v>
      </c>
    </row>
    <row r="170" spans="6:29" ht="20.100000000000001" customHeight="1" x14ac:dyDescent="0.25">
      <c r="F170" s="4">
        <f t="shared" si="8"/>
        <v>0</v>
      </c>
      <c r="G170" s="211">
        <f t="shared" si="11"/>
        <v>0</v>
      </c>
      <c r="H170" s="212"/>
      <c r="I170" s="152"/>
      <c r="J170" s="152"/>
      <c r="K170" s="152"/>
      <c r="L170" s="150"/>
      <c r="M170" s="150"/>
      <c r="N170" s="150"/>
      <c r="O170" s="150"/>
      <c r="P170" s="151"/>
      <c r="Q170" s="150"/>
      <c r="R170" s="150"/>
      <c r="S170" s="150"/>
      <c r="T170" s="150"/>
      <c r="U170" s="150"/>
      <c r="V170" s="150"/>
      <c r="W170" s="150"/>
      <c r="X170" s="150"/>
      <c r="Y170" s="150"/>
      <c r="Z170" s="150"/>
      <c r="AA170" s="152"/>
      <c r="AB170" s="4">
        <f t="shared" si="9"/>
        <v>0</v>
      </c>
      <c r="AC170" s="4">
        <f t="shared" si="10"/>
        <v>0</v>
      </c>
    </row>
    <row r="171" spans="6:29" ht="20.100000000000001" customHeight="1" x14ac:dyDescent="0.25">
      <c r="F171" s="4">
        <f t="shared" si="8"/>
        <v>0</v>
      </c>
      <c r="G171" s="211">
        <f t="shared" si="11"/>
        <v>0</v>
      </c>
      <c r="H171" s="212"/>
      <c r="I171" s="152"/>
      <c r="J171" s="152"/>
      <c r="K171" s="152"/>
      <c r="L171" s="150"/>
      <c r="M171" s="150"/>
      <c r="N171" s="150"/>
      <c r="O171" s="150"/>
      <c r="P171" s="151"/>
      <c r="Q171" s="150"/>
      <c r="R171" s="150"/>
      <c r="S171" s="150"/>
      <c r="T171" s="150"/>
      <c r="U171" s="150"/>
      <c r="V171" s="150"/>
      <c r="W171" s="150"/>
      <c r="X171" s="150"/>
      <c r="Y171" s="150"/>
      <c r="Z171" s="150"/>
      <c r="AA171" s="152"/>
      <c r="AB171" s="4">
        <f t="shared" si="9"/>
        <v>0</v>
      </c>
      <c r="AC171" s="4">
        <f t="shared" si="10"/>
        <v>0</v>
      </c>
    </row>
    <row r="172" spans="6:29" ht="20.100000000000001" customHeight="1" x14ac:dyDescent="0.25">
      <c r="F172" s="4">
        <f t="shared" si="8"/>
        <v>0</v>
      </c>
      <c r="G172" s="211">
        <f t="shared" si="11"/>
        <v>0</v>
      </c>
      <c r="H172" s="212"/>
      <c r="I172" s="152"/>
      <c r="J172" s="152"/>
      <c r="K172" s="152"/>
      <c r="L172" s="150"/>
      <c r="M172" s="150"/>
      <c r="N172" s="150"/>
      <c r="O172" s="150"/>
      <c r="P172" s="151"/>
      <c r="Q172" s="150"/>
      <c r="R172" s="150"/>
      <c r="S172" s="150"/>
      <c r="T172" s="150"/>
      <c r="U172" s="150"/>
      <c r="V172" s="150"/>
      <c r="W172" s="150"/>
      <c r="X172" s="150"/>
      <c r="Y172" s="150"/>
      <c r="Z172" s="150"/>
      <c r="AA172" s="152"/>
      <c r="AB172" s="4">
        <f t="shared" si="9"/>
        <v>0</v>
      </c>
      <c r="AC172" s="4">
        <f t="shared" si="10"/>
        <v>0</v>
      </c>
    </row>
    <row r="173" spans="6:29" ht="20.100000000000001" customHeight="1" x14ac:dyDescent="0.25">
      <c r="F173" s="4">
        <f t="shared" si="8"/>
        <v>0</v>
      </c>
      <c r="G173" s="211">
        <f t="shared" si="11"/>
        <v>0</v>
      </c>
      <c r="H173" s="212"/>
      <c r="I173" s="152"/>
      <c r="J173" s="152"/>
      <c r="K173" s="152"/>
      <c r="L173" s="150"/>
      <c r="M173" s="150"/>
      <c r="N173" s="150"/>
      <c r="O173" s="150"/>
      <c r="P173" s="151"/>
      <c r="Q173" s="150"/>
      <c r="R173" s="150"/>
      <c r="S173" s="150"/>
      <c r="T173" s="150"/>
      <c r="U173" s="150"/>
      <c r="V173" s="150"/>
      <c r="W173" s="150"/>
      <c r="X173" s="150"/>
      <c r="Y173" s="150"/>
      <c r="Z173" s="150"/>
      <c r="AA173" s="152"/>
      <c r="AB173" s="4">
        <f t="shared" si="9"/>
        <v>0</v>
      </c>
      <c r="AC173" s="4">
        <f t="shared" si="10"/>
        <v>0</v>
      </c>
    </row>
    <row r="174" spans="6:29" ht="20.100000000000001" customHeight="1" x14ac:dyDescent="0.25">
      <c r="F174" s="4">
        <f t="shared" si="8"/>
        <v>0</v>
      </c>
      <c r="G174" s="211">
        <f t="shared" si="11"/>
        <v>0</v>
      </c>
      <c r="H174" s="212"/>
      <c r="I174" s="152"/>
      <c r="J174" s="152"/>
      <c r="K174" s="152"/>
      <c r="L174" s="150"/>
      <c r="M174" s="150"/>
      <c r="N174" s="150"/>
      <c r="O174" s="150"/>
      <c r="P174" s="151"/>
      <c r="Q174" s="150"/>
      <c r="R174" s="150"/>
      <c r="S174" s="150"/>
      <c r="T174" s="150"/>
      <c r="U174" s="150"/>
      <c r="V174" s="150"/>
      <c r="W174" s="150"/>
      <c r="X174" s="150"/>
      <c r="Y174" s="150"/>
      <c r="Z174" s="150"/>
      <c r="AA174" s="152"/>
      <c r="AB174" s="4">
        <f t="shared" si="9"/>
        <v>0</v>
      </c>
      <c r="AC174" s="4">
        <f t="shared" si="10"/>
        <v>0</v>
      </c>
    </row>
    <row r="175" spans="6:29" ht="20.100000000000001" customHeight="1" x14ac:dyDescent="0.25">
      <c r="F175" s="4">
        <f t="shared" si="8"/>
        <v>0</v>
      </c>
      <c r="G175" s="211">
        <f t="shared" si="11"/>
        <v>0</v>
      </c>
      <c r="H175" s="212"/>
      <c r="I175" s="152"/>
      <c r="J175" s="152"/>
      <c r="K175" s="152"/>
      <c r="L175" s="150"/>
      <c r="M175" s="150"/>
      <c r="N175" s="150"/>
      <c r="O175" s="150"/>
      <c r="P175" s="151"/>
      <c r="Q175" s="150"/>
      <c r="R175" s="150"/>
      <c r="S175" s="150"/>
      <c r="T175" s="150"/>
      <c r="U175" s="150"/>
      <c r="V175" s="150"/>
      <c r="W175" s="150"/>
      <c r="X175" s="150"/>
      <c r="Y175" s="150"/>
      <c r="Z175" s="150"/>
      <c r="AA175" s="152"/>
      <c r="AB175" s="4">
        <f t="shared" si="9"/>
        <v>0</v>
      </c>
      <c r="AC175" s="4">
        <f t="shared" si="10"/>
        <v>0</v>
      </c>
    </row>
    <row r="176" spans="6:29" ht="20.100000000000001" customHeight="1" x14ac:dyDescent="0.25">
      <c r="F176" s="4">
        <f t="shared" si="8"/>
        <v>0</v>
      </c>
      <c r="G176" s="211">
        <f t="shared" si="11"/>
        <v>0</v>
      </c>
      <c r="H176" s="212"/>
      <c r="I176" s="152"/>
      <c r="J176" s="152"/>
      <c r="K176" s="152"/>
      <c r="L176" s="150"/>
      <c r="M176" s="150"/>
      <c r="N176" s="150"/>
      <c r="O176" s="150"/>
      <c r="P176" s="151"/>
      <c r="Q176" s="150"/>
      <c r="R176" s="150"/>
      <c r="S176" s="150"/>
      <c r="T176" s="150"/>
      <c r="U176" s="150"/>
      <c r="V176" s="150"/>
      <c r="W176" s="150"/>
      <c r="X176" s="150"/>
      <c r="Y176" s="150"/>
      <c r="Z176" s="150"/>
      <c r="AA176" s="152"/>
      <c r="AB176" s="4">
        <f t="shared" si="9"/>
        <v>0</v>
      </c>
      <c r="AC176" s="4">
        <f t="shared" si="10"/>
        <v>0</v>
      </c>
    </row>
    <row r="177" spans="6:29" ht="20.100000000000001" customHeight="1" x14ac:dyDescent="0.25">
      <c r="F177" s="4">
        <f t="shared" si="8"/>
        <v>0</v>
      </c>
      <c r="G177" s="211">
        <f t="shared" si="11"/>
        <v>0</v>
      </c>
      <c r="H177" s="212"/>
      <c r="I177" s="152"/>
      <c r="J177" s="152"/>
      <c r="K177" s="152"/>
      <c r="L177" s="150"/>
      <c r="M177" s="150"/>
      <c r="N177" s="150"/>
      <c r="O177" s="150"/>
      <c r="P177" s="151"/>
      <c r="Q177" s="150"/>
      <c r="R177" s="150"/>
      <c r="S177" s="150"/>
      <c r="T177" s="150"/>
      <c r="U177" s="150"/>
      <c r="V177" s="150"/>
      <c r="W177" s="150"/>
      <c r="X177" s="150"/>
      <c r="Y177" s="150"/>
      <c r="Z177" s="150"/>
      <c r="AA177" s="152"/>
      <c r="AB177" s="4">
        <f t="shared" si="9"/>
        <v>0</v>
      </c>
      <c r="AC177" s="4">
        <f t="shared" si="10"/>
        <v>0</v>
      </c>
    </row>
    <row r="178" spans="6:29" ht="20.100000000000001" customHeight="1" x14ac:dyDescent="0.25">
      <c r="F178" s="4">
        <f t="shared" si="8"/>
        <v>0</v>
      </c>
      <c r="G178" s="211">
        <f t="shared" si="11"/>
        <v>0</v>
      </c>
      <c r="H178" s="212"/>
      <c r="I178" s="152"/>
      <c r="J178" s="152"/>
      <c r="K178" s="152"/>
      <c r="L178" s="150"/>
      <c r="M178" s="150"/>
      <c r="N178" s="150"/>
      <c r="O178" s="150"/>
      <c r="P178" s="151"/>
      <c r="Q178" s="150"/>
      <c r="R178" s="150"/>
      <c r="S178" s="150"/>
      <c r="T178" s="150"/>
      <c r="U178" s="150"/>
      <c r="V178" s="150"/>
      <c r="W178" s="150"/>
      <c r="X178" s="150"/>
      <c r="Y178" s="150"/>
      <c r="Z178" s="150"/>
      <c r="AA178" s="152"/>
      <c r="AB178" s="4">
        <f t="shared" si="9"/>
        <v>0</v>
      </c>
      <c r="AC178" s="4">
        <f t="shared" si="10"/>
        <v>0</v>
      </c>
    </row>
    <row r="179" spans="6:29" ht="20.100000000000001" customHeight="1" x14ac:dyDescent="0.25">
      <c r="F179" s="4">
        <f t="shared" si="8"/>
        <v>0</v>
      </c>
      <c r="G179" s="211">
        <f t="shared" si="11"/>
        <v>0</v>
      </c>
      <c r="H179" s="212"/>
      <c r="I179" s="152"/>
      <c r="J179" s="152"/>
      <c r="K179" s="152"/>
      <c r="L179" s="150"/>
      <c r="M179" s="150"/>
      <c r="N179" s="150"/>
      <c r="O179" s="150"/>
      <c r="P179" s="151"/>
      <c r="Q179" s="150"/>
      <c r="R179" s="150"/>
      <c r="S179" s="150"/>
      <c r="T179" s="150"/>
      <c r="U179" s="150"/>
      <c r="V179" s="150"/>
      <c r="W179" s="150"/>
      <c r="X179" s="150"/>
      <c r="Y179" s="150"/>
      <c r="Z179" s="150"/>
      <c r="AA179" s="152"/>
      <c r="AB179" s="4">
        <f t="shared" si="9"/>
        <v>0</v>
      </c>
      <c r="AC179" s="4">
        <f t="shared" si="10"/>
        <v>0</v>
      </c>
    </row>
    <row r="180" spans="6:29" ht="20.100000000000001" customHeight="1" x14ac:dyDescent="0.25">
      <c r="F180" s="4">
        <f t="shared" si="8"/>
        <v>0</v>
      </c>
      <c r="G180" s="211">
        <f t="shared" si="11"/>
        <v>0</v>
      </c>
      <c r="H180" s="212"/>
      <c r="I180" s="152"/>
      <c r="J180" s="152"/>
      <c r="K180" s="152"/>
      <c r="L180" s="150"/>
      <c r="M180" s="150"/>
      <c r="N180" s="150"/>
      <c r="O180" s="150"/>
      <c r="P180" s="151"/>
      <c r="Q180" s="150"/>
      <c r="R180" s="150"/>
      <c r="S180" s="150"/>
      <c r="T180" s="150"/>
      <c r="U180" s="150"/>
      <c r="V180" s="150"/>
      <c r="W180" s="150"/>
      <c r="X180" s="150"/>
      <c r="Y180" s="150"/>
      <c r="Z180" s="150"/>
      <c r="AA180" s="152"/>
      <c r="AB180" s="4">
        <f t="shared" si="9"/>
        <v>0</v>
      </c>
      <c r="AC180" s="4">
        <f t="shared" si="10"/>
        <v>0</v>
      </c>
    </row>
    <row r="181" spans="6:29" ht="20.100000000000001" customHeight="1" x14ac:dyDescent="0.25">
      <c r="F181" s="4">
        <f t="shared" si="8"/>
        <v>0</v>
      </c>
      <c r="G181" s="211">
        <f t="shared" si="11"/>
        <v>0</v>
      </c>
      <c r="H181" s="212"/>
      <c r="I181" s="152"/>
      <c r="J181" s="152"/>
      <c r="K181" s="152"/>
      <c r="L181" s="150"/>
      <c r="M181" s="150"/>
      <c r="N181" s="150"/>
      <c r="O181" s="150"/>
      <c r="P181" s="151"/>
      <c r="Q181" s="150"/>
      <c r="R181" s="150"/>
      <c r="S181" s="150"/>
      <c r="T181" s="150"/>
      <c r="U181" s="150"/>
      <c r="V181" s="150"/>
      <c r="W181" s="150"/>
      <c r="X181" s="150"/>
      <c r="Y181" s="150"/>
      <c r="Z181" s="150"/>
      <c r="AA181" s="152"/>
      <c r="AB181" s="4">
        <f t="shared" si="9"/>
        <v>0</v>
      </c>
      <c r="AC181" s="4">
        <f t="shared" si="10"/>
        <v>0</v>
      </c>
    </row>
    <row r="182" spans="6:29" ht="20.100000000000001" customHeight="1" x14ac:dyDescent="0.25">
      <c r="F182" s="4">
        <f t="shared" si="8"/>
        <v>0</v>
      </c>
      <c r="G182" s="211">
        <f t="shared" si="11"/>
        <v>0</v>
      </c>
      <c r="H182" s="212"/>
      <c r="I182" s="152"/>
      <c r="J182" s="152"/>
      <c r="K182" s="152"/>
      <c r="L182" s="150"/>
      <c r="M182" s="150"/>
      <c r="N182" s="150"/>
      <c r="O182" s="150"/>
      <c r="P182" s="151"/>
      <c r="Q182" s="150"/>
      <c r="R182" s="150"/>
      <c r="S182" s="150"/>
      <c r="T182" s="150"/>
      <c r="U182" s="150"/>
      <c r="V182" s="150"/>
      <c r="W182" s="150"/>
      <c r="X182" s="150"/>
      <c r="Y182" s="150"/>
      <c r="Z182" s="150"/>
      <c r="AA182" s="152"/>
      <c r="AB182" s="4">
        <f t="shared" si="9"/>
        <v>0</v>
      </c>
      <c r="AC182" s="4">
        <f t="shared" si="10"/>
        <v>0</v>
      </c>
    </row>
    <row r="183" spans="6:29" ht="20.100000000000001" customHeight="1" x14ac:dyDescent="0.25">
      <c r="F183" s="4">
        <f t="shared" si="8"/>
        <v>0</v>
      </c>
      <c r="G183" s="211">
        <f t="shared" si="11"/>
        <v>0</v>
      </c>
      <c r="H183" s="212"/>
      <c r="I183" s="152"/>
      <c r="J183" s="152"/>
      <c r="K183" s="152"/>
      <c r="L183" s="150"/>
      <c r="M183" s="150"/>
      <c r="N183" s="150"/>
      <c r="O183" s="150"/>
      <c r="P183" s="151"/>
      <c r="Q183" s="150"/>
      <c r="R183" s="150"/>
      <c r="S183" s="150"/>
      <c r="T183" s="150"/>
      <c r="U183" s="150"/>
      <c r="V183" s="150"/>
      <c r="W183" s="150"/>
      <c r="X183" s="150"/>
      <c r="Y183" s="150"/>
      <c r="Z183" s="150"/>
      <c r="AA183" s="152"/>
      <c r="AB183" s="4">
        <f t="shared" si="9"/>
        <v>0</v>
      </c>
      <c r="AC183" s="4">
        <f t="shared" si="10"/>
        <v>0</v>
      </c>
    </row>
    <row r="184" spans="6:29" ht="20.100000000000001" customHeight="1" x14ac:dyDescent="0.25">
      <c r="F184" s="4">
        <f t="shared" si="8"/>
        <v>0</v>
      </c>
      <c r="G184" s="211">
        <f t="shared" si="11"/>
        <v>0</v>
      </c>
      <c r="H184" s="212"/>
      <c r="I184" s="152"/>
      <c r="J184" s="152"/>
      <c r="K184" s="152"/>
      <c r="L184" s="150"/>
      <c r="M184" s="150"/>
      <c r="N184" s="150"/>
      <c r="O184" s="150"/>
      <c r="P184" s="151"/>
      <c r="Q184" s="150"/>
      <c r="R184" s="150"/>
      <c r="S184" s="150"/>
      <c r="T184" s="150"/>
      <c r="U184" s="150"/>
      <c r="V184" s="150"/>
      <c r="W184" s="150"/>
      <c r="X184" s="150"/>
      <c r="Y184" s="150"/>
      <c r="Z184" s="150"/>
      <c r="AA184" s="152"/>
      <c r="AB184" s="4">
        <f t="shared" si="9"/>
        <v>0</v>
      </c>
      <c r="AC184" s="4">
        <f t="shared" si="10"/>
        <v>0</v>
      </c>
    </row>
    <row r="185" spans="6:29" ht="20.100000000000001" customHeight="1" x14ac:dyDescent="0.25">
      <c r="F185" s="4">
        <f t="shared" si="8"/>
        <v>0</v>
      </c>
      <c r="G185" s="211">
        <f t="shared" si="11"/>
        <v>0</v>
      </c>
      <c r="H185" s="212"/>
      <c r="I185" s="152"/>
      <c r="J185" s="152"/>
      <c r="K185" s="152"/>
      <c r="L185" s="150"/>
      <c r="M185" s="150"/>
      <c r="N185" s="150"/>
      <c r="O185" s="150"/>
      <c r="P185" s="151"/>
      <c r="Q185" s="150"/>
      <c r="R185" s="150"/>
      <c r="S185" s="150"/>
      <c r="T185" s="150"/>
      <c r="U185" s="150"/>
      <c r="V185" s="150"/>
      <c r="W185" s="150"/>
      <c r="X185" s="150"/>
      <c r="Y185" s="150"/>
      <c r="Z185" s="150"/>
      <c r="AA185" s="152"/>
      <c r="AB185" s="4">
        <f t="shared" si="9"/>
        <v>0</v>
      </c>
      <c r="AC185" s="4">
        <f t="shared" si="10"/>
        <v>0</v>
      </c>
    </row>
    <row r="186" spans="6:29" ht="20.100000000000001" customHeight="1" x14ac:dyDescent="0.25">
      <c r="F186" s="4">
        <f t="shared" si="8"/>
        <v>0</v>
      </c>
      <c r="G186" s="211">
        <f t="shared" si="11"/>
        <v>0</v>
      </c>
      <c r="H186" s="212"/>
      <c r="I186" s="152"/>
      <c r="J186" s="152"/>
      <c r="K186" s="152"/>
      <c r="L186" s="150"/>
      <c r="M186" s="150"/>
      <c r="N186" s="150"/>
      <c r="O186" s="150"/>
      <c r="P186" s="151"/>
      <c r="Q186" s="150"/>
      <c r="R186" s="150"/>
      <c r="S186" s="150"/>
      <c r="T186" s="150"/>
      <c r="U186" s="150"/>
      <c r="V186" s="150"/>
      <c r="W186" s="150"/>
      <c r="X186" s="150"/>
      <c r="Y186" s="150"/>
      <c r="Z186" s="150"/>
      <c r="AA186" s="152"/>
      <c r="AB186" s="4">
        <f t="shared" si="9"/>
        <v>0</v>
      </c>
      <c r="AC186" s="4">
        <f t="shared" si="10"/>
        <v>0</v>
      </c>
    </row>
    <row r="187" spans="6:29" ht="20.100000000000001" customHeight="1" x14ac:dyDescent="0.25">
      <c r="F187" s="4">
        <f t="shared" si="8"/>
        <v>0</v>
      </c>
      <c r="G187" s="211">
        <f t="shared" si="11"/>
        <v>0</v>
      </c>
      <c r="H187" s="212"/>
      <c r="I187" s="152"/>
      <c r="J187" s="152"/>
      <c r="K187" s="152"/>
      <c r="L187" s="150"/>
      <c r="M187" s="150"/>
      <c r="N187" s="150"/>
      <c r="O187" s="150"/>
      <c r="P187" s="151"/>
      <c r="Q187" s="150"/>
      <c r="R187" s="150"/>
      <c r="S187" s="150"/>
      <c r="T187" s="150"/>
      <c r="U187" s="150"/>
      <c r="V187" s="150"/>
      <c r="W187" s="150"/>
      <c r="X187" s="150"/>
      <c r="Y187" s="150"/>
      <c r="Z187" s="150"/>
      <c r="AA187" s="152"/>
      <c r="AB187" s="4">
        <f t="shared" si="9"/>
        <v>0</v>
      </c>
      <c r="AC187" s="4">
        <f t="shared" si="10"/>
        <v>0</v>
      </c>
    </row>
    <row r="188" spans="6:29" ht="20.100000000000001" customHeight="1" x14ac:dyDescent="0.25">
      <c r="F188" s="4">
        <f t="shared" si="8"/>
        <v>0</v>
      </c>
      <c r="G188" s="211">
        <f t="shared" si="11"/>
        <v>0</v>
      </c>
      <c r="H188" s="212"/>
      <c r="I188" s="152"/>
      <c r="J188" s="152"/>
      <c r="K188" s="152"/>
      <c r="L188" s="150"/>
      <c r="M188" s="150"/>
      <c r="N188" s="150"/>
      <c r="O188" s="150"/>
      <c r="P188" s="151"/>
      <c r="Q188" s="150"/>
      <c r="R188" s="150"/>
      <c r="S188" s="150"/>
      <c r="T188" s="150"/>
      <c r="U188" s="150"/>
      <c r="V188" s="150"/>
      <c r="W188" s="150"/>
      <c r="X188" s="150"/>
      <c r="Y188" s="150"/>
      <c r="Z188" s="150"/>
      <c r="AA188" s="152"/>
      <c r="AB188" s="4">
        <f t="shared" si="9"/>
        <v>0</v>
      </c>
      <c r="AC188" s="4">
        <f t="shared" si="10"/>
        <v>0</v>
      </c>
    </row>
    <row r="189" spans="6:29" ht="20.100000000000001" customHeight="1" x14ac:dyDescent="0.25">
      <c r="F189" s="4">
        <f t="shared" si="8"/>
        <v>0</v>
      </c>
      <c r="G189" s="211">
        <f t="shared" si="11"/>
        <v>0</v>
      </c>
      <c r="H189" s="212"/>
      <c r="I189" s="152"/>
      <c r="J189" s="152"/>
      <c r="K189" s="152"/>
      <c r="L189" s="150"/>
      <c r="M189" s="150"/>
      <c r="N189" s="150"/>
      <c r="O189" s="150"/>
      <c r="P189" s="151"/>
      <c r="Q189" s="150"/>
      <c r="R189" s="150"/>
      <c r="S189" s="150"/>
      <c r="T189" s="150"/>
      <c r="U189" s="150"/>
      <c r="V189" s="150"/>
      <c r="W189" s="150"/>
      <c r="X189" s="150"/>
      <c r="Y189" s="150"/>
      <c r="Z189" s="150"/>
      <c r="AA189" s="152"/>
      <c r="AB189" s="4">
        <f t="shared" si="9"/>
        <v>0</v>
      </c>
      <c r="AC189" s="4">
        <f t="shared" si="10"/>
        <v>0</v>
      </c>
    </row>
    <row r="190" spans="6:29" ht="20.100000000000001" customHeight="1" x14ac:dyDescent="0.25">
      <c r="F190" s="4">
        <f t="shared" si="8"/>
        <v>0</v>
      </c>
      <c r="G190" s="211">
        <f t="shared" si="11"/>
        <v>0</v>
      </c>
      <c r="H190" s="212"/>
      <c r="I190" s="152"/>
      <c r="J190" s="152"/>
      <c r="K190" s="152"/>
      <c r="L190" s="150"/>
      <c r="M190" s="150"/>
      <c r="N190" s="150"/>
      <c r="O190" s="150"/>
      <c r="P190" s="151"/>
      <c r="Q190" s="150"/>
      <c r="R190" s="150"/>
      <c r="S190" s="150"/>
      <c r="T190" s="150"/>
      <c r="U190" s="150"/>
      <c r="V190" s="150"/>
      <c r="W190" s="150"/>
      <c r="X190" s="150"/>
      <c r="Y190" s="150"/>
      <c r="Z190" s="150"/>
      <c r="AA190" s="152"/>
      <c r="AB190" s="4">
        <f t="shared" si="9"/>
        <v>0</v>
      </c>
      <c r="AC190" s="4">
        <f t="shared" si="10"/>
        <v>0</v>
      </c>
    </row>
    <row r="191" spans="6:29" ht="20.100000000000001" customHeight="1" x14ac:dyDescent="0.25">
      <c r="F191" s="4">
        <f t="shared" si="8"/>
        <v>0</v>
      </c>
      <c r="G191" s="211">
        <f t="shared" si="11"/>
        <v>0</v>
      </c>
      <c r="H191" s="212"/>
      <c r="I191" s="152"/>
      <c r="J191" s="152"/>
      <c r="K191" s="152"/>
      <c r="L191" s="150"/>
      <c r="M191" s="150"/>
      <c r="N191" s="150"/>
      <c r="O191" s="150"/>
      <c r="P191" s="151"/>
      <c r="Q191" s="150"/>
      <c r="R191" s="150"/>
      <c r="S191" s="150"/>
      <c r="T191" s="150"/>
      <c r="U191" s="150"/>
      <c r="V191" s="150"/>
      <c r="W191" s="150"/>
      <c r="X191" s="150"/>
      <c r="Y191" s="150"/>
      <c r="Z191" s="150"/>
      <c r="AA191" s="152"/>
      <c r="AB191" s="4">
        <f t="shared" si="9"/>
        <v>0</v>
      </c>
      <c r="AC191" s="4">
        <f t="shared" si="10"/>
        <v>0</v>
      </c>
    </row>
    <row r="192" spans="6:29" ht="20.100000000000001" customHeight="1" x14ac:dyDescent="0.25">
      <c r="F192" s="4">
        <f t="shared" si="8"/>
        <v>0</v>
      </c>
      <c r="G192" s="211">
        <f t="shared" si="11"/>
        <v>0</v>
      </c>
      <c r="H192" s="212"/>
      <c r="I192" s="152"/>
      <c r="J192" s="152"/>
      <c r="K192" s="152"/>
      <c r="L192" s="150"/>
      <c r="M192" s="150"/>
      <c r="N192" s="150"/>
      <c r="O192" s="150"/>
      <c r="P192" s="151"/>
      <c r="Q192" s="150"/>
      <c r="R192" s="150"/>
      <c r="S192" s="150"/>
      <c r="T192" s="150"/>
      <c r="U192" s="150"/>
      <c r="V192" s="150"/>
      <c r="W192" s="150"/>
      <c r="X192" s="150"/>
      <c r="Y192" s="150"/>
      <c r="Z192" s="150"/>
      <c r="AA192" s="152"/>
      <c r="AB192" s="4">
        <f t="shared" si="9"/>
        <v>0</v>
      </c>
      <c r="AC192" s="4">
        <f t="shared" si="10"/>
        <v>0</v>
      </c>
    </row>
    <row r="193" spans="6:29" ht="20.100000000000001" customHeight="1" x14ac:dyDescent="0.25">
      <c r="F193" s="4">
        <f t="shared" si="8"/>
        <v>0</v>
      </c>
      <c r="G193" s="211">
        <f t="shared" si="11"/>
        <v>0</v>
      </c>
      <c r="H193" s="212"/>
      <c r="I193" s="152"/>
      <c r="J193" s="152"/>
      <c r="K193" s="152"/>
      <c r="L193" s="150"/>
      <c r="M193" s="150"/>
      <c r="N193" s="150"/>
      <c r="O193" s="150"/>
      <c r="P193" s="151"/>
      <c r="Q193" s="150"/>
      <c r="R193" s="150"/>
      <c r="S193" s="150"/>
      <c r="T193" s="150"/>
      <c r="U193" s="150"/>
      <c r="V193" s="150"/>
      <c r="W193" s="150"/>
      <c r="X193" s="150"/>
      <c r="Y193" s="150"/>
      <c r="Z193" s="150"/>
      <c r="AA193" s="152"/>
      <c r="AB193" s="4">
        <f t="shared" si="9"/>
        <v>0</v>
      </c>
      <c r="AC193" s="4">
        <f t="shared" si="10"/>
        <v>0</v>
      </c>
    </row>
    <row r="194" spans="6:29" ht="20.100000000000001" customHeight="1" x14ac:dyDescent="0.25">
      <c r="F194" s="4">
        <f t="shared" si="8"/>
        <v>0</v>
      </c>
      <c r="G194" s="211">
        <f t="shared" si="11"/>
        <v>0</v>
      </c>
      <c r="H194" s="212"/>
      <c r="I194" s="152"/>
      <c r="J194" s="152"/>
      <c r="K194" s="152"/>
      <c r="L194" s="150"/>
      <c r="M194" s="150"/>
      <c r="N194" s="150"/>
      <c r="O194" s="150"/>
      <c r="P194" s="151"/>
      <c r="Q194" s="150"/>
      <c r="R194" s="150"/>
      <c r="S194" s="150"/>
      <c r="T194" s="150"/>
      <c r="U194" s="150"/>
      <c r="V194" s="150"/>
      <c r="W194" s="150"/>
      <c r="X194" s="150"/>
      <c r="Y194" s="150"/>
      <c r="Z194" s="150"/>
      <c r="AA194" s="152"/>
      <c r="AB194" s="4">
        <f t="shared" si="9"/>
        <v>0</v>
      </c>
      <c r="AC194" s="4">
        <f t="shared" si="10"/>
        <v>0</v>
      </c>
    </row>
    <row r="195" spans="6:29" ht="20.100000000000001" customHeight="1" x14ac:dyDescent="0.25">
      <c r="F195" s="4">
        <f t="shared" si="8"/>
        <v>0</v>
      </c>
      <c r="G195" s="211">
        <f t="shared" si="11"/>
        <v>0</v>
      </c>
      <c r="H195" s="212"/>
      <c r="I195" s="152"/>
      <c r="J195" s="152"/>
      <c r="K195" s="152"/>
      <c r="L195" s="150"/>
      <c r="M195" s="150"/>
      <c r="N195" s="150"/>
      <c r="O195" s="150"/>
      <c r="P195" s="151"/>
      <c r="Q195" s="150"/>
      <c r="R195" s="150"/>
      <c r="S195" s="150"/>
      <c r="T195" s="150"/>
      <c r="U195" s="150"/>
      <c r="V195" s="150"/>
      <c r="W195" s="150"/>
      <c r="X195" s="150"/>
      <c r="Y195" s="150"/>
      <c r="Z195" s="150"/>
      <c r="AA195" s="152"/>
      <c r="AB195" s="4">
        <f t="shared" si="9"/>
        <v>0</v>
      </c>
      <c r="AC195" s="4">
        <f t="shared" si="10"/>
        <v>0</v>
      </c>
    </row>
    <row r="196" spans="6:29" ht="20.100000000000001" customHeight="1" x14ac:dyDescent="0.25">
      <c r="F196" s="4">
        <f t="shared" si="8"/>
        <v>0</v>
      </c>
      <c r="G196" s="211">
        <f t="shared" si="11"/>
        <v>0</v>
      </c>
      <c r="H196" s="212"/>
      <c r="I196" s="152"/>
      <c r="J196" s="152"/>
      <c r="K196" s="152"/>
      <c r="L196" s="150"/>
      <c r="M196" s="150"/>
      <c r="N196" s="150"/>
      <c r="O196" s="150"/>
      <c r="P196" s="151"/>
      <c r="Q196" s="150"/>
      <c r="R196" s="150"/>
      <c r="S196" s="150"/>
      <c r="T196" s="150"/>
      <c r="U196" s="150"/>
      <c r="V196" s="150"/>
      <c r="W196" s="150"/>
      <c r="X196" s="150"/>
      <c r="Y196" s="150"/>
      <c r="Z196" s="150"/>
      <c r="AA196" s="152"/>
      <c r="AB196" s="4">
        <f t="shared" si="9"/>
        <v>0</v>
      </c>
      <c r="AC196" s="4">
        <f t="shared" si="10"/>
        <v>0</v>
      </c>
    </row>
    <row r="197" spans="6:29" ht="20.100000000000001" customHeight="1" x14ac:dyDescent="0.25">
      <c r="F197" s="4">
        <f t="shared" si="8"/>
        <v>0</v>
      </c>
      <c r="G197" s="211">
        <f t="shared" si="11"/>
        <v>0</v>
      </c>
      <c r="H197" s="212"/>
      <c r="I197" s="152"/>
      <c r="J197" s="152"/>
      <c r="K197" s="152"/>
      <c r="L197" s="150"/>
      <c r="M197" s="150"/>
      <c r="N197" s="150"/>
      <c r="O197" s="150"/>
      <c r="P197" s="151"/>
      <c r="Q197" s="150"/>
      <c r="R197" s="150"/>
      <c r="S197" s="150"/>
      <c r="T197" s="150"/>
      <c r="U197" s="150"/>
      <c r="V197" s="150"/>
      <c r="W197" s="150"/>
      <c r="X197" s="150"/>
      <c r="Y197" s="150"/>
      <c r="Z197" s="150"/>
      <c r="AA197" s="152"/>
      <c r="AB197" s="4">
        <f t="shared" si="9"/>
        <v>0</v>
      </c>
      <c r="AC197" s="4">
        <f t="shared" si="10"/>
        <v>0</v>
      </c>
    </row>
    <row r="198" spans="6:29" ht="20.100000000000001" customHeight="1" x14ac:dyDescent="0.25">
      <c r="F198" s="4">
        <f t="shared" si="8"/>
        <v>0</v>
      </c>
      <c r="G198" s="211">
        <f t="shared" si="11"/>
        <v>0</v>
      </c>
      <c r="H198" s="212"/>
      <c r="I198" s="152"/>
      <c r="J198" s="152"/>
      <c r="K198" s="152"/>
      <c r="L198" s="150"/>
      <c r="M198" s="150"/>
      <c r="N198" s="150"/>
      <c r="O198" s="150"/>
      <c r="P198" s="151"/>
      <c r="Q198" s="150"/>
      <c r="R198" s="150"/>
      <c r="S198" s="150"/>
      <c r="T198" s="150"/>
      <c r="U198" s="150"/>
      <c r="V198" s="150"/>
      <c r="W198" s="150"/>
      <c r="X198" s="150"/>
      <c r="Y198" s="150"/>
      <c r="Z198" s="150"/>
      <c r="AA198" s="152"/>
      <c r="AB198" s="4">
        <f t="shared" si="9"/>
        <v>0</v>
      </c>
      <c r="AC198" s="4">
        <f t="shared" si="10"/>
        <v>0</v>
      </c>
    </row>
    <row r="199" spans="6:29" ht="20.100000000000001" customHeight="1" x14ac:dyDescent="0.25">
      <c r="F199" s="4">
        <f t="shared" si="8"/>
        <v>0</v>
      </c>
      <c r="G199" s="211">
        <f t="shared" si="11"/>
        <v>0</v>
      </c>
      <c r="H199" s="212"/>
      <c r="I199" s="152"/>
      <c r="J199" s="152"/>
      <c r="K199" s="152"/>
      <c r="L199" s="150"/>
      <c r="M199" s="150"/>
      <c r="N199" s="150"/>
      <c r="O199" s="150"/>
      <c r="P199" s="151"/>
      <c r="Q199" s="150"/>
      <c r="R199" s="150"/>
      <c r="S199" s="150"/>
      <c r="T199" s="150"/>
      <c r="U199" s="150"/>
      <c r="V199" s="150"/>
      <c r="W199" s="150"/>
      <c r="X199" s="150"/>
      <c r="Y199" s="150"/>
      <c r="Z199" s="150"/>
      <c r="AA199" s="152"/>
      <c r="AB199" s="4">
        <f t="shared" si="9"/>
        <v>0</v>
      </c>
      <c r="AC199" s="4">
        <f t="shared" si="10"/>
        <v>0</v>
      </c>
    </row>
    <row r="200" spans="6:29" ht="20.100000000000001" customHeight="1" x14ac:dyDescent="0.25">
      <c r="F200" s="4">
        <f t="shared" si="8"/>
        <v>0</v>
      </c>
      <c r="G200" s="211">
        <f t="shared" si="11"/>
        <v>0</v>
      </c>
      <c r="H200" s="212"/>
      <c r="I200" s="152"/>
      <c r="J200" s="152"/>
      <c r="K200" s="152"/>
      <c r="L200" s="150"/>
      <c r="M200" s="150"/>
      <c r="N200" s="150"/>
      <c r="O200" s="150"/>
      <c r="P200" s="151"/>
      <c r="Q200" s="150"/>
      <c r="R200" s="150"/>
      <c r="S200" s="150"/>
      <c r="T200" s="150"/>
      <c r="U200" s="150"/>
      <c r="V200" s="150"/>
      <c r="W200" s="150"/>
      <c r="X200" s="150"/>
      <c r="Y200" s="150"/>
      <c r="Z200" s="150"/>
      <c r="AA200" s="152"/>
      <c r="AB200" s="4">
        <f t="shared" si="9"/>
        <v>0</v>
      </c>
      <c r="AC200" s="4">
        <f t="shared" si="10"/>
        <v>0</v>
      </c>
    </row>
    <row r="201" spans="6:29" ht="20.100000000000001" customHeight="1" x14ac:dyDescent="0.25">
      <c r="F201" s="4">
        <f t="shared" si="8"/>
        <v>0</v>
      </c>
      <c r="G201" s="211">
        <f t="shared" si="11"/>
        <v>0</v>
      </c>
      <c r="H201" s="212"/>
      <c r="I201" s="152"/>
      <c r="J201" s="152"/>
      <c r="K201" s="152"/>
      <c r="L201" s="150"/>
      <c r="M201" s="150"/>
      <c r="N201" s="150"/>
      <c r="O201" s="150"/>
      <c r="P201" s="151"/>
      <c r="Q201" s="150"/>
      <c r="R201" s="150"/>
      <c r="S201" s="150"/>
      <c r="T201" s="150"/>
      <c r="U201" s="150"/>
      <c r="V201" s="150"/>
      <c r="W201" s="150"/>
      <c r="X201" s="150"/>
      <c r="Y201" s="150"/>
      <c r="Z201" s="150"/>
      <c r="AA201" s="152"/>
      <c r="AB201" s="4">
        <f t="shared" si="9"/>
        <v>0</v>
      </c>
      <c r="AC201" s="4">
        <f t="shared" si="10"/>
        <v>0</v>
      </c>
    </row>
    <row r="202" spans="6:29" ht="20.100000000000001" customHeight="1" x14ac:dyDescent="0.25">
      <c r="F202" s="4">
        <f t="shared" si="8"/>
        <v>0</v>
      </c>
      <c r="G202" s="211">
        <f t="shared" si="11"/>
        <v>0</v>
      </c>
      <c r="H202" s="212"/>
      <c r="I202" s="152"/>
      <c r="J202" s="152"/>
      <c r="K202" s="152"/>
      <c r="L202" s="150"/>
      <c r="M202" s="150"/>
      <c r="N202" s="150"/>
      <c r="O202" s="150"/>
      <c r="P202" s="151"/>
      <c r="Q202" s="150"/>
      <c r="R202" s="150"/>
      <c r="S202" s="150"/>
      <c r="T202" s="150"/>
      <c r="U202" s="150"/>
      <c r="V202" s="150"/>
      <c r="W202" s="150"/>
      <c r="X202" s="150"/>
      <c r="Y202" s="150"/>
      <c r="Z202" s="150"/>
      <c r="AA202" s="152"/>
      <c r="AB202" s="4">
        <f t="shared" si="9"/>
        <v>0</v>
      </c>
      <c r="AC202" s="4">
        <f t="shared" si="10"/>
        <v>0</v>
      </c>
    </row>
    <row r="203" spans="6:29" ht="20.100000000000001" customHeight="1" x14ac:dyDescent="0.25">
      <c r="F203" s="4">
        <f t="shared" ref="F203:F266" si="12">IFERROR(IF($D$13=1,(IF(G203&gt;=1,(IF(H203&gt;=$D$11,(IF(H203&lt;=$D$12,G203,0)),0)),0)),0),0)</f>
        <v>0</v>
      </c>
      <c r="G203" s="211">
        <f t="shared" si="11"/>
        <v>0</v>
      </c>
      <c r="H203" s="212"/>
      <c r="I203" s="152"/>
      <c r="J203" s="152"/>
      <c r="K203" s="152"/>
      <c r="L203" s="150"/>
      <c r="M203" s="150"/>
      <c r="N203" s="150"/>
      <c r="O203" s="150"/>
      <c r="P203" s="151"/>
      <c r="Q203" s="150"/>
      <c r="R203" s="150"/>
      <c r="S203" s="150"/>
      <c r="T203" s="150"/>
      <c r="U203" s="150"/>
      <c r="V203" s="150"/>
      <c r="W203" s="150"/>
      <c r="X203" s="150"/>
      <c r="Y203" s="150"/>
      <c r="Z203" s="150"/>
      <c r="AA203" s="152"/>
      <c r="AB203" s="4">
        <f t="shared" ref="AB203:AB266" si="13">IFERROR(IF(G203&gt;=1,(IF(LEN(R203)&gt;=3,VLOOKUP(R203,$A$1:$B$3,2,0),0)),0),0)</f>
        <v>0</v>
      </c>
      <c r="AC203" s="4">
        <f t="shared" ref="AC203:AC266" si="14">IFERROR(IF(G203&gt;=1,(IF(LEN(S203)&gt;=3,VLOOKUP(S203,$A$5:$B$6,2,0),0)),0),0)</f>
        <v>0</v>
      </c>
    </row>
    <row r="204" spans="6:29" ht="20.100000000000001" customHeight="1" x14ac:dyDescent="0.25">
      <c r="F204" s="4">
        <f t="shared" si="12"/>
        <v>0</v>
      </c>
      <c r="G204" s="211">
        <f t="shared" ref="G204:G267" si="15">IFERROR(IF(H204&gt;=2000,(IF(LEN(J204)&gt;=2,(IF(LEN(K204)&gt;=2,G203+1,0)),0)),0),0)</f>
        <v>0</v>
      </c>
      <c r="H204" s="212"/>
      <c r="I204" s="152"/>
      <c r="J204" s="152"/>
      <c r="K204" s="152"/>
      <c r="L204" s="150"/>
      <c r="M204" s="150"/>
      <c r="N204" s="150"/>
      <c r="O204" s="150"/>
      <c r="P204" s="151"/>
      <c r="Q204" s="150"/>
      <c r="R204" s="150"/>
      <c r="S204" s="150"/>
      <c r="T204" s="150"/>
      <c r="U204" s="150"/>
      <c r="V204" s="150"/>
      <c r="W204" s="150"/>
      <c r="X204" s="150"/>
      <c r="Y204" s="150"/>
      <c r="Z204" s="150"/>
      <c r="AA204" s="152"/>
      <c r="AB204" s="4">
        <f t="shared" si="13"/>
        <v>0</v>
      </c>
      <c r="AC204" s="4">
        <f t="shared" si="14"/>
        <v>0</v>
      </c>
    </row>
    <row r="205" spans="6:29" ht="20.100000000000001" customHeight="1" x14ac:dyDescent="0.25">
      <c r="F205" s="4">
        <f t="shared" si="12"/>
        <v>0</v>
      </c>
      <c r="G205" s="211">
        <f t="shared" si="15"/>
        <v>0</v>
      </c>
      <c r="H205" s="212"/>
      <c r="I205" s="152"/>
      <c r="J205" s="152"/>
      <c r="K205" s="152"/>
      <c r="L205" s="150"/>
      <c r="M205" s="150"/>
      <c r="N205" s="150"/>
      <c r="O205" s="150"/>
      <c r="P205" s="151"/>
      <c r="Q205" s="150"/>
      <c r="R205" s="150"/>
      <c r="S205" s="150"/>
      <c r="T205" s="150"/>
      <c r="U205" s="150"/>
      <c r="V205" s="150"/>
      <c r="W205" s="150"/>
      <c r="X205" s="150"/>
      <c r="Y205" s="150"/>
      <c r="Z205" s="150"/>
      <c r="AA205" s="152"/>
      <c r="AB205" s="4">
        <f t="shared" si="13"/>
        <v>0</v>
      </c>
      <c r="AC205" s="4">
        <f t="shared" si="14"/>
        <v>0</v>
      </c>
    </row>
    <row r="206" spans="6:29" ht="20.100000000000001" customHeight="1" x14ac:dyDescent="0.25">
      <c r="F206" s="4">
        <f t="shared" si="12"/>
        <v>0</v>
      </c>
      <c r="G206" s="211">
        <f t="shared" si="15"/>
        <v>0</v>
      </c>
      <c r="H206" s="212"/>
      <c r="I206" s="152"/>
      <c r="J206" s="152"/>
      <c r="K206" s="152"/>
      <c r="L206" s="150"/>
      <c r="M206" s="150"/>
      <c r="N206" s="150"/>
      <c r="O206" s="150"/>
      <c r="P206" s="151"/>
      <c r="Q206" s="150"/>
      <c r="R206" s="150"/>
      <c r="S206" s="150"/>
      <c r="T206" s="150"/>
      <c r="U206" s="150"/>
      <c r="V206" s="150"/>
      <c r="W206" s="150"/>
      <c r="X206" s="150"/>
      <c r="Y206" s="150"/>
      <c r="Z206" s="150"/>
      <c r="AA206" s="152"/>
      <c r="AB206" s="4">
        <f t="shared" si="13"/>
        <v>0</v>
      </c>
      <c r="AC206" s="4">
        <f t="shared" si="14"/>
        <v>0</v>
      </c>
    </row>
    <row r="207" spans="6:29" ht="20.100000000000001" customHeight="1" x14ac:dyDescent="0.25">
      <c r="F207" s="4">
        <f t="shared" si="12"/>
        <v>0</v>
      </c>
      <c r="G207" s="211">
        <f t="shared" si="15"/>
        <v>0</v>
      </c>
      <c r="H207" s="212"/>
      <c r="I207" s="152"/>
      <c r="J207" s="152"/>
      <c r="K207" s="152"/>
      <c r="L207" s="150"/>
      <c r="M207" s="150"/>
      <c r="N207" s="150"/>
      <c r="O207" s="150"/>
      <c r="P207" s="151"/>
      <c r="Q207" s="150"/>
      <c r="R207" s="150"/>
      <c r="S207" s="150"/>
      <c r="T207" s="150"/>
      <c r="U207" s="150"/>
      <c r="V207" s="150"/>
      <c r="W207" s="150"/>
      <c r="X207" s="150"/>
      <c r="Y207" s="150"/>
      <c r="Z207" s="150"/>
      <c r="AA207" s="152"/>
      <c r="AB207" s="4">
        <f t="shared" si="13"/>
        <v>0</v>
      </c>
      <c r="AC207" s="4">
        <f t="shared" si="14"/>
        <v>0</v>
      </c>
    </row>
    <row r="208" spans="6:29" ht="20.100000000000001" customHeight="1" x14ac:dyDescent="0.25">
      <c r="F208" s="4">
        <f t="shared" si="12"/>
        <v>0</v>
      </c>
      <c r="G208" s="211">
        <f t="shared" si="15"/>
        <v>0</v>
      </c>
      <c r="H208" s="212"/>
      <c r="I208" s="152"/>
      <c r="J208" s="152"/>
      <c r="K208" s="152"/>
      <c r="L208" s="150"/>
      <c r="M208" s="150"/>
      <c r="N208" s="150"/>
      <c r="O208" s="150"/>
      <c r="P208" s="151"/>
      <c r="Q208" s="150"/>
      <c r="R208" s="150"/>
      <c r="S208" s="150"/>
      <c r="T208" s="150"/>
      <c r="U208" s="150"/>
      <c r="V208" s="150"/>
      <c r="W208" s="150"/>
      <c r="X208" s="150"/>
      <c r="Y208" s="150"/>
      <c r="Z208" s="150"/>
      <c r="AA208" s="152"/>
      <c r="AB208" s="4">
        <f t="shared" si="13"/>
        <v>0</v>
      </c>
      <c r="AC208" s="4">
        <f t="shared" si="14"/>
        <v>0</v>
      </c>
    </row>
    <row r="209" spans="6:29" ht="20.100000000000001" customHeight="1" x14ac:dyDescent="0.25">
      <c r="F209" s="4">
        <f t="shared" si="12"/>
        <v>0</v>
      </c>
      <c r="G209" s="211">
        <f t="shared" si="15"/>
        <v>0</v>
      </c>
      <c r="H209" s="212"/>
      <c r="I209" s="152"/>
      <c r="J209" s="152"/>
      <c r="K209" s="152"/>
      <c r="L209" s="150"/>
      <c r="M209" s="150"/>
      <c r="N209" s="150"/>
      <c r="O209" s="150"/>
      <c r="P209" s="151"/>
      <c r="Q209" s="150"/>
      <c r="R209" s="150"/>
      <c r="S209" s="150"/>
      <c r="T209" s="150"/>
      <c r="U209" s="150"/>
      <c r="V209" s="150"/>
      <c r="W209" s="150"/>
      <c r="X209" s="150"/>
      <c r="Y209" s="150"/>
      <c r="Z209" s="150"/>
      <c r="AA209" s="152"/>
      <c r="AB209" s="4">
        <f t="shared" si="13"/>
        <v>0</v>
      </c>
      <c r="AC209" s="4">
        <f t="shared" si="14"/>
        <v>0</v>
      </c>
    </row>
    <row r="210" spans="6:29" ht="20.100000000000001" customHeight="1" x14ac:dyDescent="0.25">
      <c r="F210" s="4">
        <f t="shared" si="12"/>
        <v>0</v>
      </c>
      <c r="G210" s="211">
        <f t="shared" si="15"/>
        <v>0</v>
      </c>
      <c r="H210" s="212"/>
      <c r="I210" s="152"/>
      <c r="J210" s="152"/>
      <c r="K210" s="152"/>
      <c r="L210" s="150"/>
      <c r="M210" s="150"/>
      <c r="N210" s="150"/>
      <c r="O210" s="150"/>
      <c r="P210" s="151"/>
      <c r="Q210" s="150"/>
      <c r="R210" s="150"/>
      <c r="S210" s="150"/>
      <c r="T210" s="150"/>
      <c r="U210" s="150"/>
      <c r="V210" s="150"/>
      <c r="W210" s="150"/>
      <c r="X210" s="150"/>
      <c r="Y210" s="150"/>
      <c r="Z210" s="150"/>
      <c r="AA210" s="152"/>
      <c r="AB210" s="4">
        <f t="shared" si="13"/>
        <v>0</v>
      </c>
      <c r="AC210" s="4">
        <f t="shared" si="14"/>
        <v>0</v>
      </c>
    </row>
    <row r="211" spans="6:29" ht="20.100000000000001" customHeight="1" x14ac:dyDescent="0.25">
      <c r="F211" s="4">
        <f t="shared" si="12"/>
        <v>0</v>
      </c>
      <c r="G211" s="211">
        <f t="shared" si="15"/>
        <v>0</v>
      </c>
      <c r="H211" s="212"/>
      <c r="I211" s="152"/>
      <c r="J211" s="152"/>
      <c r="K211" s="152"/>
      <c r="L211" s="150"/>
      <c r="M211" s="150"/>
      <c r="N211" s="150"/>
      <c r="O211" s="150"/>
      <c r="P211" s="151"/>
      <c r="Q211" s="150"/>
      <c r="R211" s="150"/>
      <c r="S211" s="150"/>
      <c r="T211" s="150"/>
      <c r="U211" s="150"/>
      <c r="V211" s="150"/>
      <c r="W211" s="150"/>
      <c r="X211" s="150"/>
      <c r="Y211" s="150"/>
      <c r="Z211" s="150"/>
      <c r="AA211" s="152"/>
      <c r="AB211" s="4">
        <f t="shared" si="13"/>
        <v>0</v>
      </c>
      <c r="AC211" s="4">
        <f t="shared" si="14"/>
        <v>0</v>
      </c>
    </row>
    <row r="212" spans="6:29" ht="20.100000000000001" customHeight="1" x14ac:dyDescent="0.25">
      <c r="F212" s="4">
        <f t="shared" si="12"/>
        <v>0</v>
      </c>
      <c r="G212" s="211">
        <f t="shared" si="15"/>
        <v>0</v>
      </c>
      <c r="H212" s="212"/>
      <c r="I212" s="152"/>
      <c r="J212" s="152"/>
      <c r="K212" s="152"/>
      <c r="L212" s="150"/>
      <c r="M212" s="150"/>
      <c r="N212" s="150"/>
      <c r="O212" s="150"/>
      <c r="P212" s="151"/>
      <c r="Q212" s="150"/>
      <c r="R212" s="150"/>
      <c r="S212" s="150"/>
      <c r="T212" s="150"/>
      <c r="U212" s="150"/>
      <c r="V212" s="150"/>
      <c r="W212" s="150"/>
      <c r="X212" s="150"/>
      <c r="Y212" s="150"/>
      <c r="Z212" s="150"/>
      <c r="AA212" s="152"/>
      <c r="AB212" s="4">
        <f t="shared" si="13"/>
        <v>0</v>
      </c>
      <c r="AC212" s="4">
        <f t="shared" si="14"/>
        <v>0</v>
      </c>
    </row>
    <row r="213" spans="6:29" ht="20.100000000000001" customHeight="1" x14ac:dyDescent="0.25">
      <c r="F213" s="4">
        <f t="shared" si="12"/>
        <v>0</v>
      </c>
      <c r="G213" s="211">
        <f t="shared" si="15"/>
        <v>0</v>
      </c>
      <c r="H213" s="212"/>
      <c r="I213" s="152"/>
      <c r="J213" s="152"/>
      <c r="K213" s="152"/>
      <c r="L213" s="150"/>
      <c r="M213" s="150"/>
      <c r="N213" s="150"/>
      <c r="O213" s="150"/>
      <c r="P213" s="151"/>
      <c r="Q213" s="150"/>
      <c r="R213" s="150"/>
      <c r="S213" s="150"/>
      <c r="T213" s="150"/>
      <c r="U213" s="150"/>
      <c r="V213" s="150"/>
      <c r="W213" s="150"/>
      <c r="X213" s="150"/>
      <c r="Y213" s="150"/>
      <c r="Z213" s="150"/>
      <c r="AA213" s="152"/>
      <c r="AB213" s="4">
        <f t="shared" si="13"/>
        <v>0</v>
      </c>
      <c r="AC213" s="4">
        <f t="shared" si="14"/>
        <v>0</v>
      </c>
    </row>
    <row r="214" spans="6:29" ht="20.100000000000001" customHeight="1" x14ac:dyDescent="0.25">
      <c r="F214" s="4">
        <f t="shared" si="12"/>
        <v>0</v>
      </c>
      <c r="G214" s="211">
        <f t="shared" si="15"/>
        <v>0</v>
      </c>
      <c r="H214" s="212"/>
      <c r="I214" s="152"/>
      <c r="J214" s="152"/>
      <c r="K214" s="152"/>
      <c r="L214" s="150"/>
      <c r="M214" s="150"/>
      <c r="N214" s="150"/>
      <c r="O214" s="150"/>
      <c r="P214" s="151"/>
      <c r="Q214" s="150"/>
      <c r="R214" s="150"/>
      <c r="S214" s="150"/>
      <c r="T214" s="150"/>
      <c r="U214" s="150"/>
      <c r="V214" s="150"/>
      <c r="W214" s="150"/>
      <c r="X214" s="150"/>
      <c r="Y214" s="150"/>
      <c r="Z214" s="150"/>
      <c r="AA214" s="152"/>
      <c r="AB214" s="4">
        <f t="shared" si="13"/>
        <v>0</v>
      </c>
      <c r="AC214" s="4">
        <f t="shared" si="14"/>
        <v>0</v>
      </c>
    </row>
    <row r="215" spans="6:29" ht="20.100000000000001" customHeight="1" x14ac:dyDescent="0.25">
      <c r="F215" s="4">
        <f t="shared" si="12"/>
        <v>0</v>
      </c>
      <c r="G215" s="211">
        <f t="shared" si="15"/>
        <v>0</v>
      </c>
      <c r="H215" s="212"/>
      <c r="I215" s="152"/>
      <c r="J215" s="152"/>
      <c r="K215" s="152"/>
      <c r="L215" s="150"/>
      <c r="M215" s="150"/>
      <c r="N215" s="150"/>
      <c r="O215" s="150"/>
      <c r="P215" s="151"/>
      <c r="Q215" s="150"/>
      <c r="R215" s="150"/>
      <c r="S215" s="150"/>
      <c r="T215" s="150"/>
      <c r="U215" s="150"/>
      <c r="V215" s="150"/>
      <c r="W215" s="150"/>
      <c r="X215" s="150"/>
      <c r="Y215" s="150"/>
      <c r="Z215" s="150"/>
      <c r="AA215" s="152"/>
      <c r="AB215" s="4">
        <f t="shared" si="13"/>
        <v>0</v>
      </c>
      <c r="AC215" s="4">
        <f t="shared" si="14"/>
        <v>0</v>
      </c>
    </row>
    <row r="216" spans="6:29" ht="20.100000000000001" customHeight="1" x14ac:dyDescent="0.25">
      <c r="F216" s="4">
        <f t="shared" si="12"/>
        <v>0</v>
      </c>
      <c r="G216" s="211">
        <f t="shared" si="15"/>
        <v>0</v>
      </c>
      <c r="H216" s="212"/>
      <c r="I216" s="152"/>
      <c r="J216" s="152"/>
      <c r="K216" s="152"/>
      <c r="L216" s="150"/>
      <c r="M216" s="150"/>
      <c r="N216" s="150"/>
      <c r="O216" s="150"/>
      <c r="P216" s="151"/>
      <c r="Q216" s="150"/>
      <c r="R216" s="150"/>
      <c r="S216" s="150"/>
      <c r="T216" s="150"/>
      <c r="U216" s="150"/>
      <c r="V216" s="150"/>
      <c r="W216" s="150"/>
      <c r="X216" s="150"/>
      <c r="Y216" s="150"/>
      <c r="Z216" s="150"/>
      <c r="AA216" s="152"/>
      <c r="AB216" s="4">
        <f t="shared" si="13"/>
        <v>0</v>
      </c>
      <c r="AC216" s="4">
        <f t="shared" si="14"/>
        <v>0</v>
      </c>
    </row>
    <row r="217" spans="6:29" ht="20.100000000000001" customHeight="1" x14ac:dyDescent="0.25">
      <c r="F217" s="4">
        <f t="shared" si="12"/>
        <v>0</v>
      </c>
      <c r="G217" s="211">
        <f t="shared" si="15"/>
        <v>0</v>
      </c>
      <c r="H217" s="212"/>
      <c r="I217" s="152"/>
      <c r="J217" s="152"/>
      <c r="K217" s="152"/>
      <c r="L217" s="150"/>
      <c r="M217" s="150"/>
      <c r="N217" s="150"/>
      <c r="O217" s="150"/>
      <c r="P217" s="151"/>
      <c r="Q217" s="150"/>
      <c r="R217" s="150"/>
      <c r="S217" s="150"/>
      <c r="T217" s="150"/>
      <c r="U217" s="150"/>
      <c r="V217" s="150"/>
      <c r="W217" s="150"/>
      <c r="X217" s="150"/>
      <c r="Y217" s="150"/>
      <c r="Z217" s="150"/>
      <c r="AA217" s="152"/>
      <c r="AB217" s="4">
        <f t="shared" si="13"/>
        <v>0</v>
      </c>
      <c r="AC217" s="4">
        <f t="shared" si="14"/>
        <v>0</v>
      </c>
    </row>
    <row r="218" spans="6:29" ht="20.100000000000001" customHeight="1" x14ac:dyDescent="0.25">
      <c r="F218" s="4">
        <f t="shared" si="12"/>
        <v>0</v>
      </c>
      <c r="G218" s="211">
        <f t="shared" si="15"/>
        <v>0</v>
      </c>
      <c r="H218" s="212"/>
      <c r="I218" s="152"/>
      <c r="J218" s="152"/>
      <c r="K218" s="152"/>
      <c r="L218" s="150"/>
      <c r="M218" s="150"/>
      <c r="N218" s="150"/>
      <c r="O218" s="150"/>
      <c r="P218" s="151"/>
      <c r="Q218" s="150"/>
      <c r="R218" s="150"/>
      <c r="S218" s="150"/>
      <c r="T218" s="150"/>
      <c r="U218" s="150"/>
      <c r="V218" s="150"/>
      <c r="W218" s="150"/>
      <c r="X218" s="150"/>
      <c r="Y218" s="150"/>
      <c r="Z218" s="150"/>
      <c r="AA218" s="152"/>
      <c r="AB218" s="4">
        <f t="shared" si="13"/>
        <v>0</v>
      </c>
      <c r="AC218" s="4">
        <f t="shared" si="14"/>
        <v>0</v>
      </c>
    </row>
    <row r="219" spans="6:29" ht="20.100000000000001" customHeight="1" x14ac:dyDescent="0.25">
      <c r="F219" s="4">
        <f t="shared" si="12"/>
        <v>0</v>
      </c>
      <c r="G219" s="211">
        <f t="shared" si="15"/>
        <v>0</v>
      </c>
      <c r="H219" s="212"/>
      <c r="I219" s="152"/>
      <c r="J219" s="152"/>
      <c r="K219" s="152"/>
      <c r="L219" s="150"/>
      <c r="M219" s="150"/>
      <c r="N219" s="150"/>
      <c r="O219" s="150"/>
      <c r="P219" s="151"/>
      <c r="Q219" s="150"/>
      <c r="R219" s="150"/>
      <c r="S219" s="150"/>
      <c r="T219" s="150"/>
      <c r="U219" s="150"/>
      <c r="V219" s="150"/>
      <c r="W219" s="150"/>
      <c r="X219" s="150"/>
      <c r="Y219" s="150"/>
      <c r="Z219" s="150"/>
      <c r="AA219" s="152"/>
      <c r="AB219" s="4">
        <f t="shared" si="13"/>
        <v>0</v>
      </c>
      <c r="AC219" s="4">
        <f t="shared" si="14"/>
        <v>0</v>
      </c>
    </row>
    <row r="220" spans="6:29" ht="20.100000000000001" customHeight="1" x14ac:dyDescent="0.25">
      <c r="F220" s="4">
        <f t="shared" si="12"/>
        <v>0</v>
      </c>
      <c r="G220" s="211">
        <f t="shared" si="15"/>
        <v>0</v>
      </c>
      <c r="H220" s="212"/>
      <c r="I220" s="152"/>
      <c r="J220" s="152"/>
      <c r="K220" s="152"/>
      <c r="L220" s="150"/>
      <c r="M220" s="150"/>
      <c r="N220" s="150"/>
      <c r="O220" s="150"/>
      <c r="P220" s="151"/>
      <c r="Q220" s="150"/>
      <c r="R220" s="150"/>
      <c r="S220" s="150"/>
      <c r="T220" s="150"/>
      <c r="U220" s="150"/>
      <c r="V220" s="150"/>
      <c r="W220" s="150"/>
      <c r="X220" s="150"/>
      <c r="Y220" s="150"/>
      <c r="Z220" s="150"/>
      <c r="AA220" s="152"/>
      <c r="AB220" s="4">
        <f t="shared" si="13"/>
        <v>0</v>
      </c>
      <c r="AC220" s="4">
        <f t="shared" si="14"/>
        <v>0</v>
      </c>
    </row>
    <row r="221" spans="6:29" ht="20.100000000000001" customHeight="1" x14ac:dyDescent="0.25">
      <c r="F221" s="4">
        <f t="shared" si="12"/>
        <v>0</v>
      </c>
      <c r="G221" s="211">
        <f t="shared" si="15"/>
        <v>0</v>
      </c>
      <c r="H221" s="212"/>
      <c r="I221" s="152"/>
      <c r="J221" s="152"/>
      <c r="K221" s="152"/>
      <c r="L221" s="150"/>
      <c r="M221" s="150"/>
      <c r="N221" s="150"/>
      <c r="O221" s="150"/>
      <c r="P221" s="151"/>
      <c r="Q221" s="150"/>
      <c r="R221" s="150"/>
      <c r="S221" s="150"/>
      <c r="T221" s="150"/>
      <c r="U221" s="150"/>
      <c r="V221" s="150"/>
      <c r="W221" s="150"/>
      <c r="X221" s="150"/>
      <c r="Y221" s="150"/>
      <c r="Z221" s="150"/>
      <c r="AA221" s="152"/>
      <c r="AB221" s="4">
        <f t="shared" si="13"/>
        <v>0</v>
      </c>
      <c r="AC221" s="4">
        <f t="shared" si="14"/>
        <v>0</v>
      </c>
    </row>
    <row r="222" spans="6:29" ht="20.100000000000001" customHeight="1" x14ac:dyDescent="0.25">
      <c r="F222" s="4">
        <f t="shared" si="12"/>
        <v>0</v>
      </c>
      <c r="G222" s="211">
        <f t="shared" si="15"/>
        <v>0</v>
      </c>
      <c r="H222" s="212"/>
      <c r="I222" s="152"/>
      <c r="J222" s="152"/>
      <c r="K222" s="152"/>
      <c r="L222" s="150"/>
      <c r="M222" s="150"/>
      <c r="N222" s="150"/>
      <c r="O222" s="150"/>
      <c r="P222" s="151"/>
      <c r="Q222" s="150"/>
      <c r="R222" s="150"/>
      <c r="S222" s="150"/>
      <c r="T222" s="150"/>
      <c r="U222" s="150"/>
      <c r="V222" s="150"/>
      <c r="W222" s="150"/>
      <c r="X222" s="150"/>
      <c r="Y222" s="150"/>
      <c r="Z222" s="150"/>
      <c r="AA222" s="152"/>
      <c r="AB222" s="4">
        <f t="shared" si="13"/>
        <v>0</v>
      </c>
      <c r="AC222" s="4">
        <f t="shared" si="14"/>
        <v>0</v>
      </c>
    </row>
    <row r="223" spans="6:29" ht="20.100000000000001" customHeight="1" x14ac:dyDescent="0.25">
      <c r="F223" s="4">
        <f t="shared" si="12"/>
        <v>0</v>
      </c>
      <c r="G223" s="211">
        <f t="shared" si="15"/>
        <v>0</v>
      </c>
      <c r="H223" s="212"/>
      <c r="I223" s="152"/>
      <c r="J223" s="152"/>
      <c r="K223" s="152"/>
      <c r="L223" s="150"/>
      <c r="M223" s="150"/>
      <c r="N223" s="150"/>
      <c r="O223" s="150"/>
      <c r="P223" s="151"/>
      <c r="Q223" s="150"/>
      <c r="R223" s="150"/>
      <c r="S223" s="150"/>
      <c r="T223" s="150"/>
      <c r="U223" s="150"/>
      <c r="V223" s="150"/>
      <c r="W223" s="150"/>
      <c r="X223" s="150"/>
      <c r="Y223" s="150"/>
      <c r="Z223" s="150"/>
      <c r="AA223" s="152"/>
      <c r="AB223" s="4">
        <f t="shared" si="13"/>
        <v>0</v>
      </c>
      <c r="AC223" s="4">
        <f t="shared" si="14"/>
        <v>0</v>
      </c>
    </row>
    <row r="224" spans="6:29" ht="20.100000000000001" customHeight="1" x14ac:dyDescent="0.25">
      <c r="F224" s="4">
        <f t="shared" si="12"/>
        <v>0</v>
      </c>
      <c r="G224" s="211">
        <f t="shared" si="15"/>
        <v>0</v>
      </c>
      <c r="H224" s="212"/>
      <c r="I224" s="152"/>
      <c r="J224" s="152"/>
      <c r="K224" s="152"/>
      <c r="L224" s="150"/>
      <c r="M224" s="150"/>
      <c r="N224" s="150"/>
      <c r="O224" s="150"/>
      <c r="P224" s="151"/>
      <c r="Q224" s="150"/>
      <c r="R224" s="150"/>
      <c r="S224" s="150"/>
      <c r="T224" s="150"/>
      <c r="U224" s="150"/>
      <c r="V224" s="150"/>
      <c r="W224" s="150"/>
      <c r="X224" s="150"/>
      <c r="Y224" s="150"/>
      <c r="Z224" s="150"/>
      <c r="AA224" s="152"/>
      <c r="AB224" s="4">
        <f t="shared" si="13"/>
        <v>0</v>
      </c>
      <c r="AC224" s="4">
        <f t="shared" si="14"/>
        <v>0</v>
      </c>
    </row>
    <row r="225" spans="6:29" ht="20.100000000000001" customHeight="1" x14ac:dyDescent="0.25">
      <c r="F225" s="4">
        <f t="shared" si="12"/>
        <v>0</v>
      </c>
      <c r="G225" s="211">
        <f t="shared" si="15"/>
        <v>0</v>
      </c>
      <c r="H225" s="212"/>
      <c r="I225" s="152"/>
      <c r="J225" s="152"/>
      <c r="K225" s="152"/>
      <c r="L225" s="150"/>
      <c r="M225" s="150"/>
      <c r="N225" s="150"/>
      <c r="O225" s="150"/>
      <c r="P225" s="151"/>
      <c r="Q225" s="150"/>
      <c r="R225" s="150"/>
      <c r="S225" s="150"/>
      <c r="T225" s="150"/>
      <c r="U225" s="150"/>
      <c r="V225" s="150"/>
      <c r="W225" s="150"/>
      <c r="X225" s="150"/>
      <c r="Y225" s="150"/>
      <c r="Z225" s="150"/>
      <c r="AA225" s="152"/>
      <c r="AB225" s="4">
        <f t="shared" si="13"/>
        <v>0</v>
      </c>
      <c r="AC225" s="4">
        <f t="shared" si="14"/>
        <v>0</v>
      </c>
    </row>
    <row r="226" spans="6:29" ht="20.100000000000001" customHeight="1" x14ac:dyDescent="0.25">
      <c r="F226" s="4">
        <f t="shared" si="12"/>
        <v>0</v>
      </c>
      <c r="G226" s="211">
        <f t="shared" si="15"/>
        <v>0</v>
      </c>
      <c r="H226" s="212"/>
      <c r="I226" s="152"/>
      <c r="J226" s="152"/>
      <c r="K226" s="152"/>
      <c r="L226" s="150"/>
      <c r="M226" s="150"/>
      <c r="N226" s="150"/>
      <c r="O226" s="150"/>
      <c r="P226" s="151"/>
      <c r="Q226" s="150"/>
      <c r="R226" s="150"/>
      <c r="S226" s="150"/>
      <c r="T226" s="150"/>
      <c r="U226" s="150"/>
      <c r="V226" s="150"/>
      <c r="W226" s="150"/>
      <c r="X226" s="150"/>
      <c r="Y226" s="150"/>
      <c r="Z226" s="150"/>
      <c r="AA226" s="152"/>
      <c r="AB226" s="4">
        <f t="shared" si="13"/>
        <v>0</v>
      </c>
      <c r="AC226" s="4">
        <f t="shared" si="14"/>
        <v>0</v>
      </c>
    </row>
    <row r="227" spans="6:29" ht="20.100000000000001" customHeight="1" x14ac:dyDescent="0.25">
      <c r="F227" s="4">
        <f t="shared" si="12"/>
        <v>0</v>
      </c>
      <c r="G227" s="211">
        <f t="shared" si="15"/>
        <v>0</v>
      </c>
      <c r="H227" s="212"/>
      <c r="I227" s="152"/>
      <c r="J227" s="152"/>
      <c r="K227" s="152"/>
      <c r="L227" s="150"/>
      <c r="M227" s="150"/>
      <c r="N227" s="150"/>
      <c r="O227" s="150"/>
      <c r="P227" s="151"/>
      <c r="Q227" s="150"/>
      <c r="R227" s="150"/>
      <c r="S227" s="150"/>
      <c r="T227" s="150"/>
      <c r="U227" s="150"/>
      <c r="V227" s="150"/>
      <c r="W227" s="150"/>
      <c r="X227" s="150"/>
      <c r="Y227" s="150"/>
      <c r="Z227" s="150"/>
      <c r="AA227" s="152"/>
      <c r="AB227" s="4">
        <f t="shared" si="13"/>
        <v>0</v>
      </c>
      <c r="AC227" s="4">
        <f t="shared" si="14"/>
        <v>0</v>
      </c>
    </row>
    <row r="228" spans="6:29" ht="20.100000000000001" customHeight="1" x14ac:dyDescent="0.25">
      <c r="F228" s="4">
        <f t="shared" si="12"/>
        <v>0</v>
      </c>
      <c r="G228" s="211">
        <f t="shared" si="15"/>
        <v>0</v>
      </c>
      <c r="H228" s="212"/>
      <c r="I228" s="152"/>
      <c r="J228" s="152"/>
      <c r="K228" s="152"/>
      <c r="L228" s="150"/>
      <c r="M228" s="150"/>
      <c r="N228" s="150"/>
      <c r="O228" s="150"/>
      <c r="P228" s="151"/>
      <c r="Q228" s="150"/>
      <c r="R228" s="150"/>
      <c r="S228" s="150"/>
      <c r="T228" s="150"/>
      <c r="U228" s="150"/>
      <c r="V228" s="150"/>
      <c r="W228" s="150"/>
      <c r="X228" s="150"/>
      <c r="Y228" s="150"/>
      <c r="Z228" s="150"/>
      <c r="AA228" s="152"/>
      <c r="AB228" s="4">
        <f t="shared" si="13"/>
        <v>0</v>
      </c>
      <c r="AC228" s="4">
        <f t="shared" si="14"/>
        <v>0</v>
      </c>
    </row>
    <row r="229" spans="6:29" ht="20.100000000000001" customHeight="1" x14ac:dyDescent="0.25">
      <c r="F229" s="4">
        <f t="shared" si="12"/>
        <v>0</v>
      </c>
      <c r="G229" s="211">
        <f t="shared" si="15"/>
        <v>0</v>
      </c>
      <c r="H229" s="212"/>
      <c r="I229" s="152"/>
      <c r="J229" s="152"/>
      <c r="K229" s="152"/>
      <c r="L229" s="150"/>
      <c r="M229" s="150"/>
      <c r="N229" s="150"/>
      <c r="O229" s="150"/>
      <c r="P229" s="151"/>
      <c r="Q229" s="150"/>
      <c r="R229" s="150"/>
      <c r="S229" s="150"/>
      <c r="T229" s="150"/>
      <c r="U229" s="150"/>
      <c r="V229" s="150"/>
      <c r="W229" s="150"/>
      <c r="X229" s="150"/>
      <c r="Y229" s="150"/>
      <c r="Z229" s="150"/>
      <c r="AA229" s="152"/>
      <c r="AB229" s="4">
        <f t="shared" si="13"/>
        <v>0</v>
      </c>
      <c r="AC229" s="4">
        <f t="shared" si="14"/>
        <v>0</v>
      </c>
    </row>
    <row r="230" spans="6:29" ht="20.100000000000001" customHeight="1" x14ac:dyDescent="0.25">
      <c r="F230" s="4">
        <f t="shared" si="12"/>
        <v>0</v>
      </c>
      <c r="G230" s="211">
        <f t="shared" si="15"/>
        <v>0</v>
      </c>
      <c r="H230" s="212"/>
      <c r="I230" s="152"/>
      <c r="J230" s="152"/>
      <c r="K230" s="152"/>
      <c r="L230" s="150"/>
      <c r="M230" s="150"/>
      <c r="N230" s="150"/>
      <c r="O230" s="150"/>
      <c r="P230" s="151"/>
      <c r="Q230" s="150"/>
      <c r="R230" s="150"/>
      <c r="S230" s="150"/>
      <c r="T230" s="150"/>
      <c r="U230" s="150"/>
      <c r="V230" s="150"/>
      <c r="W230" s="150"/>
      <c r="X230" s="150"/>
      <c r="Y230" s="150"/>
      <c r="Z230" s="150"/>
      <c r="AA230" s="152"/>
      <c r="AB230" s="4">
        <f t="shared" si="13"/>
        <v>0</v>
      </c>
      <c r="AC230" s="4">
        <f t="shared" si="14"/>
        <v>0</v>
      </c>
    </row>
    <row r="231" spans="6:29" ht="20.100000000000001" customHeight="1" x14ac:dyDescent="0.25">
      <c r="F231" s="4">
        <f t="shared" si="12"/>
        <v>0</v>
      </c>
      <c r="G231" s="211">
        <f t="shared" si="15"/>
        <v>0</v>
      </c>
      <c r="H231" s="212"/>
      <c r="I231" s="152"/>
      <c r="J231" s="152"/>
      <c r="K231" s="152"/>
      <c r="L231" s="150"/>
      <c r="M231" s="150"/>
      <c r="N231" s="150"/>
      <c r="O231" s="150"/>
      <c r="P231" s="151"/>
      <c r="Q231" s="150"/>
      <c r="R231" s="150"/>
      <c r="S231" s="150"/>
      <c r="T231" s="150"/>
      <c r="U231" s="150"/>
      <c r="V231" s="150"/>
      <c r="W231" s="150"/>
      <c r="X231" s="150"/>
      <c r="Y231" s="150"/>
      <c r="Z231" s="150"/>
      <c r="AA231" s="152"/>
      <c r="AB231" s="4">
        <f t="shared" si="13"/>
        <v>0</v>
      </c>
      <c r="AC231" s="4">
        <f t="shared" si="14"/>
        <v>0</v>
      </c>
    </row>
    <row r="232" spans="6:29" ht="20.100000000000001" customHeight="1" x14ac:dyDescent="0.25">
      <c r="F232" s="4">
        <f t="shared" si="12"/>
        <v>0</v>
      </c>
      <c r="G232" s="211">
        <f t="shared" si="15"/>
        <v>0</v>
      </c>
      <c r="H232" s="212"/>
      <c r="I232" s="152"/>
      <c r="J232" s="152"/>
      <c r="K232" s="152"/>
      <c r="L232" s="150"/>
      <c r="M232" s="150"/>
      <c r="N232" s="150"/>
      <c r="O232" s="150"/>
      <c r="P232" s="151"/>
      <c r="Q232" s="150"/>
      <c r="R232" s="150"/>
      <c r="S232" s="150"/>
      <c r="T232" s="150"/>
      <c r="U232" s="150"/>
      <c r="V232" s="150"/>
      <c r="W232" s="150"/>
      <c r="X232" s="150"/>
      <c r="Y232" s="150"/>
      <c r="Z232" s="150"/>
      <c r="AA232" s="152"/>
      <c r="AB232" s="4">
        <f t="shared" si="13"/>
        <v>0</v>
      </c>
      <c r="AC232" s="4">
        <f t="shared" si="14"/>
        <v>0</v>
      </c>
    </row>
    <row r="233" spans="6:29" ht="20.100000000000001" customHeight="1" x14ac:dyDescent="0.25">
      <c r="F233" s="4">
        <f t="shared" si="12"/>
        <v>0</v>
      </c>
      <c r="G233" s="211">
        <f t="shared" si="15"/>
        <v>0</v>
      </c>
      <c r="H233" s="212"/>
      <c r="I233" s="152"/>
      <c r="J233" s="152"/>
      <c r="K233" s="152"/>
      <c r="L233" s="150"/>
      <c r="M233" s="150"/>
      <c r="N233" s="150"/>
      <c r="O233" s="150"/>
      <c r="P233" s="151"/>
      <c r="Q233" s="150"/>
      <c r="R233" s="150"/>
      <c r="S233" s="150"/>
      <c r="T233" s="150"/>
      <c r="U233" s="150"/>
      <c r="V233" s="150"/>
      <c r="W233" s="150"/>
      <c r="X233" s="150"/>
      <c r="Y233" s="150"/>
      <c r="Z233" s="150"/>
      <c r="AA233" s="152"/>
      <c r="AB233" s="4">
        <f t="shared" si="13"/>
        <v>0</v>
      </c>
      <c r="AC233" s="4">
        <f t="shared" si="14"/>
        <v>0</v>
      </c>
    </row>
    <row r="234" spans="6:29" ht="20.100000000000001" customHeight="1" x14ac:dyDescent="0.25">
      <c r="F234" s="4">
        <f t="shared" si="12"/>
        <v>0</v>
      </c>
      <c r="G234" s="211">
        <f t="shared" si="15"/>
        <v>0</v>
      </c>
      <c r="H234" s="212"/>
      <c r="I234" s="152"/>
      <c r="J234" s="152"/>
      <c r="K234" s="152"/>
      <c r="L234" s="150"/>
      <c r="M234" s="150"/>
      <c r="N234" s="150"/>
      <c r="O234" s="150"/>
      <c r="P234" s="151"/>
      <c r="Q234" s="150"/>
      <c r="R234" s="150"/>
      <c r="S234" s="150"/>
      <c r="T234" s="150"/>
      <c r="U234" s="150"/>
      <c r="V234" s="150"/>
      <c r="W234" s="150"/>
      <c r="X234" s="150"/>
      <c r="Y234" s="150"/>
      <c r="Z234" s="150"/>
      <c r="AA234" s="152"/>
      <c r="AB234" s="4">
        <f t="shared" si="13"/>
        <v>0</v>
      </c>
      <c r="AC234" s="4">
        <f t="shared" si="14"/>
        <v>0</v>
      </c>
    </row>
    <row r="235" spans="6:29" ht="20.100000000000001" customHeight="1" x14ac:dyDescent="0.25">
      <c r="F235" s="4">
        <f t="shared" si="12"/>
        <v>0</v>
      </c>
      <c r="G235" s="211">
        <f t="shared" si="15"/>
        <v>0</v>
      </c>
      <c r="H235" s="212"/>
      <c r="I235" s="152"/>
      <c r="J235" s="152"/>
      <c r="K235" s="152"/>
      <c r="L235" s="150"/>
      <c r="M235" s="150"/>
      <c r="N235" s="150"/>
      <c r="O235" s="150"/>
      <c r="P235" s="151"/>
      <c r="Q235" s="150"/>
      <c r="R235" s="150"/>
      <c r="S235" s="150"/>
      <c r="T235" s="150"/>
      <c r="U235" s="150"/>
      <c r="V235" s="150"/>
      <c r="W235" s="150"/>
      <c r="X235" s="150"/>
      <c r="Y235" s="150"/>
      <c r="Z235" s="150"/>
      <c r="AA235" s="152"/>
      <c r="AB235" s="4">
        <f t="shared" si="13"/>
        <v>0</v>
      </c>
      <c r="AC235" s="4">
        <f t="shared" si="14"/>
        <v>0</v>
      </c>
    </row>
    <row r="236" spans="6:29" ht="20.100000000000001" customHeight="1" x14ac:dyDescent="0.25">
      <c r="F236" s="4">
        <f t="shared" si="12"/>
        <v>0</v>
      </c>
      <c r="G236" s="211">
        <f t="shared" si="15"/>
        <v>0</v>
      </c>
      <c r="H236" s="212"/>
      <c r="I236" s="152"/>
      <c r="J236" s="152"/>
      <c r="K236" s="152"/>
      <c r="L236" s="150"/>
      <c r="M236" s="150"/>
      <c r="N236" s="150"/>
      <c r="O236" s="150"/>
      <c r="P236" s="151"/>
      <c r="Q236" s="150"/>
      <c r="R236" s="150"/>
      <c r="S236" s="150"/>
      <c r="T236" s="150"/>
      <c r="U236" s="150"/>
      <c r="V236" s="150"/>
      <c r="W236" s="150"/>
      <c r="X236" s="150"/>
      <c r="Y236" s="150"/>
      <c r="Z236" s="150"/>
      <c r="AA236" s="152"/>
      <c r="AB236" s="4">
        <f t="shared" si="13"/>
        <v>0</v>
      </c>
      <c r="AC236" s="4">
        <f t="shared" si="14"/>
        <v>0</v>
      </c>
    </row>
    <row r="237" spans="6:29" ht="20.100000000000001" customHeight="1" x14ac:dyDescent="0.25">
      <c r="F237" s="4">
        <f t="shared" si="12"/>
        <v>0</v>
      </c>
      <c r="G237" s="211">
        <f t="shared" si="15"/>
        <v>0</v>
      </c>
      <c r="H237" s="212"/>
      <c r="I237" s="152"/>
      <c r="J237" s="152"/>
      <c r="K237" s="152"/>
      <c r="L237" s="150"/>
      <c r="M237" s="150"/>
      <c r="N237" s="150"/>
      <c r="O237" s="150"/>
      <c r="P237" s="151"/>
      <c r="Q237" s="150"/>
      <c r="R237" s="150"/>
      <c r="S237" s="150"/>
      <c r="T237" s="150"/>
      <c r="U237" s="150"/>
      <c r="V237" s="150"/>
      <c r="W237" s="150"/>
      <c r="X237" s="150"/>
      <c r="Y237" s="150"/>
      <c r="Z237" s="150"/>
      <c r="AA237" s="152"/>
      <c r="AB237" s="4">
        <f t="shared" si="13"/>
        <v>0</v>
      </c>
      <c r="AC237" s="4">
        <f t="shared" si="14"/>
        <v>0</v>
      </c>
    </row>
    <row r="238" spans="6:29" ht="20.100000000000001" customHeight="1" x14ac:dyDescent="0.25">
      <c r="F238" s="4">
        <f t="shared" si="12"/>
        <v>0</v>
      </c>
      <c r="G238" s="211">
        <f t="shared" si="15"/>
        <v>0</v>
      </c>
      <c r="H238" s="212"/>
      <c r="I238" s="152"/>
      <c r="J238" s="152"/>
      <c r="K238" s="152"/>
      <c r="L238" s="150"/>
      <c r="M238" s="150"/>
      <c r="N238" s="150"/>
      <c r="O238" s="150"/>
      <c r="P238" s="151"/>
      <c r="Q238" s="150"/>
      <c r="R238" s="150"/>
      <c r="S238" s="150"/>
      <c r="T238" s="150"/>
      <c r="U238" s="150"/>
      <c r="V238" s="150"/>
      <c r="W238" s="150"/>
      <c r="X238" s="150"/>
      <c r="Y238" s="150"/>
      <c r="Z238" s="150"/>
      <c r="AA238" s="152"/>
      <c r="AB238" s="4">
        <f t="shared" si="13"/>
        <v>0</v>
      </c>
      <c r="AC238" s="4">
        <f t="shared" si="14"/>
        <v>0</v>
      </c>
    </row>
    <row r="239" spans="6:29" ht="20.100000000000001" customHeight="1" x14ac:dyDescent="0.25">
      <c r="F239" s="4">
        <f t="shared" si="12"/>
        <v>0</v>
      </c>
      <c r="G239" s="211">
        <f t="shared" si="15"/>
        <v>0</v>
      </c>
      <c r="H239" s="212"/>
      <c r="I239" s="152"/>
      <c r="J239" s="152"/>
      <c r="K239" s="152"/>
      <c r="L239" s="150"/>
      <c r="M239" s="150"/>
      <c r="N239" s="150"/>
      <c r="O239" s="150"/>
      <c r="P239" s="151"/>
      <c r="Q239" s="150"/>
      <c r="R239" s="150"/>
      <c r="S239" s="150"/>
      <c r="T239" s="150"/>
      <c r="U239" s="150"/>
      <c r="V239" s="150"/>
      <c r="W239" s="150"/>
      <c r="X239" s="150"/>
      <c r="Y239" s="150"/>
      <c r="Z239" s="150"/>
      <c r="AA239" s="152"/>
      <c r="AB239" s="4">
        <f t="shared" si="13"/>
        <v>0</v>
      </c>
      <c r="AC239" s="4">
        <f t="shared" si="14"/>
        <v>0</v>
      </c>
    </row>
    <row r="240" spans="6:29" ht="20.100000000000001" customHeight="1" x14ac:dyDescent="0.25">
      <c r="F240" s="4">
        <f t="shared" si="12"/>
        <v>0</v>
      </c>
      <c r="G240" s="211">
        <f t="shared" si="15"/>
        <v>0</v>
      </c>
      <c r="H240" s="212"/>
      <c r="I240" s="152"/>
      <c r="J240" s="152"/>
      <c r="K240" s="152"/>
      <c r="L240" s="150"/>
      <c r="M240" s="150"/>
      <c r="N240" s="150"/>
      <c r="O240" s="150"/>
      <c r="P240" s="151"/>
      <c r="Q240" s="150"/>
      <c r="R240" s="150"/>
      <c r="S240" s="150"/>
      <c r="T240" s="150"/>
      <c r="U240" s="150"/>
      <c r="V240" s="150"/>
      <c r="W240" s="150"/>
      <c r="X240" s="150"/>
      <c r="Y240" s="150"/>
      <c r="Z240" s="150"/>
      <c r="AA240" s="152"/>
      <c r="AB240" s="4">
        <f t="shared" si="13"/>
        <v>0</v>
      </c>
      <c r="AC240" s="4">
        <f t="shared" si="14"/>
        <v>0</v>
      </c>
    </row>
    <row r="241" spans="6:29" ht="20.100000000000001" customHeight="1" x14ac:dyDescent="0.25">
      <c r="F241" s="4">
        <f t="shared" si="12"/>
        <v>0</v>
      </c>
      <c r="G241" s="211">
        <f t="shared" si="15"/>
        <v>0</v>
      </c>
      <c r="H241" s="212"/>
      <c r="I241" s="152"/>
      <c r="J241" s="152"/>
      <c r="K241" s="152"/>
      <c r="L241" s="150"/>
      <c r="M241" s="150"/>
      <c r="N241" s="150"/>
      <c r="O241" s="150"/>
      <c r="P241" s="151"/>
      <c r="Q241" s="150"/>
      <c r="R241" s="150"/>
      <c r="S241" s="150"/>
      <c r="T241" s="150"/>
      <c r="U241" s="150"/>
      <c r="V241" s="150"/>
      <c r="W241" s="150"/>
      <c r="X241" s="150"/>
      <c r="Y241" s="150"/>
      <c r="Z241" s="150"/>
      <c r="AA241" s="152"/>
      <c r="AB241" s="4">
        <f t="shared" si="13"/>
        <v>0</v>
      </c>
      <c r="AC241" s="4">
        <f t="shared" si="14"/>
        <v>0</v>
      </c>
    </row>
    <row r="242" spans="6:29" ht="20.100000000000001" customHeight="1" x14ac:dyDescent="0.25">
      <c r="F242" s="4">
        <f t="shared" si="12"/>
        <v>0</v>
      </c>
      <c r="G242" s="211">
        <f t="shared" si="15"/>
        <v>0</v>
      </c>
      <c r="H242" s="212"/>
      <c r="I242" s="152"/>
      <c r="J242" s="152"/>
      <c r="K242" s="152"/>
      <c r="L242" s="150"/>
      <c r="M242" s="150"/>
      <c r="N242" s="150"/>
      <c r="O242" s="150"/>
      <c r="P242" s="151"/>
      <c r="Q242" s="150"/>
      <c r="R242" s="150"/>
      <c r="S242" s="150"/>
      <c r="T242" s="150"/>
      <c r="U242" s="150"/>
      <c r="V242" s="150"/>
      <c r="W242" s="150"/>
      <c r="X242" s="150"/>
      <c r="Y242" s="150"/>
      <c r="Z242" s="150"/>
      <c r="AA242" s="152"/>
      <c r="AB242" s="4">
        <f t="shared" si="13"/>
        <v>0</v>
      </c>
      <c r="AC242" s="4">
        <f t="shared" si="14"/>
        <v>0</v>
      </c>
    </row>
    <row r="243" spans="6:29" ht="20.100000000000001" customHeight="1" x14ac:dyDescent="0.25">
      <c r="F243" s="4">
        <f t="shared" si="12"/>
        <v>0</v>
      </c>
      <c r="G243" s="211">
        <f t="shared" si="15"/>
        <v>0</v>
      </c>
      <c r="H243" s="212"/>
      <c r="I243" s="152"/>
      <c r="J243" s="152"/>
      <c r="K243" s="152"/>
      <c r="L243" s="150"/>
      <c r="M243" s="150"/>
      <c r="N243" s="150"/>
      <c r="O243" s="150"/>
      <c r="P243" s="151"/>
      <c r="Q243" s="150"/>
      <c r="R243" s="150"/>
      <c r="S243" s="150"/>
      <c r="T243" s="150"/>
      <c r="U243" s="150"/>
      <c r="V243" s="150"/>
      <c r="W243" s="150"/>
      <c r="X243" s="150"/>
      <c r="Y243" s="150"/>
      <c r="Z243" s="150"/>
      <c r="AA243" s="152"/>
      <c r="AB243" s="4">
        <f t="shared" si="13"/>
        <v>0</v>
      </c>
      <c r="AC243" s="4">
        <f t="shared" si="14"/>
        <v>0</v>
      </c>
    </row>
    <row r="244" spans="6:29" ht="20.100000000000001" customHeight="1" x14ac:dyDescent="0.25">
      <c r="F244" s="4">
        <f t="shared" si="12"/>
        <v>0</v>
      </c>
      <c r="G244" s="211">
        <f t="shared" si="15"/>
        <v>0</v>
      </c>
      <c r="H244" s="212"/>
      <c r="I244" s="152"/>
      <c r="J244" s="152"/>
      <c r="K244" s="152"/>
      <c r="L244" s="150"/>
      <c r="M244" s="150"/>
      <c r="N244" s="150"/>
      <c r="O244" s="150"/>
      <c r="P244" s="151"/>
      <c r="Q244" s="150"/>
      <c r="R244" s="150"/>
      <c r="S244" s="150"/>
      <c r="T244" s="150"/>
      <c r="U244" s="150"/>
      <c r="V244" s="150"/>
      <c r="W244" s="150"/>
      <c r="X244" s="150"/>
      <c r="Y244" s="150"/>
      <c r="Z244" s="150"/>
      <c r="AA244" s="152"/>
      <c r="AB244" s="4">
        <f t="shared" si="13"/>
        <v>0</v>
      </c>
      <c r="AC244" s="4">
        <f t="shared" si="14"/>
        <v>0</v>
      </c>
    </row>
    <row r="245" spans="6:29" ht="20.100000000000001" customHeight="1" x14ac:dyDescent="0.25">
      <c r="F245" s="4">
        <f t="shared" si="12"/>
        <v>0</v>
      </c>
      <c r="G245" s="211">
        <f t="shared" si="15"/>
        <v>0</v>
      </c>
      <c r="H245" s="212"/>
      <c r="I245" s="152"/>
      <c r="J245" s="152"/>
      <c r="K245" s="152"/>
      <c r="L245" s="150"/>
      <c r="M245" s="150"/>
      <c r="N245" s="150"/>
      <c r="O245" s="150"/>
      <c r="P245" s="151"/>
      <c r="Q245" s="150"/>
      <c r="R245" s="150"/>
      <c r="S245" s="150"/>
      <c r="T245" s="150"/>
      <c r="U245" s="150"/>
      <c r="V245" s="150"/>
      <c r="W245" s="150"/>
      <c r="X245" s="150"/>
      <c r="Y245" s="150"/>
      <c r="Z245" s="150"/>
      <c r="AA245" s="152"/>
      <c r="AB245" s="4">
        <f t="shared" si="13"/>
        <v>0</v>
      </c>
      <c r="AC245" s="4">
        <f t="shared" si="14"/>
        <v>0</v>
      </c>
    </row>
    <row r="246" spans="6:29" ht="20.100000000000001" customHeight="1" x14ac:dyDescent="0.25">
      <c r="F246" s="4">
        <f t="shared" si="12"/>
        <v>0</v>
      </c>
      <c r="G246" s="211">
        <f t="shared" si="15"/>
        <v>0</v>
      </c>
      <c r="H246" s="212"/>
      <c r="I246" s="152"/>
      <c r="J246" s="152"/>
      <c r="K246" s="152"/>
      <c r="L246" s="150"/>
      <c r="M246" s="150"/>
      <c r="N246" s="150"/>
      <c r="O246" s="150"/>
      <c r="P246" s="151"/>
      <c r="Q246" s="150"/>
      <c r="R246" s="150"/>
      <c r="S246" s="150"/>
      <c r="T246" s="150"/>
      <c r="U246" s="150"/>
      <c r="V246" s="150"/>
      <c r="W246" s="150"/>
      <c r="X246" s="150"/>
      <c r="Y246" s="150"/>
      <c r="Z246" s="150"/>
      <c r="AA246" s="152"/>
      <c r="AB246" s="4">
        <f t="shared" si="13"/>
        <v>0</v>
      </c>
      <c r="AC246" s="4">
        <f t="shared" si="14"/>
        <v>0</v>
      </c>
    </row>
    <row r="247" spans="6:29" ht="20.100000000000001" customHeight="1" x14ac:dyDescent="0.25">
      <c r="F247" s="4">
        <f t="shared" si="12"/>
        <v>0</v>
      </c>
      <c r="G247" s="211">
        <f t="shared" si="15"/>
        <v>0</v>
      </c>
      <c r="H247" s="212"/>
      <c r="I247" s="152"/>
      <c r="J247" s="152"/>
      <c r="K247" s="152"/>
      <c r="L247" s="150"/>
      <c r="M247" s="150"/>
      <c r="N247" s="150"/>
      <c r="O247" s="150"/>
      <c r="P247" s="151"/>
      <c r="Q247" s="150"/>
      <c r="R247" s="150"/>
      <c r="S247" s="150"/>
      <c r="T247" s="150"/>
      <c r="U247" s="150"/>
      <c r="V247" s="150"/>
      <c r="W247" s="150"/>
      <c r="X247" s="150"/>
      <c r="Y247" s="150"/>
      <c r="Z247" s="150"/>
      <c r="AA247" s="152"/>
      <c r="AB247" s="4">
        <f t="shared" si="13"/>
        <v>0</v>
      </c>
      <c r="AC247" s="4">
        <f t="shared" si="14"/>
        <v>0</v>
      </c>
    </row>
    <row r="248" spans="6:29" ht="20.100000000000001" customHeight="1" x14ac:dyDescent="0.25">
      <c r="F248" s="4">
        <f t="shared" si="12"/>
        <v>0</v>
      </c>
      <c r="G248" s="211">
        <f t="shared" si="15"/>
        <v>0</v>
      </c>
      <c r="H248" s="212"/>
      <c r="I248" s="152"/>
      <c r="J248" s="152"/>
      <c r="K248" s="152"/>
      <c r="L248" s="150"/>
      <c r="M248" s="150"/>
      <c r="N248" s="150"/>
      <c r="O248" s="150"/>
      <c r="P248" s="151"/>
      <c r="Q248" s="150"/>
      <c r="R248" s="150"/>
      <c r="S248" s="150"/>
      <c r="T248" s="150"/>
      <c r="U248" s="150"/>
      <c r="V248" s="150"/>
      <c r="W248" s="150"/>
      <c r="X248" s="150"/>
      <c r="Y248" s="150"/>
      <c r="Z248" s="150"/>
      <c r="AA248" s="152"/>
      <c r="AB248" s="4">
        <f t="shared" si="13"/>
        <v>0</v>
      </c>
      <c r="AC248" s="4">
        <f t="shared" si="14"/>
        <v>0</v>
      </c>
    </row>
    <row r="249" spans="6:29" ht="20.100000000000001" customHeight="1" x14ac:dyDescent="0.25">
      <c r="F249" s="4">
        <f t="shared" si="12"/>
        <v>0</v>
      </c>
      <c r="G249" s="211">
        <f t="shared" si="15"/>
        <v>0</v>
      </c>
      <c r="H249" s="212"/>
      <c r="I249" s="152"/>
      <c r="J249" s="152"/>
      <c r="K249" s="152"/>
      <c r="L249" s="150"/>
      <c r="M249" s="150"/>
      <c r="N249" s="150"/>
      <c r="O249" s="150"/>
      <c r="P249" s="151"/>
      <c r="Q249" s="150"/>
      <c r="R249" s="150"/>
      <c r="S249" s="150"/>
      <c r="T249" s="150"/>
      <c r="U249" s="150"/>
      <c r="V249" s="150"/>
      <c r="W249" s="150"/>
      <c r="X249" s="150"/>
      <c r="Y249" s="150"/>
      <c r="Z249" s="150"/>
      <c r="AA249" s="152"/>
      <c r="AB249" s="4">
        <f t="shared" si="13"/>
        <v>0</v>
      </c>
      <c r="AC249" s="4">
        <f t="shared" si="14"/>
        <v>0</v>
      </c>
    </row>
    <row r="250" spans="6:29" ht="20.100000000000001" customHeight="1" x14ac:dyDescent="0.25">
      <c r="F250" s="4">
        <f t="shared" si="12"/>
        <v>0</v>
      </c>
      <c r="G250" s="211">
        <f t="shared" si="15"/>
        <v>0</v>
      </c>
      <c r="H250" s="212"/>
      <c r="I250" s="152"/>
      <c r="J250" s="152"/>
      <c r="K250" s="152"/>
      <c r="L250" s="150"/>
      <c r="M250" s="150"/>
      <c r="N250" s="150"/>
      <c r="O250" s="150"/>
      <c r="P250" s="151"/>
      <c r="Q250" s="150"/>
      <c r="R250" s="150"/>
      <c r="S250" s="150"/>
      <c r="T250" s="150"/>
      <c r="U250" s="150"/>
      <c r="V250" s="150"/>
      <c r="W250" s="150"/>
      <c r="X250" s="150"/>
      <c r="Y250" s="150"/>
      <c r="Z250" s="150"/>
      <c r="AA250" s="152"/>
      <c r="AB250" s="4">
        <f t="shared" si="13"/>
        <v>0</v>
      </c>
      <c r="AC250" s="4">
        <f t="shared" si="14"/>
        <v>0</v>
      </c>
    </row>
    <row r="251" spans="6:29" ht="20.100000000000001" customHeight="1" x14ac:dyDescent="0.25">
      <c r="F251" s="4">
        <f t="shared" si="12"/>
        <v>0</v>
      </c>
      <c r="G251" s="211">
        <f t="shared" si="15"/>
        <v>0</v>
      </c>
      <c r="H251" s="212"/>
      <c r="I251" s="152"/>
      <c r="J251" s="152"/>
      <c r="K251" s="152"/>
      <c r="L251" s="150"/>
      <c r="M251" s="150"/>
      <c r="N251" s="150"/>
      <c r="O251" s="150"/>
      <c r="P251" s="151"/>
      <c r="Q251" s="150"/>
      <c r="R251" s="150"/>
      <c r="S251" s="150"/>
      <c r="T251" s="150"/>
      <c r="U251" s="150"/>
      <c r="V251" s="150"/>
      <c r="W251" s="150"/>
      <c r="X251" s="150"/>
      <c r="Y251" s="150"/>
      <c r="Z251" s="150"/>
      <c r="AA251" s="152"/>
      <c r="AB251" s="4">
        <f t="shared" si="13"/>
        <v>0</v>
      </c>
      <c r="AC251" s="4">
        <f t="shared" si="14"/>
        <v>0</v>
      </c>
    </row>
    <row r="252" spans="6:29" ht="20.100000000000001" customHeight="1" x14ac:dyDescent="0.25">
      <c r="F252" s="4">
        <f t="shared" si="12"/>
        <v>0</v>
      </c>
      <c r="G252" s="211">
        <f t="shared" si="15"/>
        <v>0</v>
      </c>
      <c r="H252" s="212"/>
      <c r="I252" s="152"/>
      <c r="J252" s="152"/>
      <c r="K252" s="152"/>
      <c r="L252" s="150"/>
      <c r="M252" s="150"/>
      <c r="N252" s="150"/>
      <c r="O252" s="150"/>
      <c r="P252" s="151"/>
      <c r="Q252" s="150"/>
      <c r="R252" s="150"/>
      <c r="S252" s="150"/>
      <c r="T252" s="150"/>
      <c r="U252" s="150"/>
      <c r="V252" s="150"/>
      <c r="W252" s="150"/>
      <c r="X252" s="150"/>
      <c r="Y252" s="150"/>
      <c r="Z252" s="150"/>
      <c r="AA252" s="152"/>
      <c r="AB252" s="4">
        <f t="shared" si="13"/>
        <v>0</v>
      </c>
      <c r="AC252" s="4">
        <f t="shared" si="14"/>
        <v>0</v>
      </c>
    </row>
    <row r="253" spans="6:29" ht="20.100000000000001" customHeight="1" x14ac:dyDescent="0.25">
      <c r="F253" s="4">
        <f t="shared" si="12"/>
        <v>0</v>
      </c>
      <c r="G253" s="211">
        <f t="shared" si="15"/>
        <v>0</v>
      </c>
      <c r="H253" s="212"/>
      <c r="I253" s="152"/>
      <c r="J253" s="152"/>
      <c r="K253" s="152"/>
      <c r="L253" s="150"/>
      <c r="M253" s="150"/>
      <c r="N253" s="150"/>
      <c r="O253" s="150"/>
      <c r="P253" s="151"/>
      <c r="Q253" s="150"/>
      <c r="R253" s="150"/>
      <c r="S253" s="150"/>
      <c r="T253" s="150"/>
      <c r="U253" s="150"/>
      <c r="V253" s="150"/>
      <c r="W253" s="150"/>
      <c r="X253" s="150"/>
      <c r="Y253" s="150"/>
      <c r="Z253" s="150"/>
      <c r="AA253" s="152"/>
      <c r="AB253" s="4">
        <f t="shared" si="13"/>
        <v>0</v>
      </c>
      <c r="AC253" s="4">
        <f t="shared" si="14"/>
        <v>0</v>
      </c>
    </row>
    <row r="254" spans="6:29" ht="20.100000000000001" customHeight="1" x14ac:dyDescent="0.25">
      <c r="F254" s="4">
        <f t="shared" si="12"/>
        <v>0</v>
      </c>
      <c r="G254" s="211">
        <f t="shared" si="15"/>
        <v>0</v>
      </c>
      <c r="H254" s="212"/>
      <c r="I254" s="152"/>
      <c r="J254" s="152"/>
      <c r="K254" s="152"/>
      <c r="L254" s="150"/>
      <c r="M254" s="150"/>
      <c r="N254" s="150"/>
      <c r="O254" s="150"/>
      <c r="P254" s="151"/>
      <c r="Q254" s="150"/>
      <c r="R254" s="150"/>
      <c r="S254" s="150"/>
      <c r="T254" s="150"/>
      <c r="U254" s="150"/>
      <c r="V254" s="150"/>
      <c r="W254" s="150"/>
      <c r="X254" s="150"/>
      <c r="Y254" s="150"/>
      <c r="Z254" s="150"/>
      <c r="AA254" s="152"/>
      <c r="AB254" s="4">
        <f t="shared" si="13"/>
        <v>0</v>
      </c>
      <c r="AC254" s="4">
        <f t="shared" si="14"/>
        <v>0</v>
      </c>
    </row>
    <row r="255" spans="6:29" ht="20.100000000000001" customHeight="1" x14ac:dyDescent="0.25">
      <c r="F255" s="4">
        <f t="shared" si="12"/>
        <v>0</v>
      </c>
      <c r="G255" s="211">
        <f t="shared" si="15"/>
        <v>0</v>
      </c>
      <c r="H255" s="212"/>
      <c r="I255" s="152"/>
      <c r="J255" s="152"/>
      <c r="K255" s="152"/>
      <c r="L255" s="150"/>
      <c r="M255" s="150"/>
      <c r="N255" s="150"/>
      <c r="O255" s="150"/>
      <c r="P255" s="151"/>
      <c r="Q255" s="150"/>
      <c r="R255" s="150"/>
      <c r="S255" s="150"/>
      <c r="T255" s="150"/>
      <c r="U255" s="150"/>
      <c r="V255" s="150"/>
      <c r="W255" s="150"/>
      <c r="X255" s="150"/>
      <c r="Y255" s="150"/>
      <c r="Z255" s="150"/>
      <c r="AA255" s="152"/>
      <c r="AB255" s="4">
        <f t="shared" si="13"/>
        <v>0</v>
      </c>
      <c r="AC255" s="4">
        <f t="shared" si="14"/>
        <v>0</v>
      </c>
    </row>
    <row r="256" spans="6:29" ht="20.100000000000001" customHeight="1" x14ac:dyDescent="0.25">
      <c r="F256" s="4">
        <f t="shared" si="12"/>
        <v>0</v>
      </c>
      <c r="G256" s="211">
        <f t="shared" si="15"/>
        <v>0</v>
      </c>
      <c r="H256" s="212"/>
      <c r="I256" s="152"/>
      <c r="J256" s="152"/>
      <c r="K256" s="152"/>
      <c r="L256" s="150"/>
      <c r="M256" s="150"/>
      <c r="N256" s="150"/>
      <c r="O256" s="150"/>
      <c r="P256" s="151"/>
      <c r="Q256" s="150"/>
      <c r="R256" s="150"/>
      <c r="S256" s="150"/>
      <c r="T256" s="150"/>
      <c r="U256" s="150"/>
      <c r="V256" s="150"/>
      <c r="W256" s="150"/>
      <c r="X256" s="150"/>
      <c r="Y256" s="150"/>
      <c r="Z256" s="150"/>
      <c r="AA256" s="152"/>
      <c r="AB256" s="4">
        <f t="shared" si="13"/>
        <v>0</v>
      </c>
      <c r="AC256" s="4">
        <f t="shared" si="14"/>
        <v>0</v>
      </c>
    </row>
    <row r="257" spans="6:29" ht="20.100000000000001" customHeight="1" x14ac:dyDescent="0.25">
      <c r="F257" s="4">
        <f t="shared" si="12"/>
        <v>0</v>
      </c>
      <c r="G257" s="211">
        <f t="shared" si="15"/>
        <v>0</v>
      </c>
      <c r="H257" s="212"/>
      <c r="I257" s="152"/>
      <c r="J257" s="152"/>
      <c r="K257" s="152"/>
      <c r="L257" s="150"/>
      <c r="M257" s="150"/>
      <c r="N257" s="150"/>
      <c r="O257" s="150"/>
      <c r="P257" s="151"/>
      <c r="Q257" s="150"/>
      <c r="R257" s="150"/>
      <c r="S257" s="150"/>
      <c r="T257" s="150"/>
      <c r="U257" s="150"/>
      <c r="V257" s="150"/>
      <c r="W257" s="150"/>
      <c r="X257" s="150"/>
      <c r="Y257" s="150"/>
      <c r="Z257" s="150"/>
      <c r="AA257" s="152"/>
      <c r="AB257" s="4">
        <f t="shared" si="13"/>
        <v>0</v>
      </c>
      <c r="AC257" s="4">
        <f t="shared" si="14"/>
        <v>0</v>
      </c>
    </row>
    <row r="258" spans="6:29" ht="20.100000000000001" customHeight="1" x14ac:dyDescent="0.25">
      <c r="F258" s="4">
        <f t="shared" si="12"/>
        <v>0</v>
      </c>
      <c r="G258" s="211">
        <f t="shared" si="15"/>
        <v>0</v>
      </c>
      <c r="H258" s="212"/>
      <c r="I258" s="152"/>
      <c r="J258" s="152"/>
      <c r="K258" s="152"/>
      <c r="L258" s="150"/>
      <c r="M258" s="150"/>
      <c r="N258" s="150"/>
      <c r="O258" s="150"/>
      <c r="P258" s="151"/>
      <c r="Q258" s="150"/>
      <c r="R258" s="150"/>
      <c r="S258" s="150"/>
      <c r="T258" s="150"/>
      <c r="U258" s="150"/>
      <c r="V258" s="150"/>
      <c r="W258" s="150"/>
      <c r="X258" s="150"/>
      <c r="Y258" s="150"/>
      <c r="Z258" s="150"/>
      <c r="AA258" s="152"/>
      <c r="AB258" s="4">
        <f t="shared" si="13"/>
        <v>0</v>
      </c>
      <c r="AC258" s="4">
        <f t="shared" si="14"/>
        <v>0</v>
      </c>
    </row>
    <row r="259" spans="6:29" ht="20.100000000000001" customHeight="1" x14ac:dyDescent="0.25">
      <c r="F259" s="4">
        <f t="shared" si="12"/>
        <v>0</v>
      </c>
      <c r="G259" s="211">
        <f t="shared" si="15"/>
        <v>0</v>
      </c>
      <c r="H259" s="212"/>
      <c r="I259" s="152"/>
      <c r="J259" s="152"/>
      <c r="K259" s="152"/>
      <c r="L259" s="150"/>
      <c r="M259" s="150"/>
      <c r="N259" s="150"/>
      <c r="O259" s="150"/>
      <c r="P259" s="151"/>
      <c r="Q259" s="150"/>
      <c r="R259" s="150"/>
      <c r="S259" s="150"/>
      <c r="T259" s="150"/>
      <c r="U259" s="150"/>
      <c r="V259" s="150"/>
      <c r="W259" s="150"/>
      <c r="X259" s="150"/>
      <c r="Y259" s="150"/>
      <c r="Z259" s="150"/>
      <c r="AA259" s="152"/>
      <c r="AB259" s="4">
        <f t="shared" si="13"/>
        <v>0</v>
      </c>
      <c r="AC259" s="4">
        <f t="shared" si="14"/>
        <v>0</v>
      </c>
    </row>
    <row r="260" spans="6:29" ht="20.100000000000001" customHeight="1" x14ac:dyDescent="0.25">
      <c r="F260" s="4">
        <f t="shared" si="12"/>
        <v>0</v>
      </c>
      <c r="G260" s="211">
        <f t="shared" si="15"/>
        <v>0</v>
      </c>
      <c r="H260" s="212"/>
      <c r="I260" s="152"/>
      <c r="J260" s="152"/>
      <c r="K260" s="152"/>
      <c r="L260" s="150"/>
      <c r="M260" s="150"/>
      <c r="N260" s="150"/>
      <c r="O260" s="150"/>
      <c r="P260" s="151"/>
      <c r="Q260" s="150"/>
      <c r="R260" s="150"/>
      <c r="S260" s="150"/>
      <c r="T260" s="150"/>
      <c r="U260" s="150"/>
      <c r="V260" s="150"/>
      <c r="W260" s="150"/>
      <c r="X260" s="150"/>
      <c r="Y260" s="150"/>
      <c r="Z260" s="150"/>
      <c r="AA260" s="152"/>
      <c r="AB260" s="4">
        <f t="shared" si="13"/>
        <v>0</v>
      </c>
      <c r="AC260" s="4">
        <f t="shared" si="14"/>
        <v>0</v>
      </c>
    </row>
    <row r="261" spans="6:29" ht="20.100000000000001" customHeight="1" x14ac:dyDescent="0.25">
      <c r="F261" s="4">
        <f t="shared" si="12"/>
        <v>0</v>
      </c>
      <c r="G261" s="211">
        <f t="shared" si="15"/>
        <v>0</v>
      </c>
      <c r="H261" s="212"/>
      <c r="I261" s="152"/>
      <c r="J261" s="152"/>
      <c r="K261" s="152"/>
      <c r="L261" s="150"/>
      <c r="M261" s="150"/>
      <c r="N261" s="150"/>
      <c r="O261" s="150"/>
      <c r="P261" s="151"/>
      <c r="Q261" s="150"/>
      <c r="R261" s="150"/>
      <c r="S261" s="150"/>
      <c r="T261" s="150"/>
      <c r="U261" s="150"/>
      <c r="V261" s="150"/>
      <c r="W261" s="150"/>
      <c r="X261" s="150"/>
      <c r="Y261" s="150"/>
      <c r="Z261" s="150"/>
      <c r="AA261" s="152"/>
      <c r="AB261" s="4">
        <f t="shared" si="13"/>
        <v>0</v>
      </c>
      <c r="AC261" s="4">
        <f t="shared" si="14"/>
        <v>0</v>
      </c>
    </row>
    <row r="262" spans="6:29" ht="20.100000000000001" customHeight="1" x14ac:dyDescent="0.25">
      <c r="F262" s="4">
        <f t="shared" si="12"/>
        <v>0</v>
      </c>
      <c r="G262" s="211">
        <f t="shared" si="15"/>
        <v>0</v>
      </c>
      <c r="H262" s="212"/>
      <c r="I262" s="152"/>
      <c r="J262" s="152"/>
      <c r="K262" s="152"/>
      <c r="L262" s="150"/>
      <c r="M262" s="150"/>
      <c r="N262" s="150"/>
      <c r="O262" s="150"/>
      <c r="P262" s="151"/>
      <c r="Q262" s="150"/>
      <c r="R262" s="150"/>
      <c r="S262" s="150"/>
      <c r="T262" s="150"/>
      <c r="U262" s="150"/>
      <c r="V262" s="150"/>
      <c r="W262" s="150"/>
      <c r="X262" s="150"/>
      <c r="Y262" s="150"/>
      <c r="Z262" s="150"/>
      <c r="AA262" s="152"/>
      <c r="AB262" s="4">
        <f t="shared" si="13"/>
        <v>0</v>
      </c>
      <c r="AC262" s="4">
        <f t="shared" si="14"/>
        <v>0</v>
      </c>
    </row>
    <row r="263" spans="6:29" ht="20.100000000000001" customHeight="1" x14ac:dyDescent="0.25">
      <c r="F263" s="4">
        <f t="shared" si="12"/>
        <v>0</v>
      </c>
      <c r="G263" s="211">
        <f t="shared" si="15"/>
        <v>0</v>
      </c>
      <c r="H263" s="212"/>
      <c r="I263" s="152"/>
      <c r="J263" s="152"/>
      <c r="K263" s="152"/>
      <c r="L263" s="150"/>
      <c r="M263" s="150"/>
      <c r="N263" s="150"/>
      <c r="O263" s="150"/>
      <c r="P263" s="151"/>
      <c r="Q263" s="150"/>
      <c r="R263" s="150"/>
      <c r="S263" s="150"/>
      <c r="T263" s="150"/>
      <c r="U263" s="150"/>
      <c r="V263" s="150"/>
      <c r="W263" s="150"/>
      <c r="X263" s="150"/>
      <c r="Y263" s="150"/>
      <c r="Z263" s="150"/>
      <c r="AA263" s="152"/>
      <c r="AB263" s="4">
        <f t="shared" si="13"/>
        <v>0</v>
      </c>
      <c r="AC263" s="4">
        <f t="shared" si="14"/>
        <v>0</v>
      </c>
    </row>
    <row r="264" spans="6:29" ht="20.100000000000001" customHeight="1" x14ac:dyDescent="0.25">
      <c r="F264" s="4">
        <f t="shared" si="12"/>
        <v>0</v>
      </c>
      <c r="G264" s="211">
        <f t="shared" si="15"/>
        <v>0</v>
      </c>
      <c r="H264" s="212"/>
      <c r="I264" s="152"/>
      <c r="J264" s="152"/>
      <c r="K264" s="152"/>
      <c r="L264" s="150"/>
      <c r="M264" s="150"/>
      <c r="N264" s="150"/>
      <c r="O264" s="150"/>
      <c r="P264" s="151"/>
      <c r="Q264" s="150"/>
      <c r="R264" s="150"/>
      <c r="S264" s="150"/>
      <c r="T264" s="150"/>
      <c r="U264" s="150"/>
      <c r="V264" s="150"/>
      <c r="W264" s="150"/>
      <c r="X264" s="150"/>
      <c r="Y264" s="150"/>
      <c r="Z264" s="150"/>
      <c r="AA264" s="152"/>
      <c r="AB264" s="4">
        <f t="shared" si="13"/>
        <v>0</v>
      </c>
      <c r="AC264" s="4">
        <f t="shared" si="14"/>
        <v>0</v>
      </c>
    </row>
    <row r="265" spans="6:29" ht="20.100000000000001" customHeight="1" x14ac:dyDescent="0.25">
      <c r="F265" s="4">
        <f t="shared" si="12"/>
        <v>0</v>
      </c>
      <c r="G265" s="211">
        <f t="shared" si="15"/>
        <v>0</v>
      </c>
      <c r="H265" s="212"/>
      <c r="I265" s="152"/>
      <c r="J265" s="152"/>
      <c r="K265" s="152"/>
      <c r="L265" s="150"/>
      <c r="M265" s="150"/>
      <c r="N265" s="150"/>
      <c r="O265" s="150"/>
      <c r="P265" s="151"/>
      <c r="Q265" s="150"/>
      <c r="R265" s="150"/>
      <c r="S265" s="150"/>
      <c r="T265" s="150"/>
      <c r="U265" s="150"/>
      <c r="V265" s="150"/>
      <c r="W265" s="150"/>
      <c r="X265" s="150"/>
      <c r="Y265" s="150"/>
      <c r="Z265" s="150"/>
      <c r="AA265" s="152"/>
      <c r="AB265" s="4">
        <f t="shared" si="13"/>
        <v>0</v>
      </c>
      <c r="AC265" s="4">
        <f t="shared" si="14"/>
        <v>0</v>
      </c>
    </row>
    <row r="266" spans="6:29" ht="20.100000000000001" customHeight="1" x14ac:dyDescent="0.25">
      <c r="F266" s="4">
        <f t="shared" si="12"/>
        <v>0</v>
      </c>
      <c r="G266" s="211">
        <f t="shared" si="15"/>
        <v>0</v>
      </c>
      <c r="H266" s="212"/>
      <c r="I266" s="152"/>
      <c r="J266" s="152"/>
      <c r="K266" s="152"/>
      <c r="L266" s="150"/>
      <c r="M266" s="150"/>
      <c r="N266" s="150"/>
      <c r="O266" s="150"/>
      <c r="P266" s="151"/>
      <c r="Q266" s="150"/>
      <c r="R266" s="150"/>
      <c r="S266" s="150"/>
      <c r="T266" s="150"/>
      <c r="U266" s="150"/>
      <c r="V266" s="150"/>
      <c r="W266" s="150"/>
      <c r="X266" s="150"/>
      <c r="Y266" s="150"/>
      <c r="Z266" s="150"/>
      <c r="AA266" s="152"/>
      <c r="AB266" s="4">
        <f t="shared" si="13"/>
        <v>0</v>
      </c>
      <c r="AC266" s="4">
        <f t="shared" si="14"/>
        <v>0</v>
      </c>
    </row>
    <row r="267" spans="6:29" ht="20.100000000000001" customHeight="1" x14ac:dyDescent="0.25">
      <c r="F267" s="4">
        <f t="shared" ref="F267:F330" si="16">IFERROR(IF($D$13=1,(IF(G267&gt;=1,(IF(H267&gt;=$D$11,(IF(H267&lt;=$D$12,G267,0)),0)),0)),0),0)</f>
        <v>0</v>
      </c>
      <c r="G267" s="211">
        <f t="shared" si="15"/>
        <v>0</v>
      </c>
      <c r="H267" s="212"/>
      <c r="I267" s="152"/>
      <c r="J267" s="152"/>
      <c r="K267" s="152"/>
      <c r="L267" s="150"/>
      <c r="M267" s="150"/>
      <c r="N267" s="150"/>
      <c r="O267" s="150"/>
      <c r="P267" s="151"/>
      <c r="Q267" s="150"/>
      <c r="R267" s="150"/>
      <c r="S267" s="150"/>
      <c r="T267" s="150"/>
      <c r="U267" s="150"/>
      <c r="V267" s="150"/>
      <c r="W267" s="150"/>
      <c r="X267" s="150"/>
      <c r="Y267" s="150"/>
      <c r="Z267" s="150"/>
      <c r="AA267" s="152"/>
      <c r="AB267" s="4">
        <f t="shared" ref="AB267:AB330" si="17">IFERROR(IF(G267&gt;=1,(IF(LEN(R267)&gt;=3,VLOOKUP(R267,$A$1:$B$3,2,0),0)),0),0)</f>
        <v>0</v>
      </c>
      <c r="AC267" s="4">
        <f t="shared" ref="AC267:AC330" si="18">IFERROR(IF(G267&gt;=1,(IF(LEN(S267)&gt;=3,VLOOKUP(S267,$A$5:$B$6,2,0),0)),0),0)</f>
        <v>0</v>
      </c>
    </row>
    <row r="268" spans="6:29" ht="20.100000000000001" customHeight="1" x14ac:dyDescent="0.25">
      <c r="F268" s="4">
        <f t="shared" si="16"/>
        <v>0</v>
      </c>
      <c r="G268" s="211">
        <f t="shared" ref="G268:G331" si="19">IFERROR(IF(H268&gt;=2000,(IF(LEN(J268)&gt;=2,(IF(LEN(K268)&gt;=2,G267+1,0)),0)),0),0)</f>
        <v>0</v>
      </c>
      <c r="H268" s="212"/>
      <c r="I268" s="152"/>
      <c r="J268" s="152"/>
      <c r="K268" s="152"/>
      <c r="L268" s="150"/>
      <c r="M268" s="150"/>
      <c r="N268" s="150"/>
      <c r="O268" s="150"/>
      <c r="P268" s="151"/>
      <c r="Q268" s="150"/>
      <c r="R268" s="150"/>
      <c r="S268" s="150"/>
      <c r="T268" s="150"/>
      <c r="U268" s="150"/>
      <c r="V268" s="150"/>
      <c r="W268" s="150"/>
      <c r="X268" s="150"/>
      <c r="Y268" s="150"/>
      <c r="Z268" s="150"/>
      <c r="AA268" s="152"/>
      <c r="AB268" s="4">
        <f t="shared" si="17"/>
        <v>0</v>
      </c>
      <c r="AC268" s="4">
        <f t="shared" si="18"/>
        <v>0</v>
      </c>
    </row>
    <row r="269" spans="6:29" ht="20.100000000000001" customHeight="1" x14ac:dyDescent="0.25">
      <c r="F269" s="4">
        <f t="shared" si="16"/>
        <v>0</v>
      </c>
      <c r="G269" s="211">
        <f t="shared" si="19"/>
        <v>0</v>
      </c>
      <c r="H269" s="212"/>
      <c r="I269" s="152"/>
      <c r="J269" s="152"/>
      <c r="K269" s="152"/>
      <c r="L269" s="150"/>
      <c r="M269" s="150"/>
      <c r="N269" s="150"/>
      <c r="O269" s="150"/>
      <c r="P269" s="151"/>
      <c r="Q269" s="150"/>
      <c r="R269" s="150"/>
      <c r="S269" s="150"/>
      <c r="T269" s="150"/>
      <c r="U269" s="150"/>
      <c r="V269" s="150"/>
      <c r="W269" s="150"/>
      <c r="X269" s="150"/>
      <c r="Y269" s="150"/>
      <c r="Z269" s="150"/>
      <c r="AA269" s="152"/>
      <c r="AB269" s="4">
        <f t="shared" si="17"/>
        <v>0</v>
      </c>
      <c r="AC269" s="4">
        <f t="shared" si="18"/>
        <v>0</v>
      </c>
    </row>
    <row r="270" spans="6:29" ht="20.100000000000001" customHeight="1" x14ac:dyDescent="0.25">
      <c r="F270" s="4">
        <f t="shared" si="16"/>
        <v>0</v>
      </c>
      <c r="G270" s="211">
        <f t="shared" si="19"/>
        <v>0</v>
      </c>
      <c r="H270" s="212"/>
      <c r="I270" s="152"/>
      <c r="J270" s="152"/>
      <c r="K270" s="152"/>
      <c r="L270" s="150"/>
      <c r="M270" s="150"/>
      <c r="N270" s="150"/>
      <c r="O270" s="150"/>
      <c r="P270" s="151"/>
      <c r="Q270" s="150"/>
      <c r="R270" s="150"/>
      <c r="S270" s="150"/>
      <c r="T270" s="150"/>
      <c r="U270" s="150"/>
      <c r="V270" s="150"/>
      <c r="W270" s="150"/>
      <c r="X270" s="150"/>
      <c r="Y270" s="150"/>
      <c r="Z270" s="150"/>
      <c r="AA270" s="152"/>
      <c r="AB270" s="4">
        <f t="shared" si="17"/>
        <v>0</v>
      </c>
      <c r="AC270" s="4">
        <f t="shared" si="18"/>
        <v>0</v>
      </c>
    </row>
    <row r="271" spans="6:29" ht="20.100000000000001" customHeight="1" x14ac:dyDescent="0.25">
      <c r="F271" s="4">
        <f t="shared" si="16"/>
        <v>0</v>
      </c>
      <c r="G271" s="211">
        <f t="shared" si="19"/>
        <v>0</v>
      </c>
      <c r="H271" s="212"/>
      <c r="I271" s="152"/>
      <c r="J271" s="152"/>
      <c r="K271" s="152"/>
      <c r="L271" s="150"/>
      <c r="M271" s="150"/>
      <c r="N271" s="150"/>
      <c r="O271" s="150"/>
      <c r="P271" s="151"/>
      <c r="Q271" s="150"/>
      <c r="R271" s="150"/>
      <c r="S271" s="150"/>
      <c r="T271" s="150"/>
      <c r="U271" s="150"/>
      <c r="V271" s="150"/>
      <c r="W271" s="150"/>
      <c r="X271" s="150"/>
      <c r="Y271" s="150"/>
      <c r="Z271" s="150"/>
      <c r="AA271" s="152"/>
      <c r="AB271" s="4">
        <f t="shared" si="17"/>
        <v>0</v>
      </c>
      <c r="AC271" s="4">
        <f t="shared" si="18"/>
        <v>0</v>
      </c>
    </row>
    <row r="272" spans="6:29" ht="20.100000000000001" customHeight="1" x14ac:dyDescent="0.25">
      <c r="F272" s="4">
        <f t="shared" si="16"/>
        <v>0</v>
      </c>
      <c r="G272" s="211">
        <f t="shared" si="19"/>
        <v>0</v>
      </c>
      <c r="H272" s="212"/>
      <c r="I272" s="152"/>
      <c r="J272" s="152"/>
      <c r="K272" s="152"/>
      <c r="L272" s="150"/>
      <c r="M272" s="150"/>
      <c r="N272" s="150"/>
      <c r="O272" s="150"/>
      <c r="P272" s="151"/>
      <c r="Q272" s="150"/>
      <c r="R272" s="150"/>
      <c r="S272" s="150"/>
      <c r="T272" s="150"/>
      <c r="U272" s="150"/>
      <c r="V272" s="150"/>
      <c r="W272" s="150"/>
      <c r="X272" s="150"/>
      <c r="Y272" s="150"/>
      <c r="Z272" s="150"/>
      <c r="AA272" s="152"/>
      <c r="AB272" s="4">
        <f t="shared" si="17"/>
        <v>0</v>
      </c>
      <c r="AC272" s="4">
        <f t="shared" si="18"/>
        <v>0</v>
      </c>
    </row>
    <row r="273" spans="6:29" ht="20.100000000000001" customHeight="1" x14ac:dyDescent="0.25">
      <c r="F273" s="4">
        <f t="shared" si="16"/>
        <v>0</v>
      </c>
      <c r="G273" s="211">
        <f t="shared" si="19"/>
        <v>0</v>
      </c>
      <c r="H273" s="212"/>
      <c r="I273" s="152"/>
      <c r="J273" s="152"/>
      <c r="K273" s="152"/>
      <c r="L273" s="150"/>
      <c r="M273" s="150"/>
      <c r="N273" s="150"/>
      <c r="O273" s="150"/>
      <c r="P273" s="151"/>
      <c r="Q273" s="150"/>
      <c r="R273" s="150"/>
      <c r="S273" s="150"/>
      <c r="T273" s="150"/>
      <c r="U273" s="150"/>
      <c r="V273" s="150"/>
      <c r="W273" s="150"/>
      <c r="X273" s="150"/>
      <c r="Y273" s="150"/>
      <c r="Z273" s="150"/>
      <c r="AA273" s="152"/>
      <c r="AB273" s="4">
        <f t="shared" si="17"/>
        <v>0</v>
      </c>
      <c r="AC273" s="4">
        <f t="shared" si="18"/>
        <v>0</v>
      </c>
    </row>
    <row r="274" spans="6:29" ht="20.100000000000001" customHeight="1" x14ac:dyDescent="0.25">
      <c r="F274" s="4">
        <f t="shared" si="16"/>
        <v>0</v>
      </c>
      <c r="G274" s="211">
        <f t="shared" si="19"/>
        <v>0</v>
      </c>
      <c r="H274" s="212"/>
      <c r="I274" s="152"/>
      <c r="J274" s="152"/>
      <c r="K274" s="152"/>
      <c r="L274" s="150"/>
      <c r="M274" s="150"/>
      <c r="N274" s="150"/>
      <c r="O274" s="150"/>
      <c r="P274" s="151"/>
      <c r="Q274" s="150"/>
      <c r="R274" s="150"/>
      <c r="S274" s="150"/>
      <c r="T274" s="150"/>
      <c r="U274" s="150"/>
      <c r="V274" s="150"/>
      <c r="W274" s="150"/>
      <c r="X274" s="150"/>
      <c r="Y274" s="150"/>
      <c r="Z274" s="150"/>
      <c r="AA274" s="152"/>
      <c r="AB274" s="4">
        <f t="shared" si="17"/>
        <v>0</v>
      </c>
      <c r="AC274" s="4">
        <f t="shared" si="18"/>
        <v>0</v>
      </c>
    </row>
    <row r="275" spans="6:29" ht="20.100000000000001" customHeight="1" x14ac:dyDescent="0.25">
      <c r="F275" s="4">
        <f t="shared" si="16"/>
        <v>0</v>
      </c>
      <c r="G275" s="211">
        <f t="shared" si="19"/>
        <v>0</v>
      </c>
      <c r="H275" s="212"/>
      <c r="I275" s="152"/>
      <c r="J275" s="152"/>
      <c r="K275" s="152"/>
      <c r="L275" s="150"/>
      <c r="M275" s="150"/>
      <c r="N275" s="150"/>
      <c r="O275" s="150"/>
      <c r="P275" s="151"/>
      <c r="Q275" s="150"/>
      <c r="R275" s="150"/>
      <c r="S275" s="150"/>
      <c r="T275" s="150"/>
      <c r="U275" s="150"/>
      <c r="V275" s="150"/>
      <c r="W275" s="150"/>
      <c r="X275" s="150"/>
      <c r="Y275" s="150"/>
      <c r="Z275" s="150"/>
      <c r="AA275" s="152"/>
      <c r="AB275" s="4">
        <f t="shared" si="17"/>
        <v>0</v>
      </c>
      <c r="AC275" s="4">
        <f t="shared" si="18"/>
        <v>0</v>
      </c>
    </row>
    <row r="276" spans="6:29" ht="20.100000000000001" customHeight="1" x14ac:dyDescent="0.25">
      <c r="F276" s="4">
        <f t="shared" si="16"/>
        <v>0</v>
      </c>
      <c r="G276" s="211">
        <f t="shared" si="19"/>
        <v>0</v>
      </c>
      <c r="H276" s="212"/>
      <c r="I276" s="152"/>
      <c r="J276" s="152"/>
      <c r="K276" s="152"/>
      <c r="L276" s="150"/>
      <c r="M276" s="150"/>
      <c r="N276" s="150"/>
      <c r="O276" s="150"/>
      <c r="P276" s="151"/>
      <c r="Q276" s="150"/>
      <c r="R276" s="150"/>
      <c r="S276" s="150"/>
      <c r="T276" s="150"/>
      <c r="U276" s="150"/>
      <c r="V276" s="150"/>
      <c r="W276" s="150"/>
      <c r="X276" s="150"/>
      <c r="Y276" s="150"/>
      <c r="Z276" s="150"/>
      <c r="AA276" s="152"/>
      <c r="AB276" s="4">
        <f t="shared" si="17"/>
        <v>0</v>
      </c>
      <c r="AC276" s="4">
        <f t="shared" si="18"/>
        <v>0</v>
      </c>
    </row>
    <row r="277" spans="6:29" ht="20.100000000000001" customHeight="1" x14ac:dyDescent="0.25">
      <c r="F277" s="4">
        <f t="shared" si="16"/>
        <v>0</v>
      </c>
      <c r="G277" s="211">
        <f t="shared" si="19"/>
        <v>0</v>
      </c>
      <c r="H277" s="212"/>
      <c r="I277" s="152"/>
      <c r="J277" s="152"/>
      <c r="K277" s="152"/>
      <c r="L277" s="150"/>
      <c r="M277" s="150"/>
      <c r="N277" s="150"/>
      <c r="O277" s="150"/>
      <c r="P277" s="151"/>
      <c r="Q277" s="150"/>
      <c r="R277" s="150"/>
      <c r="S277" s="150"/>
      <c r="T277" s="150"/>
      <c r="U277" s="150"/>
      <c r="V277" s="150"/>
      <c r="W277" s="150"/>
      <c r="X277" s="150"/>
      <c r="Y277" s="150"/>
      <c r="Z277" s="150"/>
      <c r="AA277" s="152"/>
      <c r="AB277" s="4">
        <f t="shared" si="17"/>
        <v>0</v>
      </c>
      <c r="AC277" s="4">
        <f t="shared" si="18"/>
        <v>0</v>
      </c>
    </row>
    <row r="278" spans="6:29" ht="20.100000000000001" customHeight="1" x14ac:dyDescent="0.25">
      <c r="F278" s="4">
        <f t="shared" si="16"/>
        <v>0</v>
      </c>
      <c r="G278" s="211">
        <f t="shared" si="19"/>
        <v>0</v>
      </c>
      <c r="H278" s="212"/>
      <c r="I278" s="152"/>
      <c r="J278" s="152"/>
      <c r="K278" s="152"/>
      <c r="L278" s="150"/>
      <c r="M278" s="150"/>
      <c r="N278" s="150"/>
      <c r="O278" s="150"/>
      <c r="P278" s="151"/>
      <c r="Q278" s="150"/>
      <c r="R278" s="150"/>
      <c r="S278" s="150"/>
      <c r="T278" s="150"/>
      <c r="U278" s="150"/>
      <c r="V278" s="150"/>
      <c r="W278" s="150"/>
      <c r="X278" s="150"/>
      <c r="Y278" s="150"/>
      <c r="Z278" s="150"/>
      <c r="AA278" s="152"/>
      <c r="AB278" s="4">
        <f t="shared" si="17"/>
        <v>0</v>
      </c>
      <c r="AC278" s="4">
        <f t="shared" si="18"/>
        <v>0</v>
      </c>
    </row>
    <row r="279" spans="6:29" ht="20.100000000000001" customHeight="1" x14ac:dyDescent="0.25">
      <c r="F279" s="4">
        <f t="shared" si="16"/>
        <v>0</v>
      </c>
      <c r="G279" s="211">
        <f t="shared" si="19"/>
        <v>0</v>
      </c>
      <c r="H279" s="212"/>
      <c r="I279" s="152"/>
      <c r="J279" s="152"/>
      <c r="K279" s="152"/>
      <c r="L279" s="150"/>
      <c r="M279" s="150"/>
      <c r="N279" s="150"/>
      <c r="O279" s="150"/>
      <c r="P279" s="151"/>
      <c r="Q279" s="150"/>
      <c r="R279" s="150"/>
      <c r="S279" s="150"/>
      <c r="T279" s="150"/>
      <c r="U279" s="150"/>
      <c r="V279" s="150"/>
      <c r="W279" s="150"/>
      <c r="X279" s="150"/>
      <c r="Y279" s="150"/>
      <c r="Z279" s="150"/>
      <c r="AA279" s="152"/>
      <c r="AB279" s="4">
        <f t="shared" si="17"/>
        <v>0</v>
      </c>
      <c r="AC279" s="4">
        <f t="shared" si="18"/>
        <v>0</v>
      </c>
    </row>
    <row r="280" spans="6:29" ht="20.100000000000001" customHeight="1" x14ac:dyDescent="0.25">
      <c r="F280" s="4">
        <f t="shared" si="16"/>
        <v>0</v>
      </c>
      <c r="G280" s="211">
        <f t="shared" si="19"/>
        <v>0</v>
      </c>
      <c r="H280" s="212"/>
      <c r="I280" s="152"/>
      <c r="J280" s="152"/>
      <c r="K280" s="152"/>
      <c r="L280" s="150"/>
      <c r="M280" s="150"/>
      <c r="N280" s="150"/>
      <c r="O280" s="150"/>
      <c r="P280" s="151"/>
      <c r="Q280" s="150"/>
      <c r="R280" s="150"/>
      <c r="S280" s="150"/>
      <c r="T280" s="150"/>
      <c r="U280" s="150"/>
      <c r="V280" s="150"/>
      <c r="W280" s="150"/>
      <c r="X280" s="150"/>
      <c r="Y280" s="150"/>
      <c r="Z280" s="150"/>
      <c r="AA280" s="152"/>
      <c r="AB280" s="4">
        <f t="shared" si="17"/>
        <v>0</v>
      </c>
      <c r="AC280" s="4">
        <f t="shared" si="18"/>
        <v>0</v>
      </c>
    </row>
    <row r="281" spans="6:29" ht="20.100000000000001" customHeight="1" x14ac:dyDescent="0.25">
      <c r="F281" s="4">
        <f t="shared" si="16"/>
        <v>0</v>
      </c>
      <c r="G281" s="211">
        <f t="shared" si="19"/>
        <v>0</v>
      </c>
      <c r="H281" s="212"/>
      <c r="I281" s="152"/>
      <c r="J281" s="152"/>
      <c r="K281" s="152"/>
      <c r="L281" s="150"/>
      <c r="M281" s="150"/>
      <c r="N281" s="150"/>
      <c r="O281" s="150"/>
      <c r="P281" s="151"/>
      <c r="Q281" s="150"/>
      <c r="R281" s="150"/>
      <c r="S281" s="150"/>
      <c r="T281" s="150"/>
      <c r="U281" s="150"/>
      <c r="V281" s="150"/>
      <c r="W281" s="150"/>
      <c r="X281" s="150"/>
      <c r="Y281" s="150"/>
      <c r="Z281" s="150"/>
      <c r="AA281" s="152"/>
      <c r="AB281" s="4">
        <f t="shared" si="17"/>
        <v>0</v>
      </c>
      <c r="AC281" s="4">
        <f t="shared" si="18"/>
        <v>0</v>
      </c>
    </row>
    <row r="282" spans="6:29" ht="20.100000000000001" customHeight="1" x14ac:dyDescent="0.25">
      <c r="F282" s="4">
        <f t="shared" si="16"/>
        <v>0</v>
      </c>
      <c r="G282" s="211">
        <f t="shared" si="19"/>
        <v>0</v>
      </c>
      <c r="H282" s="212"/>
      <c r="I282" s="152"/>
      <c r="J282" s="152"/>
      <c r="K282" s="152"/>
      <c r="L282" s="150"/>
      <c r="M282" s="150"/>
      <c r="N282" s="150"/>
      <c r="O282" s="150"/>
      <c r="P282" s="151"/>
      <c r="Q282" s="150"/>
      <c r="R282" s="150"/>
      <c r="S282" s="150"/>
      <c r="T282" s="150"/>
      <c r="U282" s="150"/>
      <c r="V282" s="150"/>
      <c r="W282" s="150"/>
      <c r="X282" s="150"/>
      <c r="Y282" s="150"/>
      <c r="Z282" s="150"/>
      <c r="AA282" s="152"/>
      <c r="AB282" s="4">
        <f t="shared" si="17"/>
        <v>0</v>
      </c>
      <c r="AC282" s="4">
        <f t="shared" si="18"/>
        <v>0</v>
      </c>
    </row>
    <row r="283" spans="6:29" ht="20.100000000000001" customHeight="1" x14ac:dyDescent="0.25">
      <c r="F283" s="4">
        <f t="shared" si="16"/>
        <v>0</v>
      </c>
      <c r="G283" s="211">
        <f t="shared" si="19"/>
        <v>0</v>
      </c>
      <c r="H283" s="212"/>
      <c r="I283" s="152"/>
      <c r="J283" s="152"/>
      <c r="K283" s="152"/>
      <c r="L283" s="150"/>
      <c r="M283" s="150"/>
      <c r="N283" s="150"/>
      <c r="O283" s="150"/>
      <c r="P283" s="151"/>
      <c r="Q283" s="150"/>
      <c r="R283" s="150"/>
      <c r="S283" s="150"/>
      <c r="T283" s="150"/>
      <c r="U283" s="150"/>
      <c r="V283" s="150"/>
      <c r="W283" s="150"/>
      <c r="X283" s="150"/>
      <c r="Y283" s="150"/>
      <c r="Z283" s="150"/>
      <c r="AA283" s="152"/>
      <c r="AB283" s="4">
        <f t="shared" si="17"/>
        <v>0</v>
      </c>
      <c r="AC283" s="4">
        <f t="shared" si="18"/>
        <v>0</v>
      </c>
    </row>
    <row r="284" spans="6:29" ht="20.100000000000001" customHeight="1" x14ac:dyDescent="0.25">
      <c r="F284" s="4">
        <f t="shared" si="16"/>
        <v>0</v>
      </c>
      <c r="G284" s="211">
        <f t="shared" si="19"/>
        <v>0</v>
      </c>
      <c r="H284" s="212"/>
      <c r="I284" s="152"/>
      <c r="J284" s="152"/>
      <c r="K284" s="152"/>
      <c r="L284" s="150"/>
      <c r="M284" s="150"/>
      <c r="N284" s="150"/>
      <c r="O284" s="150"/>
      <c r="P284" s="151"/>
      <c r="Q284" s="150"/>
      <c r="R284" s="150"/>
      <c r="S284" s="150"/>
      <c r="T284" s="150"/>
      <c r="U284" s="150"/>
      <c r="V284" s="150"/>
      <c r="W284" s="150"/>
      <c r="X284" s="150"/>
      <c r="Y284" s="150"/>
      <c r="Z284" s="150"/>
      <c r="AA284" s="152"/>
      <c r="AB284" s="4">
        <f t="shared" si="17"/>
        <v>0</v>
      </c>
      <c r="AC284" s="4">
        <f t="shared" si="18"/>
        <v>0</v>
      </c>
    </row>
    <row r="285" spans="6:29" ht="20.100000000000001" customHeight="1" x14ac:dyDescent="0.25">
      <c r="F285" s="4">
        <f t="shared" si="16"/>
        <v>0</v>
      </c>
      <c r="G285" s="211">
        <f t="shared" si="19"/>
        <v>0</v>
      </c>
      <c r="H285" s="212"/>
      <c r="I285" s="152"/>
      <c r="J285" s="152"/>
      <c r="K285" s="152"/>
      <c r="L285" s="150"/>
      <c r="M285" s="150"/>
      <c r="N285" s="150"/>
      <c r="O285" s="150"/>
      <c r="P285" s="151"/>
      <c r="Q285" s="150"/>
      <c r="R285" s="150"/>
      <c r="S285" s="150"/>
      <c r="T285" s="150"/>
      <c r="U285" s="150"/>
      <c r="V285" s="150"/>
      <c r="W285" s="150"/>
      <c r="X285" s="150"/>
      <c r="Y285" s="150"/>
      <c r="Z285" s="150"/>
      <c r="AA285" s="152"/>
      <c r="AB285" s="4">
        <f t="shared" si="17"/>
        <v>0</v>
      </c>
      <c r="AC285" s="4">
        <f t="shared" si="18"/>
        <v>0</v>
      </c>
    </row>
    <row r="286" spans="6:29" ht="20.100000000000001" customHeight="1" x14ac:dyDescent="0.25">
      <c r="F286" s="4">
        <f t="shared" si="16"/>
        <v>0</v>
      </c>
      <c r="G286" s="211">
        <f t="shared" si="19"/>
        <v>0</v>
      </c>
      <c r="H286" s="212"/>
      <c r="I286" s="152"/>
      <c r="J286" s="152"/>
      <c r="K286" s="152"/>
      <c r="L286" s="150"/>
      <c r="M286" s="150"/>
      <c r="N286" s="150"/>
      <c r="O286" s="150"/>
      <c r="P286" s="151"/>
      <c r="Q286" s="150"/>
      <c r="R286" s="150"/>
      <c r="S286" s="150"/>
      <c r="T286" s="150"/>
      <c r="U286" s="150"/>
      <c r="V286" s="150"/>
      <c r="W286" s="150"/>
      <c r="X286" s="150"/>
      <c r="Y286" s="150"/>
      <c r="Z286" s="150"/>
      <c r="AA286" s="152"/>
      <c r="AB286" s="4">
        <f t="shared" si="17"/>
        <v>0</v>
      </c>
      <c r="AC286" s="4">
        <f t="shared" si="18"/>
        <v>0</v>
      </c>
    </row>
    <row r="287" spans="6:29" ht="20.100000000000001" customHeight="1" x14ac:dyDescent="0.25">
      <c r="F287" s="4">
        <f t="shared" si="16"/>
        <v>0</v>
      </c>
      <c r="G287" s="211">
        <f t="shared" si="19"/>
        <v>0</v>
      </c>
      <c r="H287" s="212"/>
      <c r="I287" s="152"/>
      <c r="J287" s="152"/>
      <c r="K287" s="152"/>
      <c r="L287" s="150"/>
      <c r="M287" s="150"/>
      <c r="N287" s="150"/>
      <c r="O287" s="150"/>
      <c r="P287" s="151"/>
      <c r="Q287" s="150"/>
      <c r="R287" s="150"/>
      <c r="S287" s="150"/>
      <c r="T287" s="150"/>
      <c r="U287" s="150"/>
      <c r="V287" s="150"/>
      <c r="W287" s="150"/>
      <c r="X287" s="150"/>
      <c r="Y287" s="150"/>
      <c r="Z287" s="150"/>
      <c r="AA287" s="152"/>
      <c r="AB287" s="4">
        <f t="shared" si="17"/>
        <v>0</v>
      </c>
      <c r="AC287" s="4">
        <f t="shared" si="18"/>
        <v>0</v>
      </c>
    </row>
    <row r="288" spans="6:29" ht="20.100000000000001" customHeight="1" x14ac:dyDescent="0.25">
      <c r="F288" s="4">
        <f t="shared" si="16"/>
        <v>0</v>
      </c>
      <c r="G288" s="211">
        <f t="shared" si="19"/>
        <v>0</v>
      </c>
      <c r="H288" s="212"/>
      <c r="I288" s="152"/>
      <c r="J288" s="152"/>
      <c r="K288" s="152"/>
      <c r="L288" s="150"/>
      <c r="M288" s="150"/>
      <c r="N288" s="150"/>
      <c r="O288" s="150"/>
      <c r="P288" s="151"/>
      <c r="Q288" s="150"/>
      <c r="R288" s="150"/>
      <c r="S288" s="150"/>
      <c r="T288" s="150"/>
      <c r="U288" s="150"/>
      <c r="V288" s="150"/>
      <c r="W288" s="150"/>
      <c r="X288" s="150"/>
      <c r="Y288" s="150"/>
      <c r="Z288" s="150"/>
      <c r="AA288" s="152"/>
      <c r="AB288" s="4">
        <f t="shared" si="17"/>
        <v>0</v>
      </c>
      <c r="AC288" s="4">
        <f t="shared" si="18"/>
        <v>0</v>
      </c>
    </row>
    <row r="289" spans="6:29" ht="20.100000000000001" customHeight="1" x14ac:dyDescent="0.25">
      <c r="F289" s="4">
        <f t="shared" si="16"/>
        <v>0</v>
      </c>
      <c r="G289" s="211">
        <f t="shared" si="19"/>
        <v>0</v>
      </c>
      <c r="H289" s="212"/>
      <c r="I289" s="152"/>
      <c r="J289" s="152"/>
      <c r="K289" s="152"/>
      <c r="L289" s="150"/>
      <c r="M289" s="150"/>
      <c r="N289" s="150"/>
      <c r="O289" s="150"/>
      <c r="P289" s="151"/>
      <c r="Q289" s="150"/>
      <c r="R289" s="150"/>
      <c r="S289" s="150"/>
      <c r="T289" s="150"/>
      <c r="U289" s="150"/>
      <c r="V289" s="150"/>
      <c r="W289" s="150"/>
      <c r="X289" s="150"/>
      <c r="Y289" s="150"/>
      <c r="Z289" s="150"/>
      <c r="AA289" s="152"/>
      <c r="AB289" s="4">
        <f t="shared" si="17"/>
        <v>0</v>
      </c>
      <c r="AC289" s="4">
        <f t="shared" si="18"/>
        <v>0</v>
      </c>
    </row>
    <row r="290" spans="6:29" ht="20.100000000000001" customHeight="1" x14ac:dyDescent="0.25">
      <c r="F290" s="4">
        <f t="shared" si="16"/>
        <v>0</v>
      </c>
      <c r="G290" s="211">
        <f t="shared" si="19"/>
        <v>0</v>
      </c>
      <c r="H290" s="212"/>
      <c r="I290" s="152"/>
      <c r="J290" s="152"/>
      <c r="K290" s="152"/>
      <c r="L290" s="150"/>
      <c r="M290" s="150"/>
      <c r="N290" s="150"/>
      <c r="O290" s="150"/>
      <c r="P290" s="151"/>
      <c r="Q290" s="150"/>
      <c r="R290" s="150"/>
      <c r="S290" s="150"/>
      <c r="T290" s="150"/>
      <c r="U290" s="150"/>
      <c r="V290" s="150"/>
      <c r="W290" s="150"/>
      <c r="X290" s="150"/>
      <c r="Y290" s="150"/>
      <c r="Z290" s="150"/>
      <c r="AA290" s="152"/>
      <c r="AB290" s="4">
        <f t="shared" si="17"/>
        <v>0</v>
      </c>
      <c r="AC290" s="4">
        <f t="shared" si="18"/>
        <v>0</v>
      </c>
    </row>
    <row r="291" spans="6:29" ht="20.100000000000001" customHeight="1" x14ac:dyDescent="0.25">
      <c r="F291" s="4">
        <f t="shared" si="16"/>
        <v>0</v>
      </c>
      <c r="G291" s="211">
        <f t="shared" si="19"/>
        <v>0</v>
      </c>
      <c r="H291" s="212"/>
      <c r="I291" s="152"/>
      <c r="J291" s="152"/>
      <c r="K291" s="152"/>
      <c r="L291" s="150"/>
      <c r="M291" s="150"/>
      <c r="N291" s="150"/>
      <c r="O291" s="150"/>
      <c r="P291" s="151"/>
      <c r="Q291" s="150"/>
      <c r="R291" s="150"/>
      <c r="S291" s="150"/>
      <c r="T291" s="150"/>
      <c r="U291" s="150"/>
      <c r="V291" s="150"/>
      <c r="W291" s="150"/>
      <c r="X291" s="150"/>
      <c r="Y291" s="150"/>
      <c r="Z291" s="150"/>
      <c r="AA291" s="152"/>
      <c r="AB291" s="4">
        <f t="shared" si="17"/>
        <v>0</v>
      </c>
      <c r="AC291" s="4">
        <f t="shared" si="18"/>
        <v>0</v>
      </c>
    </row>
    <row r="292" spans="6:29" ht="20.100000000000001" customHeight="1" x14ac:dyDescent="0.25">
      <c r="F292" s="4">
        <f t="shared" si="16"/>
        <v>0</v>
      </c>
      <c r="G292" s="211">
        <f t="shared" si="19"/>
        <v>0</v>
      </c>
      <c r="H292" s="212"/>
      <c r="I292" s="152"/>
      <c r="J292" s="152"/>
      <c r="K292" s="152"/>
      <c r="L292" s="150"/>
      <c r="M292" s="150"/>
      <c r="N292" s="150"/>
      <c r="O292" s="150"/>
      <c r="P292" s="151"/>
      <c r="Q292" s="150"/>
      <c r="R292" s="150"/>
      <c r="S292" s="150"/>
      <c r="T292" s="150"/>
      <c r="U292" s="150"/>
      <c r="V292" s="150"/>
      <c r="W292" s="150"/>
      <c r="X292" s="150"/>
      <c r="Y292" s="150"/>
      <c r="Z292" s="150"/>
      <c r="AA292" s="152"/>
      <c r="AB292" s="4">
        <f t="shared" si="17"/>
        <v>0</v>
      </c>
      <c r="AC292" s="4">
        <f t="shared" si="18"/>
        <v>0</v>
      </c>
    </row>
    <row r="293" spans="6:29" ht="20.100000000000001" customHeight="1" x14ac:dyDescent="0.25">
      <c r="F293" s="4">
        <f t="shared" si="16"/>
        <v>0</v>
      </c>
      <c r="G293" s="211">
        <f t="shared" si="19"/>
        <v>0</v>
      </c>
      <c r="H293" s="212"/>
      <c r="I293" s="152"/>
      <c r="J293" s="152"/>
      <c r="K293" s="152"/>
      <c r="L293" s="150"/>
      <c r="M293" s="150"/>
      <c r="N293" s="150"/>
      <c r="O293" s="150"/>
      <c r="P293" s="151"/>
      <c r="Q293" s="150"/>
      <c r="R293" s="150"/>
      <c r="S293" s="150"/>
      <c r="T293" s="150"/>
      <c r="U293" s="150"/>
      <c r="V293" s="150"/>
      <c r="W293" s="150"/>
      <c r="X293" s="150"/>
      <c r="Y293" s="150"/>
      <c r="Z293" s="150"/>
      <c r="AA293" s="152"/>
      <c r="AB293" s="4">
        <f t="shared" si="17"/>
        <v>0</v>
      </c>
      <c r="AC293" s="4">
        <f t="shared" si="18"/>
        <v>0</v>
      </c>
    </row>
    <row r="294" spans="6:29" ht="20.100000000000001" customHeight="1" x14ac:dyDescent="0.25">
      <c r="F294" s="4">
        <f t="shared" si="16"/>
        <v>0</v>
      </c>
      <c r="G294" s="211">
        <f t="shared" si="19"/>
        <v>0</v>
      </c>
      <c r="H294" s="212"/>
      <c r="I294" s="152"/>
      <c r="J294" s="152"/>
      <c r="K294" s="152"/>
      <c r="L294" s="150"/>
      <c r="M294" s="150"/>
      <c r="N294" s="150"/>
      <c r="O294" s="150"/>
      <c r="P294" s="151"/>
      <c r="Q294" s="150"/>
      <c r="R294" s="150"/>
      <c r="S294" s="150"/>
      <c r="T294" s="150"/>
      <c r="U294" s="150"/>
      <c r="V294" s="150"/>
      <c r="W294" s="150"/>
      <c r="X294" s="150"/>
      <c r="Y294" s="150"/>
      <c r="Z294" s="150"/>
      <c r="AA294" s="152"/>
      <c r="AB294" s="4">
        <f t="shared" si="17"/>
        <v>0</v>
      </c>
      <c r="AC294" s="4">
        <f t="shared" si="18"/>
        <v>0</v>
      </c>
    </row>
    <row r="295" spans="6:29" ht="20.100000000000001" customHeight="1" x14ac:dyDescent="0.25">
      <c r="F295" s="4">
        <f t="shared" si="16"/>
        <v>0</v>
      </c>
      <c r="G295" s="211">
        <f t="shared" si="19"/>
        <v>0</v>
      </c>
      <c r="H295" s="212"/>
      <c r="I295" s="152"/>
      <c r="J295" s="152"/>
      <c r="K295" s="152"/>
      <c r="L295" s="150"/>
      <c r="M295" s="150"/>
      <c r="N295" s="150"/>
      <c r="O295" s="150"/>
      <c r="P295" s="151"/>
      <c r="Q295" s="150"/>
      <c r="R295" s="150"/>
      <c r="S295" s="150"/>
      <c r="T295" s="150"/>
      <c r="U295" s="150"/>
      <c r="V295" s="150"/>
      <c r="W295" s="150"/>
      <c r="X295" s="150"/>
      <c r="Y295" s="150"/>
      <c r="Z295" s="150"/>
      <c r="AA295" s="152"/>
      <c r="AB295" s="4">
        <f t="shared" si="17"/>
        <v>0</v>
      </c>
      <c r="AC295" s="4">
        <f t="shared" si="18"/>
        <v>0</v>
      </c>
    </row>
    <row r="296" spans="6:29" ht="20.100000000000001" customHeight="1" x14ac:dyDescent="0.25">
      <c r="F296" s="4">
        <f t="shared" si="16"/>
        <v>0</v>
      </c>
      <c r="G296" s="211">
        <f t="shared" si="19"/>
        <v>0</v>
      </c>
      <c r="H296" s="212"/>
      <c r="I296" s="152"/>
      <c r="J296" s="152"/>
      <c r="K296" s="152"/>
      <c r="L296" s="150"/>
      <c r="M296" s="150"/>
      <c r="N296" s="150"/>
      <c r="O296" s="150"/>
      <c r="P296" s="151"/>
      <c r="Q296" s="150"/>
      <c r="R296" s="150"/>
      <c r="S296" s="150"/>
      <c r="T296" s="150"/>
      <c r="U296" s="150"/>
      <c r="V296" s="150"/>
      <c r="W296" s="150"/>
      <c r="X296" s="150"/>
      <c r="Y296" s="150"/>
      <c r="Z296" s="150"/>
      <c r="AA296" s="152"/>
      <c r="AB296" s="4">
        <f t="shared" si="17"/>
        <v>0</v>
      </c>
      <c r="AC296" s="4">
        <f t="shared" si="18"/>
        <v>0</v>
      </c>
    </row>
    <row r="297" spans="6:29" ht="20.100000000000001" customHeight="1" x14ac:dyDescent="0.25">
      <c r="F297" s="4">
        <f t="shared" si="16"/>
        <v>0</v>
      </c>
      <c r="G297" s="211">
        <f t="shared" si="19"/>
        <v>0</v>
      </c>
      <c r="H297" s="212"/>
      <c r="I297" s="152"/>
      <c r="J297" s="152"/>
      <c r="K297" s="152"/>
      <c r="L297" s="150"/>
      <c r="M297" s="150"/>
      <c r="N297" s="150"/>
      <c r="O297" s="150"/>
      <c r="P297" s="151"/>
      <c r="Q297" s="150"/>
      <c r="R297" s="150"/>
      <c r="S297" s="150"/>
      <c r="T297" s="150"/>
      <c r="U297" s="150"/>
      <c r="V297" s="150"/>
      <c r="W297" s="150"/>
      <c r="X297" s="150"/>
      <c r="Y297" s="150"/>
      <c r="Z297" s="150"/>
      <c r="AA297" s="152"/>
      <c r="AB297" s="4">
        <f t="shared" si="17"/>
        <v>0</v>
      </c>
      <c r="AC297" s="4">
        <f t="shared" si="18"/>
        <v>0</v>
      </c>
    </row>
    <row r="298" spans="6:29" ht="20.100000000000001" customHeight="1" x14ac:dyDescent="0.25">
      <c r="F298" s="4">
        <f t="shared" si="16"/>
        <v>0</v>
      </c>
      <c r="G298" s="211">
        <f t="shared" si="19"/>
        <v>0</v>
      </c>
      <c r="H298" s="212"/>
      <c r="I298" s="152"/>
      <c r="J298" s="152"/>
      <c r="K298" s="152"/>
      <c r="L298" s="150"/>
      <c r="M298" s="150"/>
      <c r="N298" s="150"/>
      <c r="O298" s="150"/>
      <c r="P298" s="151"/>
      <c r="Q298" s="150"/>
      <c r="R298" s="150"/>
      <c r="S298" s="150"/>
      <c r="T298" s="150"/>
      <c r="U298" s="150"/>
      <c r="V298" s="150"/>
      <c r="W298" s="150"/>
      <c r="X298" s="150"/>
      <c r="Y298" s="150"/>
      <c r="Z298" s="150"/>
      <c r="AA298" s="152"/>
      <c r="AB298" s="4">
        <f t="shared" si="17"/>
        <v>0</v>
      </c>
      <c r="AC298" s="4">
        <f t="shared" si="18"/>
        <v>0</v>
      </c>
    </row>
    <row r="299" spans="6:29" ht="20.100000000000001" customHeight="1" x14ac:dyDescent="0.25">
      <c r="F299" s="4">
        <f t="shared" si="16"/>
        <v>0</v>
      </c>
      <c r="G299" s="211">
        <f t="shared" si="19"/>
        <v>0</v>
      </c>
      <c r="H299" s="212"/>
      <c r="I299" s="152"/>
      <c r="J299" s="152"/>
      <c r="K299" s="152"/>
      <c r="L299" s="150"/>
      <c r="M299" s="150"/>
      <c r="N299" s="150"/>
      <c r="O299" s="150"/>
      <c r="P299" s="151"/>
      <c r="Q299" s="150"/>
      <c r="R299" s="150"/>
      <c r="S299" s="150"/>
      <c r="T299" s="150"/>
      <c r="U299" s="150"/>
      <c r="V299" s="150"/>
      <c r="W299" s="150"/>
      <c r="X299" s="150"/>
      <c r="Y299" s="150"/>
      <c r="Z299" s="150"/>
      <c r="AA299" s="152"/>
      <c r="AB299" s="4">
        <f t="shared" si="17"/>
        <v>0</v>
      </c>
      <c r="AC299" s="4">
        <f t="shared" si="18"/>
        <v>0</v>
      </c>
    </row>
    <row r="300" spans="6:29" ht="20.100000000000001" customHeight="1" x14ac:dyDescent="0.25">
      <c r="F300" s="4">
        <f t="shared" si="16"/>
        <v>0</v>
      </c>
      <c r="G300" s="211">
        <f t="shared" si="19"/>
        <v>0</v>
      </c>
      <c r="H300" s="212"/>
      <c r="I300" s="152"/>
      <c r="J300" s="152"/>
      <c r="K300" s="152"/>
      <c r="L300" s="150"/>
      <c r="M300" s="150"/>
      <c r="N300" s="150"/>
      <c r="O300" s="150"/>
      <c r="P300" s="151"/>
      <c r="Q300" s="150"/>
      <c r="R300" s="150"/>
      <c r="S300" s="150"/>
      <c r="T300" s="150"/>
      <c r="U300" s="150"/>
      <c r="V300" s="150"/>
      <c r="W300" s="150"/>
      <c r="X300" s="150"/>
      <c r="Y300" s="150"/>
      <c r="Z300" s="150"/>
      <c r="AA300" s="152"/>
      <c r="AB300" s="4">
        <f t="shared" si="17"/>
        <v>0</v>
      </c>
      <c r="AC300" s="4">
        <f t="shared" si="18"/>
        <v>0</v>
      </c>
    </row>
    <row r="301" spans="6:29" ht="20.100000000000001" customHeight="1" x14ac:dyDescent="0.25">
      <c r="F301" s="4">
        <f t="shared" si="16"/>
        <v>0</v>
      </c>
      <c r="G301" s="211">
        <f t="shared" si="19"/>
        <v>0</v>
      </c>
      <c r="H301" s="212"/>
      <c r="I301" s="152"/>
      <c r="J301" s="152"/>
      <c r="K301" s="152"/>
      <c r="L301" s="150"/>
      <c r="M301" s="150"/>
      <c r="N301" s="150"/>
      <c r="O301" s="150"/>
      <c r="P301" s="151"/>
      <c r="Q301" s="150"/>
      <c r="R301" s="150"/>
      <c r="S301" s="150"/>
      <c r="T301" s="150"/>
      <c r="U301" s="150"/>
      <c r="V301" s="150"/>
      <c r="W301" s="150"/>
      <c r="X301" s="150"/>
      <c r="Y301" s="150"/>
      <c r="Z301" s="150"/>
      <c r="AA301" s="152"/>
      <c r="AB301" s="4">
        <f t="shared" si="17"/>
        <v>0</v>
      </c>
      <c r="AC301" s="4">
        <f t="shared" si="18"/>
        <v>0</v>
      </c>
    </row>
    <row r="302" spans="6:29" ht="20.100000000000001" customHeight="1" x14ac:dyDescent="0.25">
      <c r="F302" s="4">
        <f t="shared" si="16"/>
        <v>0</v>
      </c>
      <c r="G302" s="211">
        <f t="shared" si="19"/>
        <v>0</v>
      </c>
      <c r="H302" s="212"/>
      <c r="I302" s="152"/>
      <c r="J302" s="152"/>
      <c r="K302" s="152"/>
      <c r="L302" s="150"/>
      <c r="M302" s="150"/>
      <c r="N302" s="150"/>
      <c r="O302" s="150"/>
      <c r="P302" s="151"/>
      <c r="Q302" s="150"/>
      <c r="R302" s="150"/>
      <c r="S302" s="150"/>
      <c r="T302" s="150"/>
      <c r="U302" s="150"/>
      <c r="V302" s="150"/>
      <c r="W302" s="150"/>
      <c r="X302" s="150"/>
      <c r="Y302" s="150"/>
      <c r="Z302" s="150"/>
      <c r="AA302" s="152"/>
      <c r="AB302" s="4">
        <f t="shared" si="17"/>
        <v>0</v>
      </c>
      <c r="AC302" s="4">
        <f t="shared" si="18"/>
        <v>0</v>
      </c>
    </row>
    <row r="303" spans="6:29" ht="20.100000000000001" customHeight="1" x14ac:dyDescent="0.25">
      <c r="F303" s="4">
        <f t="shared" si="16"/>
        <v>0</v>
      </c>
      <c r="G303" s="211">
        <f t="shared" si="19"/>
        <v>0</v>
      </c>
      <c r="H303" s="212"/>
      <c r="I303" s="152"/>
      <c r="J303" s="152"/>
      <c r="K303" s="152"/>
      <c r="L303" s="150"/>
      <c r="M303" s="150"/>
      <c r="N303" s="150"/>
      <c r="O303" s="150"/>
      <c r="P303" s="151"/>
      <c r="Q303" s="150"/>
      <c r="R303" s="150"/>
      <c r="S303" s="150"/>
      <c r="T303" s="150"/>
      <c r="U303" s="150"/>
      <c r="V303" s="150"/>
      <c r="W303" s="150"/>
      <c r="X303" s="150"/>
      <c r="Y303" s="150"/>
      <c r="Z303" s="150"/>
      <c r="AA303" s="152"/>
      <c r="AB303" s="4">
        <f t="shared" si="17"/>
        <v>0</v>
      </c>
      <c r="AC303" s="4">
        <f t="shared" si="18"/>
        <v>0</v>
      </c>
    </row>
    <row r="304" spans="6:29" ht="20.100000000000001" customHeight="1" x14ac:dyDescent="0.25">
      <c r="F304" s="4">
        <f t="shared" si="16"/>
        <v>0</v>
      </c>
      <c r="G304" s="211">
        <f t="shared" si="19"/>
        <v>0</v>
      </c>
      <c r="H304" s="212"/>
      <c r="I304" s="152"/>
      <c r="J304" s="152"/>
      <c r="K304" s="152"/>
      <c r="L304" s="150"/>
      <c r="M304" s="150"/>
      <c r="N304" s="150"/>
      <c r="O304" s="150"/>
      <c r="P304" s="151"/>
      <c r="Q304" s="150"/>
      <c r="R304" s="150"/>
      <c r="S304" s="150"/>
      <c r="T304" s="150"/>
      <c r="U304" s="150"/>
      <c r="V304" s="150"/>
      <c r="W304" s="150"/>
      <c r="X304" s="150"/>
      <c r="Y304" s="150"/>
      <c r="Z304" s="150"/>
      <c r="AA304" s="152"/>
      <c r="AB304" s="4">
        <f t="shared" si="17"/>
        <v>0</v>
      </c>
      <c r="AC304" s="4">
        <f t="shared" si="18"/>
        <v>0</v>
      </c>
    </row>
    <row r="305" spans="6:29" ht="20.100000000000001" customHeight="1" x14ac:dyDescent="0.25">
      <c r="F305" s="4">
        <f t="shared" si="16"/>
        <v>0</v>
      </c>
      <c r="G305" s="211">
        <f t="shared" si="19"/>
        <v>0</v>
      </c>
      <c r="H305" s="212"/>
      <c r="I305" s="152"/>
      <c r="J305" s="152"/>
      <c r="K305" s="152"/>
      <c r="L305" s="150"/>
      <c r="M305" s="150"/>
      <c r="N305" s="150"/>
      <c r="O305" s="150"/>
      <c r="P305" s="151"/>
      <c r="Q305" s="150"/>
      <c r="R305" s="150"/>
      <c r="S305" s="150"/>
      <c r="T305" s="150"/>
      <c r="U305" s="150"/>
      <c r="V305" s="150"/>
      <c r="W305" s="150"/>
      <c r="X305" s="150"/>
      <c r="Y305" s="150"/>
      <c r="Z305" s="150"/>
      <c r="AA305" s="152"/>
      <c r="AB305" s="4">
        <f t="shared" si="17"/>
        <v>0</v>
      </c>
      <c r="AC305" s="4">
        <f t="shared" si="18"/>
        <v>0</v>
      </c>
    </row>
    <row r="306" spans="6:29" ht="20.100000000000001" customHeight="1" x14ac:dyDescent="0.25">
      <c r="F306" s="4">
        <f t="shared" si="16"/>
        <v>0</v>
      </c>
      <c r="G306" s="211">
        <f t="shared" si="19"/>
        <v>0</v>
      </c>
      <c r="H306" s="212"/>
      <c r="I306" s="152"/>
      <c r="J306" s="152"/>
      <c r="K306" s="152"/>
      <c r="L306" s="150"/>
      <c r="M306" s="150"/>
      <c r="N306" s="150"/>
      <c r="O306" s="150"/>
      <c r="P306" s="151"/>
      <c r="Q306" s="150"/>
      <c r="R306" s="150"/>
      <c r="S306" s="150"/>
      <c r="T306" s="150"/>
      <c r="U306" s="150"/>
      <c r="V306" s="150"/>
      <c r="W306" s="150"/>
      <c r="X306" s="150"/>
      <c r="Y306" s="150"/>
      <c r="Z306" s="150"/>
      <c r="AA306" s="152"/>
      <c r="AB306" s="4">
        <f t="shared" si="17"/>
        <v>0</v>
      </c>
      <c r="AC306" s="4">
        <f t="shared" si="18"/>
        <v>0</v>
      </c>
    </row>
    <row r="307" spans="6:29" ht="20.100000000000001" customHeight="1" x14ac:dyDescent="0.25">
      <c r="F307" s="4">
        <f t="shared" si="16"/>
        <v>0</v>
      </c>
      <c r="G307" s="211">
        <f t="shared" si="19"/>
        <v>0</v>
      </c>
      <c r="H307" s="212"/>
      <c r="I307" s="152"/>
      <c r="J307" s="152"/>
      <c r="K307" s="152"/>
      <c r="L307" s="150"/>
      <c r="M307" s="150"/>
      <c r="N307" s="150"/>
      <c r="O307" s="150"/>
      <c r="P307" s="151"/>
      <c r="Q307" s="150"/>
      <c r="R307" s="150"/>
      <c r="S307" s="150"/>
      <c r="T307" s="150"/>
      <c r="U307" s="150"/>
      <c r="V307" s="150"/>
      <c r="W307" s="150"/>
      <c r="X307" s="150"/>
      <c r="Y307" s="150"/>
      <c r="Z307" s="150"/>
      <c r="AA307" s="152"/>
      <c r="AB307" s="4">
        <f t="shared" si="17"/>
        <v>0</v>
      </c>
      <c r="AC307" s="4">
        <f t="shared" si="18"/>
        <v>0</v>
      </c>
    </row>
    <row r="308" spans="6:29" ht="20.100000000000001" customHeight="1" x14ac:dyDescent="0.25">
      <c r="F308" s="4">
        <f t="shared" si="16"/>
        <v>0</v>
      </c>
      <c r="G308" s="211">
        <f t="shared" si="19"/>
        <v>0</v>
      </c>
      <c r="H308" s="212"/>
      <c r="I308" s="152"/>
      <c r="J308" s="152"/>
      <c r="K308" s="152"/>
      <c r="L308" s="150"/>
      <c r="M308" s="150"/>
      <c r="N308" s="150"/>
      <c r="O308" s="150"/>
      <c r="P308" s="151"/>
      <c r="Q308" s="150"/>
      <c r="R308" s="150"/>
      <c r="S308" s="150"/>
      <c r="T308" s="150"/>
      <c r="U308" s="150"/>
      <c r="V308" s="150"/>
      <c r="W308" s="150"/>
      <c r="X308" s="150"/>
      <c r="Y308" s="150"/>
      <c r="Z308" s="150"/>
      <c r="AA308" s="152"/>
      <c r="AB308" s="4">
        <f t="shared" si="17"/>
        <v>0</v>
      </c>
      <c r="AC308" s="4">
        <f t="shared" si="18"/>
        <v>0</v>
      </c>
    </row>
    <row r="309" spans="6:29" ht="20.100000000000001" customHeight="1" x14ac:dyDescent="0.25">
      <c r="F309" s="4">
        <f t="shared" si="16"/>
        <v>0</v>
      </c>
      <c r="G309" s="211">
        <f t="shared" si="19"/>
        <v>0</v>
      </c>
      <c r="H309" s="212"/>
      <c r="I309" s="152"/>
      <c r="J309" s="152"/>
      <c r="K309" s="152"/>
      <c r="L309" s="150"/>
      <c r="M309" s="150"/>
      <c r="N309" s="150"/>
      <c r="O309" s="150"/>
      <c r="P309" s="151"/>
      <c r="Q309" s="150"/>
      <c r="R309" s="150"/>
      <c r="S309" s="150"/>
      <c r="T309" s="150"/>
      <c r="U309" s="150"/>
      <c r="V309" s="150"/>
      <c r="W309" s="150"/>
      <c r="X309" s="150"/>
      <c r="Y309" s="150"/>
      <c r="Z309" s="150"/>
      <c r="AA309" s="152"/>
      <c r="AB309" s="4">
        <f t="shared" si="17"/>
        <v>0</v>
      </c>
      <c r="AC309" s="4">
        <f t="shared" si="18"/>
        <v>0</v>
      </c>
    </row>
    <row r="310" spans="6:29" ht="20.100000000000001" customHeight="1" x14ac:dyDescent="0.25">
      <c r="F310" s="4">
        <f t="shared" si="16"/>
        <v>0</v>
      </c>
      <c r="G310" s="211">
        <f t="shared" si="19"/>
        <v>0</v>
      </c>
      <c r="H310" s="212"/>
      <c r="I310" s="152"/>
      <c r="J310" s="152"/>
      <c r="K310" s="152"/>
      <c r="L310" s="150"/>
      <c r="M310" s="150"/>
      <c r="N310" s="150"/>
      <c r="O310" s="150"/>
      <c r="P310" s="151"/>
      <c r="Q310" s="150"/>
      <c r="R310" s="150"/>
      <c r="S310" s="150"/>
      <c r="T310" s="150"/>
      <c r="U310" s="150"/>
      <c r="V310" s="150"/>
      <c r="W310" s="150"/>
      <c r="X310" s="150"/>
      <c r="Y310" s="150"/>
      <c r="Z310" s="150"/>
      <c r="AA310" s="152"/>
      <c r="AB310" s="4">
        <f t="shared" si="17"/>
        <v>0</v>
      </c>
      <c r="AC310" s="4">
        <f t="shared" si="18"/>
        <v>0</v>
      </c>
    </row>
    <row r="311" spans="6:29" ht="20.100000000000001" customHeight="1" x14ac:dyDescent="0.25">
      <c r="F311" s="4">
        <f t="shared" si="16"/>
        <v>0</v>
      </c>
      <c r="G311" s="211">
        <f t="shared" si="19"/>
        <v>0</v>
      </c>
      <c r="H311" s="212"/>
      <c r="I311" s="152"/>
      <c r="J311" s="152"/>
      <c r="K311" s="152"/>
      <c r="L311" s="150"/>
      <c r="M311" s="150"/>
      <c r="N311" s="150"/>
      <c r="O311" s="150"/>
      <c r="P311" s="151"/>
      <c r="Q311" s="150"/>
      <c r="R311" s="150"/>
      <c r="S311" s="150"/>
      <c r="T311" s="150"/>
      <c r="U311" s="150"/>
      <c r="V311" s="150"/>
      <c r="W311" s="150"/>
      <c r="X311" s="150"/>
      <c r="Y311" s="150"/>
      <c r="Z311" s="150"/>
      <c r="AA311" s="152"/>
      <c r="AB311" s="4">
        <f t="shared" si="17"/>
        <v>0</v>
      </c>
      <c r="AC311" s="4">
        <f t="shared" si="18"/>
        <v>0</v>
      </c>
    </row>
    <row r="312" spans="6:29" ht="20.100000000000001" customHeight="1" x14ac:dyDescent="0.25">
      <c r="F312" s="4">
        <f t="shared" si="16"/>
        <v>0</v>
      </c>
      <c r="G312" s="211">
        <f t="shared" si="19"/>
        <v>0</v>
      </c>
      <c r="H312" s="212"/>
      <c r="I312" s="152"/>
      <c r="J312" s="152"/>
      <c r="K312" s="152"/>
      <c r="L312" s="150"/>
      <c r="M312" s="150"/>
      <c r="N312" s="150"/>
      <c r="O312" s="150"/>
      <c r="P312" s="151"/>
      <c r="Q312" s="150"/>
      <c r="R312" s="150"/>
      <c r="S312" s="150"/>
      <c r="T312" s="150"/>
      <c r="U312" s="150"/>
      <c r="V312" s="150"/>
      <c r="W312" s="150"/>
      <c r="X312" s="150"/>
      <c r="Y312" s="150"/>
      <c r="Z312" s="150"/>
      <c r="AA312" s="152"/>
      <c r="AB312" s="4">
        <f t="shared" si="17"/>
        <v>0</v>
      </c>
      <c r="AC312" s="4">
        <f t="shared" si="18"/>
        <v>0</v>
      </c>
    </row>
    <row r="313" spans="6:29" ht="20.100000000000001" customHeight="1" x14ac:dyDescent="0.25">
      <c r="F313" s="4">
        <f t="shared" si="16"/>
        <v>0</v>
      </c>
      <c r="G313" s="211">
        <f t="shared" si="19"/>
        <v>0</v>
      </c>
      <c r="H313" s="212"/>
      <c r="I313" s="152"/>
      <c r="J313" s="152"/>
      <c r="K313" s="152"/>
      <c r="L313" s="150"/>
      <c r="M313" s="150"/>
      <c r="N313" s="150"/>
      <c r="O313" s="150"/>
      <c r="P313" s="151"/>
      <c r="Q313" s="150"/>
      <c r="R313" s="150"/>
      <c r="S313" s="150"/>
      <c r="T313" s="150"/>
      <c r="U313" s="150"/>
      <c r="V313" s="150"/>
      <c r="W313" s="150"/>
      <c r="X313" s="150"/>
      <c r="Y313" s="150"/>
      <c r="Z313" s="150"/>
      <c r="AA313" s="152"/>
      <c r="AB313" s="4">
        <f t="shared" si="17"/>
        <v>0</v>
      </c>
      <c r="AC313" s="4">
        <f t="shared" si="18"/>
        <v>0</v>
      </c>
    </row>
    <row r="314" spans="6:29" ht="20.100000000000001" customHeight="1" x14ac:dyDescent="0.25">
      <c r="F314" s="4">
        <f t="shared" si="16"/>
        <v>0</v>
      </c>
      <c r="G314" s="211">
        <f t="shared" si="19"/>
        <v>0</v>
      </c>
      <c r="H314" s="212"/>
      <c r="I314" s="152"/>
      <c r="J314" s="152"/>
      <c r="K314" s="152"/>
      <c r="L314" s="150"/>
      <c r="M314" s="150"/>
      <c r="N314" s="150"/>
      <c r="O314" s="150"/>
      <c r="P314" s="151"/>
      <c r="Q314" s="150"/>
      <c r="R314" s="150"/>
      <c r="S314" s="150"/>
      <c r="T314" s="150"/>
      <c r="U314" s="150"/>
      <c r="V314" s="150"/>
      <c r="W314" s="150"/>
      <c r="X314" s="150"/>
      <c r="Y314" s="150"/>
      <c r="Z314" s="150"/>
      <c r="AA314" s="152"/>
      <c r="AB314" s="4">
        <f t="shared" si="17"/>
        <v>0</v>
      </c>
      <c r="AC314" s="4">
        <f t="shared" si="18"/>
        <v>0</v>
      </c>
    </row>
    <row r="315" spans="6:29" ht="20.100000000000001" customHeight="1" x14ac:dyDescent="0.25">
      <c r="F315" s="4">
        <f t="shared" si="16"/>
        <v>0</v>
      </c>
      <c r="G315" s="211">
        <f t="shared" si="19"/>
        <v>0</v>
      </c>
      <c r="H315" s="212"/>
      <c r="I315" s="152"/>
      <c r="J315" s="152"/>
      <c r="K315" s="152"/>
      <c r="L315" s="150"/>
      <c r="M315" s="150"/>
      <c r="N315" s="150"/>
      <c r="O315" s="150"/>
      <c r="P315" s="151"/>
      <c r="Q315" s="150"/>
      <c r="R315" s="150"/>
      <c r="S315" s="150"/>
      <c r="T315" s="150"/>
      <c r="U315" s="150"/>
      <c r="V315" s="150"/>
      <c r="W315" s="150"/>
      <c r="X315" s="150"/>
      <c r="Y315" s="150"/>
      <c r="Z315" s="150"/>
      <c r="AA315" s="152"/>
      <c r="AB315" s="4">
        <f t="shared" si="17"/>
        <v>0</v>
      </c>
      <c r="AC315" s="4">
        <f t="shared" si="18"/>
        <v>0</v>
      </c>
    </row>
    <row r="316" spans="6:29" ht="20.100000000000001" customHeight="1" x14ac:dyDescent="0.25">
      <c r="F316" s="4">
        <f t="shared" si="16"/>
        <v>0</v>
      </c>
      <c r="G316" s="211">
        <f t="shared" si="19"/>
        <v>0</v>
      </c>
      <c r="H316" s="212"/>
      <c r="I316" s="152"/>
      <c r="J316" s="152"/>
      <c r="K316" s="152"/>
      <c r="L316" s="150"/>
      <c r="M316" s="150"/>
      <c r="N316" s="150"/>
      <c r="O316" s="150"/>
      <c r="P316" s="151"/>
      <c r="Q316" s="150"/>
      <c r="R316" s="150"/>
      <c r="S316" s="150"/>
      <c r="T316" s="150"/>
      <c r="U316" s="150"/>
      <c r="V316" s="150"/>
      <c r="W316" s="150"/>
      <c r="X316" s="150"/>
      <c r="Y316" s="150"/>
      <c r="Z316" s="150"/>
      <c r="AA316" s="152"/>
      <c r="AB316" s="4">
        <f t="shared" si="17"/>
        <v>0</v>
      </c>
      <c r="AC316" s="4">
        <f t="shared" si="18"/>
        <v>0</v>
      </c>
    </row>
    <row r="317" spans="6:29" ht="20.100000000000001" customHeight="1" x14ac:dyDescent="0.25">
      <c r="F317" s="4">
        <f t="shared" si="16"/>
        <v>0</v>
      </c>
      <c r="G317" s="211">
        <f t="shared" si="19"/>
        <v>0</v>
      </c>
      <c r="H317" s="212"/>
      <c r="I317" s="152"/>
      <c r="J317" s="152"/>
      <c r="K317" s="152"/>
      <c r="L317" s="150"/>
      <c r="M317" s="150"/>
      <c r="N317" s="150"/>
      <c r="O317" s="150"/>
      <c r="P317" s="151"/>
      <c r="Q317" s="150"/>
      <c r="R317" s="150"/>
      <c r="S317" s="150"/>
      <c r="T317" s="150"/>
      <c r="U317" s="150"/>
      <c r="V317" s="150"/>
      <c r="W317" s="150"/>
      <c r="X317" s="150"/>
      <c r="Y317" s="150"/>
      <c r="Z317" s="150"/>
      <c r="AA317" s="152"/>
      <c r="AB317" s="4">
        <f t="shared" si="17"/>
        <v>0</v>
      </c>
      <c r="AC317" s="4">
        <f t="shared" si="18"/>
        <v>0</v>
      </c>
    </row>
    <row r="318" spans="6:29" ht="20.100000000000001" customHeight="1" x14ac:dyDescent="0.25">
      <c r="F318" s="4">
        <f t="shared" si="16"/>
        <v>0</v>
      </c>
      <c r="G318" s="211">
        <f t="shared" si="19"/>
        <v>0</v>
      </c>
      <c r="H318" s="212"/>
      <c r="I318" s="152"/>
      <c r="J318" s="152"/>
      <c r="K318" s="152"/>
      <c r="L318" s="150"/>
      <c r="M318" s="150"/>
      <c r="N318" s="150"/>
      <c r="O318" s="150"/>
      <c r="P318" s="151"/>
      <c r="Q318" s="150"/>
      <c r="R318" s="150"/>
      <c r="S318" s="150"/>
      <c r="T318" s="150"/>
      <c r="U318" s="150"/>
      <c r="V318" s="150"/>
      <c r="W318" s="150"/>
      <c r="X318" s="150"/>
      <c r="Y318" s="150"/>
      <c r="Z318" s="150"/>
      <c r="AA318" s="152"/>
      <c r="AB318" s="4">
        <f t="shared" si="17"/>
        <v>0</v>
      </c>
      <c r="AC318" s="4">
        <f t="shared" si="18"/>
        <v>0</v>
      </c>
    </row>
    <row r="319" spans="6:29" ht="20.100000000000001" customHeight="1" x14ac:dyDescent="0.25">
      <c r="F319" s="4">
        <f t="shared" si="16"/>
        <v>0</v>
      </c>
      <c r="G319" s="211">
        <f t="shared" si="19"/>
        <v>0</v>
      </c>
      <c r="H319" s="212"/>
      <c r="I319" s="152"/>
      <c r="J319" s="152"/>
      <c r="K319" s="152"/>
      <c r="L319" s="150"/>
      <c r="M319" s="150"/>
      <c r="N319" s="150"/>
      <c r="O319" s="150"/>
      <c r="P319" s="151"/>
      <c r="Q319" s="150"/>
      <c r="R319" s="150"/>
      <c r="S319" s="150"/>
      <c r="T319" s="150"/>
      <c r="U319" s="150"/>
      <c r="V319" s="150"/>
      <c r="W319" s="150"/>
      <c r="X319" s="150"/>
      <c r="Y319" s="150"/>
      <c r="Z319" s="150"/>
      <c r="AA319" s="152"/>
      <c r="AB319" s="4">
        <f t="shared" si="17"/>
        <v>0</v>
      </c>
      <c r="AC319" s="4">
        <f t="shared" si="18"/>
        <v>0</v>
      </c>
    </row>
    <row r="320" spans="6:29" ht="20.100000000000001" customHeight="1" x14ac:dyDescent="0.25">
      <c r="F320" s="4">
        <f t="shared" si="16"/>
        <v>0</v>
      </c>
      <c r="G320" s="211">
        <f t="shared" si="19"/>
        <v>0</v>
      </c>
      <c r="H320" s="212"/>
      <c r="I320" s="152"/>
      <c r="J320" s="152"/>
      <c r="K320" s="152"/>
      <c r="L320" s="150"/>
      <c r="M320" s="150"/>
      <c r="N320" s="150"/>
      <c r="O320" s="150"/>
      <c r="P320" s="151"/>
      <c r="Q320" s="150"/>
      <c r="R320" s="150"/>
      <c r="S320" s="150"/>
      <c r="T320" s="150"/>
      <c r="U320" s="150"/>
      <c r="V320" s="150"/>
      <c r="W320" s="150"/>
      <c r="X320" s="150"/>
      <c r="Y320" s="150"/>
      <c r="Z320" s="150"/>
      <c r="AA320" s="152"/>
      <c r="AB320" s="4">
        <f t="shared" si="17"/>
        <v>0</v>
      </c>
      <c r="AC320" s="4">
        <f t="shared" si="18"/>
        <v>0</v>
      </c>
    </row>
    <row r="321" spans="6:29" ht="20.100000000000001" customHeight="1" x14ac:dyDescent="0.25">
      <c r="F321" s="4">
        <f t="shared" si="16"/>
        <v>0</v>
      </c>
      <c r="G321" s="211">
        <f t="shared" si="19"/>
        <v>0</v>
      </c>
      <c r="H321" s="212"/>
      <c r="I321" s="152"/>
      <c r="J321" s="152"/>
      <c r="K321" s="152"/>
      <c r="L321" s="150"/>
      <c r="M321" s="150"/>
      <c r="N321" s="150"/>
      <c r="O321" s="150"/>
      <c r="P321" s="151"/>
      <c r="Q321" s="150"/>
      <c r="R321" s="150"/>
      <c r="S321" s="150"/>
      <c r="T321" s="150"/>
      <c r="U321" s="150"/>
      <c r="V321" s="150"/>
      <c r="W321" s="150"/>
      <c r="X321" s="150"/>
      <c r="Y321" s="150"/>
      <c r="Z321" s="150"/>
      <c r="AA321" s="152"/>
      <c r="AB321" s="4">
        <f t="shared" si="17"/>
        <v>0</v>
      </c>
      <c r="AC321" s="4">
        <f t="shared" si="18"/>
        <v>0</v>
      </c>
    </row>
    <row r="322" spans="6:29" ht="20.100000000000001" customHeight="1" x14ac:dyDescent="0.25">
      <c r="F322" s="4">
        <f t="shared" si="16"/>
        <v>0</v>
      </c>
      <c r="G322" s="211">
        <f t="shared" si="19"/>
        <v>0</v>
      </c>
      <c r="H322" s="212"/>
      <c r="I322" s="152"/>
      <c r="J322" s="152"/>
      <c r="K322" s="152"/>
      <c r="L322" s="150"/>
      <c r="M322" s="150"/>
      <c r="N322" s="150"/>
      <c r="O322" s="150"/>
      <c r="P322" s="151"/>
      <c r="Q322" s="150"/>
      <c r="R322" s="150"/>
      <c r="S322" s="150"/>
      <c r="T322" s="150"/>
      <c r="U322" s="150"/>
      <c r="V322" s="150"/>
      <c r="W322" s="150"/>
      <c r="X322" s="150"/>
      <c r="Y322" s="150"/>
      <c r="Z322" s="150"/>
      <c r="AA322" s="152"/>
      <c r="AB322" s="4">
        <f t="shared" si="17"/>
        <v>0</v>
      </c>
      <c r="AC322" s="4">
        <f t="shared" si="18"/>
        <v>0</v>
      </c>
    </row>
    <row r="323" spans="6:29" ht="20.100000000000001" customHeight="1" x14ac:dyDescent="0.25">
      <c r="F323" s="4">
        <f t="shared" si="16"/>
        <v>0</v>
      </c>
      <c r="G323" s="211">
        <f t="shared" si="19"/>
        <v>0</v>
      </c>
      <c r="H323" s="212"/>
      <c r="I323" s="152"/>
      <c r="J323" s="152"/>
      <c r="K323" s="152"/>
      <c r="L323" s="150"/>
      <c r="M323" s="150"/>
      <c r="N323" s="150"/>
      <c r="O323" s="150"/>
      <c r="P323" s="151"/>
      <c r="Q323" s="150"/>
      <c r="R323" s="150"/>
      <c r="S323" s="150"/>
      <c r="T323" s="150"/>
      <c r="U323" s="150"/>
      <c r="V323" s="150"/>
      <c r="W323" s="150"/>
      <c r="X323" s="150"/>
      <c r="Y323" s="150"/>
      <c r="Z323" s="150"/>
      <c r="AA323" s="152"/>
      <c r="AB323" s="4">
        <f t="shared" si="17"/>
        <v>0</v>
      </c>
      <c r="AC323" s="4">
        <f t="shared" si="18"/>
        <v>0</v>
      </c>
    </row>
    <row r="324" spans="6:29" ht="20.100000000000001" customHeight="1" x14ac:dyDescent="0.25">
      <c r="F324" s="4">
        <f t="shared" si="16"/>
        <v>0</v>
      </c>
      <c r="G324" s="211">
        <f t="shared" si="19"/>
        <v>0</v>
      </c>
      <c r="H324" s="212"/>
      <c r="I324" s="152"/>
      <c r="J324" s="152"/>
      <c r="K324" s="152"/>
      <c r="L324" s="150"/>
      <c r="M324" s="150"/>
      <c r="N324" s="150"/>
      <c r="O324" s="150"/>
      <c r="P324" s="151"/>
      <c r="Q324" s="150"/>
      <c r="R324" s="150"/>
      <c r="S324" s="150"/>
      <c r="T324" s="150"/>
      <c r="U324" s="150"/>
      <c r="V324" s="150"/>
      <c r="W324" s="150"/>
      <c r="X324" s="150"/>
      <c r="Y324" s="150"/>
      <c r="Z324" s="150"/>
      <c r="AA324" s="152"/>
      <c r="AB324" s="4">
        <f t="shared" si="17"/>
        <v>0</v>
      </c>
      <c r="AC324" s="4">
        <f t="shared" si="18"/>
        <v>0</v>
      </c>
    </row>
    <row r="325" spans="6:29" ht="20.100000000000001" customHeight="1" x14ac:dyDescent="0.25">
      <c r="F325" s="4">
        <f t="shared" si="16"/>
        <v>0</v>
      </c>
      <c r="G325" s="211">
        <f t="shared" si="19"/>
        <v>0</v>
      </c>
      <c r="H325" s="212"/>
      <c r="I325" s="152"/>
      <c r="J325" s="152"/>
      <c r="K325" s="152"/>
      <c r="L325" s="150"/>
      <c r="M325" s="150"/>
      <c r="N325" s="150"/>
      <c r="O325" s="150"/>
      <c r="P325" s="151"/>
      <c r="Q325" s="150"/>
      <c r="R325" s="150"/>
      <c r="S325" s="150"/>
      <c r="T325" s="150"/>
      <c r="U325" s="150"/>
      <c r="V325" s="150"/>
      <c r="W325" s="150"/>
      <c r="X325" s="150"/>
      <c r="Y325" s="150"/>
      <c r="Z325" s="150"/>
      <c r="AA325" s="152"/>
      <c r="AB325" s="4">
        <f t="shared" si="17"/>
        <v>0</v>
      </c>
      <c r="AC325" s="4">
        <f t="shared" si="18"/>
        <v>0</v>
      </c>
    </row>
    <row r="326" spans="6:29" ht="20.100000000000001" customHeight="1" x14ac:dyDescent="0.25">
      <c r="F326" s="4">
        <f t="shared" si="16"/>
        <v>0</v>
      </c>
      <c r="G326" s="211">
        <f t="shared" si="19"/>
        <v>0</v>
      </c>
      <c r="H326" s="212"/>
      <c r="I326" s="152"/>
      <c r="J326" s="152"/>
      <c r="K326" s="152"/>
      <c r="L326" s="150"/>
      <c r="M326" s="150"/>
      <c r="N326" s="150"/>
      <c r="O326" s="150"/>
      <c r="P326" s="151"/>
      <c r="Q326" s="150"/>
      <c r="R326" s="150"/>
      <c r="S326" s="150"/>
      <c r="T326" s="150"/>
      <c r="U326" s="150"/>
      <c r="V326" s="150"/>
      <c r="W326" s="150"/>
      <c r="X326" s="150"/>
      <c r="Y326" s="150"/>
      <c r="Z326" s="150"/>
      <c r="AA326" s="152"/>
      <c r="AB326" s="4">
        <f t="shared" si="17"/>
        <v>0</v>
      </c>
      <c r="AC326" s="4">
        <f t="shared" si="18"/>
        <v>0</v>
      </c>
    </row>
    <row r="327" spans="6:29" ht="20.100000000000001" customHeight="1" x14ac:dyDescent="0.25">
      <c r="F327" s="4">
        <f t="shared" si="16"/>
        <v>0</v>
      </c>
      <c r="G327" s="211">
        <f t="shared" si="19"/>
        <v>0</v>
      </c>
      <c r="H327" s="212"/>
      <c r="I327" s="152"/>
      <c r="J327" s="152"/>
      <c r="K327" s="152"/>
      <c r="L327" s="150"/>
      <c r="M327" s="150"/>
      <c r="N327" s="150"/>
      <c r="O327" s="150"/>
      <c r="P327" s="151"/>
      <c r="Q327" s="150"/>
      <c r="R327" s="150"/>
      <c r="S327" s="150"/>
      <c r="T327" s="150"/>
      <c r="U327" s="150"/>
      <c r="V327" s="150"/>
      <c r="W327" s="150"/>
      <c r="X327" s="150"/>
      <c r="Y327" s="150"/>
      <c r="Z327" s="150"/>
      <c r="AA327" s="152"/>
      <c r="AB327" s="4">
        <f t="shared" si="17"/>
        <v>0</v>
      </c>
      <c r="AC327" s="4">
        <f t="shared" si="18"/>
        <v>0</v>
      </c>
    </row>
    <row r="328" spans="6:29" ht="20.100000000000001" customHeight="1" x14ac:dyDescent="0.25">
      <c r="F328" s="4">
        <f t="shared" si="16"/>
        <v>0</v>
      </c>
      <c r="G328" s="211">
        <f t="shared" si="19"/>
        <v>0</v>
      </c>
      <c r="H328" s="212"/>
      <c r="I328" s="152"/>
      <c r="J328" s="152"/>
      <c r="K328" s="152"/>
      <c r="L328" s="150"/>
      <c r="M328" s="150"/>
      <c r="N328" s="150"/>
      <c r="O328" s="150"/>
      <c r="P328" s="151"/>
      <c r="Q328" s="150"/>
      <c r="R328" s="150"/>
      <c r="S328" s="150"/>
      <c r="T328" s="150"/>
      <c r="U328" s="150"/>
      <c r="V328" s="150"/>
      <c r="W328" s="150"/>
      <c r="X328" s="150"/>
      <c r="Y328" s="150"/>
      <c r="Z328" s="150"/>
      <c r="AA328" s="152"/>
      <c r="AB328" s="4">
        <f t="shared" si="17"/>
        <v>0</v>
      </c>
      <c r="AC328" s="4">
        <f t="shared" si="18"/>
        <v>0</v>
      </c>
    </row>
    <row r="329" spans="6:29" ht="20.100000000000001" customHeight="1" x14ac:dyDescent="0.25">
      <c r="F329" s="4">
        <f t="shared" si="16"/>
        <v>0</v>
      </c>
      <c r="G329" s="211">
        <f t="shared" si="19"/>
        <v>0</v>
      </c>
      <c r="H329" s="212"/>
      <c r="I329" s="152"/>
      <c r="J329" s="152"/>
      <c r="K329" s="152"/>
      <c r="L329" s="150"/>
      <c r="M329" s="150"/>
      <c r="N329" s="150"/>
      <c r="O329" s="150"/>
      <c r="P329" s="151"/>
      <c r="Q329" s="150"/>
      <c r="R329" s="150"/>
      <c r="S329" s="150"/>
      <c r="T329" s="150"/>
      <c r="U329" s="150"/>
      <c r="V329" s="150"/>
      <c r="W329" s="150"/>
      <c r="X329" s="150"/>
      <c r="Y329" s="150"/>
      <c r="Z329" s="150"/>
      <c r="AA329" s="152"/>
      <c r="AB329" s="4">
        <f t="shared" si="17"/>
        <v>0</v>
      </c>
      <c r="AC329" s="4">
        <f t="shared" si="18"/>
        <v>0</v>
      </c>
    </row>
    <row r="330" spans="6:29" ht="20.100000000000001" customHeight="1" x14ac:dyDescent="0.25">
      <c r="F330" s="4">
        <f t="shared" si="16"/>
        <v>0</v>
      </c>
      <c r="G330" s="211">
        <f t="shared" si="19"/>
        <v>0</v>
      </c>
      <c r="H330" s="212"/>
      <c r="I330" s="152"/>
      <c r="J330" s="152"/>
      <c r="K330" s="152"/>
      <c r="L330" s="150"/>
      <c r="M330" s="150"/>
      <c r="N330" s="150"/>
      <c r="O330" s="150"/>
      <c r="P330" s="151"/>
      <c r="Q330" s="150"/>
      <c r="R330" s="150"/>
      <c r="S330" s="150"/>
      <c r="T330" s="150"/>
      <c r="U330" s="150"/>
      <c r="V330" s="150"/>
      <c r="W330" s="150"/>
      <c r="X330" s="150"/>
      <c r="Y330" s="150"/>
      <c r="Z330" s="150"/>
      <c r="AA330" s="152"/>
      <c r="AB330" s="4">
        <f t="shared" si="17"/>
        <v>0</v>
      </c>
      <c r="AC330" s="4">
        <f t="shared" si="18"/>
        <v>0</v>
      </c>
    </row>
    <row r="331" spans="6:29" ht="20.100000000000001" customHeight="1" x14ac:dyDescent="0.25">
      <c r="F331" s="4">
        <f t="shared" ref="F331:F394" si="20">IFERROR(IF($D$13=1,(IF(G331&gt;=1,(IF(H331&gt;=$D$11,(IF(H331&lt;=$D$12,G331,0)),0)),0)),0),0)</f>
        <v>0</v>
      </c>
      <c r="G331" s="211">
        <f t="shared" si="19"/>
        <v>0</v>
      </c>
      <c r="H331" s="212"/>
      <c r="I331" s="152"/>
      <c r="J331" s="152"/>
      <c r="K331" s="152"/>
      <c r="L331" s="150"/>
      <c r="M331" s="150"/>
      <c r="N331" s="150"/>
      <c r="O331" s="150"/>
      <c r="P331" s="151"/>
      <c r="Q331" s="150"/>
      <c r="R331" s="150"/>
      <c r="S331" s="150"/>
      <c r="T331" s="150"/>
      <c r="U331" s="150"/>
      <c r="V331" s="150"/>
      <c r="W331" s="150"/>
      <c r="X331" s="150"/>
      <c r="Y331" s="150"/>
      <c r="Z331" s="150"/>
      <c r="AA331" s="152"/>
      <c r="AB331" s="4">
        <f t="shared" ref="AB331:AB394" si="21">IFERROR(IF(G331&gt;=1,(IF(LEN(R331)&gt;=3,VLOOKUP(R331,$A$1:$B$3,2,0),0)),0),0)</f>
        <v>0</v>
      </c>
      <c r="AC331" s="4">
        <f t="shared" ref="AC331:AC394" si="22">IFERROR(IF(G331&gt;=1,(IF(LEN(S331)&gt;=3,VLOOKUP(S331,$A$5:$B$6,2,0),0)),0),0)</f>
        <v>0</v>
      </c>
    </row>
    <row r="332" spans="6:29" ht="20.100000000000001" customHeight="1" x14ac:dyDescent="0.25">
      <c r="F332" s="4">
        <f t="shared" si="20"/>
        <v>0</v>
      </c>
      <c r="G332" s="211">
        <f t="shared" ref="G332:G395" si="23">IFERROR(IF(H332&gt;=2000,(IF(LEN(J332)&gt;=2,(IF(LEN(K332)&gt;=2,G331+1,0)),0)),0),0)</f>
        <v>0</v>
      </c>
      <c r="H332" s="212"/>
      <c r="I332" s="152"/>
      <c r="J332" s="152"/>
      <c r="K332" s="152"/>
      <c r="L332" s="150"/>
      <c r="M332" s="150"/>
      <c r="N332" s="150"/>
      <c r="O332" s="150"/>
      <c r="P332" s="151"/>
      <c r="Q332" s="150"/>
      <c r="R332" s="150"/>
      <c r="S332" s="150"/>
      <c r="T332" s="150"/>
      <c r="U332" s="150"/>
      <c r="V332" s="150"/>
      <c r="W332" s="150"/>
      <c r="X332" s="150"/>
      <c r="Y332" s="150"/>
      <c r="Z332" s="150"/>
      <c r="AA332" s="152"/>
      <c r="AB332" s="4">
        <f t="shared" si="21"/>
        <v>0</v>
      </c>
      <c r="AC332" s="4">
        <f t="shared" si="22"/>
        <v>0</v>
      </c>
    </row>
    <row r="333" spans="6:29" ht="20.100000000000001" customHeight="1" x14ac:dyDescent="0.25">
      <c r="F333" s="4">
        <f t="shared" si="20"/>
        <v>0</v>
      </c>
      <c r="G333" s="211">
        <f t="shared" si="23"/>
        <v>0</v>
      </c>
      <c r="H333" s="212"/>
      <c r="I333" s="152"/>
      <c r="J333" s="152"/>
      <c r="K333" s="152"/>
      <c r="L333" s="150"/>
      <c r="M333" s="150"/>
      <c r="N333" s="150"/>
      <c r="O333" s="150"/>
      <c r="P333" s="151"/>
      <c r="Q333" s="150"/>
      <c r="R333" s="150"/>
      <c r="S333" s="150"/>
      <c r="T333" s="150"/>
      <c r="U333" s="150"/>
      <c r="V333" s="150"/>
      <c r="W333" s="150"/>
      <c r="X333" s="150"/>
      <c r="Y333" s="150"/>
      <c r="Z333" s="150"/>
      <c r="AA333" s="152"/>
      <c r="AB333" s="4">
        <f t="shared" si="21"/>
        <v>0</v>
      </c>
      <c r="AC333" s="4">
        <f t="shared" si="22"/>
        <v>0</v>
      </c>
    </row>
    <row r="334" spans="6:29" ht="20.100000000000001" customHeight="1" x14ac:dyDescent="0.25">
      <c r="F334" s="4">
        <f t="shared" si="20"/>
        <v>0</v>
      </c>
      <c r="G334" s="211">
        <f t="shared" si="23"/>
        <v>0</v>
      </c>
      <c r="H334" s="212"/>
      <c r="I334" s="152"/>
      <c r="J334" s="152"/>
      <c r="K334" s="152"/>
      <c r="L334" s="150"/>
      <c r="M334" s="150"/>
      <c r="N334" s="150"/>
      <c r="O334" s="150"/>
      <c r="P334" s="151"/>
      <c r="Q334" s="150"/>
      <c r="R334" s="150"/>
      <c r="S334" s="150"/>
      <c r="T334" s="150"/>
      <c r="U334" s="150"/>
      <c r="V334" s="150"/>
      <c r="W334" s="150"/>
      <c r="X334" s="150"/>
      <c r="Y334" s="150"/>
      <c r="Z334" s="150"/>
      <c r="AA334" s="152"/>
      <c r="AB334" s="4">
        <f t="shared" si="21"/>
        <v>0</v>
      </c>
      <c r="AC334" s="4">
        <f t="shared" si="22"/>
        <v>0</v>
      </c>
    </row>
    <row r="335" spans="6:29" ht="20.100000000000001" customHeight="1" x14ac:dyDescent="0.25">
      <c r="F335" s="4">
        <f t="shared" si="20"/>
        <v>0</v>
      </c>
      <c r="G335" s="211">
        <f t="shared" si="23"/>
        <v>0</v>
      </c>
      <c r="H335" s="212"/>
      <c r="I335" s="152"/>
      <c r="J335" s="152"/>
      <c r="K335" s="152"/>
      <c r="L335" s="150"/>
      <c r="M335" s="150"/>
      <c r="N335" s="150"/>
      <c r="O335" s="150"/>
      <c r="P335" s="151"/>
      <c r="Q335" s="150"/>
      <c r="R335" s="150"/>
      <c r="S335" s="150"/>
      <c r="T335" s="150"/>
      <c r="U335" s="150"/>
      <c r="V335" s="150"/>
      <c r="W335" s="150"/>
      <c r="X335" s="150"/>
      <c r="Y335" s="150"/>
      <c r="Z335" s="150"/>
      <c r="AA335" s="152"/>
      <c r="AB335" s="4">
        <f t="shared" si="21"/>
        <v>0</v>
      </c>
      <c r="AC335" s="4">
        <f t="shared" si="22"/>
        <v>0</v>
      </c>
    </row>
    <row r="336" spans="6:29" ht="20.100000000000001" customHeight="1" x14ac:dyDescent="0.25">
      <c r="F336" s="4">
        <f t="shared" si="20"/>
        <v>0</v>
      </c>
      <c r="G336" s="211">
        <f t="shared" si="23"/>
        <v>0</v>
      </c>
      <c r="H336" s="212"/>
      <c r="I336" s="152"/>
      <c r="J336" s="152"/>
      <c r="K336" s="152"/>
      <c r="L336" s="150"/>
      <c r="M336" s="150"/>
      <c r="N336" s="150"/>
      <c r="O336" s="150"/>
      <c r="P336" s="151"/>
      <c r="Q336" s="150"/>
      <c r="R336" s="150"/>
      <c r="S336" s="150"/>
      <c r="T336" s="150"/>
      <c r="U336" s="150"/>
      <c r="V336" s="150"/>
      <c r="W336" s="150"/>
      <c r="X336" s="150"/>
      <c r="Y336" s="150"/>
      <c r="Z336" s="150"/>
      <c r="AA336" s="152"/>
      <c r="AB336" s="4">
        <f t="shared" si="21"/>
        <v>0</v>
      </c>
      <c r="AC336" s="4">
        <f t="shared" si="22"/>
        <v>0</v>
      </c>
    </row>
    <row r="337" spans="6:29" ht="20.100000000000001" customHeight="1" x14ac:dyDescent="0.25">
      <c r="F337" s="4">
        <f t="shared" si="20"/>
        <v>0</v>
      </c>
      <c r="G337" s="211">
        <f t="shared" si="23"/>
        <v>0</v>
      </c>
      <c r="H337" s="212"/>
      <c r="I337" s="152"/>
      <c r="J337" s="152"/>
      <c r="K337" s="152"/>
      <c r="L337" s="150"/>
      <c r="M337" s="150"/>
      <c r="N337" s="150"/>
      <c r="O337" s="150"/>
      <c r="P337" s="151"/>
      <c r="Q337" s="150"/>
      <c r="R337" s="150"/>
      <c r="S337" s="150"/>
      <c r="T337" s="150"/>
      <c r="U337" s="150"/>
      <c r="V337" s="150"/>
      <c r="W337" s="150"/>
      <c r="X337" s="150"/>
      <c r="Y337" s="150"/>
      <c r="Z337" s="150"/>
      <c r="AA337" s="152"/>
      <c r="AB337" s="4">
        <f t="shared" si="21"/>
        <v>0</v>
      </c>
      <c r="AC337" s="4">
        <f t="shared" si="22"/>
        <v>0</v>
      </c>
    </row>
    <row r="338" spans="6:29" ht="20.100000000000001" customHeight="1" x14ac:dyDescent="0.25">
      <c r="F338" s="4">
        <f t="shared" si="20"/>
        <v>0</v>
      </c>
      <c r="G338" s="211">
        <f t="shared" si="23"/>
        <v>0</v>
      </c>
      <c r="H338" s="212"/>
      <c r="I338" s="152"/>
      <c r="J338" s="152"/>
      <c r="K338" s="152"/>
      <c r="L338" s="150"/>
      <c r="M338" s="150"/>
      <c r="N338" s="150"/>
      <c r="O338" s="150"/>
      <c r="P338" s="151"/>
      <c r="Q338" s="150"/>
      <c r="R338" s="150"/>
      <c r="S338" s="150"/>
      <c r="T338" s="150"/>
      <c r="U338" s="150"/>
      <c r="V338" s="150"/>
      <c r="W338" s="150"/>
      <c r="X338" s="150"/>
      <c r="Y338" s="150"/>
      <c r="Z338" s="150"/>
      <c r="AA338" s="152"/>
      <c r="AB338" s="4">
        <f t="shared" si="21"/>
        <v>0</v>
      </c>
      <c r="AC338" s="4">
        <f t="shared" si="22"/>
        <v>0</v>
      </c>
    </row>
    <row r="339" spans="6:29" ht="20.100000000000001" customHeight="1" x14ac:dyDescent="0.25">
      <c r="F339" s="4">
        <f t="shared" si="20"/>
        <v>0</v>
      </c>
      <c r="G339" s="211">
        <f t="shared" si="23"/>
        <v>0</v>
      </c>
      <c r="H339" s="212"/>
      <c r="I339" s="152"/>
      <c r="J339" s="152"/>
      <c r="K339" s="152"/>
      <c r="L339" s="150"/>
      <c r="M339" s="150"/>
      <c r="N339" s="150"/>
      <c r="O339" s="150"/>
      <c r="P339" s="151"/>
      <c r="Q339" s="150"/>
      <c r="R339" s="150"/>
      <c r="S339" s="150"/>
      <c r="T339" s="150"/>
      <c r="U339" s="150"/>
      <c r="V339" s="150"/>
      <c r="W339" s="150"/>
      <c r="X339" s="150"/>
      <c r="Y339" s="150"/>
      <c r="Z339" s="150"/>
      <c r="AA339" s="152"/>
      <c r="AB339" s="4">
        <f t="shared" si="21"/>
        <v>0</v>
      </c>
      <c r="AC339" s="4">
        <f t="shared" si="22"/>
        <v>0</v>
      </c>
    </row>
    <row r="340" spans="6:29" ht="20.100000000000001" customHeight="1" x14ac:dyDescent="0.25">
      <c r="F340" s="4">
        <f t="shared" si="20"/>
        <v>0</v>
      </c>
      <c r="G340" s="211">
        <f t="shared" si="23"/>
        <v>0</v>
      </c>
      <c r="H340" s="212"/>
      <c r="I340" s="152"/>
      <c r="J340" s="152"/>
      <c r="K340" s="152"/>
      <c r="L340" s="150"/>
      <c r="M340" s="150"/>
      <c r="N340" s="150"/>
      <c r="O340" s="150"/>
      <c r="P340" s="151"/>
      <c r="Q340" s="150"/>
      <c r="R340" s="150"/>
      <c r="S340" s="150"/>
      <c r="T340" s="150"/>
      <c r="U340" s="150"/>
      <c r="V340" s="150"/>
      <c r="W340" s="150"/>
      <c r="X340" s="150"/>
      <c r="Y340" s="150"/>
      <c r="Z340" s="150"/>
      <c r="AA340" s="152"/>
      <c r="AB340" s="4">
        <f t="shared" si="21"/>
        <v>0</v>
      </c>
      <c r="AC340" s="4">
        <f t="shared" si="22"/>
        <v>0</v>
      </c>
    </row>
    <row r="341" spans="6:29" ht="20.100000000000001" customHeight="1" x14ac:dyDescent="0.25">
      <c r="F341" s="4">
        <f t="shared" si="20"/>
        <v>0</v>
      </c>
      <c r="G341" s="211">
        <f t="shared" si="23"/>
        <v>0</v>
      </c>
      <c r="H341" s="212"/>
      <c r="I341" s="152"/>
      <c r="J341" s="152"/>
      <c r="K341" s="152"/>
      <c r="L341" s="150"/>
      <c r="M341" s="150"/>
      <c r="N341" s="150"/>
      <c r="O341" s="150"/>
      <c r="P341" s="151"/>
      <c r="Q341" s="150"/>
      <c r="R341" s="150"/>
      <c r="S341" s="150"/>
      <c r="T341" s="150"/>
      <c r="U341" s="150"/>
      <c r="V341" s="150"/>
      <c r="W341" s="150"/>
      <c r="X341" s="150"/>
      <c r="Y341" s="150"/>
      <c r="Z341" s="150"/>
      <c r="AA341" s="152"/>
      <c r="AB341" s="4">
        <f t="shared" si="21"/>
        <v>0</v>
      </c>
      <c r="AC341" s="4">
        <f t="shared" si="22"/>
        <v>0</v>
      </c>
    </row>
    <row r="342" spans="6:29" ht="20.100000000000001" customHeight="1" x14ac:dyDescent="0.25">
      <c r="F342" s="4">
        <f t="shared" si="20"/>
        <v>0</v>
      </c>
      <c r="G342" s="211">
        <f t="shared" si="23"/>
        <v>0</v>
      </c>
      <c r="H342" s="212"/>
      <c r="I342" s="152"/>
      <c r="J342" s="152"/>
      <c r="K342" s="152"/>
      <c r="L342" s="150"/>
      <c r="M342" s="150"/>
      <c r="N342" s="150"/>
      <c r="O342" s="150"/>
      <c r="P342" s="151"/>
      <c r="Q342" s="150"/>
      <c r="R342" s="150"/>
      <c r="S342" s="150"/>
      <c r="T342" s="150"/>
      <c r="U342" s="150"/>
      <c r="V342" s="150"/>
      <c r="W342" s="150"/>
      <c r="X342" s="150"/>
      <c r="Y342" s="150"/>
      <c r="Z342" s="150"/>
      <c r="AA342" s="152"/>
      <c r="AB342" s="4">
        <f t="shared" si="21"/>
        <v>0</v>
      </c>
      <c r="AC342" s="4">
        <f t="shared" si="22"/>
        <v>0</v>
      </c>
    </row>
    <row r="343" spans="6:29" ht="20.100000000000001" customHeight="1" x14ac:dyDescent="0.25">
      <c r="F343" s="4">
        <f t="shared" si="20"/>
        <v>0</v>
      </c>
      <c r="G343" s="211">
        <f t="shared" si="23"/>
        <v>0</v>
      </c>
      <c r="H343" s="212"/>
      <c r="I343" s="152"/>
      <c r="J343" s="152"/>
      <c r="K343" s="152"/>
      <c r="L343" s="150"/>
      <c r="M343" s="150"/>
      <c r="N343" s="150"/>
      <c r="O343" s="150"/>
      <c r="P343" s="151"/>
      <c r="Q343" s="150"/>
      <c r="R343" s="150"/>
      <c r="S343" s="150"/>
      <c r="T343" s="150"/>
      <c r="U343" s="150"/>
      <c r="V343" s="150"/>
      <c r="W343" s="150"/>
      <c r="X343" s="150"/>
      <c r="Y343" s="150"/>
      <c r="Z343" s="150"/>
      <c r="AA343" s="152"/>
      <c r="AB343" s="4">
        <f t="shared" si="21"/>
        <v>0</v>
      </c>
      <c r="AC343" s="4">
        <f t="shared" si="22"/>
        <v>0</v>
      </c>
    </row>
    <row r="344" spans="6:29" ht="20.100000000000001" customHeight="1" x14ac:dyDescent="0.25">
      <c r="F344" s="4">
        <f t="shared" si="20"/>
        <v>0</v>
      </c>
      <c r="G344" s="211">
        <f t="shared" si="23"/>
        <v>0</v>
      </c>
      <c r="H344" s="212"/>
      <c r="I344" s="152"/>
      <c r="J344" s="152"/>
      <c r="K344" s="152"/>
      <c r="L344" s="150"/>
      <c r="M344" s="150"/>
      <c r="N344" s="150"/>
      <c r="O344" s="150"/>
      <c r="P344" s="151"/>
      <c r="Q344" s="150"/>
      <c r="R344" s="150"/>
      <c r="S344" s="150"/>
      <c r="T344" s="150"/>
      <c r="U344" s="150"/>
      <c r="V344" s="150"/>
      <c r="W344" s="150"/>
      <c r="X344" s="150"/>
      <c r="Y344" s="150"/>
      <c r="Z344" s="150"/>
      <c r="AA344" s="152"/>
      <c r="AB344" s="4">
        <f t="shared" si="21"/>
        <v>0</v>
      </c>
      <c r="AC344" s="4">
        <f t="shared" si="22"/>
        <v>0</v>
      </c>
    </row>
    <row r="345" spans="6:29" ht="20.100000000000001" customHeight="1" x14ac:dyDescent="0.25">
      <c r="F345" s="4">
        <f t="shared" si="20"/>
        <v>0</v>
      </c>
      <c r="G345" s="211">
        <f t="shared" si="23"/>
        <v>0</v>
      </c>
      <c r="H345" s="212"/>
      <c r="I345" s="152"/>
      <c r="J345" s="152"/>
      <c r="K345" s="152"/>
      <c r="L345" s="150"/>
      <c r="M345" s="150"/>
      <c r="N345" s="150"/>
      <c r="O345" s="150"/>
      <c r="P345" s="151"/>
      <c r="Q345" s="150"/>
      <c r="R345" s="150"/>
      <c r="S345" s="150"/>
      <c r="T345" s="150"/>
      <c r="U345" s="150"/>
      <c r="V345" s="150"/>
      <c r="W345" s="150"/>
      <c r="X345" s="150"/>
      <c r="Y345" s="150"/>
      <c r="Z345" s="150"/>
      <c r="AA345" s="152"/>
      <c r="AB345" s="4">
        <f t="shared" si="21"/>
        <v>0</v>
      </c>
      <c r="AC345" s="4">
        <f t="shared" si="22"/>
        <v>0</v>
      </c>
    </row>
    <row r="346" spans="6:29" ht="20.100000000000001" customHeight="1" x14ac:dyDescent="0.25">
      <c r="F346" s="4">
        <f t="shared" si="20"/>
        <v>0</v>
      </c>
      <c r="G346" s="211">
        <f t="shared" si="23"/>
        <v>0</v>
      </c>
      <c r="H346" s="212"/>
      <c r="I346" s="152"/>
      <c r="J346" s="152"/>
      <c r="K346" s="152"/>
      <c r="L346" s="150"/>
      <c r="M346" s="150"/>
      <c r="N346" s="150"/>
      <c r="O346" s="150"/>
      <c r="P346" s="151"/>
      <c r="Q346" s="150"/>
      <c r="R346" s="150"/>
      <c r="S346" s="150"/>
      <c r="T346" s="150"/>
      <c r="U346" s="150"/>
      <c r="V346" s="150"/>
      <c r="W346" s="150"/>
      <c r="X346" s="150"/>
      <c r="Y346" s="150"/>
      <c r="Z346" s="150"/>
      <c r="AA346" s="152"/>
      <c r="AB346" s="4">
        <f t="shared" si="21"/>
        <v>0</v>
      </c>
      <c r="AC346" s="4">
        <f t="shared" si="22"/>
        <v>0</v>
      </c>
    </row>
    <row r="347" spans="6:29" ht="20.100000000000001" customHeight="1" x14ac:dyDescent="0.25">
      <c r="F347" s="4">
        <f t="shared" si="20"/>
        <v>0</v>
      </c>
      <c r="G347" s="211">
        <f t="shared" si="23"/>
        <v>0</v>
      </c>
      <c r="H347" s="212"/>
      <c r="I347" s="152"/>
      <c r="J347" s="152"/>
      <c r="K347" s="152"/>
      <c r="L347" s="150"/>
      <c r="M347" s="150"/>
      <c r="N347" s="150"/>
      <c r="O347" s="150"/>
      <c r="P347" s="151"/>
      <c r="Q347" s="150"/>
      <c r="R347" s="150"/>
      <c r="S347" s="150"/>
      <c r="T347" s="150"/>
      <c r="U347" s="150"/>
      <c r="V347" s="150"/>
      <c r="W347" s="150"/>
      <c r="X347" s="150"/>
      <c r="Y347" s="150"/>
      <c r="Z347" s="150"/>
      <c r="AA347" s="152"/>
      <c r="AB347" s="4">
        <f t="shared" si="21"/>
        <v>0</v>
      </c>
      <c r="AC347" s="4">
        <f t="shared" si="22"/>
        <v>0</v>
      </c>
    </row>
    <row r="348" spans="6:29" ht="20.100000000000001" customHeight="1" x14ac:dyDescent="0.25">
      <c r="F348" s="4">
        <f t="shared" si="20"/>
        <v>0</v>
      </c>
      <c r="G348" s="211">
        <f t="shared" si="23"/>
        <v>0</v>
      </c>
      <c r="H348" s="212"/>
      <c r="I348" s="152"/>
      <c r="J348" s="152"/>
      <c r="K348" s="152"/>
      <c r="L348" s="150"/>
      <c r="M348" s="150"/>
      <c r="N348" s="150"/>
      <c r="O348" s="150"/>
      <c r="P348" s="151"/>
      <c r="Q348" s="150"/>
      <c r="R348" s="150"/>
      <c r="S348" s="150"/>
      <c r="T348" s="150"/>
      <c r="U348" s="150"/>
      <c r="V348" s="150"/>
      <c r="W348" s="150"/>
      <c r="X348" s="150"/>
      <c r="Y348" s="150"/>
      <c r="Z348" s="150"/>
      <c r="AA348" s="152"/>
      <c r="AB348" s="4">
        <f t="shared" si="21"/>
        <v>0</v>
      </c>
      <c r="AC348" s="4">
        <f t="shared" si="22"/>
        <v>0</v>
      </c>
    </row>
    <row r="349" spans="6:29" ht="20.100000000000001" customHeight="1" x14ac:dyDescent="0.25">
      <c r="F349" s="4">
        <f t="shared" si="20"/>
        <v>0</v>
      </c>
      <c r="G349" s="211">
        <f t="shared" si="23"/>
        <v>0</v>
      </c>
      <c r="H349" s="212"/>
      <c r="I349" s="152"/>
      <c r="J349" s="152"/>
      <c r="K349" s="152"/>
      <c r="L349" s="150"/>
      <c r="M349" s="150"/>
      <c r="N349" s="150"/>
      <c r="O349" s="150"/>
      <c r="P349" s="151"/>
      <c r="Q349" s="150"/>
      <c r="R349" s="150"/>
      <c r="S349" s="150"/>
      <c r="T349" s="150"/>
      <c r="U349" s="150"/>
      <c r="V349" s="150"/>
      <c r="W349" s="150"/>
      <c r="X349" s="150"/>
      <c r="Y349" s="150"/>
      <c r="Z349" s="150"/>
      <c r="AA349" s="152"/>
      <c r="AB349" s="4">
        <f t="shared" si="21"/>
        <v>0</v>
      </c>
      <c r="AC349" s="4">
        <f t="shared" si="22"/>
        <v>0</v>
      </c>
    </row>
    <row r="350" spans="6:29" ht="20.100000000000001" customHeight="1" x14ac:dyDescent="0.25">
      <c r="F350" s="4">
        <f t="shared" si="20"/>
        <v>0</v>
      </c>
      <c r="G350" s="211">
        <f t="shared" si="23"/>
        <v>0</v>
      </c>
      <c r="H350" s="212"/>
      <c r="I350" s="152"/>
      <c r="J350" s="152"/>
      <c r="K350" s="152"/>
      <c r="L350" s="150"/>
      <c r="M350" s="150"/>
      <c r="N350" s="150"/>
      <c r="O350" s="150"/>
      <c r="P350" s="151"/>
      <c r="Q350" s="150"/>
      <c r="R350" s="150"/>
      <c r="S350" s="150"/>
      <c r="T350" s="150"/>
      <c r="U350" s="150"/>
      <c r="V350" s="150"/>
      <c r="W350" s="150"/>
      <c r="X350" s="150"/>
      <c r="Y350" s="150"/>
      <c r="Z350" s="150"/>
      <c r="AA350" s="152"/>
      <c r="AB350" s="4">
        <f t="shared" si="21"/>
        <v>0</v>
      </c>
      <c r="AC350" s="4">
        <f t="shared" si="22"/>
        <v>0</v>
      </c>
    </row>
    <row r="351" spans="6:29" ht="20.100000000000001" customHeight="1" x14ac:dyDescent="0.25">
      <c r="F351" s="4">
        <f t="shared" si="20"/>
        <v>0</v>
      </c>
      <c r="G351" s="211">
        <f t="shared" si="23"/>
        <v>0</v>
      </c>
      <c r="H351" s="212"/>
      <c r="I351" s="152"/>
      <c r="J351" s="152"/>
      <c r="K351" s="152"/>
      <c r="L351" s="150"/>
      <c r="M351" s="150"/>
      <c r="N351" s="150"/>
      <c r="O351" s="150"/>
      <c r="P351" s="151"/>
      <c r="Q351" s="150"/>
      <c r="R351" s="150"/>
      <c r="S351" s="150"/>
      <c r="T351" s="150"/>
      <c r="U351" s="150"/>
      <c r="V351" s="150"/>
      <c r="W351" s="150"/>
      <c r="X351" s="150"/>
      <c r="Y351" s="150"/>
      <c r="Z351" s="150"/>
      <c r="AA351" s="152"/>
      <c r="AB351" s="4">
        <f t="shared" si="21"/>
        <v>0</v>
      </c>
      <c r="AC351" s="4">
        <f t="shared" si="22"/>
        <v>0</v>
      </c>
    </row>
    <row r="352" spans="6:29" ht="20.100000000000001" customHeight="1" x14ac:dyDescent="0.25">
      <c r="F352" s="4">
        <f t="shared" si="20"/>
        <v>0</v>
      </c>
      <c r="G352" s="211">
        <f t="shared" si="23"/>
        <v>0</v>
      </c>
      <c r="H352" s="212"/>
      <c r="I352" s="152"/>
      <c r="J352" s="152"/>
      <c r="K352" s="152"/>
      <c r="L352" s="150"/>
      <c r="M352" s="150"/>
      <c r="N352" s="150"/>
      <c r="O352" s="150"/>
      <c r="P352" s="151"/>
      <c r="Q352" s="150"/>
      <c r="R352" s="150"/>
      <c r="S352" s="150"/>
      <c r="T352" s="150"/>
      <c r="U352" s="150"/>
      <c r="V352" s="150"/>
      <c r="W352" s="150"/>
      <c r="X352" s="150"/>
      <c r="Y352" s="150"/>
      <c r="Z352" s="150"/>
      <c r="AA352" s="152"/>
      <c r="AB352" s="4">
        <f t="shared" si="21"/>
        <v>0</v>
      </c>
      <c r="AC352" s="4">
        <f t="shared" si="22"/>
        <v>0</v>
      </c>
    </row>
    <row r="353" spans="6:29" ht="20.100000000000001" customHeight="1" x14ac:dyDescent="0.25">
      <c r="F353" s="4">
        <f t="shared" si="20"/>
        <v>0</v>
      </c>
      <c r="G353" s="211">
        <f t="shared" si="23"/>
        <v>0</v>
      </c>
      <c r="H353" s="212"/>
      <c r="I353" s="152"/>
      <c r="J353" s="152"/>
      <c r="K353" s="152"/>
      <c r="L353" s="150"/>
      <c r="M353" s="150"/>
      <c r="N353" s="150"/>
      <c r="O353" s="150"/>
      <c r="P353" s="151"/>
      <c r="Q353" s="150"/>
      <c r="R353" s="150"/>
      <c r="S353" s="150"/>
      <c r="T353" s="150"/>
      <c r="U353" s="150"/>
      <c r="V353" s="150"/>
      <c r="W353" s="150"/>
      <c r="X353" s="150"/>
      <c r="Y353" s="150"/>
      <c r="Z353" s="150"/>
      <c r="AA353" s="152"/>
      <c r="AB353" s="4">
        <f t="shared" si="21"/>
        <v>0</v>
      </c>
      <c r="AC353" s="4">
        <f t="shared" si="22"/>
        <v>0</v>
      </c>
    </row>
    <row r="354" spans="6:29" ht="20.100000000000001" customHeight="1" x14ac:dyDescent="0.25">
      <c r="F354" s="4">
        <f t="shared" si="20"/>
        <v>0</v>
      </c>
      <c r="G354" s="211">
        <f t="shared" si="23"/>
        <v>0</v>
      </c>
      <c r="H354" s="212"/>
      <c r="I354" s="152"/>
      <c r="J354" s="152"/>
      <c r="K354" s="152"/>
      <c r="L354" s="150"/>
      <c r="M354" s="150"/>
      <c r="N354" s="150"/>
      <c r="O354" s="150"/>
      <c r="P354" s="151"/>
      <c r="Q354" s="150"/>
      <c r="R354" s="150"/>
      <c r="S354" s="150"/>
      <c r="T354" s="150"/>
      <c r="U354" s="150"/>
      <c r="V354" s="150"/>
      <c r="W354" s="150"/>
      <c r="X354" s="150"/>
      <c r="Y354" s="150"/>
      <c r="Z354" s="150"/>
      <c r="AA354" s="152"/>
      <c r="AB354" s="4">
        <f t="shared" si="21"/>
        <v>0</v>
      </c>
      <c r="AC354" s="4">
        <f t="shared" si="22"/>
        <v>0</v>
      </c>
    </row>
    <row r="355" spans="6:29" ht="20.100000000000001" customHeight="1" x14ac:dyDescent="0.25">
      <c r="F355" s="4">
        <f t="shared" si="20"/>
        <v>0</v>
      </c>
      <c r="G355" s="211">
        <f t="shared" si="23"/>
        <v>0</v>
      </c>
      <c r="H355" s="212"/>
      <c r="I355" s="152"/>
      <c r="J355" s="152"/>
      <c r="K355" s="152"/>
      <c r="L355" s="150"/>
      <c r="M355" s="150"/>
      <c r="N355" s="150"/>
      <c r="O355" s="150"/>
      <c r="P355" s="151"/>
      <c r="Q355" s="150"/>
      <c r="R355" s="150"/>
      <c r="S355" s="150"/>
      <c r="T355" s="150"/>
      <c r="U355" s="150"/>
      <c r="V355" s="150"/>
      <c r="W355" s="150"/>
      <c r="X355" s="150"/>
      <c r="Y355" s="150"/>
      <c r="Z355" s="150"/>
      <c r="AA355" s="152"/>
      <c r="AB355" s="4">
        <f t="shared" si="21"/>
        <v>0</v>
      </c>
      <c r="AC355" s="4">
        <f t="shared" si="22"/>
        <v>0</v>
      </c>
    </row>
    <row r="356" spans="6:29" ht="20.100000000000001" customHeight="1" x14ac:dyDescent="0.25">
      <c r="F356" s="4">
        <f t="shared" si="20"/>
        <v>0</v>
      </c>
      <c r="G356" s="211">
        <f t="shared" si="23"/>
        <v>0</v>
      </c>
      <c r="H356" s="212"/>
      <c r="I356" s="152"/>
      <c r="J356" s="152"/>
      <c r="K356" s="152"/>
      <c r="L356" s="150"/>
      <c r="M356" s="150"/>
      <c r="N356" s="150"/>
      <c r="O356" s="150"/>
      <c r="P356" s="151"/>
      <c r="Q356" s="150"/>
      <c r="R356" s="150"/>
      <c r="S356" s="150"/>
      <c r="T356" s="150"/>
      <c r="U356" s="150"/>
      <c r="V356" s="150"/>
      <c r="W356" s="150"/>
      <c r="X356" s="150"/>
      <c r="Y356" s="150"/>
      <c r="Z356" s="150"/>
      <c r="AA356" s="152"/>
      <c r="AB356" s="4">
        <f t="shared" si="21"/>
        <v>0</v>
      </c>
      <c r="AC356" s="4">
        <f t="shared" si="22"/>
        <v>0</v>
      </c>
    </row>
    <row r="357" spans="6:29" ht="20.100000000000001" customHeight="1" x14ac:dyDescent="0.25">
      <c r="F357" s="4">
        <f t="shared" si="20"/>
        <v>0</v>
      </c>
      <c r="G357" s="211">
        <f t="shared" si="23"/>
        <v>0</v>
      </c>
      <c r="H357" s="212"/>
      <c r="I357" s="152"/>
      <c r="J357" s="152"/>
      <c r="K357" s="152"/>
      <c r="L357" s="150"/>
      <c r="M357" s="150"/>
      <c r="N357" s="150"/>
      <c r="O357" s="150"/>
      <c r="P357" s="151"/>
      <c r="Q357" s="150"/>
      <c r="R357" s="150"/>
      <c r="S357" s="150"/>
      <c r="T357" s="150"/>
      <c r="U357" s="150"/>
      <c r="V357" s="150"/>
      <c r="W357" s="150"/>
      <c r="X357" s="150"/>
      <c r="Y357" s="150"/>
      <c r="Z357" s="150"/>
      <c r="AA357" s="152"/>
      <c r="AB357" s="4">
        <f t="shared" si="21"/>
        <v>0</v>
      </c>
      <c r="AC357" s="4">
        <f t="shared" si="22"/>
        <v>0</v>
      </c>
    </row>
    <row r="358" spans="6:29" ht="20.100000000000001" customHeight="1" x14ac:dyDescent="0.25">
      <c r="F358" s="4">
        <f t="shared" si="20"/>
        <v>0</v>
      </c>
      <c r="G358" s="211">
        <f t="shared" si="23"/>
        <v>0</v>
      </c>
      <c r="H358" s="212"/>
      <c r="I358" s="152"/>
      <c r="J358" s="152"/>
      <c r="K358" s="152"/>
      <c r="L358" s="150"/>
      <c r="M358" s="150"/>
      <c r="N358" s="150"/>
      <c r="O358" s="150"/>
      <c r="P358" s="151"/>
      <c r="Q358" s="150"/>
      <c r="R358" s="150"/>
      <c r="S358" s="150"/>
      <c r="T358" s="150"/>
      <c r="U358" s="150"/>
      <c r="V358" s="150"/>
      <c r="W358" s="150"/>
      <c r="X358" s="150"/>
      <c r="Y358" s="150"/>
      <c r="Z358" s="150"/>
      <c r="AA358" s="152"/>
      <c r="AB358" s="4">
        <f t="shared" si="21"/>
        <v>0</v>
      </c>
      <c r="AC358" s="4">
        <f t="shared" si="22"/>
        <v>0</v>
      </c>
    </row>
    <row r="359" spans="6:29" ht="20.100000000000001" customHeight="1" x14ac:dyDescent="0.25">
      <c r="F359" s="4">
        <f t="shared" si="20"/>
        <v>0</v>
      </c>
      <c r="G359" s="211">
        <f t="shared" si="23"/>
        <v>0</v>
      </c>
      <c r="H359" s="212"/>
      <c r="I359" s="152"/>
      <c r="J359" s="152"/>
      <c r="K359" s="152"/>
      <c r="L359" s="150"/>
      <c r="M359" s="150"/>
      <c r="N359" s="150"/>
      <c r="O359" s="150"/>
      <c r="P359" s="151"/>
      <c r="Q359" s="150"/>
      <c r="R359" s="150"/>
      <c r="S359" s="150"/>
      <c r="T359" s="150"/>
      <c r="U359" s="150"/>
      <c r="V359" s="150"/>
      <c r="W359" s="150"/>
      <c r="X359" s="150"/>
      <c r="Y359" s="150"/>
      <c r="Z359" s="150"/>
      <c r="AA359" s="152"/>
      <c r="AB359" s="4">
        <f t="shared" si="21"/>
        <v>0</v>
      </c>
      <c r="AC359" s="4">
        <f t="shared" si="22"/>
        <v>0</v>
      </c>
    </row>
    <row r="360" spans="6:29" ht="20.100000000000001" customHeight="1" x14ac:dyDescent="0.25">
      <c r="F360" s="4">
        <f t="shared" si="20"/>
        <v>0</v>
      </c>
      <c r="G360" s="211">
        <f t="shared" si="23"/>
        <v>0</v>
      </c>
      <c r="H360" s="212"/>
      <c r="I360" s="152"/>
      <c r="J360" s="152"/>
      <c r="K360" s="152"/>
      <c r="L360" s="150"/>
      <c r="M360" s="150"/>
      <c r="N360" s="150"/>
      <c r="O360" s="150"/>
      <c r="P360" s="151"/>
      <c r="Q360" s="150"/>
      <c r="R360" s="150"/>
      <c r="S360" s="150"/>
      <c r="T360" s="150"/>
      <c r="U360" s="150"/>
      <c r="V360" s="150"/>
      <c r="W360" s="150"/>
      <c r="X360" s="150"/>
      <c r="Y360" s="150"/>
      <c r="Z360" s="150"/>
      <c r="AA360" s="152"/>
      <c r="AB360" s="4">
        <f t="shared" si="21"/>
        <v>0</v>
      </c>
      <c r="AC360" s="4">
        <f t="shared" si="22"/>
        <v>0</v>
      </c>
    </row>
    <row r="361" spans="6:29" ht="20.100000000000001" customHeight="1" x14ac:dyDescent="0.25">
      <c r="F361" s="4">
        <f t="shared" si="20"/>
        <v>0</v>
      </c>
      <c r="G361" s="211">
        <f t="shared" si="23"/>
        <v>0</v>
      </c>
      <c r="H361" s="212"/>
      <c r="I361" s="152"/>
      <c r="J361" s="152"/>
      <c r="K361" s="152"/>
      <c r="L361" s="150"/>
      <c r="M361" s="150"/>
      <c r="N361" s="150"/>
      <c r="O361" s="150"/>
      <c r="P361" s="151"/>
      <c r="Q361" s="150"/>
      <c r="R361" s="150"/>
      <c r="S361" s="150"/>
      <c r="T361" s="150"/>
      <c r="U361" s="150"/>
      <c r="V361" s="150"/>
      <c r="W361" s="150"/>
      <c r="X361" s="150"/>
      <c r="Y361" s="150"/>
      <c r="Z361" s="150"/>
      <c r="AA361" s="152"/>
      <c r="AB361" s="4">
        <f t="shared" si="21"/>
        <v>0</v>
      </c>
      <c r="AC361" s="4">
        <f t="shared" si="22"/>
        <v>0</v>
      </c>
    </row>
    <row r="362" spans="6:29" ht="20.100000000000001" customHeight="1" x14ac:dyDescent="0.25">
      <c r="F362" s="4">
        <f t="shared" si="20"/>
        <v>0</v>
      </c>
      <c r="G362" s="211">
        <f t="shared" si="23"/>
        <v>0</v>
      </c>
      <c r="H362" s="212"/>
      <c r="I362" s="152"/>
      <c r="J362" s="152"/>
      <c r="K362" s="152"/>
      <c r="L362" s="150"/>
      <c r="M362" s="150"/>
      <c r="N362" s="150"/>
      <c r="O362" s="150"/>
      <c r="P362" s="151"/>
      <c r="Q362" s="150"/>
      <c r="R362" s="150"/>
      <c r="S362" s="150"/>
      <c r="T362" s="150"/>
      <c r="U362" s="150"/>
      <c r="V362" s="150"/>
      <c r="W362" s="150"/>
      <c r="X362" s="150"/>
      <c r="Y362" s="150"/>
      <c r="Z362" s="150"/>
      <c r="AA362" s="152"/>
      <c r="AB362" s="4">
        <f t="shared" si="21"/>
        <v>0</v>
      </c>
      <c r="AC362" s="4">
        <f t="shared" si="22"/>
        <v>0</v>
      </c>
    </row>
    <row r="363" spans="6:29" ht="20.100000000000001" customHeight="1" x14ac:dyDescent="0.25">
      <c r="F363" s="4">
        <f t="shared" si="20"/>
        <v>0</v>
      </c>
      <c r="G363" s="211">
        <f t="shared" si="23"/>
        <v>0</v>
      </c>
      <c r="H363" s="212"/>
      <c r="I363" s="152"/>
      <c r="J363" s="152"/>
      <c r="K363" s="152"/>
      <c r="L363" s="150"/>
      <c r="M363" s="150"/>
      <c r="N363" s="150"/>
      <c r="O363" s="150"/>
      <c r="P363" s="151"/>
      <c r="Q363" s="150"/>
      <c r="R363" s="150"/>
      <c r="S363" s="150"/>
      <c r="T363" s="150"/>
      <c r="U363" s="150"/>
      <c r="V363" s="150"/>
      <c r="W363" s="150"/>
      <c r="X363" s="150"/>
      <c r="Y363" s="150"/>
      <c r="Z363" s="150"/>
      <c r="AA363" s="152"/>
      <c r="AB363" s="4">
        <f t="shared" si="21"/>
        <v>0</v>
      </c>
      <c r="AC363" s="4">
        <f t="shared" si="22"/>
        <v>0</v>
      </c>
    </row>
    <row r="364" spans="6:29" ht="20.100000000000001" customHeight="1" x14ac:dyDescent="0.25">
      <c r="F364" s="4">
        <f t="shared" si="20"/>
        <v>0</v>
      </c>
      <c r="G364" s="211">
        <f t="shared" si="23"/>
        <v>0</v>
      </c>
      <c r="H364" s="212"/>
      <c r="I364" s="152"/>
      <c r="J364" s="152"/>
      <c r="K364" s="152"/>
      <c r="L364" s="150"/>
      <c r="M364" s="150"/>
      <c r="N364" s="150"/>
      <c r="O364" s="150"/>
      <c r="P364" s="151"/>
      <c r="Q364" s="150"/>
      <c r="R364" s="150"/>
      <c r="S364" s="150"/>
      <c r="T364" s="150"/>
      <c r="U364" s="150"/>
      <c r="V364" s="150"/>
      <c r="W364" s="150"/>
      <c r="X364" s="150"/>
      <c r="Y364" s="150"/>
      <c r="Z364" s="150"/>
      <c r="AA364" s="152"/>
      <c r="AB364" s="4">
        <f t="shared" si="21"/>
        <v>0</v>
      </c>
      <c r="AC364" s="4">
        <f t="shared" si="22"/>
        <v>0</v>
      </c>
    </row>
    <row r="365" spans="6:29" ht="20.100000000000001" customHeight="1" x14ac:dyDescent="0.25">
      <c r="F365" s="4">
        <f t="shared" si="20"/>
        <v>0</v>
      </c>
      <c r="G365" s="211">
        <f t="shared" si="23"/>
        <v>0</v>
      </c>
      <c r="H365" s="212"/>
      <c r="I365" s="152"/>
      <c r="J365" s="152"/>
      <c r="K365" s="152"/>
      <c r="L365" s="150"/>
      <c r="M365" s="150"/>
      <c r="N365" s="150"/>
      <c r="O365" s="150"/>
      <c r="P365" s="151"/>
      <c r="Q365" s="150"/>
      <c r="R365" s="150"/>
      <c r="S365" s="150"/>
      <c r="T365" s="150"/>
      <c r="U365" s="150"/>
      <c r="V365" s="150"/>
      <c r="W365" s="150"/>
      <c r="X365" s="150"/>
      <c r="Y365" s="150"/>
      <c r="Z365" s="150"/>
      <c r="AA365" s="152"/>
      <c r="AB365" s="4">
        <f t="shared" si="21"/>
        <v>0</v>
      </c>
      <c r="AC365" s="4">
        <f t="shared" si="22"/>
        <v>0</v>
      </c>
    </row>
    <row r="366" spans="6:29" ht="20.100000000000001" customHeight="1" x14ac:dyDescent="0.25">
      <c r="F366" s="4">
        <f t="shared" si="20"/>
        <v>0</v>
      </c>
      <c r="G366" s="211">
        <f t="shared" si="23"/>
        <v>0</v>
      </c>
      <c r="H366" s="212"/>
      <c r="I366" s="152"/>
      <c r="J366" s="152"/>
      <c r="K366" s="152"/>
      <c r="L366" s="150"/>
      <c r="M366" s="150"/>
      <c r="N366" s="150"/>
      <c r="O366" s="150"/>
      <c r="P366" s="151"/>
      <c r="Q366" s="150"/>
      <c r="R366" s="150"/>
      <c r="S366" s="150"/>
      <c r="T366" s="150"/>
      <c r="U366" s="150"/>
      <c r="V366" s="150"/>
      <c r="W366" s="150"/>
      <c r="X366" s="150"/>
      <c r="Y366" s="150"/>
      <c r="Z366" s="150"/>
      <c r="AA366" s="152"/>
      <c r="AB366" s="4">
        <f t="shared" si="21"/>
        <v>0</v>
      </c>
      <c r="AC366" s="4">
        <f t="shared" si="22"/>
        <v>0</v>
      </c>
    </row>
    <row r="367" spans="6:29" ht="20.100000000000001" customHeight="1" x14ac:dyDescent="0.25">
      <c r="F367" s="4">
        <f t="shared" si="20"/>
        <v>0</v>
      </c>
      <c r="G367" s="211">
        <f t="shared" si="23"/>
        <v>0</v>
      </c>
      <c r="H367" s="212"/>
      <c r="I367" s="152"/>
      <c r="J367" s="152"/>
      <c r="K367" s="152"/>
      <c r="L367" s="150"/>
      <c r="M367" s="150"/>
      <c r="N367" s="150"/>
      <c r="O367" s="150"/>
      <c r="P367" s="151"/>
      <c r="Q367" s="150"/>
      <c r="R367" s="150"/>
      <c r="S367" s="150"/>
      <c r="T367" s="150"/>
      <c r="U367" s="150"/>
      <c r="V367" s="150"/>
      <c r="W367" s="150"/>
      <c r="X367" s="150"/>
      <c r="Y367" s="150"/>
      <c r="Z367" s="150"/>
      <c r="AA367" s="152"/>
      <c r="AB367" s="4">
        <f t="shared" si="21"/>
        <v>0</v>
      </c>
      <c r="AC367" s="4">
        <f t="shared" si="22"/>
        <v>0</v>
      </c>
    </row>
    <row r="368" spans="6:29" ht="20.100000000000001" customHeight="1" x14ac:dyDescent="0.25">
      <c r="F368" s="4">
        <f t="shared" si="20"/>
        <v>0</v>
      </c>
      <c r="G368" s="211">
        <f t="shared" si="23"/>
        <v>0</v>
      </c>
      <c r="H368" s="212"/>
      <c r="I368" s="152"/>
      <c r="J368" s="152"/>
      <c r="K368" s="152"/>
      <c r="L368" s="150"/>
      <c r="M368" s="150"/>
      <c r="N368" s="150"/>
      <c r="O368" s="150"/>
      <c r="P368" s="151"/>
      <c r="Q368" s="150"/>
      <c r="R368" s="150"/>
      <c r="S368" s="150"/>
      <c r="T368" s="150"/>
      <c r="U368" s="150"/>
      <c r="V368" s="150"/>
      <c r="W368" s="150"/>
      <c r="X368" s="150"/>
      <c r="Y368" s="150"/>
      <c r="Z368" s="150"/>
      <c r="AA368" s="152"/>
      <c r="AB368" s="4">
        <f t="shared" si="21"/>
        <v>0</v>
      </c>
      <c r="AC368" s="4">
        <f t="shared" si="22"/>
        <v>0</v>
      </c>
    </row>
    <row r="369" spans="6:29" ht="20.100000000000001" customHeight="1" x14ac:dyDescent="0.25">
      <c r="F369" s="4">
        <f t="shared" si="20"/>
        <v>0</v>
      </c>
      <c r="G369" s="211">
        <f t="shared" si="23"/>
        <v>0</v>
      </c>
      <c r="H369" s="212"/>
      <c r="I369" s="152"/>
      <c r="J369" s="152"/>
      <c r="K369" s="152"/>
      <c r="L369" s="150"/>
      <c r="M369" s="150"/>
      <c r="N369" s="150"/>
      <c r="O369" s="150"/>
      <c r="P369" s="151"/>
      <c r="Q369" s="150"/>
      <c r="R369" s="150"/>
      <c r="S369" s="150"/>
      <c r="T369" s="150"/>
      <c r="U369" s="150"/>
      <c r="V369" s="150"/>
      <c r="W369" s="150"/>
      <c r="X369" s="150"/>
      <c r="Y369" s="150"/>
      <c r="Z369" s="150"/>
      <c r="AA369" s="152"/>
      <c r="AB369" s="4">
        <f t="shared" si="21"/>
        <v>0</v>
      </c>
      <c r="AC369" s="4">
        <f t="shared" si="22"/>
        <v>0</v>
      </c>
    </row>
    <row r="370" spans="6:29" ht="20.100000000000001" customHeight="1" x14ac:dyDescent="0.25">
      <c r="F370" s="4">
        <f t="shared" si="20"/>
        <v>0</v>
      </c>
      <c r="G370" s="211">
        <f t="shared" si="23"/>
        <v>0</v>
      </c>
      <c r="H370" s="212"/>
      <c r="I370" s="152"/>
      <c r="J370" s="152"/>
      <c r="K370" s="152"/>
      <c r="L370" s="150"/>
      <c r="M370" s="150"/>
      <c r="N370" s="150"/>
      <c r="O370" s="150"/>
      <c r="P370" s="151"/>
      <c r="Q370" s="150"/>
      <c r="R370" s="150"/>
      <c r="S370" s="150"/>
      <c r="T370" s="150"/>
      <c r="U370" s="150"/>
      <c r="V370" s="150"/>
      <c r="W370" s="150"/>
      <c r="X370" s="150"/>
      <c r="Y370" s="150"/>
      <c r="Z370" s="150"/>
      <c r="AA370" s="152"/>
      <c r="AB370" s="4">
        <f t="shared" si="21"/>
        <v>0</v>
      </c>
      <c r="AC370" s="4">
        <f t="shared" si="22"/>
        <v>0</v>
      </c>
    </row>
    <row r="371" spans="6:29" ht="20.100000000000001" customHeight="1" x14ac:dyDescent="0.25">
      <c r="F371" s="4">
        <f t="shared" si="20"/>
        <v>0</v>
      </c>
      <c r="G371" s="211">
        <f t="shared" si="23"/>
        <v>0</v>
      </c>
      <c r="H371" s="212"/>
      <c r="I371" s="152"/>
      <c r="J371" s="152"/>
      <c r="K371" s="152"/>
      <c r="L371" s="150"/>
      <c r="M371" s="150"/>
      <c r="N371" s="150"/>
      <c r="O371" s="150"/>
      <c r="P371" s="151"/>
      <c r="Q371" s="150"/>
      <c r="R371" s="150"/>
      <c r="S371" s="150"/>
      <c r="T371" s="150"/>
      <c r="U371" s="150"/>
      <c r="V371" s="150"/>
      <c r="W371" s="150"/>
      <c r="X371" s="150"/>
      <c r="Y371" s="150"/>
      <c r="Z371" s="150"/>
      <c r="AA371" s="152"/>
      <c r="AB371" s="4">
        <f t="shared" si="21"/>
        <v>0</v>
      </c>
      <c r="AC371" s="4">
        <f t="shared" si="22"/>
        <v>0</v>
      </c>
    </row>
    <row r="372" spans="6:29" ht="20.100000000000001" customHeight="1" x14ac:dyDescent="0.25">
      <c r="F372" s="4">
        <f t="shared" si="20"/>
        <v>0</v>
      </c>
      <c r="G372" s="211">
        <f t="shared" si="23"/>
        <v>0</v>
      </c>
      <c r="H372" s="212"/>
      <c r="I372" s="152"/>
      <c r="J372" s="152"/>
      <c r="K372" s="152"/>
      <c r="L372" s="150"/>
      <c r="M372" s="150"/>
      <c r="N372" s="150"/>
      <c r="O372" s="150"/>
      <c r="P372" s="151"/>
      <c r="Q372" s="150"/>
      <c r="R372" s="150"/>
      <c r="S372" s="150"/>
      <c r="T372" s="150"/>
      <c r="U372" s="150"/>
      <c r="V372" s="150"/>
      <c r="W372" s="150"/>
      <c r="X372" s="150"/>
      <c r="Y372" s="150"/>
      <c r="Z372" s="150"/>
      <c r="AA372" s="152"/>
      <c r="AB372" s="4">
        <f t="shared" si="21"/>
        <v>0</v>
      </c>
      <c r="AC372" s="4">
        <f t="shared" si="22"/>
        <v>0</v>
      </c>
    </row>
    <row r="373" spans="6:29" ht="20.100000000000001" customHeight="1" x14ac:dyDescent="0.25">
      <c r="F373" s="4">
        <f t="shared" si="20"/>
        <v>0</v>
      </c>
      <c r="G373" s="211">
        <f t="shared" si="23"/>
        <v>0</v>
      </c>
      <c r="H373" s="212"/>
      <c r="I373" s="152"/>
      <c r="J373" s="152"/>
      <c r="K373" s="152"/>
      <c r="L373" s="150"/>
      <c r="M373" s="150"/>
      <c r="N373" s="150"/>
      <c r="O373" s="150"/>
      <c r="P373" s="151"/>
      <c r="Q373" s="150"/>
      <c r="R373" s="150"/>
      <c r="S373" s="150"/>
      <c r="T373" s="150"/>
      <c r="U373" s="150"/>
      <c r="V373" s="150"/>
      <c r="W373" s="150"/>
      <c r="X373" s="150"/>
      <c r="Y373" s="150"/>
      <c r="Z373" s="150"/>
      <c r="AA373" s="152"/>
      <c r="AB373" s="4">
        <f t="shared" si="21"/>
        <v>0</v>
      </c>
      <c r="AC373" s="4">
        <f t="shared" si="22"/>
        <v>0</v>
      </c>
    </row>
    <row r="374" spans="6:29" ht="20.100000000000001" customHeight="1" x14ac:dyDescent="0.25">
      <c r="F374" s="4">
        <f t="shared" si="20"/>
        <v>0</v>
      </c>
      <c r="G374" s="211">
        <f t="shared" si="23"/>
        <v>0</v>
      </c>
      <c r="H374" s="212"/>
      <c r="I374" s="152"/>
      <c r="J374" s="152"/>
      <c r="K374" s="152"/>
      <c r="L374" s="150"/>
      <c r="M374" s="150"/>
      <c r="N374" s="150"/>
      <c r="O374" s="150"/>
      <c r="P374" s="151"/>
      <c r="Q374" s="150"/>
      <c r="R374" s="150"/>
      <c r="S374" s="150"/>
      <c r="T374" s="150"/>
      <c r="U374" s="150"/>
      <c r="V374" s="150"/>
      <c r="W374" s="150"/>
      <c r="X374" s="150"/>
      <c r="Y374" s="150"/>
      <c r="Z374" s="150"/>
      <c r="AA374" s="152"/>
      <c r="AB374" s="4">
        <f t="shared" si="21"/>
        <v>0</v>
      </c>
      <c r="AC374" s="4">
        <f t="shared" si="22"/>
        <v>0</v>
      </c>
    </row>
    <row r="375" spans="6:29" ht="20.100000000000001" customHeight="1" x14ac:dyDescent="0.25">
      <c r="F375" s="4">
        <f t="shared" si="20"/>
        <v>0</v>
      </c>
      <c r="G375" s="211">
        <f t="shared" si="23"/>
        <v>0</v>
      </c>
      <c r="H375" s="212"/>
      <c r="I375" s="152"/>
      <c r="J375" s="152"/>
      <c r="K375" s="152"/>
      <c r="L375" s="150"/>
      <c r="M375" s="150"/>
      <c r="N375" s="150"/>
      <c r="O375" s="150"/>
      <c r="P375" s="151"/>
      <c r="Q375" s="150"/>
      <c r="R375" s="150"/>
      <c r="S375" s="150"/>
      <c r="T375" s="150"/>
      <c r="U375" s="150"/>
      <c r="V375" s="150"/>
      <c r="W375" s="150"/>
      <c r="X375" s="150"/>
      <c r="Y375" s="150"/>
      <c r="Z375" s="150"/>
      <c r="AA375" s="152"/>
      <c r="AB375" s="4">
        <f t="shared" si="21"/>
        <v>0</v>
      </c>
      <c r="AC375" s="4">
        <f t="shared" si="22"/>
        <v>0</v>
      </c>
    </row>
    <row r="376" spans="6:29" ht="20.100000000000001" customHeight="1" x14ac:dyDescent="0.25">
      <c r="F376" s="4">
        <f t="shared" si="20"/>
        <v>0</v>
      </c>
      <c r="G376" s="211">
        <f t="shared" si="23"/>
        <v>0</v>
      </c>
      <c r="H376" s="212"/>
      <c r="I376" s="152"/>
      <c r="J376" s="152"/>
      <c r="K376" s="152"/>
      <c r="L376" s="150"/>
      <c r="M376" s="150"/>
      <c r="N376" s="150"/>
      <c r="O376" s="150"/>
      <c r="P376" s="151"/>
      <c r="Q376" s="150"/>
      <c r="R376" s="150"/>
      <c r="S376" s="150"/>
      <c r="T376" s="150"/>
      <c r="U376" s="150"/>
      <c r="V376" s="150"/>
      <c r="W376" s="150"/>
      <c r="X376" s="150"/>
      <c r="Y376" s="150"/>
      <c r="Z376" s="150"/>
      <c r="AA376" s="152"/>
      <c r="AB376" s="4">
        <f t="shared" si="21"/>
        <v>0</v>
      </c>
      <c r="AC376" s="4">
        <f t="shared" si="22"/>
        <v>0</v>
      </c>
    </row>
    <row r="377" spans="6:29" ht="20.100000000000001" customHeight="1" x14ac:dyDescent="0.25">
      <c r="F377" s="4">
        <f t="shared" si="20"/>
        <v>0</v>
      </c>
      <c r="G377" s="211">
        <f t="shared" si="23"/>
        <v>0</v>
      </c>
      <c r="H377" s="212"/>
      <c r="I377" s="152"/>
      <c r="J377" s="152"/>
      <c r="K377" s="152"/>
      <c r="L377" s="150"/>
      <c r="M377" s="150"/>
      <c r="N377" s="150"/>
      <c r="O377" s="150"/>
      <c r="P377" s="151"/>
      <c r="Q377" s="150"/>
      <c r="R377" s="150"/>
      <c r="S377" s="150"/>
      <c r="T377" s="150"/>
      <c r="U377" s="150"/>
      <c r="V377" s="150"/>
      <c r="W377" s="150"/>
      <c r="X377" s="150"/>
      <c r="Y377" s="150"/>
      <c r="Z377" s="150"/>
      <c r="AA377" s="152"/>
      <c r="AB377" s="4">
        <f t="shared" si="21"/>
        <v>0</v>
      </c>
      <c r="AC377" s="4">
        <f t="shared" si="22"/>
        <v>0</v>
      </c>
    </row>
    <row r="378" spans="6:29" ht="20.100000000000001" customHeight="1" x14ac:dyDescent="0.25">
      <c r="F378" s="4">
        <f t="shared" si="20"/>
        <v>0</v>
      </c>
      <c r="G378" s="211">
        <f t="shared" si="23"/>
        <v>0</v>
      </c>
      <c r="H378" s="212"/>
      <c r="I378" s="152"/>
      <c r="J378" s="152"/>
      <c r="K378" s="152"/>
      <c r="L378" s="150"/>
      <c r="M378" s="150"/>
      <c r="N378" s="150"/>
      <c r="O378" s="150"/>
      <c r="P378" s="151"/>
      <c r="Q378" s="150"/>
      <c r="R378" s="150"/>
      <c r="S378" s="150"/>
      <c r="T378" s="150"/>
      <c r="U378" s="150"/>
      <c r="V378" s="150"/>
      <c r="W378" s="150"/>
      <c r="X378" s="150"/>
      <c r="Y378" s="150"/>
      <c r="Z378" s="150"/>
      <c r="AA378" s="152"/>
      <c r="AB378" s="4">
        <f t="shared" si="21"/>
        <v>0</v>
      </c>
      <c r="AC378" s="4">
        <f t="shared" si="22"/>
        <v>0</v>
      </c>
    </row>
    <row r="379" spans="6:29" ht="20.100000000000001" customHeight="1" x14ac:dyDescent="0.25">
      <c r="F379" s="4">
        <f t="shared" si="20"/>
        <v>0</v>
      </c>
      <c r="G379" s="211">
        <f t="shared" si="23"/>
        <v>0</v>
      </c>
      <c r="H379" s="212"/>
      <c r="I379" s="152"/>
      <c r="J379" s="152"/>
      <c r="K379" s="152"/>
      <c r="L379" s="150"/>
      <c r="M379" s="150"/>
      <c r="N379" s="150"/>
      <c r="O379" s="150"/>
      <c r="P379" s="151"/>
      <c r="Q379" s="150"/>
      <c r="R379" s="150"/>
      <c r="S379" s="150"/>
      <c r="T379" s="150"/>
      <c r="U379" s="150"/>
      <c r="V379" s="150"/>
      <c r="W379" s="150"/>
      <c r="X379" s="150"/>
      <c r="Y379" s="150"/>
      <c r="Z379" s="150"/>
      <c r="AA379" s="152"/>
      <c r="AB379" s="4">
        <f t="shared" si="21"/>
        <v>0</v>
      </c>
      <c r="AC379" s="4">
        <f t="shared" si="22"/>
        <v>0</v>
      </c>
    </row>
    <row r="380" spans="6:29" ht="20.100000000000001" customHeight="1" x14ac:dyDescent="0.25">
      <c r="F380" s="4">
        <f t="shared" si="20"/>
        <v>0</v>
      </c>
      <c r="G380" s="211">
        <f t="shared" si="23"/>
        <v>0</v>
      </c>
      <c r="H380" s="212"/>
      <c r="I380" s="152"/>
      <c r="J380" s="152"/>
      <c r="K380" s="152"/>
      <c r="L380" s="150"/>
      <c r="M380" s="150"/>
      <c r="N380" s="150"/>
      <c r="O380" s="150"/>
      <c r="P380" s="151"/>
      <c r="Q380" s="150"/>
      <c r="R380" s="150"/>
      <c r="S380" s="150"/>
      <c r="T380" s="150"/>
      <c r="U380" s="150"/>
      <c r="V380" s="150"/>
      <c r="W380" s="150"/>
      <c r="X380" s="150"/>
      <c r="Y380" s="150"/>
      <c r="Z380" s="150"/>
      <c r="AA380" s="152"/>
      <c r="AB380" s="4">
        <f t="shared" si="21"/>
        <v>0</v>
      </c>
      <c r="AC380" s="4">
        <f t="shared" si="22"/>
        <v>0</v>
      </c>
    </row>
    <row r="381" spans="6:29" ht="20.100000000000001" customHeight="1" x14ac:dyDescent="0.25">
      <c r="F381" s="4">
        <f t="shared" si="20"/>
        <v>0</v>
      </c>
      <c r="G381" s="211">
        <f t="shared" si="23"/>
        <v>0</v>
      </c>
      <c r="H381" s="212"/>
      <c r="I381" s="152"/>
      <c r="J381" s="152"/>
      <c r="K381" s="152"/>
      <c r="L381" s="150"/>
      <c r="M381" s="150"/>
      <c r="N381" s="150"/>
      <c r="O381" s="150"/>
      <c r="P381" s="151"/>
      <c r="Q381" s="150"/>
      <c r="R381" s="150"/>
      <c r="S381" s="150"/>
      <c r="T381" s="150"/>
      <c r="U381" s="150"/>
      <c r="V381" s="150"/>
      <c r="W381" s="150"/>
      <c r="X381" s="150"/>
      <c r="Y381" s="150"/>
      <c r="Z381" s="150"/>
      <c r="AA381" s="152"/>
      <c r="AB381" s="4">
        <f t="shared" si="21"/>
        <v>0</v>
      </c>
      <c r="AC381" s="4">
        <f t="shared" si="22"/>
        <v>0</v>
      </c>
    </row>
    <row r="382" spans="6:29" ht="20.100000000000001" customHeight="1" x14ac:dyDescent="0.25">
      <c r="F382" s="4">
        <f t="shared" si="20"/>
        <v>0</v>
      </c>
      <c r="G382" s="211">
        <f t="shared" si="23"/>
        <v>0</v>
      </c>
      <c r="H382" s="212"/>
      <c r="I382" s="152"/>
      <c r="J382" s="152"/>
      <c r="K382" s="152"/>
      <c r="L382" s="150"/>
      <c r="M382" s="150"/>
      <c r="N382" s="150"/>
      <c r="O382" s="150"/>
      <c r="P382" s="151"/>
      <c r="Q382" s="150"/>
      <c r="R382" s="150"/>
      <c r="S382" s="150"/>
      <c r="T382" s="150"/>
      <c r="U382" s="150"/>
      <c r="V382" s="150"/>
      <c r="W382" s="150"/>
      <c r="X382" s="150"/>
      <c r="Y382" s="150"/>
      <c r="Z382" s="150"/>
      <c r="AA382" s="152"/>
      <c r="AB382" s="4">
        <f t="shared" si="21"/>
        <v>0</v>
      </c>
      <c r="AC382" s="4">
        <f t="shared" si="22"/>
        <v>0</v>
      </c>
    </row>
    <row r="383" spans="6:29" ht="20.100000000000001" customHeight="1" x14ac:dyDescent="0.25">
      <c r="F383" s="4">
        <f t="shared" si="20"/>
        <v>0</v>
      </c>
      <c r="G383" s="211">
        <f t="shared" si="23"/>
        <v>0</v>
      </c>
      <c r="H383" s="212"/>
      <c r="I383" s="152"/>
      <c r="J383" s="152"/>
      <c r="K383" s="152"/>
      <c r="L383" s="150"/>
      <c r="M383" s="150"/>
      <c r="N383" s="150"/>
      <c r="O383" s="150"/>
      <c r="P383" s="151"/>
      <c r="Q383" s="150"/>
      <c r="R383" s="150"/>
      <c r="S383" s="150"/>
      <c r="T383" s="150"/>
      <c r="U383" s="150"/>
      <c r="V383" s="150"/>
      <c r="W383" s="150"/>
      <c r="X383" s="150"/>
      <c r="Y383" s="150"/>
      <c r="Z383" s="150"/>
      <c r="AA383" s="152"/>
      <c r="AB383" s="4">
        <f t="shared" si="21"/>
        <v>0</v>
      </c>
      <c r="AC383" s="4">
        <f t="shared" si="22"/>
        <v>0</v>
      </c>
    </row>
    <row r="384" spans="6:29" ht="20.100000000000001" customHeight="1" x14ac:dyDescent="0.25">
      <c r="F384" s="4">
        <f t="shared" si="20"/>
        <v>0</v>
      </c>
      <c r="G384" s="211">
        <f t="shared" si="23"/>
        <v>0</v>
      </c>
      <c r="H384" s="212"/>
      <c r="I384" s="152"/>
      <c r="J384" s="152"/>
      <c r="K384" s="152"/>
      <c r="L384" s="150"/>
      <c r="M384" s="150"/>
      <c r="N384" s="150"/>
      <c r="O384" s="150"/>
      <c r="P384" s="151"/>
      <c r="Q384" s="150"/>
      <c r="R384" s="150"/>
      <c r="S384" s="150"/>
      <c r="T384" s="150"/>
      <c r="U384" s="150"/>
      <c r="V384" s="150"/>
      <c r="W384" s="150"/>
      <c r="X384" s="150"/>
      <c r="Y384" s="150"/>
      <c r="Z384" s="150"/>
      <c r="AA384" s="152"/>
      <c r="AB384" s="4">
        <f t="shared" si="21"/>
        <v>0</v>
      </c>
      <c r="AC384" s="4">
        <f t="shared" si="22"/>
        <v>0</v>
      </c>
    </row>
    <row r="385" spans="6:29" ht="20.100000000000001" customHeight="1" x14ac:dyDescent="0.25">
      <c r="F385" s="4">
        <f t="shared" si="20"/>
        <v>0</v>
      </c>
      <c r="G385" s="211">
        <f t="shared" si="23"/>
        <v>0</v>
      </c>
      <c r="H385" s="212"/>
      <c r="I385" s="152"/>
      <c r="J385" s="152"/>
      <c r="K385" s="152"/>
      <c r="L385" s="150"/>
      <c r="M385" s="150"/>
      <c r="N385" s="150"/>
      <c r="O385" s="150"/>
      <c r="P385" s="151"/>
      <c r="Q385" s="150"/>
      <c r="R385" s="150"/>
      <c r="S385" s="150"/>
      <c r="T385" s="150"/>
      <c r="U385" s="150"/>
      <c r="V385" s="150"/>
      <c r="W385" s="150"/>
      <c r="X385" s="150"/>
      <c r="Y385" s="150"/>
      <c r="Z385" s="150"/>
      <c r="AA385" s="152"/>
      <c r="AB385" s="4">
        <f t="shared" si="21"/>
        <v>0</v>
      </c>
      <c r="AC385" s="4">
        <f t="shared" si="22"/>
        <v>0</v>
      </c>
    </row>
    <row r="386" spans="6:29" ht="20.100000000000001" customHeight="1" x14ac:dyDescent="0.25">
      <c r="F386" s="4">
        <f t="shared" si="20"/>
        <v>0</v>
      </c>
      <c r="G386" s="211">
        <f t="shared" si="23"/>
        <v>0</v>
      </c>
      <c r="H386" s="212"/>
      <c r="I386" s="152"/>
      <c r="J386" s="152"/>
      <c r="K386" s="152"/>
      <c r="L386" s="150"/>
      <c r="M386" s="150"/>
      <c r="N386" s="150"/>
      <c r="O386" s="150"/>
      <c r="P386" s="151"/>
      <c r="Q386" s="150"/>
      <c r="R386" s="150"/>
      <c r="S386" s="150"/>
      <c r="T386" s="150"/>
      <c r="U386" s="150"/>
      <c r="V386" s="150"/>
      <c r="W386" s="150"/>
      <c r="X386" s="150"/>
      <c r="Y386" s="150"/>
      <c r="Z386" s="150"/>
      <c r="AA386" s="152"/>
      <c r="AB386" s="4">
        <f t="shared" si="21"/>
        <v>0</v>
      </c>
      <c r="AC386" s="4">
        <f t="shared" si="22"/>
        <v>0</v>
      </c>
    </row>
    <row r="387" spans="6:29" ht="20.100000000000001" customHeight="1" x14ac:dyDescent="0.25">
      <c r="F387" s="4">
        <f t="shared" si="20"/>
        <v>0</v>
      </c>
      <c r="G387" s="211">
        <f t="shared" si="23"/>
        <v>0</v>
      </c>
      <c r="H387" s="212"/>
      <c r="I387" s="152"/>
      <c r="J387" s="152"/>
      <c r="K387" s="152"/>
      <c r="L387" s="150"/>
      <c r="M387" s="150"/>
      <c r="N387" s="150"/>
      <c r="O387" s="150"/>
      <c r="P387" s="151"/>
      <c r="Q387" s="150"/>
      <c r="R387" s="150"/>
      <c r="S387" s="150"/>
      <c r="T387" s="150"/>
      <c r="U387" s="150"/>
      <c r="V387" s="150"/>
      <c r="W387" s="150"/>
      <c r="X387" s="150"/>
      <c r="Y387" s="150"/>
      <c r="Z387" s="150"/>
      <c r="AA387" s="152"/>
      <c r="AB387" s="4">
        <f t="shared" si="21"/>
        <v>0</v>
      </c>
      <c r="AC387" s="4">
        <f t="shared" si="22"/>
        <v>0</v>
      </c>
    </row>
    <row r="388" spans="6:29" ht="20.100000000000001" customHeight="1" x14ac:dyDescent="0.25">
      <c r="F388" s="4">
        <f t="shared" si="20"/>
        <v>0</v>
      </c>
      <c r="G388" s="211">
        <f t="shared" si="23"/>
        <v>0</v>
      </c>
      <c r="H388" s="212"/>
      <c r="I388" s="152"/>
      <c r="J388" s="152"/>
      <c r="K388" s="152"/>
      <c r="L388" s="150"/>
      <c r="M388" s="150"/>
      <c r="N388" s="150"/>
      <c r="O388" s="150"/>
      <c r="P388" s="151"/>
      <c r="Q388" s="150"/>
      <c r="R388" s="150"/>
      <c r="S388" s="150"/>
      <c r="T388" s="150"/>
      <c r="U388" s="150"/>
      <c r="V388" s="150"/>
      <c r="W388" s="150"/>
      <c r="X388" s="150"/>
      <c r="Y388" s="150"/>
      <c r="Z388" s="150"/>
      <c r="AA388" s="152"/>
      <c r="AB388" s="4">
        <f t="shared" si="21"/>
        <v>0</v>
      </c>
      <c r="AC388" s="4">
        <f t="shared" si="22"/>
        <v>0</v>
      </c>
    </row>
    <row r="389" spans="6:29" ht="20.100000000000001" customHeight="1" x14ac:dyDescent="0.25">
      <c r="F389" s="4">
        <f t="shared" si="20"/>
        <v>0</v>
      </c>
      <c r="G389" s="211">
        <f t="shared" si="23"/>
        <v>0</v>
      </c>
      <c r="H389" s="212"/>
      <c r="I389" s="152"/>
      <c r="J389" s="152"/>
      <c r="K389" s="152"/>
      <c r="L389" s="150"/>
      <c r="M389" s="150"/>
      <c r="N389" s="150"/>
      <c r="O389" s="150"/>
      <c r="P389" s="151"/>
      <c r="Q389" s="150"/>
      <c r="R389" s="150"/>
      <c r="S389" s="150"/>
      <c r="T389" s="150"/>
      <c r="U389" s="150"/>
      <c r="V389" s="150"/>
      <c r="W389" s="150"/>
      <c r="X389" s="150"/>
      <c r="Y389" s="150"/>
      <c r="Z389" s="150"/>
      <c r="AA389" s="152"/>
      <c r="AB389" s="4">
        <f t="shared" si="21"/>
        <v>0</v>
      </c>
      <c r="AC389" s="4">
        <f t="shared" si="22"/>
        <v>0</v>
      </c>
    </row>
    <row r="390" spans="6:29" ht="20.100000000000001" customHeight="1" x14ac:dyDescent="0.25">
      <c r="F390" s="4">
        <f t="shared" si="20"/>
        <v>0</v>
      </c>
      <c r="G390" s="211">
        <f t="shared" si="23"/>
        <v>0</v>
      </c>
      <c r="H390" s="212"/>
      <c r="I390" s="152"/>
      <c r="J390" s="152"/>
      <c r="K390" s="152"/>
      <c r="L390" s="150"/>
      <c r="M390" s="150"/>
      <c r="N390" s="150"/>
      <c r="O390" s="150"/>
      <c r="P390" s="151"/>
      <c r="Q390" s="150"/>
      <c r="R390" s="150"/>
      <c r="S390" s="150"/>
      <c r="T390" s="150"/>
      <c r="U390" s="150"/>
      <c r="V390" s="150"/>
      <c r="W390" s="150"/>
      <c r="X390" s="150"/>
      <c r="Y390" s="150"/>
      <c r="Z390" s="150"/>
      <c r="AA390" s="152"/>
      <c r="AB390" s="4">
        <f t="shared" si="21"/>
        <v>0</v>
      </c>
      <c r="AC390" s="4">
        <f t="shared" si="22"/>
        <v>0</v>
      </c>
    </row>
    <row r="391" spans="6:29" ht="20.100000000000001" customHeight="1" x14ac:dyDescent="0.25">
      <c r="F391" s="4">
        <f t="shared" si="20"/>
        <v>0</v>
      </c>
      <c r="G391" s="211">
        <f t="shared" si="23"/>
        <v>0</v>
      </c>
      <c r="H391" s="212"/>
      <c r="I391" s="152"/>
      <c r="J391" s="152"/>
      <c r="K391" s="152"/>
      <c r="L391" s="150"/>
      <c r="M391" s="150"/>
      <c r="N391" s="150"/>
      <c r="O391" s="150"/>
      <c r="P391" s="151"/>
      <c r="Q391" s="150"/>
      <c r="R391" s="150"/>
      <c r="S391" s="150"/>
      <c r="T391" s="150"/>
      <c r="U391" s="150"/>
      <c r="V391" s="150"/>
      <c r="W391" s="150"/>
      <c r="X391" s="150"/>
      <c r="Y391" s="150"/>
      <c r="Z391" s="150"/>
      <c r="AA391" s="152"/>
      <c r="AB391" s="4">
        <f t="shared" si="21"/>
        <v>0</v>
      </c>
      <c r="AC391" s="4">
        <f t="shared" si="22"/>
        <v>0</v>
      </c>
    </row>
    <row r="392" spans="6:29" ht="20.100000000000001" customHeight="1" x14ac:dyDescent="0.25">
      <c r="F392" s="4">
        <f t="shared" si="20"/>
        <v>0</v>
      </c>
      <c r="G392" s="211">
        <f t="shared" si="23"/>
        <v>0</v>
      </c>
      <c r="H392" s="212"/>
      <c r="I392" s="152"/>
      <c r="J392" s="152"/>
      <c r="K392" s="152"/>
      <c r="L392" s="150"/>
      <c r="M392" s="150"/>
      <c r="N392" s="150"/>
      <c r="O392" s="150"/>
      <c r="P392" s="151"/>
      <c r="Q392" s="150"/>
      <c r="R392" s="150"/>
      <c r="S392" s="150"/>
      <c r="T392" s="150"/>
      <c r="U392" s="150"/>
      <c r="V392" s="150"/>
      <c r="W392" s="150"/>
      <c r="X392" s="150"/>
      <c r="Y392" s="150"/>
      <c r="Z392" s="150"/>
      <c r="AA392" s="152"/>
      <c r="AB392" s="4">
        <f t="shared" si="21"/>
        <v>0</v>
      </c>
      <c r="AC392" s="4">
        <f t="shared" si="22"/>
        <v>0</v>
      </c>
    </row>
    <row r="393" spans="6:29" ht="20.100000000000001" customHeight="1" x14ac:dyDescent="0.25">
      <c r="F393" s="4">
        <f t="shared" si="20"/>
        <v>0</v>
      </c>
      <c r="G393" s="211">
        <f t="shared" si="23"/>
        <v>0</v>
      </c>
      <c r="H393" s="212"/>
      <c r="I393" s="152"/>
      <c r="J393" s="152"/>
      <c r="K393" s="152"/>
      <c r="L393" s="150"/>
      <c r="M393" s="150"/>
      <c r="N393" s="150"/>
      <c r="O393" s="150"/>
      <c r="P393" s="151"/>
      <c r="Q393" s="150"/>
      <c r="R393" s="150"/>
      <c r="S393" s="150"/>
      <c r="T393" s="150"/>
      <c r="U393" s="150"/>
      <c r="V393" s="150"/>
      <c r="W393" s="150"/>
      <c r="X393" s="150"/>
      <c r="Y393" s="150"/>
      <c r="Z393" s="150"/>
      <c r="AA393" s="152"/>
      <c r="AB393" s="4">
        <f t="shared" si="21"/>
        <v>0</v>
      </c>
      <c r="AC393" s="4">
        <f t="shared" si="22"/>
        <v>0</v>
      </c>
    </row>
    <row r="394" spans="6:29" ht="20.100000000000001" customHeight="1" x14ac:dyDescent="0.25">
      <c r="F394" s="4">
        <f t="shared" si="20"/>
        <v>0</v>
      </c>
      <c r="G394" s="211">
        <f t="shared" si="23"/>
        <v>0</v>
      </c>
      <c r="H394" s="212"/>
      <c r="I394" s="152"/>
      <c r="J394" s="152"/>
      <c r="K394" s="152"/>
      <c r="L394" s="150"/>
      <c r="M394" s="150"/>
      <c r="N394" s="150"/>
      <c r="O394" s="150"/>
      <c r="P394" s="151"/>
      <c r="Q394" s="150"/>
      <c r="R394" s="150"/>
      <c r="S394" s="150"/>
      <c r="T394" s="150"/>
      <c r="U394" s="150"/>
      <c r="V394" s="150"/>
      <c r="W394" s="150"/>
      <c r="X394" s="150"/>
      <c r="Y394" s="150"/>
      <c r="Z394" s="150"/>
      <c r="AA394" s="152"/>
      <c r="AB394" s="4">
        <f t="shared" si="21"/>
        <v>0</v>
      </c>
      <c r="AC394" s="4">
        <f t="shared" si="22"/>
        <v>0</v>
      </c>
    </row>
    <row r="395" spans="6:29" ht="20.100000000000001" customHeight="1" x14ac:dyDescent="0.25">
      <c r="F395" s="4">
        <f t="shared" ref="F395:F458" si="24">IFERROR(IF($D$13=1,(IF(G395&gt;=1,(IF(H395&gt;=$D$11,(IF(H395&lt;=$D$12,G395,0)),0)),0)),0),0)</f>
        <v>0</v>
      </c>
      <c r="G395" s="211">
        <f t="shared" si="23"/>
        <v>0</v>
      </c>
      <c r="H395" s="212"/>
      <c r="I395" s="152"/>
      <c r="J395" s="152"/>
      <c r="K395" s="152"/>
      <c r="L395" s="150"/>
      <c r="M395" s="150"/>
      <c r="N395" s="150"/>
      <c r="O395" s="150"/>
      <c r="P395" s="151"/>
      <c r="Q395" s="150"/>
      <c r="R395" s="150"/>
      <c r="S395" s="150"/>
      <c r="T395" s="150"/>
      <c r="U395" s="150"/>
      <c r="V395" s="150"/>
      <c r="W395" s="150"/>
      <c r="X395" s="150"/>
      <c r="Y395" s="150"/>
      <c r="Z395" s="150"/>
      <c r="AA395" s="152"/>
      <c r="AB395" s="4">
        <f t="shared" ref="AB395:AB458" si="25">IFERROR(IF(G395&gt;=1,(IF(LEN(R395)&gt;=3,VLOOKUP(R395,$A$1:$B$3,2,0),0)),0),0)</f>
        <v>0</v>
      </c>
      <c r="AC395" s="4">
        <f t="shared" ref="AC395:AC458" si="26">IFERROR(IF(G395&gt;=1,(IF(LEN(S395)&gt;=3,VLOOKUP(S395,$A$5:$B$6,2,0),0)),0),0)</f>
        <v>0</v>
      </c>
    </row>
    <row r="396" spans="6:29" ht="20.100000000000001" customHeight="1" x14ac:dyDescent="0.25">
      <c r="F396" s="4">
        <f t="shared" si="24"/>
        <v>0</v>
      </c>
      <c r="G396" s="211">
        <f t="shared" ref="G396:G459" si="27">IFERROR(IF(H396&gt;=2000,(IF(LEN(J396)&gt;=2,(IF(LEN(K396)&gt;=2,G395+1,0)),0)),0),0)</f>
        <v>0</v>
      </c>
      <c r="H396" s="212"/>
      <c r="I396" s="152"/>
      <c r="J396" s="152"/>
      <c r="K396" s="152"/>
      <c r="L396" s="150"/>
      <c r="M396" s="150"/>
      <c r="N396" s="150"/>
      <c r="O396" s="150"/>
      <c r="P396" s="151"/>
      <c r="Q396" s="150"/>
      <c r="R396" s="150"/>
      <c r="S396" s="150"/>
      <c r="T396" s="150"/>
      <c r="U396" s="150"/>
      <c r="V396" s="150"/>
      <c r="W396" s="150"/>
      <c r="X396" s="150"/>
      <c r="Y396" s="150"/>
      <c r="Z396" s="150"/>
      <c r="AA396" s="152"/>
      <c r="AB396" s="4">
        <f t="shared" si="25"/>
        <v>0</v>
      </c>
      <c r="AC396" s="4">
        <f t="shared" si="26"/>
        <v>0</v>
      </c>
    </row>
    <row r="397" spans="6:29" ht="20.100000000000001" customHeight="1" x14ac:dyDescent="0.25">
      <c r="F397" s="4">
        <f t="shared" si="24"/>
        <v>0</v>
      </c>
      <c r="G397" s="211">
        <f t="shared" si="27"/>
        <v>0</v>
      </c>
      <c r="H397" s="212"/>
      <c r="I397" s="152"/>
      <c r="J397" s="152"/>
      <c r="K397" s="152"/>
      <c r="L397" s="150"/>
      <c r="M397" s="150"/>
      <c r="N397" s="150"/>
      <c r="O397" s="150"/>
      <c r="P397" s="151"/>
      <c r="Q397" s="150"/>
      <c r="R397" s="150"/>
      <c r="S397" s="150"/>
      <c r="T397" s="150"/>
      <c r="U397" s="150"/>
      <c r="V397" s="150"/>
      <c r="W397" s="150"/>
      <c r="X397" s="150"/>
      <c r="Y397" s="150"/>
      <c r="Z397" s="150"/>
      <c r="AA397" s="152"/>
      <c r="AB397" s="4">
        <f t="shared" si="25"/>
        <v>0</v>
      </c>
      <c r="AC397" s="4">
        <f t="shared" si="26"/>
        <v>0</v>
      </c>
    </row>
    <row r="398" spans="6:29" ht="20.100000000000001" customHeight="1" x14ac:dyDescent="0.25">
      <c r="F398" s="4">
        <f t="shared" si="24"/>
        <v>0</v>
      </c>
      <c r="G398" s="211">
        <f t="shared" si="27"/>
        <v>0</v>
      </c>
      <c r="H398" s="212"/>
      <c r="I398" s="152"/>
      <c r="J398" s="152"/>
      <c r="K398" s="152"/>
      <c r="L398" s="150"/>
      <c r="M398" s="150"/>
      <c r="N398" s="150"/>
      <c r="O398" s="150"/>
      <c r="P398" s="151"/>
      <c r="Q398" s="150"/>
      <c r="R398" s="150"/>
      <c r="S398" s="150"/>
      <c r="T398" s="150"/>
      <c r="U398" s="150"/>
      <c r="V398" s="150"/>
      <c r="W398" s="150"/>
      <c r="X398" s="150"/>
      <c r="Y398" s="150"/>
      <c r="Z398" s="150"/>
      <c r="AA398" s="152"/>
      <c r="AB398" s="4">
        <f t="shared" si="25"/>
        <v>0</v>
      </c>
      <c r="AC398" s="4">
        <f t="shared" si="26"/>
        <v>0</v>
      </c>
    </row>
    <row r="399" spans="6:29" ht="20.100000000000001" customHeight="1" x14ac:dyDescent="0.25">
      <c r="F399" s="4">
        <f t="shared" si="24"/>
        <v>0</v>
      </c>
      <c r="G399" s="211">
        <f t="shared" si="27"/>
        <v>0</v>
      </c>
      <c r="H399" s="212"/>
      <c r="I399" s="152"/>
      <c r="J399" s="152"/>
      <c r="K399" s="152"/>
      <c r="L399" s="150"/>
      <c r="M399" s="150"/>
      <c r="N399" s="150"/>
      <c r="O399" s="150"/>
      <c r="P399" s="151"/>
      <c r="Q399" s="150"/>
      <c r="R399" s="150"/>
      <c r="S399" s="150"/>
      <c r="T399" s="150"/>
      <c r="U399" s="150"/>
      <c r="V399" s="150"/>
      <c r="W399" s="150"/>
      <c r="X399" s="150"/>
      <c r="Y399" s="150"/>
      <c r="Z399" s="150"/>
      <c r="AA399" s="152"/>
      <c r="AB399" s="4">
        <f t="shared" si="25"/>
        <v>0</v>
      </c>
      <c r="AC399" s="4">
        <f t="shared" si="26"/>
        <v>0</v>
      </c>
    </row>
    <row r="400" spans="6:29" ht="20.100000000000001" customHeight="1" x14ac:dyDescent="0.25">
      <c r="F400" s="4">
        <f t="shared" si="24"/>
        <v>0</v>
      </c>
      <c r="G400" s="211">
        <f t="shared" si="27"/>
        <v>0</v>
      </c>
      <c r="H400" s="212"/>
      <c r="I400" s="152"/>
      <c r="J400" s="152"/>
      <c r="K400" s="152"/>
      <c r="L400" s="150"/>
      <c r="M400" s="150"/>
      <c r="N400" s="150"/>
      <c r="O400" s="150"/>
      <c r="P400" s="151"/>
      <c r="Q400" s="150"/>
      <c r="R400" s="150"/>
      <c r="S400" s="150"/>
      <c r="T400" s="150"/>
      <c r="U400" s="150"/>
      <c r="V400" s="150"/>
      <c r="W400" s="150"/>
      <c r="X400" s="150"/>
      <c r="Y400" s="150"/>
      <c r="Z400" s="150"/>
      <c r="AA400" s="152"/>
      <c r="AB400" s="4">
        <f t="shared" si="25"/>
        <v>0</v>
      </c>
      <c r="AC400" s="4">
        <f t="shared" si="26"/>
        <v>0</v>
      </c>
    </row>
    <row r="401" spans="6:29" ht="20.100000000000001" customHeight="1" x14ac:dyDescent="0.25">
      <c r="F401" s="4">
        <f t="shared" si="24"/>
        <v>0</v>
      </c>
      <c r="G401" s="211">
        <f t="shared" si="27"/>
        <v>0</v>
      </c>
      <c r="H401" s="212"/>
      <c r="I401" s="152"/>
      <c r="J401" s="152"/>
      <c r="K401" s="152"/>
      <c r="L401" s="150"/>
      <c r="M401" s="150"/>
      <c r="N401" s="150"/>
      <c r="O401" s="150"/>
      <c r="P401" s="151"/>
      <c r="Q401" s="150"/>
      <c r="R401" s="150"/>
      <c r="S401" s="150"/>
      <c r="T401" s="150"/>
      <c r="U401" s="150"/>
      <c r="V401" s="150"/>
      <c r="W401" s="150"/>
      <c r="X401" s="150"/>
      <c r="Y401" s="150"/>
      <c r="Z401" s="150"/>
      <c r="AA401" s="152"/>
      <c r="AB401" s="4">
        <f t="shared" si="25"/>
        <v>0</v>
      </c>
      <c r="AC401" s="4">
        <f t="shared" si="26"/>
        <v>0</v>
      </c>
    </row>
    <row r="402" spans="6:29" ht="20.100000000000001" customHeight="1" x14ac:dyDescent="0.25">
      <c r="F402" s="4">
        <f t="shared" si="24"/>
        <v>0</v>
      </c>
      <c r="G402" s="211">
        <f t="shared" si="27"/>
        <v>0</v>
      </c>
      <c r="H402" s="212"/>
      <c r="I402" s="152"/>
      <c r="J402" s="152"/>
      <c r="K402" s="152"/>
      <c r="L402" s="150"/>
      <c r="M402" s="150"/>
      <c r="N402" s="150"/>
      <c r="O402" s="150"/>
      <c r="P402" s="151"/>
      <c r="Q402" s="150"/>
      <c r="R402" s="150"/>
      <c r="S402" s="150"/>
      <c r="T402" s="150"/>
      <c r="U402" s="150"/>
      <c r="V402" s="150"/>
      <c r="W402" s="150"/>
      <c r="X402" s="150"/>
      <c r="Y402" s="150"/>
      <c r="Z402" s="150"/>
      <c r="AA402" s="152"/>
      <c r="AB402" s="4">
        <f t="shared" si="25"/>
        <v>0</v>
      </c>
      <c r="AC402" s="4">
        <f t="shared" si="26"/>
        <v>0</v>
      </c>
    </row>
    <row r="403" spans="6:29" ht="20.100000000000001" customHeight="1" x14ac:dyDescent="0.25">
      <c r="F403" s="4">
        <f t="shared" si="24"/>
        <v>0</v>
      </c>
      <c r="G403" s="211">
        <f t="shared" si="27"/>
        <v>0</v>
      </c>
      <c r="H403" s="212"/>
      <c r="I403" s="152"/>
      <c r="J403" s="152"/>
      <c r="K403" s="152"/>
      <c r="L403" s="150"/>
      <c r="M403" s="150"/>
      <c r="N403" s="150"/>
      <c r="O403" s="150"/>
      <c r="P403" s="151"/>
      <c r="Q403" s="150"/>
      <c r="R403" s="150"/>
      <c r="S403" s="150"/>
      <c r="T403" s="150"/>
      <c r="U403" s="150"/>
      <c r="V403" s="150"/>
      <c r="W403" s="150"/>
      <c r="X403" s="150"/>
      <c r="Y403" s="150"/>
      <c r="Z403" s="150"/>
      <c r="AA403" s="152"/>
      <c r="AB403" s="4">
        <f t="shared" si="25"/>
        <v>0</v>
      </c>
      <c r="AC403" s="4">
        <f t="shared" si="26"/>
        <v>0</v>
      </c>
    </row>
    <row r="404" spans="6:29" ht="20.100000000000001" customHeight="1" x14ac:dyDescent="0.25">
      <c r="F404" s="4">
        <f t="shared" si="24"/>
        <v>0</v>
      </c>
      <c r="G404" s="211">
        <f t="shared" si="27"/>
        <v>0</v>
      </c>
      <c r="H404" s="212"/>
      <c r="I404" s="152"/>
      <c r="J404" s="152"/>
      <c r="K404" s="152"/>
      <c r="L404" s="150"/>
      <c r="M404" s="150"/>
      <c r="N404" s="150"/>
      <c r="O404" s="150"/>
      <c r="P404" s="151"/>
      <c r="Q404" s="150"/>
      <c r="R404" s="150"/>
      <c r="S404" s="150"/>
      <c r="T404" s="150"/>
      <c r="U404" s="150"/>
      <c r="V404" s="150"/>
      <c r="W404" s="150"/>
      <c r="X404" s="150"/>
      <c r="Y404" s="150"/>
      <c r="Z404" s="150"/>
      <c r="AA404" s="152"/>
      <c r="AB404" s="4">
        <f t="shared" si="25"/>
        <v>0</v>
      </c>
      <c r="AC404" s="4">
        <f t="shared" si="26"/>
        <v>0</v>
      </c>
    </row>
    <row r="405" spans="6:29" ht="20.100000000000001" customHeight="1" x14ac:dyDescent="0.25">
      <c r="F405" s="4">
        <f t="shared" si="24"/>
        <v>0</v>
      </c>
      <c r="G405" s="211">
        <f t="shared" si="27"/>
        <v>0</v>
      </c>
      <c r="H405" s="212"/>
      <c r="I405" s="152"/>
      <c r="J405" s="152"/>
      <c r="K405" s="152"/>
      <c r="L405" s="150"/>
      <c r="M405" s="150"/>
      <c r="N405" s="150"/>
      <c r="O405" s="150"/>
      <c r="P405" s="151"/>
      <c r="Q405" s="150"/>
      <c r="R405" s="150"/>
      <c r="S405" s="150"/>
      <c r="T405" s="150"/>
      <c r="U405" s="150"/>
      <c r="V405" s="150"/>
      <c r="W405" s="150"/>
      <c r="X405" s="150"/>
      <c r="Y405" s="150"/>
      <c r="Z405" s="150"/>
      <c r="AA405" s="152"/>
      <c r="AB405" s="4">
        <f t="shared" si="25"/>
        <v>0</v>
      </c>
      <c r="AC405" s="4">
        <f t="shared" si="26"/>
        <v>0</v>
      </c>
    </row>
    <row r="406" spans="6:29" ht="20.100000000000001" customHeight="1" x14ac:dyDescent="0.25">
      <c r="F406" s="4">
        <f t="shared" si="24"/>
        <v>0</v>
      </c>
      <c r="G406" s="211">
        <f t="shared" si="27"/>
        <v>0</v>
      </c>
      <c r="H406" s="212"/>
      <c r="I406" s="152"/>
      <c r="J406" s="152"/>
      <c r="K406" s="152"/>
      <c r="L406" s="150"/>
      <c r="M406" s="150"/>
      <c r="N406" s="150"/>
      <c r="O406" s="150"/>
      <c r="P406" s="151"/>
      <c r="Q406" s="150"/>
      <c r="R406" s="150"/>
      <c r="S406" s="150"/>
      <c r="T406" s="150"/>
      <c r="U406" s="150"/>
      <c r="V406" s="150"/>
      <c r="W406" s="150"/>
      <c r="X406" s="150"/>
      <c r="Y406" s="150"/>
      <c r="Z406" s="150"/>
      <c r="AA406" s="152"/>
      <c r="AB406" s="4">
        <f t="shared" si="25"/>
        <v>0</v>
      </c>
      <c r="AC406" s="4">
        <f t="shared" si="26"/>
        <v>0</v>
      </c>
    </row>
    <row r="407" spans="6:29" ht="20.100000000000001" customHeight="1" x14ac:dyDescent="0.25">
      <c r="F407" s="4">
        <f t="shared" si="24"/>
        <v>0</v>
      </c>
      <c r="G407" s="211">
        <f t="shared" si="27"/>
        <v>0</v>
      </c>
      <c r="H407" s="212"/>
      <c r="I407" s="152"/>
      <c r="J407" s="152"/>
      <c r="K407" s="152"/>
      <c r="L407" s="150"/>
      <c r="M407" s="150"/>
      <c r="N407" s="150"/>
      <c r="O407" s="150"/>
      <c r="P407" s="151"/>
      <c r="Q407" s="150"/>
      <c r="R407" s="150"/>
      <c r="S407" s="150"/>
      <c r="T407" s="150"/>
      <c r="U407" s="150"/>
      <c r="V407" s="150"/>
      <c r="W407" s="150"/>
      <c r="X407" s="150"/>
      <c r="Y407" s="150"/>
      <c r="Z407" s="150"/>
      <c r="AA407" s="152"/>
      <c r="AB407" s="4">
        <f t="shared" si="25"/>
        <v>0</v>
      </c>
      <c r="AC407" s="4">
        <f t="shared" si="26"/>
        <v>0</v>
      </c>
    </row>
    <row r="408" spans="6:29" ht="20.100000000000001" customHeight="1" x14ac:dyDescent="0.25">
      <c r="F408" s="4">
        <f t="shared" si="24"/>
        <v>0</v>
      </c>
      <c r="G408" s="211">
        <f t="shared" si="27"/>
        <v>0</v>
      </c>
      <c r="H408" s="212"/>
      <c r="I408" s="152"/>
      <c r="J408" s="152"/>
      <c r="K408" s="152"/>
      <c r="L408" s="150"/>
      <c r="M408" s="150"/>
      <c r="N408" s="150"/>
      <c r="O408" s="150"/>
      <c r="P408" s="151"/>
      <c r="Q408" s="150"/>
      <c r="R408" s="150"/>
      <c r="S408" s="150"/>
      <c r="T408" s="150"/>
      <c r="U408" s="150"/>
      <c r="V408" s="150"/>
      <c r="W408" s="150"/>
      <c r="X408" s="150"/>
      <c r="Y408" s="150"/>
      <c r="Z408" s="150"/>
      <c r="AA408" s="152"/>
      <c r="AB408" s="4">
        <f t="shared" si="25"/>
        <v>0</v>
      </c>
      <c r="AC408" s="4">
        <f t="shared" si="26"/>
        <v>0</v>
      </c>
    </row>
    <row r="409" spans="6:29" ht="20.100000000000001" customHeight="1" x14ac:dyDescent="0.25">
      <c r="F409" s="4">
        <f t="shared" si="24"/>
        <v>0</v>
      </c>
      <c r="G409" s="211">
        <f t="shared" si="27"/>
        <v>0</v>
      </c>
      <c r="H409" s="212"/>
      <c r="I409" s="152"/>
      <c r="J409" s="152"/>
      <c r="K409" s="152"/>
      <c r="L409" s="150"/>
      <c r="M409" s="150"/>
      <c r="N409" s="150"/>
      <c r="O409" s="150"/>
      <c r="P409" s="151"/>
      <c r="Q409" s="150"/>
      <c r="R409" s="150"/>
      <c r="S409" s="150"/>
      <c r="T409" s="150"/>
      <c r="U409" s="150"/>
      <c r="V409" s="150"/>
      <c r="W409" s="150"/>
      <c r="X409" s="150"/>
      <c r="Y409" s="150"/>
      <c r="Z409" s="150"/>
      <c r="AA409" s="152"/>
      <c r="AB409" s="4">
        <f t="shared" si="25"/>
        <v>0</v>
      </c>
      <c r="AC409" s="4">
        <f t="shared" si="26"/>
        <v>0</v>
      </c>
    </row>
    <row r="410" spans="6:29" ht="20.100000000000001" customHeight="1" x14ac:dyDescent="0.25">
      <c r="F410" s="4">
        <f t="shared" si="24"/>
        <v>0</v>
      </c>
      <c r="G410" s="211">
        <f t="shared" si="27"/>
        <v>0</v>
      </c>
      <c r="H410" s="212"/>
      <c r="I410" s="152"/>
      <c r="J410" s="152"/>
      <c r="K410" s="152"/>
      <c r="L410" s="150"/>
      <c r="M410" s="150"/>
      <c r="N410" s="150"/>
      <c r="O410" s="150"/>
      <c r="P410" s="151"/>
      <c r="Q410" s="150"/>
      <c r="R410" s="150"/>
      <c r="S410" s="150"/>
      <c r="T410" s="150"/>
      <c r="U410" s="150"/>
      <c r="V410" s="150"/>
      <c r="W410" s="150"/>
      <c r="X410" s="150"/>
      <c r="Y410" s="150"/>
      <c r="Z410" s="150"/>
      <c r="AA410" s="152"/>
      <c r="AB410" s="4">
        <f t="shared" si="25"/>
        <v>0</v>
      </c>
      <c r="AC410" s="4">
        <f t="shared" si="26"/>
        <v>0</v>
      </c>
    </row>
    <row r="411" spans="6:29" ht="20.100000000000001" customHeight="1" x14ac:dyDescent="0.25">
      <c r="F411" s="4">
        <f t="shared" si="24"/>
        <v>0</v>
      </c>
      <c r="G411" s="211">
        <f t="shared" si="27"/>
        <v>0</v>
      </c>
      <c r="H411" s="212"/>
      <c r="I411" s="152"/>
      <c r="J411" s="152"/>
      <c r="K411" s="152"/>
      <c r="L411" s="150"/>
      <c r="M411" s="150"/>
      <c r="N411" s="150"/>
      <c r="O411" s="150"/>
      <c r="P411" s="151"/>
      <c r="Q411" s="150"/>
      <c r="R411" s="150"/>
      <c r="S411" s="150"/>
      <c r="T411" s="150"/>
      <c r="U411" s="150"/>
      <c r="V411" s="150"/>
      <c r="W411" s="150"/>
      <c r="X411" s="150"/>
      <c r="Y411" s="150"/>
      <c r="Z411" s="150"/>
      <c r="AA411" s="152"/>
      <c r="AB411" s="4">
        <f t="shared" si="25"/>
        <v>0</v>
      </c>
      <c r="AC411" s="4">
        <f t="shared" si="26"/>
        <v>0</v>
      </c>
    </row>
    <row r="412" spans="6:29" ht="20.100000000000001" customHeight="1" x14ac:dyDescent="0.25">
      <c r="F412" s="4">
        <f t="shared" si="24"/>
        <v>0</v>
      </c>
      <c r="G412" s="211">
        <f t="shared" si="27"/>
        <v>0</v>
      </c>
      <c r="H412" s="212"/>
      <c r="I412" s="152"/>
      <c r="J412" s="152"/>
      <c r="K412" s="152"/>
      <c r="L412" s="150"/>
      <c r="M412" s="150"/>
      <c r="N412" s="150"/>
      <c r="O412" s="150"/>
      <c r="P412" s="151"/>
      <c r="Q412" s="150"/>
      <c r="R412" s="150"/>
      <c r="S412" s="150"/>
      <c r="T412" s="150"/>
      <c r="U412" s="150"/>
      <c r="V412" s="150"/>
      <c r="W412" s="150"/>
      <c r="X412" s="150"/>
      <c r="Y412" s="150"/>
      <c r="Z412" s="150"/>
      <c r="AA412" s="152"/>
      <c r="AB412" s="4">
        <f t="shared" si="25"/>
        <v>0</v>
      </c>
      <c r="AC412" s="4">
        <f t="shared" si="26"/>
        <v>0</v>
      </c>
    </row>
    <row r="413" spans="6:29" ht="20.100000000000001" customHeight="1" x14ac:dyDescent="0.25">
      <c r="F413" s="4">
        <f t="shared" si="24"/>
        <v>0</v>
      </c>
      <c r="G413" s="211">
        <f t="shared" si="27"/>
        <v>0</v>
      </c>
      <c r="H413" s="212"/>
      <c r="I413" s="152"/>
      <c r="J413" s="152"/>
      <c r="K413" s="152"/>
      <c r="L413" s="150"/>
      <c r="M413" s="150"/>
      <c r="N413" s="150"/>
      <c r="O413" s="150"/>
      <c r="P413" s="151"/>
      <c r="Q413" s="150"/>
      <c r="R413" s="150"/>
      <c r="S413" s="150"/>
      <c r="T413" s="150"/>
      <c r="U413" s="150"/>
      <c r="V413" s="150"/>
      <c r="W413" s="150"/>
      <c r="X413" s="150"/>
      <c r="Y413" s="150"/>
      <c r="Z413" s="150"/>
      <c r="AA413" s="152"/>
      <c r="AB413" s="4">
        <f t="shared" si="25"/>
        <v>0</v>
      </c>
      <c r="AC413" s="4">
        <f t="shared" si="26"/>
        <v>0</v>
      </c>
    </row>
    <row r="414" spans="6:29" ht="20.100000000000001" customHeight="1" x14ac:dyDescent="0.25">
      <c r="F414" s="4">
        <f t="shared" si="24"/>
        <v>0</v>
      </c>
      <c r="G414" s="211">
        <f t="shared" si="27"/>
        <v>0</v>
      </c>
      <c r="H414" s="212"/>
      <c r="I414" s="152"/>
      <c r="J414" s="152"/>
      <c r="K414" s="152"/>
      <c r="L414" s="150"/>
      <c r="M414" s="150"/>
      <c r="N414" s="150"/>
      <c r="O414" s="150"/>
      <c r="P414" s="151"/>
      <c r="Q414" s="150"/>
      <c r="R414" s="150"/>
      <c r="S414" s="150"/>
      <c r="T414" s="150"/>
      <c r="U414" s="150"/>
      <c r="V414" s="150"/>
      <c r="W414" s="150"/>
      <c r="X414" s="150"/>
      <c r="Y414" s="150"/>
      <c r="Z414" s="150"/>
      <c r="AA414" s="152"/>
      <c r="AB414" s="4">
        <f t="shared" si="25"/>
        <v>0</v>
      </c>
      <c r="AC414" s="4">
        <f t="shared" si="26"/>
        <v>0</v>
      </c>
    </row>
    <row r="415" spans="6:29" ht="20.100000000000001" customHeight="1" x14ac:dyDescent="0.25">
      <c r="F415" s="4">
        <f t="shared" si="24"/>
        <v>0</v>
      </c>
      <c r="G415" s="211">
        <f t="shared" si="27"/>
        <v>0</v>
      </c>
      <c r="H415" s="212"/>
      <c r="I415" s="152"/>
      <c r="J415" s="152"/>
      <c r="K415" s="152"/>
      <c r="L415" s="150"/>
      <c r="M415" s="150"/>
      <c r="N415" s="150"/>
      <c r="O415" s="150"/>
      <c r="P415" s="151"/>
      <c r="Q415" s="150"/>
      <c r="R415" s="150"/>
      <c r="S415" s="150"/>
      <c r="T415" s="150"/>
      <c r="U415" s="150"/>
      <c r="V415" s="150"/>
      <c r="W415" s="150"/>
      <c r="X415" s="150"/>
      <c r="Y415" s="150"/>
      <c r="Z415" s="150"/>
      <c r="AA415" s="152"/>
      <c r="AB415" s="4">
        <f t="shared" si="25"/>
        <v>0</v>
      </c>
      <c r="AC415" s="4">
        <f t="shared" si="26"/>
        <v>0</v>
      </c>
    </row>
    <row r="416" spans="6:29" ht="20.100000000000001" customHeight="1" x14ac:dyDescent="0.25">
      <c r="F416" s="4">
        <f t="shared" si="24"/>
        <v>0</v>
      </c>
      <c r="G416" s="211">
        <f t="shared" si="27"/>
        <v>0</v>
      </c>
      <c r="H416" s="212"/>
      <c r="I416" s="152"/>
      <c r="J416" s="152"/>
      <c r="K416" s="152"/>
      <c r="L416" s="150"/>
      <c r="M416" s="150"/>
      <c r="N416" s="150"/>
      <c r="O416" s="150"/>
      <c r="P416" s="151"/>
      <c r="Q416" s="150"/>
      <c r="R416" s="150"/>
      <c r="S416" s="150"/>
      <c r="T416" s="150"/>
      <c r="U416" s="150"/>
      <c r="V416" s="150"/>
      <c r="W416" s="150"/>
      <c r="X416" s="150"/>
      <c r="Y416" s="150"/>
      <c r="Z416" s="150"/>
      <c r="AA416" s="152"/>
      <c r="AB416" s="4">
        <f t="shared" si="25"/>
        <v>0</v>
      </c>
      <c r="AC416" s="4">
        <f t="shared" si="26"/>
        <v>0</v>
      </c>
    </row>
    <row r="417" spans="6:29" ht="20.100000000000001" customHeight="1" x14ac:dyDescent="0.25">
      <c r="F417" s="4">
        <f t="shared" si="24"/>
        <v>0</v>
      </c>
      <c r="G417" s="211">
        <f t="shared" si="27"/>
        <v>0</v>
      </c>
      <c r="H417" s="212"/>
      <c r="I417" s="152"/>
      <c r="J417" s="152"/>
      <c r="K417" s="152"/>
      <c r="L417" s="150"/>
      <c r="M417" s="150"/>
      <c r="N417" s="150"/>
      <c r="O417" s="150"/>
      <c r="P417" s="151"/>
      <c r="Q417" s="150"/>
      <c r="R417" s="150"/>
      <c r="S417" s="150"/>
      <c r="T417" s="150"/>
      <c r="U417" s="150"/>
      <c r="V417" s="150"/>
      <c r="W417" s="150"/>
      <c r="X417" s="150"/>
      <c r="Y417" s="150"/>
      <c r="Z417" s="150"/>
      <c r="AA417" s="152"/>
      <c r="AB417" s="4">
        <f t="shared" si="25"/>
        <v>0</v>
      </c>
      <c r="AC417" s="4">
        <f t="shared" si="26"/>
        <v>0</v>
      </c>
    </row>
    <row r="418" spans="6:29" ht="20.100000000000001" customHeight="1" x14ac:dyDescent="0.25">
      <c r="F418" s="4">
        <f t="shared" si="24"/>
        <v>0</v>
      </c>
      <c r="G418" s="211">
        <f t="shared" si="27"/>
        <v>0</v>
      </c>
      <c r="H418" s="212"/>
      <c r="I418" s="152"/>
      <c r="J418" s="152"/>
      <c r="K418" s="152"/>
      <c r="L418" s="150"/>
      <c r="M418" s="150"/>
      <c r="N418" s="150"/>
      <c r="O418" s="150"/>
      <c r="P418" s="151"/>
      <c r="Q418" s="150"/>
      <c r="R418" s="150"/>
      <c r="S418" s="150"/>
      <c r="T418" s="150"/>
      <c r="U418" s="150"/>
      <c r="V418" s="150"/>
      <c r="W418" s="150"/>
      <c r="X418" s="150"/>
      <c r="Y418" s="150"/>
      <c r="Z418" s="150"/>
      <c r="AA418" s="152"/>
      <c r="AB418" s="4">
        <f t="shared" si="25"/>
        <v>0</v>
      </c>
      <c r="AC418" s="4">
        <f t="shared" si="26"/>
        <v>0</v>
      </c>
    </row>
    <row r="419" spans="6:29" ht="20.100000000000001" customHeight="1" x14ac:dyDescent="0.25">
      <c r="F419" s="4">
        <f t="shared" si="24"/>
        <v>0</v>
      </c>
      <c r="G419" s="211">
        <f t="shared" si="27"/>
        <v>0</v>
      </c>
      <c r="H419" s="212"/>
      <c r="I419" s="152"/>
      <c r="J419" s="152"/>
      <c r="K419" s="152"/>
      <c r="L419" s="150"/>
      <c r="M419" s="150"/>
      <c r="N419" s="150"/>
      <c r="O419" s="150"/>
      <c r="P419" s="151"/>
      <c r="Q419" s="150"/>
      <c r="R419" s="150"/>
      <c r="S419" s="150"/>
      <c r="T419" s="150"/>
      <c r="U419" s="150"/>
      <c r="V419" s="150"/>
      <c r="W419" s="150"/>
      <c r="X419" s="150"/>
      <c r="Y419" s="150"/>
      <c r="Z419" s="150"/>
      <c r="AA419" s="152"/>
      <c r="AB419" s="4">
        <f t="shared" si="25"/>
        <v>0</v>
      </c>
      <c r="AC419" s="4">
        <f t="shared" si="26"/>
        <v>0</v>
      </c>
    </row>
    <row r="420" spans="6:29" ht="20.100000000000001" customHeight="1" x14ac:dyDescent="0.25">
      <c r="F420" s="4">
        <f t="shared" si="24"/>
        <v>0</v>
      </c>
      <c r="G420" s="211">
        <f t="shared" si="27"/>
        <v>0</v>
      </c>
      <c r="H420" s="212"/>
      <c r="I420" s="152"/>
      <c r="J420" s="152"/>
      <c r="K420" s="152"/>
      <c r="L420" s="150"/>
      <c r="M420" s="150"/>
      <c r="N420" s="150"/>
      <c r="O420" s="150"/>
      <c r="P420" s="151"/>
      <c r="Q420" s="150"/>
      <c r="R420" s="150"/>
      <c r="S420" s="150"/>
      <c r="T420" s="150"/>
      <c r="U420" s="150"/>
      <c r="V420" s="150"/>
      <c r="W420" s="150"/>
      <c r="X420" s="150"/>
      <c r="Y420" s="150"/>
      <c r="Z420" s="150"/>
      <c r="AA420" s="152"/>
      <c r="AB420" s="4">
        <f t="shared" si="25"/>
        <v>0</v>
      </c>
      <c r="AC420" s="4">
        <f t="shared" si="26"/>
        <v>0</v>
      </c>
    </row>
    <row r="421" spans="6:29" ht="20.100000000000001" customHeight="1" x14ac:dyDescent="0.25">
      <c r="F421" s="4">
        <f t="shared" si="24"/>
        <v>0</v>
      </c>
      <c r="G421" s="211">
        <f t="shared" si="27"/>
        <v>0</v>
      </c>
      <c r="H421" s="212"/>
      <c r="I421" s="152"/>
      <c r="J421" s="152"/>
      <c r="K421" s="152"/>
      <c r="L421" s="150"/>
      <c r="M421" s="150"/>
      <c r="N421" s="150"/>
      <c r="O421" s="150"/>
      <c r="P421" s="151"/>
      <c r="Q421" s="150"/>
      <c r="R421" s="150"/>
      <c r="S421" s="150"/>
      <c r="T421" s="150"/>
      <c r="U421" s="150"/>
      <c r="V421" s="150"/>
      <c r="W421" s="150"/>
      <c r="X421" s="150"/>
      <c r="Y421" s="150"/>
      <c r="Z421" s="150"/>
      <c r="AA421" s="152"/>
      <c r="AB421" s="4">
        <f t="shared" si="25"/>
        <v>0</v>
      </c>
      <c r="AC421" s="4">
        <f t="shared" si="26"/>
        <v>0</v>
      </c>
    </row>
    <row r="422" spans="6:29" ht="20.100000000000001" customHeight="1" x14ac:dyDescent="0.25">
      <c r="F422" s="4">
        <f t="shared" si="24"/>
        <v>0</v>
      </c>
      <c r="G422" s="211">
        <f t="shared" si="27"/>
        <v>0</v>
      </c>
      <c r="H422" s="212"/>
      <c r="I422" s="152"/>
      <c r="J422" s="152"/>
      <c r="K422" s="152"/>
      <c r="L422" s="150"/>
      <c r="M422" s="150"/>
      <c r="N422" s="150"/>
      <c r="O422" s="150"/>
      <c r="P422" s="151"/>
      <c r="Q422" s="150"/>
      <c r="R422" s="150"/>
      <c r="S422" s="150"/>
      <c r="T422" s="150"/>
      <c r="U422" s="150"/>
      <c r="V422" s="150"/>
      <c r="W422" s="150"/>
      <c r="X422" s="150"/>
      <c r="Y422" s="150"/>
      <c r="Z422" s="150"/>
      <c r="AA422" s="152"/>
      <c r="AB422" s="4">
        <f t="shared" si="25"/>
        <v>0</v>
      </c>
      <c r="AC422" s="4">
        <f t="shared" si="26"/>
        <v>0</v>
      </c>
    </row>
    <row r="423" spans="6:29" ht="20.100000000000001" customHeight="1" x14ac:dyDescent="0.25">
      <c r="F423" s="4">
        <f t="shared" si="24"/>
        <v>0</v>
      </c>
      <c r="G423" s="211">
        <f t="shared" si="27"/>
        <v>0</v>
      </c>
      <c r="H423" s="212"/>
      <c r="I423" s="152"/>
      <c r="J423" s="152"/>
      <c r="K423" s="152"/>
      <c r="L423" s="150"/>
      <c r="M423" s="150"/>
      <c r="N423" s="150"/>
      <c r="O423" s="150"/>
      <c r="P423" s="151"/>
      <c r="Q423" s="150"/>
      <c r="R423" s="150"/>
      <c r="S423" s="150"/>
      <c r="T423" s="150"/>
      <c r="U423" s="150"/>
      <c r="V423" s="150"/>
      <c r="W423" s="150"/>
      <c r="X423" s="150"/>
      <c r="Y423" s="150"/>
      <c r="Z423" s="150"/>
      <c r="AA423" s="152"/>
      <c r="AB423" s="4">
        <f t="shared" si="25"/>
        <v>0</v>
      </c>
      <c r="AC423" s="4">
        <f t="shared" si="26"/>
        <v>0</v>
      </c>
    </row>
    <row r="424" spans="6:29" ht="20.100000000000001" customHeight="1" x14ac:dyDescent="0.25">
      <c r="F424" s="4">
        <f t="shared" si="24"/>
        <v>0</v>
      </c>
      <c r="G424" s="211">
        <f t="shared" si="27"/>
        <v>0</v>
      </c>
      <c r="H424" s="212"/>
      <c r="I424" s="152"/>
      <c r="J424" s="152"/>
      <c r="K424" s="152"/>
      <c r="L424" s="150"/>
      <c r="M424" s="150"/>
      <c r="N424" s="150"/>
      <c r="O424" s="150"/>
      <c r="P424" s="151"/>
      <c r="Q424" s="150"/>
      <c r="R424" s="150"/>
      <c r="S424" s="150"/>
      <c r="T424" s="150"/>
      <c r="U424" s="150"/>
      <c r="V424" s="150"/>
      <c r="W424" s="150"/>
      <c r="X424" s="150"/>
      <c r="Y424" s="150"/>
      <c r="Z424" s="150"/>
      <c r="AA424" s="152"/>
      <c r="AB424" s="4">
        <f t="shared" si="25"/>
        <v>0</v>
      </c>
      <c r="AC424" s="4">
        <f t="shared" si="26"/>
        <v>0</v>
      </c>
    </row>
    <row r="425" spans="6:29" ht="20.100000000000001" customHeight="1" x14ac:dyDescent="0.25">
      <c r="F425" s="4">
        <f t="shared" si="24"/>
        <v>0</v>
      </c>
      <c r="G425" s="211">
        <f t="shared" si="27"/>
        <v>0</v>
      </c>
      <c r="H425" s="212"/>
      <c r="I425" s="152"/>
      <c r="J425" s="152"/>
      <c r="K425" s="152"/>
      <c r="L425" s="150"/>
      <c r="M425" s="150"/>
      <c r="N425" s="150"/>
      <c r="O425" s="150"/>
      <c r="P425" s="151"/>
      <c r="Q425" s="150"/>
      <c r="R425" s="150"/>
      <c r="S425" s="150"/>
      <c r="T425" s="150"/>
      <c r="U425" s="150"/>
      <c r="V425" s="150"/>
      <c r="W425" s="150"/>
      <c r="X425" s="150"/>
      <c r="Y425" s="150"/>
      <c r="Z425" s="150"/>
      <c r="AA425" s="152"/>
      <c r="AB425" s="4">
        <f t="shared" si="25"/>
        <v>0</v>
      </c>
      <c r="AC425" s="4">
        <f t="shared" si="26"/>
        <v>0</v>
      </c>
    </row>
    <row r="426" spans="6:29" ht="20.100000000000001" customHeight="1" x14ac:dyDescent="0.25">
      <c r="F426" s="4">
        <f t="shared" si="24"/>
        <v>0</v>
      </c>
      <c r="G426" s="211">
        <f t="shared" si="27"/>
        <v>0</v>
      </c>
      <c r="H426" s="212"/>
      <c r="I426" s="152"/>
      <c r="J426" s="152"/>
      <c r="K426" s="152"/>
      <c r="L426" s="150"/>
      <c r="M426" s="150"/>
      <c r="N426" s="150"/>
      <c r="O426" s="150"/>
      <c r="P426" s="151"/>
      <c r="Q426" s="150"/>
      <c r="R426" s="150"/>
      <c r="S426" s="150"/>
      <c r="T426" s="150"/>
      <c r="U426" s="150"/>
      <c r="V426" s="150"/>
      <c r="W426" s="150"/>
      <c r="X426" s="150"/>
      <c r="Y426" s="150"/>
      <c r="Z426" s="150"/>
      <c r="AA426" s="152"/>
      <c r="AB426" s="4">
        <f t="shared" si="25"/>
        <v>0</v>
      </c>
      <c r="AC426" s="4">
        <f t="shared" si="26"/>
        <v>0</v>
      </c>
    </row>
    <row r="427" spans="6:29" ht="20.100000000000001" customHeight="1" x14ac:dyDescent="0.25">
      <c r="F427" s="4">
        <f t="shared" si="24"/>
        <v>0</v>
      </c>
      <c r="G427" s="211">
        <f t="shared" si="27"/>
        <v>0</v>
      </c>
      <c r="H427" s="212"/>
      <c r="I427" s="152"/>
      <c r="J427" s="152"/>
      <c r="K427" s="152"/>
      <c r="L427" s="150"/>
      <c r="M427" s="150"/>
      <c r="N427" s="150"/>
      <c r="O427" s="150"/>
      <c r="P427" s="151"/>
      <c r="Q427" s="150"/>
      <c r="R427" s="150"/>
      <c r="S427" s="150"/>
      <c r="T427" s="150"/>
      <c r="U427" s="150"/>
      <c r="V427" s="150"/>
      <c r="W427" s="150"/>
      <c r="X427" s="150"/>
      <c r="Y427" s="150"/>
      <c r="Z427" s="150"/>
      <c r="AA427" s="152"/>
      <c r="AB427" s="4">
        <f t="shared" si="25"/>
        <v>0</v>
      </c>
      <c r="AC427" s="4">
        <f t="shared" si="26"/>
        <v>0</v>
      </c>
    </row>
    <row r="428" spans="6:29" ht="20.100000000000001" customHeight="1" x14ac:dyDescent="0.25">
      <c r="F428" s="4">
        <f t="shared" si="24"/>
        <v>0</v>
      </c>
      <c r="G428" s="211">
        <f t="shared" si="27"/>
        <v>0</v>
      </c>
      <c r="H428" s="212"/>
      <c r="I428" s="152"/>
      <c r="J428" s="152"/>
      <c r="K428" s="152"/>
      <c r="L428" s="150"/>
      <c r="M428" s="150"/>
      <c r="N428" s="150"/>
      <c r="O428" s="150"/>
      <c r="P428" s="151"/>
      <c r="Q428" s="150"/>
      <c r="R428" s="150"/>
      <c r="S428" s="150"/>
      <c r="T428" s="150"/>
      <c r="U428" s="150"/>
      <c r="V428" s="150"/>
      <c r="W428" s="150"/>
      <c r="X428" s="150"/>
      <c r="Y428" s="150"/>
      <c r="Z428" s="150"/>
      <c r="AA428" s="152"/>
      <c r="AB428" s="4">
        <f t="shared" si="25"/>
        <v>0</v>
      </c>
      <c r="AC428" s="4">
        <f t="shared" si="26"/>
        <v>0</v>
      </c>
    </row>
    <row r="429" spans="6:29" ht="20.100000000000001" customHeight="1" x14ac:dyDescent="0.25">
      <c r="F429" s="4">
        <f t="shared" si="24"/>
        <v>0</v>
      </c>
      <c r="G429" s="211">
        <f t="shared" si="27"/>
        <v>0</v>
      </c>
      <c r="H429" s="212"/>
      <c r="I429" s="152"/>
      <c r="J429" s="152"/>
      <c r="K429" s="152"/>
      <c r="L429" s="150"/>
      <c r="M429" s="150"/>
      <c r="N429" s="150"/>
      <c r="O429" s="150"/>
      <c r="P429" s="151"/>
      <c r="Q429" s="150"/>
      <c r="R429" s="150"/>
      <c r="S429" s="150"/>
      <c r="T429" s="150"/>
      <c r="U429" s="150"/>
      <c r="V429" s="150"/>
      <c r="W429" s="150"/>
      <c r="X429" s="150"/>
      <c r="Y429" s="150"/>
      <c r="Z429" s="150"/>
      <c r="AA429" s="152"/>
      <c r="AB429" s="4">
        <f t="shared" si="25"/>
        <v>0</v>
      </c>
      <c r="AC429" s="4">
        <f t="shared" si="26"/>
        <v>0</v>
      </c>
    </row>
    <row r="430" spans="6:29" ht="20.100000000000001" customHeight="1" x14ac:dyDescent="0.25">
      <c r="F430" s="4">
        <f t="shared" si="24"/>
        <v>0</v>
      </c>
      <c r="G430" s="211">
        <f t="shared" si="27"/>
        <v>0</v>
      </c>
      <c r="H430" s="212"/>
      <c r="I430" s="152"/>
      <c r="J430" s="152"/>
      <c r="K430" s="152"/>
      <c r="L430" s="150"/>
      <c r="M430" s="150"/>
      <c r="N430" s="150"/>
      <c r="O430" s="150"/>
      <c r="P430" s="151"/>
      <c r="Q430" s="150"/>
      <c r="R430" s="150"/>
      <c r="S430" s="150"/>
      <c r="T430" s="150"/>
      <c r="U430" s="150"/>
      <c r="V430" s="150"/>
      <c r="W430" s="150"/>
      <c r="X430" s="150"/>
      <c r="Y430" s="150"/>
      <c r="Z430" s="150"/>
      <c r="AA430" s="152"/>
      <c r="AB430" s="4">
        <f t="shared" si="25"/>
        <v>0</v>
      </c>
      <c r="AC430" s="4">
        <f t="shared" si="26"/>
        <v>0</v>
      </c>
    </row>
    <row r="431" spans="6:29" ht="20.100000000000001" customHeight="1" x14ac:dyDescent="0.25">
      <c r="F431" s="4">
        <f t="shared" si="24"/>
        <v>0</v>
      </c>
      <c r="G431" s="211">
        <f t="shared" si="27"/>
        <v>0</v>
      </c>
      <c r="H431" s="212"/>
      <c r="I431" s="152"/>
      <c r="J431" s="152"/>
      <c r="K431" s="152"/>
      <c r="L431" s="150"/>
      <c r="M431" s="150"/>
      <c r="N431" s="150"/>
      <c r="O431" s="150"/>
      <c r="P431" s="151"/>
      <c r="Q431" s="150"/>
      <c r="R431" s="150"/>
      <c r="S431" s="150"/>
      <c r="T431" s="150"/>
      <c r="U431" s="150"/>
      <c r="V431" s="150"/>
      <c r="W431" s="150"/>
      <c r="X431" s="150"/>
      <c r="Y431" s="150"/>
      <c r="Z431" s="150"/>
      <c r="AA431" s="152"/>
      <c r="AB431" s="4">
        <f t="shared" si="25"/>
        <v>0</v>
      </c>
      <c r="AC431" s="4">
        <f t="shared" si="26"/>
        <v>0</v>
      </c>
    </row>
    <row r="432" spans="6:29" ht="20.100000000000001" customHeight="1" x14ac:dyDescent="0.25">
      <c r="F432" s="4">
        <f t="shared" si="24"/>
        <v>0</v>
      </c>
      <c r="G432" s="211">
        <f t="shared" si="27"/>
        <v>0</v>
      </c>
      <c r="H432" s="212"/>
      <c r="I432" s="152"/>
      <c r="J432" s="152"/>
      <c r="K432" s="152"/>
      <c r="L432" s="150"/>
      <c r="M432" s="150"/>
      <c r="N432" s="150"/>
      <c r="O432" s="150"/>
      <c r="P432" s="151"/>
      <c r="Q432" s="150"/>
      <c r="R432" s="150"/>
      <c r="S432" s="150"/>
      <c r="T432" s="150"/>
      <c r="U432" s="150"/>
      <c r="V432" s="150"/>
      <c r="W432" s="150"/>
      <c r="X432" s="150"/>
      <c r="Y432" s="150"/>
      <c r="Z432" s="150"/>
      <c r="AA432" s="152"/>
      <c r="AB432" s="4">
        <f t="shared" si="25"/>
        <v>0</v>
      </c>
      <c r="AC432" s="4">
        <f t="shared" si="26"/>
        <v>0</v>
      </c>
    </row>
    <row r="433" spans="6:29" ht="20.100000000000001" customHeight="1" x14ac:dyDescent="0.25">
      <c r="F433" s="4">
        <f t="shared" si="24"/>
        <v>0</v>
      </c>
      <c r="G433" s="211">
        <f t="shared" si="27"/>
        <v>0</v>
      </c>
      <c r="H433" s="212"/>
      <c r="I433" s="152"/>
      <c r="J433" s="152"/>
      <c r="K433" s="152"/>
      <c r="L433" s="150"/>
      <c r="M433" s="150"/>
      <c r="N433" s="150"/>
      <c r="O433" s="150"/>
      <c r="P433" s="151"/>
      <c r="Q433" s="150"/>
      <c r="R433" s="150"/>
      <c r="S433" s="150"/>
      <c r="T433" s="150"/>
      <c r="U433" s="150"/>
      <c r="V433" s="150"/>
      <c r="W433" s="150"/>
      <c r="X433" s="150"/>
      <c r="Y433" s="150"/>
      <c r="Z433" s="150"/>
      <c r="AA433" s="152"/>
      <c r="AB433" s="4">
        <f t="shared" si="25"/>
        <v>0</v>
      </c>
      <c r="AC433" s="4">
        <f t="shared" si="26"/>
        <v>0</v>
      </c>
    </row>
    <row r="434" spans="6:29" ht="20.100000000000001" customHeight="1" x14ac:dyDescent="0.25">
      <c r="F434" s="4">
        <f t="shared" si="24"/>
        <v>0</v>
      </c>
      <c r="G434" s="211">
        <f t="shared" si="27"/>
        <v>0</v>
      </c>
      <c r="H434" s="212"/>
      <c r="I434" s="152"/>
      <c r="J434" s="152"/>
      <c r="K434" s="152"/>
      <c r="L434" s="150"/>
      <c r="M434" s="150"/>
      <c r="N434" s="150"/>
      <c r="O434" s="150"/>
      <c r="P434" s="151"/>
      <c r="Q434" s="150"/>
      <c r="R434" s="150"/>
      <c r="S434" s="150"/>
      <c r="T434" s="150"/>
      <c r="U434" s="150"/>
      <c r="V434" s="150"/>
      <c r="W434" s="150"/>
      <c r="X434" s="150"/>
      <c r="Y434" s="150"/>
      <c r="Z434" s="150"/>
      <c r="AA434" s="152"/>
      <c r="AB434" s="4">
        <f t="shared" si="25"/>
        <v>0</v>
      </c>
      <c r="AC434" s="4">
        <f t="shared" si="26"/>
        <v>0</v>
      </c>
    </row>
    <row r="435" spans="6:29" ht="20.100000000000001" customHeight="1" x14ac:dyDescent="0.25">
      <c r="F435" s="4">
        <f t="shared" si="24"/>
        <v>0</v>
      </c>
      <c r="G435" s="211">
        <f t="shared" si="27"/>
        <v>0</v>
      </c>
      <c r="H435" s="212"/>
      <c r="I435" s="152"/>
      <c r="J435" s="152"/>
      <c r="K435" s="152"/>
      <c r="L435" s="150"/>
      <c r="M435" s="150"/>
      <c r="N435" s="150"/>
      <c r="O435" s="150"/>
      <c r="P435" s="151"/>
      <c r="Q435" s="150"/>
      <c r="R435" s="150"/>
      <c r="S435" s="150"/>
      <c r="T435" s="150"/>
      <c r="U435" s="150"/>
      <c r="V435" s="150"/>
      <c r="W435" s="150"/>
      <c r="X435" s="150"/>
      <c r="Y435" s="150"/>
      <c r="Z435" s="150"/>
      <c r="AA435" s="152"/>
      <c r="AB435" s="4">
        <f t="shared" si="25"/>
        <v>0</v>
      </c>
      <c r="AC435" s="4">
        <f t="shared" si="26"/>
        <v>0</v>
      </c>
    </row>
    <row r="436" spans="6:29" ht="20.100000000000001" customHeight="1" x14ac:dyDescent="0.25">
      <c r="F436" s="4">
        <f t="shared" si="24"/>
        <v>0</v>
      </c>
      <c r="G436" s="211">
        <f t="shared" si="27"/>
        <v>0</v>
      </c>
      <c r="H436" s="212"/>
      <c r="I436" s="152"/>
      <c r="J436" s="152"/>
      <c r="K436" s="152"/>
      <c r="L436" s="150"/>
      <c r="M436" s="150"/>
      <c r="N436" s="150"/>
      <c r="O436" s="150"/>
      <c r="P436" s="151"/>
      <c r="Q436" s="150"/>
      <c r="R436" s="150"/>
      <c r="S436" s="150"/>
      <c r="T436" s="150"/>
      <c r="U436" s="150"/>
      <c r="V436" s="150"/>
      <c r="W436" s="150"/>
      <c r="X436" s="150"/>
      <c r="Y436" s="150"/>
      <c r="Z436" s="150"/>
      <c r="AA436" s="152"/>
      <c r="AB436" s="4">
        <f t="shared" si="25"/>
        <v>0</v>
      </c>
      <c r="AC436" s="4">
        <f t="shared" si="26"/>
        <v>0</v>
      </c>
    </row>
    <row r="437" spans="6:29" ht="20.100000000000001" customHeight="1" x14ac:dyDescent="0.25">
      <c r="F437" s="4">
        <f t="shared" si="24"/>
        <v>0</v>
      </c>
      <c r="G437" s="211">
        <f t="shared" si="27"/>
        <v>0</v>
      </c>
      <c r="H437" s="212"/>
      <c r="I437" s="152"/>
      <c r="J437" s="152"/>
      <c r="K437" s="152"/>
      <c r="L437" s="150"/>
      <c r="M437" s="150"/>
      <c r="N437" s="150"/>
      <c r="O437" s="150"/>
      <c r="P437" s="151"/>
      <c r="Q437" s="150"/>
      <c r="R437" s="150"/>
      <c r="S437" s="150"/>
      <c r="T437" s="150"/>
      <c r="U437" s="150"/>
      <c r="V437" s="150"/>
      <c r="W437" s="150"/>
      <c r="X437" s="150"/>
      <c r="Y437" s="150"/>
      <c r="Z437" s="150"/>
      <c r="AA437" s="152"/>
      <c r="AB437" s="4">
        <f t="shared" si="25"/>
        <v>0</v>
      </c>
      <c r="AC437" s="4">
        <f t="shared" si="26"/>
        <v>0</v>
      </c>
    </row>
    <row r="438" spans="6:29" ht="20.100000000000001" customHeight="1" x14ac:dyDescent="0.25">
      <c r="F438" s="4">
        <f t="shared" si="24"/>
        <v>0</v>
      </c>
      <c r="G438" s="211">
        <f t="shared" si="27"/>
        <v>0</v>
      </c>
      <c r="H438" s="212"/>
      <c r="I438" s="152"/>
      <c r="J438" s="152"/>
      <c r="K438" s="152"/>
      <c r="L438" s="150"/>
      <c r="M438" s="150"/>
      <c r="N438" s="150"/>
      <c r="O438" s="150"/>
      <c r="P438" s="151"/>
      <c r="Q438" s="150"/>
      <c r="R438" s="150"/>
      <c r="S438" s="150"/>
      <c r="T438" s="150"/>
      <c r="U438" s="150"/>
      <c r="V438" s="150"/>
      <c r="W438" s="150"/>
      <c r="X438" s="150"/>
      <c r="Y438" s="150"/>
      <c r="Z438" s="150"/>
      <c r="AA438" s="152"/>
      <c r="AB438" s="4">
        <f t="shared" si="25"/>
        <v>0</v>
      </c>
      <c r="AC438" s="4">
        <f t="shared" si="26"/>
        <v>0</v>
      </c>
    </row>
    <row r="439" spans="6:29" ht="20.100000000000001" customHeight="1" x14ac:dyDescent="0.25">
      <c r="F439" s="4">
        <f t="shared" si="24"/>
        <v>0</v>
      </c>
      <c r="G439" s="211">
        <f t="shared" si="27"/>
        <v>0</v>
      </c>
      <c r="H439" s="212"/>
      <c r="I439" s="152"/>
      <c r="J439" s="152"/>
      <c r="K439" s="152"/>
      <c r="L439" s="150"/>
      <c r="M439" s="150"/>
      <c r="N439" s="150"/>
      <c r="O439" s="150"/>
      <c r="P439" s="151"/>
      <c r="Q439" s="150"/>
      <c r="R439" s="150"/>
      <c r="S439" s="150"/>
      <c r="T439" s="150"/>
      <c r="U439" s="150"/>
      <c r="V439" s="150"/>
      <c r="W439" s="150"/>
      <c r="X439" s="150"/>
      <c r="Y439" s="150"/>
      <c r="Z439" s="150"/>
      <c r="AA439" s="152"/>
      <c r="AB439" s="4">
        <f t="shared" si="25"/>
        <v>0</v>
      </c>
      <c r="AC439" s="4">
        <f t="shared" si="26"/>
        <v>0</v>
      </c>
    </row>
    <row r="440" spans="6:29" ht="20.100000000000001" customHeight="1" x14ac:dyDescent="0.25">
      <c r="F440" s="4">
        <f t="shared" si="24"/>
        <v>0</v>
      </c>
      <c r="G440" s="211">
        <f t="shared" si="27"/>
        <v>0</v>
      </c>
      <c r="H440" s="212"/>
      <c r="I440" s="152"/>
      <c r="J440" s="152"/>
      <c r="K440" s="152"/>
      <c r="L440" s="150"/>
      <c r="M440" s="150"/>
      <c r="N440" s="150"/>
      <c r="O440" s="150"/>
      <c r="P440" s="151"/>
      <c r="Q440" s="150"/>
      <c r="R440" s="150"/>
      <c r="S440" s="150"/>
      <c r="T440" s="150"/>
      <c r="U440" s="150"/>
      <c r="V440" s="150"/>
      <c r="W440" s="150"/>
      <c r="X440" s="150"/>
      <c r="Y440" s="150"/>
      <c r="Z440" s="150"/>
      <c r="AA440" s="152"/>
      <c r="AB440" s="4">
        <f t="shared" si="25"/>
        <v>0</v>
      </c>
      <c r="AC440" s="4">
        <f t="shared" si="26"/>
        <v>0</v>
      </c>
    </row>
    <row r="441" spans="6:29" ht="20.100000000000001" customHeight="1" x14ac:dyDescent="0.25">
      <c r="F441" s="4">
        <f t="shared" si="24"/>
        <v>0</v>
      </c>
      <c r="G441" s="211">
        <f t="shared" si="27"/>
        <v>0</v>
      </c>
      <c r="H441" s="212"/>
      <c r="I441" s="152"/>
      <c r="J441" s="152"/>
      <c r="K441" s="152"/>
      <c r="L441" s="150"/>
      <c r="M441" s="150"/>
      <c r="N441" s="150"/>
      <c r="O441" s="150"/>
      <c r="P441" s="151"/>
      <c r="Q441" s="150"/>
      <c r="R441" s="150"/>
      <c r="S441" s="150"/>
      <c r="T441" s="150"/>
      <c r="U441" s="150"/>
      <c r="V441" s="150"/>
      <c r="W441" s="150"/>
      <c r="X441" s="150"/>
      <c r="Y441" s="150"/>
      <c r="Z441" s="150"/>
      <c r="AA441" s="152"/>
      <c r="AB441" s="4">
        <f t="shared" si="25"/>
        <v>0</v>
      </c>
      <c r="AC441" s="4">
        <f t="shared" si="26"/>
        <v>0</v>
      </c>
    </row>
    <row r="442" spans="6:29" ht="20.100000000000001" customHeight="1" x14ac:dyDescent="0.25">
      <c r="F442" s="4">
        <f t="shared" si="24"/>
        <v>0</v>
      </c>
      <c r="G442" s="211">
        <f t="shared" si="27"/>
        <v>0</v>
      </c>
      <c r="H442" s="212"/>
      <c r="I442" s="152"/>
      <c r="J442" s="152"/>
      <c r="K442" s="152"/>
      <c r="L442" s="150"/>
      <c r="M442" s="150"/>
      <c r="N442" s="150"/>
      <c r="O442" s="150"/>
      <c r="P442" s="151"/>
      <c r="Q442" s="150"/>
      <c r="R442" s="150"/>
      <c r="S442" s="150"/>
      <c r="T442" s="150"/>
      <c r="U442" s="150"/>
      <c r="V442" s="150"/>
      <c r="W442" s="150"/>
      <c r="X442" s="150"/>
      <c r="Y442" s="150"/>
      <c r="Z442" s="150"/>
      <c r="AA442" s="152"/>
      <c r="AB442" s="4">
        <f t="shared" si="25"/>
        <v>0</v>
      </c>
      <c r="AC442" s="4">
        <f t="shared" si="26"/>
        <v>0</v>
      </c>
    </row>
    <row r="443" spans="6:29" ht="20.100000000000001" customHeight="1" x14ac:dyDescent="0.25">
      <c r="F443" s="4">
        <f t="shared" si="24"/>
        <v>0</v>
      </c>
      <c r="G443" s="211">
        <f t="shared" si="27"/>
        <v>0</v>
      </c>
      <c r="H443" s="212"/>
      <c r="I443" s="152"/>
      <c r="J443" s="152"/>
      <c r="K443" s="152"/>
      <c r="L443" s="150"/>
      <c r="M443" s="150"/>
      <c r="N443" s="150"/>
      <c r="O443" s="150"/>
      <c r="P443" s="151"/>
      <c r="Q443" s="150"/>
      <c r="R443" s="150"/>
      <c r="S443" s="150"/>
      <c r="T443" s="150"/>
      <c r="U443" s="150"/>
      <c r="V443" s="150"/>
      <c r="W443" s="150"/>
      <c r="X443" s="150"/>
      <c r="Y443" s="150"/>
      <c r="Z443" s="150"/>
      <c r="AA443" s="152"/>
      <c r="AB443" s="4">
        <f t="shared" si="25"/>
        <v>0</v>
      </c>
      <c r="AC443" s="4">
        <f t="shared" si="26"/>
        <v>0</v>
      </c>
    </row>
    <row r="444" spans="6:29" ht="20.100000000000001" customHeight="1" x14ac:dyDescent="0.25">
      <c r="F444" s="4">
        <f t="shared" si="24"/>
        <v>0</v>
      </c>
      <c r="G444" s="211">
        <f t="shared" si="27"/>
        <v>0</v>
      </c>
      <c r="H444" s="212"/>
      <c r="I444" s="152"/>
      <c r="J444" s="152"/>
      <c r="K444" s="152"/>
      <c r="L444" s="150"/>
      <c r="M444" s="150"/>
      <c r="N444" s="150"/>
      <c r="O444" s="150"/>
      <c r="P444" s="151"/>
      <c r="Q444" s="150"/>
      <c r="R444" s="150"/>
      <c r="S444" s="150"/>
      <c r="T444" s="150"/>
      <c r="U444" s="150"/>
      <c r="V444" s="150"/>
      <c r="W444" s="150"/>
      <c r="X444" s="150"/>
      <c r="Y444" s="150"/>
      <c r="Z444" s="150"/>
      <c r="AA444" s="152"/>
      <c r="AB444" s="4">
        <f t="shared" si="25"/>
        <v>0</v>
      </c>
      <c r="AC444" s="4">
        <f t="shared" si="26"/>
        <v>0</v>
      </c>
    </row>
    <row r="445" spans="6:29" ht="20.100000000000001" customHeight="1" x14ac:dyDescent="0.25">
      <c r="F445" s="4">
        <f t="shared" si="24"/>
        <v>0</v>
      </c>
      <c r="G445" s="211">
        <f t="shared" si="27"/>
        <v>0</v>
      </c>
      <c r="H445" s="212"/>
      <c r="I445" s="152"/>
      <c r="J445" s="152"/>
      <c r="K445" s="152"/>
      <c r="L445" s="150"/>
      <c r="M445" s="150"/>
      <c r="N445" s="150"/>
      <c r="O445" s="150"/>
      <c r="P445" s="151"/>
      <c r="Q445" s="150"/>
      <c r="R445" s="150"/>
      <c r="S445" s="150"/>
      <c r="T445" s="150"/>
      <c r="U445" s="150"/>
      <c r="V445" s="150"/>
      <c r="W445" s="150"/>
      <c r="X445" s="150"/>
      <c r="Y445" s="150"/>
      <c r="Z445" s="150"/>
      <c r="AA445" s="152"/>
      <c r="AB445" s="4">
        <f t="shared" si="25"/>
        <v>0</v>
      </c>
      <c r="AC445" s="4">
        <f t="shared" si="26"/>
        <v>0</v>
      </c>
    </row>
    <row r="446" spans="6:29" ht="20.100000000000001" customHeight="1" x14ac:dyDescent="0.25">
      <c r="F446" s="4">
        <f t="shared" si="24"/>
        <v>0</v>
      </c>
      <c r="G446" s="211">
        <f t="shared" si="27"/>
        <v>0</v>
      </c>
      <c r="H446" s="212"/>
      <c r="I446" s="152"/>
      <c r="J446" s="152"/>
      <c r="K446" s="152"/>
      <c r="L446" s="150"/>
      <c r="M446" s="150"/>
      <c r="N446" s="150"/>
      <c r="O446" s="150"/>
      <c r="P446" s="151"/>
      <c r="Q446" s="150"/>
      <c r="R446" s="150"/>
      <c r="S446" s="150"/>
      <c r="T446" s="150"/>
      <c r="U446" s="150"/>
      <c r="V446" s="150"/>
      <c r="W446" s="150"/>
      <c r="X446" s="150"/>
      <c r="Y446" s="150"/>
      <c r="Z446" s="150"/>
      <c r="AA446" s="152"/>
      <c r="AB446" s="4">
        <f t="shared" si="25"/>
        <v>0</v>
      </c>
      <c r="AC446" s="4">
        <f t="shared" si="26"/>
        <v>0</v>
      </c>
    </row>
    <row r="447" spans="6:29" ht="20.100000000000001" customHeight="1" x14ac:dyDescent="0.25">
      <c r="F447" s="4">
        <f t="shared" si="24"/>
        <v>0</v>
      </c>
      <c r="G447" s="211">
        <f t="shared" si="27"/>
        <v>0</v>
      </c>
      <c r="H447" s="212"/>
      <c r="I447" s="152"/>
      <c r="J447" s="152"/>
      <c r="K447" s="152"/>
      <c r="L447" s="150"/>
      <c r="M447" s="150"/>
      <c r="N447" s="150"/>
      <c r="O447" s="150"/>
      <c r="P447" s="151"/>
      <c r="Q447" s="150"/>
      <c r="R447" s="150"/>
      <c r="S447" s="150"/>
      <c r="T447" s="150"/>
      <c r="U447" s="150"/>
      <c r="V447" s="150"/>
      <c r="W447" s="150"/>
      <c r="X447" s="150"/>
      <c r="Y447" s="150"/>
      <c r="Z447" s="150"/>
      <c r="AA447" s="152"/>
      <c r="AB447" s="4">
        <f t="shared" si="25"/>
        <v>0</v>
      </c>
      <c r="AC447" s="4">
        <f t="shared" si="26"/>
        <v>0</v>
      </c>
    </row>
    <row r="448" spans="6:29" ht="20.100000000000001" customHeight="1" x14ac:dyDescent="0.25">
      <c r="F448" s="4">
        <f t="shared" si="24"/>
        <v>0</v>
      </c>
      <c r="G448" s="211">
        <f t="shared" si="27"/>
        <v>0</v>
      </c>
      <c r="H448" s="212"/>
      <c r="I448" s="152"/>
      <c r="J448" s="152"/>
      <c r="K448" s="152"/>
      <c r="L448" s="150"/>
      <c r="M448" s="150"/>
      <c r="N448" s="150"/>
      <c r="O448" s="150"/>
      <c r="P448" s="151"/>
      <c r="Q448" s="150"/>
      <c r="R448" s="150"/>
      <c r="S448" s="150"/>
      <c r="T448" s="150"/>
      <c r="U448" s="150"/>
      <c r="V448" s="150"/>
      <c r="W448" s="150"/>
      <c r="X448" s="150"/>
      <c r="Y448" s="150"/>
      <c r="Z448" s="150"/>
      <c r="AA448" s="152"/>
      <c r="AB448" s="4">
        <f t="shared" si="25"/>
        <v>0</v>
      </c>
      <c r="AC448" s="4">
        <f t="shared" si="26"/>
        <v>0</v>
      </c>
    </row>
    <row r="449" spans="6:29" ht="20.100000000000001" customHeight="1" x14ac:dyDescent="0.25">
      <c r="F449" s="4">
        <f t="shared" si="24"/>
        <v>0</v>
      </c>
      <c r="G449" s="211">
        <f t="shared" si="27"/>
        <v>0</v>
      </c>
      <c r="H449" s="212"/>
      <c r="I449" s="152"/>
      <c r="J449" s="152"/>
      <c r="K449" s="152"/>
      <c r="L449" s="150"/>
      <c r="M449" s="150"/>
      <c r="N449" s="150"/>
      <c r="O449" s="150"/>
      <c r="P449" s="151"/>
      <c r="Q449" s="150"/>
      <c r="R449" s="150"/>
      <c r="S449" s="150"/>
      <c r="T449" s="150"/>
      <c r="U449" s="150"/>
      <c r="V449" s="150"/>
      <c r="W449" s="150"/>
      <c r="X449" s="150"/>
      <c r="Y449" s="150"/>
      <c r="Z449" s="150"/>
      <c r="AA449" s="152"/>
      <c r="AB449" s="4">
        <f t="shared" si="25"/>
        <v>0</v>
      </c>
      <c r="AC449" s="4">
        <f t="shared" si="26"/>
        <v>0</v>
      </c>
    </row>
    <row r="450" spans="6:29" ht="20.100000000000001" customHeight="1" x14ac:dyDescent="0.25">
      <c r="F450" s="4">
        <f t="shared" si="24"/>
        <v>0</v>
      </c>
      <c r="G450" s="211">
        <f t="shared" si="27"/>
        <v>0</v>
      </c>
      <c r="H450" s="212"/>
      <c r="I450" s="152"/>
      <c r="J450" s="152"/>
      <c r="K450" s="152"/>
      <c r="L450" s="150"/>
      <c r="M450" s="150"/>
      <c r="N450" s="150"/>
      <c r="O450" s="150"/>
      <c r="P450" s="151"/>
      <c r="Q450" s="150"/>
      <c r="R450" s="150"/>
      <c r="S450" s="150"/>
      <c r="T450" s="150"/>
      <c r="U450" s="150"/>
      <c r="V450" s="150"/>
      <c r="W450" s="150"/>
      <c r="X450" s="150"/>
      <c r="Y450" s="150"/>
      <c r="Z450" s="150"/>
      <c r="AA450" s="152"/>
      <c r="AB450" s="4">
        <f t="shared" si="25"/>
        <v>0</v>
      </c>
      <c r="AC450" s="4">
        <f t="shared" si="26"/>
        <v>0</v>
      </c>
    </row>
    <row r="451" spans="6:29" ht="20.100000000000001" customHeight="1" x14ac:dyDescent="0.25">
      <c r="F451" s="4">
        <f t="shared" si="24"/>
        <v>0</v>
      </c>
      <c r="G451" s="211">
        <f t="shared" si="27"/>
        <v>0</v>
      </c>
      <c r="H451" s="212"/>
      <c r="I451" s="152"/>
      <c r="J451" s="152"/>
      <c r="K451" s="152"/>
      <c r="L451" s="150"/>
      <c r="M451" s="150"/>
      <c r="N451" s="150"/>
      <c r="O451" s="150"/>
      <c r="P451" s="151"/>
      <c r="Q451" s="150"/>
      <c r="R451" s="150"/>
      <c r="S451" s="150"/>
      <c r="T451" s="150"/>
      <c r="U451" s="150"/>
      <c r="V451" s="150"/>
      <c r="W451" s="150"/>
      <c r="X451" s="150"/>
      <c r="Y451" s="150"/>
      <c r="Z451" s="150"/>
      <c r="AA451" s="152"/>
      <c r="AB451" s="4">
        <f t="shared" si="25"/>
        <v>0</v>
      </c>
      <c r="AC451" s="4">
        <f t="shared" si="26"/>
        <v>0</v>
      </c>
    </row>
    <row r="452" spans="6:29" ht="20.100000000000001" customHeight="1" x14ac:dyDescent="0.25">
      <c r="F452" s="4">
        <f t="shared" si="24"/>
        <v>0</v>
      </c>
      <c r="G452" s="211">
        <f t="shared" si="27"/>
        <v>0</v>
      </c>
      <c r="H452" s="212"/>
      <c r="I452" s="152"/>
      <c r="J452" s="152"/>
      <c r="K452" s="152"/>
      <c r="L452" s="150"/>
      <c r="M452" s="150"/>
      <c r="N452" s="150"/>
      <c r="O452" s="150"/>
      <c r="P452" s="151"/>
      <c r="Q452" s="150"/>
      <c r="R452" s="150"/>
      <c r="S452" s="150"/>
      <c r="T452" s="150"/>
      <c r="U452" s="150"/>
      <c r="V452" s="150"/>
      <c r="W452" s="150"/>
      <c r="X452" s="150"/>
      <c r="Y452" s="150"/>
      <c r="Z452" s="150"/>
      <c r="AA452" s="152"/>
      <c r="AB452" s="4">
        <f t="shared" si="25"/>
        <v>0</v>
      </c>
      <c r="AC452" s="4">
        <f t="shared" si="26"/>
        <v>0</v>
      </c>
    </row>
    <row r="453" spans="6:29" ht="20.100000000000001" customHeight="1" x14ac:dyDescent="0.25">
      <c r="F453" s="4">
        <f t="shared" si="24"/>
        <v>0</v>
      </c>
      <c r="G453" s="211">
        <f t="shared" si="27"/>
        <v>0</v>
      </c>
      <c r="H453" s="212"/>
      <c r="I453" s="152"/>
      <c r="J453" s="152"/>
      <c r="K453" s="152"/>
      <c r="L453" s="150"/>
      <c r="M453" s="150"/>
      <c r="N453" s="150"/>
      <c r="O453" s="150"/>
      <c r="P453" s="151"/>
      <c r="Q453" s="150"/>
      <c r="R453" s="150"/>
      <c r="S453" s="150"/>
      <c r="T453" s="150"/>
      <c r="U453" s="150"/>
      <c r="V453" s="150"/>
      <c r="W453" s="150"/>
      <c r="X453" s="150"/>
      <c r="Y453" s="150"/>
      <c r="Z453" s="150"/>
      <c r="AA453" s="152"/>
      <c r="AB453" s="4">
        <f t="shared" si="25"/>
        <v>0</v>
      </c>
      <c r="AC453" s="4">
        <f t="shared" si="26"/>
        <v>0</v>
      </c>
    </row>
    <row r="454" spans="6:29" ht="20.100000000000001" customHeight="1" x14ac:dyDescent="0.25">
      <c r="F454" s="4">
        <f t="shared" si="24"/>
        <v>0</v>
      </c>
      <c r="G454" s="211">
        <f t="shared" si="27"/>
        <v>0</v>
      </c>
      <c r="H454" s="212"/>
      <c r="I454" s="152"/>
      <c r="J454" s="152"/>
      <c r="K454" s="152"/>
      <c r="L454" s="150"/>
      <c r="M454" s="150"/>
      <c r="N454" s="150"/>
      <c r="O454" s="150"/>
      <c r="P454" s="151"/>
      <c r="Q454" s="150"/>
      <c r="R454" s="150"/>
      <c r="S454" s="150"/>
      <c r="T454" s="150"/>
      <c r="U454" s="150"/>
      <c r="V454" s="150"/>
      <c r="W454" s="150"/>
      <c r="X454" s="150"/>
      <c r="Y454" s="150"/>
      <c r="Z454" s="150"/>
      <c r="AA454" s="152"/>
      <c r="AB454" s="4">
        <f t="shared" si="25"/>
        <v>0</v>
      </c>
      <c r="AC454" s="4">
        <f t="shared" si="26"/>
        <v>0</v>
      </c>
    </row>
    <row r="455" spans="6:29" ht="20.100000000000001" customHeight="1" x14ac:dyDescent="0.25">
      <c r="F455" s="4">
        <f t="shared" si="24"/>
        <v>0</v>
      </c>
      <c r="G455" s="211">
        <f t="shared" si="27"/>
        <v>0</v>
      </c>
      <c r="H455" s="212"/>
      <c r="I455" s="152"/>
      <c r="J455" s="152"/>
      <c r="K455" s="152"/>
      <c r="L455" s="150"/>
      <c r="M455" s="150"/>
      <c r="N455" s="150"/>
      <c r="O455" s="150"/>
      <c r="P455" s="151"/>
      <c r="Q455" s="150"/>
      <c r="R455" s="150"/>
      <c r="S455" s="150"/>
      <c r="T455" s="150"/>
      <c r="U455" s="150"/>
      <c r="V455" s="150"/>
      <c r="W455" s="150"/>
      <c r="X455" s="150"/>
      <c r="Y455" s="150"/>
      <c r="Z455" s="150"/>
      <c r="AA455" s="152"/>
      <c r="AB455" s="4">
        <f t="shared" si="25"/>
        <v>0</v>
      </c>
      <c r="AC455" s="4">
        <f t="shared" si="26"/>
        <v>0</v>
      </c>
    </row>
    <row r="456" spans="6:29" ht="20.100000000000001" customHeight="1" x14ac:dyDescent="0.25">
      <c r="F456" s="4">
        <f t="shared" si="24"/>
        <v>0</v>
      </c>
      <c r="G456" s="211">
        <f t="shared" si="27"/>
        <v>0</v>
      </c>
      <c r="H456" s="212"/>
      <c r="I456" s="152"/>
      <c r="J456" s="152"/>
      <c r="K456" s="152"/>
      <c r="L456" s="150"/>
      <c r="M456" s="150"/>
      <c r="N456" s="150"/>
      <c r="O456" s="150"/>
      <c r="P456" s="151"/>
      <c r="Q456" s="150"/>
      <c r="R456" s="150"/>
      <c r="S456" s="150"/>
      <c r="T456" s="150"/>
      <c r="U456" s="150"/>
      <c r="V456" s="150"/>
      <c r="W456" s="150"/>
      <c r="X456" s="150"/>
      <c r="Y456" s="150"/>
      <c r="Z456" s="150"/>
      <c r="AA456" s="152"/>
      <c r="AB456" s="4">
        <f t="shared" si="25"/>
        <v>0</v>
      </c>
      <c r="AC456" s="4">
        <f t="shared" si="26"/>
        <v>0</v>
      </c>
    </row>
    <row r="457" spans="6:29" ht="20.100000000000001" customHeight="1" x14ac:dyDescent="0.25">
      <c r="F457" s="4">
        <f t="shared" si="24"/>
        <v>0</v>
      </c>
      <c r="G457" s="211">
        <f t="shared" si="27"/>
        <v>0</v>
      </c>
      <c r="H457" s="212"/>
      <c r="I457" s="152"/>
      <c r="J457" s="152"/>
      <c r="K457" s="152"/>
      <c r="L457" s="150"/>
      <c r="M457" s="150"/>
      <c r="N457" s="150"/>
      <c r="O457" s="150"/>
      <c r="P457" s="151"/>
      <c r="Q457" s="150"/>
      <c r="R457" s="150"/>
      <c r="S457" s="150"/>
      <c r="T457" s="150"/>
      <c r="U457" s="150"/>
      <c r="V457" s="150"/>
      <c r="W457" s="150"/>
      <c r="X457" s="150"/>
      <c r="Y457" s="150"/>
      <c r="Z457" s="150"/>
      <c r="AA457" s="152"/>
      <c r="AB457" s="4">
        <f t="shared" si="25"/>
        <v>0</v>
      </c>
      <c r="AC457" s="4">
        <f t="shared" si="26"/>
        <v>0</v>
      </c>
    </row>
    <row r="458" spans="6:29" ht="20.100000000000001" customHeight="1" x14ac:dyDescent="0.25">
      <c r="F458" s="4">
        <f t="shared" si="24"/>
        <v>0</v>
      </c>
      <c r="G458" s="211">
        <f t="shared" si="27"/>
        <v>0</v>
      </c>
      <c r="H458" s="212"/>
      <c r="I458" s="152"/>
      <c r="J458" s="152"/>
      <c r="K458" s="152"/>
      <c r="L458" s="150"/>
      <c r="M458" s="150"/>
      <c r="N458" s="150"/>
      <c r="O458" s="150"/>
      <c r="P458" s="151"/>
      <c r="Q458" s="150"/>
      <c r="R458" s="150"/>
      <c r="S458" s="150"/>
      <c r="T458" s="150"/>
      <c r="U458" s="150"/>
      <c r="V458" s="150"/>
      <c r="W458" s="150"/>
      <c r="X458" s="150"/>
      <c r="Y458" s="150"/>
      <c r="Z458" s="150"/>
      <c r="AA458" s="152"/>
      <c r="AB458" s="4">
        <f t="shared" si="25"/>
        <v>0</v>
      </c>
      <c r="AC458" s="4">
        <f t="shared" si="26"/>
        <v>0</v>
      </c>
    </row>
    <row r="459" spans="6:29" ht="20.100000000000001" customHeight="1" x14ac:dyDescent="0.25">
      <c r="F459" s="4">
        <f t="shared" ref="F459:F522" si="28">IFERROR(IF($D$13=1,(IF(G459&gt;=1,(IF(H459&gt;=$D$11,(IF(H459&lt;=$D$12,G459,0)),0)),0)),0),0)</f>
        <v>0</v>
      </c>
      <c r="G459" s="211">
        <f t="shared" si="27"/>
        <v>0</v>
      </c>
      <c r="H459" s="212"/>
      <c r="I459" s="152"/>
      <c r="J459" s="152"/>
      <c r="K459" s="152"/>
      <c r="L459" s="150"/>
      <c r="M459" s="150"/>
      <c r="N459" s="150"/>
      <c r="O459" s="150"/>
      <c r="P459" s="151"/>
      <c r="Q459" s="150"/>
      <c r="R459" s="150"/>
      <c r="S459" s="150"/>
      <c r="T459" s="150"/>
      <c r="U459" s="150"/>
      <c r="V459" s="150"/>
      <c r="W459" s="150"/>
      <c r="X459" s="150"/>
      <c r="Y459" s="150"/>
      <c r="Z459" s="150"/>
      <c r="AA459" s="152"/>
      <c r="AB459" s="4">
        <f t="shared" ref="AB459:AB522" si="29">IFERROR(IF(G459&gt;=1,(IF(LEN(R459)&gt;=3,VLOOKUP(R459,$A$1:$B$3,2,0),0)),0),0)</f>
        <v>0</v>
      </c>
      <c r="AC459" s="4">
        <f t="shared" ref="AC459:AC522" si="30">IFERROR(IF(G459&gt;=1,(IF(LEN(S459)&gt;=3,VLOOKUP(S459,$A$5:$B$6,2,0),0)),0),0)</f>
        <v>0</v>
      </c>
    </row>
    <row r="460" spans="6:29" ht="20.100000000000001" customHeight="1" x14ac:dyDescent="0.25">
      <c r="F460" s="4">
        <f t="shared" si="28"/>
        <v>0</v>
      </c>
      <c r="G460" s="211">
        <f t="shared" ref="G460:G523" si="31">IFERROR(IF(H460&gt;=2000,(IF(LEN(J460)&gt;=2,(IF(LEN(K460)&gt;=2,G459+1,0)),0)),0),0)</f>
        <v>0</v>
      </c>
      <c r="H460" s="212"/>
      <c r="I460" s="152"/>
      <c r="J460" s="152"/>
      <c r="K460" s="152"/>
      <c r="L460" s="150"/>
      <c r="M460" s="150"/>
      <c r="N460" s="150"/>
      <c r="O460" s="150"/>
      <c r="P460" s="151"/>
      <c r="Q460" s="150"/>
      <c r="R460" s="150"/>
      <c r="S460" s="150"/>
      <c r="T460" s="150"/>
      <c r="U460" s="150"/>
      <c r="V460" s="150"/>
      <c r="W460" s="150"/>
      <c r="X460" s="150"/>
      <c r="Y460" s="150"/>
      <c r="Z460" s="150"/>
      <c r="AA460" s="152"/>
      <c r="AB460" s="4">
        <f t="shared" si="29"/>
        <v>0</v>
      </c>
      <c r="AC460" s="4">
        <f t="shared" si="30"/>
        <v>0</v>
      </c>
    </row>
    <row r="461" spans="6:29" ht="20.100000000000001" customHeight="1" x14ac:dyDescent="0.25">
      <c r="F461" s="4">
        <f t="shared" si="28"/>
        <v>0</v>
      </c>
      <c r="G461" s="211">
        <f t="shared" si="31"/>
        <v>0</v>
      </c>
      <c r="H461" s="212"/>
      <c r="I461" s="152"/>
      <c r="J461" s="152"/>
      <c r="K461" s="152"/>
      <c r="L461" s="150"/>
      <c r="M461" s="150"/>
      <c r="N461" s="150"/>
      <c r="O461" s="150"/>
      <c r="P461" s="151"/>
      <c r="Q461" s="150"/>
      <c r="R461" s="150"/>
      <c r="S461" s="150"/>
      <c r="T461" s="150"/>
      <c r="U461" s="150"/>
      <c r="V461" s="150"/>
      <c r="W461" s="150"/>
      <c r="X461" s="150"/>
      <c r="Y461" s="150"/>
      <c r="Z461" s="150"/>
      <c r="AA461" s="152"/>
      <c r="AB461" s="4">
        <f t="shared" si="29"/>
        <v>0</v>
      </c>
      <c r="AC461" s="4">
        <f t="shared" si="30"/>
        <v>0</v>
      </c>
    </row>
    <row r="462" spans="6:29" ht="20.100000000000001" customHeight="1" x14ac:dyDescent="0.25">
      <c r="F462" s="4">
        <f t="shared" si="28"/>
        <v>0</v>
      </c>
      <c r="G462" s="211">
        <f t="shared" si="31"/>
        <v>0</v>
      </c>
      <c r="H462" s="212"/>
      <c r="I462" s="152"/>
      <c r="J462" s="152"/>
      <c r="K462" s="152"/>
      <c r="L462" s="150"/>
      <c r="M462" s="150"/>
      <c r="N462" s="150"/>
      <c r="O462" s="150"/>
      <c r="P462" s="151"/>
      <c r="Q462" s="150"/>
      <c r="R462" s="150"/>
      <c r="S462" s="150"/>
      <c r="T462" s="150"/>
      <c r="U462" s="150"/>
      <c r="V462" s="150"/>
      <c r="W462" s="150"/>
      <c r="X462" s="150"/>
      <c r="Y462" s="150"/>
      <c r="Z462" s="150"/>
      <c r="AA462" s="152"/>
      <c r="AB462" s="4">
        <f t="shared" si="29"/>
        <v>0</v>
      </c>
      <c r="AC462" s="4">
        <f t="shared" si="30"/>
        <v>0</v>
      </c>
    </row>
    <row r="463" spans="6:29" ht="20.100000000000001" customHeight="1" x14ac:dyDescent="0.25">
      <c r="F463" s="4">
        <f t="shared" si="28"/>
        <v>0</v>
      </c>
      <c r="G463" s="211">
        <f t="shared" si="31"/>
        <v>0</v>
      </c>
      <c r="H463" s="212"/>
      <c r="I463" s="152"/>
      <c r="J463" s="152"/>
      <c r="K463" s="152"/>
      <c r="L463" s="150"/>
      <c r="M463" s="150"/>
      <c r="N463" s="150"/>
      <c r="O463" s="150"/>
      <c r="P463" s="151"/>
      <c r="Q463" s="150"/>
      <c r="R463" s="150"/>
      <c r="S463" s="150"/>
      <c r="T463" s="150"/>
      <c r="U463" s="150"/>
      <c r="V463" s="150"/>
      <c r="W463" s="150"/>
      <c r="X463" s="150"/>
      <c r="Y463" s="150"/>
      <c r="Z463" s="150"/>
      <c r="AA463" s="152"/>
      <c r="AB463" s="4">
        <f t="shared" si="29"/>
        <v>0</v>
      </c>
      <c r="AC463" s="4">
        <f t="shared" si="30"/>
        <v>0</v>
      </c>
    </row>
    <row r="464" spans="6:29" ht="20.100000000000001" customHeight="1" x14ac:dyDescent="0.25">
      <c r="F464" s="4">
        <f t="shared" si="28"/>
        <v>0</v>
      </c>
      <c r="G464" s="211">
        <f t="shared" si="31"/>
        <v>0</v>
      </c>
      <c r="H464" s="212"/>
      <c r="I464" s="152"/>
      <c r="J464" s="152"/>
      <c r="K464" s="152"/>
      <c r="L464" s="150"/>
      <c r="M464" s="150"/>
      <c r="N464" s="150"/>
      <c r="O464" s="150"/>
      <c r="P464" s="151"/>
      <c r="Q464" s="150"/>
      <c r="R464" s="150"/>
      <c r="S464" s="150"/>
      <c r="T464" s="150"/>
      <c r="U464" s="150"/>
      <c r="V464" s="150"/>
      <c r="W464" s="150"/>
      <c r="X464" s="150"/>
      <c r="Y464" s="150"/>
      <c r="Z464" s="150"/>
      <c r="AA464" s="152"/>
      <c r="AB464" s="4">
        <f t="shared" si="29"/>
        <v>0</v>
      </c>
      <c r="AC464" s="4">
        <f t="shared" si="30"/>
        <v>0</v>
      </c>
    </row>
    <row r="465" spans="6:29" ht="20.100000000000001" customHeight="1" x14ac:dyDescent="0.25">
      <c r="F465" s="4">
        <f t="shared" si="28"/>
        <v>0</v>
      </c>
      <c r="G465" s="211">
        <f t="shared" si="31"/>
        <v>0</v>
      </c>
      <c r="H465" s="212"/>
      <c r="I465" s="152"/>
      <c r="J465" s="152"/>
      <c r="K465" s="152"/>
      <c r="L465" s="150"/>
      <c r="M465" s="150"/>
      <c r="N465" s="150"/>
      <c r="O465" s="150"/>
      <c r="P465" s="151"/>
      <c r="Q465" s="150"/>
      <c r="R465" s="150"/>
      <c r="S465" s="150"/>
      <c r="T465" s="150"/>
      <c r="U465" s="150"/>
      <c r="V465" s="150"/>
      <c r="W465" s="150"/>
      <c r="X465" s="150"/>
      <c r="Y465" s="150"/>
      <c r="Z465" s="150"/>
      <c r="AA465" s="152"/>
      <c r="AB465" s="4">
        <f t="shared" si="29"/>
        <v>0</v>
      </c>
      <c r="AC465" s="4">
        <f t="shared" si="30"/>
        <v>0</v>
      </c>
    </row>
    <row r="466" spans="6:29" ht="20.100000000000001" customHeight="1" x14ac:dyDescent="0.25">
      <c r="F466" s="4">
        <f t="shared" si="28"/>
        <v>0</v>
      </c>
      <c r="G466" s="211">
        <f t="shared" si="31"/>
        <v>0</v>
      </c>
      <c r="H466" s="212"/>
      <c r="I466" s="152"/>
      <c r="J466" s="152"/>
      <c r="K466" s="152"/>
      <c r="L466" s="150"/>
      <c r="M466" s="150"/>
      <c r="N466" s="150"/>
      <c r="O466" s="150"/>
      <c r="P466" s="151"/>
      <c r="Q466" s="150"/>
      <c r="R466" s="150"/>
      <c r="S466" s="150"/>
      <c r="T466" s="150"/>
      <c r="U466" s="150"/>
      <c r="V466" s="150"/>
      <c r="W466" s="150"/>
      <c r="X466" s="150"/>
      <c r="Y466" s="150"/>
      <c r="Z466" s="150"/>
      <c r="AA466" s="152"/>
      <c r="AB466" s="4">
        <f t="shared" si="29"/>
        <v>0</v>
      </c>
      <c r="AC466" s="4">
        <f t="shared" si="30"/>
        <v>0</v>
      </c>
    </row>
    <row r="467" spans="6:29" ht="20.100000000000001" customHeight="1" x14ac:dyDescent="0.25">
      <c r="F467" s="4">
        <f t="shared" si="28"/>
        <v>0</v>
      </c>
      <c r="G467" s="211">
        <f t="shared" si="31"/>
        <v>0</v>
      </c>
      <c r="H467" s="212"/>
      <c r="I467" s="152"/>
      <c r="J467" s="152"/>
      <c r="K467" s="152"/>
      <c r="L467" s="150"/>
      <c r="M467" s="150"/>
      <c r="N467" s="150"/>
      <c r="O467" s="150"/>
      <c r="P467" s="151"/>
      <c r="Q467" s="150"/>
      <c r="R467" s="150"/>
      <c r="S467" s="150"/>
      <c r="T467" s="150"/>
      <c r="U467" s="150"/>
      <c r="V467" s="150"/>
      <c r="W467" s="150"/>
      <c r="X467" s="150"/>
      <c r="Y467" s="150"/>
      <c r="Z467" s="150"/>
      <c r="AA467" s="152"/>
      <c r="AB467" s="4">
        <f t="shared" si="29"/>
        <v>0</v>
      </c>
      <c r="AC467" s="4">
        <f t="shared" si="30"/>
        <v>0</v>
      </c>
    </row>
    <row r="468" spans="6:29" ht="20.100000000000001" customHeight="1" x14ac:dyDescent="0.25">
      <c r="F468" s="4">
        <f t="shared" si="28"/>
        <v>0</v>
      </c>
      <c r="G468" s="211">
        <f t="shared" si="31"/>
        <v>0</v>
      </c>
      <c r="H468" s="212"/>
      <c r="I468" s="152"/>
      <c r="J468" s="152"/>
      <c r="K468" s="152"/>
      <c r="L468" s="150"/>
      <c r="M468" s="150"/>
      <c r="N468" s="150"/>
      <c r="O468" s="150"/>
      <c r="P468" s="151"/>
      <c r="Q468" s="150"/>
      <c r="R468" s="150"/>
      <c r="S468" s="150"/>
      <c r="T468" s="150"/>
      <c r="U468" s="150"/>
      <c r="V468" s="150"/>
      <c r="W468" s="150"/>
      <c r="X468" s="150"/>
      <c r="Y468" s="150"/>
      <c r="Z468" s="150"/>
      <c r="AA468" s="152"/>
      <c r="AB468" s="4">
        <f t="shared" si="29"/>
        <v>0</v>
      </c>
      <c r="AC468" s="4">
        <f t="shared" si="30"/>
        <v>0</v>
      </c>
    </row>
    <row r="469" spans="6:29" ht="20.100000000000001" customHeight="1" x14ac:dyDescent="0.25">
      <c r="F469" s="4">
        <f t="shared" si="28"/>
        <v>0</v>
      </c>
      <c r="G469" s="211">
        <f t="shared" si="31"/>
        <v>0</v>
      </c>
      <c r="H469" s="212"/>
      <c r="I469" s="152"/>
      <c r="J469" s="152"/>
      <c r="K469" s="152"/>
      <c r="L469" s="150"/>
      <c r="M469" s="150"/>
      <c r="N469" s="150"/>
      <c r="O469" s="150"/>
      <c r="P469" s="151"/>
      <c r="Q469" s="150"/>
      <c r="R469" s="150"/>
      <c r="S469" s="150"/>
      <c r="T469" s="150"/>
      <c r="U469" s="150"/>
      <c r="V469" s="150"/>
      <c r="W469" s="150"/>
      <c r="X469" s="150"/>
      <c r="Y469" s="150"/>
      <c r="Z469" s="150"/>
      <c r="AA469" s="152"/>
      <c r="AB469" s="4">
        <f t="shared" si="29"/>
        <v>0</v>
      </c>
      <c r="AC469" s="4">
        <f t="shared" si="30"/>
        <v>0</v>
      </c>
    </row>
    <row r="470" spans="6:29" ht="20.100000000000001" customHeight="1" x14ac:dyDescent="0.25">
      <c r="F470" s="4">
        <f t="shared" si="28"/>
        <v>0</v>
      </c>
      <c r="G470" s="211">
        <f t="shared" si="31"/>
        <v>0</v>
      </c>
      <c r="H470" s="212"/>
      <c r="I470" s="152"/>
      <c r="J470" s="152"/>
      <c r="K470" s="152"/>
      <c r="L470" s="150"/>
      <c r="M470" s="150"/>
      <c r="N470" s="150"/>
      <c r="O470" s="150"/>
      <c r="P470" s="151"/>
      <c r="Q470" s="150"/>
      <c r="R470" s="150"/>
      <c r="S470" s="150"/>
      <c r="T470" s="150"/>
      <c r="U470" s="150"/>
      <c r="V470" s="150"/>
      <c r="W470" s="150"/>
      <c r="X470" s="150"/>
      <c r="Y470" s="150"/>
      <c r="Z470" s="150"/>
      <c r="AA470" s="152"/>
      <c r="AB470" s="4">
        <f t="shared" si="29"/>
        <v>0</v>
      </c>
      <c r="AC470" s="4">
        <f t="shared" si="30"/>
        <v>0</v>
      </c>
    </row>
    <row r="471" spans="6:29" ht="20.100000000000001" customHeight="1" x14ac:dyDescent="0.25">
      <c r="F471" s="4">
        <f t="shared" si="28"/>
        <v>0</v>
      </c>
      <c r="G471" s="211">
        <f t="shared" si="31"/>
        <v>0</v>
      </c>
      <c r="H471" s="212"/>
      <c r="I471" s="152"/>
      <c r="J471" s="152"/>
      <c r="K471" s="152"/>
      <c r="L471" s="150"/>
      <c r="M471" s="150"/>
      <c r="N471" s="150"/>
      <c r="O471" s="150"/>
      <c r="P471" s="151"/>
      <c r="Q471" s="150"/>
      <c r="R471" s="150"/>
      <c r="S471" s="150"/>
      <c r="T471" s="150"/>
      <c r="U471" s="150"/>
      <c r="V471" s="150"/>
      <c r="W471" s="150"/>
      <c r="X471" s="150"/>
      <c r="Y471" s="150"/>
      <c r="Z471" s="150"/>
      <c r="AA471" s="152"/>
      <c r="AB471" s="4">
        <f t="shared" si="29"/>
        <v>0</v>
      </c>
      <c r="AC471" s="4">
        <f t="shared" si="30"/>
        <v>0</v>
      </c>
    </row>
    <row r="472" spans="6:29" ht="20.100000000000001" customHeight="1" x14ac:dyDescent="0.25">
      <c r="F472" s="4">
        <f t="shared" si="28"/>
        <v>0</v>
      </c>
      <c r="G472" s="211">
        <f t="shared" si="31"/>
        <v>0</v>
      </c>
      <c r="H472" s="212"/>
      <c r="I472" s="152"/>
      <c r="J472" s="152"/>
      <c r="K472" s="152"/>
      <c r="L472" s="150"/>
      <c r="M472" s="150"/>
      <c r="N472" s="150"/>
      <c r="O472" s="150"/>
      <c r="P472" s="151"/>
      <c r="Q472" s="150"/>
      <c r="R472" s="150"/>
      <c r="S472" s="150"/>
      <c r="T472" s="150"/>
      <c r="U472" s="150"/>
      <c r="V472" s="150"/>
      <c r="W472" s="150"/>
      <c r="X472" s="150"/>
      <c r="Y472" s="150"/>
      <c r="Z472" s="150"/>
      <c r="AA472" s="152"/>
      <c r="AB472" s="4">
        <f t="shared" si="29"/>
        <v>0</v>
      </c>
      <c r="AC472" s="4">
        <f t="shared" si="30"/>
        <v>0</v>
      </c>
    </row>
    <row r="473" spans="6:29" ht="20.100000000000001" customHeight="1" x14ac:dyDescent="0.25">
      <c r="F473" s="4">
        <f t="shared" si="28"/>
        <v>0</v>
      </c>
      <c r="G473" s="211">
        <f t="shared" si="31"/>
        <v>0</v>
      </c>
      <c r="H473" s="212"/>
      <c r="I473" s="152"/>
      <c r="J473" s="152"/>
      <c r="K473" s="152"/>
      <c r="L473" s="150"/>
      <c r="M473" s="150"/>
      <c r="N473" s="150"/>
      <c r="O473" s="150"/>
      <c r="P473" s="151"/>
      <c r="Q473" s="150"/>
      <c r="R473" s="150"/>
      <c r="S473" s="150"/>
      <c r="T473" s="150"/>
      <c r="U473" s="150"/>
      <c r="V473" s="150"/>
      <c r="W473" s="150"/>
      <c r="X473" s="150"/>
      <c r="Y473" s="150"/>
      <c r="Z473" s="150"/>
      <c r="AA473" s="152"/>
      <c r="AB473" s="4">
        <f t="shared" si="29"/>
        <v>0</v>
      </c>
      <c r="AC473" s="4">
        <f t="shared" si="30"/>
        <v>0</v>
      </c>
    </row>
    <row r="474" spans="6:29" ht="20.100000000000001" customHeight="1" x14ac:dyDescent="0.25">
      <c r="F474" s="4">
        <f t="shared" si="28"/>
        <v>0</v>
      </c>
      <c r="G474" s="211">
        <f t="shared" si="31"/>
        <v>0</v>
      </c>
      <c r="H474" s="212"/>
      <c r="I474" s="152"/>
      <c r="J474" s="152"/>
      <c r="K474" s="152"/>
      <c r="L474" s="150"/>
      <c r="M474" s="150"/>
      <c r="N474" s="150"/>
      <c r="O474" s="150"/>
      <c r="P474" s="151"/>
      <c r="Q474" s="150"/>
      <c r="R474" s="150"/>
      <c r="S474" s="150"/>
      <c r="T474" s="150"/>
      <c r="U474" s="150"/>
      <c r="V474" s="150"/>
      <c r="W474" s="150"/>
      <c r="X474" s="150"/>
      <c r="Y474" s="150"/>
      <c r="Z474" s="150"/>
      <c r="AA474" s="152"/>
      <c r="AB474" s="4">
        <f t="shared" si="29"/>
        <v>0</v>
      </c>
      <c r="AC474" s="4">
        <f t="shared" si="30"/>
        <v>0</v>
      </c>
    </row>
    <row r="475" spans="6:29" ht="20.100000000000001" customHeight="1" x14ac:dyDescent="0.25">
      <c r="F475" s="4">
        <f t="shared" si="28"/>
        <v>0</v>
      </c>
      <c r="G475" s="211">
        <f t="shared" si="31"/>
        <v>0</v>
      </c>
      <c r="H475" s="212"/>
      <c r="I475" s="152"/>
      <c r="J475" s="152"/>
      <c r="K475" s="152"/>
      <c r="L475" s="150"/>
      <c r="M475" s="150"/>
      <c r="N475" s="150"/>
      <c r="O475" s="150"/>
      <c r="P475" s="151"/>
      <c r="Q475" s="150"/>
      <c r="R475" s="150"/>
      <c r="S475" s="150"/>
      <c r="T475" s="150"/>
      <c r="U475" s="150"/>
      <c r="V475" s="150"/>
      <c r="W475" s="150"/>
      <c r="X475" s="150"/>
      <c r="Y475" s="150"/>
      <c r="Z475" s="150"/>
      <c r="AA475" s="152"/>
      <c r="AB475" s="4">
        <f t="shared" si="29"/>
        <v>0</v>
      </c>
      <c r="AC475" s="4">
        <f t="shared" si="30"/>
        <v>0</v>
      </c>
    </row>
    <row r="476" spans="6:29" ht="20.100000000000001" customHeight="1" x14ac:dyDescent="0.25">
      <c r="F476" s="4">
        <f t="shared" si="28"/>
        <v>0</v>
      </c>
      <c r="G476" s="211">
        <f t="shared" si="31"/>
        <v>0</v>
      </c>
      <c r="H476" s="212"/>
      <c r="I476" s="152"/>
      <c r="J476" s="152"/>
      <c r="K476" s="152"/>
      <c r="L476" s="150"/>
      <c r="M476" s="150"/>
      <c r="N476" s="150"/>
      <c r="O476" s="150"/>
      <c r="P476" s="151"/>
      <c r="Q476" s="150"/>
      <c r="R476" s="150"/>
      <c r="S476" s="150"/>
      <c r="T476" s="150"/>
      <c r="U476" s="150"/>
      <c r="V476" s="150"/>
      <c r="W476" s="150"/>
      <c r="X476" s="150"/>
      <c r="Y476" s="150"/>
      <c r="Z476" s="150"/>
      <c r="AA476" s="152"/>
      <c r="AB476" s="4">
        <f t="shared" si="29"/>
        <v>0</v>
      </c>
      <c r="AC476" s="4">
        <f t="shared" si="30"/>
        <v>0</v>
      </c>
    </row>
    <row r="477" spans="6:29" ht="20.100000000000001" customHeight="1" x14ac:dyDescent="0.25">
      <c r="F477" s="4">
        <f t="shared" si="28"/>
        <v>0</v>
      </c>
      <c r="G477" s="211">
        <f t="shared" si="31"/>
        <v>0</v>
      </c>
      <c r="H477" s="212"/>
      <c r="I477" s="152"/>
      <c r="J477" s="152"/>
      <c r="K477" s="152"/>
      <c r="L477" s="150"/>
      <c r="M477" s="150"/>
      <c r="N477" s="150"/>
      <c r="O477" s="150"/>
      <c r="P477" s="151"/>
      <c r="Q477" s="150"/>
      <c r="R477" s="150"/>
      <c r="S477" s="150"/>
      <c r="T477" s="150"/>
      <c r="U477" s="150"/>
      <c r="V477" s="150"/>
      <c r="W477" s="150"/>
      <c r="X477" s="150"/>
      <c r="Y477" s="150"/>
      <c r="Z477" s="150"/>
      <c r="AA477" s="152"/>
      <c r="AB477" s="4">
        <f t="shared" si="29"/>
        <v>0</v>
      </c>
      <c r="AC477" s="4">
        <f t="shared" si="30"/>
        <v>0</v>
      </c>
    </row>
    <row r="478" spans="6:29" ht="20.100000000000001" customHeight="1" x14ac:dyDescent="0.25">
      <c r="F478" s="4">
        <f t="shared" si="28"/>
        <v>0</v>
      </c>
      <c r="G478" s="211">
        <f t="shared" si="31"/>
        <v>0</v>
      </c>
      <c r="H478" s="212"/>
      <c r="I478" s="152"/>
      <c r="J478" s="152"/>
      <c r="K478" s="152"/>
      <c r="L478" s="150"/>
      <c r="M478" s="150"/>
      <c r="N478" s="150"/>
      <c r="O478" s="150"/>
      <c r="P478" s="151"/>
      <c r="Q478" s="150"/>
      <c r="R478" s="150"/>
      <c r="S478" s="150"/>
      <c r="T478" s="150"/>
      <c r="U478" s="150"/>
      <c r="V478" s="150"/>
      <c r="W478" s="150"/>
      <c r="X478" s="150"/>
      <c r="Y478" s="150"/>
      <c r="Z478" s="150"/>
      <c r="AA478" s="152"/>
      <c r="AB478" s="4">
        <f t="shared" si="29"/>
        <v>0</v>
      </c>
      <c r="AC478" s="4">
        <f t="shared" si="30"/>
        <v>0</v>
      </c>
    </row>
    <row r="479" spans="6:29" ht="20.100000000000001" customHeight="1" x14ac:dyDescent="0.25">
      <c r="F479" s="4">
        <f t="shared" si="28"/>
        <v>0</v>
      </c>
      <c r="G479" s="211">
        <f t="shared" si="31"/>
        <v>0</v>
      </c>
      <c r="H479" s="212"/>
      <c r="I479" s="152"/>
      <c r="J479" s="152"/>
      <c r="K479" s="152"/>
      <c r="L479" s="150"/>
      <c r="M479" s="150"/>
      <c r="N479" s="150"/>
      <c r="O479" s="150"/>
      <c r="P479" s="151"/>
      <c r="Q479" s="150"/>
      <c r="R479" s="150"/>
      <c r="S479" s="150"/>
      <c r="T479" s="150"/>
      <c r="U479" s="150"/>
      <c r="V479" s="150"/>
      <c r="W479" s="150"/>
      <c r="X479" s="150"/>
      <c r="Y479" s="150"/>
      <c r="Z479" s="150"/>
      <c r="AA479" s="152"/>
      <c r="AB479" s="4">
        <f t="shared" si="29"/>
        <v>0</v>
      </c>
      <c r="AC479" s="4">
        <f t="shared" si="30"/>
        <v>0</v>
      </c>
    </row>
    <row r="480" spans="6:29" ht="20.100000000000001" customHeight="1" x14ac:dyDescent="0.25">
      <c r="F480" s="4">
        <f t="shared" si="28"/>
        <v>0</v>
      </c>
      <c r="G480" s="211">
        <f t="shared" si="31"/>
        <v>0</v>
      </c>
      <c r="H480" s="212"/>
      <c r="I480" s="152"/>
      <c r="J480" s="152"/>
      <c r="K480" s="152"/>
      <c r="L480" s="150"/>
      <c r="M480" s="150"/>
      <c r="N480" s="150"/>
      <c r="O480" s="150"/>
      <c r="P480" s="151"/>
      <c r="Q480" s="150"/>
      <c r="R480" s="150"/>
      <c r="S480" s="150"/>
      <c r="T480" s="150"/>
      <c r="U480" s="150"/>
      <c r="V480" s="150"/>
      <c r="W480" s="150"/>
      <c r="X480" s="150"/>
      <c r="Y480" s="150"/>
      <c r="Z480" s="150"/>
      <c r="AA480" s="152"/>
      <c r="AB480" s="4">
        <f t="shared" si="29"/>
        <v>0</v>
      </c>
      <c r="AC480" s="4">
        <f t="shared" si="30"/>
        <v>0</v>
      </c>
    </row>
    <row r="481" spans="6:29" ht="20.100000000000001" customHeight="1" x14ac:dyDescent="0.25">
      <c r="F481" s="4">
        <f t="shared" si="28"/>
        <v>0</v>
      </c>
      <c r="G481" s="211">
        <f t="shared" si="31"/>
        <v>0</v>
      </c>
      <c r="H481" s="212"/>
      <c r="I481" s="152"/>
      <c r="J481" s="152"/>
      <c r="K481" s="152"/>
      <c r="L481" s="150"/>
      <c r="M481" s="150"/>
      <c r="N481" s="150"/>
      <c r="O481" s="150"/>
      <c r="P481" s="151"/>
      <c r="Q481" s="150"/>
      <c r="R481" s="150"/>
      <c r="S481" s="150"/>
      <c r="T481" s="150"/>
      <c r="U481" s="150"/>
      <c r="V481" s="150"/>
      <c r="W481" s="150"/>
      <c r="X481" s="150"/>
      <c r="Y481" s="150"/>
      <c r="Z481" s="150"/>
      <c r="AA481" s="152"/>
      <c r="AB481" s="4">
        <f t="shared" si="29"/>
        <v>0</v>
      </c>
      <c r="AC481" s="4">
        <f t="shared" si="30"/>
        <v>0</v>
      </c>
    </row>
    <row r="482" spans="6:29" ht="20.100000000000001" customHeight="1" x14ac:dyDescent="0.25">
      <c r="F482" s="4">
        <f t="shared" si="28"/>
        <v>0</v>
      </c>
      <c r="G482" s="211">
        <f t="shared" si="31"/>
        <v>0</v>
      </c>
      <c r="H482" s="212"/>
      <c r="I482" s="152"/>
      <c r="J482" s="152"/>
      <c r="K482" s="152"/>
      <c r="L482" s="150"/>
      <c r="M482" s="150"/>
      <c r="N482" s="150"/>
      <c r="O482" s="150"/>
      <c r="P482" s="151"/>
      <c r="Q482" s="150"/>
      <c r="R482" s="150"/>
      <c r="S482" s="150"/>
      <c r="T482" s="150"/>
      <c r="U482" s="150"/>
      <c r="V482" s="150"/>
      <c r="W482" s="150"/>
      <c r="X482" s="150"/>
      <c r="Y482" s="150"/>
      <c r="Z482" s="150"/>
      <c r="AA482" s="152"/>
      <c r="AB482" s="4">
        <f t="shared" si="29"/>
        <v>0</v>
      </c>
      <c r="AC482" s="4">
        <f t="shared" si="30"/>
        <v>0</v>
      </c>
    </row>
    <row r="483" spans="6:29" ht="20.100000000000001" customHeight="1" x14ac:dyDescent="0.25">
      <c r="F483" s="4">
        <f t="shared" si="28"/>
        <v>0</v>
      </c>
      <c r="G483" s="211">
        <f t="shared" si="31"/>
        <v>0</v>
      </c>
      <c r="H483" s="212"/>
      <c r="I483" s="152"/>
      <c r="J483" s="152"/>
      <c r="K483" s="152"/>
      <c r="L483" s="150"/>
      <c r="M483" s="150"/>
      <c r="N483" s="150"/>
      <c r="O483" s="150"/>
      <c r="P483" s="151"/>
      <c r="Q483" s="150"/>
      <c r="R483" s="150"/>
      <c r="S483" s="150"/>
      <c r="T483" s="150"/>
      <c r="U483" s="150"/>
      <c r="V483" s="150"/>
      <c r="W483" s="150"/>
      <c r="X483" s="150"/>
      <c r="Y483" s="150"/>
      <c r="Z483" s="150"/>
      <c r="AA483" s="152"/>
      <c r="AB483" s="4">
        <f t="shared" si="29"/>
        <v>0</v>
      </c>
      <c r="AC483" s="4">
        <f t="shared" si="30"/>
        <v>0</v>
      </c>
    </row>
    <row r="484" spans="6:29" ht="20.100000000000001" customHeight="1" x14ac:dyDescent="0.25">
      <c r="F484" s="4">
        <f t="shared" si="28"/>
        <v>0</v>
      </c>
      <c r="G484" s="211">
        <f t="shared" si="31"/>
        <v>0</v>
      </c>
      <c r="H484" s="212"/>
      <c r="I484" s="152"/>
      <c r="J484" s="152"/>
      <c r="K484" s="152"/>
      <c r="L484" s="150"/>
      <c r="M484" s="150"/>
      <c r="N484" s="150"/>
      <c r="O484" s="150"/>
      <c r="P484" s="151"/>
      <c r="Q484" s="150"/>
      <c r="R484" s="150"/>
      <c r="S484" s="150"/>
      <c r="T484" s="150"/>
      <c r="U484" s="150"/>
      <c r="V484" s="150"/>
      <c r="W484" s="150"/>
      <c r="X484" s="150"/>
      <c r="Y484" s="150"/>
      <c r="Z484" s="150"/>
      <c r="AA484" s="152"/>
      <c r="AB484" s="4">
        <f t="shared" si="29"/>
        <v>0</v>
      </c>
      <c r="AC484" s="4">
        <f t="shared" si="30"/>
        <v>0</v>
      </c>
    </row>
    <row r="485" spans="6:29" ht="20.100000000000001" customHeight="1" x14ac:dyDescent="0.25">
      <c r="F485" s="4">
        <f t="shared" si="28"/>
        <v>0</v>
      </c>
      <c r="G485" s="211">
        <f t="shared" si="31"/>
        <v>0</v>
      </c>
      <c r="H485" s="212"/>
      <c r="I485" s="152"/>
      <c r="J485" s="152"/>
      <c r="K485" s="152"/>
      <c r="L485" s="150"/>
      <c r="M485" s="150"/>
      <c r="N485" s="150"/>
      <c r="O485" s="150"/>
      <c r="P485" s="151"/>
      <c r="Q485" s="150"/>
      <c r="R485" s="150"/>
      <c r="S485" s="150"/>
      <c r="T485" s="150"/>
      <c r="U485" s="150"/>
      <c r="V485" s="150"/>
      <c r="W485" s="150"/>
      <c r="X485" s="150"/>
      <c r="Y485" s="150"/>
      <c r="Z485" s="150"/>
      <c r="AA485" s="152"/>
      <c r="AB485" s="4">
        <f t="shared" si="29"/>
        <v>0</v>
      </c>
      <c r="AC485" s="4">
        <f t="shared" si="30"/>
        <v>0</v>
      </c>
    </row>
    <row r="486" spans="6:29" ht="20.100000000000001" customHeight="1" x14ac:dyDescent="0.25">
      <c r="F486" s="4">
        <f t="shared" si="28"/>
        <v>0</v>
      </c>
      <c r="G486" s="211">
        <f t="shared" si="31"/>
        <v>0</v>
      </c>
      <c r="H486" s="212"/>
      <c r="I486" s="152"/>
      <c r="J486" s="152"/>
      <c r="K486" s="152"/>
      <c r="L486" s="150"/>
      <c r="M486" s="150"/>
      <c r="N486" s="150"/>
      <c r="O486" s="150"/>
      <c r="P486" s="151"/>
      <c r="Q486" s="150"/>
      <c r="R486" s="150"/>
      <c r="S486" s="150"/>
      <c r="T486" s="150"/>
      <c r="U486" s="150"/>
      <c r="V486" s="150"/>
      <c r="W486" s="150"/>
      <c r="X486" s="150"/>
      <c r="Y486" s="150"/>
      <c r="Z486" s="150"/>
      <c r="AA486" s="152"/>
      <c r="AB486" s="4">
        <f t="shared" si="29"/>
        <v>0</v>
      </c>
      <c r="AC486" s="4">
        <f t="shared" si="30"/>
        <v>0</v>
      </c>
    </row>
    <row r="487" spans="6:29" ht="20.100000000000001" customHeight="1" x14ac:dyDescent="0.25">
      <c r="F487" s="4">
        <f t="shared" si="28"/>
        <v>0</v>
      </c>
      <c r="G487" s="211">
        <f t="shared" si="31"/>
        <v>0</v>
      </c>
      <c r="H487" s="212"/>
      <c r="I487" s="152"/>
      <c r="J487" s="152"/>
      <c r="K487" s="152"/>
      <c r="L487" s="150"/>
      <c r="M487" s="150"/>
      <c r="N487" s="150"/>
      <c r="O487" s="150"/>
      <c r="P487" s="151"/>
      <c r="Q487" s="150"/>
      <c r="R487" s="150"/>
      <c r="S487" s="150"/>
      <c r="T487" s="150"/>
      <c r="U487" s="150"/>
      <c r="V487" s="150"/>
      <c r="W487" s="150"/>
      <c r="X487" s="150"/>
      <c r="Y487" s="150"/>
      <c r="Z487" s="150"/>
      <c r="AA487" s="152"/>
      <c r="AB487" s="4">
        <f t="shared" si="29"/>
        <v>0</v>
      </c>
      <c r="AC487" s="4">
        <f t="shared" si="30"/>
        <v>0</v>
      </c>
    </row>
    <row r="488" spans="6:29" ht="20.100000000000001" customHeight="1" x14ac:dyDescent="0.25">
      <c r="F488" s="4">
        <f t="shared" si="28"/>
        <v>0</v>
      </c>
      <c r="G488" s="211">
        <f t="shared" si="31"/>
        <v>0</v>
      </c>
      <c r="H488" s="212"/>
      <c r="I488" s="152"/>
      <c r="J488" s="152"/>
      <c r="K488" s="152"/>
      <c r="L488" s="150"/>
      <c r="M488" s="150"/>
      <c r="N488" s="150"/>
      <c r="O488" s="150"/>
      <c r="P488" s="151"/>
      <c r="Q488" s="150"/>
      <c r="R488" s="150"/>
      <c r="S488" s="150"/>
      <c r="T488" s="150"/>
      <c r="U488" s="150"/>
      <c r="V488" s="150"/>
      <c r="W488" s="150"/>
      <c r="X488" s="150"/>
      <c r="Y488" s="150"/>
      <c r="Z488" s="150"/>
      <c r="AA488" s="152"/>
      <c r="AB488" s="4">
        <f t="shared" si="29"/>
        <v>0</v>
      </c>
      <c r="AC488" s="4">
        <f t="shared" si="30"/>
        <v>0</v>
      </c>
    </row>
    <row r="489" spans="6:29" ht="20.100000000000001" customHeight="1" x14ac:dyDescent="0.25">
      <c r="F489" s="4">
        <f t="shared" si="28"/>
        <v>0</v>
      </c>
      <c r="G489" s="211">
        <f t="shared" si="31"/>
        <v>0</v>
      </c>
      <c r="H489" s="212"/>
      <c r="I489" s="152"/>
      <c r="J489" s="152"/>
      <c r="K489" s="152"/>
      <c r="L489" s="150"/>
      <c r="M489" s="150"/>
      <c r="N489" s="150"/>
      <c r="O489" s="150"/>
      <c r="P489" s="151"/>
      <c r="Q489" s="150"/>
      <c r="R489" s="150"/>
      <c r="S489" s="150"/>
      <c r="T489" s="150"/>
      <c r="U489" s="150"/>
      <c r="V489" s="150"/>
      <c r="W489" s="150"/>
      <c r="X489" s="150"/>
      <c r="Y489" s="150"/>
      <c r="Z489" s="150"/>
      <c r="AA489" s="152"/>
      <c r="AB489" s="4">
        <f t="shared" si="29"/>
        <v>0</v>
      </c>
      <c r="AC489" s="4">
        <f t="shared" si="30"/>
        <v>0</v>
      </c>
    </row>
    <row r="490" spans="6:29" ht="20.100000000000001" customHeight="1" x14ac:dyDescent="0.25">
      <c r="F490" s="4">
        <f t="shared" si="28"/>
        <v>0</v>
      </c>
      <c r="G490" s="211">
        <f t="shared" si="31"/>
        <v>0</v>
      </c>
      <c r="H490" s="212"/>
      <c r="I490" s="152"/>
      <c r="J490" s="152"/>
      <c r="K490" s="152"/>
      <c r="L490" s="150"/>
      <c r="M490" s="150"/>
      <c r="N490" s="150"/>
      <c r="O490" s="150"/>
      <c r="P490" s="151"/>
      <c r="Q490" s="150"/>
      <c r="R490" s="150"/>
      <c r="S490" s="150"/>
      <c r="T490" s="150"/>
      <c r="U490" s="150"/>
      <c r="V490" s="150"/>
      <c r="W490" s="150"/>
      <c r="X490" s="150"/>
      <c r="Y490" s="150"/>
      <c r="Z490" s="150"/>
      <c r="AA490" s="152"/>
      <c r="AB490" s="4">
        <f t="shared" si="29"/>
        <v>0</v>
      </c>
      <c r="AC490" s="4">
        <f t="shared" si="30"/>
        <v>0</v>
      </c>
    </row>
    <row r="491" spans="6:29" ht="20.100000000000001" customHeight="1" x14ac:dyDescent="0.25">
      <c r="F491" s="4">
        <f t="shared" si="28"/>
        <v>0</v>
      </c>
      <c r="G491" s="211">
        <f t="shared" si="31"/>
        <v>0</v>
      </c>
      <c r="H491" s="212"/>
      <c r="I491" s="152"/>
      <c r="J491" s="152"/>
      <c r="K491" s="152"/>
      <c r="L491" s="150"/>
      <c r="M491" s="150"/>
      <c r="N491" s="150"/>
      <c r="O491" s="150"/>
      <c r="P491" s="151"/>
      <c r="Q491" s="150"/>
      <c r="R491" s="150"/>
      <c r="S491" s="150"/>
      <c r="T491" s="150"/>
      <c r="U491" s="150"/>
      <c r="V491" s="150"/>
      <c r="W491" s="150"/>
      <c r="X491" s="150"/>
      <c r="Y491" s="150"/>
      <c r="Z491" s="150"/>
      <c r="AA491" s="152"/>
      <c r="AB491" s="4">
        <f t="shared" si="29"/>
        <v>0</v>
      </c>
      <c r="AC491" s="4">
        <f t="shared" si="30"/>
        <v>0</v>
      </c>
    </row>
    <row r="492" spans="6:29" ht="20.100000000000001" customHeight="1" x14ac:dyDescent="0.25">
      <c r="F492" s="4">
        <f t="shared" si="28"/>
        <v>0</v>
      </c>
      <c r="G492" s="211">
        <f t="shared" si="31"/>
        <v>0</v>
      </c>
      <c r="H492" s="212"/>
      <c r="I492" s="152"/>
      <c r="J492" s="152"/>
      <c r="K492" s="152"/>
      <c r="L492" s="150"/>
      <c r="M492" s="150"/>
      <c r="N492" s="150"/>
      <c r="O492" s="150"/>
      <c r="P492" s="151"/>
      <c r="Q492" s="150"/>
      <c r="R492" s="150"/>
      <c r="S492" s="150"/>
      <c r="T492" s="150"/>
      <c r="U492" s="150"/>
      <c r="V492" s="150"/>
      <c r="W492" s="150"/>
      <c r="X492" s="150"/>
      <c r="Y492" s="150"/>
      <c r="Z492" s="150"/>
      <c r="AA492" s="152"/>
      <c r="AB492" s="4">
        <f t="shared" si="29"/>
        <v>0</v>
      </c>
      <c r="AC492" s="4">
        <f t="shared" si="30"/>
        <v>0</v>
      </c>
    </row>
    <row r="493" spans="6:29" ht="20.100000000000001" customHeight="1" x14ac:dyDescent="0.25">
      <c r="F493" s="4">
        <f t="shared" si="28"/>
        <v>0</v>
      </c>
      <c r="G493" s="211">
        <f t="shared" si="31"/>
        <v>0</v>
      </c>
      <c r="H493" s="212"/>
      <c r="I493" s="152"/>
      <c r="J493" s="152"/>
      <c r="K493" s="152"/>
      <c r="L493" s="150"/>
      <c r="M493" s="150"/>
      <c r="N493" s="150"/>
      <c r="O493" s="150"/>
      <c r="P493" s="151"/>
      <c r="Q493" s="150"/>
      <c r="R493" s="150"/>
      <c r="S493" s="150"/>
      <c r="T493" s="150"/>
      <c r="U493" s="150"/>
      <c r="V493" s="150"/>
      <c r="W493" s="150"/>
      <c r="X493" s="150"/>
      <c r="Y493" s="150"/>
      <c r="Z493" s="150"/>
      <c r="AA493" s="152"/>
      <c r="AB493" s="4">
        <f t="shared" si="29"/>
        <v>0</v>
      </c>
      <c r="AC493" s="4">
        <f t="shared" si="30"/>
        <v>0</v>
      </c>
    </row>
    <row r="494" spans="6:29" ht="20.100000000000001" customHeight="1" x14ac:dyDescent="0.25">
      <c r="F494" s="4">
        <f t="shared" si="28"/>
        <v>0</v>
      </c>
      <c r="G494" s="211">
        <f t="shared" si="31"/>
        <v>0</v>
      </c>
      <c r="H494" s="212"/>
      <c r="I494" s="152"/>
      <c r="J494" s="152"/>
      <c r="K494" s="152"/>
      <c r="L494" s="150"/>
      <c r="M494" s="150"/>
      <c r="N494" s="150"/>
      <c r="O494" s="150"/>
      <c r="P494" s="151"/>
      <c r="Q494" s="150"/>
      <c r="R494" s="150"/>
      <c r="S494" s="150"/>
      <c r="T494" s="150"/>
      <c r="U494" s="150"/>
      <c r="V494" s="150"/>
      <c r="W494" s="150"/>
      <c r="X494" s="150"/>
      <c r="Y494" s="150"/>
      <c r="Z494" s="150"/>
      <c r="AA494" s="152"/>
      <c r="AB494" s="4">
        <f t="shared" si="29"/>
        <v>0</v>
      </c>
      <c r="AC494" s="4">
        <f t="shared" si="30"/>
        <v>0</v>
      </c>
    </row>
    <row r="495" spans="6:29" ht="20.100000000000001" customHeight="1" x14ac:dyDescent="0.25">
      <c r="F495" s="4">
        <f t="shared" si="28"/>
        <v>0</v>
      </c>
      <c r="G495" s="211">
        <f t="shared" si="31"/>
        <v>0</v>
      </c>
      <c r="H495" s="212"/>
      <c r="I495" s="152"/>
      <c r="J495" s="152"/>
      <c r="K495" s="152"/>
      <c r="L495" s="150"/>
      <c r="M495" s="150"/>
      <c r="N495" s="150"/>
      <c r="O495" s="150"/>
      <c r="P495" s="151"/>
      <c r="Q495" s="150"/>
      <c r="R495" s="150"/>
      <c r="S495" s="150"/>
      <c r="T495" s="150"/>
      <c r="U495" s="150"/>
      <c r="V495" s="150"/>
      <c r="W495" s="150"/>
      <c r="X495" s="150"/>
      <c r="Y495" s="150"/>
      <c r="Z495" s="150"/>
      <c r="AA495" s="152"/>
      <c r="AB495" s="4">
        <f t="shared" si="29"/>
        <v>0</v>
      </c>
      <c r="AC495" s="4">
        <f t="shared" si="30"/>
        <v>0</v>
      </c>
    </row>
    <row r="496" spans="6:29" ht="20.100000000000001" customHeight="1" x14ac:dyDescent="0.25">
      <c r="F496" s="4">
        <f t="shared" si="28"/>
        <v>0</v>
      </c>
      <c r="G496" s="211">
        <f t="shared" si="31"/>
        <v>0</v>
      </c>
      <c r="H496" s="212"/>
      <c r="I496" s="152"/>
      <c r="J496" s="152"/>
      <c r="K496" s="152"/>
      <c r="L496" s="150"/>
      <c r="M496" s="150"/>
      <c r="N496" s="150"/>
      <c r="O496" s="150"/>
      <c r="P496" s="151"/>
      <c r="Q496" s="150"/>
      <c r="R496" s="150"/>
      <c r="S496" s="150"/>
      <c r="T496" s="150"/>
      <c r="U496" s="150"/>
      <c r="V496" s="150"/>
      <c r="W496" s="150"/>
      <c r="X496" s="150"/>
      <c r="Y496" s="150"/>
      <c r="Z496" s="150"/>
      <c r="AA496" s="152"/>
      <c r="AB496" s="4">
        <f t="shared" si="29"/>
        <v>0</v>
      </c>
      <c r="AC496" s="4">
        <f t="shared" si="30"/>
        <v>0</v>
      </c>
    </row>
    <row r="497" spans="6:29" ht="20.100000000000001" customHeight="1" x14ac:dyDescent="0.25">
      <c r="F497" s="4">
        <f t="shared" si="28"/>
        <v>0</v>
      </c>
      <c r="G497" s="211">
        <f t="shared" si="31"/>
        <v>0</v>
      </c>
      <c r="H497" s="212"/>
      <c r="I497" s="152"/>
      <c r="J497" s="152"/>
      <c r="K497" s="152"/>
      <c r="L497" s="150"/>
      <c r="M497" s="150"/>
      <c r="N497" s="150"/>
      <c r="O497" s="150"/>
      <c r="P497" s="151"/>
      <c r="Q497" s="150"/>
      <c r="R497" s="150"/>
      <c r="S497" s="150"/>
      <c r="T497" s="150"/>
      <c r="U497" s="150"/>
      <c r="V497" s="150"/>
      <c r="W497" s="150"/>
      <c r="X497" s="150"/>
      <c r="Y497" s="150"/>
      <c r="Z497" s="150"/>
      <c r="AA497" s="152"/>
      <c r="AB497" s="4">
        <f t="shared" si="29"/>
        <v>0</v>
      </c>
      <c r="AC497" s="4">
        <f t="shared" si="30"/>
        <v>0</v>
      </c>
    </row>
    <row r="498" spans="6:29" ht="20.100000000000001" customHeight="1" x14ac:dyDescent="0.25">
      <c r="F498" s="4">
        <f t="shared" si="28"/>
        <v>0</v>
      </c>
      <c r="G498" s="211">
        <f t="shared" si="31"/>
        <v>0</v>
      </c>
      <c r="H498" s="212"/>
      <c r="I498" s="152"/>
      <c r="J498" s="152"/>
      <c r="K498" s="152"/>
      <c r="L498" s="150"/>
      <c r="M498" s="150"/>
      <c r="N498" s="150"/>
      <c r="O498" s="150"/>
      <c r="P498" s="151"/>
      <c r="Q498" s="150"/>
      <c r="R498" s="150"/>
      <c r="S498" s="150"/>
      <c r="T498" s="150"/>
      <c r="U498" s="150"/>
      <c r="V498" s="150"/>
      <c r="W498" s="150"/>
      <c r="X498" s="150"/>
      <c r="Y498" s="150"/>
      <c r="Z498" s="150"/>
      <c r="AA498" s="152"/>
      <c r="AB498" s="4">
        <f t="shared" si="29"/>
        <v>0</v>
      </c>
      <c r="AC498" s="4">
        <f t="shared" si="30"/>
        <v>0</v>
      </c>
    </row>
    <row r="499" spans="6:29" ht="20.100000000000001" customHeight="1" x14ac:dyDescent="0.25">
      <c r="F499" s="4">
        <f t="shared" si="28"/>
        <v>0</v>
      </c>
      <c r="G499" s="211">
        <f t="shared" si="31"/>
        <v>0</v>
      </c>
      <c r="H499" s="212"/>
      <c r="I499" s="152"/>
      <c r="J499" s="152"/>
      <c r="K499" s="152"/>
      <c r="L499" s="150"/>
      <c r="M499" s="150"/>
      <c r="N499" s="150"/>
      <c r="O499" s="150"/>
      <c r="P499" s="151"/>
      <c r="Q499" s="150"/>
      <c r="R499" s="150"/>
      <c r="S499" s="150"/>
      <c r="T499" s="150"/>
      <c r="U499" s="150"/>
      <c r="V499" s="150"/>
      <c r="W499" s="150"/>
      <c r="X499" s="150"/>
      <c r="Y499" s="150"/>
      <c r="Z499" s="150"/>
      <c r="AA499" s="152"/>
      <c r="AB499" s="4">
        <f t="shared" si="29"/>
        <v>0</v>
      </c>
      <c r="AC499" s="4">
        <f t="shared" si="30"/>
        <v>0</v>
      </c>
    </row>
    <row r="500" spans="6:29" ht="20.100000000000001" customHeight="1" x14ac:dyDescent="0.25">
      <c r="F500" s="4">
        <f t="shared" si="28"/>
        <v>0</v>
      </c>
      <c r="G500" s="211">
        <f t="shared" si="31"/>
        <v>0</v>
      </c>
      <c r="H500" s="212"/>
      <c r="I500" s="152"/>
      <c r="J500" s="152"/>
      <c r="K500" s="152"/>
      <c r="L500" s="150"/>
      <c r="M500" s="150"/>
      <c r="N500" s="150"/>
      <c r="O500" s="150"/>
      <c r="P500" s="151"/>
      <c r="Q500" s="150"/>
      <c r="R500" s="150"/>
      <c r="S500" s="150"/>
      <c r="T500" s="150"/>
      <c r="U500" s="150"/>
      <c r="V500" s="150"/>
      <c r="W500" s="150"/>
      <c r="X500" s="150"/>
      <c r="Y500" s="150"/>
      <c r="Z500" s="150"/>
      <c r="AA500" s="152"/>
      <c r="AB500" s="4">
        <f t="shared" si="29"/>
        <v>0</v>
      </c>
      <c r="AC500" s="4">
        <f t="shared" si="30"/>
        <v>0</v>
      </c>
    </row>
    <row r="501" spans="6:29" ht="20.100000000000001" customHeight="1" x14ac:dyDescent="0.25">
      <c r="F501" s="4">
        <f t="shared" si="28"/>
        <v>0</v>
      </c>
      <c r="G501" s="211">
        <f t="shared" si="31"/>
        <v>0</v>
      </c>
      <c r="H501" s="212"/>
      <c r="I501" s="152"/>
      <c r="J501" s="152"/>
      <c r="K501" s="152"/>
      <c r="L501" s="150"/>
      <c r="M501" s="150"/>
      <c r="N501" s="150"/>
      <c r="O501" s="150"/>
      <c r="P501" s="151"/>
      <c r="Q501" s="150"/>
      <c r="R501" s="150"/>
      <c r="S501" s="150"/>
      <c r="T501" s="150"/>
      <c r="U501" s="150"/>
      <c r="V501" s="150"/>
      <c r="W501" s="150"/>
      <c r="X501" s="150"/>
      <c r="Y501" s="150"/>
      <c r="Z501" s="150"/>
      <c r="AA501" s="152"/>
      <c r="AB501" s="4">
        <f t="shared" si="29"/>
        <v>0</v>
      </c>
      <c r="AC501" s="4">
        <f t="shared" si="30"/>
        <v>0</v>
      </c>
    </row>
    <row r="502" spans="6:29" ht="20.100000000000001" customHeight="1" x14ac:dyDescent="0.25">
      <c r="F502" s="4">
        <f t="shared" si="28"/>
        <v>0</v>
      </c>
      <c r="G502" s="211">
        <f t="shared" si="31"/>
        <v>0</v>
      </c>
      <c r="H502" s="212"/>
      <c r="I502" s="152"/>
      <c r="J502" s="152"/>
      <c r="K502" s="152"/>
      <c r="L502" s="150"/>
      <c r="M502" s="150"/>
      <c r="N502" s="150"/>
      <c r="O502" s="150"/>
      <c r="P502" s="151"/>
      <c r="Q502" s="150"/>
      <c r="R502" s="150"/>
      <c r="S502" s="150"/>
      <c r="T502" s="150"/>
      <c r="U502" s="150"/>
      <c r="V502" s="150"/>
      <c r="W502" s="150"/>
      <c r="X502" s="150"/>
      <c r="Y502" s="150"/>
      <c r="Z502" s="150"/>
      <c r="AA502" s="152"/>
      <c r="AB502" s="4">
        <f t="shared" si="29"/>
        <v>0</v>
      </c>
      <c r="AC502" s="4">
        <f t="shared" si="30"/>
        <v>0</v>
      </c>
    </row>
    <row r="503" spans="6:29" ht="20.100000000000001" customHeight="1" x14ac:dyDescent="0.25">
      <c r="F503" s="4">
        <f t="shared" si="28"/>
        <v>0</v>
      </c>
      <c r="G503" s="211">
        <f t="shared" si="31"/>
        <v>0</v>
      </c>
      <c r="H503" s="212"/>
      <c r="I503" s="152"/>
      <c r="J503" s="152"/>
      <c r="K503" s="152"/>
      <c r="L503" s="150"/>
      <c r="M503" s="150"/>
      <c r="N503" s="150"/>
      <c r="O503" s="150"/>
      <c r="P503" s="151"/>
      <c r="Q503" s="150"/>
      <c r="R503" s="150"/>
      <c r="S503" s="150"/>
      <c r="T503" s="150"/>
      <c r="U503" s="150"/>
      <c r="V503" s="150"/>
      <c r="W503" s="150"/>
      <c r="X503" s="150"/>
      <c r="Y503" s="150"/>
      <c r="Z503" s="150"/>
      <c r="AA503" s="152"/>
      <c r="AB503" s="4">
        <f t="shared" si="29"/>
        <v>0</v>
      </c>
      <c r="AC503" s="4">
        <f t="shared" si="30"/>
        <v>0</v>
      </c>
    </row>
    <row r="504" spans="6:29" ht="20.100000000000001" customHeight="1" x14ac:dyDescent="0.25">
      <c r="F504" s="4">
        <f t="shared" si="28"/>
        <v>0</v>
      </c>
      <c r="G504" s="211">
        <f t="shared" si="31"/>
        <v>0</v>
      </c>
      <c r="H504" s="212"/>
      <c r="I504" s="152"/>
      <c r="J504" s="152"/>
      <c r="K504" s="152"/>
      <c r="L504" s="150"/>
      <c r="M504" s="150"/>
      <c r="N504" s="150"/>
      <c r="O504" s="150"/>
      <c r="P504" s="151"/>
      <c r="Q504" s="150"/>
      <c r="R504" s="150"/>
      <c r="S504" s="150"/>
      <c r="T504" s="150"/>
      <c r="U504" s="150"/>
      <c r="V504" s="150"/>
      <c r="W504" s="150"/>
      <c r="X504" s="150"/>
      <c r="Y504" s="150"/>
      <c r="Z504" s="150"/>
      <c r="AA504" s="152"/>
      <c r="AB504" s="4">
        <f t="shared" si="29"/>
        <v>0</v>
      </c>
      <c r="AC504" s="4">
        <f t="shared" si="30"/>
        <v>0</v>
      </c>
    </row>
    <row r="505" spans="6:29" ht="20.100000000000001" customHeight="1" x14ac:dyDescent="0.25">
      <c r="F505" s="4">
        <f t="shared" si="28"/>
        <v>0</v>
      </c>
      <c r="G505" s="211">
        <f t="shared" si="31"/>
        <v>0</v>
      </c>
      <c r="H505" s="212"/>
      <c r="I505" s="152"/>
      <c r="J505" s="152"/>
      <c r="K505" s="152"/>
      <c r="L505" s="150"/>
      <c r="M505" s="150"/>
      <c r="N505" s="150"/>
      <c r="O505" s="150"/>
      <c r="P505" s="151"/>
      <c r="Q505" s="150"/>
      <c r="R505" s="150"/>
      <c r="S505" s="150"/>
      <c r="T505" s="150"/>
      <c r="U505" s="150"/>
      <c r="V505" s="150"/>
      <c r="W505" s="150"/>
      <c r="X505" s="150"/>
      <c r="Y505" s="150"/>
      <c r="Z505" s="150"/>
      <c r="AA505" s="152"/>
      <c r="AB505" s="4">
        <f t="shared" si="29"/>
        <v>0</v>
      </c>
      <c r="AC505" s="4">
        <f t="shared" si="30"/>
        <v>0</v>
      </c>
    </row>
    <row r="506" spans="6:29" ht="20.100000000000001" customHeight="1" x14ac:dyDescent="0.25">
      <c r="F506" s="4">
        <f t="shared" si="28"/>
        <v>0</v>
      </c>
      <c r="G506" s="211">
        <f t="shared" si="31"/>
        <v>0</v>
      </c>
      <c r="H506" s="212"/>
      <c r="I506" s="152"/>
      <c r="J506" s="152"/>
      <c r="K506" s="152"/>
      <c r="L506" s="150"/>
      <c r="M506" s="150"/>
      <c r="N506" s="150"/>
      <c r="O506" s="150"/>
      <c r="P506" s="151"/>
      <c r="Q506" s="150"/>
      <c r="R506" s="150"/>
      <c r="S506" s="150"/>
      <c r="T506" s="150"/>
      <c r="U506" s="150"/>
      <c r="V506" s="150"/>
      <c r="W506" s="150"/>
      <c r="X506" s="150"/>
      <c r="Y506" s="150"/>
      <c r="Z506" s="150"/>
      <c r="AA506" s="152"/>
      <c r="AB506" s="4">
        <f t="shared" si="29"/>
        <v>0</v>
      </c>
      <c r="AC506" s="4">
        <f t="shared" si="30"/>
        <v>0</v>
      </c>
    </row>
    <row r="507" spans="6:29" ht="20.100000000000001" customHeight="1" x14ac:dyDescent="0.25">
      <c r="F507" s="4">
        <f t="shared" si="28"/>
        <v>0</v>
      </c>
      <c r="G507" s="211">
        <f t="shared" si="31"/>
        <v>0</v>
      </c>
      <c r="H507" s="212"/>
      <c r="I507" s="152"/>
      <c r="J507" s="152"/>
      <c r="K507" s="152"/>
      <c r="L507" s="150"/>
      <c r="M507" s="150"/>
      <c r="N507" s="150"/>
      <c r="O507" s="150"/>
      <c r="P507" s="151"/>
      <c r="Q507" s="150"/>
      <c r="R507" s="150"/>
      <c r="S507" s="150"/>
      <c r="T507" s="150"/>
      <c r="U507" s="150"/>
      <c r="V507" s="150"/>
      <c r="W507" s="150"/>
      <c r="X507" s="150"/>
      <c r="Y507" s="150"/>
      <c r="Z507" s="150"/>
      <c r="AA507" s="152"/>
      <c r="AB507" s="4">
        <f t="shared" si="29"/>
        <v>0</v>
      </c>
      <c r="AC507" s="4">
        <f t="shared" si="30"/>
        <v>0</v>
      </c>
    </row>
    <row r="508" spans="6:29" ht="20.100000000000001" customHeight="1" x14ac:dyDescent="0.25">
      <c r="F508" s="4">
        <f t="shared" si="28"/>
        <v>0</v>
      </c>
      <c r="G508" s="211">
        <f t="shared" si="31"/>
        <v>0</v>
      </c>
      <c r="H508" s="212"/>
      <c r="I508" s="152"/>
      <c r="J508" s="152"/>
      <c r="K508" s="152"/>
      <c r="L508" s="150"/>
      <c r="M508" s="150"/>
      <c r="N508" s="150"/>
      <c r="O508" s="150"/>
      <c r="P508" s="151"/>
      <c r="Q508" s="150"/>
      <c r="R508" s="150"/>
      <c r="S508" s="150"/>
      <c r="T508" s="150"/>
      <c r="U508" s="150"/>
      <c r="V508" s="150"/>
      <c r="W508" s="150"/>
      <c r="X508" s="150"/>
      <c r="Y508" s="150"/>
      <c r="Z508" s="150"/>
      <c r="AA508" s="152"/>
      <c r="AB508" s="4">
        <f t="shared" si="29"/>
        <v>0</v>
      </c>
      <c r="AC508" s="4">
        <f t="shared" si="30"/>
        <v>0</v>
      </c>
    </row>
    <row r="509" spans="6:29" ht="20.100000000000001" customHeight="1" x14ac:dyDescent="0.25">
      <c r="F509" s="4">
        <f t="shared" si="28"/>
        <v>0</v>
      </c>
      <c r="G509" s="211">
        <f t="shared" si="31"/>
        <v>0</v>
      </c>
      <c r="H509" s="212"/>
      <c r="I509" s="152"/>
      <c r="J509" s="152"/>
      <c r="K509" s="152"/>
      <c r="L509" s="150"/>
      <c r="M509" s="150"/>
      <c r="N509" s="150"/>
      <c r="O509" s="150"/>
      <c r="P509" s="151"/>
      <c r="Q509" s="150"/>
      <c r="R509" s="150"/>
      <c r="S509" s="150"/>
      <c r="T509" s="150"/>
      <c r="U509" s="150"/>
      <c r="V509" s="150"/>
      <c r="W509" s="150"/>
      <c r="X509" s="150"/>
      <c r="Y509" s="150"/>
      <c r="Z509" s="150"/>
      <c r="AA509" s="152"/>
      <c r="AB509" s="4">
        <f t="shared" si="29"/>
        <v>0</v>
      </c>
      <c r="AC509" s="4">
        <f t="shared" si="30"/>
        <v>0</v>
      </c>
    </row>
    <row r="510" spans="6:29" ht="20.100000000000001" customHeight="1" x14ac:dyDescent="0.25">
      <c r="F510" s="4">
        <f t="shared" si="28"/>
        <v>0</v>
      </c>
      <c r="G510" s="211">
        <f t="shared" si="31"/>
        <v>0</v>
      </c>
      <c r="H510" s="212"/>
      <c r="I510" s="152"/>
      <c r="J510" s="152"/>
      <c r="K510" s="152"/>
      <c r="L510" s="150"/>
      <c r="M510" s="150"/>
      <c r="N510" s="150"/>
      <c r="O510" s="150"/>
      <c r="P510" s="151"/>
      <c r="Q510" s="150"/>
      <c r="R510" s="150"/>
      <c r="S510" s="150"/>
      <c r="T510" s="150"/>
      <c r="U510" s="150"/>
      <c r="V510" s="150"/>
      <c r="W510" s="150"/>
      <c r="X510" s="150"/>
      <c r="Y510" s="150"/>
      <c r="Z510" s="150"/>
      <c r="AA510" s="152"/>
      <c r="AB510" s="4">
        <f t="shared" si="29"/>
        <v>0</v>
      </c>
      <c r="AC510" s="4">
        <f t="shared" si="30"/>
        <v>0</v>
      </c>
    </row>
    <row r="511" spans="6:29" ht="20.100000000000001" customHeight="1" x14ac:dyDescent="0.25">
      <c r="F511" s="4">
        <f t="shared" si="28"/>
        <v>0</v>
      </c>
      <c r="G511" s="211">
        <f t="shared" si="31"/>
        <v>0</v>
      </c>
      <c r="H511" s="212"/>
      <c r="I511" s="152"/>
      <c r="J511" s="152"/>
      <c r="K511" s="152"/>
      <c r="L511" s="150"/>
      <c r="M511" s="150"/>
      <c r="N511" s="150"/>
      <c r="O511" s="150"/>
      <c r="P511" s="151"/>
      <c r="Q511" s="150"/>
      <c r="R511" s="150"/>
      <c r="S511" s="150"/>
      <c r="T511" s="150"/>
      <c r="U511" s="150"/>
      <c r="V511" s="150"/>
      <c r="W511" s="150"/>
      <c r="X511" s="150"/>
      <c r="Y511" s="150"/>
      <c r="Z511" s="150"/>
      <c r="AA511" s="152"/>
      <c r="AB511" s="4">
        <f t="shared" si="29"/>
        <v>0</v>
      </c>
      <c r="AC511" s="4">
        <f t="shared" si="30"/>
        <v>0</v>
      </c>
    </row>
    <row r="512" spans="6:29" ht="20.100000000000001" customHeight="1" x14ac:dyDescent="0.25">
      <c r="F512" s="4">
        <f t="shared" si="28"/>
        <v>0</v>
      </c>
      <c r="G512" s="211">
        <f t="shared" si="31"/>
        <v>0</v>
      </c>
      <c r="H512" s="212"/>
      <c r="I512" s="152"/>
      <c r="J512" s="152"/>
      <c r="K512" s="152"/>
      <c r="L512" s="150"/>
      <c r="M512" s="150"/>
      <c r="N512" s="150"/>
      <c r="O512" s="150"/>
      <c r="P512" s="151"/>
      <c r="Q512" s="150"/>
      <c r="R512" s="150"/>
      <c r="S512" s="150"/>
      <c r="T512" s="150"/>
      <c r="U512" s="150"/>
      <c r="V512" s="150"/>
      <c r="W512" s="150"/>
      <c r="X512" s="150"/>
      <c r="Y512" s="150"/>
      <c r="Z512" s="150"/>
      <c r="AA512" s="152"/>
      <c r="AB512" s="4">
        <f t="shared" si="29"/>
        <v>0</v>
      </c>
      <c r="AC512" s="4">
        <f t="shared" si="30"/>
        <v>0</v>
      </c>
    </row>
    <row r="513" spans="6:29" ht="20.100000000000001" customHeight="1" x14ac:dyDescent="0.25">
      <c r="F513" s="4">
        <f t="shared" si="28"/>
        <v>0</v>
      </c>
      <c r="G513" s="211">
        <f t="shared" si="31"/>
        <v>0</v>
      </c>
      <c r="H513" s="212"/>
      <c r="I513" s="152"/>
      <c r="J513" s="152"/>
      <c r="K513" s="152"/>
      <c r="L513" s="150"/>
      <c r="M513" s="150"/>
      <c r="N513" s="150"/>
      <c r="O513" s="150"/>
      <c r="P513" s="151"/>
      <c r="Q513" s="150"/>
      <c r="R513" s="150"/>
      <c r="S513" s="150"/>
      <c r="T513" s="150"/>
      <c r="U513" s="150"/>
      <c r="V513" s="150"/>
      <c r="W513" s="150"/>
      <c r="X513" s="150"/>
      <c r="Y513" s="150"/>
      <c r="Z513" s="150"/>
      <c r="AA513" s="152"/>
      <c r="AB513" s="4">
        <f t="shared" si="29"/>
        <v>0</v>
      </c>
      <c r="AC513" s="4">
        <f t="shared" si="30"/>
        <v>0</v>
      </c>
    </row>
    <row r="514" spans="6:29" ht="20.100000000000001" customHeight="1" x14ac:dyDescent="0.25">
      <c r="F514" s="4">
        <f t="shared" si="28"/>
        <v>0</v>
      </c>
      <c r="G514" s="211">
        <f t="shared" si="31"/>
        <v>0</v>
      </c>
      <c r="H514" s="212"/>
      <c r="I514" s="152"/>
      <c r="J514" s="152"/>
      <c r="K514" s="152"/>
      <c r="L514" s="150"/>
      <c r="M514" s="150"/>
      <c r="N514" s="150"/>
      <c r="O514" s="150"/>
      <c r="P514" s="151"/>
      <c r="Q514" s="150"/>
      <c r="R514" s="150"/>
      <c r="S514" s="150"/>
      <c r="T514" s="150"/>
      <c r="U514" s="150"/>
      <c r="V514" s="150"/>
      <c r="W514" s="150"/>
      <c r="X514" s="150"/>
      <c r="Y514" s="150"/>
      <c r="Z514" s="150"/>
      <c r="AA514" s="152"/>
      <c r="AB514" s="4">
        <f t="shared" si="29"/>
        <v>0</v>
      </c>
      <c r="AC514" s="4">
        <f t="shared" si="30"/>
        <v>0</v>
      </c>
    </row>
    <row r="515" spans="6:29" ht="20.100000000000001" customHeight="1" x14ac:dyDescent="0.25">
      <c r="F515" s="4">
        <f t="shared" si="28"/>
        <v>0</v>
      </c>
      <c r="G515" s="211">
        <f t="shared" si="31"/>
        <v>0</v>
      </c>
      <c r="H515" s="212"/>
      <c r="I515" s="152"/>
      <c r="J515" s="152"/>
      <c r="K515" s="152"/>
      <c r="L515" s="150"/>
      <c r="M515" s="150"/>
      <c r="N515" s="150"/>
      <c r="O515" s="150"/>
      <c r="P515" s="151"/>
      <c r="Q515" s="150"/>
      <c r="R515" s="150"/>
      <c r="S515" s="150"/>
      <c r="T515" s="150"/>
      <c r="U515" s="150"/>
      <c r="V515" s="150"/>
      <c r="W515" s="150"/>
      <c r="X515" s="150"/>
      <c r="Y515" s="150"/>
      <c r="Z515" s="150"/>
      <c r="AA515" s="152"/>
      <c r="AB515" s="4">
        <f t="shared" si="29"/>
        <v>0</v>
      </c>
      <c r="AC515" s="4">
        <f t="shared" si="30"/>
        <v>0</v>
      </c>
    </row>
    <row r="516" spans="6:29" ht="20.100000000000001" customHeight="1" x14ac:dyDescent="0.25">
      <c r="F516" s="4">
        <f t="shared" si="28"/>
        <v>0</v>
      </c>
      <c r="G516" s="211">
        <f t="shared" si="31"/>
        <v>0</v>
      </c>
      <c r="H516" s="212"/>
      <c r="I516" s="152"/>
      <c r="J516" s="152"/>
      <c r="K516" s="152"/>
      <c r="L516" s="150"/>
      <c r="M516" s="150"/>
      <c r="N516" s="150"/>
      <c r="O516" s="150"/>
      <c r="P516" s="151"/>
      <c r="Q516" s="150"/>
      <c r="R516" s="150"/>
      <c r="S516" s="150"/>
      <c r="T516" s="150"/>
      <c r="U516" s="150"/>
      <c r="V516" s="150"/>
      <c r="W516" s="150"/>
      <c r="X516" s="150"/>
      <c r="Y516" s="150"/>
      <c r="Z516" s="150"/>
      <c r="AA516" s="152"/>
      <c r="AB516" s="4">
        <f t="shared" si="29"/>
        <v>0</v>
      </c>
      <c r="AC516" s="4">
        <f t="shared" si="30"/>
        <v>0</v>
      </c>
    </row>
    <row r="517" spans="6:29" ht="20.100000000000001" customHeight="1" x14ac:dyDescent="0.25">
      <c r="F517" s="4">
        <f t="shared" si="28"/>
        <v>0</v>
      </c>
      <c r="G517" s="211">
        <f t="shared" si="31"/>
        <v>0</v>
      </c>
      <c r="H517" s="212"/>
      <c r="I517" s="152"/>
      <c r="J517" s="152"/>
      <c r="K517" s="152"/>
      <c r="L517" s="150"/>
      <c r="M517" s="150"/>
      <c r="N517" s="150"/>
      <c r="O517" s="150"/>
      <c r="P517" s="151"/>
      <c r="Q517" s="150"/>
      <c r="R517" s="150"/>
      <c r="S517" s="150"/>
      <c r="T517" s="150"/>
      <c r="U517" s="150"/>
      <c r="V517" s="150"/>
      <c r="W517" s="150"/>
      <c r="X517" s="150"/>
      <c r="Y517" s="150"/>
      <c r="Z517" s="150"/>
      <c r="AA517" s="152"/>
      <c r="AB517" s="4">
        <f t="shared" si="29"/>
        <v>0</v>
      </c>
      <c r="AC517" s="4">
        <f t="shared" si="30"/>
        <v>0</v>
      </c>
    </row>
    <row r="518" spans="6:29" ht="20.100000000000001" customHeight="1" x14ac:dyDescent="0.25">
      <c r="F518" s="4">
        <f t="shared" si="28"/>
        <v>0</v>
      </c>
      <c r="G518" s="211">
        <f t="shared" si="31"/>
        <v>0</v>
      </c>
      <c r="H518" s="212"/>
      <c r="I518" s="152"/>
      <c r="J518" s="152"/>
      <c r="K518" s="152"/>
      <c r="L518" s="150"/>
      <c r="M518" s="150"/>
      <c r="N518" s="150"/>
      <c r="O518" s="150"/>
      <c r="P518" s="151"/>
      <c r="Q518" s="150"/>
      <c r="R518" s="150"/>
      <c r="S518" s="150"/>
      <c r="T518" s="150"/>
      <c r="U518" s="150"/>
      <c r="V518" s="150"/>
      <c r="W518" s="150"/>
      <c r="X518" s="150"/>
      <c r="Y518" s="150"/>
      <c r="Z518" s="150"/>
      <c r="AA518" s="152"/>
      <c r="AB518" s="4">
        <f t="shared" si="29"/>
        <v>0</v>
      </c>
      <c r="AC518" s="4">
        <f t="shared" si="30"/>
        <v>0</v>
      </c>
    </row>
    <row r="519" spans="6:29" ht="20.100000000000001" customHeight="1" x14ac:dyDescent="0.25">
      <c r="F519" s="4">
        <f t="shared" si="28"/>
        <v>0</v>
      </c>
      <c r="G519" s="211">
        <f t="shared" si="31"/>
        <v>0</v>
      </c>
      <c r="H519" s="212"/>
      <c r="I519" s="152"/>
      <c r="J519" s="152"/>
      <c r="K519" s="152"/>
      <c r="L519" s="150"/>
      <c r="M519" s="150"/>
      <c r="N519" s="150"/>
      <c r="O519" s="150"/>
      <c r="P519" s="151"/>
      <c r="Q519" s="150"/>
      <c r="R519" s="150"/>
      <c r="S519" s="150"/>
      <c r="T519" s="150"/>
      <c r="U519" s="150"/>
      <c r="V519" s="150"/>
      <c r="W519" s="150"/>
      <c r="X519" s="150"/>
      <c r="Y519" s="150"/>
      <c r="Z519" s="150"/>
      <c r="AA519" s="152"/>
      <c r="AB519" s="4">
        <f t="shared" si="29"/>
        <v>0</v>
      </c>
      <c r="AC519" s="4">
        <f t="shared" si="30"/>
        <v>0</v>
      </c>
    </row>
    <row r="520" spans="6:29" ht="20.100000000000001" customHeight="1" x14ac:dyDescent="0.25">
      <c r="F520" s="4">
        <f t="shared" si="28"/>
        <v>0</v>
      </c>
      <c r="G520" s="211">
        <f t="shared" si="31"/>
        <v>0</v>
      </c>
      <c r="H520" s="212"/>
      <c r="I520" s="152"/>
      <c r="J520" s="152"/>
      <c r="K520" s="152"/>
      <c r="L520" s="150"/>
      <c r="M520" s="150"/>
      <c r="N520" s="150"/>
      <c r="O520" s="150"/>
      <c r="P520" s="151"/>
      <c r="Q520" s="150"/>
      <c r="R520" s="150"/>
      <c r="S520" s="150"/>
      <c r="T520" s="150"/>
      <c r="U520" s="150"/>
      <c r="V520" s="150"/>
      <c r="W520" s="150"/>
      <c r="X520" s="150"/>
      <c r="Y520" s="150"/>
      <c r="Z520" s="150"/>
      <c r="AA520" s="152"/>
      <c r="AB520" s="4">
        <f t="shared" si="29"/>
        <v>0</v>
      </c>
      <c r="AC520" s="4">
        <f t="shared" si="30"/>
        <v>0</v>
      </c>
    </row>
    <row r="521" spans="6:29" ht="20.100000000000001" customHeight="1" x14ac:dyDescent="0.25">
      <c r="F521" s="4">
        <f t="shared" si="28"/>
        <v>0</v>
      </c>
      <c r="G521" s="211">
        <f t="shared" si="31"/>
        <v>0</v>
      </c>
      <c r="H521" s="212"/>
      <c r="I521" s="152"/>
      <c r="J521" s="152"/>
      <c r="K521" s="152"/>
      <c r="L521" s="150"/>
      <c r="M521" s="150"/>
      <c r="N521" s="150"/>
      <c r="O521" s="150"/>
      <c r="P521" s="151"/>
      <c r="Q521" s="150"/>
      <c r="R521" s="150"/>
      <c r="S521" s="150"/>
      <c r="T521" s="150"/>
      <c r="U521" s="150"/>
      <c r="V521" s="150"/>
      <c r="W521" s="150"/>
      <c r="X521" s="150"/>
      <c r="Y521" s="150"/>
      <c r="Z521" s="150"/>
      <c r="AA521" s="152"/>
      <c r="AB521" s="4">
        <f t="shared" si="29"/>
        <v>0</v>
      </c>
      <c r="AC521" s="4">
        <f t="shared" si="30"/>
        <v>0</v>
      </c>
    </row>
    <row r="522" spans="6:29" ht="20.100000000000001" customHeight="1" x14ac:dyDescent="0.25">
      <c r="F522" s="4">
        <f t="shared" si="28"/>
        <v>0</v>
      </c>
      <c r="G522" s="211">
        <f t="shared" si="31"/>
        <v>0</v>
      </c>
      <c r="H522" s="212"/>
      <c r="I522" s="152"/>
      <c r="J522" s="152"/>
      <c r="K522" s="152"/>
      <c r="L522" s="150"/>
      <c r="M522" s="150"/>
      <c r="N522" s="150"/>
      <c r="O522" s="150"/>
      <c r="P522" s="151"/>
      <c r="Q522" s="150"/>
      <c r="R522" s="150"/>
      <c r="S522" s="150"/>
      <c r="T522" s="150"/>
      <c r="U522" s="150"/>
      <c r="V522" s="150"/>
      <c r="W522" s="150"/>
      <c r="X522" s="150"/>
      <c r="Y522" s="150"/>
      <c r="Z522" s="150"/>
      <c r="AA522" s="152"/>
      <c r="AB522" s="4">
        <f t="shared" si="29"/>
        <v>0</v>
      </c>
      <c r="AC522" s="4">
        <f t="shared" si="30"/>
        <v>0</v>
      </c>
    </row>
    <row r="523" spans="6:29" ht="20.100000000000001" customHeight="1" x14ac:dyDescent="0.25">
      <c r="F523" s="4">
        <f t="shared" ref="F523:F586" si="32">IFERROR(IF($D$13=1,(IF(G523&gt;=1,(IF(H523&gt;=$D$11,(IF(H523&lt;=$D$12,G523,0)),0)),0)),0),0)</f>
        <v>0</v>
      </c>
      <c r="G523" s="211">
        <f t="shared" si="31"/>
        <v>0</v>
      </c>
      <c r="H523" s="212"/>
      <c r="I523" s="152"/>
      <c r="J523" s="152"/>
      <c r="K523" s="152"/>
      <c r="L523" s="150"/>
      <c r="M523" s="150"/>
      <c r="N523" s="150"/>
      <c r="O523" s="150"/>
      <c r="P523" s="151"/>
      <c r="Q523" s="150"/>
      <c r="R523" s="150"/>
      <c r="S523" s="150"/>
      <c r="T523" s="150"/>
      <c r="U523" s="150"/>
      <c r="V523" s="150"/>
      <c r="W523" s="150"/>
      <c r="X523" s="150"/>
      <c r="Y523" s="150"/>
      <c r="Z523" s="150"/>
      <c r="AA523" s="152"/>
      <c r="AB523" s="4">
        <f t="shared" ref="AB523:AB586" si="33">IFERROR(IF(G523&gt;=1,(IF(LEN(R523)&gt;=3,VLOOKUP(R523,$A$1:$B$3,2,0),0)),0),0)</f>
        <v>0</v>
      </c>
      <c r="AC523" s="4">
        <f t="shared" ref="AC523:AC586" si="34">IFERROR(IF(G523&gt;=1,(IF(LEN(S523)&gt;=3,VLOOKUP(S523,$A$5:$B$6,2,0),0)),0),0)</f>
        <v>0</v>
      </c>
    </row>
    <row r="524" spans="6:29" ht="20.100000000000001" customHeight="1" x14ac:dyDescent="0.25">
      <c r="F524" s="4">
        <f t="shared" si="32"/>
        <v>0</v>
      </c>
      <c r="G524" s="211">
        <f t="shared" ref="G524:G587" si="35">IFERROR(IF(H524&gt;=2000,(IF(LEN(J524)&gt;=2,(IF(LEN(K524)&gt;=2,G523+1,0)),0)),0),0)</f>
        <v>0</v>
      </c>
      <c r="H524" s="212"/>
      <c r="I524" s="152"/>
      <c r="J524" s="152"/>
      <c r="K524" s="152"/>
      <c r="L524" s="150"/>
      <c r="M524" s="150"/>
      <c r="N524" s="150"/>
      <c r="O524" s="150"/>
      <c r="P524" s="151"/>
      <c r="Q524" s="150"/>
      <c r="R524" s="150"/>
      <c r="S524" s="150"/>
      <c r="T524" s="150"/>
      <c r="U524" s="150"/>
      <c r="V524" s="150"/>
      <c r="W524" s="150"/>
      <c r="X524" s="150"/>
      <c r="Y524" s="150"/>
      <c r="Z524" s="150"/>
      <c r="AA524" s="152"/>
      <c r="AB524" s="4">
        <f t="shared" si="33"/>
        <v>0</v>
      </c>
      <c r="AC524" s="4">
        <f t="shared" si="34"/>
        <v>0</v>
      </c>
    </row>
    <row r="525" spans="6:29" ht="20.100000000000001" customHeight="1" x14ac:dyDescent="0.25">
      <c r="F525" s="4">
        <f t="shared" si="32"/>
        <v>0</v>
      </c>
      <c r="G525" s="211">
        <f t="shared" si="35"/>
        <v>0</v>
      </c>
      <c r="H525" s="212"/>
      <c r="I525" s="152"/>
      <c r="J525" s="152"/>
      <c r="K525" s="152"/>
      <c r="L525" s="150"/>
      <c r="M525" s="150"/>
      <c r="N525" s="150"/>
      <c r="O525" s="150"/>
      <c r="P525" s="151"/>
      <c r="Q525" s="150"/>
      <c r="R525" s="150"/>
      <c r="S525" s="150"/>
      <c r="T525" s="150"/>
      <c r="U525" s="150"/>
      <c r="V525" s="150"/>
      <c r="W525" s="150"/>
      <c r="X525" s="150"/>
      <c r="Y525" s="150"/>
      <c r="Z525" s="150"/>
      <c r="AA525" s="152"/>
      <c r="AB525" s="4">
        <f t="shared" si="33"/>
        <v>0</v>
      </c>
      <c r="AC525" s="4">
        <f t="shared" si="34"/>
        <v>0</v>
      </c>
    </row>
    <row r="526" spans="6:29" ht="20.100000000000001" customHeight="1" x14ac:dyDescent="0.25">
      <c r="F526" s="4">
        <f t="shared" si="32"/>
        <v>0</v>
      </c>
      <c r="G526" s="211">
        <f t="shared" si="35"/>
        <v>0</v>
      </c>
      <c r="H526" s="212"/>
      <c r="I526" s="152"/>
      <c r="J526" s="152"/>
      <c r="K526" s="152"/>
      <c r="L526" s="150"/>
      <c r="M526" s="150"/>
      <c r="N526" s="150"/>
      <c r="O526" s="150"/>
      <c r="P526" s="151"/>
      <c r="Q526" s="150"/>
      <c r="R526" s="150"/>
      <c r="S526" s="150"/>
      <c r="T526" s="150"/>
      <c r="U526" s="150"/>
      <c r="V526" s="150"/>
      <c r="W526" s="150"/>
      <c r="X526" s="150"/>
      <c r="Y526" s="150"/>
      <c r="Z526" s="150"/>
      <c r="AA526" s="152"/>
      <c r="AB526" s="4">
        <f t="shared" si="33"/>
        <v>0</v>
      </c>
      <c r="AC526" s="4">
        <f t="shared" si="34"/>
        <v>0</v>
      </c>
    </row>
    <row r="527" spans="6:29" ht="20.100000000000001" customHeight="1" x14ac:dyDescent="0.25">
      <c r="F527" s="4">
        <f t="shared" si="32"/>
        <v>0</v>
      </c>
      <c r="G527" s="211">
        <f t="shared" si="35"/>
        <v>0</v>
      </c>
      <c r="H527" s="212"/>
      <c r="I527" s="152"/>
      <c r="J527" s="152"/>
      <c r="K527" s="152"/>
      <c r="L527" s="150"/>
      <c r="M527" s="150"/>
      <c r="N527" s="150"/>
      <c r="O527" s="150"/>
      <c r="P527" s="151"/>
      <c r="Q527" s="150"/>
      <c r="R527" s="150"/>
      <c r="S527" s="150"/>
      <c r="T527" s="150"/>
      <c r="U527" s="150"/>
      <c r="V527" s="150"/>
      <c r="W527" s="150"/>
      <c r="X527" s="150"/>
      <c r="Y527" s="150"/>
      <c r="Z527" s="150"/>
      <c r="AA527" s="152"/>
      <c r="AB527" s="4">
        <f t="shared" si="33"/>
        <v>0</v>
      </c>
      <c r="AC527" s="4">
        <f t="shared" si="34"/>
        <v>0</v>
      </c>
    </row>
    <row r="528" spans="6:29" ht="20.100000000000001" customHeight="1" x14ac:dyDescent="0.25">
      <c r="F528" s="4">
        <f t="shared" si="32"/>
        <v>0</v>
      </c>
      <c r="G528" s="211">
        <f t="shared" si="35"/>
        <v>0</v>
      </c>
      <c r="H528" s="212"/>
      <c r="I528" s="152"/>
      <c r="J528" s="152"/>
      <c r="K528" s="152"/>
      <c r="L528" s="150"/>
      <c r="M528" s="150"/>
      <c r="N528" s="150"/>
      <c r="O528" s="150"/>
      <c r="P528" s="151"/>
      <c r="Q528" s="150"/>
      <c r="R528" s="150"/>
      <c r="S528" s="150"/>
      <c r="T528" s="150"/>
      <c r="U528" s="150"/>
      <c r="V528" s="150"/>
      <c r="W528" s="150"/>
      <c r="X528" s="150"/>
      <c r="Y528" s="150"/>
      <c r="Z528" s="150"/>
      <c r="AA528" s="152"/>
      <c r="AB528" s="4">
        <f t="shared" si="33"/>
        <v>0</v>
      </c>
      <c r="AC528" s="4">
        <f t="shared" si="34"/>
        <v>0</v>
      </c>
    </row>
    <row r="529" spans="6:29" ht="20.100000000000001" customHeight="1" x14ac:dyDescent="0.25">
      <c r="F529" s="4">
        <f t="shared" si="32"/>
        <v>0</v>
      </c>
      <c r="G529" s="211">
        <f t="shared" si="35"/>
        <v>0</v>
      </c>
      <c r="H529" s="212"/>
      <c r="I529" s="152"/>
      <c r="J529" s="152"/>
      <c r="K529" s="152"/>
      <c r="L529" s="150"/>
      <c r="M529" s="150"/>
      <c r="N529" s="150"/>
      <c r="O529" s="150"/>
      <c r="P529" s="151"/>
      <c r="Q529" s="150"/>
      <c r="R529" s="150"/>
      <c r="S529" s="150"/>
      <c r="T529" s="150"/>
      <c r="U529" s="150"/>
      <c r="V529" s="150"/>
      <c r="W529" s="150"/>
      <c r="X529" s="150"/>
      <c r="Y529" s="150"/>
      <c r="Z529" s="150"/>
      <c r="AA529" s="152"/>
      <c r="AB529" s="4">
        <f t="shared" si="33"/>
        <v>0</v>
      </c>
      <c r="AC529" s="4">
        <f t="shared" si="34"/>
        <v>0</v>
      </c>
    </row>
    <row r="530" spans="6:29" ht="20.100000000000001" customHeight="1" x14ac:dyDescent="0.25">
      <c r="F530" s="4">
        <f t="shared" si="32"/>
        <v>0</v>
      </c>
      <c r="G530" s="211">
        <f t="shared" si="35"/>
        <v>0</v>
      </c>
      <c r="H530" s="212"/>
      <c r="I530" s="152"/>
      <c r="J530" s="152"/>
      <c r="K530" s="152"/>
      <c r="L530" s="150"/>
      <c r="M530" s="150"/>
      <c r="N530" s="150"/>
      <c r="O530" s="150"/>
      <c r="P530" s="151"/>
      <c r="Q530" s="150"/>
      <c r="R530" s="150"/>
      <c r="S530" s="150"/>
      <c r="T530" s="150"/>
      <c r="U530" s="150"/>
      <c r="V530" s="150"/>
      <c r="W530" s="150"/>
      <c r="X530" s="150"/>
      <c r="Y530" s="150"/>
      <c r="Z530" s="150"/>
      <c r="AA530" s="152"/>
      <c r="AB530" s="4">
        <f t="shared" si="33"/>
        <v>0</v>
      </c>
      <c r="AC530" s="4">
        <f t="shared" si="34"/>
        <v>0</v>
      </c>
    </row>
    <row r="531" spans="6:29" ht="20.100000000000001" customHeight="1" x14ac:dyDescent="0.25">
      <c r="F531" s="4">
        <f t="shared" si="32"/>
        <v>0</v>
      </c>
      <c r="G531" s="211">
        <f t="shared" si="35"/>
        <v>0</v>
      </c>
      <c r="H531" s="212"/>
      <c r="I531" s="152"/>
      <c r="J531" s="152"/>
      <c r="K531" s="152"/>
      <c r="L531" s="150"/>
      <c r="M531" s="150"/>
      <c r="N531" s="150"/>
      <c r="O531" s="150"/>
      <c r="P531" s="151"/>
      <c r="Q531" s="150"/>
      <c r="R531" s="150"/>
      <c r="S531" s="150"/>
      <c r="T531" s="150"/>
      <c r="U531" s="150"/>
      <c r="V531" s="150"/>
      <c r="W531" s="150"/>
      <c r="X531" s="150"/>
      <c r="Y531" s="150"/>
      <c r="Z531" s="150"/>
      <c r="AA531" s="152"/>
      <c r="AB531" s="4">
        <f t="shared" si="33"/>
        <v>0</v>
      </c>
      <c r="AC531" s="4">
        <f t="shared" si="34"/>
        <v>0</v>
      </c>
    </row>
    <row r="532" spans="6:29" ht="20.100000000000001" customHeight="1" x14ac:dyDescent="0.25">
      <c r="F532" s="4">
        <f t="shared" si="32"/>
        <v>0</v>
      </c>
      <c r="G532" s="211">
        <f t="shared" si="35"/>
        <v>0</v>
      </c>
      <c r="H532" s="212"/>
      <c r="I532" s="152"/>
      <c r="J532" s="152"/>
      <c r="K532" s="152"/>
      <c r="L532" s="150"/>
      <c r="M532" s="150"/>
      <c r="N532" s="150"/>
      <c r="O532" s="150"/>
      <c r="P532" s="151"/>
      <c r="Q532" s="150"/>
      <c r="R532" s="150"/>
      <c r="S532" s="150"/>
      <c r="T532" s="150"/>
      <c r="U532" s="150"/>
      <c r="V532" s="150"/>
      <c r="W532" s="150"/>
      <c r="X532" s="150"/>
      <c r="Y532" s="150"/>
      <c r="Z532" s="150"/>
      <c r="AA532" s="152"/>
      <c r="AB532" s="4">
        <f t="shared" si="33"/>
        <v>0</v>
      </c>
      <c r="AC532" s="4">
        <f t="shared" si="34"/>
        <v>0</v>
      </c>
    </row>
    <row r="533" spans="6:29" ht="20.100000000000001" customHeight="1" x14ac:dyDescent="0.25">
      <c r="F533" s="4">
        <f t="shared" si="32"/>
        <v>0</v>
      </c>
      <c r="G533" s="211">
        <f t="shared" si="35"/>
        <v>0</v>
      </c>
      <c r="H533" s="212"/>
      <c r="I533" s="152"/>
      <c r="J533" s="152"/>
      <c r="K533" s="152"/>
      <c r="L533" s="150"/>
      <c r="M533" s="150"/>
      <c r="N533" s="150"/>
      <c r="O533" s="150"/>
      <c r="P533" s="151"/>
      <c r="Q533" s="150"/>
      <c r="R533" s="150"/>
      <c r="S533" s="150"/>
      <c r="T533" s="150"/>
      <c r="U533" s="150"/>
      <c r="V533" s="150"/>
      <c r="W533" s="150"/>
      <c r="X533" s="150"/>
      <c r="Y533" s="150"/>
      <c r="Z533" s="150"/>
      <c r="AA533" s="152"/>
      <c r="AB533" s="4">
        <f t="shared" si="33"/>
        <v>0</v>
      </c>
      <c r="AC533" s="4">
        <f t="shared" si="34"/>
        <v>0</v>
      </c>
    </row>
    <row r="534" spans="6:29" ht="20.100000000000001" customHeight="1" x14ac:dyDescent="0.25">
      <c r="F534" s="4">
        <f t="shared" si="32"/>
        <v>0</v>
      </c>
      <c r="G534" s="211">
        <f t="shared" si="35"/>
        <v>0</v>
      </c>
      <c r="H534" s="212"/>
      <c r="I534" s="152"/>
      <c r="J534" s="152"/>
      <c r="K534" s="152"/>
      <c r="L534" s="150"/>
      <c r="M534" s="150"/>
      <c r="N534" s="150"/>
      <c r="O534" s="150"/>
      <c r="P534" s="151"/>
      <c r="Q534" s="150"/>
      <c r="R534" s="150"/>
      <c r="S534" s="150"/>
      <c r="T534" s="150"/>
      <c r="U534" s="150"/>
      <c r="V534" s="150"/>
      <c r="W534" s="150"/>
      <c r="X534" s="150"/>
      <c r="Y534" s="150"/>
      <c r="Z534" s="150"/>
      <c r="AA534" s="152"/>
      <c r="AB534" s="4">
        <f t="shared" si="33"/>
        <v>0</v>
      </c>
      <c r="AC534" s="4">
        <f t="shared" si="34"/>
        <v>0</v>
      </c>
    </row>
    <row r="535" spans="6:29" ht="20.100000000000001" customHeight="1" x14ac:dyDescent="0.25">
      <c r="F535" s="4">
        <f t="shared" si="32"/>
        <v>0</v>
      </c>
      <c r="G535" s="211">
        <f t="shared" si="35"/>
        <v>0</v>
      </c>
      <c r="H535" s="212"/>
      <c r="I535" s="152"/>
      <c r="J535" s="152"/>
      <c r="K535" s="152"/>
      <c r="L535" s="150"/>
      <c r="M535" s="150"/>
      <c r="N535" s="150"/>
      <c r="O535" s="150"/>
      <c r="P535" s="151"/>
      <c r="Q535" s="150"/>
      <c r="R535" s="150"/>
      <c r="S535" s="150"/>
      <c r="T535" s="150"/>
      <c r="U535" s="150"/>
      <c r="V535" s="150"/>
      <c r="W535" s="150"/>
      <c r="X535" s="150"/>
      <c r="Y535" s="150"/>
      <c r="Z535" s="150"/>
      <c r="AA535" s="152"/>
      <c r="AB535" s="4">
        <f t="shared" si="33"/>
        <v>0</v>
      </c>
      <c r="AC535" s="4">
        <f t="shared" si="34"/>
        <v>0</v>
      </c>
    </row>
    <row r="536" spans="6:29" ht="20.100000000000001" customHeight="1" x14ac:dyDescent="0.25">
      <c r="F536" s="4">
        <f t="shared" si="32"/>
        <v>0</v>
      </c>
      <c r="G536" s="211">
        <f t="shared" si="35"/>
        <v>0</v>
      </c>
      <c r="H536" s="212"/>
      <c r="I536" s="152"/>
      <c r="J536" s="152"/>
      <c r="K536" s="152"/>
      <c r="L536" s="150"/>
      <c r="M536" s="150"/>
      <c r="N536" s="150"/>
      <c r="O536" s="150"/>
      <c r="P536" s="151"/>
      <c r="Q536" s="150"/>
      <c r="R536" s="150"/>
      <c r="S536" s="150"/>
      <c r="T536" s="150"/>
      <c r="U536" s="150"/>
      <c r="V536" s="150"/>
      <c r="W536" s="150"/>
      <c r="X536" s="150"/>
      <c r="Y536" s="150"/>
      <c r="Z536" s="150"/>
      <c r="AA536" s="152"/>
      <c r="AB536" s="4">
        <f t="shared" si="33"/>
        <v>0</v>
      </c>
      <c r="AC536" s="4">
        <f t="shared" si="34"/>
        <v>0</v>
      </c>
    </row>
    <row r="537" spans="6:29" ht="20.100000000000001" customHeight="1" x14ac:dyDescent="0.25">
      <c r="F537" s="4">
        <f t="shared" si="32"/>
        <v>0</v>
      </c>
      <c r="G537" s="211">
        <f t="shared" si="35"/>
        <v>0</v>
      </c>
      <c r="H537" s="212"/>
      <c r="I537" s="152"/>
      <c r="J537" s="152"/>
      <c r="K537" s="152"/>
      <c r="L537" s="150"/>
      <c r="M537" s="150"/>
      <c r="N537" s="150"/>
      <c r="O537" s="150"/>
      <c r="P537" s="151"/>
      <c r="Q537" s="150"/>
      <c r="R537" s="150"/>
      <c r="S537" s="150"/>
      <c r="T537" s="150"/>
      <c r="U537" s="150"/>
      <c r="V537" s="150"/>
      <c r="W537" s="150"/>
      <c r="X537" s="150"/>
      <c r="Y537" s="150"/>
      <c r="Z537" s="150"/>
      <c r="AA537" s="152"/>
      <c r="AB537" s="4">
        <f t="shared" si="33"/>
        <v>0</v>
      </c>
      <c r="AC537" s="4">
        <f t="shared" si="34"/>
        <v>0</v>
      </c>
    </row>
    <row r="538" spans="6:29" ht="20.100000000000001" customHeight="1" x14ac:dyDescent="0.25">
      <c r="F538" s="4">
        <f t="shared" si="32"/>
        <v>0</v>
      </c>
      <c r="G538" s="211">
        <f t="shared" si="35"/>
        <v>0</v>
      </c>
      <c r="H538" s="212"/>
      <c r="I538" s="152"/>
      <c r="J538" s="152"/>
      <c r="K538" s="152"/>
      <c r="L538" s="150"/>
      <c r="M538" s="150"/>
      <c r="N538" s="150"/>
      <c r="O538" s="150"/>
      <c r="P538" s="151"/>
      <c r="Q538" s="150"/>
      <c r="R538" s="150"/>
      <c r="S538" s="150"/>
      <c r="T538" s="150"/>
      <c r="U538" s="150"/>
      <c r="V538" s="150"/>
      <c r="W538" s="150"/>
      <c r="X538" s="150"/>
      <c r="Y538" s="150"/>
      <c r="Z538" s="150"/>
      <c r="AA538" s="152"/>
      <c r="AB538" s="4">
        <f t="shared" si="33"/>
        <v>0</v>
      </c>
      <c r="AC538" s="4">
        <f t="shared" si="34"/>
        <v>0</v>
      </c>
    </row>
    <row r="539" spans="6:29" ht="20.100000000000001" customHeight="1" x14ac:dyDescent="0.25">
      <c r="F539" s="4">
        <f t="shared" si="32"/>
        <v>0</v>
      </c>
      <c r="G539" s="211">
        <f t="shared" si="35"/>
        <v>0</v>
      </c>
      <c r="H539" s="212"/>
      <c r="I539" s="152"/>
      <c r="J539" s="152"/>
      <c r="K539" s="152"/>
      <c r="L539" s="150"/>
      <c r="M539" s="150"/>
      <c r="N539" s="150"/>
      <c r="O539" s="150"/>
      <c r="P539" s="151"/>
      <c r="Q539" s="150"/>
      <c r="R539" s="150"/>
      <c r="S539" s="150"/>
      <c r="T539" s="150"/>
      <c r="U539" s="150"/>
      <c r="V539" s="150"/>
      <c r="W539" s="150"/>
      <c r="X539" s="150"/>
      <c r="Y539" s="150"/>
      <c r="Z539" s="150"/>
      <c r="AA539" s="152"/>
      <c r="AB539" s="4">
        <f t="shared" si="33"/>
        <v>0</v>
      </c>
      <c r="AC539" s="4">
        <f t="shared" si="34"/>
        <v>0</v>
      </c>
    </row>
    <row r="540" spans="6:29" ht="20.100000000000001" customHeight="1" x14ac:dyDescent="0.25">
      <c r="F540" s="4">
        <f t="shared" si="32"/>
        <v>0</v>
      </c>
      <c r="G540" s="211">
        <f t="shared" si="35"/>
        <v>0</v>
      </c>
      <c r="H540" s="212"/>
      <c r="I540" s="152"/>
      <c r="J540" s="152"/>
      <c r="K540" s="152"/>
      <c r="L540" s="150"/>
      <c r="M540" s="150"/>
      <c r="N540" s="150"/>
      <c r="O540" s="150"/>
      <c r="P540" s="151"/>
      <c r="Q540" s="150"/>
      <c r="R540" s="150"/>
      <c r="S540" s="150"/>
      <c r="T540" s="150"/>
      <c r="U540" s="150"/>
      <c r="V540" s="150"/>
      <c r="W540" s="150"/>
      <c r="X540" s="150"/>
      <c r="Y540" s="150"/>
      <c r="Z540" s="150"/>
      <c r="AA540" s="152"/>
      <c r="AB540" s="4">
        <f t="shared" si="33"/>
        <v>0</v>
      </c>
      <c r="AC540" s="4">
        <f t="shared" si="34"/>
        <v>0</v>
      </c>
    </row>
    <row r="541" spans="6:29" ht="20.100000000000001" customHeight="1" x14ac:dyDescent="0.25">
      <c r="F541" s="4">
        <f t="shared" si="32"/>
        <v>0</v>
      </c>
      <c r="G541" s="211">
        <f t="shared" si="35"/>
        <v>0</v>
      </c>
      <c r="H541" s="212"/>
      <c r="I541" s="152"/>
      <c r="J541" s="152"/>
      <c r="K541" s="152"/>
      <c r="L541" s="150"/>
      <c r="M541" s="150"/>
      <c r="N541" s="150"/>
      <c r="O541" s="150"/>
      <c r="P541" s="151"/>
      <c r="Q541" s="150"/>
      <c r="R541" s="150"/>
      <c r="S541" s="150"/>
      <c r="T541" s="150"/>
      <c r="U541" s="150"/>
      <c r="V541" s="150"/>
      <c r="W541" s="150"/>
      <c r="X541" s="150"/>
      <c r="Y541" s="150"/>
      <c r="Z541" s="150"/>
      <c r="AA541" s="152"/>
      <c r="AB541" s="4">
        <f t="shared" si="33"/>
        <v>0</v>
      </c>
      <c r="AC541" s="4">
        <f t="shared" si="34"/>
        <v>0</v>
      </c>
    </row>
    <row r="542" spans="6:29" ht="20.100000000000001" customHeight="1" x14ac:dyDescent="0.25">
      <c r="F542" s="4">
        <f t="shared" si="32"/>
        <v>0</v>
      </c>
      <c r="G542" s="211">
        <f t="shared" si="35"/>
        <v>0</v>
      </c>
      <c r="H542" s="212"/>
      <c r="I542" s="152"/>
      <c r="J542" s="152"/>
      <c r="K542" s="152"/>
      <c r="L542" s="150"/>
      <c r="M542" s="150"/>
      <c r="N542" s="150"/>
      <c r="O542" s="150"/>
      <c r="P542" s="151"/>
      <c r="Q542" s="150"/>
      <c r="R542" s="150"/>
      <c r="S542" s="150"/>
      <c r="T542" s="150"/>
      <c r="U542" s="150"/>
      <c r="V542" s="150"/>
      <c r="W542" s="150"/>
      <c r="X542" s="150"/>
      <c r="Y542" s="150"/>
      <c r="Z542" s="150"/>
      <c r="AA542" s="152"/>
      <c r="AB542" s="4">
        <f t="shared" si="33"/>
        <v>0</v>
      </c>
      <c r="AC542" s="4">
        <f t="shared" si="34"/>
        <v>0</v>
      </c>
    </row>
    <row r="543" spans="6:29" ht="20.100000000000001" customHeight="1" x14ac:dyDescent="0.25">
      <c r="F543" s="4">
        <f t="shared" si="32"/>
        <v>0</v>
      </c>
      <c r="G543" s="211">
        <f t="shared" si="35"/>
        <v>0</v>
      </c>
      <c r="H543" s="212"/>
      <c r="I543" s="152"/>
      <c r="J543" s="152"/>
      <c r="K543" s="152"/>
      <c r="L543" s="150"/>
      <c r="M543" s="150"/>
      <c r="N543" s="150"/>
      <c r="O543" s="150"/>
      <c r="P543" s="151"/>
      <c r="Q543" s="150"/>
      <c r="R543" s="150"/>
      <c r="S543" s="150"/>
      <c r="T543" s="150"/>
      <c r="U543" s="150"/>
      <c r="V543" s="150"/>
      <c r="W543" s="150"/>
      <c r="X543" s="150"/>
      <c r="Y543" s="150"/>
      <c r="Z543" s="150"/>
      <c r="AA543" s="152"/>
      <c r="AB543" s="4">
        <f t="shared" si="33"/>
        <v>0</v>
      </c>
      <c r="AC543" s="4">
        <f t="shared" si="34"/>
        <v>0</v>
      </c>
    </row>
    <row r="544" spans="6:29" ht="20.100000000000001" customHeight="1" x14ac:dyDescent="0.25">
      <c r="F544" s="4">
        <f t="shared" si="32"/>
        <v>0</v>
      </c>
      <c r="G544" s="211">
        <f t="shared" si="35"/>
        <v>0</v>
      </c>
      <c r="H544" s="212"/>
      <c r="I544" s="152"/>
      <c r="J544" s="152"/>
      <c r="K544" s="152"/>
      <c r="L544" s="150"/>
      <c r="M544" s="150"/>
      <c r="N544" s="150"/>
      <c r="O544" s="150"/>
      <c r="P544" s="151"/>
      <c r="Q544" s="150"/>
      <c r="R544" s="150"/>
      <c r="S544" s="150"/>
      <c r="T544" s="150"/>
      <c r="U544" s="150"/>
      <c r="V544" s="150"/>
      <c r="W544" s="150"/>
      <c r="X544" s="150"/>
      <c r="Y544" s="150"/>
      <c r="Z544" s="150"/>
      <c r="AA544" s="152"/>
      <c r="AB544" s="4">
        <f t="shared" si="33"/>
        <v>0</v>
      </c>
      <c r="AC544" s="4">
        <f t="shared" si="34"/>
        <v>0</v>
      </c>
    </row>
    <row r="545" spans="6:29" ht="20.100000000000001" customHeight="1" x14ac:dyDescent="0.25">
      <c r="F545" s="4">
        <f t="shared" si="32"/>
        <v>0</v>
      </c>
      <c r="G545" s="211">
        <f t="shared" si="35"/>
        <v>0</v>
      </c>
      <c r="H545" s="212"/>
      <c r="I545" s="152"/>
      <c r="J545" s="152"/>
      <c r="K545" s="152"/>
      <c r="L545" s="150"/>
      <c r="M545" s="150"/>
      <c r="N545" s="150"/>
      <c r="O545" s="150"/>
      <c r="P545" s="151"/>
      <c r="Q545" s="150"/>
      <c r="R545" s="150"/>
      <c r="S545" s="150"/>
      <c r="T545" s="150"/>
      <c r="U545" s="150"/>
      <c r="V545" s="150"/>
      <c r="W545" s="150"/>
      <c r="X545" s="150"/>
      <c r="Y545" s="150"/>
      <c r="Z545" s="150"/>
      <c r="AA545" s="152"/>
      <c r="AB545" s="4">
        <f t="shared" si="33"/>
        <v>0</v>
      </c>
      <c r="AC545" s="4">
        <f t="shared" si="34"/>
        <v>0</v>
      </c>
    </row>
    <row r="546" spans="6:29" ht="20.100000000000001" customHeight="1" x14ac:dyDescent="0.25">
      <c r="F546" s="4">
        <f t="shared" si="32"/>
        <v>0</v>
      </c>
      <c r="G546" s="211">
        <f t="shared" si="35"/>
        <v>0</v>
      </c>
      <c r="H546" s="212"/>
      <c r="I546" s="152"/>
      <c r="J546" s="152"/>
      <c r="K546" s="152"/>
      <c r="L546" s="150"/>
      <c r="M546" s="150"/>
      <c r="N546" s="150"/>
      <c r="O546" s="150"/>
      <c r="P546" s="151"/>
      <c r="Q546" s="150"/>
      <c r="R546" s="150"/>
      <c r="S546" s="150"/>
      <c r="T546" s="150"/>
      <c r="U546" s="150"/>
      <c r="V546" s="150"/>
      <c r="W546" s="150"/>
      <c r="X546" s="150"/>
      <c r="Y546" s="150"/>
      <c r="Z546" s="150"/>
      <c r="AA546" s="152"/>
      <c r="AB546" s="4">
        <f t="shared" si="33"/>
        <v>0</v>
      </c>
      <c r="AC546" s="4">
        <f t="shared" si="34"/>
        <v>0</v>
      </c>
    </row>
    <row r="547" spans="6:29" ht="20.100000000000001" customHeight="1" x14ac:dyDescent="0.25">
      <c r="F547" s="4">
        <f t="shared" si="32"/>
        <v>0</v>
      </c>
      <c r="G547" s="211">
        <f t="shared" si="35"/>
        <v>0</v>
      </c>
      <c r="H547" s="212"/>
      <c r="I547" s="152"/>
      <c r="J547" s="152"/>
      <c r="K547" s="152"/>
      <c r="L547" s="150"/>
      <c r="M547" s="150"/>
      <c r="N547" s="150"/>
      <c r="O547" s="150"/>
      <c r="P547" s="151"/>
      <c r="Q547" s="150"/>
      <c r="R547" s="150"/>
      <c r="S547" s="150"/>
      <c r="T547" s="150"/>
      <c r="U547" s="150"/>
      <c r="V547" s="150"/>
      <c r="W547" s="150"/>
      <c r="X547" s="150"/>
      <c r="Y547" s="150"/>
      <c r="Z547" s="150"/>
      <c r="AA547" s="152"/>
      <c r="AB547" s="4">
        <f t="shared" si="33"/>
        <v>0</v>
      </c>
      <c r="AC547" s="4">
        <f t="shared" si="34"/>
        <v>0</v>
      </c>
    </row>
    <row r="548" spans="6:29" ht="20.100000000000001" customHeight="1" x14ac:dyDescent="0.25">
      <c r="F548" s="4">
        <f t="shared" si="32"/>
        <v>0</v>
      </c>
      <c r="G548" s="211">
        <f t="shared" si="35"/>
        <v>0</v>
      </c>
      <c r="H548" s="212"/>
      <c r="I548" s="152"/>
      <c r="J548" s="152"/>
      <c r="K548" s="152"/>
      <c r="L548" s="150"/>
      <c r="M548" s="150"/>
      <c r="N548" s="150"/>
      <c r="O548" s="150"/>
      <c r="P548" s="151"/>
      <c r="Q548" s="150"/>
      <c r="R548" s="150"/>
      <c r="S548" s="150"/>
      <c r="T548" s="150"/>
      <c r="U548" s="150"/>
      <c r="V548" s="150"/>
      <c r="W548" s="150"/>
      <c r="X548" s="150"/>
      <c r="Y548" s="150"/>
      <c r="Z548" s="150"/>
      <c r="AA548" s="152"/>
      <c r="AB548" s="4">
        <f t="shared" si="33"/>
        <v>0</v>
      </c>
      <c r="AC548" s="4">
        <f t="shared" si="34"/>
        <v>0</v>
      </c>
    </row>
    <row r="549" spans="6:29" ht="20.100000000000001" customHeight="1" x14ac:dyDescent="0.25">
      <c r="F549" s="4">
        <f t="shared" si="32"/>
        <v>0</v>
      </c>
      <c r="G549" s="211">
        <f t="shared" si="35"/>
        <v>0</v>
      </c>
      <c r="H549" s="212"/>
      <c r="I549" s="152"/>
      <c r="J549" s="152"/>
      <c r="K549" s="152"/>
      <c r="L549" s="150"/>
      <c r="M549" s="150"/>
      <c r="N549" s="150"/>
      <c r="O549" s="150"/>
      <c r="P549" s="151"/>
      <c r="Q549" s="150"/>
      <c r="R549" s="150"/>
      <c r="S549" s="150"/>
      <c r="T549" s="150"/>
      <c r="U549" s="150"/>
      <c r="V549" s="150"/>
      <c r="W549" s="150"/>
      <c r="X549" s="150"/>
      <c r="Y549" s="150"/>
      <c r="Z549" s="150"/>
      <c r="AA549" s="152"/>
      <c r="AB549" s="4">
        <f t="shared" si="33"/>
        <v>0</v>
      </c>
      <c r="AC549" s="4">
        <f t="shared" si="34"/>
        <v>0</v>
      </c>
    </row>
    <row r="550" spans="6:29" ht="20.100000000000001" customHeight="1" x14ac:dyDescent="0.25">
      <c r="F550" s="4">
        <f t="shared" si="32"/>
        <v>0</v>
      </c>
      <c r="G550" s="211">
        <f t="shared" si="35"/>
        <v>0</v>
      </c>
      <c r="H550" s="212"/>
      <c r="I550" s="152"/>
      <c r="J550" s="152"/>
      <c r="K550" s="152"/>
      <c r="L550" s="150"/>
      <c r="M550" s="150"/>
      <c r="N550" s="150"/>
      <c r="O550" s="150"/>
      <c r="P550" s="151"/>
      <c r="Q550" s="150"/>
      <c r="R550" s="150"/>
      <c r="S550" s="150"/>
      <c r="T550" s="150"/>
      <c r="U550" s="150"/>
      <c r="V550" s="150"/>
      <c r="W550" s="150"/>
      <c r="X550" s="150"/>
      <c r="Y550" s="150"/>
      <c r="Z550" s="150"/>
      <c r="AA550" s="152"/>
      <c r="AB550" s="4">
        <f t="shared" si="33"/>
        <v>0</v>
      </c>
      <c r="AC550" s="4">
        <f t="shared" si="34"/>
        <v>0</v>
      </c>
    </row>
    <row r="551" spans="6:29" ht="20.100000000000001" customHeight="1" x14ac:dyDescent="0.25">
      <c r="F551" s="4">
        <f t="shared" si="32"/>
        <v>0</v>
      </c>
      <c r="G551" s="211">
        <f t="shared" si="35"/>
        <v>0</v>
      </c>
      <c r="H551" s="212"/>
      <c r="I551" s="152"/>
      <c r="J551" s="152"/>
      <c r="K551" s="152"/>
      <c r="L551" s="150"/>
      <c r="M551" s="150"/>
      <c r="N551" s="150"/>
      <c r="O551" s="150"/>
      <c r="P551" s="151"/>
      <c r="Q551" s="150"/>
      <c r="R551" s="150"/>
      <c r="S551" s="150"/>
      <c r="T551" s="150"/>
      <c r="U551" s="150"/>
      <c r="V551" s="150"/>
      <c r="W551" s="150"/>
      <c r="X551" s="150"/>
      <c r="Y551" s="150"/>
      <c r="Z551" s="150"/>
      <c r="AA551" s="152"/>
      <c r="AB551" s="4">
        <f t="shared" si="33"/>
        <v>0</v>
      </c>
      <c r="AC551" s="4">
        <f t="shared" si="34"/>
        <v>0</v>
      </c>
    </row>
    <row r="552" spans="6:29" ht="20.100000000000001" customHeight="1" x14ac:dyDescent="0.25">
      <c r="F552" s="4">
        <f t="shared" si="32"/>
        <v>0</v>
      </c>
      <c r="G552" s="211">
        <f t="shared" si="35"/>
        <v>0</v>
      </c>
      <c r="H552" s="212"/>
      <c r="I552" s="152"/>
      <c r="J552" s="152"/>
      <c r="K552" s="152"/>
      <c r="L552" s="150"/>
      <c r="M552" s="150"/>
      <c r="N552" s="150"/>
      <c r="O552" s="150"/>
      <c r="P552" s="151"/>
      <c r="Q552" s="150"/>
      <c r="R552" s="150"/>
      <c r="S552" s="150"/>
      <c r="T552" s="150"/>
      <c r="U552" s="150"/>
      <c r="V552" s="150"/>
      <c r="W552" s="150"/>
      <c r="X552" s="150"/>
      <c r="Y552" s="150"/>
      <c r="Z552" s="150"/>
      <c r="AA552" s="152"/>
      <c r="AB552" s="4">
        <f t="shared" si="33"/>
        <v>0</v>
      </c>
      <c r="AC552" s="4">
        <f t="shared" si="34"/>
        <v>0</v>
      </c>
    </row>
    <row r="553" spans="6:29" ht="20.100000000000001" customHeight="1" x14ac:dyDescent="0.25">
      <c r="F553" s="4">
        <f t="shared" si="32"/>
        <v>0</v>
      </c>
      <c r="G553" s="211">
        <f t="shared" si="35"/>
        <v>0</v>
      </c>
      <c r="H553" s="212"/>
      <c r="I553" s="152"/>
      <c r="J553" s="152"/>
      <c r="K553" s="152"/>
      <c r="L553" s="150"/>
      <c r="M553" s="150"/>
      <c r="N553" s="150"/>
      <c r="O553" s="150"/>
      <c r="P553" s="151"/>
      <c r="Q553" s="150"/>
      <c r="R553" s="150"/>
      <c r="S553" s="150"/>
      <c r="T553" s="150"/>
      <c r="U553" s="150"/>
      <c r="V553" s="150"/>
      <c r="W553" s="150"/>
      <c r="X553" s="150"/>
      <c r="Y553" s="150"/>
      <c r="Z553" s="150"/>
      <c r="AA553" s="152"/>
      <c r="AB553" s="4">
        <f t="shared" si="33"/>
        <v>0</v>
      </c>
      <c r="AC553" s="4">
        <f t="shared" si="34"/>
        <v>0</v>
      </c>
    </row>
    <row r="554" spans="6:29" ht="20.100000000000001" customHeight="1" x14ac:dyDescent="0.25">
      <c r="F554" s="4">
        <f t="shared" si="32"/>
        <v>0</v>
      </c>
      <c r="G554" s="211">
        <f t="shared" si="35"/>
        <v>0</v>
      </c>
      <c r="H554" s="212"/>
      <c r="I554" s="152"/>
      <c r="J554" s="152"/>
      <c r="K554" s="152"/>
      <c r="L554" s="150"/>
      <c r="M554" s="150"/>
      <c r="N554" s="150"/>
      <c r="O554" s="150"/>
      <c r="P554" s="151"/>
      <c r="Q554" s="150"/>
      <c r="R554" s="150"/>
      <c r="S554" s="150"/>
      <c r="T554" s="150"/>
      <c r="U554" s="150"/>
      <c r="V554" s="150"/>
      <c r="W554" s="150"/>
      <c r="X554" s="150"/>
      <c r="Y554" s="150"/>
      <c r="Z554" s="150"/>
      <c r="AA554" s="152"/>
      <c r="AB554" s="4">
        <f t="shared" si="33"/>
        <v>0</v>
      </c>
      <c r="AC554" s="4">
        <f t="shared" si="34"/>
        <v>0</v>
      </c>
    </row>
    <row r="555" spans="6:29" ht="20.100000000000001" customHeight="1" x14ac:dyDescent="0.25">
      <c r="F555" s="4">
        <f t="shared" si="32"/>
        <v>0</v>
      </c>
      <c r="G555" s="211">
        <f t="shared" si="35"/>
        <v>0</v>
      </c>
      <c r="H555" s="212"/>
      <c r="I555" s="152"/>
      <c r="J555" s="152"/>
      <c r="K555" s="152"/>
      <c r="L555" s="150"/>
      <c r="M555" s="150"/>
      <c r="N555" s="150"/>
      <c r="O555" s="150"/>
      <c r="P555" s="151"/>
      <c r="Q555" s="150"/>
      <c r="R555" s="150"/>
      <c r="S555" s="150"/>
      <c r="T555" s="150"/>
      <c r="U555" s="150"/>
      <c r="V555" s="150"/>
      <c r="W555" s="150"/>
      <c r="X555" s="150"/>
      <c r="Y555" s="150"/>
      <c r="Z555" s="150"/>
      <c r="AA555" s="152"/>
      <c r="AB555" s="4">
        <f t="shared" si="33"/>
        <v>0</v>
      </c>
      <c r="AC555" s="4">
        <f t="shared" si="34"/>
        <v>0</v>
      </c>
    </row>
    <row r="556" spans="6:29" ht="20.100000000000001" customHeight="1" x14ac:dyDescent="0.25">
      <c r="F556" s="4">
        <f t="shared" si="32"/>
        <v>0</v>
      </c>
      <c r="G556" s="211">
        <f t="shared" si="35"/>
        <v>0</v>
      </c>
      <c r="H556" s="212"/>
      <c r="I556" s="152"/>
      <c r="J556" s="152"/>
      <c r="K556" s="152"/>
      <c r="L556" s="150"/>
      <c r="M556" s="150"/>
      <c r="N556" s="150"/>
      <c r="O556" s="150"/>
      <c r="P556" s="151"/>
      <c r="Q556" s="150"/>
      <c r="R556" s="150"/>
      <c r="S556" s="150"/>
      <c r="T556" s="150"/>
      <c r="U556" s="150"/>
      <c r="V556" s="150"/>
      <c r="W556" s="150"/>
      <c r="X556" s="150"/>
      <c r="Y556" s="150"/>
      <c r="Z556" s="150"/>
      <c r="AA556" s="152"/>
      <c r="AB556" s="4">
        <f t="shared" si="33"/>
        <v>0</v>
      </c>
      <c r="AC556" s="4">
        <f t="shared" si="34"/>
        <v>0</v>
      </c>
    </row>
    <row r="557" spans="6:29" ht="20.100000000000001" customHeight="1" x14ac:dyDescent="0.25">
      <c r="F557" s="4">
        <f t="shared" si="32"/>
        <v>0</v>
      </c>
      <c r="G557" s="211">
        <f t="shared" si="35"/>
        <v>0</v>
      </c>
      <c r="H557" s="212"/>
      <c r="I557" s="152"/>
      <c r="J557" s="152"/>
      <c r="K557" s="152"/>
      <c r="L557" s="150"/>
      <c r="M557" s="150"/>
      <c r="N557" s="150"/>
      <c r="O557" s="150"/>
      <c r="P557" s="151"/>
      <c r="Q557" s="150"/>
      <c r="R557" s="150"/>
      <c r="S557" s="150"/>
      <c r="T557" s="150"/>
      <c r="U557" s="150"/>
      <c r="V557" s="150"/>
      <c r="W557" s="150"/>
      <c r="X557" s="150"/>
      <c r="Y557" s="150"/>
      <c r="Z557" s="150"/>
      <c r="AA557" s="152"/>
      <c r="AB557" s="4">
        <f t="shared" si="33"/>
        <v>0</v>
      </c>
      <c r="AC557" s="4">
        <f t="shared" si="34"/>
        <v>0</v>
      </c>
    </row>
    <row r="558" spans="6:29" ht="20.100000000000001" customHeight="1" x14ac:dyDescent="0.25">
      <c r="F558" s="4">
        <f t="shared" si="32"/>
        <v>0</v>
      </c>
      <c r="G558" s="211">
        <f t="shared" si="35"/>
        <v>0</v>
      </c>
      <c r="H558" s="212"/>
      <c r="I558" s="152"/>
      <c r="J558" s="152"/>
      <c r="K558" s="152"/>
      <c r="L558" s="150"/>
      <c r="M558" s="150"/>
      <c r="N558" s="150"/>
      <c r="O558" s="150"/>
      <c r="P558" s="151"/>
      <c r="Q558" s="150"/>
      <c r="R558" s="150"/>
      <c r="S558" s="150"/>
      <c r="T558" s="150"/>
      <c r="U558" s="150"/>
      <c r="V558" s="150"/>
      <c r="W558" s="150"/>
      <c r="X558" s="150"/>
      <c r="Y558" s="150"/>
      <c r="Z558" s="150"/>
      <c r="AA558" s="152"/>
      <c r="AB558" s="4">
        <f t="shared" si="33"/>
        <v>0</v>
      </c>
      <c r="AC558" s="4">
        <f t="shared" si="34"/>
        <v>0</v>
      </c>
    </row>
    <row r="559" spans="6:29" ht="20.100000000000001" customHeight="1" x14ac:dyDescent="0.25">
      <c r="F559" s="4">
        <f t="shared" si="32"/>
        <v>0</v>
      </c>
      <c r="G559" s="211">
        <f t="shared" si="35"/>
        <v>0</v>
      </c>
      <c r="H559" s="212"/>
      <c r="I559" s="152"/>
      <c r="J559" s="152"/>
      <c r="K559" s="152"/>
      <c r="L559" s="150"/>
      <c r="M559" s="150"/>
      <c r="N559" s="150"/>
      <c r="O559" s="150"/>
      <c r="P559" s="151"/>
      <c r="Q559" s="150"/>
      <c r="R559" s="150"/>
      <c r="S559" s="150"/>
      <c r="T559" s="150"/>
      <c r="U559" s="150"/>
      <c r="V559" s="150"/>
      <c r="W559" s="150"/>
      <c r="X559" s="150"/>
      <c r="Y559" s="150"/>
      <c r="Z559" s="150"/>
      <c r="AA559" s="152"/>
      <c r="AB559" s="4">
        <f t="shared" si="33"/>
        <v>0</v>
      </c>
      <c r="AC559" s="4">
        <f t="shared" si="34"/>
        <v>0</v>
      </c>
    </row>
    <row r="560" spans="6:29" ht="20.100000000000001" customHeight="1" x14ac:dyDescent="0.25">
      <c r="F560" s="4">
        <f t="shared" si="32"/>
        <v>0</v>
      </c>
      <c r="G560" s="211">
        <f t="shared" si="35"/>
        <v>0</v>
      </c>
      <c r="H560" s="212"/>
      <c r="I560" s="152"/>
      <c r="J560" s="152"/>
      <c r="K560" s="152"/>
      <c r="L560" s="150"/>
      <c r="M560" s="150"/>
      <c r="N560" s="150"/>
      <c r="O560" s="150"/>
      <c r="P560" s="151"/>
      <c r="Q560" s="150"/>
      <c r="R560" s="150"/>
      <c r="S560" s="150"/>
      <c r="T560" s="150"/>
      <c r="U560" s="150"/>
      <c r="V560" s="150"/>
      <c r="W560" s="150"/>
      <c r="X560" s="150"/>
      <c r="Y560" s="150"/>
      <c r="Z560" s="150"/>
      <c r="AA560" s="152"/>
      <c r="AB560" s="4">
        <f t="shared" si="33"/>
        <v>0</v>
      </c>
      <c r="AC560" s="4">
        <f t="shared" si="34"/>
        <v>0</v>
      </c>
    </row>
    <row r="561" spans="6:29" ht="20.100000000000001" customHeight="1" x14ac:dyDescent="0.25">
      <c r="F561" s="4">
        <f t="shared" si="32"/>
        <v>0</v>
      </c>
      <c r="G561" s="211">
        <f t="shared" si="35"/>
        <v>0</v>
      </c>
      <c r="H561" s="212"/>
      <c r="I561" s="152"/>
      <c r="J561" s="152"/>
      <c r="K561" s="152"/>
      <c r="L561" s="150"/>
      <c r="M561" s="150"/>
      <c r="N561" s="150"/>
      <c r="O561" s="150"/>
      <c r="P561" s="151"/>
      <c r="Q561" s="150"/>
      <c r="R561" s="150"/>
      <c r="S561" s="150"/>
      <c r="T561" s="150"/>
      <c r="U561" s="150"/>
      <c r="V561" s="150"/>
      <c r="W561" s="150"/>
      <c r="X561" s="150"/>
      <c r="Y561" s="150"/>
      <c r="Z561" s="150"/>
      <c r="AA561" s="152"/>
      <c r="AB561" s="4">
        <f t="shared" si="33"/>
        <v>0</v>
      </c>
      <c r="AC561" s="4">
        <f t="shared" si="34"/>
        <v>0</v>
      </c>
    </row>
    <row r="562" spans="6:29" ht="20.100000000000001" customHeight="1" x14ac:dyDescent="0.25">
      <c r="F562" s="4">
        <f t="shared" si="32"/>
        <v>0</v>
      </c>
      <c r="G562" s="211">
        <f t="shared" si="35"/>
        <v>0</v>
      </c>
      <c r="H562" s="212"/>
      <c r="I562" s="152"/>
      <c r="J562" s="152"/>
      <c r="K562" s="152"/>
      <c r="L562" s="150"/>
      <c r="M562" s="150"/>
      <c r="N562" s="150"/>
      <c r="O562" s="150"/>
      <c r="P562" s="151"/>
      <c r="Q562" s="150"/>
      <c r="R562" s="150"/>
      <c r="S562" s="150"/>
      <c r="T562" s="150"/>
      <c r="U562" s="150"/>
      <c r="V562" s="150"/>
      <c r="W562" s="150"/>
      <c r="X562" s="150"/>
      <c r="Y562" s="150"/>
      <c r="Z562" s="150"/>
      <c r="AA562" s="152"/>
      <c r="AB562" s="4">
        <f t="shared" si="33"/>
        <v>0</v>
      </c>
      <c r="AC562" s="4">
        <f t="shared" si="34"/>
        <v>0</v>
      </c>
    </row>
    <row r="563" spans="6:29" ht="20.100000000000001" customHeight="1" x14ac:dyDescent="0.25">
      <c r="F563" s="4">
        <f t="shared" si="32"/>
        <v>0</v>
      </c>
      <c r="G563" s="211">
        <f t="shared" si="35"/>
        <v>0</v>
      </c>
      <c r="H563" s="212"/>
      <c r="I563" s="152"/>
      <c r="J563" s="152"/>
      <c r="K563" s="152"/>
      <c r="L563" s="150"/>
      <c r="M563" s="150"/>
      <c r="N563" s="150"/>
      <c r="O563" s="150"/>
      <c r="P563" s="151"/>
      <c r="Q563" s="150"/>
      <c r="R563" s="150"/>
      <c r="S563" s="150"/>
      <c r="T563" s="150"/>
      <c r="U563" s="150"/>
      <c r="V563" s="150"/>
      <c r="W563" s="150"/>
      <c r="X563" s="150"/>
      <c r="Y563" s="150"/>
      <c r="Z563" s="150"/>
      <c r="AA563" s="152"/>
      <c r="AB563" s="4">
        <f t="shared" si="33"/>
        <v>0</v>
      </c>
      <c r="AC563" s="4">
        <f t="shared" si="34"/>
        <v>0</v>
      </c>
    </row>
    <row r="564" spans="6:29" ht="20.100000000000001" customHeight="1" x14ac:dyDescent="0.25">
      <c r="F564" s="4">
        <f t="shared" si="32"/>
        <v>0</v>
      </c>
      <c r="G564" s="211">
        <f t="shared" si="35"/>
        <v>0</v>
      </c>
      <c r="H564" s="212"/>
      <c r="I564" s="152"/>
      <c r="J564" s="152"/>
      <c r="K564" s="152"/>
      <c r="L564" s="150"/>
      <c r="M564" s="150"/>
      <c r="N564" s="150"/>
      <c r="O564" s="150"/>
      <c r="P564" s="151"/>
      <c r="Q564" s="150"/>
      <c r="R564" s="150"/>
      <c r="S564" s="150"/>
      <c r="T564" s="150"/>
      <c r="U564" s="150"/>
      <c r="V564" s="150"/>
      <c r="W564" s="150"/>
      <c r="X564" s="150"/>
      <c r="Y564" s="150"/>
      <c r="Z564" s="150"/>
      <c r="AA564" s="152"/>
      <c r="AB564" s="4">
        <f t="shared" si="33"/>
        <v>0</v>
      </c>
      <c r="AC564" s="4">
        <f t="shared" si="34"/>
        <v>0</v>
      </c>
    </row>
    <row r="565" spans="6:29" ht="20.100000000000001" customHeight="1" x14ac:dyDescent="0.25">
      <c r="F565" s="4">
        <f t="shared" si="32"/>
        <v>0</v>
      </c>
      <c r="G565" s="211">
        <f t="shared" si="35"/>
        <v>0</v>
      </c>
      <c r="H565" s="212"/>
      <c r="I565" s="152"/>
      <c r="J565" s="152"/>
      <c r="K565" s="152"/>
      <c r="L565" s="150"/>
      <c r="M565" s="150"/>
      <c r="N565" s="150"/>
      <c r="O565" s="150"/>
      <c r="P565" s="151"/>
      <c r="Q565" s="150"/>
      <c r="R565" s="150"/>
      <c r="S565" s="150"/>
      <c r="T565" s="150"/>
      <c r="U565" s="150"/>
      <c r="V565" s="150"/>
      <c r="W565" s="150"/>
      <c r="X565" s="150"/>
      <c r="Y565" s="150"/>
      <c r="Z565" s="150"/>
      <c r="AA565" s="152"/>
      <c r="AB565" s="4">
        <f t="shared" si="33"/>
        <v>0</v>
      </c>
      <c r="AC565" s="4">
        <f t="shared" si="34"/>
        <v>0</v>
      </c>
    </row>
    <row r="566" spans="6:29" ht="20.100000000000001" customHeight="1" x14ac:dyDescent="0.25">
      <c r="F566" s="4">
        <f t="shared" si="32"/>
        <v>0</v>
      </c>
      <c r="G566" s="211">
        <f t="shared" si="35"/>
        <v>0</v>
      </c>
      <c r="H566" s="212"/>
      <c r="I566" s="152"/>
      <c r="J566" s="152"/>
      <c r="K566" s="152"/>
      <c r="L566" s="150"/>
      <c r="M566" s="150"/>
      <c r="N566" s="150"/>
      <c r="O566" s="150"/>
      <c r="P566" s="151"/>
      <c r="Q566" s="150"/>
      <c r="R566" s="150"/>
      <c r="S566" s="150"/>
      <c r="T566" s="150"/>
      <c r="U566" s="150"/>
      <c r="V566" s="150"/>
      <c r="W566" s="150"/>
      <c r="X566" s="150"/>
      <c r="Y566" s="150"/>
      <c r="Z566" s="150"/>
      <c r="AA566" s="152"/>
      <c r="AB566" s="4">
        <f t="shared" si="33"/>
        <v>0</v>
      </c>
      <c r="AC566" s="4">
        <f t="shared" si="34"/>
        <v>0</v>
      </c>
    </row>
    <row r="567" spans="6:29" ht="20.100000000000001" customHeight="1" x14ac:dyDescent="0.25">
      <c r="F567" s="4">
        <f t="shared" si="32"/>
        <v>0</v>
      </c>
      <c r="G567" s="211">
        <f t="shared" si="35"/>
        <v>0</v>
      </c>
      <c r="H567" s="212"/>
      <c r="I567" s="152"/>
      <c r="J567" s="152"/>
      <c r="K567" s="152"/>
      <c r="L567" s="150"/>
      <c r="M567" s="150"/>
      <c r="N567" s="150"/>
      <c r="O567" s="150"/>
      <c r="P567" s="151"/>
      <c r="Q567" s="150"/>
      <c r="R567" s="150"/>
      <c r="S567" s="150"/>
      <c r="T567" s="150"/>
      <c r="U567" s="150"/>
      <c r="V567" s="150"/>
      <c r="W567" s="150"/>
      <c r="X567" s="150"/>
      <c r="Y567" s="150"/>
      <c r="Z567" s="150"/>
      <c r="AA567" s="152"/>
      <c r="AB567" s="4">
        <f t="shared" si="33"/>
        <v>0</v>
      </c>
      <c r="AC567" s="4">
        <f t="shared" si="34"/>
        <v>0</v>
      </c>
    </row>
    <row r="568" spans="6:29" ht="20.100000000000001" customHeight="1" x14ac:dyDescent="0.25">
      <c r="F568" s="4">
        <f t="shared" si="32"/>
        <v>0</v>
      </c>
      <c r="G568" s="211">
        <f t="shared" si="35"/>
        <v>0</v>
      </c>
      <c r="H568" s="212"/>
      <c r="I568" s="152"/>
      <c r="J568" s="152"/>
      <c r="K568" s="152"/>
      <c r="L568" s="150"/>
      <c r="M568" s="150"/>
      <c r="N568" s="150"/>
      <c r="O568" s="150"/>
      <c r="P568" s="151"/>
      <c r="Q568" s="150"/>
      <c r="R568" s="150"/>
      <c r="S568" s="150"/>
      <c r="T568" s="150"/>
      <c r="U568" s="150"/>
      <c r="V568" s="150"/>
      <c r="W568" s="150"/>
      <c r="X568" s="150"/>
      <c r="Y568" s="150"/>
      <c r="Z568" s="150"/>
      <c r="AA568" s="152"/>
      <c r="AB568" s="4">
        <f t="shared" si="33"/>
        <v>0</v>
      </c>
      <c r="AC568" s="4">
        <f t="shared" si="34"/>
        <v>0</v>
      </c>
    </row>
    <row r="569" spans="6:29" ht="20.100000000000001" customHeight="1" x14ac:dyDescent="0.25">
      <c r="F569" s="4">
        <f t="shared" si="32"/>
        <v>0</v>
      </c>
      <c r="G569" s="211">
        <f t="shared" si="35"/>
        <v>0</v>
      </c>
      <c r="H569" s="212"/>
      <c r="I569" s="152"/>
      <c r="J569" s="152"/>
      <c r="K569" s="152"/>
      <c r="L569" s="150"/>
      <c r="M569" s="150"/>
      <c r="N569" s="150"/>
      <c r="O569" s="150"/>
      <c r="P569" s="151"/>
      <c r="Q569" s="150"/>
      <c r="R569" s="150"/>
      <c r="S569" s="150"/>
      <c r="T569" s="150"/>
      <c r="U569" s="150"/>
      <c r="V569" s="150"/>
      <c r="W569" s="150"/>
      <c r="X569" s="150"/>
      <c r="Y569" s="150"/>
      <c r="Z569" s="150"/>
      <c r="AA569" s="152"/>
      <c r="AB569" s="4">
        <f t="shared" si="33"/>
        <v>0</v>
      </c>
      <c r="AC569" s="4">
        <f t="shared" si="34"/>
        <v>0</v>
      </c>
    </row>
    <row r="570" spans="6:29" ht="20.100000000000001" customHeight="1" x14ac:dyDescent="0.25">
      <c r="F570" s="4">
        <f t="shared" si="32"/>
        <v>0</v>
      </c>
      <c r="G570" s="211">
        <f t="shared" si="35"/>
        <v>0</v>
      </c>
      <c r="H570" s="212"/>
      <c r="I570" s="152"/>
      <c r="J570" s="152"/>
      <c r="K570" s="152"/>
      <c r="L570" s="150"/>
      <c r="M570" s="150"/>
      <c r="N570" s="150"/>
      <c r="O570" s="150"/>
      <c r="P570" s="151"/>
      <c r="Q570" s="150"/>
      <c r="R570" s="150"/>
      <c r="S570" s="150"/>
      <c r="T570" s="150"/>
      <c r="U570" s="150"/>
      <c r="V570" s="150"/>
      <c r="W570" s="150"/>
      <c r="X570" s="150"/>
      <c r="Y570" s="150"/>
      <c r="Z570" s="150"/>
      <c r="AA570" s="152"/>
      <c r="AB570" s="4">
        <f t="shared" si="33"/>
        <v>0</v>
      </c>
      <c r="AC570" s="4">
        <f t="shared" si="34"/>
        <v>0</v>
      </c>
    </row>
    <row r="571" spans="6:29" ht="20.100000000000001" customHeight="1" x14ac:dyDescent="0.25">
      <c r="F571" s="4">
        <f t="shared" si="32"/>
        <v>0</v>
      </c>
      <c r="G571" s="211">
        <f t="shared" si="35"/>
        <v>0</v>
      </c>
      <c r="H571" s="212"/>
      <c r="I571" s="152"/>
      <c r="J571" s="152"/>
      <c r="K571" s="152"/>
      <c r="L571" s="150"/>
      <c r="M571" s="150"/>
      <c r="N571" s="150"/>
      <c r="O571" s="150"/>
      <c r="P571" s="151"/>
      <c r="Q571" s="150"/>
      <c r="R571" s="150"/>
      <c r="S571" s="150"/>
      <c r="T571" s="150"/>
      <c r="U571" s="150"/>
      <c r="V571" s="150"/>
      <c r="W571" s="150"/>
      <c r="X571" s="150"/>
      <c r="Y571" s="150"/>
      <c r="Z571" s="150"/>
      <c r="AA571" s="152"/>
      <c r="AB571" s="4">
        <f t="shared" si="33"/>
        <v>0</v>
      </c>
      <c r="AC571" s="4">
        <f t="shared" si="34"/>
        <v>0</v>
      </c>
    </row>
    <row r="572" spans="6:29" ht="20.100000000000001" customHeight="1" x14ac:dyDescent="0.25">
      <c r="F572" s="4">
        <f t="shared" si="32"/>
        <v>0</v>
      </c>
      <c r="G572" s="211">
        <f t="shared" si="35"/>
        <v>0</v>
      </c>
      <c r="H572" s="212"/>
      <c r="I572" s="152"/>
      <c r="J572" s="152"/>
      <c r="K572" s="152"/>
      <c r="L572" s="150"/>
      <c r="M572" s="150"/>
      <c r="N572" s="150"/>
      <c r="O572" s="150"/>
      <c r="P572" s="151"/>
      <c r="Q572" s="150"/>
      <c r="R572" s="150"/>
      <c r="S572" s="150"/>
      <c r="T572" s="150"/>
      <c r="U572" s="150"/>
      <c r="V572" s="150"/>
      <c r="W572" s="150"/>
      <c r="X572" s="150"/>
      <c r="Y572" s="150"/>
      <c r="Z572" s="150"/>
      <c r="AA572" s="152"/>
      <c r="AB572" s="4">
        <f t="shared" si="33"/>
        <v>0</v>
      </c>
      <c r="AC572" s="4">
        <f t="shared" si="34"/>
        <v>0</v>
      </c>
    </row>
    <row r="573" spans="6:29" ht="20.100000000000001" customHeight="1" x14ac:dyDescent="0.25">
      <c r="F573" s="4">
        <f t="shared" si="32"/>
        <v>0</v>
      </c>
      <c r="G573" s="211">
        <f t="shared" si="35"/>
        <v>0</v>
      </c>
      <c r="H573" s="212"/>
      <c r="I573" s="152"/>
      <c r="J573" s="152"/>
      <c r="K573" s="152"/>
      <c r="L573" s="150"/>
      <c r="M573" s="150"/>
      <c r="N573" s="150"/>
      <c r="O573" s="150"/>
      <c r="P573" s="151"/>
      <c r="Q573" s="150"/>
      <c r="R573" s="150"/>
      <c r="S573" s="150"/>
      <c r="T573" s="150"/>
      <c r="U573" s="150"/>
      <c r="V573" s="150"/>
      <c r="W573" s="150"/>
      <c r="X573" s="150"/>
      <c r="Y573" s="150"/>
      <c r="Z573" s="150"/>
      <c r="AA573" s="152"/>
      <c r="AB573" s="4">
        <f t="shared" si="33"/>
        <v>0</v>
      </c>
      <c r="AC573" s="4">
        <f t="shared" si="34"/>
        <v>0</v>
      </c>
    </row>
    <row r="574" spans="6:29" ht="20.100000000000001" customHeight="1" x14ac:dyDescent="0.25">
      <c r="F574" s="4">
        <f t="shared" si="32"/>
        <v>0</v>
      </c>
      <c r="G574" s="211">
        <f t="shared" si="35"/>
        <v>0</v>
      </c>
      <c r="H574" s="212"/>
      <c r="I574" s="152"/>
      <c r="J574" s="152"/>
      <c r="K574" s="152"/>
      <c r="L574" s="150"/>
      <c r="M574" s="150"/>
      <c r="N574" s="150"/>
      <c r="O574" s="150"/>
      <c r="P574" s="151"/>
      <c r="Q574" s="150"/>
      <c r="R574" s="150"/>
      <c r="S574" s="150"/>
      <c r="T574" s="150"/>
      <c r="U574" s="150"/>
      <c r="V574" s="150"/>
      <c r="W574" s="150"/>
      <c r="X574" s="150"/>
      <c r="Y574" s="150"/>
      <c r="Z574" s="150"/>
      <c r="AA574" s="152"/>
      <c r="AB574" s="4">
        <f t="shared" si="33"/>
        <v>0</v>
      </c>
      <c r="AC574" s="4">
        <f t="shared" si="34"/>
        <v>0</v>
      </c>
    </row>
    <row r="575" spans="6:29" ht="20.100000000000001" customHeight="1" x14ac:dyDescent="0.25">
      <c r="F575" s="4">
        <f t="shared" si="32"/>
        <v>0</v>
      </c>
      <c r="G575" s="211">
        <f t="shared" si="35"/>
        <v>0</v>
      </c>
      <c r="H575" s="212"/>
      <c r="I575" s="152"/>
      <c r="J575" s="152"/>
      <c r="K575" s="152"/>
      <c r="L575" s="150"/>
      <c r="M575" s="150"/>
      <c r="N575" s="150"/>
      <c r="O575" s="150"/>
      <c r="P575" s="151"/>
      <c r="Q575" s="150"/>
      <c r="R575" s="150"/>
      <c r="S575" s="150"/>
      <c r="T575" s="150"/>
      <c r="U575" s="150"/>
      <c r="V575" s="150"/>
      <c r="W575" s="150"/>
      <c r="X575" s="150"/>
      <c r="Y575" s="150"/>
      <c r="Z575" s="150"/>
      <c r="AA575" s="152"/>
      <c r="AB575" s="4">
        <f t="shared" si="33"/>
        <v>0</v>
      </c>
      <c r="AC575" s="4">
        <f t="shared" si="34"/>
        <v>0</v>
      </c>
    </row>
    <row r="576" spans="6:29" ht="20.100000000000001" customHeight="1" x14ac:dyDescent="0.25">
      <c r="F576" s="4">
        <f t="shared" si="32"/>
        <v>0</v>
      </c>
      <c r="G576" s="211">
        <f t="shared" si="35"/>
        <v>0</v>
      </c>
      <c r="H576" s="212"/>
      <c r="I576" s="152"/>
      <c r="J576" s="152"/>
      <c r="K576" s="152"/>
      <c r="L576" s="150"/>
      <c r="M576" s="150"/>
      <c r="N576" s="150"/>
      <c r="O576" s="150"/>
      <c r="P576" s="151"/>
      <c r="Q576" s="150"/>
      <c r="R576" s="150"/>
      <c r="S576" s="150"/>
      <c r="T576" s="150"/>
      <c r="U576" s="150"/>
      <c r="V576" s="150"/>
      <c r="W576" s="150"/>
      <c r="X576" s="150"/>
      <c r="Y576" s="150"/>
      <c r="Z576" s="150"/>
      <c r="AA576" s="152"/>
      <c r="AB576" s="4">
        <f t="shared" si="33"/>
        <v>0</v>
      </c>
      <c r="AC576" s="4">
        <f t="shared" si="34"/>
        <v>0</v>
      </c>
    </row>
    <row r="577" spans="6:29" ht="20.100000000000001" customHeight="1" x14ac:dyDescent="0.25">
      <c r="F577" s="4">
        <f t="shared" si="32"/>
        <v>0</v>
      </c>
      <c r="G577" s="211">
        <f t="shared" si="35"/>
        <v>0</v>
      </c>
      <c r="H577" s="212"/>
      <c r="I577" s="152"/>
      <c r="J577" s="152"/>
      <c r="K577" s="152"/>
      <c r="L577" s="150"/>
      <c r="M577" s="150"/>
      <c r="N577" s="150"/>
      <c r="O577" s="150"/>
      <c r="P577" s="151"/>
      <c r="Q577" s="150"/>
      <c r="R577" s="150"/>
      <c r="S577" s="150"/>
      <c r="T577" s="150"/>
      <c r="U577" s="150"/>
      <c r="V577" s="150"/>
      <c r="W577" s="150"/>
      <c r="X577" s="150"/>
      <c r="Y577" s="150"/>
      <c r="Z577" s="150"/>
      <c r="AA577" s="152"/>
      <c r="AB577" s="4">
        <f t="shared" si="33"/>
        <v>0</v>
      </c>
      <c r="AC577" s="4">
        <f t="shared" si="34"/>
        <v>0</v>
      </c>
    </row>
    <row r="578" spans="6:29" ht="20.100000000000001" customHeight="1" x14ac:dyDescent="0.25">
      <c r="F578" s="4">
        <f t="shared" si="32"/>
        <v>0</v>
      </c>
      <c r="G578" s="211">
        <f t="shared" si="35"/>
        <v>0</v>
      </c>
      <c r="H578" s="212"/>
      <c r="I578" s="152"/>
      <c r="J578" s="152"/>
      <c r="K578" s="152"/>
      <c r="L578" s="150"/>
      <c r="M578" s="150"/>
      <c r="N578" s="150"/>
      <c r="O578" s="150"/>
      <c r="P578" s="151"/>
      <c r="Q578" s="150"/>
      <c r="R578" s="150"/>
      <c r="S578" s="150"/>
      <c r="T578" s="150"/>
      <c r="U578" s="150"/>
      <c r="V578" s="150"/>
      <c r="W578" s="150"/>
      <c r="X578" s="150"/>
      <c r="Y578" s="150"/>
      <c r="Z578" s="150"/>
      <c r="AA578" s="152"/>
      <c r="AB578" s="4">
        <f t="shared" si="33"/>
        <v>0</v>
      </c>
      <c r="AC578" s="4">
        <f t="shared" si="34"/>
        <v>0</v>
      </c>
    </row>
    <row r="579" spans="6:29" ht="20.100000000000001" customHeight="1" x14ac:dyDescent="0.25">
      <c r="F579" s="4">
        <f t="shared" si="32"/>
        <v>0</v>
      </c>
      <c r="G579" s="211">
        <f t="shared" si="35"/>
        <v>0</v>
      </c>
      <c r="H579" s="212"/>
      <c r="I579" s="152"/>
      <c r="J579" s="152"/>
      <c r="K579" s="152"/>
      <c r="L579" s="150"/>
      <c r="M579" s="150"/>
      <c r="N579" s="150"/>
      <c r="O579" s="150"/>
      <c r="P579" s="151"/>
      <c r="Q579" s="150"/>
      <c r="R579" s="150"/>
      <c r="S579" s="150"/>
      <c r="T579" s="150"/>
      <c r="U579" s="150"/>
      <c r="V579" s="150"/>
      <c r="W579" s="150"/>
      <c r="X579" s="150"/>
      <c r="Y579" s="150"/>
      <c r="Z579" s="150"/>
      <c r="AA579" s="152"/>
      <c r="AB579" s="4">
        <f t="shared" si="33"/>
        <v>0</v>
      </c>
      <c r="AC579" s="4">
        <f t="shared" si="34"/>
        <v>0</v>
      </c>
    </row>
    <row r="580" spans="6:29" ht="20.100000000000001" customHeight="1" x14ac:dyDescent="0.25">
      <c r="F580" s="4">
        <f t="shared" si="32"/>
        <v>0</v>
      </c>
      <c r="G580" s="211">
        <f t="shared" si="35"/>
        <v>0</v>
      </c>
      <c r="H580" s="212"/>
      <c r="I580" s="152"/>
      <c r="J580" s="152"/>
      <c r="K580" s="152"/>
      <c r="L580" s="150"/>
      <c r="M580" s="150"/>
      <c r="N580" s="150"/>
      <c r="O580" s="150"/>
      <c r="P580" s="151"/>
      <c r="Q580" s="150"/>
      <c r="R580" s="150"/>
      <c r="S580" s="150"/>
      <c r="T580" s="150"/>
      <c r="U580" s="150"/>
      <c r="V580" s="150"/>
      <c r="W580" s="150"/>
      <c r="X580" s="150"/>
      <c r="Y580" s="150"/>
      <c r="Z580" s="150"/>
      <c r="AA580" s="152"/>
      <c r="AB580" s="4">
        <f t="shared" si="33"/>
        <v>0</v>
      </c>
      <c r="AC580" s="4">
        <f t="shared" si="34"/>
        <v>0</v>
      </c>
    </row>
    <row r="581" spans="6:29" ht="20.100000000000001" customHeight="1" x14ac:dyDescent="0.25">
      <c r="F581" s="4">
        <f t="shared" si="32"/>
        <v>0</v>
      </c>
      <c r="G581" s="211">
        <f t="shared" si="35"/>
        <v>0</v>
      </c>
      <c r="H581" s="212"/>
      <c r="I581" s="152"/>
      <c r="J581" s="152"/>
      <c r="K581" s="152"/>
      <c r="L581" s="150"/>
      <c r="M581" s="150"/>
      <c r="N581" s="150"/>
      <c r="O581" s="150"/>
      <c r="P581" s="151"/>
      <c r="Q581" s="150"/>
      <c r="R581" s="150"/>
      <c r="S581" s="150"/>
      <c r="T581" s="150"/>
      <c r="U581" s="150"/>
      <c r="V581" s="150"/>
      <c r="W581" s="150"/>
      <c r="X581" s="150"/>
      <c r="Y581" s="150"/>
      <c r="Z581" s="150"/>
      <c r="AA581" s="152"/>
      <c r="AB581" s="4">
        <f t="shared" si="33"/>
        <v>0</v>
      </c>
      <c r="AC581" s="4">
        <f t="shared" si="34"/>
        <v>0</v>
      </c>
    </row>
    <row r="582" spans="6:29" ht="20.100000000000001" customHeight="1" x14ac:dyDescent="0.25">
      <c r="F582" s="4">
        <f t="shared" si="32"/>
        <v>0</v>
      </c>
      <c r="G582" s="211">
        <f t="shared" si="35"/>
        <v>0</v>
      </c>
      <c r="H582" s="212"/>
      <c r="I582" s="152"/>
      <c r="J582" s="152"/>
      <c r="K582" s="152"/>
      <c r="L582" s="150"/>
      <c r="M582" s="150"/>
      <c r="N582" s="150"/>
      <c r="O582" s="150"/>
      <c r="P582" s="151"/>
      <c r="Q582" s="150"/>
      <c r="R582" s="150"/>
      <c r="S582" s="150"/>
      <c r="T582" s="150"/>
      <c r="U582" s="150"/>
      <c r="V582" s="150"/>
      <c r="W582" s="150"/>
      <c r="X582" s="150"/>
      <c r="Y582" s="150"/>
      <c r="Z582" s="150"/>
      <c r="AA582" s="152"/>
      <c r="AB582" s="4">
        <f t="shared" si="33"/>
        <v>0</v>
      </c>
      <c r="AC582" s="4">
        <f t="shared" si="34"/>
        <v>0</v>
      </c>
    </row>
    <row r="583" spans="6:29" ht="20.100000000000001" customHeight="1" x14ac:dyDescent="0.25">
      <c r="F583" s="4">
        <f t="shared" si="32"/>
        <v>0</v>
      </c>
      <c r="G583" s="211">
        <f t="shared" si="35"/>
        <v>0</v>
      </c>
      <c r="H583" s="212"/>
      <c r="I583" s="152"/>
      <c r="J583" s="152"/>
      <c r="K583" s="152"/>
      <c r="L583" s="150"/>
      <c r="M583" s="150"/>
      <c r="N583" s="150"/>
      <c r="O583" s="150"/>
      <c r="P583" s="151"/>
      <c r="Q583" s="150"/>
      <c r="R583" s="150"/>
      <c r="S583" s="150"/>
      <c r="T583" s="150"/>
      <c r="U583" s="150"/>
      <c r="V583" s="150"/>
      <c r="W583" s="150"/>
      <c r="X583" s="150"/>
      <c r="Y583" s="150"/>
      <c r="Z583" s="150"/>
      <c r="AA583" s="152"/>
      <c r="AB583" s="4">
        <f t="shared" si="33"/>
        <v>0</v>
      </c>
      <c r="AC583" s="4">
        <f t="shared" si="34"/>
        <v>0</v>
      </c>
    </row>
    <row r="584" spans="6:29" ht="20.100000000000001" customHeight="1" x14ac:dyDescent="0.25">
      <c r="F584" s="4">
        <f t="shared" si="32"/>
        <v>0</v>
      </c>
      <c r="G584" s="211">
        <f t="shared" si="35"/>
        <v>0</v>
      </c>
      <c r="H584" s="212"/>
      <c r="I584" s="152"/>
      <c r="J584" s="152"/>
      <c r="K584" s="152"/>
      <c r="L584" s="150"/>
      <c r="M584" s="150"/>
      <c r="N584" s="150"/>
      <c r="O584" s="150"/>
      <c r="P584" s="151"/>
      <c r="Q584" s="150"/>
      <c r="R584" s="150"/>
      <c r="S584" s="150"/>
      <c r="T584" s="150"/>
      <c r="U584" s="150"/>
      <c r="V584" s="150"/>
      <c r="W584" s="150"/>
      <c r="X584" s="150"/>
      <c r="Y584" s="150"/>
      <c r="Z584" s="150"/>
      <c r="AA584" s="152"/>
      <c r="AB584" s="4">
        <f t="shared" si="33"/>
        <v>0</v>
      </c>
      <c r="AC584" s="4">
        <f t="shared" si="34"/>
        <v>0</v>
      </c>
    </row>
    <row r="585" spans="6:29" ht="20.100000000000001" customHeight="1" x14ac:dyDescent="0.25">
      <c r="F585" s="4">
        <f t="shared" si="32"/>
        <v>0</v>
      </c>
      <c r="G585" s="211">
        <f t="shared" si="35"/>
        <v>0</v>
      </c>
      <c r="H585" s="212"/>
      <c r="I585" s="152"/>
      <c r="J585" s="152"/>
      <c r="K585" s="152"/>
      <c r="L585" s="150"/>
      <c r="M585" s="150"/>
      <c r="N585" s="150"/>
      <c r="O585" s="150"/>
      <c r="P585" s="151"/>
      <c r="Q585" s="150"/>
      <c r="R585" s="150"/>
      <c r="S585" s="150"/>
      <c r="T585" s="150"/>
      <c r="U585" s="150"/>
      <c r="V585" s="150"/>
      <c r="W585" s="150"/>
      <c r="X585" s="150"/>
      <c r="Y585" s="150"/>
      <c r="Z585" s="150"/>
      <c r="AA585" s="152"/>
      <c r="AB585" s="4">
        <f t="shared" si="33"/>
        <v>0</v>
      </c>
      <c r="AC585" s="4">
        <f t="shared" si="34"/>
        <v>0</v>
      </c>
    </row>
    <row r="586" spans="6:29" ht="20.100000000000001" customHeight="1" x14ac:dyDescent="0.25">
      <c r="F586" s="4">
        <f t="shared" si="32"/>
        <v>0</v>
      </c>
      <c r="G586" s="211">
        <f t="shared" si="35"/>
        <v>0</v>
      </c>
      <c r="H586" s="212"/>
      <c r="I586" s="152"/>
      <c r="J586" s="152"/>
      <c r="K586" s="152"/>
      <c r="L586" s="150"/>
      <c r="M586" s="150"/>
      <c r="N586" s="150"/>
      <c r="O586" s="150"/>
      <c r="P586" s="151"/>
      <c r="Q586" s="150"/>
      <c r="R586" s="150"/>
      <c r="S586" s="150"/>
      <c r="T586" s="150"/>
      <c r="U586" s="150"/>
      <c r="V586" s="150"/>
      <c r="W586" s="150"/>
      <c r="X586" s="150"/>
      <c r="Y586" s="150"/>
      <c r="Z586" s="150"/>
      <c r="AA586" s="152"/>
      <c r="AB586" s="4">
        <f t="shared" si="33"/>
        <v>0</v>
      </c>
      <c r="AC586" s="4">
        <f t="shared" si="34"/>
        <v>0</v>
      </c>
    </row>
    <row r="587" spans="6:29" ht="20.100000000000001" customHeight="1" x14ac:dyDescent="0.25">
      <c r="F587" s="4">
        <f t="shared" ref="F587:F650" si="36">IFERROR(IF($D$13=1,(IF(G587&gt;=1,(IF(H587&gt;=$D$11,(IF(H587&lt;=$D$12,G587,0)),0)),0)),0),0)</f>
        <v>0</v>
      </c>
      <c r="G587" s="211">
        <f t="shared" si="35"/>
        <v>0</v>
      </c>
      <c r="H587" s="212"/>
      <c r="I587" s="152"/>
      <c r="J587" s="152"/>
      <c r="K587" s="152"/>
      <c r="L587" s="150"/>
      <c r="M587" s="150"/>
      <c r="N587" s="150"/>
      <c r="O587" s="150"/>
      <c r="P587" s="151"/>
      <c r="Q587" s="150"/>
      <c r="R587" s="150"/>
      <c r="S587" s="150"/>
      <c r="T587" s="150"/>
      <c r="U587" s="150"/>
      <c r="V587" s="150"/>
      <c r="W587" s="150"/>
      <c r="X587" s="150"/>
      <c r="Y587" s="150"/>
      <c r="Z587" s="150"/>
      <c r="AA587" s="152"/>
      <c r="AB587" s="4">
        <f t="shared" ref="AB587:AB650" si="37">IFERROR(IF(G587&gt;=1,(IF(LEN(R587)&gt;=3,VLOOKUP(R587,$A$1:$B$3,2,0),0)),0),0)</f>
        <v>0</v>
      </c>
      <c r="AC587" s="4">
        <f t="shared" ref="AC587:AC650" si="38">IFERROR(IF(G587&gt;=1,(IF(LEN(S587)&gt;=3,VLOOKUP(S587,$A$5:$B$6,2,0),0)),0),0)</f>
        <v>0</v>
      </c>
    </row>
    <row r="588" spans="6:29" ht="20.100000000000001" customHeight="1" x14ac:dyDescent="0.25">
      <c r="F588" s="4">
        <f t="shared" si="36"/>
        <v>0</v>
      </c>
      <c r="G588" s="211">
        <f t="shared" ref="G588:G651" si="39">IFERROR(IF(H588&gt;=2000,(IF(LEN(J588)&gt;=2,(IF(LEN(K588)&gt;=2,G587+1,0)),0)),0),0)</f>
        <v>0</v>
      </c>
      <c r="H588" s="212"/>
      <c r="I588" s="152"/>
      <c r="J588" s="152"/>
      <c r="K588" s="152"/>
      <c r="L588" s="150"/>
      <c r="M588" s="150"/>
      <c r="N588" s="150"/>
      <c r="O588" s="150"/>
      <c r="P588" s="151"/>
      <c r="Q588" s="150"/>
      <c r="R588" s="150"/>
      <c r="S588" s="150"/>
      <c r="T588" s="150"/>
      <c r="U588" s="150"/>
      <c r="V588" s="150"/>
      <c r="W588" s="150"/>
      <c r="X588" s="150"/>
      <c r="Y588" s="150"/>
      <c r="Z588" s="150"/>
      <c r="AA588" s="152"/>
      <c r="AB588" s="4">
        <f t="shared" si="37"/>
        <v>0</v>
      </c>
      <c r="AC588" s="4">
        <f t="shared" si="38"/>
        <v>0</v>
      </c>
    </row>
    <row r="589" spans="6:29" ht="20.100000000000001" customHeight="1" x14ac:dyDescent="0.25">
      <c r="F589" s="4">
        <f t="shared" si="36"/>
        <v>0</v>
      </c>
      <c r="G589" s="211">
        <f t="shared" si="39"/>
        <v>0</v>
      </c>
      <c r="H589" s="212"/>
      <c r="I589" s="152"/>
      <c r="J589" s="152"/>
      <c r="K589" s="152"/>
      <c r="L589" s="150"/>
      <c r="M589" s="150"/>
      <c r="N589" s="150"/>
      <c r="O589" s="150"/>
      <c r="P589" s="151"/>
      <c r="Q589" s="150"/>
      <c r="R589" s="150"/>
      <c r="S589" s="150"/>
      <c r="T589" s="150"/>
      <c r="U589" s="150"/>
      <c r="V589" s="150"/>
      <c r="W589" s="150"/>
      <c r="X589" s="150"/>
      <c r="Y589" s="150"/>
      <c r="Z589" s="150"/>
      <c r="AA589" s="152"/>
      <c r="AB589" s="4">
        <f t="shared" si="37"/>
        <v>0</v>
      </c>
      <c r="AC589" s="4">
        <f t="shared" si="38"/>
        <v>0</v>
      </c>
    </row>
    <row r="590" spans="6:29" ht="20.100000000000001" customHeight="1" x14ac:dyDescent="0.25">
      <c r="F590" s="4">
        <f t="shared" si="36"/>
        <v>0</v>
      </c>
      <c r="G590" s="211">
        <f t="shared" si="39"/>
        <v>0</v>
      </c>
      <c r="H590" s="212"/>
      <c r="I590" s="152"/>
      <c r="J590" s="152"/>
      <c r="K590" s="152"/>
      <c r="L590" s="150"/>
      <c r="M590" s="150"/>
      <c r="N590" s="150"/>
      <c r="O590" s="150"/>
      <c r="P590" s="151"/>
      <c r="Q590" s="150"/>
      <c r="R590" s="150"/>
      <c r="S590" s="150"/>
      <c r="T590" s="150"/>
      <c r="U590" s="150"/>
      <c r="V590" s="150"/>
      <c r="W590" s="150"/>
      <c r="X590" s="150"/>
      <c r="Y590" s="150"/>
      <c r="Z590" s="150"/>
      <c r="AA590" s="152"/>
      <c r="AB590" s="4">
        <f t="shared" si="37"/>
        <v>0</v>
      </c>
      <c r="AC590" s="4">
        <f t="shared" si="38"/>
        <v>0</v>
      </c>
    </row>
    <row r="591" spans="6:29" ht="20.100000000000001" customHeight="1" x14ac:dyDescent="0.25">
      <c r="F591" s="4">
        <f t="shared" si="36"/>
        <v>0</v>
      </c>
      <c r="G591" s="211">
        <f t="shared" si="39"/>
        <v>0</v>
      </c>
      <c r="H591" s="212"/>
      <c r="I591" s="152"/>
      <c r="J591" s="152"/>
      <c r="K591" s="152"/>
      <c r="L591" s="150"/>
      <c r="M591" s="150"/>
      <c r="N591" s="150"/>
      <c r="O591" s="150"/>
      <c r="P591" s="151"/>
      <c r="Q591" s="150"/>
      <c r="R591" s="150"/>
      <c r="S591" s="150"/>
      <c r="T591" s="150"/>
      <c r="U591" s="150"/>
      <c r="V591" s="150"/>
      <c r="W591" s="150"/>
      <c r="X591" s="150"/>
      <c r="Y591" s="150"/>
      <c r="Z591" s="150"/>
      <c r="AA591" s="152"/>
      <c r="AB591" s="4">
        <f t="shared" si="37"/>
        <v>0</v>
      </c>
      <c r="AC591" s="4">
        <f t="shared" si="38"/>
        <v>0</v>
      </c>
    </row>
    <row r="592" spans="6:29" ht="20.100000000000001" customHeight="1" x14ac:dyDescent="0.25">
      <c r="F592" s="4">
        <f t="shared" si="36"/>
        <v>0</v>
      </c>
      <c r="G592" s="211">
        <f t="shared" si="39"/>
        <v>0</v>
      </c>
      <c r="H592" s="212"/>
      <c r="I592" s="152"/>
      <c r="J592" s="152"/>
      <c r="K592" s="152"/>
      <c r="L592" s="150"/>
      <c r="M592" s="150"/>
      <c r="N592" s="150"/>
      <c r="O592" s="150"/>
      <c r="P592" s="151"/>
      <c r="Q592" s="150"/>
      <c r="R592" s="150"/>
      <c r="S592" s="150"/>
      <c r="T592" s="150"/>
      <c r="U592" s="150"/>
      <c r="V592" s="150"/>
      <c r="W592" s="150"/>
      <c r="X592" s="150"/>
      <c r="Y592" s="150"/>
      <c r="Z592" s="150"/>
      <c r="AA592" s="152"/>
      <c r="AB592" s="4">
        <f t="shared" si="37"/>
        <v>0</v>
      </c>
      <c r="AC592" s="4">
        <f t="shared" si="38"/>
        <v>0</v>
      </c>
    </row>
    <row r="593" spans="6:29" ht="20.100000000000001" customHeight="1" x14ac:dyDescent="0.25">
      <c r="F593" s="4">
        <f t="shared" si="36"/>
        <v>0</v>
      </c>
      <c r="G593" s="211">
        <f t="shared" si="39"/>
        <v>0</v>
      </c>
      <c r="H593" s="212"/>
      <c r="I593" s="152"/>
      <c r="J593" s="152"/>
      <c r="K593" s="152"/>
      <c r="L593" s="150"/>
      <c r="M593" s="150"/>
      <c r="N593" s="150"/>
      <c r="O593" s="150"/>
      <c r="P593" s="151"/>
      <c r="Q593" s="150"/>
      <c r="R593" s="150"/>
      <c r="S593" s="150"/>
      <c r="T593" s="150"/>
      <c r="U593" s="150"/>
      <c r="V593" s="150"/>
      <c r="W593" s="150"/>
      <c r="X593" s="150"/>
      <c r="Y593" s="150"/>
      <c r="Z593" s="150"/>
      <c r="AA593" s="152"/>
      <c r="AB593" s="4">
        <f t="shared" si="37"/>
        <v>0</v>
      </c>
      <c r="AC593" s="4">
        <f t="shared" si="38"/>
        <v>0</v>
      </c>
    </row>
    <row r="594" spans="6:29" ht="20.100000000000001" customHeight="1" x14ac:dyDescent="0.25">
      <c r="F594" s="4">
        <f t="shared" si="36"/>
        <v>0</v>
      </c>
      <c r="G594" s="211">
        <f t="shared" si="39"/>
        <v>0</v>
      </c>
      <c r="H594" s="212"/>
      <c r="I594" s="152"/>
      <c r="J594" s="152"/>
      <c r="K594" s="152"/>
      <c r="L594" s="150"/>
      <c r="M594" s="150"/>
      <c r="N594" s="150"/>
      <c r="O594" s="150"/>
      <c r="P594" s="151"/>
      <c r="Q594" s="150"/>
      <c r="R594" s="150"/>
      <c r="S594" s="150"/>
      <c r="T594" s="150"/>
      <c r="U594" s="150"/>
      <c r="V594" s="150"/>
      <c r="W594" s="150"/>
      <c r="X594" s="150"/>
      <c r="Y594" s="150"/>
      <c r="Z594" s="150"/>
      <c r="AA594" s="152"/>
      <c r="AB594" s="4">
        <f t="shared" si="37"/>
        <v>0</v>
      </c>
      <c r="AC594" s="4">
        <f t="shared" si="38"/>
        <v>0</v>
      </c>
    </row>
    <row r="595" spans="6:29" ht="20.100000000000001" customHeight="1" x14ac:dyDescent="0.25">
      <c r="F595" s="4">
        <f t="shared" si="36"/>
        <v>0</v>
      </c>
      <c r="G595" s="211">
        <f t="shared" si="39"/>
        <v>0</v>
      </c>
      <c r="H595" s="212"/>
      <c r="I595" s="152"/>
      <c r="J595" s="152"/>
      <c r="K595" s="152"/>
      <c r="L595" s="150"/>
      <c r="M595" s="150"/>
      <c r="N595" s="150"/>
      <c r="O595" s="150"/>
      <c r="P595" s="151"/>
      <c r="Q595" s="150"/>
      <c r="R595" s="150"/>
      <c r="S595" s="150"/>
      <c r="T595" s="150"/>
      <c r="U595" s="150"/>
      <c r="V595" s="150"/>
      <c r="W595" s="150"/>
      <c r="X595" s="150"/>
      <c r="Y595" s="150"/>
      <c r="Z595" s="150"/>
      <c r="AA595" s="152"/>
      <c r="AB595" s="4">
        <f t="shared" si="37"/>
        <v>0</v>
      </c>
      <c r="AC595" s="4">
        <f t="shared" si="38"/>
        <v>0</v>
      </c>
    </row>
    <row r="596" spans="6:29" ht="20.100000000000001" customHeight="1" x14ac:dyDescent="0.25">
      <c r="F596" s="4">
        <f t="shared" si="36"/>
        <v>0</v>
      </c>
      <c r="G596" s="211">
        <f t="shared" si="39"/>
        <v>0</v>
      </c>
      <c r="H596" s="212"/>
      <c r="I596" s="152"/>
      <c r="J596" s="152"/>
      <c r="K596" s="152"/>
      <c r="L596" s="150"/>
      <c r="M596" s="150"/>
      <c r="N596" s="150"/>
      <c r="O596" s="150"/>
      <c r="P596" s="151"/>
      <c r="Q596" s="150"/>
      <c r="R596" s="150"/>
      <c r="S596" s="150"/>
      <c r="T596" s="150"/>
      <c r="U596" s="150"/>
      <c r="V596" s="150"/>
      <c r="W596" s="150"/>
      <c r="X596" s="150"/>
      <c r="Y596" s="150"/>
      <c r="Z596" s="150"/>
      <c r="AA596" s="152"/>
      <c r="AB596" s="4">
        <f t="shared" si="37"/>
        <v>0</v>
      </c>
      <c r="AC596" s="4">
        <f t="shared" si="38"/>
        <v>0</v>
      </c>
    </row>
    <row r="597" spans="6:29" ht="20.100000000000001" customHeight="1" x14ac:dyDescent="0.25">
      <c r="F597" s="4">
        <f t="shared" si="36"/>
        <v>0</v>
      </c>
      <c r="G597" s="211">
        <f t="shared" si="39"/>
        <v>0</v>
      </c>
      <c r="H597" s="212"/>
      <c r="I597" s="152"/>
      <c r="J597" s="152"/>
      <c r="K597" s="152"/>
      <c r="L597" s="150"/>
      <c r="M597" s="150"/>
      <c r="N597" s="150"/>
      <c r="O597" s="150"/>
      <c r="P597" s="151"/>
      <c r="Q597" s="150"/>
      <c r="R597" s="150"/>
      <c r="S597" s="150"/>
      <c r="T597" s="150"/>
      <c r="U597" s="150"/>
      <c r="V597" s="150"/>
      <c r="W597" s="150"/>
      <c r="X597" s="150"/>
      <c r="Y597" s="150"/>
      <c r="Z597" s="150"/>
      <c r="AA597" s="152"/>
      <c r="AB597" s="4">
        <f t="shared" si="37"/>
        <v>0</v>
      </c>
      <c r="AC597" s="4">
        <f t="shared" si="38"/>
        <v>0</v>
      </c>
    </row>
    <row r="598" spans="6:29" ht="20.100000000000001" customHeight="1" x14ac:dyDescent="0.25">
      <c r="F598" s="4">
        <f t="shared" si="36"/>
        <v>0</v>
      </c>
      <c r="G598" s="211">
        <f t="shared" si="39"/>
        <v>0</v>
      </c>
      <c r="H598" s="212"/>
      <c r="I598" s="152"/>
      <c r="J598" s="152"/>
      <c r="K598" s="152"/>
      <c r="L598" s="150"/>
      <c r="M598" s="150"/>
      <c r="N598" s="150"/>
      <c r="O598" s="150"/>
      <c r="P598" s="151"/>
      <c r="Q598" s="150"/>
      <c r="R598" s="150"/>
      <c r="S598" s="150"/>
      <c r="T598" s="150"/>
      <c r="U598" s="150"/>
      <c r="V598" s="150"/>
      <c r="W598" s="150"/>
      <c r="X598" s="150"/>
      <c r="Y598" s="150"/>
      <c r="Z598" s="150"/>
      <c r="AA598" s="152"/>
      <c r="AB598" s="4">
        <f t="shared" si="37"/>
        <v>0</v>
      </c>
      <c r="AC598" s="4">
        <f t="shared" si="38"/>
        <v>0</v>
      </c>
    </row>
    <row r="599" spans="6:29" ht="20.100000000000001" customHeight="1" x14ac:dyDescent="0.25">
      <c r="F599" s="4">
        <f t="shared" si="36"/>
        <v>0</v>
      </c>
      <c r="G599" s="211">
        <f t="shared" si="39"/>
        <v>0</v>
      </c>
      <c r="H599" s="212"/>
      <c r="I599" s="152"/>
      <c r="J599" s="152"/>
      <c r="K599" s="152"/>
      <c r="L599" s="150"/>
      <c r="M599" s="150"/>
      <c r="N599" s="150"/>
      <c r="O599" s="150"/>
      <c r="P599" s="151"/>
      <c r="Q599" s="150"/>
      <c r="R599" s="150"/>
      <c r="S599" s="150"/>
      <c r="T599" s="150"/>
      <c r="U599" s="150"/>
      <c r="V599" s="150"/>
      <c r="W599" s="150"/>
      <c r="X599" s="150"/>
      <c r="Y599" s="150"/>
      <c r="Z599" s="150"/>
      <c r="AA599" s="152"/>
      <c r="AB599" s="4">
        <f t="shared" si="37"/>
        <v>0</v>
      </c>
      <c r="AC599" s="4">
        <f t="shared" si="38"/>
        <v>0</v>
      </c>
    </row>
    <row r="600" spans="6:29" ht="20.100000000000001" customHeight="1" x14ac:dyDescent="0.25">
      <c r="F600" s="4">
        <f t="shared" si="36"/>
        <v>0</v>
      </c>
      <c r="G600" s="211">
        <f t="shared" si="39"/>
        <v>0</v>
      </c>
      <c r="H600" s="212"/>
      <c r="I600" s="152"/>
      <c r="J600" s="152"/>
      <c r="K600" s="152"/>
      <c r="L600" s="150"/>
      <c r="M600" s="150"/>
      <c r="N600" s="150"/>
      <c r="O600" s="150"/>
      <c r="P600" s="151"/>
      <c r="Q600" s="150"/>
      <c r="R600" s="150"/>
      <c r="S600" s="150"/>
      <c r="T600" s="150"/>
      <c r="U600" s="150"/>
      <c r="V600" s="150"/>
      <c r="W600" s="150"/>
      <c r="X600" s="150"/>
      <c r="Y600" s="150"/>
      <c r="Z600" s="150"/>
      <c r="AA600" s="152"/>
      <c r="AB600" s="4">
        <f t="shared" si="37"/>
        <v>0</v>
      </c>
      <c r="AC600" s="4">
        <f t="shared" si="38"/>
        <v>0</v>
      </c>
    </row>
    <row r="601" spans="6:29" ht="20.100000000000001" customHeight="1" x14ac:dyDescent="0.25">
      <c r="F601" s="4">
        <f t="shared" si="36"/>
        <v>0</v>
      </c>
      <c r="G601" s="211">
        <f t="shared" si="39"/>
        <v>0</v>
      </c>
      <c r="H601" s="212"/>
      <c r="I601" s="152"/>
      <c r="J601" s="152"/>
      <c r="K601" s="152"/>
      <c r="L601" s="150"/>
      <c r="M601" s="150"/>
      <c r="N601" s="150"/>
      <c r="O601" s="150"/>
      <c r="P601" s="151"/>
      <c r="Q601" s="150"/>
      <c r="R601" s="150"/>
      <c r="S601" s="150"/>
      <c r="T601" s="150"/>
      <c r="U601" s="150"/>
      <c r="V601" s="150"/>
      <c r="W601" s="150"/>
      <c r="X601" s="150"/>
      <c r="Y601" s="150"/>
      <c r="Z601" s="150"/>
      <c r="AA601" s="152"/>
      <c r="AB601" s="4">
        <f t="shared" si="37"/>
        <v>0</v>
      </c>
      <c r="AC601" s="4">
        <f t="shared" si="38"/>
        <v>0</v>
      </c>
    </row>
    <row r="602" spans="6:29" ht="20.100000000000001" customHeight="1" x14ac:dyDescent="0.25">
      <c r="F602" s="4">
        <f t="shared" si="36"/>
        <v>0</v>
      </c>
      <c r="G602" s="211">
        <f t="shared" si="39"/>
        <v>0</v>
      </c>
      <c r="H602" s="212"/>
      <c r="I602" s="152"/>
      <c r="J602" s="152"/>
      <c r="K602" s="152"/>
      <c r="L602" s="150"/>
      <c r="M602" s="150"/>
      <c r="N602" s="150"/>
      <c r="O602" s="150"/>
      <c r="P602" s="151"/>
      <c r="Q602" s="150"/>
      <c r="R602" s="150"/>
      <c r="S602" s="150"/>
      <c r="T602" s="150"/>
      <c r="U602" s="150"/>
      <c r="V602" s="150"/>
      <c r="W602" s="150"/>
      <c r="X602" s="150"/>
      <c r="Y602" s="150"/>
      <c r="Z602" s="150"/>
      <c r="AA602" s="152"/>
      <c r="AB602" s="4">
        <f t="shared" si="37"/>
        <v>0</v>
      </c>
      <c r="AC602" s="4">
        <f t="shared" si="38"/>
        <v>0</v>
      </c>
    </row>
    <row r="603" spans="6:29" ht="20.100000000000001" customHeight="1" x14ac:dyDescent="0.25">
      <c r="F603" s="4">
        <f t="shared" si="36"/>
        <v>0</v>
      </c>
      <c r="G603" s="211">
        <f t="shared" si="39"/>
        <v>0</v>
      </c>
      <c r="H603" s="212"/>
      <c r="I603" s="152"/>
      <c r="J603" s="152"/>
      <c r="K603" s="152"/>
      <c r="L603" s="150"/>
      <c r="M603" s="150"/>
      <c r="N603" s="150"/>
      <c r="O603" s="150"/>
      <c r="P603" s="151"/>
      <c r="Q603" s="150"/>
      <c r="R603" s="150"/>
      <c r="S603" s="150"/>
      <c r="T603" s="150"/>
      <c r="U603" s="150"/>
      <c r="V603" s="150"/>
      <c r="W603" s="150"/>
      <c r="X603" s="150"/>
      <c r="Y603" s="150"/>
      <c r="Z603" s="150"/>
      <c r="AA603" s="152"/>
      <c r="AB603" s="4">
        <f t="shared" si="37"/>
        <v>0</v>
      </c>
      <c r="AC603" s="4">
        <f t="shared" si="38"/>
        <v>0</v>
      </c>
    </row>
    <row r="604" spans="6:29" ht="20.100000000000001" customHeight="1" x14ac:dyDescent="0.25">
      <c r="F604" s="4">
        <f t="shared" si="36"/>
        <v>0</v>
      </c>
      <c r="G604" s="211">
        <f t="shared" si="39"/>
        <v>0</v>
      </c>
      <c r="H604" s="212"/>
      <c r="I604" s="152"/>
      <c r="J604" s="152"/>
      <c r="K604" s="152"/>
      <c r="L604" s="150"/>
      <c r="M604" s="150"/>
      <c r="N604" s="150"/>
      <c r="O604" s="150"/>
      <c r="P604" s="151"/>
      <c r="Q604" s="150"/>
      <c r="R604" s="150"/>
      <c r="S604" s="150"/>
      <c r="T604" s="150"/>
      <c r="U604" s="150"/>
      <c r="V604" s="150"/>
      <c r="W604" s="150"/>
      <c r="X604" s="150"/>
      <c r="Y604" s="150"/>
      <c r="Z604" s="150"/>
      <c r="AA604" s="152"/>
      <c r="AB604" s="4">
        <f t="shared" si="37"/>
        <v>0</v>
      </c>
      <c r="AC604" s="4">
        <f t="shared" si="38"/>
        <v>0</v>
      </c>
    </row>
    <row r="605" spans="6:29" ht="20.100000000000001" customHeight="1" x14ac:dyDescent="0.25">
      <c r="F605" s="4">
        <f t="shared" si="36"/>
        <v>0</v>
      </c>
      <c r="G605" s="211">
        <f t="shared" si="39"/>
        <v>0</v>
      </c>
      <c r="H605" s="212"/>
      <c r="I605" s="152"/>
      <c r="J605" s="152"/>
      <c r="K605" s="152"/>
      <c r="L605" s="150"/>
      <c r="M605" s="150"/>
      <c r="N605" s="150"/>
      <c r="O605" s="150"/>
      <c r="P605" s="151"/>
      <c r="Q605" s="150"/>
      <c r="R605" s="150"/>
      <c r="S605" s="150"/>
      <c r="T605" s="150"/>
      <c r="U605" s="150"/>
      <c r="V605" s="150"/>
      <c r="W605" s="150"/>
      <c r="X605" s="150"/>
      <c r="Y605" s="150"/>
      <c r="Z605" s="150"/>
      <c r="AA605" s="152"/>
      <c r="AB605" s="4">
        <f t="shared" si="37"/>
        <v>0</v>
      </c>
      <c r="AC605" s="4">
        <f t="shared" si="38"/>
        <v>0</v>
      </c>
    </row>
    <row r="606" spans="6:29" ht="20.100000000000001" customHeight="1" x14ac:dyDescent="0.25">
      <c r="F606" s="4">
        <f t="shared" si="36"/>
        <v>0</v>
      </c>
      <c r="G606" s="211">
        <f t="shared" si="39"/>
        <v>0</v>
      </c>
      <c r="H606" s="212"/>
      <c r="I606" s="152"/>
      <c r="J606" s="152"/>
      <c r="K606" s="152"/>
      <c r="L606" s="150"/>
      <c r="M606" s="150"/>
      <c r="N606" s="150"/>
      <c r="O606" s="150"/>
      <c r="P606" s="151"/>
      <c r="Q606" s="150"/>
      <c r="R606" s="150"/>
      <c r="S606" s="150"/>
      <c r="T606" s="150"/>
      <c r="U606" s="150"/>
      <c r="V606" s="150"/>
      <c r="W606" s="150"/>
      <c r="X606" s="150"/>
      <c r="Y606" s="150"/>
      <c r="Z606" s="150"/>
      <c r="AA606" s="152"/>
      <c r="AB606" s="4">
        <f t="shared" si="37"/>
        <v>0</v>
      </c>
      <c r="AC606" s="4">
        <f t="shared" si="38"/>
        <v>0</v>
      </c>
    </row>
    <row r="607" spans="6:29" ht="20.100000000000001" customHeight="1" x14ac:dyDescent="0.25">
      <c r="F607" s="4">
        <f t="shared" si="36"/>
        <v>0</v>
      </c>
      <c r="G607" s="211">
        <f t="shared" si="39"/>
        <v>0</v>
      </c>
      <c r="H607" s="212"/>
      <c r="I607" s="152"/>
      <c r="J607" s="152"/>
      <c r="K607" s="152"/>
      <c r="L607" s="150"/>
      <c r="M607" s="150"/>
      <c r="N607" s="150"/>
      <c r="O607" s="150"/>
      <c r="P607" s="151"/>
      <c r="Q607" s="150"/>
      <c r="R607" s="150"/>
      <c r="S607" s="150"/>
      <c r="T607" s="150"/>
      <c r="U607" s="150"/>
      <c r="V607" s="150"/>
      <c r="W607" s="150"/>
      <c r="X607" s="150"/>
      <c r="Y607" s="150"/>
      <c r="Z607" s="150"/>
      <c r="AA607" s="152"/>
      <c r="AB607" s="4">
        <f t="shared" si="37"/>
        <v>0</v>
      </c>
      <c r="AC607" s="4">
        <f t="shared" si="38"/>
        <v>0</v>
      </c>
    </row>
    <row r="608" spans="6:29" ht="20.100000000000001" customHeight="1" x14ac:dyDescent="0.25">
      <c r="F608" s="4">
        <f t="shared" si="36"/>
        <v>0</v>
      </c>
      <c r="G608" s="211">
        <f t="shared" si="39"/>
        <v>0</v>
      </c>
      <c r="H608" s="212"/>
      <c r="I608" s="152"/>
      <c r="J608" s="152"/>
      <c r="K608" s="152"/>
      <c r="L608" s="150"/>
      <c r="M608" s="150"/>
      <c r="N608" s="150"/>
      <c r="O608" s="150"/>
      <c r="P608" s="151"/>
      <c r="Q608" s="150"/>
      <c r="R608" s="150"/>
      <c r="S608" s="150"/>
      <c r="T608" s="150"/>
      <c r="U608" s="150"/>
      <c r="V608" s="150"/>
      <c r="W608" s="150"/>
      <c r="X608" s="150"/>
      <c r="Y608" s="150"/>
      <c r="Z608" s="150"/>
      <c r="AA608" s="152"/>
      <c r="AB608" s="4">
        <f t="shared" si="37"/>
        <v>0</v>
      </c>
      <c r="AC608" s="4">
        <f t="shared" si="38"/>
        <v>0</v>
      </c>
    </row>
    <row r="609" spans="6:29" ht="20.100000000000001" customHeight="1" x14ac:dyDescent="0.25">
      <c r="F609" s="4">
        <f t="shared" si="36"/>
        <v>0</v>
      </c>
      <c r="G609" s="211">
        <f t="shared" si="39"/>
        <v>0</v>
      </c>
      <c r="H609" s="212"/>
      <c r="I609" s="152"/>
      <c r="J609" s="152"/>
      <c r="K609" s="152"/>
      <c r="L609" s="150"/>
      <c r="M609" s="150"/>
      <c r="N609" s="150"/>
      <c r="O609" s="150"/>
      <c r="P609" s="151"/>
      <c r="Q609" s="150"/>
      <c r="R609" s="150"/>
      <c r="S609" s="150"/>
      <c r="T609" s="150"/>
      <c r="U609" s="150"/>
      <c r="V609" s="150"/>
      <c r="W609" s="150"/>
      <c r="X609" s="150"/>
      <c r="Y609" s="150"/>
      <c r="Z609" s="150"/>
      <c r="AA609" s="152"/>
      <c r="AB609" s="4">
        <f t="shared" si="37"/>
        <v>0</v>
      </c>
      <c r="AC609" s="4">
        <f t="shared" si="38"/>
        <v>0</v>
      </c>
    </row>
    <row r="610" spans="6:29" ht="20.100000000000001" customHeight="1" x14ac:dyDescent="0.25">
      <c r="F610" s="4">
        <f t="shared" si="36"/>
        <v>0</v>
      </c>
      <c r="G610" s="211">
        <f t="shared" si="39"/>
        <v>0</v>
      </c>
      <c r="H610" s="212"/>
      <c r="I610" s="152"/>
      <c r="J610" s="152"/>
      <c r="K610" s="152"/>
      <c r="L610" s="150"/>
      <c r="M610" s="150"/>
      <c r="N610" s="150"/>
      <c r="O610" s="150"/>
      <c r="P610" s="151"/>
      <c r="Q610" s="150"/>
      <c r="R610" s="150"/>
      <c r="S610" s="150"/>
      <c r="T610" s="150"/>
      <c r="U610" s="150"/>
      <c r="V610" s="150"/>
      <c r="W610" s="150"/>
      <c r="X610" s="150"/>
      <c r="Y610" s="150"/>
      <c r="Z610" s="150"/>
      <c r="AA610" s="152"/>
      <c r="AB610" s="4">
        <f t="shared" si="37"/>
        <v>0</v>
      </c>
      <c r="AC610" s="4">
        <f t="shared" si="38"/>
        <v>0</v>
      </c>
    </row>
    <row r="611" spans="6:29" ht="20.100000000000001" customHeight="1" x14ac:dyDescent="0.25">
      <c r="F611" s="4">
        <f t="shared" si="36"/>
        <v>0</v>
      </c>
      <c r="G611" s="211">
        <f t="shared" si="39"/>
        <v>0</v>
      </c>
      <c r="H611" s="212"/>
      <c r="I611" s="152"/>
      <c r="J611" s="152"/>
      <c r="K611" s="152"/>
      <c r="L611" s="150"/>
      <c r="M611" s="150"/>
      <c r="N611" s="150"/>
      <c r="O611" s="150"/>
      <c r="P611" s="151"/>
      <c r="Q611" s="150"/>
      <c r="R611" s="150"/>
      <c r="S611" s="150"/>
      <c r="T611" s="150"/>
      <c r="U611" s="150"/>
      <c r="V611" s="150"/>
      <c r="W611" s="150"/>
      <c r="X611" s="150"/>
      <c r="Y611" s="150"/>
      <c r="Z611" s="150"/>
      <c r="AA611" s="152"/>
      <c r="AB611" s="4">
        <f t="shared" si="37"/>
        <v>0</v>
      </c>
      <c r="AC611" s="4">
        <f t="shared" si="38"/>
        <v>0</v>
      </c>
    </row>
    <row r="612" spans="6:29" ht="20.100000000000001" customHeight="1" x14ac:dyDescent="0.25">
      <c r="F612" s="4">
        <f t="shared" si="36"/>
        <v>0</v>
      </c>
      <c r="G612" s="211">
        <f t="shared" si="39"/>
        <v>0</v>
      </c>
      <c r="H612" s="212"/>
      <c r="I612" s="152"/>
      <c r="J612" s="152"/>
      <c r="K612" s="152"/>
      <c r="L612" s="150"/>
      <c r="M612" s="150"/>
      <c r="N612" s="150"/>
      <c r="O612" s="150"/>
      <c r="P612" s="151"/>
      <c r="Q612" s="150"/>
      <c r="R612" s="150"/>
      <c r="S612" s="150"/>
      <c r="T612" s="150"/>
      <c r="U612" s="150"/>
      <c r="V612" s="150"/>
      <c r="W612" s="150"/>
      <c r="X612" s="150"/>
      <c r="Y612" s="150"/>
      <c r="Z612" s="150"/>
      <c r="AA612" s="152"/>
      <c r="AB612" s="4">
        <f t="shared" si="37"/>
        <v>0</v>
      </c>
      <c r="AC612" s="4">
        <f t="shared" si="38"/>
        <v>0</v>
      </c>
    </row>
    <row r="613" spans="6:29" ht="20.100000000000001" customHeight="1" x14ac:dyDescent="0.25">
      <c r="F613" s="4">
        <f t="shared" si="36"/>
        <v>0</v>
      </c>
      <c r="G613" s="211">
        <f t="shared" si="39"/>
        <v>0</v>
      </c>
      <c r="H613" s="212"/>
      <c r="I613" s="152"/>
      <c r="J613" s="152"/>
      <c r="K613" s="152"/>
      <c r="L613" s="150"/>
      <c r="M613" s="150"/>
      <c r="N613" s="150"/>
      <c r="O613" s="150"/>
      <c r="P613" s="151"/>
      <c r="Q613" s="150"/>
      <c r="R613" s="150"/>
      <c r="S613" s="150"/>
      <c r="T613" s="150"/>
      <c r="U613" s="150"/>
      <c r="V613" s="150"/>
      <c r="W613" s="150"/>
      <c r="X613" s="150"/>
      <c r="Y613" s="150"/>
      <c r="Z613" s="150"/>
      <c r="AA613" s="152"/>
      <c r="AB613" s="4">
        <f t="shared" si="37"/>
        <v>0</v>
      </c>
      <c r="AC613" s="4">
        <f t="shared" si="38"/>
        <v>0</v>
      </c>
    </row>
    <row r="614" spans="6:29" ht="20.100000000000001" customHeight="1" x14ac:dyDescent="0.25">
      <c r="F614" s="4">
        <f t="shared" si="36"/>
        <v>0</v>
      </c>
      <c r="G614" s="211">
        <f t="shared" si="39"/>
        <v>0</v>
      </c>
      <c r="H614" s="212"/>
      <c r="I614" s="152"/>
      <c r="J614" s="152"/>
      <c r="K614" s="152"/>
      <c r="L614" s="150"/>
      <c r="M614" s="150"/>
      <c r="N614" s="150"/>
      <c r="O614" s="150"/>
      <c r="P614" s="151"/>
      <c r="Q614" s="150"/>
      <c r="R614" s="150"/>
      <c r="S614" s="150"/>
      <c r="T614" s="150"/>
      <c r="U614" s="150"/>
      <c r="V614" s="150"/>
      <c r="W614" s="150"/>
      <c r="X614" s="150"/>
      <c r="Y614" s="150"/>
      <c r="Z614" s="150"/>
      <c r="AA614" s="152"/>
      <c r="AB614" s="4">
        <f t="shared" si="37"/>
        <v>0</v>
      </c>
      <c r="AC614" s="4">
        <f t="shared" si="38"/>
        <v>0</v>
      </c>
    </row>
    <row r="615" spans="6:29" ht="20.100000000000001" customHeight="1" x14ac:dyDescent="0.25">
      <c r="F615" s="4">
        <f t="shared" si="36"/>
        <v>0</v>
      </c>
      <c r="G615" s="211">
        <f t="shared" si="39"/>
        <v>0</v>
      </c>
      <c r="H615" s="212"/>
      <c r="I615" s="152"/>
      <c r="J615" s="152"/>
      <c r="K615" s="152"/>
      <c r="L615" s="150"/>
      <c r="M615" s="150"/>
      <c r="N615" s="150"/>
      <c r="O615" s="150"/>
      <c r="P615" s="151"/>
      <c r="Q615" s="150"/>
      <c r="R615" s="150"/>
      <c r="S615" s="150"/>
      <c r="T615" s="150"/>
      <c r="U615" s="150"/>
      <c r="V615" s="150"/>
      <c r="W615" s="150"/>
      <c r="X615" s="150"/>
      <c r="Y615" s="150"/>
      <c r="Z615" s="150"/>
      <c r="AA615" s="152"/>
      <c r="AB615" s="4">
        <f t="shared" si="37"/>
        <v>0</v>
      </c>
      <c r="AC615" s="4">
        <f t="shared" si="38"/>
        <v>0</v>
      </c>
    </row>
    <row r="616" spans="6:29" ht="20.100000000000001" customHeight="1" x14ac:dyDescent="0.25">
      <c r="F616" s="4">
        <f t="shared" si="36"/>
        <v>0</v>
      </c>
      <c r="G616" s="211">
        <f t="shared" si="39"/>
        <v>0</v>
      </c>
      <c r="H616" s="212"/>
      <c r="I616" s="152"/>
      <c r="J616" s="152"/>
      <c r="K616" s="152"/>
      <c r="L616" s="150"/>
      <c r="M616" s="150"/>
      <c r="N616" s="150"/>
      <c r="O616" s="150"/>
      <c r="P616" s="151"/>
      <c r="Q616" s="150"/>
      <c r="R616" s="150"/>
      <c r="S616" s="150"/>
      <c r="T616" s="150"/>
      <c r="U616" s="150"/>
      <c r="V616" s="150"/>
      <c r="W616" s="150"/>
      <c r="X616" s="150"/>
      <c r="Y616" s="150"/>
      <c r="Z616" s="150"/>
      <c r="AA616" s="152"/>
      <c r="AB616" s="4">
        <f t="shared" si="37"/>
        <v>0</v>
      </c>
      <c r="AC616" s="4">
        <f t="shared" si="38"/>
        <v>0</v>
      </c>
    </row>
    <row r="617" spans="6:29" ht="20.100000000000001" customHeight="1" x14ac:dyDescent="0.25">
      <c r="F617" s="4">
        <f t="shared" si="36"/>
        <v>0</v>
      </c>
      <c r="G617" s="211">
        <f t="shared" si="39"/>
        <v>0</v>
      </c>
      <c r="H617" s="212"/>
      <c r="I617" s="152"/>
      <c r="J617" s="152"/>
      <c r="K617" s="152"/>
      <c r="L617" s="150"/>
      <c r="M617" s="150"/>
      <c r="N617" s="150"/>
      <c r="O617" s="150"/>
      <c r="P617" s="151"/>
      <c r="Q617" s="150"/>
      <c r="R617" s="150"/>
      <c r="S617" s="150"/>
      <c r="T617" s="150"/>
      <c r="U617" s="150"/>
      <c r="V617" s="150"/>
      <c r="W617" s="150"/>
      <c r="X617" s="150"/>
      <c r="Y617" s="150"/>
      <c r="Z617" s="150"/>
      <c r="AA617" s="152"/>
      <c r="AB617" s="4">
        <f t="shared" si="37"/>
        <v>0</v>
      </c>
      <c r="AC617" s="4">
        <f t="shared" si="38"/>
        <v>0</v>
      </c>
    </row>
    <row r="618" spans="6:29" ht="20.100000000000001" customHeight="1" x14ac:dyDescent="0.25">
      <c r="F618" s="4">
        <f t="shared" si="36"/>
        <v>0</v>
      </c>
      <c r="G618" s="211">
        <f t="shared" si="39"/>
        <v>0</v>
      </c>
      <c r="H618" s="212"/>
      <c r="I618" s="152"/>
      <c r="J618" s="152"/>
      <c r="K618" s="152"/>
      <c r="L618" s="150"/>
      <c r="M618" s="150"/>
      <c r="N618" s="150"/>
      <c r="O618" s="150"/>
      <c r="P618" s="151"/>
      <c r="Q618" s="150"/>
      <c r="R618" s="150"/>
      <c r="S618" s="150"/>
      <c r="T618" s="150"/>
      <c r="U618" s="150"/>
      <c r="V618" s="150"/>
      <c r="W618" s="150"/>
      <c r="X618" s="150"/>
      <c r="Y618" s="150"/>
      <c r="Z618" s="150"/>
      <c r="AA618" s="152"/>
      <c r="AB618" s="4">
        <f t="shared" si="37"/>
        <v>0</v>
      </c>
      <c r="AC618" s="4">
        <f t="shared" si="38"/>
        <v>0</v>
      </c>
    </row>
    <row r="619" spans="6:29" ht="20.100000000000001" customHeight="1" x14ac:dyDescent="0.25">
      <c r="F619" s="4">
        <f t="shared" si="36"/>
        <v>0</v>
      </c>
      <c r="G619" s="211">
        <f t="shared" si="39"/>
        <v>0</v>
      </c>
      <c r="H619" s="212"/>
      <c r="I619" s="152"/>
      <c r="J619" s="152"/>
      <c r="K619" s="152"/>
      <c r="L619" s="150"/>
      <c r="M619" s="150"/>
      <c r="N619" s="150"/>
      <c r="O619" s="150"/>
      <c r="P619" s="151"/>
      <c r="Q619" s="150"/>
      <c r="R619" s="150"/>
      <c r="S619" s="150"/>
      <c r="T619" s="150"/>
      <c r="U619" s="150"/>
      <c r="V619" s="150"/>
      <c r="W619" s="150"/>
      <c r="X619" s="150"/>
      <c r="Y619" s="150"/>
      <c r="Z619" s="150"/>
      <c r="AA619" s="152"/>
      <c r="AB619" s="4">
        <f t="shared" si="37"/>
        <v>0</v>
      </c>
      <c r="AC619" s="4">
        <f t="shared" si="38"/>
        <v>0</v>
      </c>
    </row>
    <row r="620" spans="6:29" ht="20.100000000000001" customHeight="1" x14ac:dyDescent="0.25">
      <c r="F620" s="4">
        <f t="shared" si="36"/>
        <v>0</v>
      </c>
      <c r="G620" s="211">
        <f t="shared" si="39"/>
        <v>0</v>
      </c>
      <c r="H620" s="212"/>
      <c r="I620" s="152"/>
      <c r="J620" s="152"/>
      <c r="K620" s="152"/>
      <c r="L620" s="150"/>
      <c r="M620" s="150"/>
      <c r="N620" s="150"/>
      <c r="O620" s="150"/>
      <c r="P620" s="151"/>
      <c r="Q620" s="150"/>
      <c r="R620" s="150"/>
      <c r="S620" s="150"/>
      <c r="T620" s="150"/>
      <c r="U620" s="150"/>
      <c r="V620" s="150"/>
      <c r="W620" s="150"/>
      <c r="X620" s="150"/>
      <c r="Y620" s="150"/>
      <c r="Z620" s="150"/>
      <c r="AA620" s="152"/>
      <c r="AB620" s="4">
        <f t="shared" si="37"/>
        <v>0</v>
      </c>
      <c r="AC620" s="4">
        <f t="shared" si="38"/>
        <v>0</v>
      </c>
    </row>
    <row r="621" spans="6:29" ht="20.100000000000001" customHeight="1" x14ac:dyDescent="0.25">
      <c r="F621" s="4">
        <f t="shared" si="36"/>
        <v>0</v>
      </c>
      <c r="G621" s="211">
        <f t="shared" si="39"/>
        <v>0</v>
      </c>
      <c r="H621" s="212"/>
      <c r="I621" s="152"/>
      <c r="J621" s="152"/>
      <c r="K621" s="152"/>
      <c r="L621" s="150"/>
      <c r="M621" s="150"/>
      <c r="N621" s="150"/>
      <c r="O621" s="150"/>
      <c r="P621" s="151"/>
      <c r="Q621" s="150"/>
      <c r="R621" s="150"/>
      <c r="S621" s="150"/>
      <c r="T621" s="150"/>
      <c r="U621" s="150"/>
      <c r="V621" s="150"/>
      <c r="W621" s="150"/>
      <c r="X621" s="150"/>
      <c r="Y621" s="150"/>
      <c r="Z621" s="150"/>
      <c r="AA621" s="152"/>
      <c r="AB621" s="4">
        <f t="shared" si="37"/>
        <v>0</v>
      </c>
      <c r="AC621" s="4">
        <f t="shared" si="38"/>
        <v>0</v>
      </c>
    </row>
    <row r="622" spans="6:29" ht="20.100000000000001" customHeight="1" x14ac:dyDescent="0.25">
      <c r="F622" s="4">
        <f t="shared" si="36"/>
        <v>0</v>
      </c>
      <c r="G622" s="211">
        <f t="shared" si="39"/>
        <v>0</v>
      </c>
      <c r="H622" s="212"/>
      <c r="I622" s="152"/>
      <c r="J622" s="152"/>
      <c r="K622" s="152"/>
      <c r="L622" s="150"/>
      <c r="M622" s="150"/>
      <c r="N622" s="150"/>
      <c r="O622" s="150"/>
      <c r="P622" s="151"/>
      <c r="Q622" s="150"/>
      <c r="R622" s="150"/>
      <c r="S622" s="150"/>
      <c r="T622" s="150"/>
      <c r="U622" s="150"/>
      <c r="V622" s="150"/>
      <c r="W622" s="150"/>
      <c r="X622" s="150"/>
      <c r="Y622" s="150"/>
      <c r="Z622" s="150"/>
      <c r="AA622" s="152"/>
      <c r="AB622" s="4">
        <f t="shared" si="37"/>
        <v>0</v>
      </c>
      <c r="AC622" s="4">
        <f t="shared" si="38"/>
        <v>0</v>
      </c>
    </row>
    <row r="623" spans="6:29" ht="20.100000000000001" customHeight="1" x14ac:dyDescent="0.25">
      <c r="F623" s="4">
        <f t="shared" si="36"/>
        <v>0</v>
      </c>
      <c r="G623" s="211">
        <f t="shared" si="39"/>
        <v>0</v>
      </c>
      <c r="H623" s="212"/>
      <c r="I623" s="152"/>
      <c r="J623" s="152"/>
      <c r="K623" s="152"/>
      <c r="L623" s="150"/>
      <c r="M623" s="150"/>
      <c r="N623" s="150"/>
      <c r="O623" s="150"/>
      <c r="P623" s="151"/>
      <c r="Q623" s="150"/>
      <c r="R623" s="150"/>
      <c r="S623" s="150"/>
      <c r="T623" s="150"/>
      <c r="U623" s="150"/>
      <c r="V623" s="150"/>
      <c r="W623" s="150"/>
      <c r="X623" s="150"/>
      <c r="Y623" s="150"/>
      <c r="Z623" s="150"/>
      <c r="AA623" s="152"/>
      <c r="AB623" s="4">
        <f t="shared" si="37"/>
        <v>0</v>
      </c>
      <c r="AC623" s="4">
        <f t="shared" si="38"/>
        <v>0</v>
      </c>
    </row>
    <row r="624" spans="6:29" ht="20.100000000000001" customHeight="1" x14ac:dyDescent="0.25">
      <c r="F624" s="4">
        <f t="shared" si="36"/>
        <v>0</v>
      </c>
      <c r="G624" s="211">
        <f t="shared" si="39"/>
        <v>0</v>
      </c>
      <c r="H624" s="212"/>
      <c r="I624" s="152"/>
      <c r="J624" s="152"/>
      <c r="K624" s="152"/>
      <c r="L624" s="150"/>
      <c r="M624" s="150"/>
      <c r="N624" s="150"/>
      <c r="O624" s="150"/>
      <c r="P624" s="151"/>
      <c r="Q624" s="150"/>
      <c r="R624" s="150"/>
      <c r="S624" s="150"/>
      <c r="T624" s="150"/>
      <c r="U624" s="150"/>
      <c r="V624" s="150"/>
      <c r="W624" s="150"/>
      <c r="X624" s="150"/>
      <c r="Y624" s="150"/>
      <c r="Z624" s="150"/>
      <c r="AA624" s="152"/>
      <c r="AB624" s="4">
        <f t="shared" si="37"/>
        <v>0</v>
      </c>
      <c r="AC624" s="4">
        <f t="shared" si="38"/>
        <v>0</v>
      </c>
    </row>
    <row r="625" spans="6:29" ht="20.100000000000001" customHeight="1" x14ac:dyDescent="0.25">
      <c r="F625" s="4">
        <f t="shared" si="36"/>
        <v>0</v>
      </c>
      <c r="G625" s="211">
        <f t="shared" si="39"/>
        <v>0</v>
      </c>
      <c r="H625" s="212"/>
      <c r="I625" s="152"/>
      <c r="J625" s="152"/>
      <c r="K625" s="152"/>
      <c r="L625" s="150"/>
      <c r="M625" s="150"/>
      <c r="N625" s="150"/>
      <c r="O625" s="150"/>
      <c r="P625" s="151"/>
      <c r="Q625" s="150"/>
      <c r="R625" s="150"/>
      <c r="S625" s="150"/>
      <c r="T625" s="150"/>
      <c r="U625" s="150"/>
      <c r="V625" s="150"/>
      <c r="W625" s="150"/>
      <c r="X625" s="150"/>
      <c r="Y625" s="150"/>
      <c r="Z625" s="150"/>
      <c r="AA625" s="152"/>
      <c r="AB625" s="4">
        <f t="shared" si="37"/>
        <v>0</v>
      </c>
      <c r="AC625" s="4">
        <f t="shared" si="38"/>
        <v>0</v>
      </c>
    </row>
    <row r="626" spans="6:29" ht="20.100000000000001" customHeight="1" x14ac:dyDescent="0.25">
      <c r="F626" s="4">
        <f t="shared" si="36"/>
        <v>0</v>
      </c>
      <c r="G626" s="211">
        <f t="shared" si="39"/>
        <v>0</v>
      </c>
      <c r="H626" s="212"/>
      <c r="I626" s="152"/>
      <c r="J626" s="152"/>
      <c r="K626" s="152"/>
      <c r="L626" s="150"/>
      <c r="M626" s="150"/>
      <c r="N626" s="150"/>
      <c r="O626" s="150"/>
      <c r="P626" s="151"/>
      <c r="Q626" s="150"/>
      <c r="R626" s="150"/>
      <c r="S626" s="150"/>
      <c r="T626" s="150"/>
      <c r="U626" s="150"/>
      <c r="V626" s="150"/>
      <c r="W626" s="150"/>
      <c r="X626" s="150"/>
      <c r="Y626" s="150"/>
      <c r="Z626" s="150"/>
      <c r="AA626" s="152"/>
      <c r="AB626" s="4">
        <f t="shared" si="37"/>
        <v>0</v>
      </c>
      <c r="AC626" s="4">
        <f t="shared" si="38"/>
        <v>0</v>
      </c>
    </row>
    <row r="627" spans="6:29" ht="20.100000000000001" customHeight="1" x14ac:dyDescent="0.25">
      <c r="F627" s="4">
        <f t="shared" si="36"/>
        <v>0</v>
      </c>
      <c r="G627" s="211">
        <f t="shared" si="39"/>
        <v>0</v>
      </c>
      <c r="H627" s="212"/>
      <c r="I627" s="152"/>
      <c r="J627" s="152"/>
      <c r="K627" s="152"/>
      <c r="L627" s="150"/>
      <c r="M627" s="150"/>
      <c r="N627" s="150"/>
      <c r="O627" s="150"/>
      <c r="P627" s="151"/>
      <c r="Q627" s="150"/>
      <c r="R627" s="150"/>
      <c r="S627" s="150"/>
      <c r="T627" s="150"/>
      <c r="U627" s="150"/>
      <c r="V627" s="150"/>
      <c r="W627" s="150"/>
      <c r="X627" s="150"/>
      <c r="Y627" s="150"/>
      <c r="Z627" s="150"/>
      <c r="AA627" s="152"/>
      <c r="AB627" s="4">
        <f t="shared" si="37"/>
        <v>0</v>
      </c>
      <c r="AC627" s="4">
        <f t="shared" si="38"/>
        <v>0</v>
      </c>
    </row>
    <row r="628" spans="6:29" ht="20.100000000000001" customHeight="1" x14ac:dyDescent="0.25">
      <c r="F628" s="4">
        <f t="shared" si="36"/>
        <v>0</v>
      </c>
      <c r="G628" s="211">
        <f t="shared" si="39"/>
        <v>0</v>
      </c>
      <c r="H628" s="212"/>
      <c r="I628" s="152"/>
      <c r="J628" s="152"/>
      <c r="K628" s="152"/>
      <c r="L628" s="150"/>
      <c r="M628" s="150"/>
      <c r="N628" s="150"/>
      <c r="O628" s="150"/>
      <c r="P628" s="151"/>
      <c r="Q628" s="150"/>
      <c r="R628" s="150"/>
      <c r="S628" s="150"/>
      <c r="T628" s="150"/>
      <c r="U628" s="150"/>
      <c r="V628" s="150"/>
      <c r="W628" s="150"/>
      <c r="X628" s="150"/>
      <c r="Y628" s="150"/>
      <c r="Z628" s="150"/>
      <c r="AA628" s="152"/>
      <c r="AB628" s="4">
        <f t="shared" si="37"/>
        <v>0</v>
      </c>
      <c r="AC628" s="4">
        <f t="shared" si="38"/>
        <v>0</v>
      </c>
    </row>
    <row r="629" spans="6:29" ht="20.100000000000001" customHeight="1" x14ac:dyDescent="0.25">
      <c r="F629" s="4">
        <f t="shared" si="36"/>
        <v>0</v>
      </c>
      <c r="G629" s="211">
        <f t="shared" si="39"/>
        <v>0</v>
      </c>
      <c r="H629" s="212"/>
      <c r="I629" s="152"/>
      <c r="J629" s="152"/>
      <c r="K629" s="152"/>
      <c r="L629" s="150"/>
      <c r="M629" s="150"/>
      <c r="N629" s="150"/>
      <c r="O629" s="150"/>
      <c r="P629" s="151"/>
      <c r="Q629" s="150"/>
      <c r="R629" s="150"/>
      <c r="S629" s="150"/>
      <c r="T629" s="150"/>
      <c r="U629" s="150"/>
      <c r="V629" s="150"/>
      <c r="W629" s="150"/>
      <c r="X629" s="150"/>
      <c r="Y629" s="150"/>
      <c r="Z629" s="150"/>
      <c r="AA629" s="152"/>
      <c r="AB629" s="4">
        <f t="shared" si="37"/>
        <v>0</v>
      </c>
      <c r="AC629" s="4">
        <f t="shared" si="38"/>
        <v>0</v>
      </c>
    </row>
    <row r="630" spans="6:29" ht="20.100000000000001" customHeight="1" x14ac:dyDescent="0.25">
      <c r="F630" s="4">
        <f t="shared" si="36"/>
        <v>0</v>
      </c>
      <c r="G630" s="211">
        <f t="shared" si="39"/>
        <v>0</v>
      </c>
      <c r="H630" s="212"/>
      <c r="I630" s="152"/>
      <c r="J630" s="152"/>
      <c r="K630" s="152"/>
      <c r="L630" s="150"/>
      <c r="M630" s="150"/>
      <c r="N630" s="150"/>
      <c r="O630" s="150"/>
      <c r="P630" s="151"/>
      <c r="Q630" s="150"/>
      <c r="R630" s="150"/>
      <c r="S630" s="150"/>
      <c r="T630" s="150"/>
      <c r="U630" s="150"/>
      <c r="V630" s="150"/>
      <c r="W630" s="150"/>
      <c r="X630" s="150"/>
      <c r="Y630" s="150"/>
      <c r="Z630" s="150"/>
      <c r="AA630" s="152"/>
      <c r="AB630" s="4">
        <f t="shared" si="37"/>
        <v>0</v>
      </c>
      <c r="AC630" s="4">
        <f t="shared" si="38"/>
        <v>0</v>
      </c>
    </row>
    <row r="631" spans="6:29" ht="20.100000000000001" customHeight="1" x14ac:dyDescent="0.25">
      <c r="F631" s="4">
        <f t="shared" si="36"/>
        <v>0</v>
      </c>
      <c r="G631" s="211">
        <f t="shared" si="39"/>
        <v>0</v>
      </c>
      <c r="H631" s="212"/>
      <c r="I631" s="152"/>
      <c r="J631" s="152"/>
      <c r="K631" s="152"/>
      <c r="L631" s="150"/>
      <c r="M631" s="150"/>
      <c r="N631" s="150"/>
      <c r="O631" s="150"/>
      <c r="P631" s="151"/>
      <c r="Q631" s="150"/>
      <c r="R631" s="150"/>
      <c r="S631" s="150"/>
      <c r="T631" s="150"/>
      <c r="U631" s="150"/>
      <c r="V631" s="150"/>
      <c r="W631" s="150"/>
      <c r="X631" s="150"/>
      <c r="Y631" s="150"/>
      <c r="Z631" s="150"/>
      <c r="AA631" s="152"/>
      <c r="AB631" s="4">
        <f t="shared" si="37"/>
        <v>0</v>
      </c>
      <c r="AC631" s="4">
        <f t="shared" si="38"/>
        <v>0</v>
      </c>
    </row>
    <row r="632" spans="6:29" ht="20.100000000000001" customHeight="1" x14ac:dyDescent="0.25">
      <c r="F632" s="4">
        <f t="shared" si="36"/>
        <v>0</v>
      </c>
      <c r="G632" s="211">
        <f t="shared" si="39"/>
        <v>0</v>
      </c>
      <c r="H632" s="212"/>
      <c r="I632" s="152"/>
      <c r="J632" s="152"/>
      <c r="K632" s="152"/>
      <c r="L632" s="150"/>
      <c r="M632" s="150"/>
      <c r="N632" s="150"/>
      <c r="O632" s="150"/>
      <c r="P632" s="151"/>
      <c r="Q632" s="150"/>
      <c r="R632" s="150"/>
      <c r="S632" s="150"/>
      <c r="T632" s="150"/>
      <c r="U632" s="150"/>
      <c r="V632" s="150"/>
      <c r="W632" s="150"/>
      <c r="X632" s="150"/>
      <c r="Y632" s="150"/>
      <c r="Z632" s="150"/>
      <c r="AA632" s="152"/>
      <c r="AB632" s="4">
        <f t="shared" si="37"/>
        <v>0</v>
      </c>
      <c r="AC632" s="4">
        <f t="shared" si="38"/>
        <v>0</v>
      </c>
    </row>
    <row r="633" spans="6:29" ht="20.100000000000001" customHeight="1" x14ac:dyDescent="0.25">
      <c r="F633" s="4">
        <f t="shared" si="36"/>
        <v>0</v>
      </c>
      <c r="G633" s="211">
        <f t="shared" si="39"/>
        <v>0</v>
      </c>
      <c r="H633" s="212"/>
      <c r="I633" s="152"/>
      <c r="J633" s="152"/>
      <c r="K633" s="152"/>
      <c r="L633" s="150"/>
      <c r="M633" s="150"/>
      <c r="N633" s="150"/>
      <c r="O633" s="150"/>
      <c r="P633" s="151"/>
      <c r="Q633" s="150"/>
      <c r="R633" s="150"/>
      <c r="S633" s="150"/>
      <c r="T633" s="150"/>
      <c r="U633" s="150"/>
      <c r="V633" s="150"/>
      <c r="W633" s="150"/>
      <c r="X633" s="150"/>
      <c r="Y633" s="150"/>
      <c r="Z633" s="150"/>
      <c r="AA633" s="152"/>
      <c r="AB633" s="4">
        <f t="shared" si="37"/>
        <v>0</v>
      </c>
      <c r="AC633" s="4">
        <f t="shared" si="38"/>
        <v>0</v>
      </c>
    </row>
    <row r="634" spans="6:29" ht="20.100000000000001" customHeight="1" x14ac:dyDescent="0.25">
      <c r="F634" s="4">
        <f t="shared" si="36"/>
        <v>0</v>
      </c>
      <c r="G634" s="211">
        <f t="shared" si="39"/>
        <v>0</v>
      </c>
      <c r="H634" s="212"/>
      <c r="I634" s="152"/>
      <c r="J634" s="152"/>
      <c r="K634" s="152"/>
      <c r="L634" s="150"/>
      <c r="M634" s="150"/>
      <c r="N634" s="150"/>
      <c r="O634" s="150"/>
      <c r="P634" s="151"/>
      <c r="Q634" s="150"/>
      <c r="R634" s="150"/>
      <c r="S634" s="150"/>
      <c r="T634" s="150"/>
      <c r="U634" s="150"/>
      <c r="V634" s="150"/>
      <c r="W634" s="150"/>
      <c r="X634" s="150"/>
      <c r="Y634" s="150"/>
      <c r="Z634" s="150"/>
      <c r="AA634" s="152"/>
      <c r="AB634" s="4">
        <f t="shared" si="37"/>
        <v>0</v>
      </c>
      <c r="AC634" s="4">
        <f t="shared" si="38"/>
        <v>0</v>
      </c>
    </row>
    <row r="635" spans="6:29" ht="20.100000000000001" customHeight="1" x14ac:dyDescent="0.25">
      <c r="F635" s="4">
        <f t="shared" si="36"/>
        <v>0</v>
      </c>
      <c r="G635" s="211">
        <f t="shared" si="39"/>
        <v>0</v>
      </c>
      <c r="H635" s="212"/>
      <c r="I635" s="152"/>
      <c r="J635" s="152"/>
      <c r="K635" s="152"/>
      <c r="L635" s="150"/>
      <c r="M635" s="150"/>
      <c r="N635" s="150"/>
      <c r="O635" s="150"/>
      <c r="P635" s="151"/>
      <c r="Q635" s="150"/>
      <c r="R635" s="150"/>
      <c r="S635" s="150"/>
      <c r="T635" s="150"/>
      <c r="U635" s="150"/>
      <c r="V635" s="150"/>
      <c r="W635" s="150"/>
      <c r="X635" s="150"/>
      <c r="Y635" s="150"/>
      <c r="Z635" s="150"/>
      <c r="AA635" s="152"/>
      <c r="AB635" s="4">
        <f t="shared" si="37"/>
        <v>0</v>
      </c>
      <c r="AC635" s="4">
        <f t="shared" si="38"/>
        <v>0</v>
      </c>
    </row>
    <row r="636" spans="6:29" ht="20.100000000000001" customHeight="1" x14ac:dyDescent="0.25">
      <c r="F636" s="4">
        <f t="shared" si="36"/>
        <v>0</v>
      </c>
      <c r="G636" s="211">
        <f t="shared" si="39"/>
        <v>0</v>
      </c>
      <c r="H636" s="212"/>
      <c r="I636" s="152"/>
      <c r="J636" s="152"/>
      <c r="K636" s="152"/>
      <c r="L636" s="150"/>
      <c r="M636" s="150"/>
      <c r="N636" s="150"/>
      <c r="O636" s="150"/>
      <c r="P636" s="151"/>
      <c r="Q636" s="150"/>
      <c r="R636" s="150"/>
      <c r="S636" s="150"/>
      <c r="T636" s="150"/>
      <c r="U636" s="150"/>
      <c r="V636" s="150"/>
      <c r="W636" s="150"/>
      <c r="X636" s="150"/>
      <c r="Y636" s="150"/>
      <c r="Z636" s="150"/>
      <c r="AA636" s="152"/>
      <c r="AB636" s="4">
        <f t="shared" si="37"/>
        <v>0</v>
      </c>
      <c r="AC636" s="4">
        <f t="shared" si="38"/>
        <v>0</v>
      </c>
    </row>
    <row r="637" spans="6:29" ht="20.100000000000001" customHeight="1" x14ac:dyDescent="0.25">
      <c r="F637" s="4">
        <f t="shared" si="36"/>
        <v>0</v>
      </c>
      <c r="G637" s="211">
        <f t="shared" si="39"/>
        <v>0</v>
      </c>
      <c r="H637" s="212"/>
      <c r="I637" s="152"/>
      <c r="J637" s="152"/>
      <c r="K637" s="152"/>
      <c r="L637" s="150"/>
      <c r="M637" s="150"/>
      <c r="N637" s="150"/>
      <c r="O637" s="150"/>
      <c r="P637" s="151"/>
      <c r="Q637" s="150"/>
      <c r="R637" s="150"/>
      <c r="S637" s="150"/>
      <c r="T637" s="150"/>
      <c r="U637" s="150"/>
      <c r="V637" s="150"/>
      <c r="W637" s="150"/>
      <c r="X637" s="150"/>
      <c r="Y637" s="150"/>
      <c r="Z637" s="150"/>
      <c r="AA637" s="152"/>
      <c r="AB637" s="4">
        <f t="shared" si="37"/>
        <v>0</v>
      </c>
      <c r="AC637" s="4">
        <f t="shared" si="38"/>
        <v>0</v>
      </c>
    </row>
    <row r="638" spans="6:29" ht="20.100000000000001" customHeight="1" x14ac:dyDescent="0.25">
      <c r="F638" s="4">
        <f t="shared" si="36"/>
        <v>0</v>
      </c>
      <c r="G638" s="211">
        <f t="shared" si="39"/>
        <v>0</v>
      </c>
      <c r="H638" s="212"/>
      <c r="I638" s="152"/>
      <c r="J638" s="152"/>
      <c r="K638" s="152"/>
      <c r="L638" s="150"/>
      <c r="M638" s="150"/>
      <c r="N638" s="150"/>
      <c r="O638" s="150"/>
      <c r="P638" s="151"/>
      <c r="Q638" s="150"/>
      <c r="R638" s="150"/>
      <c r="S638" s="150"/>
      <c r="T638" s="150"/>
      <c r="U638" s="150"/>
      <c r="V638" s="150"/>
      <c r="W638" s="150"/>
      <c r="X638" s="150"/>
      <c r="Y638" s="150"/>
      <c r="Z638" s="150"/>
      <c r="AA638" s="152"/>
      <c r="AB638" s="4">
        <f t="shared" si="37"/>
        <v>0</v>
      </c>
      <c r="AC638" s="4">
        <f t="shared" si="38"/>
        <v>0</v>
      </c>
    </row>
    <row r="639" spans="6:29" ht="20.100000000000001" customHeight="1" x14ac:dyDescent="0.25">
      <c r="F639" s="4">
        <f t="shared" si="36"/>
        <v>0</v>
      </c>
      <c r="G639" s="211">
        <f t="shared" si="39"/>
        <v>0</v>
      </c>
      <c r="H639" s="212"/>
      <c r="I639" s="152"/>
      <c r="J639" s="152"/>
      <c r="K639" s="152"/>
      <c r="L639" s="150"/>
      <c r="M639" s="150"/>
      <c r="N639" s="150"/>
      <c r="O639" s="150"/>
      <c r="P639" s="151"/>
      <c r="Q639" s="150"/>
      <c r="R639" s="150"/>
      <c r="S639" s="150"/>
      <c r="T639" s="150"/>
      <c r="U639" s="150"/>
      <c r="V639" s="150"/>
      <c r="W639" s="150"/>
      <c r="X639" s="150"/>
      <c r="Y639" s="150"/>
      <c r="Z639" s="150"/>
      <c r="AA639" s="152"/>
      <c r="AB639" s="4">
        <f t="shared" si="37"/>
        <v>0</v>
      </c>
      <c r="AC639" s="4">
        <f t="shared" si="38"/>
        <v>0</v>
      </c>
    </row>
    <row r="640" spans="6:29" ht="20.100000000000001" customHeight="1" x14ac:dyDescent="0.25">
      <c r="F640" s="4">
        <f t="shared" si="36"/>
        <v>0</v>
      </c>
      <c r="G640" s="211">
        <f t="shared" si="39"/>
        <v>0</v>
      </c>
      <c r="H640" s="212"/>
      <c r="I640" s="152"/>
      <c r="J640" s="152"/>
      <c r="K640" s="152"/>
      <c r="L640" s="150"/>
      <c r="M640" s="150"/>
      <c r="N640" s="150"/>
      <c r="O640" s="150"/>
      <c r="P640" s="151"/>
      <c r="Q640" s="150"/>
      <c r="R640" s="150"/>
      <c r="S640" s="150"/>
      <c r="T640" s="150"/>
      <c r="U640" s="150"/>
      <c r="V640" s="150"/>
      <c r="W640" s="150"/>
      <c r="X640" s="150"/>
      <c r="Y640" s="150"/>
      <c r="Z640" s="150"/>
      <c r="AA640" s="152"/>
      <c r="AB640" s="4">
        <f t="shared" si="37"/>
        <v>0</v>
      </c>
      <c r="AC640" s="4">
        <f t="shared" si="38"/>
        <v>0</v>
      </c>
    </row>
    <row r="641" spans="6:29" ht="20.100000000000001" customHeight="1" x14ac:dyDescent="0.25">
      <c r="F641" s="4">
        <f t="shared" si="36"/>
        <v>0</v>
      </c>
      <c r="G641" s="211">
        <f t="shared" si="39"/>
        <v>0</v>
      </c>
      <c r="H641" s="212"/>
      <c r="I641" s="152"/>
      <c r="J641" s="152"/>
      <c r="K641" s="152"/>
      <c r="L641" s="150"/>
      <c r="M641" s="150"/>
      <c r="N641" s="150"/>
      <c r="O641" s="150"/>
      <c r="P641" s="151"/>
      <c r="Q641" s="150"/>
      <c r="R641" s="150"/>
      <c r="S641" s="150"/>
      <c r="T641" s="150"/>
      <c r="U641" s="150"/>
      <c r="V641" s="150"/>
      <c r="W641" s="150"/>
      <c r="X641" s="150"/>
      <c r="Y641" s="150"/>
      <c r="Z641" s="150"/>
      <c r="AA641" s="152"/>
      <c r="AB641" s="4">
        <f t="shared" si="37"/>
        <v>0</v>
      </c>
      <c r="AC641" s="4">
        <f t="shared" si="38"/>
        <v>0</v>
      </c>
    </row>
    <row r="642" spans="6:29" ht="20.100000000000001" customHeight="1" x14ac:dyDescent="0.25">
      <c r="F642" s="4">
        <f t="shared" si="36"/>
        <v>0</v>
      </c>
      <c r="G642" s="211">
        <f t="shared" si="39"/>
        <v>0</v>
      </c>
      <c r="H642" s="212"/>
      <c r="I642" s="152"/>
      <c r="J642" s="152"/>
      <c r="K642" s="152"/>
      <c r="L642" s="150"/>
      <c r="M642" s="150"/>
      <c r="N642" s="150"/>
      <c r="O642" s="150"/>
      <c r="P642" s="151"/>
      <c r="Q642" s="150"/>
      <c r="R642" s="150"/>
      <c r="S642" s="150"/>
      <c r="T642" s="150"/>
      <c r="U642" s="150"/>
      <c r="V642" s="150"/>
      <c r="W642" s="150"/>
      <c r="X642" s="150"/>
      <c r="Y642" s="150"/>
      <c r="Z642" s="150"/>
      <c r="AA642" s="152"/>
      <c r="AB642" s="4">
        <f t="shared" si="37"/>
        <v>0</v>
      </c>
      <c r="AC642" s="4">
        <f t="shared" si="38"/>
        <v>0</v>
      </c>
    </row>
    <row r="643" spans="6:29" ht="20.100000000000001" customHeight="1" x14ac:dyDescent="0.25">
      <c r="F643" s="4">
        <f t="shared" si="36"/>
        <v>0</v>
      </c>
      <c r="G643" s="211">
        <f t="shared" si="39"/>
        <v>0</v>
      </c>
      <c r="H643" s="212"/>
      <c r="I643" s="152"/>
      <c r="J643" s="152"/>
      <c r="K643" s="152"/>
      <c r="L643" s="150"/>
      <c r="M643" s="150"/>
      <c r="N643" s="150"/>
      <c r="O643" s="150"/>
      <c r="P643" s="151"/>
      <c r="Q643" s="150"/>
      <c r="R643" s="150"/>
      <c r="S643" s="150"/>
      <c r="T643" s="150"/>
      <c r="U643" s="150"/>
      <c r="V643" s="150"/>
      <c r="W643" s="150"/>
      <c r="X643" s="150"/>
      <c r="Y643" s="150"/>
      <c r="Z643" s="150"/>
      <c r="AA643" s="152"/>
      <c r="AB643" s="4">
        <f t="shared" si="37"/>
        <v>0</v>
      </c>
      <c r="AC643" s="4">
        <f t="shared" si="38"/>
        <v>0</v>
      </c>
    </row>
    <row r="644" spans="6:29" ht="20.100000000000001" customHeight="1" x14ac:dyDescent="0.25">
      <c r="F644" s="4">
        <f t="shared" si="36"/>
        <v>0</v>
      </c>
      <c r="G644" s="211">
        <f t="shared" si="39"/>
        <v>0</v>
      </c>
      <c r="H644" s="212"/>
      <c r="I644" s="152"/>
      <c r="J644" s="152"/>
      <c r="K644" s="152"/>
      <c r="L644" s="150"/>
      <c r="M644" s="150"/>
      <c r="N644" s="150"/>
      <c r="O644" s="150"/>
      <c r="P644" s="151"/>
      <c r="Q644" s="150"/>
      <c r="R644" s="150"/>
      <c r="S644" s="150"/>
      <c r="T644" s="150"/>
      <c r="U644" s="150"/>
      <c r="V644" s="150"/>
      <c r="W644" s="150"/>
      <c r="X644" s="150"/>
      <c r="Y644" s="150"/>
      <c r="Z644" s="150"/>
      <c r="AA644" s="152"/>
      <c r="AB644" s="4">
        <f t="shared" si="37"/>
        <v>0</v>
      </c>
      <c r="AC644" s="4">
        <f t="shared" si="38"/>
        <v>0</v>
      </c>
    </row>
    <row r="645" spans="6:29" ht="20.100000000000001" customHeight="1" x14ac:dyDescent="0.25">
      <c r="F645" s="4">
        <f t="shared" si="36"/>
        <v>0</v>
      </c>
      <c r="G645" s="211">
        <f t="shared" si="39"/>
        <v>0</v>
      </c>
      <c r="H645" s="212"/>
      <c r="I645" s="152"/>
      <c r="J645" s="152"/>
      <c r="K645" s="152"/>
      <c r="L645" s="150"/>
      <c r="M645" s="150"/>
      <c r="N645" s="150"/>
      <c r="O645" s="150"/>
      <c r="P645" s="151"/>
      <c r="Q645" s="150"/>
      <c r="R645" s="150"/>
      <c r="S645" s="150"/>
      <c r="T645" s="150"/>
      <c r="U645" s="150"/>
      <c r="V645" s="150"/>
      <c r="W645" s="150"/>
      <c r="X645" s="150"/>
      <c r="Y645" s="150"/>
      <c r="Z645" s="150"/>
      <c r="AA645" s="152"/>
      <c r="AB645" s="4">
        <f t="shared" si="37"/>
        <v>0</v>
      </c>
      <c r="AC645" s="4">
        <f t="shared" si="38"/>
        <v>0</v>
      </c>
    </row>
    <row r="646" spans="6:29" ht="20.100000000000001" customHeight="1" x14ac:dyDescent="0.25">
      <c r="F646" s="4">
        <f t="shared" si="36"/>
        <v>0</v>
      </c>
      <c r="G646" s="211">
        <f t="shared" si="39"/>
        <v>0</v>
      </c>
      <c r="H646" s="212"/>
      <c r="I646" s="152"/>
      <c r="J646" s="152"/>
      <c r="K646" s="152"/>
      <c r="L646" s="150"/>
      <c r="M646" s="150"/>
      <c r="N646" s="150"/>
      <c r="O646" s="150"/>
      <c r="P646" s="151"/>
      <c r="Q646" s="150"/>
      <c r="R646" s="150"/>
      <c r="S646" s="150"/>
      <c r="T646" s="150"/>
      <c r="U646" s="150"/>
      <c r="V646" s="150"/>
      <c r="W646" s="150"/>
      <c r="X646" s="150"/>
      <c r="Y646" s="150"/>
      <c r="Z646" s="150"/>
      <c r="AA646" s="152"/>
      <c r="AB646" s="4">
        <f t="shared" si="37"/>
        <v>0</v>
      </c>
      <c r="AC646" s="4">
        <f t="shared" si="38"/>
        <v>0</v>
      </c>
    </row>
    <row r="647" spans="6:29" ht="20.100000000000001" customHeight="1" x14ac:dyDescent="0.25">
      <c r="F647" s="4">
        <f t="shared" si="36"/>
        <v>0</v>
      </c>
      <c r="G647" s="211">
        <f t="shared" si="39"/>
        <v>0</v>
      </c>
      <c r="H647" s="212"/>
      <c r="I647" s="152"/>
      <c r="J647" s="152"/>
      <c r="K647" s="152"/>
      <c r="L647" s="150"/>
      <c r="M647" s="150"/>
      <c r="N647" s="150"/>
      <c r="O647" s="150"/>
      <c r="P647" s="151"/>
      <c r="Q647" s="150"/>
      <c r="R647" s="150"/>
      <c r="S647" s="150"/>
      <c r="T647" s="150"/>
      <c r="U647" s="150"/>
      <c r="V647" s="150"/>
      <c r="W647" s="150"/>
      <c r="X647" s="150"/>
      <c r="Y647" s="150"/>
      <c r="Z647" s="150"/>
      <c r="AA647" s="152"/>
      <c r="AB647" s="4">
        <f t="shared" si="37"/>
        <v>0</v>
      </c>
      <c r="AC647" s="4">
        <f t="shared" si="38"/>
        <v>0</v>
      </c>
    </row>
    <row r="648" spans="6:29" ht="20.100000000000001" customHeight="1" x14ac:dyDescent="0.25">
      <c r="F648" s="4">
        <f t="shared" si="36"/>
        <v>0</v>
      </c>
      <c r="G648" s="211">
        <f t="shared" si="39"/>
        <v>0</v>
      </c>
      <c r="H648" s="212"/>
      <c r="I648" s="152"/>
      <c r="J648" s="152"/>
      <c r="K648" s="152"/>
      <c r="L648" s="150"/>
      <c r="M648" s="150"/>
      <c r="N648" s="150"/>
      <c r="O648" s="150"/>
      <c r="P648" s="151"/>
      <c r="Q648" s="150"/>
      <c r="R648" s="150"/>
      <c r="S648" s="150"/>
      <c r="T648" s="150"/>
      <c r="U648" s="150"/>
      <c r="V648" s="150"/>
      <c r="W648" s="150"/>
      <c r="X648" s="150"/>
      <c r="Y648" s="150"/>
      <c r="Z648" s="150"/>
      <c r="AA648" s="152"/>
      <c r="AB648" s="4">
        <f t="shared" si="37"/>
        <v>0</v>
      </c>
      <c r="AC648" s="4">
        <f t="shared" si="38"/>
        <v>0</v>
      </c>
    </row>
    <row r="649" spans="6:29" ht="20.100000000000001" customHeight="1" x14ac:dyDescent="0.25">
      <c r="F649" s="4">
        <f t="shared" si="36"/>
        <v>0</v>
      </c>
      <c r="G649" s="211">
        <f t="shared" si="39"/>
        <v>0</v>
      </c>
      <c r="H649" s="212"/>
      <c r="I649" s="152"/>
      <c r="J649" s="152"/>
      <c r="K649" s="152"/>
      <c r="L649" s="150"/>
      <c r="M649" s="150"/>
      <c r="N649" s="150"/>
      <c r="O649" s="150"/>
      <c r="P649" s="151"/>
      <c r="Q649" s="150"/>
      <c r="R649" s="150"/>
      <c r="S649" s="150"/>
      <c r="T649" s="150"/>
      <c r="U649" s="150"/>
      <c r="V649" s="150"/>
      <c r="W649" s="150"/>
      <c r="X649" s="150"/>
      <c r="Y649" s="150"/>
      <c r="Z649" s="150"/>
      <c r="AA649" s="152"/>
      <c r="AB649" s="4">
        <f t="shared" si="37"/>
        <v>0</v>
      </c>
      <c r="AC649" s="4">
        <f t="shared" si="38"/>
        <v>0</v>
      </c>
    </row>
    <row r="650" spans="6:29" ht="20.100000000000001" customHeight="1" x14ac:dyDescent="0.25">
      <c r="F650" s="4">
        <f t="shared" si="36"/>
        <v>0</v>
      </c>
      <c r="G650" s="211">
        <f t="shared" si="39"/>
        <v>0</v>
      </c>
      <c r="H650" s="212"/>
      <c r="I650" s="152"/>
      <c r="J650" s="152"/>
      <c r="K650" s="152"/>
      <c r="L650" s="150"/>
      <c r="M650" s="150"/>
      <c r="N650" s="150"/>
      <c r="O650" s="150"/>
      <c r="P650" s="151"/>
      <c r="Q650" s="150"/>
      <c r="R650" s="150"/>
      <c r="S650" s="150"/>
      <c r="T650" s="150"/>
      <c r="U650" s="150"/>
      <c r="V650" s="150"/>
      <c r="W650" s="150"/>
      <c r="X650" s="150"/>
      <c r="Y650" s="150"/>
      <c r="Z650" s="150"/>
      <c r="AA650" s="152"/>
      <c r="AB650" s="4">
        <f t="shared" si="37"/>
        <v>0</v>
      </c>
      <c r="AC650" s="4">
        <f t="shared" si="38"/>
        <v>0</v>
      </c>
    </row>
    <row r="651" spans="6:29" ht="20.100000000000001" customHeight="1" x14ac:dyDescent="0.25">
      <c r="F651" s="4">
        <f t="shared" ref="F651:F714" si="40">IFERROR(IF($D$13=1,(IF(G651&gt;=1,(IF(H651&gt;=$D$11,(IF(H651&lt;=$D$12,G651,0)),0)),0)),0),0)</f>
        <v>0</v>
      </c>
      <c r="G651" s="211">
        <f t="shared" si="39"/>
        <v>0</v>
      </c>
      <c r="H651" s="212"/>
      <c r="I651" s="152"/>
      <c r="J651" s="152"/>
      <c r="K651" s="152"/>
      <c r="L651" s="150"/>
      <c r="M651" s="150"/>
      <c r="N651" s="150"/>
      <c r="O651" s="150"/>
      <c r="P651" s="151"/>
      <c r="Q651" s="150"/>
      <c r="R651" s="150"/>
      <c r="S651" s="150"/>
      <c r="T651" s="150"/>
      <c r="U651" s="150"/>
      <c r="V651" s="150"/>
      <c r="W651" s="150"/>
      <c r="X651" s="150"/>
      <c r="Y651" s="150"/>
      <c r="Z651" s="150"/>
      <c r="AA651" s="152"/>
      <c r="AB651" s="4">
        <f t="shared" ref="AB651:AB714" si="41">IFERROR(IF(G651&gt;=1,(IF(LEN(R651)&gt;=3,VLOOKUP(R651,$A$1:$B$3,2,0),0)),0),0)</f>
        <v>0</v>
      </c>
      <c r="AC651" s="4">
        <f t="shared" ref="AC651:AC714" si="42">IFERROR(IF(G651&gt;=1,(IF(LEN(S651)&gt;=3,VLOOKUP(S651,$A$5:$B$6,2,0),0)),0),0)</f>
        <v>0</v>
      </c>
    </row>
    <row r="652" spans="6:29" ht="20.100000000000001" customHeight="1" x14ac:dyDescent="0.25">
      <c r="F652" s="4">
        <f t="shared" si="40"/>
        <v>0</v>
      </c>
      <c r="G652" s="211">
        <f t="shared" ref="G652:G715" si="43">IFERROR(IF(H652&gt;=2000,(IF(LEN(J652)&gt;=2,(IF(LEN(K652)&gt;=2,G651+1,0)),0)),0),0)</f>
        <v>0</v>
      </c>
      <c r="H652" s="212"/>
      <c r="I652" s="152"/>
      <c r="J652" s="152"/>
      <c r="K652" s="152"/>
      <c r="L652" s="150"/>
      <c r="M652" s="150"/>
      <c r="N652" s="150"/>
      <c r="O652" s="150"/>
      <c r="P652" s="151"/>
      <c r="Q652" s="150"/>
      <c r="R652" s="150"/>
      <c r="S652" s="150"/>
      <c r="T652" s="150"/>
      <c r="U652" s="150"/>
      <c r="V652" s="150"/>
      <c r="W652" s="150"/>
      <c r="X652" s="150"/>
      <c r="Y652" s="150"/>
      <c r="Z652" s="150"/>
      <c r="AA652" s="152"/>
      <c r="AB652" s="4">
        <f t="shared" si="41"/>
        <v>0</v>
      </c>
      <c r="AC652" s="4">
        <f t="shared" si="42"/>
        <v>0</v>
      </c>
    </row>
    <row r="653" spans="6:29" ht="20.100000000000001" customHeight="1" x14ac:dyDescent="0.25">
      <c r="F653" s="4">
        <f t="shared" si="40"/>
        <v>0</v>
      </c>
      <c r="G653" s="211">
        <f t="shared" si="43"/>
        <v>0</v>
      </c>
      <c r="H653" s="212"/>
      <c r="I653" s="152"/>
      <c r="J653" s="152"/>
      <c r="K653" s="152"/>
      <c r="L653" s="150"/>
      <c r="M653" s="150"/>
      <c r="N653" s="150"/>
      <c r="O653" s="150"/>
      <c r="P653" s="151"/>
      <c r="Q653" s="150"/>
      <c r="R653" s="150"/>
      <c r="S653" s="150"/>
      <c r="T653" s="150"/>
      <c r="U653" s="150"/>
      <c r="V653" s="150"/>
      <c r="W653" s="150"/>
      <c r="X653" s="150"/>
      <c r="Y653" s="150"/>
      <c r="Z653" s="150"/>
      <c r="AA653" s="152"/>
      <c r="AB653" s="4">
        <f t="shared" si="41"/>
        <v>0</v>
      </c>
      <c r="AC653" s="4">
        <f t="shared" si="42"/>
        <v>0</v>
      </c>
    </row>
    <row r="654" spans="6:29" ht="20.100000000000001" customHeight="1" x14ac:dyDescent="0.25">
      <c r="F654" s="4">
        <f t="shared" si="40"/>
        <v>0</v>
      </c>
      <c r="G654" s="211">
        <f t="shared" si="43"/>
        <v>0</v>
      </c>
      <c r="H654" s="212"/>
      <c r="I654" s="152"/>
      <c r="J654" s="152"/>
      <c r="K654" s="152"/>
      <c r="L654" s="150"/>
      <c r="M654" s="150"/>
      <c r="N654" s="150"/>
      <c r="O654" s="150"/>
      <c r="P654" s="151"/>
      <c r="Q654" s="150"/>
      <c r="R654" s="150"/>
      <c r="S654" s="150"/>
      <c r="T654" s="150"/>
      <c r="U654" s="150"/>
      <c r="V654" s="150"/>
      <c r="W654" s="150"/>
      <c r="X654" s="150"/>
      <c r="Y654" s="150"/>
      <c r="Z654" s="150"/>
      <c r="AA654" s="152"/>
      <c r="AB654" s="4">
        <f t="shared" si="41"/>
        <v>0</v>
      </c>
      <c r="AC654" s="4">
        <f t="shared" si="42"/>
        <v>0</v>
      </c>
    </row>
    <row r="655" spans="6:29" ht="20.100000000000001" customHeight="1" x14ac:dyDescent="0.25">
      <c r="F655" s="4">
        <f t="shared" si="40"/>
        <v>0</v>
      </c>
      <c r="G655" s="211">
        <f t="shared" si="43"/>
        <v>0</v>
      </c>
      <c r="H655" s="212"/>
      <c r="I655" s="152"/>
      <c r="J655" s="152"/>
      <c r="K655" s="152"/>
      <c r="L655" s="150"/>
      <c r="M655" s="150"/>
      <c r="N655" s="150"/>
      <c r="O655" s="150"/>
      <c r="P655" s="151"/>
      <c r="Q655" s="150"/>
      <c r="R655" s="150"/>
      <c r="S655" s="150"/>
      <c r="T655" s="150"/>
      <c r="U655" s="150"/>
      <c r="V655" s="150"/>
      <c r="W655" s="150"/>
      <c r="X655" s="150"/>
      <c r="Y655" s="150"/>
      <c r="Z655" s="150"/>
      <c r="AA655" s="152"/>
      <c r="AB655" s="4">
        <f t="shared" si="41"/>
        <v>0</v>
      </c>
      <c r="AC655" s="4">
        <f t="shared" si="42"/>
        <v>0</v>
      </c>
    </row>
    <row r="656" spans="6:29" ht="20.100000000000001" customHeight="1" x14ac:dyDescent="0.25">
      <c r="F656" s="4">
        <f t="shared" si="40"/>
        <v>0</v>
      </c>
      <c r="G656" s="211">
        <f t="shared" si="43"/>
        <v>0</v>
      </c>
      <c r="H656" s="212"/>
      <c r="I656" s="152"/>
      <c r="J656" s="152"/>
      <c r="K656" s="152"/>
      <c r="L656" s="150"/>
      <c r="M656" s="150"/>
      <c r="N656" s="150"/>
      <c r="O656" s="150"/>
      <c r="P656" s="151"/>
      <c r="Q656" s="150"/>
      <c r="R656" s="150"/>
      <c r="S656" s="150"/>
      <c r="T656" s="150"/>
      <c r="U656" s="150"/>
      <c r="V656" s="150"/>
      <c r="W656" s="150"/>
      <c r="X656" s="150"/>
      <c r="Y656" s="150"/>
      <c r="Z656" s="150"/>
      <c r="AA656" s="152"/>
      <c r="AB656" s="4">
        <f t="shared" si="41"/>
        <v>0</v>
      </c>
      <c r="AC656" s="4">
        <f t="shared" si="42"/>
        <v>0</v>
      </c>
    </row>
    <row r="657" spans="6:29" ht="20.100000000000001" customHeight="1" x14ac:dyDescent="0.25">
      <c r="F657" s="4">
        <f t="shared" si="40"/>
        <v>0</v>
      </c>
      <c r="G657" s="211">
        <f t="shared" si="43"/>
        <v>0</v>
      </c>
      <c r="H657" s="212"/>
      <c r="I657" s="152"/>
      <c r="J657" s="152"/>
      <c r="K657" s="152"/>
      <c r="L657" s="150"/>
      <c r="M657" s="150"/>
      <c r="N657" s="150"/>
      <c r="O657" s="150"/>
      <c r="P657" s="151"/>
      <c r="Q657" s="150"/>
      <c r="R657" s="150"/>
      <c r="S657" s="150"/>
      <c r="T657" s="150"/>
      <c r="U657" s="150"/>
      <c r="V657" s="150"/>
      <c r="W657" s="150"/>
      <c r="X657" s="150"/>
      <c r="Y657" s="150"/>
      <c r="Z657" s="150"/>
      <c r="AA657" s="152"/>
      <c r="AB657" s="4">
        <f t="shared" si="41"/>
        <v>0</v>
      </c>
      <c r="AC657" s="4">
        <f t="shared" si="42"/>
        <v>0</v>
      </c>
    </row>
    <row r="658" spans="6:29" ht="20.100000000000001" customHeight="1" x14ac:dyDescent="0.25">
      <c r="F658" s="4">
        <f t="shared" si="40"/>
        <v>0</v>
      </c>
      <c r="G658" s="211">
        <f t="shared" si="43"/>
        <v>0</v>
      </c>
      <c r="H658" s="212"/>
      <c r="I658" s="152"/>
      <c r="J658" s="152"/>
      <c r="K658" s="152"/>
      <c r="L658" s="150"/>
      <c r="M658" s="150"/>
      <c r="N658" s="150"/>
      <c r="O658" s="150"/>
      <c r="P658" s="151"/>
      <c r="Q658" s="150"/>
      <c r="R658" s="150"/>
      <c r="S658" s="150"/>
      <c r="T658" s="150"/>
      <c r="U658" s="150"/>
      <c r="V658" s="150"/>
      <c r="W658" s="150"/>
      <c r="X658" s="150"/>
      <c r="Y658" s="150"/>
      <c r="Z658" s="150"/>
      <c r="AA658" s="152"/>
      <c r="AB658" s="4">
        <f t="shared" si="41"/>
        <v>0</v>
      </c>
      <c r="AC658" s="4">
        <f t="shared" si="42"/>
        <v>0</v>
      </c>
    </row>
    <row r="659" spans="6:29" ht="20.100000000000001" customHeight="1" x14ac:dyDescent="0.25">
      <c r="F659" s="4">
        <f t="shared" si="40"/>
        <v>0</v>
      </c>
      <c r="G659" s="211">
        <f t="shared" si="43"/>
        <v>0</v>
      </c>
      <c r="H659" s="212"/>
      <c r="I659" s="152"/>
      <c r="J659" s="152"/>
      <c r="K659" s="152"/>
      <c r="L659" s="150"/>
      <c r="M659" s="150"/>
      <c r="N659" s="150"/>
      <c r="O659" s="150"/>
      <c r="P659" s="151"/>
      <c r="Q659" s="150"/>
      <c r="R659" s="150"/>
      <c r="S659" s="150"/>
      <c r="T659" s="150"/>
      <c r="U659" s="150"/>
      <c r="V659" s="150"/>
      <c r="W659" s="150"/>
      <c r="X659" s="150"/>
      <c r="Y659" s="150"/>
      <c r="Z659" s="150"/>
      <c r="AA659" s="152"/>
      <c r="AB659" s="4">
        <f t="shared" si="41"/>
        <v>0</v>
      </c>
      <c r="AC659" s="4">
        <f t="shared" si="42"/>
        <v>0</v>
      </c>
    </row>
    <row r="660" spans="6:29" ht="20.100000000000001" customHeight="1" x14ac:dyDescent="0.25">
      <c r="F660" s="4">
        <f t="shared" si="40"/>
        <v>0</v>
      </c>
      <c r="G660" s="211">
        <f t="shared" si="43"/>
        <v>0</v>
      </c>
      <c r="H660" s="212"/>
      <c r="I660" s="152"/>
      <c r="J660" s="152"/>
      <c r="K660" s="152"/>
      <c r="L660" s="150"/>
      <c r="M660" s="150"/>
      <c r="N660" s="150"/>
      <c r="O660" s="150"/>
      <c r="P660" s="151"/>
      <c r="Q660" s="150"/>
      <c r="R660" s="150"/>
      <c r="S660" s="150"/>
      <c r="T660" s="150"/>
      <c r="U660" s="150"/>
      <c r="V660" s="150"/>
      <c r="W660" s="150"/>
      <c r="X660" s="150"/>
      <c r="Y660" s="150"/>
      <c r="Z660" s="150"/>
      <c r="AA660" s="152"/>
      <c r="AB660" s="4">
        <f t="shared" si="41"/>
        <v>0</v>
      </c>
      <c r="AC660" s="4">
        <f t="shared" si="42"/>
        <v>0</v>
      </c>
    </row>
    <row r="661" spans="6:29" ht="20.100000000000001" customHeight="1" x14ac:dyDescent="0.25">
      <c r="F661" s="4">
        <f t="shared" si="40"/>
        <v>0</v>
      </c>
      <c r="G661" s="211">
        <f t="shared" si="43"/>
        <v>0</v>
      </c>
      <c r="H661" s="212"/>
      <c r="I661" s="152"/>
      <c r="J661" s="152"/>
      <c r="K661" s="152"/>
      <c r="L661" s="150"/>
      <c r="M661" s="150"/>
      <c r="N661" s="150"/>
      <c r="O661" s="150"/>
      <c r="P661" s="151"/>
      <c r="Q661" s="150"/>
      <c r="R661" s="150"/>
      <c r="S661" s="150"/>
      <c r="T661" s="150"/>
      <c r="U661" s="150"/>
      <c r="V661" s="150"/>
      <c r="W661" s="150"/>
      <c r="X661" s="150"/>
      <c r="Y661" s="150"/>
      <c r="Z661" s="150"/>
      <c r="AA661" s="152"/>
      <c r="AB661" s="4">
        <f t="shared" si="41"/>
        <v>0</v>
      </c>
      <c r="AC661" s="4">
        <f t="shared" si="42"/>
        <v>0</v>
      </c>
    </row>
    <row r="662" spans="6:29" ht="20.100000000000001" customHeight="1" x14ac:dyDescent="0.25">
      <c r="F662" s="4">
        <f t="shared" si="40"/>
        <v>0</v>
      </c>
      <c r="G662" s="211">
        <f t="shared" si="43"/>
        <v>0</v>
      </c>
      <c r="H662" s="212"/>
      <c r="I662" s="152"/>
      <c r="J662" s="152"/>
      <c r="K662" s="152"/>
      <c r="L662" s="150"/>
      <c r="M662" s="150"/>
      <c r="N662" s="150"/>
      <c r="O662" s="150"/>
      <c r="P662" s="151"/>
      <c r="Q662" s="150"/>
      <c r="R662" s="150"/>
      <c r="S662" s="150"/>
      <c r="T662" s="150"/>
      <c r="U662" s="150"/>
      <c r="V662" s="150"/>
      <c r="W662" s="150"/>
      <c r="X662" s="150"/>
      <c r="Y662" s="150"/>
      <c r="Z662" s="150"/>
      <c r="AA662" s="152"/>
      <c r="AB662" s="4">
        <f t="shared" si="41"/>
        <v>0</v>
      </c>
      <c r="AC662" s="4">
        <f t="shared" si="42"/>
        <v>0</v>
      </c>
    </row>
    <row r="663" spans="6:29" ht="20.100000000000001" customHeight="1" x14ac:dyDescent="0.25">
      <c r="F663" s="4">
        <f t="shared" si="40"/>
        <v>0</v>
      </c>
      <c r="G663" s="211">
        <f t="shared" si="43"/>
        <v>0</v>
      </c>
      <c r="H663" s="212"/>
      <c r="I663" s="152"/>
      <c r="J663" s="152"/>
      <c r="K663" s="152"/>
      <c r="L663" s="150"/>
      <c r="M663" s="150"/>
      <c r="N663" s="150"/>
      <c r="O663" s="150"/>
      <c r="P663" s="151"/>
      <c r="Q663" s="150"/>
      <c r="R663" s="150"/>
      <c r="S663" s="150"/>
      <c r="T663" s="150"/>
      <c r="U663" s="150"/>
      <c r="V663" s="150"/>
      <c r="W663" s="150"/>
      <c r="X663" s="150"/>
      <c r="Y663" s="150"/>
      <c r="Z663" s="150"/>
      <c r="AA663" s="152"/>
      <c r="AB663" s="4">
        <f t="shared" si="41"/>
        <v>0</v>
      </c>
      <c r="AC663" s="4">
        <f t="shared" si="42"/>
        <v>0</v>
      </c>
    </row>
    <row r="664" spans="6:29" ht="20.100000000000001" customHeight="1" x14ac:dyDescent="0.25">
      <c r="F664" s="4">
        <f t="shared" si="40"/>
        <v>0</v>
      </c>
      <c r="G664" s="211">
        <f t="shared" si="43"/>
        <v>0</v>
      </c>
      <c r="H664" s="212"/>
      <c r="I664" s="152"/>
      <c r="J664" s="152"/>
      <c r="K664" s="152"/>
      <c r="L664" s="150"/>
      <c r="M664" s="150"/>
      <c r="N664" s="150"/>
      <c r="O664" s="150"/>
      <c r="P664" s="151"/>
      <c r="Q664" s="150"/>
      <c r="R664" s="150"/>
      <c r="S664" s="150"/>
      <c r="T664" s="150"/>
      <c r="U664" s="150"/>
      <c r="V664" s="150"/>
      <c r="W664" s="150"/>
      <c r="X664" s="150"/>
      <c r="Y664" s="150"/>
      <c r="Z664" s="150"/>
      <c r="AA664" s="152"/>
      <c r="AB664" s="4">
        <f t="shared" si="41"/>
        <v>0</v>
      </c>
      <c r="AC664" s="4">
        <f t="shared" si="42"/>
        <v>0</v>
      </c>
    </row>
    <row r="665" spans="6:29" ht="20.100000000000001" customHeight="1" x14ac:dyDescent="0.25">
      <c r="F665" s="4">
        <f t="shared" si="40"/>
        <v>0</v>
      </c>
      <c r="G665" s="211">
        <f t="shared" si="43"/>
        <v>0</v>
      </c>
      <c r="H665" s="212"/>
      <c r="I665" s="152"/>
      <c r="J665" s="152"/>
      <c r="K665" s="152"/>
      <c r="L665" s="150"/>
      <c r="M665" s="150"/>
      <c r="N665" s="150"/>
      <c r="O665" s="150"/>
      <c r="P665" s="151"/>
      <c r="Q665" s="150"/>
      <c r="R665" s="150"/>
      <c r="S665" s="150"/>
      <c r="T665" s="150"/>
      <c r="U665" s="150"/>
      <c r="V665" s="150"/>
      <c r="W665" s="150"/>
      <c r="X665" s="150"/>
      <c r="Y665" s="150"/>
      <c r="Z665" s="150"/>
      <c r="AA665" s="152"/>
      <c r="AB665" s="4">
        <f t="shared" si="41"/>
        <v>0</v>
      </c>
      <c r="AC665" s="4">
        <f t="shared" si="42"/>
        <v>0</v>
      </c>
    </row>
    <row r="666" spans="6:29" ht="20.100000000000001" customHeight="1" x14ac:dyDescent="0.25">
      <c r="F666" s="4">
        <f t="shared" si="40"/>
        <v>0</v>
      </c>
      <c r="G666" s="211">
        <f t="shared" si="43"/>
        <v>0</v>
      </c>
      <c r="H666" s="212"/>
      <c r="I666" s="152"/>
      <c r="J666" s="152"/>
      <c r="K666" s="152"/>
      <c r="L666" s="150"/>
      <c r="M666" s="150"/>
      <c r="N666" s="150"/>
      <c r="O666" s="150"/>
      <c r="P666" s="151"/>
      <c r="Q666" s="150"/>
      <c r="R666" s="150"/>
      <c r="S666" s="150"/>
      <c r="T666" s="150"/>
      <c r="U666" s="150"/>
      <c r="V666" s="150"/>
      <c r="W666" s="150"/>
      <c r="X666" s="150"/>
      <c r="Y666" s="150"/>
      <c r="Z666" s="150"/>
      <c r="AA666" s="152"/>
      <c r="AB666" s="4">
        <f t="shared" si="41"/>
        <v>0</v>
      </c>
      <c r="AC666" s="4">
        <f t="shared" si="42"/>
        <v>0</v>
      </c>
    </row>
    <row r="667" spans="6:29" ht="20.100000000000001" customHeight="1" x14ac:dyDescent="0.25">
      <c r="F667" s="4">
        <f t="shared" si="40"/>
        <v>0</v>
      </c>
      <c r="G667" s="211">
        <f t="shared" si="43"/>
        <v>0</v>
      </c>
      <c r="H667" s="212"/>
      <c r="I667" s="152"/>
      <c r="J667" s="152"/>
      <c r="K667" s="152"/>
      <c r="L667" s="150"/>
      <c r="M667" s="150"/>
      <c r="N667" s="150"/>
      <c r="O667" s="150"/>
      <c r="P667" s="151"/>
      <c r="Q667" s="150"/>
      <c r="R667" s="150"/>
      <c r="S667" s="150"/>
      <c r="T667" s="150"/>
      <c r="U667" s="150"/>
      <c r="V667" s="150"/>
      <c r="W667" s="150"/>
      <c r="X667" s="150"/>
      <c r="Y667" s="150"/>
      <c r="Z667" s="150"/>
      <c r="AA667" s="152"/>
      <c r="AB667" s="4">
        <f t="shared" si="41"/>
        <v>0</v>
      </c>
      <c r="AC667" s="4">
        <f t="shared" si="42"/>
        <v>0</v>
      </c>
    </row>
    <row r="668" spans="6:29" ht="20.100000000000001" customHeight="1" x14ac:dyDescent="0.25">
      <c r="F668" s="4">
        <f t="shared" si="40"/>
        <v>0</v>
      </c>
      <c r="G668" s="211">
        <f t="shared" si="43"/>
        <v>0</v>
      </c>
      <c r="H668" s="212"/>
      <c r="I668" s="152"/>
      <c r="J668" s="152"/>
      <c r="K668" s="152"/>
      <c r="L668" s="150"/>
      <c r="M668" s="150"/>
      <c r="N668" s="150"/>
      <c r="O668" s="150"/>
      <c r="P668" s="151"/>
      <c r="Q668" s="150"/>
      <c r="R668" s="150"/>
      <c r="S668" s="150"/>
      <c r="T668" s="150"/>
      <c r="U668" s="150"/>
      <c r="V668" s="150"/>
      <c r="W668" s="150"/>
      <c r="X668" s="150"/>
      <c r="Y668" s="150"/>
      <c r="Z668" s="150"/>
      <c r="AA668" s="152"/>
      <c r="AB668" s="4">
        <f t="shared" si="41"/>
        <v>0</v>
      </c>
      <c r="AC668" s="4">
        <f t="shared" si="42"/>
        <v>0</v>
      </c>
    </row>
    <row r="669" spans="6:29" ht="20.100000000000001" customHeight="1" x14ac:dyDescent="0.25">
      <c r="F669" s="4">
        <f t="shared" si="40"/>
        <v>0</v>
      </c>
      <c r="G669" s="211">
        <f t="shared" si="43"/>
        <v>0</v>
      </c>
      <c r="H669" s="212"/>
      <c r="I669" s="152"/>
      <c r="J669" s="152"/>
      <c r="K669" s="152"/>
      <c r="L669" s="150"/>
      <c r="M669" s="150"/>
      <c r="N669" s="150"/>
      <c r="O669" s="150"/>
      <c r="P669" s="151"/>
      <c r="Q669" s="150"/>
      <c r="R669" s="150"/>
      <c r="S669" s="150"/>
      <c r="T669" s="150"/>
      <c r="U669" s="150"/>
      <c r="V669" s="150"/>
      <c r="W669" s="150"/>
      <c r="X669" s="150"/>
      <c r="Y669" s="150"/>
      <c r="Z669" s="150"/>
      <c r="AA669" s="152"/>
      <c r="AB669" s="4">
        <f t="shared" si="41"/>
        <v>0</v>
      </c>
      <c r="AC669" s="4">
        <f t="shared" si="42"/>
        <v>0</v>
      </c>
    </row>
    <row r="670" spans="6:29" ht="20.100000000000001" customHeight="1" x14ac:dyDescent="0.25">
      <c r="F670" s="4">
        <f t="shared" si="40"/>
        <v>0</v>
      </c>
      <c r="G670" s="211">
        <f t="shared" si="43"/>
        <v>0</v>
      </c>
      <c r="H670" s="212"/>
      <c r="I670" s="152"/>
      <c r="J670" s="152"/>
      <c r="K670" s="152"/>
      <c r="L670" s="150"/>
      <c r="M670" s="150"/>
      <c r="N670" s="150"/>
      <c r="O670" s="150"/>
      <c r="P670" s="151"/>
      <c r="Q670" s="150"/>
      <c r="R670" s="150"/>
      <c r="S670" s="150"/>
      <c r="T670" s="150"/>
      <c r="U670" s="150"/>
      <c r="V670" s="150"/>
      <c r="W670" s="150"/>
      <c r="X670" s="150"/>
      <c r="Y670" s="150"/>
      <c r="Z670" s="150"/>
      <c r="AA670" s="152"/>
      <c r="AB670" s="4">
        <f t="shared" si="41"/>
        <v>0</v>
      </c>
      <c r="AC670" s="4">
        <f t="shared" si="42"/>
        <v>0</v>
      </c>
    </row>
    <row r="671" spans="6:29" ht="20.100000000000001" customHeight="1" x14ac:dyDescent="0.25">
      <c r="F671" s="4">
        <f t="shared" si="40"/>
        <v>0</v>
      </c>
      <c r="G671" s="211">
        <f t="shared" si="43"/>
        <v>0</v>
      </c>
      <c r="H671" s="212"/>
      <c r="I671" s="152"/>
      <c r="J671" s="152"/>
      <c r="K671" s="152"/>
      <c r="L671" s="150"/>
      <c r="M671" s="150"/>
      <c r="N671" s="150"/>
      <c r="O671" s="150"/>
      <c r="P671" s="151"/>
      <c r="Q671" s="150"/>
      <c r="R671" s="150"/>
      <c r="S671" s="150"/>
      <c r="T671" s="150"/>
      <c r="U671" s="150"/>
      <c r="V671" s="150"/>
      <c r="W671" s="150"/>
      <c r="X671" s="150"/>
      <c r="Y671" s="150"/>
      <c r="Z671" s="150"/>
      <c r="AA671" s="152"/>
      <c r="AB671" s="4">
        <f t="shared" si="41"/>
        <v>0</v>
      </c>
      <c r="AC671" s="4">
        <f t="shared" si="42"/>
        <v>0</v>
      </c>
    </row>
    <row r="672" spans="6:29" ht="20.100000000000001" customHeight="1" x14ac:dyDescent="0.25">
      <c r="F672" s="4">
        <f t="shared" si="40"/>
        <v>0</v>
      </c>
      <c r="G672" s="211">
        <f t="shared" si="43"/>
        <v>0</v>
      </c>
      <c r="H672" s="212"/>
      <c r="I672" s="152"/>
      <c r="J672" s="152"/>
      <c r="K672" s="152"/>
      <c r="L672" s="150"/>
      <c r="M672" s="150"/>
      <c r="N672" s="150"/>
      <c r="O672" s="150"/>
      <c r="P672" s="151"/>
      <c r="Q672" s="150"/>
      <c r="R672" s="150"/>
      <c r="S672" s="150"/>
      <c r="T672" s="150"/>
      <c r="U672" s="150"/>
      <c r="V672" s="150"/>
      <c r="W672" s="150"/>
      <c r="X672" s="150"/>
      <c r="Y672" s="150"/>
      <c r="Z672" s="150"/>
      <c r="AA672" s="152"/>
      <c r="AB672" s="4">
        <f t="shared" si="41"/>
        <v>0</v>
      </c>
      <c r="AC672" s="4">
        <f t="shared" si="42"/>
        <v>0</v>
      </c>
    </row>
    <row r="673" spans="6:29" ht="20.100000000000001" customHeight="1" x14ac:dyDescent="0.25">
      <c r="F673" s="4">
        <f t="shared" si="40"/>
        <v>0</v>
      </c>
      <c r="G673" s="211">
        <f t="shared" si="43"/>
        <v>0</v>
      </c>
      <c r="H673" s="212"/>
      <c r="I673" s="152"/>
      <c r="J673" s="152"/>
      <c r="K673" s="152"/>
      <c r="L673" s="150"/>
      <c r="M673" s="150"/>
      <c r="N673" s="150"/>
      <c r="O673" s="150"/>
      <c r="P673" s="151"/>
      <c r="Q673" s="150"/>
      <c r="R673" s="150"/>
      <c r="S673" s="150"/>
      <c r="T673" s="150"/>
      <c r="U673" s="150"/>
      <c r="V673" s="150"/>
      <c r="W673" s="150"/>
      <c r="X673" s="150"/>
      <c r="Y673" s="150"/>
      <c r="Z673" s="150"/>
      <c r="AA673" s="152"/>
      <c r="AB673" s="4">
        <f t="shared" si="41"/>
        <v>0</v>
      </c>
      <c r="AC673" s="4">
        <f t="shared" si="42"/>
        <v>0</v>
      </c>
    </row>
    <row r="674" spans="6:29" ht="20.100000000000001" customHeight="1" x14ac:dyDescent="0.25">
      <c r="F674" s="4">
        <f t="shared" si="40"/>
        <v>0</v>
      </c>
      <c r="G674" s="211">
        <f t="shared" si="43"/>
        <v>0</v>
      </c>
      <c r="H674" s="212"/>
      <c r="I674" s="152"/>
      <c r="J674" s="152"/>
      <c r="K674" s="152"/>
      <c r="L674" s="150"/>
      <c r="M674" s="150"/>
      <c r="N674" s="150"/>
      <c r="O674" s="150"/>
      <c r="P674" s="151"/>
      <c r="Q674" s="150"/>
      <c r="R674" s="150"/>
      <c r="S674" s="150"/>
      <c r="T674" s="150"/>
      <c r="U674" s="150"/>
      <c r="V674" s="150"/>
      <c r="W674" s="150"/>
      <c r="X674" s="150"/>
      <c r="Y674" s="150"/>
      <c r="Z674" s="150"/>
      <c r="AA674" s="152"/>
      <c r="AB674" s="4">
        <f t="shared" si="41"/>
        <v>0</v>
      </c>
      <c r="AC674" s="4">
        <f t="shared" si="42"/>
        <v>0</v>
      </c>
    </row>
    <row r="675" spans="6:29" ht="20.100000000000001" customHeight="1" x14ac:dyDescent="0.25">
      <c r="F675" s="4">
        <f t="shared" si="40"/>
        <v>0</v>
      </c>
      <c r="G675" s="211">
        <f t="shared" si="43"/>
        <v>0</v>
      </c>
      <c r="H675" s="212"/>
      <c r="I675" s="152"/>
      <c r="J675" s="152"/>
      <c r="K675" s="152"/>
      <c r="L675" s="150"/>
      <c r="M675" s="150"/>
      <c r="N675" s="150"/>
      <c r="O675" s="150"/>
      <c r="P675" s="151"/>
      <c r="Q675" s="150"/>
      <c r="R675" s="150"/>
      <c r="S675" s="150"/>
      <c r="T675" s="150"/>
      <c r="U675" s="150"/>
      <c r="V675" s="150"/>
      <c r="W675" s="150"/>
      <c r="X675" s="150"/>
      <c r="Y675" s="150"/>
      <c r="Z675" s="150"/>
      <c r="AA675" s="152"/>
      <c r="AB675" s="4">
        <f t="shared" si="41"/>
        <v>0</v>
      </c>
      <c r="AC675" s="4">
        <f t="shared" si="42"/>
        <v>0</v>
      </c>
    </row>
    <row r="676" spans="6:29" ht="20.100000000000001" customHeight="1" x14ac:dyDescent="0.25">
      <c r="F676" s="4">
        <f t="shared" si="40"/>
        <v>0</v>
      </c>
      <c r="G676" s="211">
        <f t="shared" si="43"/>
        <v>0</v>
      </c>
      <c r="H676" s="212"/>
      <c r="I676" s="152"/>
      <c r="J676" s="152"/>
      <c r="K676" s="152"/>
      <c r="L676" s="150"/>
      <c r="M676" s="150"/>
      <c r="N676" s="150"/>
      <c r="O676" s="150"/>
      <c r="P676" s="151"/>
      <c r="Q676" s="150"/>
      <c r="R676" s="150"/>
      <c r="S676" s="150"/>
      <c r="T676" s="150"/>
      <c r="U676" s="150"/>
      <c r="V676" s="150"/>
      <c r="W676" s="150"/>
      <c r="X676" s="150"/>
      <c r="Y676" s="150"/>
      <c r="Z676" s="150"/>
      <c r="AA676" s="152"/>
      <c r="AB676" s="4">
        <f t="shared" si="41"/>
        <v>0</v>
      </c>
      <c r="AC676" s="4">
        <f t="shared" si="42"/>
        <v>0</v>
      </c>
    </row>
    <row r="677" spans="6:29" ht="20.100000000000001" customHeight="1" x14ac:dyDescent="0.25">
      <c r="F677" s="4">
        <f t="shared" si="40"/>
        <v>0</v>
      </c>
      <c r="G677" s="211">
        <f t="shared" si="43"/>
        <v>0</v>
      </c>
      <c r="H677" s="212"/>
      <c r="I677" s="152"/>
      <c r="J677" s="152"/>
      <c r="K677" s="152"/>
      <c r="L677" s="150"/>
      <c r="M677" s="150"/>
      <c r="N677" s="150"/>
      <c r="O677" s="150"/>
      <c r="P677" s="151"/>
      <c r="Q677" s="150"/>
      <c r="R677" s="150"/>
      <c r="S677" s="150"/>
      <c r="T677" s="150"/>
      <c r="U677" s="150"/>
      <c r="V677" s="150"/>
      <c r="W677" s="150"/>
      <c r="X677" s="150"/>
      <c r="Y677" s="150"/>
      <c r="Z677" s="150"/>
      <c r="AA677" s="152"/>
      <c r="AB677" s="4">
        <f t="shared" si="41"/>
        <v>0</v>
      </c>
      <c r="AC677" s="4">
        <f t="shared" si="42"/>
        <v>0</v>
      </c>
    </row>
    <row r="678" spans="6:29" ht="20.100000000000001" customHeight="1" x14ac:dyDescent="0.25">
      <c r="F678" s="4">
        <f t="shared" si="40"/>
        <v>0</v>
      </c>
      <c r="G678" s="211">
        <f t="shared" si="43"/>
        <v>0</v>
      </c>
      <c r="H678" s="212"/>
      <c r="I678" s="152"/>
      <c r="J678" s="152"/>
      <c r="K678" s="152"/>
      <c r="L678" s="150"/>
      <c r="M678" s="150"/>
      <c r="N678" s="150"/>
      <c r="O678" s="150"/>
      <c r="P678" s="151"/>
      <c r="Q678" s="150"/>
      <c r="R678" s="150"/>
      <c r="S678" s="150"/>
      <c r="T678" s="150"/>
      <c r="U678" s="150"/>
      <c r="V678" s="150"/>
      <c r="W678" s="150"/>
      <c r="X678" s="150"/>
      <c r="Y678" s="150"/>
      <c r="Z678" s="150"/>
      <c r="AA678" s="152"/>
      <c r="AB678" s="4">
        <f t="shared" si="41"/>
        <v>0</v>
      </c>
      <c r="AC678" s="4">
        <f t="shared" si="42"/>
        <v>0</v>
      </c>
    </row>
    <row r="679" spans="6:29" ht="20.100000000000001" customHeight="1" x14ac:dyDescent="0.25">
      <c r="F679" s="4">
        <f t="shared" si="40"/>
        <v>0</v>
      </c>
      <c r="G679" s="211">
        <f t="shared" si="43"/>
        <v>0</v>
      </c>
      <c r="H679" s="212"/>
      <c r="I679" s="152"/>
      <c r="J679" s="152"/>
      <c r="K679" s="152"/>
      <c r="L679" s="150"/>
      <c r="M679" s="150"/>
      <c r="N679" s="150"/>
      <c r="O679" s="150"/>
      <c r="P679" s="151"/>
      <c r="Q679" s="150"/>
      <c r="R679" s="150"/>
      <c r="S679" s="150"/>
      <c r="T679" s="150"/>
      <c r="U679" s="150"/>
      <c r="V679" s="150"/>
      <c r="W679" s="150"/>
      <c r="X679" s="150"/>
      <c r="Y679" s="150"/>
      <c r="Z679" s="150"/>
      <c r="AA679" s="152"/>
      <c r="AB679" s="4">
        <f t="shared" si="41"/>
        <v>0</v>
      </c>
      <c r="AC679" s="4">
        <f t="shared" si="42"/>
        <v>0</v>
      </c>
    </row>
    <row r="680" spans="6:29" ht="20.100000000000001" customHeight="1" x14ac:dyDescent="0.25">
      <c r="F680" s="4">
        <f t="shared" si="40"/>
        <v>0</v>
      </c>
      <c r="G680" s="211">
        <f t="shared" si="43"/>
        <v>0</v>
      </c>
      <c r="H680" s="212"/>
      <c r="I680" s="152"/>
      <c r="J680" s="152"/>
      <c r="K680" s="152"/>
      <c r="L680" s="150"/>
      <c r="M680" s="150"/>
      <c r="N680" s="150"/>
      <c r="O680" s="150"/>
      <c r="P680" s="151"/>
      <c r="Q680" s="150"/>
      <c r="R680" s="150"/>
      <c r="S680" s="150"/>
      <c r="T680" s="150"/>
      <c r="U680" s="150"/>
      <c r="V680" s="150"/>
      <c r="W680" s="150"/>
      <c r="X680" s="150"/>
      <c r="Y680" s="150"/>
      <c r="Z680" s="150"/>
      <c r="AA680" s="152"/>
      <c r="AB680" s="4">
        <f t="shared" si="41"/>
        <v>0</v>
      </c>
      <c r="AC680" s="4">
        <f t="shared" si="42"/>
        <v>0</v>
      </c>
    </row>
    <row r="681" spans="6:29" ht="20.100000000000001" customHeight="1" x14ac:dyDescent="0.25">
      <c r="F681" s="4">
        <f t="shared" si="40"/>
        <v>0</v>
      </c>
      <c r="G681" s="211">
        <f t="shared" si="43"/>
        <v>0</v>
      </c>
      <c r="H681" s="212"/>
      <c r="I681" s="152"/>
      <c r="J681" s="152"/>
      <c r="K681" s="152"/>
      <c r="L681" s="150"/>
      <c r="M681" s="150"/>
      <c r="N681" s="150"/>
      <c r="O681" s="150"/>
      <c r="P681" s="151"/>
      <c r="Q681" s="150"/>
      <c r="R681" s="150"/>
      <c r="S681" s="150"/>
      <c r="T681" s="150"/>
      <c r="U681" s="150"/>
      <c r="V681" s="150"/>
      <c r="W681" s="150"/>
      <c r="X681" s="150"/>
      <c r="Y681" s="150"/>
      <c r="Z681" s="150"/>
      <c r="AA681" s="152"/>
      <c r="AB681" s="4">
        <f t="shared" si="41"/>
        <v>0</v>
      </c>
      <c r="AC681" s="4">
        <f t="shared" si="42"/>
        <v>0</v>
      </c>
    </row>
    <row r="682" spans="6:29" ht="20.100000000000001" customHeight="1" x14ac:dyDescent="0.25">
      <c r="F682" s="4">
        <f t="shared" si="40"/>
        <v>0</v>
      </c>
      <c r="G682" s="211">
        <f t="shared" si="43"/>
        <v>0</v>
      </c>
      <c r="H682" s="212"/>
      <c r="I682" s="152"/>
      <c r="J682" s="152"/>
      <c r="K682" s="152"/>
      <c r="L682" s="150"/>
      <c r="M682" s="150"/>
      <c r="N682" s="150"/>
      <c r="O682" s="150"/>
      <c r="P682" s="151"/>
      <c r="Q682" s="150"/>
      <c r="R682" s="150"/>
      <c r="S682" s="150"/>
      <c r="T682" s="150"/>
      <c r="U682" s="150"/>
      <c r="V682" s="150"/>
      <c r="W682" s="150"/>
      <c r="X682" s="150"/>
      <c r="Y682" s="150"/>
      <c r="Z682" s="150"/>
      <c r="AA682" s="152"/>
      <c r="AB682" s="4">
        <f t="shared" si="41"/>
        <v>0</v>
      </c>
      <c r="AC682" s="4">
        <f t="shared" si="42"/>
        <v>0</v>
      </c>
    </row>
    <row r="683" spans="6:29" ht="20.100000000000001" customHeight="1" x14ac:dyDescent="0.25">
      <c r="F683" s="4">
        <f t="shared" si="40"/>
        <v>0</v>
      </c>
      <c r="G683" s="211">
        <f t="shared" si="43"/>
        <v>0</v>
      </c>
      <c r="H683" s="212"/>
      <c r="I683" s="152"/>
      <c r="J683" s="152"/>
      <c r="K683" s="152"/>
      <c r="L683" s="150"/>
      <c r="M683" s="150"/>
      <c r="N683" s="150"/>
      <c r="O683" s="150"/>
      <c r="P683" s="151"/>
      <c r="Q683" s="150"/>
      <c r="R683" s="150"/>
      <c r="S683" s="150"/>
      <c r="T683" s="150"/>
      <c r="U683" s="150"/>
      <c r="V683" s="150"/>
      <c r="W683" s="150"/>
      <c r="X683" s="150"/>
      <c r="Y683" s="150"/>
      <c r="Z683" s="150"/>
      <c r="AA683" s="152"/>
      <c r="AB683" s="4">
        <f t="shared" si="41"/>
        <v>0</v>
      </c>
      <c r="AC683" s="4">
        <f t="shared" si="42"/>
        <v>0</v>
      </c>
    </row>
    <row r="684" spans="6:29" ht="20.100000000000001" customHeight="1" x14ac:dyDescent="0.25">
      <c r="F684" s="4">
        <f t="shared" si="40"/>
        <v>0</v>
      </c>
      <c r="G684" s="211">
        <f t="shared" si="43"/>
        <v>0</v>
      </c>
      <c r="H684" s="212"/>
      <c r="I684" s="152"/>
      <c r="J684" s="152"/>
      <c r="K684" s="152"/>
      <c r="L684" s="150"/>
      <c r="M684" s="150"/>
      <c r="N684" s="150"/>
      <c r="O684" s="150"/>
      <c r="P684" s="151"/>
      <c r="Q684" s="150"/>
      <c r="R684" s="150"/>
      <c r="S684" s="150"/>
      <c r="T684" s="150"/>
      <c r="U684" s="150"/>
      <c r="V684" s="150"/>
      <c r="W684" s="150"/>
      <c r="X684" s="150"/>
      <c r="Y684" s="150"/>
      <c r="Z684" s="150"/>
      <c r="AA684" s="152"/>
      <c r="AB684" s="4">
        <f t="shared" si="41"/>
        <v>0</v>
      </c>
      <c r="AC684" s="4">
        <f t="shared" si="42"/>
        <v>0</v>
      </c>
    </row>
    <row r="685" spans="6:29" ht="20.100000000000001" customHeight="1" x14ac:dyDescent="0.25">
      <c r="F685" s="4">
        <f t="shared" si="40"/>
        <v>0</v>
      </c>
      <c r="G685" s="211">
        <f t="shared" si="43"/>
        <v>0</v>
      </c>
      <c r="H685" s="212"/>
      <c r="I685" s="152"/>
      <c r="J685" s="152"/>
      <c r="K685" s="152"/>
      <c r="L685" s="150"/>
      <c r="M685" s="150"/>
      <c r="N685" s="150"/>
      <c r="O685" s="150"/>
      <c r="P685" s="151"/>
      <c r="Q685" s="150"/>
      <c r="R685" s="150"/>
      <c r="S685" s="150"/>
      <c r="T685" s="150"/>
      <c r="U685" s="150"/>
      <c r="V685" s="150"/>
      <c r="W685" s="150"/>
      <c r="X685" s="150"/>
      <c r="Y685" s="150"/>
      <c r="Z685" s="150"/>
      <c r="AA685" s="152"/>
      <c r="AB685" s="4">
        <f t="shared" si="41"/>
        <v>0</v>
      </c>
      <c r="AC685" s="4">
        <f t="shared" si="42"/>
        <v>0</v>
      </c>
    </row>
    <row r="686" spans="6:29" ht="20.100000000000001" customHeight="1" x14ac:dyDescent="0.25">
      <c r="F686" s="4">
        <f t="shared" si="40"/>
        <v>0</v>
      </c>
      <c r="G686" s="211">
        <f t="shared" si="43"/>
        <v>0</v>
      </c>
      <c r="H686" s="212"/>
      <c r="I686" s="152"/>
      <c r="J686" s="152"/>
      <c r="K686" s="152"/>
      <c r="L686" s="150"/>
      <c r="M686" s="150"/>
      <c r="N686" s="150"/>
      <c r="O686" s="150"/>
      <c r="P686" s="151"/>
      <c r="Q686" s="150"/>
      <c r="R686" s="150"/>
      <c r="S686" s="150"/>
      <c r="T686" s="150"/>
      <c r="U686" s="150"/>
      <c r="V686" s="150"/>
      <c r="W686" s="150"/>
      <c r="X686" s="150"/>
      <c r="Y686" s="150"/>
      <c r="Z686" s="150"/>
      <c r="AA686" s="152"/>
      <c r="AB686" s="4">
        <f t="shared" si="41"/>
        <v>0</v>
      </c>
      <c r="AC686" s="4">
        <f t="shared" si="42"/>
        <v>0</v>
      </c>
    </row>
    <row r="687" spans="6:29" ht="20.100000000000001" customHeight="1" x14ac:dyDescent="0.25">
      <c r="F687" s="4">
        <f t="shared" si="40"/>
        <v>0</v>
      </c>
      <c r="G687" s="211">
        <f t="shared" si="43"/>
        <v>0</v>
      </c>
      <c r="H687" s="212"/>
      <c r="I687" s="152"/>
      <c r="J687" s="152"/>
      <c r="K687" s="152"/>
      <c r="L687" s="150"/>
      <c r="M687" s="150"/>
      <c r="N687" s="150"/>
      <c r="O687" s="150"/>
      <c r="P687" s="151"/>
      <c r="Q687" s="150"/>
      <c r="R687" s="150"/>
      <c r="S687" s="150"/>
      <c r="T687" s="150"/>
      <c r="U687" s="150"/>
      <c r="V687" s="150"/>
      <c r="W687" s="150"/>
      <c r="X687" s="150"/>
      <c r="Y687" s="150"/>
      <c r="Z687" s="150"/>
      <c r="AA687" s="152"/>
      <c r="AB687" s="4">
        <f t="shared" si="41"/>
        <v>0</v>
      </c>
      <c r="AC687" s="4">
        <f t="shared" si="42"/>
        <v>0</v>
      </c>
    </row>
    <row r="688" spans="6:29" ht="20.100000000000001" customHeight="1" x14ac:dyDescent="0.25">
      <c r="F688" s="4">
        <f t="shared" si="40"/>
        <v>0</v>
      </c>
      <c r="G688" s="211">
        <f t="shared" si="43"/>
        <v>0</v>
      </c>
      <c r="H688" s="212"/>
      <c r="I688" s="152"/>
      <c r="J688" s="152"/>
      <c r="K688" s="152"/>
      <c r="L688" s="150"/>
      <c r="M688" s="150"/>
      <c r="N688" s="150"/>
      <c r="O688" s="150"/>
      <c r="P688" s="151"/>
      <c r="Q688" s="150"/>
      <c r="R688" s="150"/>
      <c r="S688" s="150"/>
      <c r="T688" s="150"/>
      <c r="U688" s="150"/>
      <c r="V688" s="150"/>
      <c r="W688" s="150"/>
      <c r="X688" s="150"/>
      <c r="Y688" s="150"/>
      <c r="Z688" s="150"/>
      <c r="AA688" s="152"/>
      <c r="AB688" s="4">
        <f t="shared" si="41"/>
        <v>0</v>
      </c>
      <c r="AC688" s="4">
        <f t="shared" si="42"/>
        <v>0</v>
      </c>
    </row>
    <row r="689" spans="6:29" ht="20.100000000000001" customHeight="1" x14ac:dyDescent="0.25">
      <c r="F689" s="4">
        <f t="shared" si="40"/>
        <v>0</v>
      </c>
      <c r="G689" s="211">
        <f t="shared" si="43"/>
        <v>0</v>
      </c>
      <c r="H689" s="212"/>
      <c r="I689" s="152"/>
      <c r="J689" s="152"/>
      <c r="K689" s="152"/>
      <c r="L689" s="150"/>
      <c r="M689" s="150"/>
      <c r="N689" s="150"/>
      <c r="O689" s="150"/>
      <c r="P689" s="151"/>
      <c r="Q689" s="150"/>
      <c r="R689" s="150"/>
      <c r="S689" s="150"/>
      <c r="T689" s="150"/>
      <c r="U689" s="150"/>
      <c r="V689" s="150"/>
      <c r="W689" s="150"/>
      <c r="X689" s="150"/>
      <c r="Y689" s="150"/>
      <c r="Z689" s="150"/>
      <c r="AA689" s="152"/>
      <c r="AB689" s="4">
        <f t="shared" si="41"/>
        <v>0</v>
      </c>
      <c r="AC689" s="4">
        <f t="shared" si="42"/>
        <v>0</v>
      </c>
    </row>
    <row r="690" spans="6:29" ht="20.100000000000001" customHeight="1" x14ac:dyDescent="0.25">
      <c r="F690" s="4">
        <f t="shared" si="40"/>
        <v>0</v>
      </c>
      <c r="G690" s="211">
        <f t="shared" si="43"/>
        <v>0</v>
      </c>
      <c r="H690" s="212"/>
      <c r="I690" s="152"/>
      <c r="J690" s="152"/>
      <c r="K690" s="152"/>
      <c r="L690" s="150"/>
      <c r="M690" s="150"/>
      <c r="N690" s="150"/>
      <c r="O690" s="150"/>
      <c r="P690" s="151"/>
      <c r="Q690" s="150"/>
      <c r="R690" s="150"/>
      <c r="S690" s="150"/>
      <c r="T690" s="150"/>
      <c r="U690" s="150"/>
      <c r="V690" s="150"/>
      <c r="W690" s="150"/>
      <c r="X690" s="150"/>
      <c r="Y690" s="150"/>
      <c r="Z690" s="150"/>
      <c r="AA690" s="152"/>
      <c r="AB690" s="4">
        <f t="shared" si="41"/>
        <v>0</v>
      </c>
      <c r="AC690" s="4">
        <f t="shared" si="42"/>
        <v>0</v>
      </c>
    </row>
    <row r="691" spans="6:29" ht="20.100000000000001" customHeight="1" x14ac:dyDescent="0.25">
      <c r="F691" s="4">
        <f t="shared" si="40"/>
        <v>0</v>
      </c>
      <c r="G691" s="211">
        <f t="shared" si="43"/>
        <v>0</v>
      </c>
      <c r="H691" s="212"/>
      <c r="I691" s="152"/>
      <c r="J691" s="152"/>
      <c r="K691" s="152"/>
      <c r="L691" s="150"/>
      <c r="M691" s="150"/>
      <c r="N691" s="150"/>
      <c r="O691" s="150"/>
      <c r="P691" s="151"/>
      <c r="Q691" s="150"/>
      <c r="R691" s="150"/>
      <c r="S691" s="150"/>
      <c r="T691" s="150"/>
      <c r="U691" s="150"/>
      <c r="V691" s="150"/>
      <c r="W691" s="150"/>
      <c r="X691" s="150"/>
      <c r="Y691" s="150"/>
      <c r="Z691" s="150"/>
      <c r="AA691" s="152"/>
      <c r="AB691" s="4">
        <f t="shared" si="41"/>
        <v>0</v>
      </c>
      <c r="AC691" s="4">
        <f t="shared" si="42"/>
        <v>0</v>
      </c>
    </row>
    <row r="692" spans="6:29" ht="20.100000000000001" customHeight="1" x14ac:dyDescent="0.25">
      <c r="F692" s="4">
        <f t="shared" si="40"/>
        <v>0</v>
      </c>
      <c r="G692" s="211">
        <f t="shared" si="43"/>
        <v>0</v>
      </c>
      <c r="H692" s="212"/>
      <c r="I692" s="152"/>
      <c r="J692" s="152"/>
      <c r="K692" s="152"/>
      <c r="L692" s="150"/>
      <c r="M692" s="150"/>
      <c r="N692" s="150"/>
      <c r="O692" s="150"/>
      <c r="P692" s="151"/>
      <c r="Q692" s="150"/>
      <c r="R692" s="150"/>
      <c r="S692" s="150"/>
      <c r="T692" s="150"/>
      <c r="U692" s="150"/>
      <c r="V692" s="150"/>
      <c r="W692" s="150"/>
      <c r="X692" s="150"/>
      <c r="Y692" s="150"/>
      <c r="Z692" s="150"/>
      <c r="AA692" s="152"/>
      <c r="AB692" s="4">
        <f t="shared" si="41"/>
        <v>0</v>
      </c>
      <c r="AC692" s="4">
        <f t="shared" si="42"/>
        <v>0</v>
      </c>
    </row>
    <row r="693" spans="6:29" ht="20.100000000000001" customHeight="1" x14ac:dyDescent="0.25">
      <c r="F693" s="4">
        <f t="shared" si="40"/>
        <v>0</v>
      </c>
      <c r="G693" s="211">
        <f t="shared" si="43"/>
        <v>0</v>
      </c>
      <c r="H693" s="212"/>
      <c r="I693" s="152"/>
      <c r="J693" s="152"/>
      <c r="K693" s="152"/>
      <c r="L693" s="150"/>
      <c r="M693" s="150"/>
      <c r="N693" s="150"/>
      <c r="O693" s="150"/>
      <c r="P693" s="151"/>
      <c r="Q693" s="150"/>
      <c r="R693" s="150"/>
      <c r="S693" s="150"/>
      <c r="T693" s="150"/>
      <c r="U693" s="150"/>
      <c r="V693" s="150"/>
      <c r="W693" s="150"/>
      <c r="X693" s="150"/>
      <c r="Y693" s="150"/>
      <c r="Z693" s="150"/>
      <c r="AA693" s="152"/>
      <c r="AB693" s="4">
        <f t="shared" si="41"/>
        <v>0</v>
      </c>
      <c r="AC693" s="4">
        <f t="shared" si="42"/>
        <v>0</v>
      </c>
    </row>
    <row r="694" spans="6:29" ht="20.100000000000001" customHeight="1" x14ac:dyDescent="0.25">
      <c r="F694" s="4">
        <f t="shared" si="40"/>
        <v>0</v>
      </c>
      <c r="G694" s="211">
        <f t="shared" si="43"/>
        <v>0</v>
      </c>
      <c r="H694" s="212"/>
      <c r="I694" s="152"/>
      <c r="J694" s="152"/>
      <c r="K694" s="152"/>
      <c r="L694" s="150"/>
      <c r="M694" s="150"/>
      <c r="N694" s="150"/>
      <c r="O694" s="150"/>
      <c r="P694" s="151"/>
      <c r="Q694" s="150"/>
      <c r="R694" s="150"/>
      <c r="S694" s="150"/>
      <c r="T694" s="150"/>
      <c r="U694" s="150"/>
      <c r="V694" s="150"/>
      <c r="W694" s="150"/>
      <c r="X694" s="150"/>
      <c r="Y694" s="150"/>
      <c r="Z694" s="150"/>
      <c r="AA694" s="152"/>
      <c r="AB694" s="4">
        <f t="shared" si="41"/>
        <v>0</v>
      </c>
      <c r="AC694" s="4">
        <f t="shared" si="42"/>
        <v>0</v>
      </c>
    </row>
    <row r="695" spans="6:29" ht="20.100000000000001" customHeight="1" x14ac:dyDescent="0.25">
      <c r="F695" s="4">
        <f t="shared" si="40"/>
        <v>0</v>
      </c>
      <c r="G695" s="211">
        <f t="shared" si="43"/>
        <v>0</v>
      </c>
      <c r="H695" s="212"/>
      <c r="I695" s="152"/>
      <c r="J695" s="152"/>
      <c r="K695" s="152"/>
      <c r="L695" s="150"/>
      <c r="M695" s="150"/>
      <c r="N695" s="150"/>
      <c r="O695" s="150"/>
      <c r="P695" s="151"/>
      <c r="Q695" s="150"/>
      <c r="R695" s="150"/>
      <c r="S695" s="150"/>
      <c r="T695" s="150"/>
      <c r="U695" s="150"/>
      <c r="V695" s="150"/>
      <c r="W695" s="150"/>
      <c r="X695" s="150"/>
      <c r="Y695" s="150"/>
      <c r="Z695" s="150"/>
      <c r="AA695" s="152"/>
      <c r="AB695" s="4">
        <f t="shared" si="41"/>
        <v>0</v>
      </c>
      <c r="AC695" s="4">
        <f t="shared" si="42"/>
        <v>0</v>
      </c>
    </row>
    <row r="696" spans="6:29" ht="20.100000000000001" customHeight="1" x14ac:dyDescent="0.25">
      <c r="F696" s="4">
        <f t="shared" si="40"/>
        <v>0</v>
      </c>
      <c r="G696" s="211">
        <f t="shared" si="43"/>
        <v>0</v>
      </c>
      <c r="H696" s="212"/>
      <c r="I696" s="152"/>
      <c r="J696" s="152"/>
      <c r="K696" s="152"/>
      <c r="L696" s="150"/>
      <c r="M696" s="150"/>
      <c r="N696" s="150"/>
      <c r="O696" s="150"/>
      <c r="P696" s="151"/>
      <c r="Q696" s="150"/>
      <c r="R696" s="150"/>
      <c r="S696" s="150"/>
      <c r="T696" s="150"/>
      <c r="U696" s="150"/>
      <c r="V696" s="150"/>
      <c r="W696" s="150"/>
      <c r="X696" s="150"/>
      <c r="Y696" s="150"/>
      <c r="Z696" s="150"/>
      <c r="AA696" s="152"/>
      <c r="AB696" s="4">
        <f t="shared" si="41"/>
        <v>0</v>
      </c>
      <c r="AC696" s="4">
        <f t="shared" si="42"/>
        <v>0</v>
      </c>
    </row>
    <row r="697" spans="6:29" ht="20.100000000000001" customHeight="1" x14ac:dyDescent="0.25">
      <c r="F697" s="4">
        <f t="shared" si="40"/>
        <v>0</v>
      </c>
      <c r="G697" s="211">
        <f t="shared" si="43"/>
        <v>0</v>
      </c>
      <c r="H697" s="212"/>
      <c r="I697" s="152"/>
      <c r="J697" s="152"/>
      <c r="K697" s="152"/>
      <c r="L697" s="150"/>
      <c r="M697" s="150"/>
      <c r="N697" s="150"/>
      <c r="O697" s="150"/>
      <c r="P697" s="151"/>
      <c r="Q697" s="150"/>
      <c r="R697" s="150"/>
      <c r="S697" s="150"/>
      <c r="T697" s="150"/>
      <c r="U697" s="150"/>
      <c r="V697" s="150"/>
      <c r="W697" s="150"/>
      <c r="X697" s="150"/>
      <c r="Y697" s="150"/>
      <c r="Z697" s="150"/>
      <c r="AA697" s="152"/>
      <c r="AB697" s="4">
        <f t="shared" si="41"/>
        <v>0</v>
      </c>
      <c r="AC697" s="4">
        <f t="shared" si="42"/>
        <v>0</v>
      </c>
    </row>
    <row r="698" spans="6:29" ht="20.100000000000001" customHeight="1" x14ac:dyDescent="0.25">
      <c r="F698" s="4">
        <f t="shared" si="40"/>
        <v>0</v>
      </c>
      <c r="G698" s="211">
        <f t="shared" si="43"/>
        <v>0</v>
      </c>
      <c r="H698" s="212"/>
      <c r="I698" s="152"/>
      <c r="J698" s="152"/>
      <c r="K698" s="152"/>
      <c r="L698" s="150"/>
      <c r="M698" s="150"/>
      <c r="N698" s="150"/>
      <c r="O698" s="150"/>
      <c r="P698" s="151"/>
      <c r="Q698" s="150"/>
      <c r="R698" s="150"/>
      <c r="S698" s="150"/>
      <c r="T698" s="150"/>
      <c r="U698" s="150"/>
      <c r="V698" s="150"/>
      <c r="W698" s="150"/>
      <c r="X698" s="150"/>
      <c r="Y698" s="150"/>
      <c r="Z698" s="150"/>
      <c r="AA698" s="152"/>
      <c r="AB698" s="4">
        <f t="shared" si="41"/>
        <v>0</v>
      </c>
      <c r="AC698" s="4">
        <f t="shared" si="42"/>
        <v>0</v>
      </c>
    </row>
    <row r="699" spans="6:29" ht="20.100000000000001" customHeight="1" x14ac:dyDescent="0.25">
      <c r="F699" s="4">
        <f t="shared" si="40"/>
        <v>0</v>
      </c>
      <c r="G699" s="211">
        <f t="shared" si="43"/>
        <v>0</v>
      </c>
      <c r="H699" s="212"/>
      <c r="I699" s="152"/>
      <c r="J699" s="152"/>
      <c r="K699" s="152"/>
      <c r="L699" s="150"/>
      <c r="M699" s="150"/>
      <c r="N699" s="150"/>
      <c r="O699" s="150"/>
      <c r="P699" s="151"/>
      <c r="Q699" s="150"/>
      <c r="R699" s="150"/>
      <c r="S699" s="150"/>
      <c r="T699" s="150"/>
      <c r="U699" s="150"/>
      <c r="V699" s="150"/>
      <c r="W699" s="150"/>
      <c r="X699" s="150"/>
      <c r="Y699" s="150"/>
      <c r="Z699" s="150"/>
      <c r="AA699" s="152"/>
      <c r="AB699" s="4">
        <f t="shared" si="41"/>
        <v>0</v>
      </c>
      <c r="AC699" s="4">
        <f t="shared" si="42"/>
        <v>0</v>
      </c>
    </row>
    <row r="700" spans="6:29" ht="20.100000000000001" customHeight="1" x14ac:dyDescent="0.25">
      <c r="F700" s="4">
        <f t="shared" si="40"/>
        <v>0</v>
      </c>
      <c r="G700" s="211">
        <f t="shared" si="43"/>
        <v>0</v>
      </c>
      <c r="H700" s="212"/>
      <c r="I700" s="152"/>
      <c r="J700" s="152"/>
      <c r="K700" s="152"/>
      <c r="L700" s="150"/>
      <c r="M700" s="150"/>
      <c r="N700" s="150"/>
      <c r="O700" s="150"/>
      <c r="P700" s="151"/>
      <c r="Q700" s="150"/>
      <c r="R700" s="150"/>
      <c r="S700" s="150"/>
      <c r="T700" s="150"/>
      <c r="U700" s="150"/>
      <c r="V700" s="150"/>
      <c r="W700" s="150"/>
      <c r="X700" s="150"/>
      <c r="Y700" s="150"/>
      <c r="Z700" s="150"/>
      <c r="AA700" s="152"/>
      <c r="AB700" s="4">
        <f t="shared" si="41"/>
        <v>0</v>
      </c>
      <c r="AC700" s="4">
        <f t="shared" si="42"/>
        <v>0</v>
      </c>
    </row>
    <row r="701" spans="6:29" ht="20.100000000000001" customHeight="1" x14ac:dyDescent="0.25">
      <c r="F701" s="4">
        <f t="shared" si="40"/>
        <v>0</v>
      </c>
      <c r="G701" s="211">
        <f t="shared" si="43"/>
        <v>0</v>
      </c>
      <c r="H701" s="212"/>
      <c r="I701" s="152"/>
      <c r="J701" s="152"/>
      <c r="K701" s="152"/>
      <c r="L701" s="150"/>
      <c r="M701" s="150"/>
      <c r="N701" s="150"/>
      <c r="O701" s="150"/>
      <c r="P701" s="151"/>
      <c r="Q701" s="150"/>
      <c r="R701" s="150"/>
      <c r="S701" s="150"/>
      <c r="T701" s="150"/>
      <c r="U701" s="150"/>
      <c r="V701" s="150"/>
      <c r="W701" s="150"/>
      <c r="X701" s="150"/>
      <c r="Y701" s="150"/>
      <c r="Z701" s="150"/>
      <c r="AA701" s="152"/>
      <c r="AB701" s="4">
        <f t="shared" si="41"/>
        <v>0</v>
      </c>
      <c r="AC701" s="4">
        <f t="shared" si="42"/>
        <v>0</v>
      </c>
    </row>
    <row r="702" spans="6:29" ht="20.100000000000001" customHeight="1" x14ac:dyDescent="0.25">
      <c r="F702" s="4">
        <f t="shared" si="40"/>
        <v>0</v>
      </c>
      <c r="G702" s="211">
        <f t="shared" si="43"/>
        <v>0</v>
      </c>
      <c r="H702" s="212"/>
      <c r="I702" s="152"/>
      <c r="J702" s="152"/>
      <c r="K702" s="152"/>
      <c r="L702" s="150"/>
      <c r="M702" s="150"/>
      <c r="N702" s="150"/>
      <c r="O702" s="150"/>
      <c r="P702" s="151"/>
      <c r="Q702" s="150"/>
      <c r="R702" s="150"/>
      <c r="S702" s="150"/>
      <c r="T702" s="150"/>
      <c r="U702" s="150"/>
      <c r="V702" s="150"/>
      <c r="W702" s="150"/>
      <c r="X702" s="150"/>
      <c r="Y702" s="150"/>
      <c r="Z702" s="150"/>
      <c r="AA702" s="152"/>
      <c r="AB702" s="4">
        <f t="shared" si="41"/>
        <v>0</v>
      </c>
      <c r="AC702" s="4">
        <f t="shared" si="42"/>
        <v>0</v>
      </c>
    </row>
    <row r="703" spans="6:29" ht="20.100000000000001" customHeight="1" x14ac:dyDescent="0.25">
      <c r="F703" s="4">
        <f t="shared" si="40"/>
        <v>0</v>
      </c>
      <c r="G703" s="211">
        <f t="shared" si="43"/>
        <v>0</v>
      </c>
      <c r="H703" s="212"/>
      <c r="I703" s="152"/>
      <c r="J703" s="152"/>
      <c r="K703" s="152"/>
      <c r="L703" s="150"/>
      <c r="M703" s="150"/>
      <c r="N703" s="150"/>
      <c r="O703" s="150"/>
      <c r="P703" s="151"/>
      <c r="Q703" s="150"/>
      <c r="R703" s="150"/>
      <c r="S703" s="150"/>
      <c r="T703" s="150"/>
      <c r="U703" s="150"/>
      <c r="V703" s="150"/>
      <c r="W703" s="150"/>
      <c r="X703" s="150"/>
      <c r="Y703" s="150"/>
      <c r="Z703" s="150"/>
      <c r="AA703" s="152"/>
      <c r="AB703" s="4">
        <f t="shared" si="41"/>
        <v>0</v>
      </c>
      <c r="AC703" s="4">
        <f t="shared" si="42"/>
        <v>0</v>
      </c>
    </row>
    <row r="704" spans="6:29" ht="20.100000000000001" customHeight="1" x14ac:dyDescent="0.25">
      <c r="F704" s="4">
        <f t="shared" si="40"/>
        <v>0</v>
      </c>
      <c r="G704" s="211">
        <f t="shared" si="43"/>
        <v>0</v>
      </c>
      <c r="H704" s="212"/>
      <c r="I704" s="152"/>
      <c r="J704" s="152"/>
      <c r="K704" s="152"/>
      <c r="L704" s="150"/>
      <c r="M704" s="150"/>
      <c r="N704" s="150"/>
      <c r="O704" s="150"/>
      <c r="P704" s="151"/>
      <c r="Q704" s="150"/>
      <c r="R704" s="150"/>
      <c r="S704" s="150"/>
      <c r="T704" s="150"/>
      <c r="U704" s="150"/>
      <c r="V704" s="150"/>
      <c r="W704" s="150"/>
      <c r="X704" s="150"/>
      <c r="Y704" s="150"/>
      <c r="Z704" s="150"/>
      <c r="AA704" s="152"/>
      <c r="AB704" s="4">
        <f t="shared" si="41"/>
        <v>0</v>
      </c>
      <c r="AC704" s="4">
        <f t="shared" si="42"/>
        <v>0</v>
      </c>
    </row>
    <row r="705" spans="6:29" ht="20.100000000000001" customHeight="1" x14ac:dyDescent="0.25">
      <c r="F705" s="4">
        <f t="shared" si="40"/>
        <v>0</v>
      </c>
      <c r="G705" s="211">
        <f t="shared" si="43"/>
        <v>0</v>
      </c>
      <c r="H705" s="212"/>
      <c r="I705" s="152"/>
      <c r="J705" s="152"/>
      <c r="K705" s="152"/>
      <c r="L705" s="150"/>
      <c r="M705" s="150"/>
      <c r="N705" s="150"/>
      <c r="O705" s="150"/>
      <c r="P705" s="151"/>
      <c r="Q705" s="150"/>
      <c r="R705" s="150"/>
      <c r="S705" s="150"/>
      <c r="T705" s="150"/>
      <c r="U705" s="150"/>
      <c r="V705" s="150"/>
      <c r="W705" s="150"/>
      <c r="X705" s="150"/>
      <c r="Y705" s="150"/>
      <c r="Z705" s="150"/>
      <c r="AA705" s="152"/>
      <c r="AB705" s="4">
        <f t="shared" si="41"/>
        <v>0</v>
      </c>
      <c r="AC705" s="4">
        <f t="shared" si="42"/>
        <v>0</v>
      </c>
    </row>
    <row r="706" spans="6:29" ht="20.100000000000001" customHeight="1" x14ac:dyDescent="0.25">
      <c r="F706" s="4">
        <f t="shared" si="40"/>
        <v>0</v>
      </c>
      <c r="G706" s="211">
        <f t="shared" si="43"/>
        <v>0</v>
      </c>
      <c r="H706" s="212"/>
      <c r="I706" s="152"/>
      <c r="J706" s="152"/>
      <c r="K706" s="152"/>
      <c r="L706" s="150"/>
      <c r="M706" s="150"/>
      <c r="N706" s="150"/>
      <c r="O706" s="150"/>
      <c r="P706" s="151"/>
      <c r="Q706" s="150"/>
      <c r="R706" s="150"/>
      <c r="S706" s="150"/>
      <c r="T706" s="150"/>
      <c r="U706" s="150"/>
      <c r="V706" s="150"/>
      <c r="W706" s="150"/>
      <c r="X706" s="150"/>
      <c r="Y706" s="150"/>
      <c r="Z706" s="150"/>
      <c r="AA706" s="152"/>
      <c r="AB706" s="4">
        <f t="shared" si="41"/>
        <v>0</v>
      </c>
      <c r="AC706" s="4">
        <f t="shared" si="42"/>
        <v>0</v>
      </c>
    </row>
    <row r="707" spans="6:29" ht="20.100000000000001" customHeight="1" x14ac:dyDescent="0.25">
      <c r="F707" s="4">
        <f t="shared" si="40"/>
        <v>0</v>
      </c>
      <c r="G707" s="211">
        <f t="shared" si="43"/>
        <v>0</v>
      </c>
      <c r="H707" s="212"/>
      <c r="I707" s="152"/>
      <c r="J707" s="152"/>
      <c r="K707" s="152"/>
      <c r="L707" s="150"/>
      <c r="M707" s="150"/>
      <c r="N707" s="150"/>
      <c r="O707" s="150"/>
      <c r="P707" s="151"/>
      <c r="Q707" s="150"/>
      <c r="R707" s="150"/>
      <c r="S707" s="150"/>
      <c r="T707" s="150"/>
      <c r="U707" s="150"/>
      <c r="V707" s="150"/>
      <c r="W707" s="150"/>
      <c r="X707" s="150"/>
      <c r="Y707" s="150"/>
      <c r="Z707" s="150"/>
      <c r="AA707" s="152"/>
      <c r="AB707" s="4">
        <f t="shared" si="41"/>
        <v>0</v>
      </c>
      <c r="AC707" s="4">
        <f t="shared" si="42"/>
        <v>0</v>
      </c>
    </row>
    <row r="708" spans="6:29" ht="20.100000000000001" customHeight="1" x14ac:dyDescent="0.25">
      <c r="F708" s="4">
        <f t="shared" si="40"/>
        <v>0</v>
      </c>
      <c r="G708" s="211">
        <f t="shared" si="43"/>
        <v>0</v>
      </c>
      <c r="H708" s="212"/>
      <c r="I708" s="152"/>
      <c r="J708" s="152"/>
      <c r="K708" s="152"/>
      <c r="L708" s="150"/>
      <c r="M708" s="150"/>
      <c r="N708" s="150"/>
      <c r="O708" s="150"/>
      <c r="P708" s="151"/>
      <c r="Q708" s="150"/>
      <c r="R708" s="150"/>
      <c r="S708" s="150"/>
      <c r="T708" s="150"/>
      <c r="U708" s="150"/>
      <c r="V708" s="150"/>
      <c r="W708" s="150"/>
      <c r="X708" s="150"/>
      <c r="Y708" s="150"/>
      <c r="Z708" s="150"/>
      <c r="AA708" s="152"/>
      <c r="AB708" s="4">
        <f t="shared" si="41"/>
        <v>0</v>
      </c>
      <c r="AC708" s="4">
        <f t="shared" si="42"/>
        <v>0</v>
      </c>
    </row>
    <row r="709" spans="6:29" ht="20.100000000000001" customHeight="1" x14ac:dyDescent="0.25">
      <c r="F709" s="4">
        <f t="shared" si="40"/>
        <v>0</v>
      </c>
      <c r="G709" s="211">
        <f t="shared" si="43"/>
        <v>0</v>
      </c>
      <c r="H709" s="212"/>
      <c r="I709" s="152"/>
      <c r="J709" s="152"/>
      <c r="K709" s="152"/>
      <c r="L709" s="150"/>
      <c r="M709" s="150"/>
      <c r="N709" s="150"/>
      <c r="O709" s="150"/>
      <c r="P709" s="151"/>
      <c r="Q709" s="150"/>
      <c r="R709" s="150"/>
      <c r="S709" s="150"/>
      <c r="T709" s="150"/>
      <c r="U709" s="150"/>
      <c r="V709" s="150"/>
      <c r="W709" s="150"/>
      <c r="X709" s="150"/>
      <c r="Y709" s="150"/>
      <c r="Z709" s="150"/>
      <c r="AA709" s="152"/>
      <c r="AB709" s="4">
        <f t="shared" si="41"/>
        <v>0</v>
      </c>
      <c r="AC709" s="4">
        <f t="shared" si="42"/>
        <v>0</v>
      </c>
    </row>
    <row r="710" spans="6:29" ht="20.100000000000001" customHeight="1" x14ac:dyDescent="0.25">
      <c r="F710" s="4">
        <f t="shared" si="40"/>
        <v>0</v>
      </c>
      <c r="G710" s="211">
        <f t="shared" si="43"/>
        <v>0</v>
      </c>
      <c r="H710" s="212"/>
      <c r="I710" s="152"/>
      <c r="J710" s="152"/>
      <c r="K710" s="152"/>
      <c r="L710" s="150"/>
      <c r="M710" s="150"/>
      <c r="N710" s="150"/>
      <c r="O710" s="150"/>
      <c r="P710" s="151"/>
      <c r="Q710" s="150"/>
      <c r="R710" s="150"/>
      <c r="S710" s="150"/>
      <c r="T710" s="150"/>
      <c r="U710" s="150"/>
      <c r="V710" s="150"/>
      <c r="W710" s="150"/>
      <c r="X710" s="150"/>
      <c r="Y710" s="150"/>
      <c r="Z710" s="150"/>
      <c r="AA710" s="152"/>
      <c r="AB710" s="4">
        <f t="shared" si="41"/>
        <v>0</v>
      </c>
      <c r="AC710" s="4">
        <f t="shared" si="42"/>
        <v>0</v>
      </c>
    </row>
    <row r="711" spans="6:29" ht="20.100000000000001" customHeight="1" x14ac:dyDescent="0.25">
      <c r="F711" s="4">
        <f t="shared" si="40"/>
        <v>0</v>
      </c>
      <c r="G711" s="211">
        <f t="shared" si="43"/>
        <v>0</v>
      </c>
      <c r="H711" s="212"/>
      <c r="I711" s="152"/>
      <c r="J711" s="152"/>
      <c r="K711" s="152"/>
      <c r="L711" s="150"/>
      <c r="M711" s="150"/>
      <c r="N711" s="150"/>
      <c r="O711" s="150"/>
      <c r="P711" s="151"/>
      <c r="Q711" s="150"/>
      <c r="R711" s="150"/>
      <c r="S711" s="150"/>
      <c r="T711" s="150"/>
      <c r="U711" s="150"/>
      <c r="V711" s="150"/>
      <c r="W711" s="150"/>
      <c r="X711" s="150"/>
      <c r="Y711" s="150"/>
      <c r="Z711" s="150"/>
      <c r="AA711" s="152"/>
      <c r="AB711" s="4">
        <f t="shared" si="41"/>
        <v>0</v>
      </c>
      <c r="AC711" s="4">
        <f t="shared" si="42"/>
        <v>0</v>
      </c>
    </row>
    <row r="712" spans="6:29" ht="20.100000000000001" customHeight="1" x14ac:dyDescent="0.25">
      <c r="F712" s="4">
        <f t="shared" si="40"/>
        <v>0</v>
      </c>
      <c r="G712" s="211">
        <f t="shared" si="43"/>
        <v>0</v>
      </c>
      <c r="H712" s="212"/>
      <c r="I712" s="152"/>
      <c r="J712" s="152"/>
      <c r="K712" s="152"/>
      <c r="L712" s="150"/>
      <c r="M712" s="150"/>
      <c r="N712" s="150"/>
      <c r="O712" s="150"/>
      <c r="P712" s="151"/>
      <c r="Q712" s="150"/>
      <c r="R712" s="150"/>
      <c r="S712" s="150"/>
      <c r="T712" s="150"/>
      <c r="U712" s="150"/>
      <c r="V712" s="150"/>
      <c r="W712" s="150"/>
      <c r="X712" s="150"/>
      <c r="Y712" s="150"/>
      <c r="Z712" s="150"/>
      <c r="AA712" s="152"/>
      <c r="AB712" s="4">
        <f t="shared" si="41"/>
        <v>0</v>
      </c>
      <c r="AC712" s="4">
        <f t="shared" si="42"/>
        <v>0</v>
      </c>
    </row>
    <row r="713" spans="6:29" ht="20.100000000000001" customHeight="1" x14ac:dyDescent="0.25">
      <c r="F713" s="4">
        <f t="shared" si="40"/>
        <v>0</v>
      </c>
      <c r="G713" s="211">
        <f t="shared" si="43"/>
        <v>0</v>
      </c>
      <c r="H713" s="212"/>
      <c r="I713" s="152"/>
      <c r="J713" s="152"/>
      <c r="K713" s="152"/>
      <c r="L713" s="150"/>
      <c r="M713" s="150"/>
      <c r="N713" s="150"/>
      <c r="O713" s="150"/>
      <c r="P713" s="151"/>
      <c r="Q713" s="150"/>
      <c r="R713" s="150"/>
      <c r="S713" s="150"/>
      <c r="T713" s="150"/>
      <c r="U713" s="150"/>
      <c r="V713" s="150"/>
      <c r="W713" s="150"/>
      <c r="X713" s="150"/>
      <c r="Y713" s="150"/>
      <c r="Z713" s="150"/>
      <c r="AA713" s="152"/>
      <c r="AB713" s="4">
        <f t="shared" si="41"/>
        <v>0</v>
      </c>
      <c r="AC713" s="4">
        <f t="shared" si="42"/>
        <v>0</v>
      </c>
    </row>
    <row r="714" spans="6:29" ht="20.100000000000001" customHeight="1" x14ac:dyDescent="0.25">
      <c r="F714" s="4">
        <f t="shared" si="40"/>
        <v>0</v>
      </c>
      <c r="G714" s="211">
        <f t="shared" si="43"/>
        <v>0</v>
      </c>
      <c r="H714" s="212"/>
      <c r="I714" s="152"/>
      <c r="J714" s="152"/>
      <c r="K714" s="152"/>
      <c r="L714" s="150"/>
      <c r="M714" s="150"/>
      <c r="N714" s="150"/>
      <c r="O714" s="150"/>
      <c r="P714" s="151"/>
      <c r="Q714" s="150"/>
      <c r="R714" s="150"/>
      <c r="S714" s="150"/>
      <c r="T714" s="150"/>
      <c r="U714" s="150"/>
      <c r="V714" s="150"/>
      <c r="W714" s="150"/>
      <c r="X714" s="150"/>
      <c r="Y714" s="150"/>
      <c r="Z714" s="150"/>
      <c r="AA714" s="152"/>
      <c r="AB714" s="4">
        <f t="shared" si="41"/>
        <v>0</v>
      </c>
      <c r="AC714" s="4">
        <f t="shared" si="42"/>
        <v>0</v>
      </c>
    </row>
    <row r="715" spans="6:29" ht="20.100000000000001" customHeight="1" x14ac:dyDescent="0.25">
      <c r="F715" s="4">
        <f t="shared" ref="F715:F778" si="44">IFERROR(IF($D$13=1,(IF(G715&gt;=1,(IF(H715&gt;=$D$11,(IF(H715&lt;=$D$12,G715,0)),0)),0)),0),0)</f>
        <v>0</v>
      </c>
      <c r="G715" s="211">
        <f t="shared" si="43"/>
        <v>0</v>
      </c>
      <c r="H715" s="212"/>
      <c r="I715" s="152"/>
      <c r="J715" s="152"/>
      <c r="K715" s="152"/>
      <c r="L715" s="150"/>
      <c r="M715" s="150"/>
      <c r="N715" s="150"/>
      <c r="O715" s="150"/>
      <c r="P715" s="151"/>
      <c r="Q715" s="150"/>
      <c r="R715" s="150"/>
      <c r="S715" s="150"/>
      <c r="T715" s="150"/>
      <c r="U715" s="150"/>
      <c r="V715" s="150"/>
      <c r="W715" s="150"/>
      <c r="X715" s="150"/>
      <c r="Y715" s="150"/>
      <c r="Z715" s="150"/>
      <c r="AA715" s="152"/>
      <c r="AB715" s="4">
        <f t="shared" ref="AB715:AB778" si="45">IFERROR(IF(G715&gt;=1,(IF(LEN(R715)&gt;=3,VLOOKUP(R715,$A$1:$B$3,2,0),0)),0),0)</f>
        <v>0</v>
      </c>
      <c r="AC715" s="4">
        <f t="shared" ref="AC715:AC778" si="46">IFERROR(IF(G715&gt;=1,(IF(LEN(S715)&gt;=3,VLOOKUP(S715,$A$5:$B$6,2,0),0)),0),0)</f>
        <v>0</v>
      </c>
    </row>
    <row r="716" spans="6:29" ht="20.100000000000001" customHeight="1" x14ac:dyDescent="0.25">
      <c r="F716" s="4">
        <f t="shared" si="44"/>
        <v>0</v>
      </c>
      <c r="G716" s="211">
        <f t="shared" ref="G716:G779" si="47">IFERROR(IF(H716&gt;=2000,(IF(LEN(J716)&gt;=2,(IF(LEN(K716)&gt;=2,G715+1,0)),0)),0),0)</f>
        <v>0</v>
      </c>
      <c r="H716" s="212"/>
      <c r="I716" s="152"/>
      <c r="J716" s="152"/>
      <c r="K716" s="152"/>
      <c r="L716" s="150"/>
      <c r="M716" s="150"/>
      <c r="N716" s="150"/>
      <c r="O716" s="150"/>
      <c r="P716" s="151"/>
      <c r="Q716" s="150"/>
      <c r="R716" s="150"/>
      <c r="S716" s="150"/>
      <c r="T716" s="150"/>
      <c r="U716" s="150"/>
      <c r="V716" s="150"/>
      <c r="W716" s="150"/>
      <c r="X716" s="150"/>
      <c r="Y716" s="150"/>
      <c r="Z716" s="150"/>
      <c r="AA716" s="152"/>
      <c r="AB716" s="4">
        <f t="shared" si="45"/>
        <v>0</v>
      </c>
      <c r="AC716" s="4">
        <f t="shared" si="46"/>
        <v>0</v>
      </c>
    </row>
    <row r="717" spans="6:29" ht="20.100000000000001" customHeight="1" x14ac:dyDescent="0.25">
      <c r="F717" s="4">
        <f t="shared" si="44"/>
        <v>0</v>
      </c>
      <c r="G717" s="211">
        <f t="shared" si="47"/>
        <v>0</v>
      </c>
      <c r="H717" s="212"/>
      <c r="I717" s="152"/>
      <c r="J717" s="152"/>
      <c r="K717" s="152"/>
      <c r="L717" s="150"/>
      <c r="M717" s="150"/>
      <c r="N717" s="150"/>
      <c r="O717" s="150"/>
      <c r="P717" s="151"/>
      <c r="Q717" s="150"/>
      <c r="R717" s="150"/>
      <c r="S717" s="150"/>
      <c r="T717" s="150"/>
      <c r="U717" s="150"/>
      <c r="V717" s="150"/>
      <c r="W717" s="150"/>
      <c r="X717" s="150"/>
      <c r="Y717" s="150"/>
      <c r="Z717" s="150"/>
      <c r="AA717" s="152"/>
      <c r="AB717" s="4">
        <f t="shared" si="45"/>
        <v>0</v>
      </c>
      <c r="AC717" s="4">
        <f t="shared" si="46"/>
        <v>0</v>
      </c>
    </row>
    <row r="718" spans="6:29" ht="20.100000000000001" customHeight="1" x14ac:dyDescent="0.25">
      <c r="F718" s="4">
        <f t="shared" si="44"/>
        <v>0</v>
      </c>
      <c r="G718" s="211">
        <f t="shared" si="47"/>
        <v>0</v>
      </c>
      <c r="H718" s="212"/>
      <c r="I718" s="152"/>
      <c r="J718" s="152"/>
      <c r="K718" s="152"/>
      <c r="L718" s="150"/>
      <c r="M718" s="150"/>
      <c r="N718" s="150"/>
      <c r="O718" s="150"/>
      <c r="P718" s="151"/>
      <c r="Q718" s="150"/>
      <c r="R718" s="150"/>
      <c r="S718" s="150"/>
      <c r="T718" s="150"/>
      <c r="U718" s="150"/>
      <c r="V718" s="150"/>
      <c r="W718" s="150"/>
      <c r="X718" s="150"/>
      <c r="Y718" s="150"/>
      <c r="Z718" s="150"/>
      <c r="AA718" s="152"/>
      <c r="AB718" s="4">
        <f t="shared" si="45"/>
        <v>0</v>
      </c>
      <c r="AC718" s="4">
        <f t="shared" si="46"/>
        <v>0</v>
      </c>
    </row>
    <row r="719" spans="6:29" ht="20.100000000000001" customHeight="1" x14ac:dyDescent="0.25">
      <c r="F719" s="4">
        <f t="shared" si="44"/>
        <v>0</v>
      </c>
      <c r="G719" s="211">
        <f t="shared" si="47"/>
        <v>0</v>
      </c>
      <c r="H719" s="212"/>
      <c r="I719" s="152"/>
      <c r="J719" s="152"/>
      <c r="K719" s="152"/>
      <c r="L719" s="150"/>
      <c r="M719" s="150"/>
      <c r="N719" s="150"/>
      <c r="O719" s="150"/>
      <c r="P719" s="151"/>
      <c r="Q719" s="150"/>
      <c r="R719" s="150"/>
      <c r="S719" s="150"/>
      <c r="T719" s="150"/>
      <c r="U719" s="150"/>
      <c r="V719" s="150"/>
      <c r="W719" s="150"/>
      <c r="X719" s="150"/>
      <c r="Y719" s="150"/>
      <c r="Z719" s="150"/>
      <c r="AA719" s="152"/>
      <c r="AB719" s="4">
        <f t="shared" si="45"/>
        <v>0</v>
      </c>
      <c r="AC719" s="4">
        <f t="shared" si="46"/>
        <v>0</v>
      </c>
    </row>
    <row r="720" spans="6:29" ht="20.100000000000001" customHeight="1" x14ac:dyDescent="0.25">
      <c r="F720" s="4">
        <f t="shared" si="44"/>
        <v>0</v>
      </c>
      <c r="G720" s="211">
        <f t="shared" si="47"/>
        <v>0</v>
      </c>
      <c r="H720" s="212"/>
      <c r="I720" s="152"/>
      <c r="J720" s="152"/>
      <c r="K720" s="152"/>
      <c r="L720" s="150"/>
      <c r="M720" s="150"/>
      <c r="N720" s="150"/>
      <c r="O720" s="150"/>
      <c r="P720" s="151"/>
      <c r="Q720" s="150"/>
      <c r="R720" s="150"/>
      <c r="S720" s="150"/>
      <c r="T720" s="150"/>
      <c r="U720" s="150"/>
      <c r="V720" s="150"/>
      <c r="W720" s="150"/>
      <c r="X720" s="150"/>
      <c r="Y720" s="150"/>
      <c r="Z720" s="150"/>
      <c r="AA720" s="152"/>
      <c r="AB720" s="4">
        <f t="shared" si="45"/>
        <v>0</v>
      </c>
      <c r="AC720" s="4">
        <f t="shared" si="46"/>
        <v>0</v>
      </c>
    </row>
    <row r="721" spans="6:29" ht="20.100000000000001" customHeight="1" x14ac:dyDescent="0.25">
      <c r="F721" s="4">
        <f t="shared" si="44"/>
        <v>0</v>
      </c>
      <c r="G721" s="211">
        <f t="shared" si="47"/>
        <v>0</v>
      </c>
      <c r="H721" s="212"/>
      <c r="I721" s="152"/>
      <c r="J721" s="152"/>
      <c r="K721" s="152"/>
      <c r="L721" s="150"/>
      <c r="M721" s="150"/>
      <c r="N721" s="150"/>
      <c r="O721" s="150"/>
      <c r="P721" s="151"/>
      <c r="Q721" s="150"/>
      <c r="R721" s="150"/>
      <c r="S721" s="150"/>
      <c r="T721" s="150"/>
      <c r="U721" s="150"/>
      <c r="V721" s="150"/>
      <c r="W721" s="150"/>
      <c r="X721" s="150"/>
      <c r="Y721" s="150"/>
      <c r="Z721" s="150"/>
      <c r="AA721" s="152"/>
      <c r="AB721" s="4">
        <f t="shared" si="45"/>
        <v>0</v>
      </c>
      <c r="AC721" s="4">
        <f t="shared" si="46"/>
        <v>0</v>
      </c>
    </row>
    <row r="722" spans="6:29" ht="20.100000000000001" customHeight="1" x14ac:dyDescent="0.25">
      <c r="F722" s="4">
        <f t="shared" si="44"/>
        <v>0</v>
      </c>
      <c r="G722" s="211">
        <f t="shared" si="47"/>
        <v>0</v>
      </c>
      <c r="H722" s="212"/>
      <c r="I722" s="152"/>
      <c r="J722" s="152"/>
      <c r="K722" s="152"/>
      <c r="L722" s="150"/>
      <c r="M722" s="150"/>
      <c r="N722" s="150"/>
      <c r="O722" s="150"/>
      <c r="P722" s="151"/>
      <c r="Q722" s="150"/>
      <c r="R722" s="150"/>
      <c r="S722" s="150"/>
      <c r="T722" s="150"/>
      <c r="U722" s="150"/>
      <c r="V722" s="150"/>
      <c r="W722" s="150"/>
      <c r="X722" s="150"/>
      <c r="Y722" s="150"/>
      <c r="Z722" s="150"/>
      <c r="AA722" s="152"/>
      <c r="AB722" s="4">
        <f t="shared" si="45"/>
        <v>0</v>
      </c>
      <c r="AC722" s="4">
        <f t="shared" si="46"/>
        <v>0</v>
      </c>
    </row>
    <row r="723" spans="6:29" ht="20.100000000000001" customHeight="1" x14ac:dyDescent="0.25">
      <c r="F723" s="4">
        <f t="shared" si="44"/>
        <v>0</v>
      </c>
      <c r="G723" s="211">
        <f t="shared" si="47"/>
        <v>0</v>
      </c>
      <c r="H723" s="212"/>
      <c r="I723" s="152"/>
      <c r="J723" s="152"/>
      <c r="K723" s="152"/>
      <c r="L723" s="150"/>
      <c r="M723" s="150"/>
      <c r="N723" s="150"/>
      <c r="O723" s="150"/>
      <c r="P723" s="151"/>
      <c r="Q723" s="150"/>
      <c r="R723" s="150"/>
      <c r="S723" s="150"/>
      <c r="T723" s="150"/>
      <c r="U723" s="150"/>
      <c r="V723" s="150"/>
      <c r="W723" s="150"/>
      <c r="X723" s="150"/>
      <c r="Y723" s="150"/>
      <c r="Z723" s="150"/>
      <c r="AA723" s="152"/>
      <c r="AB723" s="4">
        <f t="shared" si="45"/>
        <v>0</v>
      </c>
      <c r="AC723" s="4">
        <f t="shared" si="46"/>
        <v>0</v>
      </c>
    </row>
    <row r="724" spans="6:29" ht="20.100000000000001" customHeight="1" x14ac:dyDescent="0.25">
      <c r="F724" s="4">
        <f t="shared" si="44"/>
        <v>0</v>
      </c>
      <c r="G724" s="211">
        <f t="shared" si="47"/>
        <v>0</v>
      </c>
      <c r="H724" s="212"/>
      <c r="I724" s="152"/>
      <c r="J724" s="152"/>
      <c r="K724" s="152"/>
      <c r="L724" s="150"/>
      <c r="M724" s="150"/>
      <c r="N724" s="150"/>
      <c r="O724" s="150"/>
      <c r="P724" s="151"/>
      <c r="Q724" s="150"/>
      <c r="R724" s="150"/>
      <c r="S724" s="150"/>
      <c r="T724" s="150"/>
      <c r="U724" s="150"/>
      <c r="V724" s="150"/>
      <c r="W724" s="150"/>
      <c r="X724" s="150"/>
      <c r="Y724" s="150"/>
      <c r="Z724" s="150"/>
      <c r="AA724" s="152"/>
      <c r="AB724" s="4">
        <f t="shared" si="45"/>
        <v>0</v>
      </c>
      <c r="AC724" s="4">
        <f t="shared" si="46"/>
        <v>0</v>
      </c>
    </row>
    <row r="725" spans="6:29" ht="20.100000000000001" customHeight="1" x14ac:dyDescent="0.25">
      <c r="F725" s="4">
        <f t="shared" si="44"/>
        <v>0</v>
      </c>
      <c r="G725" s="211">
        <f t="shared" si="47"/>
        <v>0</v>
      </c>
      <c r="H725" s="212"/>
      <c r="I725" s="152"/>
      <c r="J725" s="152"/>
      <c r="K725" s="152"/>
      <c r="L725" s="150"/>
      <c r="M725" s="150"/>
      <c r="N725" s="150"/>
      <c r="O725" s="150"/>
      <c r="P725" s="151"/>
      <c r="Q725" s="150"/>
      <c r="R725" s="150"/>
      <c r="S725" s="150"/>
      <c r="T725" s="150"/>
      <c r="U725" s="150"/>
      <c r="V725" s="150"/>
      <c r="W725" s="150"/>
      <c r="X725" s="150"/>
      <c r="Y725" s="150"/>
      <c r="Z725" s="150"/>
      <c r="AA725" s="152"/>
      <c r="AB725" s="4">
        <f t="shared" si="45"/>
        <v>0</v>
      </c>
      <c r="AC725" s="4">
        <f t="shared" si="46"/>
        <v>0</v>
      </c>
    </row>
    <row r="726" spans="6:29" ht="20.100000000000001" customHeight="1" x14ac:dyDescent="0.25">
      <c r="F726" s="4">
        <f t="shared" si="44"/>
        <v>0</v>
      </c>
      <c r="G726" s="211">
        <f t="shared" si="47"/>
        <v>0</v>
      </c>
      <c r="H726" s="212"/>
      <c r="I726" s="152"/>
      <c r="J726" s="152"/>
      <c r="K726" s="152"/>
      <c r="L726" s="150"/>
      <c r="M726" s="150"/>
      <c r="N726" s="150"/>
      <c r="O726" s="150"/>
      <c r="P726" s="151"/>
      <c r="Q726" s="150"/>
      <c r="R726" s="150"/>
      <c r="S726" s="150"/>
      <c r="T726" s="150"/>
      <c r="U726" s="150"/>
      <c r="V726" s="150"/>
      <c r="W726" s="150"/>
      <c r="X726" s="150"/>
      <c r="Y726" s="150"/>
      <c r="Z726" s="150"/>
      <c r="AA726" s="152"/>
      <c r="AB726" s="4">
        <f t="shared" si="45"/>
        <v>0</v>
      </c>
      <c r="AC726" s="4">
        <f t="shared" si="46"/>
        <v>0</v>
      </c>
    </row>
    <row r="727" spans="6:29" ht="20.100000000000001" customHeight="1" x14ac:dyDescent="0.25">
      <c r="F727" s="4">
        <f t="shared" si="44"/>
        <v>0</v>
      </c>
      <c r="G727" s="211">
        <f t="shared" si="47"/>
        <v>0</v>
      </c>
      <c r="H727" s="212"/>
      <c r="I727" s="152"/>
      <c r="J727" s="152"/>
      <c r="K727" s="152"/>
      <c r="L727" s="150"/>
      <c r="M727" s="150"/>
      <c r="N727" s="150"/>
      <c r="O727" s="150"/>
      <c r="P727" s="151"/>
      <c r="Q727" s="150"/>
      <c r="R727" s="150"/>
      <c r="S727" s="150"/>
      <c r="T727" s="150"/>
      <c r="U727" s="150"/>
      <c r="V727" s="150"/>
      <c r="W727" s="150"/>
      <c r="X727" s="150"/>
      <c r="Y727" s="150"/>
      <c r="Z727" s="150"/>
      <c r="AA727" s="152"/>
      <c r="AB727" s="4">
        <f t="shared" si="45"/>
        <v>0</v>
      </c>
      <c r="AC727" s="4">
        <f t="shared" si="46"/>
        <v>0</v>
      </c>
    </row>
    <row r="728" spans="6:29" ht="20.100000000000001" customHeight="1" x14ac:dyDescent="0.25">
      <c r="F728" s="4">
        <f t="shared" si="44"/>
        <v>0</v>
      </c>
      <c r="G728" s="211">
        <f t="shared" si="47"/>
        <v>0</v>
      </c>
      <c r="H728" s="212"/>
      <c r="I728" s="152"/>
      <c r="J728" s="152"/>
      <c r="K728" s="152"/>
      <c r="L728" s="150"/>
      <c r="M728" s="150"/>
      <c r="N728" s="150"/>
      <c r="O728" s="150"/>
      <c r="P728" s="151"/>
      <c r="Q728" s="150"/>
      <c r="R728" s="150"/>
      <c r="S728" s="150"/>
      <c r="T728" s="150"/>
      <c r="U728" s="150"/>
      <c r="V728" s="150"/>
      <c r="W728" s="150"/>
      <c r="X728" s="150"/>
      <c r="Y728" s="150"/>
      <c r="Z728" s="150"/>
      <c r="AA728" s="152"/>
      <c r="AB728" s="4">
        <f t="shared" si="45"/>
        <v>0</v>
      </c>
      <c r="AC728" s="4">
        <f t="shared" si="46"/>
        <v>0</v>
      </c>
    </row>
    <row r="729" spans="6:29" ht="20.100000000000001" customHeight="1" x14ac:dyDescent="0.25">
      <c r="F729" s="4">
        <f t="shared" si="44"/>
        <v>0</v>
      </c>
      <c r="G729" s="211">
        <f t="shared" si="47"/>
        <v>0</v>
      </c>
      <c r="H729" s="212"/>
      <c r="I729" s="152"/>
      <c r="J729" s="152"/>
      <c r="K729" s="152"/>
      <c r="L729" s="150"/>
      <c r="M729" s="150"/>
      <c r="N729" s="150"/>
      <c r="O729" s="150"/>
      <c r="P729" s="151"/>
      <c r="Q729" s="150"/>
      <c r="R729" s="150"/>
      <c r="S729" s="150"/>
      <c r="T729" s="150"/>
      <c r="U729" s="150"/>
      <c r="V729" s="150"/>
      <c r="W729" s="150"/>
      <c r="X729" s="150"/>
      <c r="Y729" s="150"/>
      <c r="Z729" s="150"/>
      <c r="AA729" s="152"/>
      <c r="AB729" s="4">
        <f t="shared" si="45"/>
        <v>0</v>
      </c>
      <c r="AC729" s="4">
        <f t="shared" si="46"/>
        <v>0</v>
      </c>
    </row>
    <row r="730" spans="6:29" ht="20.100000000000001" customHeight="1" x14ac:dyDescent="0.25">
      <c r="F730" s="4">
        <f t="shared" si="44"/>
        <v>0</v>
      </c>
      <c r="G730" s="211">
        <f t="shared" si="47"/>
        <v>0</v>
      </c>
      <c r="H730" s="212"/>
      <c r="I730" s="152"/>
      <c r="J730" s="152"/>
      <c r="K730" s="152"/>
      <c r="L730" s="150"/>
      <c r="M730" s="150"/>
      <c r="N730" s="150"/>
      <c r="O730" s="150"/>
      <c r="P730" s="151"/>
      <c r="Q730" s="150"/>
      <c r="R730" s="150"/>
      <c r="S730" s="150"/>
      <c r="T730" s="150"/>
      <c r="U730" s="150"/>
      <c r="V730" s="150"/>
      <c r="W730" s="150"/>
      <c r="X730" s="150"/>
      <c r="Y730" s="150"/>
      <c r="Z730" s="150"/>
      <c r="AA730" s="152"/>
      <c r="AB730" s="4">
        <f t="shared" si="45"/>
        <v>0</v>
      </c>
      <c r="AC730" s="4">
        <f t="shared" si="46"/>
        <v>0</v>
      </c>
    </row>
    <row r="731" spans="6:29" ht="20.100000000000001" customHeight="1" x14ac:dyDescent="0.25">
      <c r="F731" s="4">
        <f t="shared" si="44"/>
        <v>0</v>
      </c>
      <c r="G731" s="211">
        <f t="shared" si="47"/>
        <v>0</v>
      </c>
      <c r="H731" s="212"/>
      <c r="I731" s="152"/>
      <c r="J731" s="152"/>
      <c r="K731" s="152"/>
      <c r="L731" s="150"/>
      <c r="M731" s="150"/>
      <c r="N731" s="150"/>
      <c r="O731" s="150"/>
      <c r="P731" s="151"/>
      <c r="Q731" s="150"/>
      <c r="R731" s="150"/>
      <c r="S731" s="150"/>
      <c r="T731" s="150"/>
      <c r="U731" s="150"/>
      <c r="V731" s="150"/>
      <c r="W731" s="150"/>
      <c r="X731" s="150"/>
      <c r="Y731" s="150"/>
      <c r="Z731" s="150"/>
      <c r="AA731" s="152"/>
      <c r="AB731" s="4">
        <f t="shared" si="45"/>
        <v>0</v>
      </c>
      <c r="AC731" s="4">
        <f t="shared" si="46"/>
        <v>0</v>
      </c>
    </row>
    <row r="732" spans="6:29" ht="20.100000000000001" customHeight="1" x14ac:dyDescent="0.25">
      <c r="F732" s="4">
        <f t="shared" si="44"/>
        <v>0</v>
      </c>
      <c r="G732" s="211">
        <f t="shared" si="47"/>
        <v>0</v>
      </c>
      <c r="H732" s="212"/>
      <c r="I732" s="152"/>
      <c r="J732" s="152"/>
      <c r="K732" s="152"/>
      <c r="L732" s="150"/>
      <c r="M732" s="150"/>
      <c r="N732" s="150"/>
      <c r="O732" s="150"/>
      <c r="P732" s="151"/>
      <c r="Q732" s="150"/>
      <c r="R732" s="150"/>
      <c r="S732" s="150"/>
      <c r="T732" s="150"/>
      <c r="U732" s="150"/>
      <c r="V732" s="150"/>
      <c r="W732" s="150"/>
      <c r="X732" s="150"/>
      <c r="Y732" s="150"/>
      <c r="Z732" s="150"/>
      <c r="AA732" s="152"/>
      <c r="AB732" s="4">
        <f t="shared" si="45"/>
        <v>0</v>
      </c>
      <c r="AC732" s="4">
        <f t="shared" si="46"/>
        <v>0</v>
      </c>
    </row>
    <row r="733" spans="6:29" ht="20.100000000000001" customHeight="1" x14ac:dyDescent="0.25">
      <c r="F733" s="4">
        <f t="shared" si="44"/>
        <v>0</v>
      </c>
      <c r="G733" s="211">
        <f t="shared" si="47"/>
        <v>0</v>
      </c>
      <c r="H733" s="212"/>
      <c r="I733" s="152"/>
      <c r="J733" s="152"/>
      <c r="K733" s="152"/>
      <c r="L733" s="150"/>
      <c r="M733" s="150"/>
      <c r="N733" s="150"/>
      <c r="O733" s="150"/>
      <c r="P733" s="151"/>
      <c r="Q733" s="150"/>
      <c r="R733" s="150"/>
      <c r="S733" s="150"/>
      <c r="T733" s="150"/>
      <c r="U733" s="150"/>
      <c r="V733" s="150"/>
      <c r="W733" s="150"/>
      <c r="X733" s="150"/>
      <c r="Y733" s="150"/>
      <c r="Z733" s="150"/>
      <c r="AA733" s="152"/>
      <c r="AB733" s="4">
        <f t="shared" si="45"/>
        <v>0</v>
      </c>
      <c r="AC733" s="4">
        <f t="shared" si="46"/>
        <v>0</v>
      </c>
    </row>
    <row r="734" spans="6:29" ht="20.100000000000001" customHeight="1" x14ac:dyDescent="0.25">
      <c r="F734" s="4">
        <f t="shared" si="44"/>
        <v>0</v>
      </c>
      <c r="G734" s="211">
        <f t="shared" si="47"/>
        <v>0</v>
      </c>
      <c r="H734" s="212"/>
      <c r="I734" s="152"/>
      <c r="J734" s="152"/>
      <c r="K734" s="152"/>
      <c r="L734" s="150"/>
      <c r="M734" s="150"/>
      <c r="N734" s="150"/>
      <c r="O734" s="150"/>
      <c r="P734" s="151"/>
      <c r="Q734" s="150"/>
      <c r="R734" s="150"/>
      <c r="S734" s="150"/>
      <c r="T734" s="150"/>
      <c r="U734" s="150"/>
      <c r="V734" s="150"/>
      <c r="W734" s="150"/>
      <c r="X734" s="150"/>
      <c r="Y734" s="150"/>
      <c r="Z734" s="150"/>
      <c r="AA734" s="152"/>
      <c r="AB734" s="4">
        <f t="shared" si="45"/>
        <v>0</v>
      </c>
      <c r="AC734" s="4">
        <f t="shared" si="46"/>
        <v>0</v>
      </c>
    </row>
    <row r="735" spans="6:29" ht="20.100000000000001" customHeight="1" x14ac:dyDescent="0.25">
      <c r="F735" s="4">
        <f t="shared" si="44"/>
        <v>0</v>
      </c>
      <c r="G735" s="211">
        <f t="shared" si="47"/>
        <v>0</v>
      </c>
      <c r="H735" s="212"/>
      <c r="I735" s="152"/>
      <c r="J735" s="152"/>
      <c r="K735" s="152"/>
      <c r="L735" s="150"/>
      <c r="M735" s="150"/>
      <c r="N735" s="150"/>
      <c r="O735" s="150"/>
      <c r="P735" s="151"/>
      <c r="Q735" s="150"/>
      <c r="R735" s="150"/>
      <c r="S735" s="150"/>
      <c r="T735" s="150"/>
      <c r="U735" s="150"/>
      <c r="V735" s="150"/>
      <c r="W735" s="150"/>
      <c r="X735" s="150"/>
      <c r="Y735" s="150"/>
      <c r="Z735" s="150"/>
      <c r="AA735" s="152"/>
      <c r="AB735" s="4">
        <f t="shared" si="45"/>
        <v>0</v>
      </c>
      <c r="AC735" s="4">
        <f t="shared" si="46"/>
        <v>0</v>
      </c>
    </row>
    <row r="736" spans="6:29" ht="20.100000000000001" customHeight="1" x14ac:dyDescent="0.25">
      <c r="F736" s="4">
        <f t="shared" si="44"/>
        <v>0</v>
      </c>
      <c r="G736" s="211">
        <f t="shared" si="47"/>
        <v>0</v>
      </c>
      <c r="H736" s="212"/>
      <c r="I736" s="152"/>
      <c r="J736" s="152"/>
      <c r="K736" s="152"/>
      <c r="L736" s="150"/>
      <c r="M736" s="150"/>
      <c r="N736" s="150"/>
      <c r="O736" s="150"/>
      <c r="P736" s="151"/>
      <c r="Q736" s="150"/>
      <c r="R736" s="150"/>
      <c r="S736" s="150"/>
      <c r="T736" s="150"/>
      <c r="U736" s="150"/>
      <c r="V736" s="150"/>
      <c r="W736" s="150"/>
      <c r="X736" s="150"/>
      <c r="Y736" s="150"/>
      <c r="Z736" s="150"/>
      <c r="AA736" s="152"/>
      <c r="AB736" s="4">
        <f t="shared" si="45"/>
        <v>0</v>
      </c>
      <c r="AC736" s="4">
        <f t="shared" si="46"/>
        <v>0</v>
      </c>
    </row>
    <row r="737" spans="6:29" ht="20.100000000000001" customHeight="1" x14ac:dyDescent="0.25">
      <c r="F737" s="4">
        <f t="shared" si="44"/>
        <v>0</v>
      </c>
      <c r="G737" s="211">
        <f t="shared" si="47"/>
        <v>0</v>
      </c>
      <c r="H737" s="212"/>
      <c r="I737" s="152"/>
      <c r="J737" s="152"/>
      <c r="K737" s="152"/>
      <c r="L737" s="150"/>
      <c r="M737" s="150"/>
      <c r="N737" s="150"/>
      <c r="O737" s="150"/>
      <c r="P737" s="151"/>
      <c r="Q737" s="150"/>
      <c r="R737" s="150"/>
      <c r="S737" s="150"/>
      <c r="T737" s="150"/>
      <c r="U737" s="150"/>
      <c r="V737" s="150"/>
      <c r="W737" s="150"/>
      <c r="X737" s="150"/>
      <c r="Y737" s="150"/>
      <c r="Z737" s="150"/>
      <c r="AA737" s="152"/>
      <c r="AB737" s="4">
        <f t="shared" si="45"/>
        <v>0</v>
      </c>
      <c r="AC737" s="4">
        <f t="shared" si="46"/>
        <v>0</v>
      </c>
    </row>
    <row r="738" spans="6:29" ht="20.100000000000001" customHeight="1" x14ac:dyDescent="0.25">
      <c r="F738" s="4">
        <f t="shared" si="44"/>
        <v>0</v>
      </c>
      <c r="G738" s="211">
        <f t="shared" si="47"/>
        <v>0</v>
      </c>
      <c r="H738" s="212"/>
      <c r="I738" s="152"/>
      <c r="J738" s="152"/>
      <c r="K738" s="152"/>
      <c r="L738" s="150"/>
      <c r="M738" s="150"/>
      <c r="N738" s="150"/>
      <c r="O738" s="150"/>
      <c r="P738" s="151"/>
      <c r="Q738" s="150"/>
      <c r="R738" s="150"/>
      <c r="S738" s="150"/>
      <c r="T738" s="150"/>
      <c r="U738" s="150"/>
      <c r="V738" s="150"/>
      <c r="W738" s="150"/>
      <c r="X738" s="150"/>
      <c r="Y738" s="150"/>
      <c r="Z738" s="150"/>
      <c r="AA738" s="152"/>
      <c r="AB738" s="4">
        <f t="shared" si="45"/>
        <v>0</v>
      </c>
      <c r="AC738" s="4">
        <f t="shared" si="46"/>
        <v>0</v>
      </c>
    </row>
    <row r="739" spans="6:29" ht="20.100000000000001" customHeight="1" x14ac:dyDescent="0.25">
      <c r="F739" s="4">
        <f t="shared" si="44"/>
        <v>0</v>
      </c>
      <c r="G739" s="211">
        <f t="shared" si="47"/>
        <v>0</v>
      </c>
      <c r="H739" s="212"/>
      <c r="I739" s="152"/>
      <c r="J739" s="152"/>
      <c r="K739" s="152"/>
      <c r="L739" s="150"/>
      <c r="M739" s="150"/>
      <c r="N739" s="150"/>
      <c r="O739" s="150"/>
      <c r="P739" s="151"/>
      <c r="Q739" s="150"/>
      <c r="R739" s="150"/>
      <c r="S739" s="150"/>
      <c r="T739" s="150"/>
      <c r="U739" s="150"/>
      <c r="V739" s="150"/>
      <c r="W739" s="150"/>
      <c r="X739" s="150"/>
      <c r="Y739" s="150"/>
      <c r="Z739" s="150"/>
      <c r="AA739" s="152"/>
      <c r="AB739" s="4">
        <f t="shared" si="45"/>
        <v>0</v>
      </c>
      <c r="AC739" s="4">
        <f t="shared" si="46"/>
        <v>0</v>
      </c>
    </row>
    <row r="740" spans="6:29" ht="20.100000000000001" customHeight="1" x14ac:dyDescent="0.25">
      <c r="F740" s="4">
        <f t="shared" si="44"/>
        <v>0</v>
      </c>
      <c r="G740" s="211">
        <f t="shared" si="47"/>
        <v>0</v>
      </c>
      <c r="H740" s="212"/>
      <c r="I740" s="152"/>
      <c r="J740" s="152"/>
      <c r="K740" s="152"/>
      <c r="L740" s="150"/>
      <c r="M740" s="150"/>
      <c r="N740" s="150"/>
      <c r="O740" s="150"/>
      <c r="P740" s="151"/>
      <c r="Q740" s="150"/>
      <c r="R740" s="150"/>
      <c r="S740" s="150"/>
      <c r="T740" s="150"/>
      <c r="U740" s="150"/>
      <c r="V740" s="150"/>
      <c r="W740" s="150"/>
      <c r="X740" s="150"/>
      <c r="Y740" s="150"/>
      <c r="Z740" s="150"/>
      <c r="AA740" s="152"/>
      <c r="AB740" s="4">
        <f t="shared" si="45"/>
        <v>0</v>
      </c>
      <c r="AC740" s="4">
        <f t="shared" si="46"/>
        <v>0</v>
      </c>
    </row>
    <row r="741" spans="6:29" ht="20.100000000000001" customHeight="1" x14ac:dyDescent="0.25">
      <c r="F741" s="4">
        <f t="shared" si="44"/>
        <v>0</v>
      </c>
      <c r="G741" s="211">
        <f t="shared" si="47"/>
        <v>0</v>
      </c>
      <c r="H741" s="212"/>
      <c r="I741" s="152"/>
      <c r="J741" s="152"/>
      <c r="K741" s="152"/>
      <c r="L741" s="150"/>
      <c r="M741" s="150"/>
      <c r="N741" s="150"/>
      <c r="O741" s="150"/>
      <c r="P741" s="151"/>
      <c r="Q741" s="150"/>
      <c r="R741" s="150"/>
      <c r="S741" s="150"/>
      <c r="T741" s="150"/>
      <c r="U741" s="150"/>
      <c r="V741" s="150"/>
      <c r="W741" s="150"/>
      <c r="X741" s="150"/>
      <c r="Y741" s="150"/>
      <c r="Z741" s="150"/>
      <c r="AA741" s="152"/>
      <c r="AB741" s="4">
        <f t="shared" si="45"/>
        <v>0</v>
      </c>
      <c r="AC741" s="4">
        <f t="shared" si="46"/>
        <v>0</v>
      </c>
    </row>
    <row r="742" spans="6:29" ht="20.100000000000001" customHeight="1" x14ac:dyDescent="0.25">
      <c r="F742" s="4">
        <f t="shared" si="44"/>
        <v>0</v>
      </c>
      <c r="G742" s="211">
        <f t="shared" si="47"/>
        <v>0</v>
      </c>
      <c r="H742" s="212"/>
      <c r="I742" s="152"/>
      <c r="J742" s="152"/>
      <c r="K742" s="152"/>
      <c r="L742" s="150"/>
      <c r="M742" s="150"/>
      <c r="N742" s="150"/>
      <c r="O742" s="150"/>
      <c r="P742" s="151"/>
      <c r="Q742" s="150"/>
      <c r="R742" s="150"/>
      <c r="S742" s="150"/>
      <c r="T742" s="150"/>
      <c r="U742" s="150"/>
      <c r="V742" s="150"/>
      <c r="W742" s="150"/>
      <c r="X742" s="150"/>
      <c r="Y742" s="150"/>
      <c r="Z742" s="150"/>
      <c r="AA742" s="152"/>
      <c r="AB742" s="4">
        <f t="shared" si="45"/>
        <v>0</v>
      </c>
      <c r="AC742" s="4">
        <f t="shared" si="46"/>
        <v>0</v>
      </c>
    </row>
    <row r="743" spans="6:29" ht="20.100000000000001" customHeight="1" x14ac:dyDescent="0.25">
      <c r="F743" s="4">
        <f t="shared" si="44"/>
        <v>0</v>
      </c>
      <c r="G743" s="211">
        <f t="shared" si="47"/>
        <v>0</v>
      </c>
      <c r="H743" s="212"/>
      <c r="I743" s="152"/>
      <c r="J743" s="152"/>
      <c r="K743" s="152"/>
      <c r="L743" s="150"/>
      <c r="M743" s="150"/>
      <c r="N743" s="150"/>
      <c r="O743" s="150"/>
      <c r="P743" s="151"/>
      <c r="Q743" s="150"/>
      <c r="R743" s="150"/>
      <c r="S743" s="150"/>
      <c r="T743" s="150"/>
      <c r="U743" s="150"/>
      <c r="V743" s="150"/>
      <c r="W743" s="150"/>
      <c r="X743" s="150"/>
      <c r="Y743" s="150"/>
      <c r="Z743" s="150"/>
      <c r="AA743" s="152"/>
      <c r="AB743" s="4">
        <f t="shared" si="45"/>
        <v>0</v>
      </c>
      <c r="AC743" s="4">
        <f t="shared" si="46"/>
        <v>0</v>
      </c>
    </row>
    <row r="744" spans="6:29" ht="20.100000000000001" customHeight="1" x14ac:dyDescent="0.25">
      <c r="F744" s="4">
        <f t="shared" si="44"/>
        <v>0</v>
      </c>
      <c r="G744" s="211">
        <f t="shared" si="47"/>
        <v>0</v>
      </c>
      <c r="H744" s="212"/>
      <c r="I744" s="152"/>
      <c r="J744" s="152"/>
      <c r="K744" s="152"/>
      <c r="L744" s="150"/>
      <c r="M744" s="150"/>
      <c r="N744" s="150"/>
      <c r="O744" s="150"/>
      <c r="P744" s="151"/>
      <c r="Q744" s="150"/>
      <c r="R744" s="150"/>
      <c r="S744" s="150"/>
      <c r="T744" s="150"/>
      <c r="U744" s="150"/>
      <c r="V744" s="150"/>
      <c r="W744" s="150"/>
      <c r="X744" s="150"/>
      <c r="Y744" s="150"/>
      <c r="Z744" s="150"/>
      <c r="AA744" s="152"/>
      <c r="AB744" s="4">
        <f t="shared" si="45"/>
        <v>0</v>
      </c>
      <c r="AC744" s="4">
        <f t="shared" si="46"/>
        <v>0</v>
      </c>
    </row>
    <row r="745" spans="6:29" ht="20.100000000000001" customHeight="1" x14ac:dyDescent="0.25">
      <c r="F745" s="4">
        <f t="shared" si="44"/>
        <v>0</v>
      </c>
      <c r="G745" s="211">
        <f t="shared" si="47"/>
        <v>0</v>
      </c>
      <c r="H745" s="212"/>
      <c r="I745" s="152"/>
      <c r="J745" s="152"/>
      <c r="K745" s="152"/>
      <c r="L745" s="150"/>
      <c r="M745" s="150"/>
      <c r="N745" s="150"/>
      <c r="O745" s="150"/>
      <c r="P745" s="151"/>
      <c r="Q745" s="150"/>
      <c r="R745" s="150"/>
      <c r="S745" s="150"/>
      <c r="T745" s="150"/>
      <c r="U745" s="150"/>
      <c r="V745" s="150"/>
      <c r="W745" s="150"/>
      <c r="X745" s="150"/>
      <c r="Y745" s="150"/>
      <c r="Z745" s="150"/>
      <c r="AA745" s="152"/>
      <c r="AB745" s="4">
        <f t="shared" si="45"/>
        <v>0</v>
      </c>
      <c r="AC745" s="4">
        <f t="shared" si="46"/>
        <v>0</v>
      </c>
    </row>
    <row r="746" spans="6:29" ht="20.100000000000001" customHeight="1" x14ac:dyDescent="0.25">
      <c r="F746" s="4">
        <f t="shared" si="44"/>
        <v>0</v>
      </c>
      <c r="G746" s="211">
        <f t="shared" si="47"/>
        <v>0</v>
      </c>
      <c r="H746" s="212"/>
      <c r="I746" s="152"/>
      <c r="J746" s="152"/>
      <c r="K746" s="152"/>
      <c r="L746" s="150"/>
      <c r="M746" s="150"/>
      <c r="N746" s="150"/>
      <c r="O746" s="150"/>
      <c r="P746" s="151"/>
      <c r="Q746" s="150"/>
      <c r="R746" s="150"/>
      <c r="S746" s="150"/>
      <c r="T746" s="150"/>
      <c r="U746" s="150"/>
      <c r="V746" s="150"/>
      <c r="W746" s="150"/>
      <c r="X746" s="150"/>
      <c r="Y746" s="150"/>
      <c r="Z746" s="150"/>
      <c r="AA746" s="152"/>
      <c r="AB746" s="4">
        <f t="shared" si="45"/>
        <v>0</v>
      </c>
      <c r="AC746" s="4">
        <f t="shared" si="46"/>
        <v>0</v>
      </c>
    </row>
    <row r="747" spans="6:29" ht="20.100000000000001" customHeight="1" x14ac:dyDescent="0.25">
      <c r="F747" s="4">
        <f t="shared" si="44"/>
        <v>0</v>
      </c>
      <c r="G747" s="211">
        <f t="shared" si="47"/>
        <v>0</v>
      </c>
      <c r="H747" s="212"/>
      <c r="I747" s="152"/>
      <c r="J747" s="152"/>
      <c r="K747" s="152"/>
      <c r="L747" s="150"/>
      <c r="M747" s="150"/>
      <c r="N747" s="150"/>
      <c r="O747" s="150"/>
      <c r="P747" s="151"/>
      <c r="Q747" s="150"/>
      <c r="R747" s="150"/>
      <c r="S747" s="150"/>
      <c r="T747" s="150"/>
      <c r="U747" s="150"/>
      <c r="V747" s="150"/>
      <c r="W747" s="150"/>
      <c r="X747" s="150"/>
      <c r="Y747" s="150"/>
      <c r="Z747" s="150"/>
      <c r="AA747" s="152"/>
      <c r="AB747" s="4">
        <f t="shared" si="45"/>
        <v>0</v>
      </c>
      <c r="AC747" s="4">
        <f t="shared" si="46"/>
        <v>0</v>
      </c>
    </row>
    <row r="748" spans="6:29" ht="20.100000000000001" customHeight="1" x14ac:dyDescent="0.25">
      <c r="F748" s="4">
        <f t="shared" si="44"/>
        <v>0</v>
      </c>
      <c r="G748" s="211">
        <f t="shared" si="47"/>
        <v>0</v>
      </c>
      <c r="H748" s="212"/>
      <c r="I748" s="152"/>
      <c r="J748" s="152"/>
      <c r="K748" s="152"/>
      <c r="L748" s="150"/>
      <c r="M748" s="150"/>
      <c r="N748" s="150"/>
      <c r="O748" s="150"/>
      <c r="P748" s="151"/>
      <c r="Q748" s="150"/>
      <c r="R748" s="150"/>
      <c r="S748" s="150"/>
      <c r="T748" s="150"/>
      <c r="U748" s="150"/>
      <c r="V748" s="150"/>
      <c r="W748" s="150"/>
      <c r="X748" s="150"/>
      <c r="Y748" s="150"/>
      <c r="Z748" s="150"/>
      <c r="AA748" s="152"/>
      <c r="AB748" s="4">
        <f t="shared" si="45"/>
        <v>0</v>
      </c>
      <c r="AC748" s="4">
        <f t="shared" si="46"/>
        <v>0</v>
      </c>
    </row>
    <row r="749" spans="6:29" ht="20.100000000000001" customHeight="1" x14ac:dyDescent="0.25">
      <c r="F749" s="4">
        <f t="shared" si="44"/>
        <v>0</v>
      </c>
      <c r="G749" s="211">
        <f t="shared" si="47"/>
        <v>0</v>
      </c>
      <c r="H749" s="212"/>
      <c r="I749" s="152"/>
      <c r="J749" s="152"/>
      <c r="K749" s="152"/>
      <c r="L749" s="150"/>
      <c r="M749" s="150"/>
      <c r="N749" s="150"/>
      <c r="O749" s="150"/>
      <c r="P749" s="151"/>
      <c r="Q749" s="150"/>
      <c r="R749" s="150"/>
      <c r="S749" s="150"/>
      <c r="T749" s="150"/>
      <c r="U749" s="150"/>
      <c r="V749" s="150"/>
      <c r="W749" s="150"/>
      <c r="X749" s="150"/>
      <c r="Y749" s="150"/>
      <c r="Z749" s="150"/>
      <c r="AA749" s="152"/>
      <c r="AB749" s="4">
        <f t="shared" si="45"/>
        <v>0</v>
      </c>
      <c r="AC749" s="4">
        <f t="shared" si="46"/>
        <v>0</v>
      </c>
    </row>
    <row r="750" spans="6:29" ht="20.100000000000001" customHeight="1" x14ac:dyDescent="0.25">
      <c r="F750" s="4">
        <f t="shared" si="44"/>
        <v>0</v>
      </c>
      <c r="G750" s="211">
        <f t="shared" si="47"/>
        <v>0</v>
      </c>
      <c r="H750" s="212"/>
      <c r="I750" s="152"/>
      <c r="J750" s="152"/>
      <c r="K750" s="152"/>
      <c r="L750" s="150"/>
      <c r="M750" s="150"/>
      <c r="N750" s="150"/>
      <c r="O750" s="150"/>
      <c r="P750" s="151"/>
      <c r="Q750" s="150"/>
      <c r="R750" s="150"/>
      <c r="S750" s="150"/>
      <c r="T750" s="150"/>
      <c r="U750" s="150"/>
      <c r="V750" s="150"/>
      <c r="W750" s="150"/>
      <c r="X750" s="150"/>
      <c r="Y750" s="150"/>
      <c r="Z750" s="150"/>
      <c r="AA750" s="152"/>
      <c r="AB750" s="4">
        <f t="shared" si="45"/>
        <v>0</v>
      </c>
      <c r="AC750" s="4">
        <f t="shared" si="46"/>
        <v>0</v>
      </c>
    </row>
    <row r="751" spans="6:29" ht="20.100000000000001" customHeight="1" x14ac:dyDescent="0.25">
      <c r="F751" s="4">
        <f t="shared" si="44"/>
        <v>0</v>
      </c>
      <c r="G751" s="211">
        <f t="shared" si="47"/>
        <v>0</v>
      </c>
      <c r="H751" s="212"/>
      <c r="I751" s="152"/>
      <c r="J751" s="152"/>
      <c r="K751" s="152"/>
      <c r="L751" s="150"/>
      <c r="M751" s="150"/>
      <c r="N751" s="150"/>
      <c r="O751" s="150"/>
      <c r="P751" s="151"/>
      <c r="Q751" s="150"/>
      <c r="R751" s="150"/>
      <c r="S751" s="150"/>
      <c r="T751" s="150"/>
      <c r="U751" s="150"/>
      <c r="V751" s="150"/>
      <c r="W751" s="150"/>
      <c r="X751" s="150"/>
      <c r="Y751" s="150"/>
      <c r="Z751" s="150"/>
      <c r="AA751" s="152"/>
      <c r="AB751" s="4">
        <f t="shared" si="45"/>
        <v>0</v>
      </c>
      <c r="AC751" s="4">
        <f t="shared" si="46"/>
        <v>0</v>
      </c>
    </row>
    <row r="752" spans="6:29" ht="20.100000000000001" customHeight="1" x14ac:dyDescent="0.25">
      <c r="F752" s="4">
        <f t="shared" si="44"/>
        <v>0</v>
      </c>
      <c r="G752" s="211">
        <f t="shared" si="47"/>
        <v>0</v>
      </c>
      <c r="H752" s="212"/>
      <c r="I752" s="152"/>
      <c r="J752" s="152"/>
      <c r="K752" s="152"/>
      <c r="L752" s="150"/>
      <c r="M752" s="150"/>
      <c r="N752" s="150"/>
      <c r="O752" s="150"/>
      <c r="P752" s="151"/>
      <c r="Q752" s="150"/>
      <c r="R752" s="150"/>
      <c r="S752" s="150"/>
      <c r="T752" s="150"/>
      <c r="U752" s="150"/>
      <c r="V752" s="150"/>
      <c r="W752" s="150"/>
      <c r="X752" s="150"/>
      <c r="Y752" s="150"/>
      <c r="Z752" s="150"/>
      <c r="AA752" s="152"/>
      <c r="AB752" s="4">
        <f t="shared" si="45"/>
        <v>0</v>
      </c>
      <c r="AC752" s="4">
        <f t="shared" si="46"/>
        <v>0</v>
      </c>
    </row>
    <row r="753" spans="6:29" ht="20.100000000000001" customHeight="1" x14ac:dyDescent="0.25">
      <c r="F753" s="4">
        <f t="shared" si="44"/>
        <v>0</v>
      </c>
      <c r="G753" s="211">
        <f t="shared" si="47"/>
        <v>0</v>
      </c>
      <c r="H753" s="212"/>
      <c r="I753" s="152"/>
      <c r="J753" s="152"/>
      <c r="K753" s="152"/>
      <c r="L753" s="150"/>
      <c r="M753" s="150"/>
      <c r="N753" s="150"/>
      <c r="O753" s="150"/>
      <c r="P753" s="151"/>
      <c r="Q753" s="150"/>
      <c r="R753" s="150"/>
      <c r="S753" s="150"/>
      <c r="T753" s="150"/>
      <c r="U753" s="150"/>
      <c r="V753" s="150"/>
      <c r="W753" s="150"/>
      <c r="X753" s="150"/>
      <c r="Y753" s="150"/>
      <c r="Z753" s="150"/>
      <c r="AA753" s="152"/>
      <c r="AB753" s="4">
        <f t="shared" si="45"/>
        <v>0</v>
      </c>
      <c r="AC753" s="4">
        <f t="shared" si="46"/>
        <v>0</v>
      </c>
    </row>
    <row r="754" spans="6:29" ht="20.100000000000001" customHeight="1" x14ac:dyDescent="0.25">
      <c r="F754" s="4">
        <f t="shared" si="44"/>
        <v>0</v>
      </c>
      <c r="G754" s="211">
        <f t="shared" si="47"/>
        <v>0</v>
      </c>
      <c r="H754" s="212"/>
      <c r="I754" s="152"/>
      <c r="J754" s="152"/>
      <c r="K754" s="152"/>
      <c r="L754" s="150"/>
      <c r="M754" s="150"/>
      <c r="N754" s="150"/>
      <c r="O754" s="150"/>
      <c r="P754" s="151"/>
      <c r="Q754" s="150"/>
      <c r="R754" s="150"/>
      <c r="S754" s="150"/>
      <c r="T754" s="150"/>
      <c r="U754" s="150"/>
      <c r="V754" s="150"/>
      <c r="W754" s="150"/>
      <c r="X754" s="150"/>
      <c r="Y754" s="150"/>
      <c r="Z754" s="150"/>
      <c r="AA754" s="152"/>
      <c r="AB754" s="4">
        <f t="shared" si="45"/>
        <v>0</v>
      </c>
      <c r="AC754" s="4">
        <f t="shared" si="46"/>
        <v>0</v>
      </c>
    </row>
    <row r="755" spans="6:29" ht="20.100000000000001" customHeight="1" x14ac:dyDescent="0.25">
      <c r="F755" s="4">
        <f t="shared" si="44"/>
        <v>0</v>
      </c>
      <c r="G755" s="211">
        <f t="shared" si="47"/>
        <v>0</v>
      </c>
      <c r="H755" s="212"/>
      <c r="I755" s="152"/>
      <c r="J755" s="152"/>
      <c r="K755" s="152"/>
      <c r="L755" s="150"/>
      <c r="M755" s="150"/>
      <c r="N755" s="150"/>
      <c r="O755" s="150"/>
      <c r="P755" s="151"/>
      <c r="Q755" s="150"/>
      <c r="R755" s="150"/>
      <c r="S755" s="150"/>
      <c r="T755" s="150"/>
      <c r="U755" s="150"/>
      <c r="V755" s="150"/>
      <c r="W755" s="150"/>
      <c r="X755" s="150"/>
      <c r="Y755" s="150"/>
      <c r="Z755" s="150"/>
      <c r="AA755" s="152"/>
      <c r="AB755" s="4">
        <f t="shared" si="45"/>
        <v>0</v>
      </c>
      <c r="AC755" s="4">
        <f t="shared" si="46"/>
        <v>0</v>
      </c>
    </row>
    <row r="756" spans="6:29" ht="20.100000000000001" customHeight="1" x14ac:dyDescent="0.25">
      <c r="F756" s="4">
        <f t="shared" si="44"/>
        <v>0</v>
      </c>
      <c r="G756" s="211">
        <f t="shared" si="47"/>
        <v>0</v>
      </c>
      <c r="H756" s="212"/>
      <c r="I756" s="152"/>
      <c r="J756" s="152"/>
      <c r="K756" s="152"/>
      <c r="L756" s="150"/>
      <c r="M756" s="150"/>
      <c r="N756" s="150"/>
      <c r="O756" s="150"/>
      <c r="P756" s="151"/>
      <c r="Q756" s="150"/>
      <c r="R756" s="150"/>
      <c r="S756" s="150"/>
      <c r="T756" s="150"/>
      <c r="U756" s="150"/>
      <c r="V756" s="150"/>
      <c r="W756" s="150"/>
      <c r="X756" s="150"/>
      <c r="Y756" s="150"/>
      <c r="Z756" s="150"/>
      <c r="AA756" s="152"/>
      <c r="AB756" s="4">
        <f t="shared" si="45"/>
        <v>0</v>
      </c>
      <c r="AC756" s="4">
        <f t="shared" si="46"/>
        <v>0</v>
      </c>
    </row>
    <row r="757" spans="6:29" ht="20.100000000000001" customHeight="1" x14ac:dyDescent="0.25">
      <c r="F757" s="4">
        <f t="shared" si="44"/>
        <v>0</v>
      </c>
      <c r="G757" s="211">
        <f t="shared" si="47"/>
        <v>0</v>
      </c>
      <c r="H757" s="212"/>
      <c r="I757" s="152"/>
      <c r="J757" s="152"/>
      <c r="K757" s="152"/>
      <c r="L757" s="150"/>
      <c r="M757" s="150"/>
      <c r="N757" s="150"/>
      <c r="O757" s="150"/>
      <c r="P757" s="151"/>
      <c r="Q757" s="150"/>
      <c r="R757" s="150"/>
      <c r="S757" s="150"/>
      <c r="T757" s="150"/>
      <c r="U757" s="150"/>
      <c r="V757" s="150"/>
      <c r="W757" s="150"/>
      <c r="X757" s="150"/>
      <c r="Y757" s="150"/>
      <c r="Z757" s="150"/>
      <c r="AA757" s="152"/>
      <c r="AB757" s="4">
        <f t="shared" si="45"/>
        <v>0</v>
      </c>
      <c r="AC757" s="4">
        <f t="shared" si="46"/>
        <v>0</v>
      </c>
    </row>
    <row r="758" spans="6:29" ht="20.100000000000001" customHeight="1" x14ac:dyDescent="0.25">
      <c r="F758" s="4">
        <f t="shared" si="44"/>
        <v>0</v>
      </c>
      <c r="G758" s="211">
        <f t="shared" si="47"/>
        <v>0</v>
      </c>
      <c r="H758" s="212"/>
      <c r="I758" s="152"/>
      <c r="J758" s="152"/>
      <c r="K758" s="152"/>
      <c r="L758" s="150"/>
      <c r="M758" s="150"/>
      <c r="N758" s="150"/>
      <c r="O758" s="150"/>
      <c r="P758" s="151"/>
      <c r="Q758" s="150"/>
      <c r="R758" s="150"/>
      <c r="S758" s="150"/>
      <c r="T758" s="150"/>
      <c r="U758" s="150"/>
      <c r="V758" s="150"/>
      <c r="W758" s="150"/>
      <c r="X758" s="150"/>
      <c r="Y758" s="150"/>
      <c r="Z758" s="150"/>
      <c r="AA758" s="152"/>
      <c r="AB758" s="4">
        <f t="shared" si="45"/>
        <v>0</v>
      </c>
      <c r="AC758" s="4">
        <f t="shared" si="46"/>
        <v>0</v>
      </c>
    </row>
    <row r="759" spans="6:29" ht="20.100000000000001" customHeight="1" x14ac:dyDescent="0.25">
      <c r="F759" s="4">
        <f t="shared" si="44"/>
        <v>0</v>
      </c>
      <c r="G759" s="211">
        <f t="shared" si="47"/>
        <v>0</v>
      </c>
      <c r="H759" s="212"/>
      <c r="I759" s="152"/>
      <c r="J759" s="152"/>
      <c r="K759" s="152"/>
      <c r="L759" s="150"/>
      <c r="M759" s="150"/>
      <c r="N759" s="150"/>
      <c r="O759" s="150"/>
      <c r="P759" s="151"/>
      <c r="Q759" s="150"/>
      <c r="R759" s="150"/>
      <c r="S759" s="150"/>
      <c r="T759" s="150"/>
      <c r="U759" s="150"/>
      <c r="V759" s="150"/>
      <c r="W759" s="150"/>
      <c r="X759" s="150"/>
      <c r="Y759" s="150"/>
      <c r="Z759" s="150"/>
      <c r="AA759" s="152"/>
      <c r="AB759" s="4">
        <f t="shared" si="45"/>
        <v>0</v>
      </c>
      <c r="AC759" s="4">
        <f t="shared" si="46"/>
        <v>0</v>
      </c>
    </row>
    <row r="760" spans="6:29" ht="20.100000000000001" customHeight="1" x14ac:dyDescent="0.25">
      <c r="F760" s="4">
        <f t="shared" si="44"/>
        <v>0</v>
      </c>
      <c r="G760" s="211">
        <f t="shared" si="47"/>
        <v>0</v>
      </c>
      <c r="H760" s="212"/>
      <c r="I760" s="152"/>
      <c r="J760" s="152"/>
      <c r="K760" s="152"/>
      <c r="L760" s="150"/>
      <c r="M760" s="150"/>
      <c r="N760" s="150"/>
      <c r="O760" s="150"/>
      <c r="P760" s="151"/>
      <c r="Q760" s="150"/>
      <c r="R760" s="150"/>
      <c r="S760" s="150"/>
      <c r="T760" s="150"/>
      <c r="U760" s="150"/>
      <c r="V760" s="150"/>
      <c r="W760" s="150"/>
      <c r="X760" s="150"/>
      <c r="Y760" s="150"/>
      <c r="Z760" s="150"/>
      <c r="AA760" s="152"/>
      <c r="AB760" s="4">
        <f t="shared" si="45"/>
        <v>0</v>
      </c>
      <c r="AC760" s="4">
        <f t="shared" si="46"/>
        <v>0</v>
      </c>
    </row>
    <row r="761" spans="6:29" ht="20.100000000000001" customHeight="1" x14ac:dyDescent="0.25">
      <c r="F761" s="4">
        <f t="shared" si="44"/>
        <v>0</v>
      </c>
      <c r="G761" s="211">
        <f t="shared" si="47"/>
        <v>0</v>
      </c>
      <c r="H761" s="212"/>
      <c r="I761" s="152"/>
      <c r="J761" s="152"/>
      <c r="K761" s="152"/>
      <c r="L761" s="150"/>
      <c r="M761" s="150"/>
      <c r="N761" s="150"/>
      <c r="O761" s="150"/>
      <c r="P761" s="151"/>
      <c r="Q761" s="150"/>
      <c r="R761" s="150"/>
      <c r="S761" s="150"/>
      <c r="T761" s="150"/>
      <c r="U761" s="150"/>
      <c r="V761" s="150"/>
      <c r="W761" s="150"/>
      <c r="X761" s="150"/>
      <c r="Y761" s="150"/>
      <c r="Z761" s="150"/>
      <c r="AA761" s="152"/>
      <c r="AB761" s="4">
        <f t="shared" si="45"/>
        <v>0</v>
      </c>
      <c r="AC761" s="4">
        <f t="shared" si="46"/>
        <v>0</v>
      </c>
    </row>
    <row r="762" spans="6:29" ht="20.100000000000001" customHeight="1" x14ac:dyDescent="0.25">
      <c r="F762" s="4">
        <f t="shared" si="44"/>
        <v>0</v>
      </c>
      <c r="G762" s="211">
        <f t="shared" si="47"/>
        <v>0</v>
      </c>
      <c r="H762" s="212"/>
      <c r="I762" s="152"/>
      <c r="J762" s="152"/>
      <c r="K762" s="152"/>
      <c r="L762" s="150"/>
      <c r="M762" s="150"/>
      <c r="N762" s="150"/>
      <c r="O762" s="150"/>
      <c r="P762" s="151"/>
      <c r="Q762" s="150"/>
      <c r="R762" s="150"/>
      <c r="S762" s="150"/>
      <c r="T762" s="150"/>
      <c r="U762" s="150"/>
      <c r="V762" s="150"/>
      <c r="W762" s="150"/>
      <c r="X762" s="150"/>
      <c r="Y762" s="150"/>
      <c r="Z762" s="150"/>
      <c r="AA762" s="152"/>
      <c r="AB762" s="4">
        <f t="shared" si="45"/>
        <v>0</v>
      </c>
      <c r="AC762" s="4">
        <f t="shared" si="46"/>
        <v>0</v>
      </c>
    </row>
    <row r="763" spans="6:29" ht="20.100000000000001" customHeight="1" x14ac:dyDescent="0.25">
      <c r="F763" s="4">
        <f t="shared" si="44"/>
        <v>0</v>
      </c>
      <c r="G763" s="211">
        <f t="shared" si="47"/>
        <v>0</v>
      </c>
      <c r="H763" s="212"/>
      <c r="I763" s="152"/>
      <c r="J763" s="152"/>
      <c r="K763" s="152"/>
      <c r="L763" s="150"/>
      <c r="M763" s="150"/>
      <c r="N763" s="150"/>
      <c r="O763" s="150"/>
      <c r="P763" s="151"/>
      <c r="Q763" s="150"/>
      <c r="R763" s="150"/>
      <c r="S763" s="150"/>
      <c r="T763" s="150"/>
      <c r="U763" s="150"/>
      <c r="V763" s="150"/>
      <c r="W763" s="150"/>
      <c r="X763" s="150"/>
      <c r="Y763" s="150"/>
      <c r="Z763" s="150"/>
      <c r="AA763" s="152"/>
      <c r="AB763" s="4">
        <f t="shared" si="45"/>
        <v>0</v>
      </c>
      <c r="AC763" s="4">
        <f t="shared" si="46"/>
        <v>0</v>
      </c>
    </row>
    <row r="764" spans="6:29" ht="20.100000000000001" customHeight="1" x14ac:dyDescent="0.25">
      <c r="F764" s="4">
        <f t="shared" si="44"/>
        <v>0</v>
      </c>
      <c r="G764" s="211">
        <f t="shared" si="47"/>
        <v>0</v>
      </c>
      <c r="H764" s="212"/>
      <c r="I764" s="152"/>
      <c r="J764" s="152"/>
      <c r="K764" s="152"/>
      <c r="L764" s="150"/>
      <c r="M764" s="150"/>
      <c r="N764" s="150"/>
      <c r="O764" s="150"/>
      <c r="P764" s="151"/>
      <c r="Q764" s="150"/>
      <c r="R764" s="150"/>
      <c r="S764" s="150"/>
      <c r="T764" s="150"/>
      <c r="U764" s="150"/>
      <c r="V764" s="150"/>
      <c r="W764" s="150"/>
      <c r="X764" s="150"/>
      <c r="Y764" s="150"/>
      <c r="Z764" s="150"/>
      <c r="AA764" s="152"/>
      <c r="AB764" s="4">
        <f t="shared" si="45"/>
        <v>0</v>
      </c>
      <c r="AC764" s="4">
        <f t="shared" si="46"/>
        <v>0</v>
      </c>
    </row>
    <row r="765" spans="6:29" ht="20.100000000000001" customHeight="1" x14ac:dyDescent="0.25">
      <c r="F765" s="4">
        <f t="shared" si="44"/>
        <v>0</v>
      </c>
      <c r="G765" s="211">
        <f t="shared" si="47"/>
        <v>0</v>
      </c>
      <c r="H765" s="212"/>
      <c r="I765" s="152"/>
      <c r="J765" s="152"/>
      <c r="K765" s="152"/>
      <c r="L765" s="150"/>
      <c r="M765" s="150"/>
      <c r="N765" s="150"/>
      <c r="O765" s="150"/>
      <c r="P765" s="151"/>
      <c r="Q765" s="150"/>
      <c r="R765" s="150"/>
      <c r="S765" s="150"/>
      <c r="T765" s="150"/>
      <c r="U765" s="150"/>
      <c r="V765" s="150"/>
      <c r="W765" s="150"/>
      <c r="X765" s="150"/>
      <c r="Y765" s="150"/>
      <c r="Z765" s="150"/>
      <c r="AA765" s="152"/>
      <c r="AB765" s="4">
        <f t="shared" si="45"/>
        <v>0</v>
      </c>
      <c r="AC765" s="4">
        <f t="shared" si="46"/>
        <v>0</v>
      </c>
    </row>
    <row r="766" spans="6:29" ht="20.100000000000001" customHeight="1" x14ac:dyDescent="0.25">
      <c r="F766" s="4">
        <f t="shared" si="44"/>
        <v>0</v>
      </c>
      <c r="G766" s="211">
        <f t="shared" si="47"/>
        <v>0</v>
      </c>
      <c r="H766" s="212"/>
      <c r="I766" s="152"/>
      <c r="J766" s="152"/>
      <c r="K766" s="152"/>
      <c r="L766" s="150"/>
      <c r="M766" s="150"/>
      <c r="N766" s="150"/>
      <c r="O766" s="150"/>
      <c r="P766" s="151"/>
      <c r="Q766" s="150"/>
      <c r="R766" s="150"/>
      <c r="S766" s="150"/>
      <c r="T766" s="150"/>
      <c r="U766" s="150"/>
      <c r="V766" s="150"/>
      <c r="W766" s="150"/>
      <c r="X766" s="150"/>
      <c r="Y766" s="150"/>
      <c r="Z766" s="150"/>
      <c r="AA766" s="152"/>
      <c r="AB766" s="4">
        <f t="shared" si="45"/>
        <v>0</v>
      </c>
      <c r="AC766" s="4">
        <f t="shared" si="46"/>
        <v>0</v>
      </c>
    </row>
    <row r="767" spans="6:29" ht="20.100000000000001" customHeight="1" x14ac:dyDescent="0.25">
      <c r="F767" s="4">
        <f t="shared" si="44"/>
        <v>0</v>
      </c>
      <c r="G767" s="211">
        <f t="shared" si="47"/>
        <v>0</v>
      </c>
      <c r="H767" s="212"/>
      <c r="I767" s="152"/>
      <c r="J767" s="152"/>
      <c r="K767" s="152"/>
      <c r="L767" s="150"/>
      <c r="M767" s="150"/>
      <c r="N767" s="150"/>
      <c r="O767" s="150"/>
      <c r="P767" s="151"/>
      <c r="Q767" s="150"/>
      <c r="R767" s="150"/>
      <c r="S767" s="150"/>
      <c r="T767" s="150"/>
      <c r="U767" s="150"/>
      <c r="V767" s="150"/>
      <c r="W767" s="150"/>
      <c r="X767" s="150"/>
      <c r="Y767" s="150"/>
      <c r="Z767" s="150"/>
      <c r="AA767" s="152"/>
      <c r="AB767" s="4">
        <f t="shared" si="45"/>
        <v>0</v>
      </c>
      <c r="AC767" s="4">
        <f t="shared" si="46"/>
        <v>0</v>
      </c>
    </row>
    <row r="768" spans="6:29" ht="20.100000000000001" customHeight="1" x14ac:dyDescent="0.25">
      <c r="F768" s="4">
        <f t="shared" si="44"/>
        <v>0</v>
      </c>
      <c r="G768" s="211">
        <f t="shared" si="47"/>
        <v>0</v>
      </c>
      <c r="H768" s="212"/>
      <c r="I768" s="152"/>
      <c r="J768" s="152"/>
      <c r="K768" s="152"/>
      <c r="L768" s="150"/>
      <c r="M768" s="150"/>
      <c r="N768" s="150"/>
      <c r="O768" s="150"/>
      <c r="P768" s="151"/>
      <c r="Q768" s="150"/>
      <c r="R768" s="150"/>
      <c r="S768" s="150"/>
      <c r="T768" s="150"/>
      <c r="U768" s="150"/>
      <c r="V768" s="150"/>
      <c r="W768" s="150"/>
      <c r="X768" s="150"/>
      <c r="Y768" s="150"/>
      <c r="Z768" s="150"/>
      <c r="AA768" s="152"/>
      <c r="AB768" s="4">
        <f t="shared" si="45"/>
        <v>0</v>
      </c>
      <c r="AC768" s="4">
        <f t="shared" si="46"/>
        <v>0</v>
      </c>
    </row>
    <row r="769" spans="6:29" ht="20.100000000000001" customHeight="1" x14ac:dyDescent="0.25">
      <c r="F769" s="4">
        <f t="shared" si="44"/>
        <v>0</v>
      </c>
      <c r="G769" s="211">
        <f t="shared" si="47"/>
        <v>0</v>
      </c>
      <c r="H769" s="212"/>
      <c r="I769" s="152"/>
      <c r="J769" s="152"/>
      <c r="K769" s="152"/>
      <c r="L769" s="150"/>
      <c r="M769" s="150"/>
      <c r="N769" s="150"/>
      <c r="O769" s="150"/>
      <c r="P769" s="151"/>
      <c r="Q769" s="150"/>
      <c r="R769" s="150"/>
      <c r="S769" s="150"/>
      <c r="T769" s="150"/>
      <c r="U769" s="150"/>
      <c r="V769" s="150"/>
      <c r="W769" s="150"/>
      <c r="X769" s="150"/>
      <c r="Y769" s="150"/>
      <c r="Z769" s="150"/>
      <c r="AA769" s="152"/>
      <c r="AB769" s="4">
        <f t="shared" si="45"/>
        <v>0</v>
      </c>
      <c r="AC769" s="4">
        <f t="shared" si="46"/>
        <v>0</v>
      </c>
    </row>
    <row r="770" spans="6:29" ht="20.100000000000001" customHeight="1" x14ac:dyDescent="0.25">
      <c r="F770" s="4">
        <f t="shared" si="44"/>
        <v>0</v>
      </c>
      <c r="G770" s="211">
        <f t="shared" si="47"/>
        <v>0</v>
      </c>
      <c r="H770" s="212"/>
      <c r="I770" s="152"/>
      <c r="J770" s="152"/>
      <c r="K770" s="152"/>
      <c r="L770" s="150"/>
      <c r="M770" s="150"/>
      <c r="N770" s="150"/>
      <c r="O770" s="150"/>
      <c r="P770" s="151"/>
      <c r="Q770" s="150"/>
      <c r="R770" s="150"/>
      <c r="S770" s="150"/>
      <c r="T770" s="150"/>
      <c r="U770" s="150"/>
      <c r="V770" s="150"/>
      <c r="W770" s="150"/>
      <c r="X770" s="150"/>
      <c r="Y770" s="150"/>
      <c r="Z770" s="150"/>
      <c r="AA770" s="152"/>
      <c r="AB770" s="4">
        <f t="shared" si="45"/>
        <v>0</v>
      </c>
      <c r="AC770" s="4">
        <f t="shared" si="46"/>
        <v>0</v>
      </c>
    </row>
    <row r="771" spans="6:29" ht="20.100000000000001" customHeight="1" x14ac:dyDescent="0.25">
      <c r="F771" s="4">
        <f t="shared" si="44"/>
        <v>0</v>
      </c>
      <c r="G771" s="211">
        <f t="shared" si="47"/>
        <v>0</v>
      </c>
      <c r="H771" s="212"/>
      <c r="I771" s="152"/>
      <c r="J771" s="152"/>
      <c r="K771" s="152"/>
      <c r="L771" s="150"/>
      <c r="M771" s="150"/>
      <c r="N771" s="150"/>
      <c r="O771" s="150"/>
      <c r="P771" s="151"/>
      <c r="Q771" s="150"/>
      <c r="R771" s="150"/>
      <c r="S771" s="150"/>
      <c r="T771" s="150"/>
      <c r="U771" s="150"/>
      <c r="V771" s="150"/>
      <c r="W771" s="150"/>
      <c r="X771" s="150"/>
      <c r="Y771" s="150"/>
      <c r="Z771" s="150"/>
      <c r="AA771" s="152"/>
      <c r="AB771" s="4">
        <f t="shared" si="45"/>
        <v>0</v>
      </c>
      <c r="AC771" s="4">
        <f t="shared" si="46"/>
        <v>0</v>
      </c>
    </row>
    <row r="772" spans="6:29" ht="20.100000000000001" customHeight="1" x14ac:dyDescent="0.25">
      <c r="F772" s="4">
        <f t="shared" si="44"/>
        <v>0</v>
      </c>
      <c r="G772" s="211">
        <f t="shared" si="47"/>
        <v>0</v>
      </c>
      <c r="H772" s="212"/>
      <c r="I772" s="152"/>
      <c r="J772" s="152"/>
      <c r="K772" s="152"/>
      <c r="L772" s="150"/>
      <c r="M772" s="150"/>
      <c r="N772" s="150"/>
      <c r="O772" s="150"/>
      <c r="P772" s="151"/>
      <c r="Q772" s="150"/>
      <c r="R772" s="150"/>
      <c r="S772" s="150"/>
      <c r="T772" s="150"/>
      <c r="U772" s="150"/>
      <c r="V772" s="150"/>
      <c r="W772" s="150"/>
      <c r="X772" s="150"/>
      <c r="Y772" s="150"/>
      <c r="Z772" s="150"/>
      <c r="AA772" s="152"/>
      <c r="AB772" s="4">
        <f t="shared" si="45"/>
        <v>0</v>
      </c>
      <c r="AC772" s="4">
        <f t="shared" si="46"/>
        <v>0</v>
      </c>
    </row>
    <row r="773" spans="6:29" ht="20.100000000000001" customHeight="1" x14ac:dyDescent="0.25">
      <c r="F773" s="4">
        <f t="shared" si="44"/>
        <v>0</v>
      </c>
      <c r="G773" s="211">
        <f t="shared" si="47"/>
        <v>0</v>
      </c>
      <c r="H773" s="212"/>
      <c r="I773" s="152"/>
      <c r="J773" s="152"/>
      <c r="K773" s="152"/>
      <c r="L773" s="150"/>
      <c r="M773" s="150"/>
      <c r="N773" s="150"/>
      <c r="O773" s="150"/>
      <c r="P773" s="151"/>
      <c r="Q773" s="150"/>
      <c r="R773" s="150"/>
      <c r="S773" s="150"/>
      <c r="T773" s="150"/>
      <c r="U773" s="150"/>
      <c r="V773" s="150"/>
      <c r="W773" s="150"/>
      <c r="X773" s="150"/>
      <c r="Y773" s="150"/>
      <c r="Z773" s="150"/>
      <c r="AA773" s="152"/>
      <c r="AB773" s="4">
        <f t="shared" si="45"/>
        <v>0</v>
      </c>
      <c r="AC773" s="4">
        <f t="shared" si="46"/>
        <v>0</v>
      </c>
    </row>
    <row r="774" spans="6:29" ht="20.100000000000001" customHeight="1" x14ac:dyDescent="0.25">
      <c r="F774" s="4">
        <f t="shared" si="44"/>
        <v>0</v>
      </c>
      <c r="G774" s="211">
        <f t="shared" si="47"/>
        <v>0</v>
      </c>
      <c r="H774" s="212"/>
      <c r="I774" s="152"/>
      <c r="J774" s="152"/>
      <c r="K774" s="152"/>
      <c r="L774" s="150"/>
      <c r="M774" s="150"/>
      <c r="N774" s="150"/>
      <c r="O774" s="150"/>
      <c r="P774" s="151"/>
      <c r="Q774" s="150"/>
      <c r="R774" s="150"/>
      <c r="S774" s="150"/>
      <c r="T774" s="150"/>
      <c r="U774" s="150"/>
      <c r="V774" s="150"/>
      <c r="W774" s="150"/>
      <c r="X774" s="150"/>
      <c r="Y774" s="150"/>
      <c r="Z774" s="150"/>
      <c r="AA774" s="152"/>
      <c r="AB774" s="4">
        <f t="shared" si="45"/>
        <v>0</v>
      </c>
      <c r="AC774" s="4">
        <f t="shared" si="46"/>
        <v>0</v>
      </c>
    </row>
    <row r="775" spans="6:29" ht="20.100000000000001" customHeight="1" x14ac:dyDescent="0.25">
      <c r="F775" s="4">
        <f t="shared" si="44"/>
        <v>0</v>
      </c>
      <c r="G775" s="211">
        <f t="shared" si="47"/>
        <v>0</v>
      </c>
      <c r="H775" s="212"/>
      <c r="I775" s="152"/>
      <c r="J775" s="152"/>
      <c r="K775" s="152"/>
      <c r="L775" s="150"/>
      <c r="M775" s="150"/>
      <c r="N775" s="150"/>
      <c r="O775" s="150"/>
      <c r="P775" s="151"/>
      <c r="Q775" s="150"/>
      <c r="R775" s="150"/>
      <c r="S775" s="150"/>
      <c r="T775" s="150"/>
      <c r="U775" s="150"/>
      <c r="V775" s="150"/>
      <c r="W775" s="150"/>
      <c r="X775" s="150"/>
      <c r="Y775" s="150"/>
      <c r="Z775" s="150"/>
      <c r="AA775" s="152"/>
      <c r="AB775" s="4">
        <f t="shared" si="45"/>
        <v>0</v>
      </c>
      <c r="AC775" s="4">
        <f t="shared" si="46"/>
        <v>0</v>
      </c>
    </row>
    <row r="776" spans="6:29" ht="20.100000000000001" customHeight="1" x14ac:dyDescent="0.25">
      <c r="F776" s="4">
        <f t="shared" si="44"/>
        <v>0</v>
      </c>
      <c r="G776" s="211">
        <f t="shared" si="47"/>
        <v>0</v>
      </c>
      <c r="H776" s="212"/>
      <c r="I776" s="152"/>
      <c r="J776" s="152"/>
      <c r="K776" s="152"/>
      <c r="L776" s="150"/>
      <c r="M776" s="150"/>
      <c r="N776" s="150"/>
      <c r="O776" s="150"/>
      <c r="P776" s="151"/>
      <c r="Q776" s="150"/>
      <c r="R776" s="150"/>
      <c r="S776" s="150"/>
      <c r="T776" s="150"/>
      <c r="U776" s="150"/>
      <c r="V776" s="150"/>
      <c r="W776" s="150"/>
      <c r="X776" s="150"/>
      <c r="Y776" s="150"/>
      <c r="Z776" s="150"/>
      <c r="AA776" s="152"/>
      <c r="AB776" s="4">
        <f t="shared" si="45"/>
        <v>0</v>
      </c>
      <c r="AC776" s="4">
        <f t="shared" si="46"/>
        <v>0</v>
      </c>
    </row>
    <row r="777" spans="6:29" ht="20.100000000000001" customHeight="1" x14ac:dyDescent="0.25">
      <c r="F777" s="4">
        <f t="shared" si="44"/>
        <v>0</v>
      </c>
      <c r="G777" s="211">
        <f t="shared" si="47"/>
        <v>0</v>
      </c>
      <c r="H777" s="212"/>
      <c r="I777" s="152"/>
      <c r="J777" s="152"/>
      <c r="K777" s="152"/>
      <c r="L777" s="150"/>
      <c r="M777" s="150"/>
      <c r="N777" s="150"/>
      <c r="O777" s="150"/>
      <c r="P777" s="151"/>
      <c r="Q777" s="150"/>
      <c r="R777" s="150"/>
      <c r="S777" s="150"/>
      <c r="T777" s="150"/>
      <c r="U777" s="150"/>
      <c r="V777" s="150"/>
      <c r="W777" s="150"/>
      <c r="X777" s="150"/>
      <c r="Y777" s="150"/>
      <c r="Z777" s="150"/>
      <c r="AA777" s="152"/>
      <c r="AB777" s="4">
        <f t="shared" si="45"/>
        <v>0</v>
      </c>
      <c r="AC777" s="4">
        <f t="shared" si="46"/>
        <v>0</v>
      </c>
    </row>
    <row r="778" spans="6:29" ht="20.100000000000001" customHeight="1" x14ac:dyDescent="0.25">
      <c r="F778" s="4">
        <f t="shared" si="44"/>
        <v>0</v>
      </c>
      <c r="G778" s="211">
        <f t="shared" si="47"/>
        <v>0</v>
      </c>
      <c r="H778" s="212"/>
      <c r="I778" s="152"/>
      <c r="J778" s="152"/>
      <c r="K778" s="152"/>
      <c r="L778" s="150"/>
      <c r="M778" s="150"/>
      <c r="N778" s="150"/>
      <c r="O778" s="150"/>
      <c r="P778" s="151"/>
      <c r="Q778" s="150"/>
      <c r="R778" s="150"/>
      <c r="S778" s="150"/>
      <c r="T778" s="150"/>
      <c r="U778" s="150"/>
      <c r="V778" s="150"/>
      <c r="W778" s="150"/>
      <c r="X778" s="150"/>
      <c r="Y778" s="150"/>
      <c r="Z778" s="150"/>
      <c r="AA778" s="152"/>
      <c r="AB778" s="4">
        <f t="shared" si="45"/>
        <v>0</v>
      </c>
      <c r="AC778" s="4">
        <f t="shared" si="46"/>
        <v>0</v>
      </c>
    </row>
    <row r="779" spans="6:29" ht="20.100000000000001" customHeight="1" x14ac:dyDescent="0.25">
      <c r="F779" s="4">
        <f t="shared" ref="F779:F842" si="48">IFERROR(IF($D$13=1,(IF(G779&gt;=1,(IF(H779&gt;=$D$11,(IF(H779&lt;=$D$12,G779,0)),0)),0)),0),0)</f>
        <v>0</v>
      </c>
      <c r="G779" s="211">
        <f t="shared" si="47"/>
        <v>0</v>
      </c>
      <c r="H779" s="212"/>
      <c r="I779" s="152"/>
      <c r="J779" s="152"/>
      <c r="K779" s="152"/>
      <c r="L779" s="150"/>
      <c r="M779" s="150"/>
      <c r="N779" s="150"/>
      <c r="O779" s="150"/>
      <c r="P779" s="151"/>
      <c r="Q779" s="150"/>
      <c r="R779" s="150"/>
      <c r="S779" s="150"/>
      <c r="T779" s="150"/>
      <c r="U779" s="150"/>
      <c r="V779" s="150"/>
      <c r="W779" s="150"/>
      <c r="X779" s="150"/>
      <c r="Y779" s="150"/>
      <c r="Z779" s="150"/>
      <c r="AA779" s="152"/>
      <c r="AB779" s="4">
        <f t="shared" ref="AB779:AB842" si="49">IFERROR(IF(G779&gt;=1,(IF(LEN(R779)&gt;=3,VLOOKUP(R779,$A$1:$B$3,2,0),0)),0),0)</f>
        <v>0</v>
      </c>
      <c r="AC779" s="4">
        <f t="shared" ref="AC779:AC842" si="50">IFERROR(IF(G779&gt;=1,(IF(LEN(S779)&gt;=3,VLOOKUP(S779,$A$5:$B$6,2,0),0)),0),0)</f>
        <v>0</v>
      </c>
    </row>
    <row r="780" spans="6:29" ht="20.100000000000001" customHeight="1" x14ac:dyDescent="0.25">
      <c r="F780" s="4">
        <f t="shared" si="48"/>
        <v>0</v>
      </c>
      <c r="G780" s="211">
        <f t="shared" ref="G780:G843" si="51">IFERROR(IF(H780&gt;=2000,(IF(LEN(J780)&gt;=2,(IF(LEN(K780)&gt;=2,G779+1,0)),0)),0),0)</f>
        <v>0</v>
      </c>
      <c r="H780" s="212"/>
      <c r="I780" s="152"/>
      <c r="J780" s="152"/>
      <c r="K780" s="152"/>
      <c r="L780" s="150"/>
      <c r="M780" s="150"/>
      <c r="N780" s="150"/>
      <c r="O780" s="150"/>
      <c r="P780" s="151"/>
      <c r="Q780" s="150"/>
      <c r="R780" s="150"/>
      <c r="S780" s="150"/>
      <c r="T780" s="150"/>
      <c r="U780" s="150"/>
      <c r="V780" s="150"/>
      <c r="W780" s="150"/>
      <c r="X780" s="150"/>
      <c r="Y780" s="150"/>
      <c r="Z780" s="150"/>
      <c r="AA780" s="152"/>
      <c r="AB780" s="4">
        <f t="shared" si="49"/>
        <v>0</v>
      </c>
      <c r="AC780" s="4">
        <f t="shared" si="50"/>
        <v>0</v>
      </c>
    </row>
    <row r="781" spans="6:29" ht="20.100000000000001" customHeight="1" x14ac:dyDescent="0.25">
      <c r="F781" s="4">
        <f t="shared" si="48"/>
        <v>0</v>
      </c>
      <c r="G781" s="211">
        <f t="shared" si="51"/>
        <v>0</v>
      </c>
      <c r="H781" s="212"/>
      <c r="I781" s="152"/>
      <c r="J781" s="152"/>
      <c r="K781" s="152"/>
      <c r="L781" s="150"/>
      <c r="M781" s="150"/>
      <c r="N781" s="150"/>
      <c r="O781" s="150"/>
      <c r="P781" s="151"/>
      <c r="Q781" s="150"/>
      <c r="R781" s="150"/>
      <c r="S781" s="150"/>
      <c r="T781" s="150"/>
      <c r="U781" s="150"/>
      <c r="V781" s="150"/>
      <c r="W781" s="150"/>
      <c r="X781" s="150"/>
      <c r="Y781" s="150"/>
      <c r="Z781" s="150"/>
      <c r="AA781" s="152"/>
      <c r="AB781" s="4">
        <f t="shared" si="49"/>
        <v>0</v>
      </c>
      <c r="AC781" s="4">
        <f t="shared" si="50"/>
        <v>0</v>
      </c>
    </row>
    <row r="782" spans="6:29" ht="20.100000000000001" customHeight="1" x14ac:dyDescent="0.25">
      <c r="F782" s="4">
        <f t="shared" si="48"/>
        <v>0</v>
      </c>
      <c r="G782" s="211">
        <f t="shared" si="51"/>
        <v>0</v>
      </c>
      <c r="H782" s="212"/>
      <c r="I782" s="152"/>
      <c r="J782" s="152"/>
      <c r="K782" s="152"/>
      <c r="L782" s="150"/>
      <c r="M782" s="150"/>
      <c r="N782" s="150"/>
      <c r="O782" s="150"/>
      <c r="P782" s="151"/>
      <c r="Q782" s="150"/>
      <c r="R782" s="150"/>
      <c r="S782" s="150"/>
      <c r="T782" s="150"/>
      <c r="U782" s="150"/>
      <c r="V782" s="150"/>
      <c r="W782" s="150"/>
      <c r="X782" s="150"/>
      <c r="Y782" s="150"/>
      <c r="Z782" s="150"/>
      <c r="AA782" s="152"/>
      <c r="AB782" s="4">
        <f t="shared" si="49"/>
        <v>0</v>
      </c>
      <c r="AC782" s="4">
        <f t="shared" si="50"/>
        <v>0</v>
      </c>
    </row>
    <row r="783" spans="6:29" ht="20.100000000000001" customHeight="1" x14ac:dyDescent="0.25">
      <c r="F783" s="4">
        <f t="shared" si="48"/>
        <v>0</v>
      </c>
      <c r="G783" s="211">
        <f t="shared" si="51"/>
        <v>0</v>
      </c>
      <c r="H783" s="212"/>
      <c r="I783" s="152"/>
      <c r="J783" s="152"/>
      <c r="K783" s="152"/>
      <c r="L783" s="150"/>
      <c r="M783" s="150"/>
      <c r="N783" s="150"/>
      <c r="O783" s="150"/>
      <c r="P783" s="151"/>
      <c r="Q783" s="150"/>
      <c r="R783" s="150"/>
      <c r="S783" s="150"/>
      <c r="T783" s="150"/>
      <c r="U783" s="150"/>
      <c r="V783" s="150"/>
      <c r="W783" s="150"/>
      <c r="X783" s="150"/>
      <c r="Y783" s="150"/>
      <c r="Z783" s="150"/>
      <c r="AA783" s="152"/>
      <c r="AB783" s="4">
        <f t="shared" si="49"/>
        <v>0</v>
      </c>
      <c r="AC783" s="4">
        <f t="shared" si="50"/>
        <v>0</v>
      </c>
    </row>
    <row r="784" spans="6:29" ht="20.100000000000001" customHeight="1" x14ac:dyDescent="0.25">
      <c r="F784" s="4">
        <f t="shared" si="48"/>
        <v>0</v>
      </c>
      <c r="G784" s="211">
        <f t="shared" si="51"/>
        <v>0</v>
      </c>
      <c r="H784" s="212"/>
      <c r="I784" s="152"/>
      <c r="J784" s="152"/>
      <c r="K784" s="152"/>
      <c r="L784" s="150"/>
      <c r="M784" s="150"/>
      <c r="N784" s="150"/>
      <c r="O784" s="150"/>
      <c r="P784" s="151"/>
      <c r="Q784" s="150"/>
      <c r="R784" s="150"/>
      <c r="S784" s="150"/>
      <c r="T784" s="150"/>
      <c r="U784" s="150"/>
      <c r="V784" s="150"/>
      <c r="W784" s="150"/>
      <c r="X784" s="150"/>
      <c r="Y784" s="150"/>
      <c r="Z784" s="150"/>
      <c r="AA784" s="152"/>
      <c r="AB784" s="4">
        <f t="shared" si="49"/>
        <v>0</v>
      </c>
      <c r="AC784" s="4">
        <f t="shared" si="50"/>
        <v>0</v>
      </c>
    </row>
    <row r="785" spans="6:29" ht="20.100000000000001" customHeight="1" x14ac:dyDescent="0.25">
      <c r="F785" s="4">
        <f t="shared" si="48"/>
        <v>0</v>
      </c>
      <c r="G785" s="211">
        <f t="shared" si="51"/>
        <v>0</v>
      </c>
      <c r="H785" s="212"/>
      <c r="I785" s="152"/>
      <c r="J785" s="152"/>
      <c r="K785" s="152"/>
      <c r="L785" s="150"/>
      <c r="M785" s="150"/>
      <c r="N785" s="150"/>
      <c r="O785" s="150"/>
      <c r="P785" s="151"/>
      <c r="Q785" s="150"/>
      <c r="R785" s="150"/>
      <c r="S785" s="150"/>
      <c r="T785" s="150"/>
      <c r="U785" s="150"/>
      <c r="V785" s="150"/>
      <c r="W785" s="150"/>
      <c r="X785" s="150"/>
      <c r="Y785" s="150"/>
      <c r="Z785" s="150"/>
      <c r="AA785" s="152"/>
      <c r="AB785" s="4">
        <f t="shared" si="49"/>
        <v>0</v>
      </c>
      <c r="AC785" s="4">
        <f t="shared" si="50"/>
        <v>0</v>
      </c>
    </row>
    <row r="786" spans="6:29" ht="20.100000000000001" customHeight="1" x14ac:dyDescent="0.25">
      <c r="F786" s="4">
        <f t="shared" si="48"/>
        <v>0</v>
      </c>
      <c r="G786" s="211">
        <f t="shared" si="51"/>
        <v>0</v>
      </c>
      <c r="H786" s="212"/>
      <c r="I786" s="152"/>
      <c r="J786" s="152"/>
      <c r="K786" s="152"/>
      <c r="L786" s="150"/>
      <c r="M786" s="150"/>
      <c r="N786" s="150"/>
      <c r="O786" s="150"/>
      <c r="P786" s="151"/>
      <c r="Q786" s="150"/>
      <c r="R786" s="150"/>
      <c r="S786" s="150"/>
      <c r="T786" s="150"/>
      <c r="U786" s="150"/>
      <c r="V786" s="150"/>
      <c r="W786" s="150"/>
      <c r="X786" s="150"/>
      <c r="Y786" s="150"/>
      <c r="Z786" s="150"/>
      <c r="AA786" s="152"/>
      <c r="AB786" s="4">
        <f t="shared" si="49"/>
        <v>0</v>
      </c>
      <c r="AC786" s="4">
        <f t="shared" si="50"/>
        <v>0</v>
      </c>
    </row>
    <row r="787" spans="6:29" ht="20.100000000000001" customHeight="1" x14ac:dyDescent="0.25">
      <c r="F787" s="4">
        <f t="shared" si="48"/>
        <v>0</v>
      </c>
      <c r="G787" s="211">
        <f t="shared" si="51"/>
        <v>0</v>
      </c>
      <c r="H787" s="212"/>
      <c r="I787" s="152"/>
      <c r="J787" s="152"/>
      <c r="K787" s="152"/>
      <c r="L787" s="150"/>
      <c r="M787" s="150"/>
      <c r="N787" s="150"/>
      <c r="O787" s="150"/>
      <c r="P787" s="151"/>
      <c r="Q787" s="150"/>
      <c r="R787" s="150"/>
      <c r="S787" s="150"/>
      <c r="T787" s="150"/>
      <c r="U787" s="150"/>
      <c r="V787" s="150"/>
      <c r="W787" s="150"/>
      <c r="X787" s="150"/>
      <c r="Y787" s="150"/>
      <c r="Z787" s="150"/>
      <c r="AA787" s="152"/>
      <c r="AB787" s="4">
        <f t="shared" si="49"/>
        <v>0</v>
      </c>
      <c r="AC787" s="4">
        <f t="shared" si="50"/>
        <v>0</v>
      </c>
    </row>
    <row r="788" spans="6:29" ht="20.100000000000001" customHeight="1" x14ac:dyDescent="0.25">
      <c r="F788" s="4">
        <f t="shared" si="48"/>
        <v>0</v>
      </c>
      <c r="G788" s="211">
        <f t="shared" si="51"/>
        <v>0</v>
      </c>
      <c r="H788" s="212"/>
      <c r="I788" s="152"/>
      <c r="J788" s="152"/>
      <c r="K788" s="152"/>
      <c r="L788" s="150"/>
      <c r="M788" s="150"/>
      <c r="N788" s="150"/>
      <c r="O788" s="150"/>
      <c r="P788" s="151"/>
      <c r="Q788" s="150"/>
      <c r="R788" s="150"/>
      <c r="S788" s="150"/>
      <c r="T788" s="150"/>
      <c r="U788" s="150"/>
      <c r="V788" s="150"/>
      <c r="W788" s="150"/>
      <c r="X788" s="150"/>
      <c r="Y788" s="150"/>
      <c r="Z788" s="150"/>
      <c r="AA788" s="152"/>
      <c r="AB788" s="4">
        <f t="shared" si="49"/>
        <v>0</v>
      </c>
      <c r="AC788" s="4">
        <f t="shared" si="50"/>
        <v>0</v>
      </c>
    </row>
    <row r="789" spans="6:29" ht="20.100000000000001" customHeight="1" x14ac:dyDescent="0.25">
      <c r="F789" s="4">
        <f t="shared" si="48"/>
        <v>0</v>
      </c>
      <c r="G789" s="211">
        <f t="shared" si="51"/>
        <v>0</v>
      </c>
      <c r="H789" s="212"/>
      <c r="I789" s="152"/>
      <c r="J789" s="152"/>
      <c r="K789" s="152"/>
      <c r="L789" s="150"/>
      <c r="M789" s="150"/>
      <c r="N789" s="150"/>
      <c r="O789" s="150"/>
      <c r="P789" s="151"/>
      <c r="Q789" s="150"/>
      <c r="R789" s="150"/>
      <c r="S789" s="150"/>
      <c r="T789" s="150"/>
      <c r="U789" s="150"/>
      <c r="V789" s="150"/>
      <c r="W789" s="150"/>
      <c r="X789" s="150"/>
      <c r="Y789" s="150"/>
      <c r="Z789" s="150"/>
      <c r="AA789" s="152"/>
      <c r="AB789" s="4">
        <f t="shared" si="49"/>
        <v>0</v>
      </c>
      <c r="AC789" s="4">
        <f t="shared" si="50"/>
        <v>0</v>
      </c>
    </row>
    <row r="790" spans="6:29" ht="20.100000000000001" customHeight="1" x14ac:dyDescent="0.25">
      <c r="F790" s="4">
        <f t="shared" si="48"/>
        <v>0</v>
      </c>
      <c r="G790" s="211">
        <f t="shared" si="51"/>
        <v>0</v>
      </c>
      <c r="H790" s="212"/>
      <c r="I790" s="152"/>
      <c r="J790" s="152"/>
      <c r="K790" s="152"/>
      <c r="L790" s="150"/>
      <c r="M790" s="150"/>
      <c r="N790" s="150"/>
      <c r="O790" s="150"/>
      <c r="P790" s="151"/>
      <c r="Q790" s="150"/>
      <c r="R790" s="150"/>
      <c r="S790" s="150"/>
      <c r="T790" s="150"/>
      <c r="U790" s="150"/>
      <c r="V790" s="150"/>
      <c r="W790" s="150"/>
      <c r="X790" s="150"/>
      <c r="Y790" s="150"/>
      <c r="Z790" s="150"/>
      <c r="AA790" s="152"/>
      <c r="AB790" s="4">
        <f t="shared" si="49"/>
        <v>0</v>
      </c>
      <c r="AC790" s="4">
        <f t="shared" si="50"/>
        <v>0</v>
      </c>
    </row>
    <row r="791" spans="6:29" ht="20.100000000000001" customHeight="1" x14ac:dyDescent="0.25">
      <c r="F791" s="4">
        <f t="shared" si="48"/>
        <v>0</v>
      </c>
      <c r="G791" s="211">
        <f t="shared" si="51"/>
        <v>0</v>
      </c>
      <c r="H791" s="212"/>
      <c r="I791" s="152"/>
      <c r="J791" s="152"/>
      <c r="K791" s="152"/>
      <c r="L791" s="150"/>
      <c r="M791" s="150"/>
      <c r="N791" s="150"/>
      <c r="O791" s="150"/>
      <c r="P791" s="151"/>
      <c r="Q791" s="150"/>
      <c r="R791" s="150"/>
      <c r="S791" s="150"/>
      <c r="T791" s="150"/>
      <c r="U791" s="150"/>
      <c r="V791" s="150"/>
      <c r="W791" s="150"/>
      <c r="X791" s="150"/>
      <c r="Y791" s="150"/>
      <c r="Z791" s="150"/>
      <c r="AA791" s="152"/>
      <c r="AB791" s="4">
        <f t="shared" si="49"/>
        <v>0</v>
      </c>
      <c r="AC791" s="4">
        <f t="shared" si="50"/>
        <v>0</v>
      </c>
    </row>
    <row r="792" spans="6:29" ht="20.100000000000001" customHeight="1" x14ac:dyDescent="0.25">
      <c r="F792" s="4">
        <f t="shared" si="48"/>
        <v>0</v>
      </c>
      <c r="G792" s="211">
        <f t="shared" si="51"/>
        <v>0</v>
      </c>
      <c r="H792" s="212"/>
      <c r="I792" s="152"/>
      <c r="J792" s="152"/>
      <c r="K792" s="152"/>
      <c r="L792" s="150"/>
      <c r="M792" s="150"/>
      <c r="N792" s="150"/>
      <c r="O792" s="150"/>
      <c r="P792" s="151"/>
      <c r="Q792" s="150"/>
      <c r="R792" s="150"/>
      <c r="S792" s="150"/>
      <c r="T792" s="150"/>
      <c r="U792" s="150"/>
      <c r="V792" s="150"/>
      <c r="W792" s="150"/>
      <c r="X792" s="150"/>
      <c r="Y792" s="150"/>
      <c r="Z792" s="150"/>
      <c r="AA792" s="152"/>
      <c r="AB792" s="4">
        <f t="shared" si="49"/>
        <v>0</v>
      </c>
      <c r="AC792" s="4">
        <f t="shared" si="50"/>
        <v>0</v>
      </c>
    </row>
    <row r="793" spans="6:29" ht="20.100000000000001" customHeight="1" x14ac:dyDescent="0.25">
      <c r="F793" s="4">
        <f t="shared" si="48"/>
        <v>0</v>
      </c>
      <c r="G793" s="211">
        <f t="shared" si="51"/>
        <v>0</v>
      </c>
      <c r="H793" s="212"/>
      <c r="I793" s="152"/>
      <c r="J793" s="152"/>
      <c r="K793" s="152"/>
      <c r="L793" s="150"/>
      <c r="M793" s="150"/>
      <c r="N793" s="150"/>
      <c r="O793" s="150"/>
      <c r="P793" s="151"/>
      <c r="Q793" s="150"/>
      <c r="R793" s="150"/>
      <c r="S793" s="150"/>
      <c r="T793" s="150"/>
      <c r="U793" s="150"/>
      <c r="V793" s="150"/>
      <c r="W793" s="150"/>
      <c r="X793" s="150"/>
      <c r="Y793" s="150"/>
      <c r="Z793" s="150"/>
      <c r="AA793" s="152"/>
      <c r="AB793" s="4">
        <f t="shared" si="49"/>
        <v>0</v>
      </c>
      <c r="AC793" s="4">
        <f t="shared" si="50"/>
        <v>0</v>
      </c>
    </row>
    <row r="794" spans="6:29" ht="20.100000000000001" customHeight="1" x14ac:dyDescent="0.25">
      <c r="F794" s="4">
        <f t="shared" si="48"/>
        <v>0</v>
      </c>
      <c r="G794" s="211">
        <f t="shared" si="51"/>
        <v>0</v>
      </c>
      <c r="H794" s="212"/>
      <c r="I794" s="152"/>
      <c r="J794" s="152"/>
      <c r="K794" s="152"/>
      <c r="L794" s="150"/>
      <c r="M794" s="150"/>
      <c r="N794" s="150"/>
      <c r="O794" s="150"/>
      <c r="P794" s="151"/>
      <c r="Q794" s="150"/>
      <c r="R794" s="150"/>
      <c r="S794" s="150"/>
      <c r="T794" s="150"/>
      <c r="U794" s="150"/>
      <c r="V794" s="150"/>
      <c r="W794" s="150"/>
      <c r="X794" s="150"/>
      <c r="Y794" s="150"/>
      <c r="Z794" s="150"/>
      <c r="AA794" s="152"/>
      <c r="AB794" s="4">
        <f t="shared" si="49"/>
        <v>0</v>
      </c>
      <c r="AC794" s="4">
        <f t="shared" si="50"/>
        <v>0</v>
      </c>
    </row>
    <row r="795" spans="6:29" ht="20.100000000000001" customHeight="1" x14ac:dyDescent="0.25">
      <c r="F795" s="4">
        <f t="shared" si="48"/>
        <v>0</v>
      </c>
      <c r="G795" s="211">
        <f t="shared" si="51"/>
        <v>0</v>
      </c>
      <c r="H795" s="212"/>
      <c r="I795" s="152"/>
      <c r="J795" s="152"/>
      <c r="K795" s="152"/>
      <c r="L795" s="150"/>
      <c r="M795" s="150"/>
      <c r="N795" s="150"/>
      <c r="O795" s="150"/>
      <c r="P795" s="151"/>
      <c r="Q795" s="150"/>
      <c r="R795" s="150"/>
      <c r="S795" s="150"/>
      <c r="T795" s="150"/>
      <c r="U795" s="150"/>
      <c r="V795" s="150"/>
      <c r="W795" s="150"/>
      <c r="X795" s="150"/>
      <c r="Y795" s="150"/>
      <c r="Z795" s="150"/>
      <c r="AA795" s="152"/>
      <c r="AB795" s="4">
        <f t="shared" si="49"/>
        <v>0</v>
      </c>
      <c r="AC795" s="4">
        <f t="shared" si="50"/>
        <v>0</v>
      </c>
    </row>
    <row r="796" spans="6:29" ht="20.100000000000001" customHeight="1" x14ac:dyDescent="0.25">
      <c r="F796" s="4">
        <f t="shared" si="48"/>
        <v>0</v>
      </c>
      <c r="G796" s="211">
        <f t="shared" si="51"/>
        <v>0</v>
      </c>
      <c r="H796" s="212"/>
      <c r="I796" s="152"/>
      <c r="J796" s="152"/>
      <c r="K796" s="152"/>
      <c r="L796" s="150"/>
      <c r="M796" s="150"/>
      <c r="N796" s="150"/>
      <c r="O796" s="150"/>
      <c r="P796" s="151"/>
      <c r="Q796" s="150"/>
      <c r="R796" s="150"/>
      <c r="S796" s="150"/>
      <c r="T796" s="150"/>
      <c r="U796" s="150"/>
      <c r="V796" s="150"/>
      <c r="W796" s="150"/>
      <c r="X796" s="150"/>
      <c r="Y796" s="150"/>
      <c r="Z796" s="150"/>
      <c r="AA796" s="152"/>
      <c r="AB796" s="4">
        <f t="shared" si="49"/>
        <v>0</v>
      </c>
      <c r="AC796" s="4">
        <f t="shared" si="50"/>
        <v>0</v>
      </c>
    </row>
    <row r="797" spans="6:29" ht="20.100000000000001" customHeight="1" x14ac:dyDescent="0.25">
      <c r="F797" s="4">
        <f t="shared" si="48"/>
        <v>0</v>
      </c>
      <c r="G797" s="211">
        <f t="shared" si="51"/>
        <v>0</v>
      </c>
      <c r="H797" s="212"/>
      <c r="I797" s="152"/>
      <c r="J797" s="152"/>
      <c r="K797" s="152"/>
      <c r="L797" s="150"/>
      <c r="M797" s="150"/>
      <c r="N797" s="150"/>
      <c r="O797" s="150"/>
      <c r="P797" s="151"/>
      <c r="Q797" s="150"/>
      <c r="R797" s="150"/>
      <c r="S797" s="150"/>
      <c r="T797" s="150"/>
      <c r="U797" s="150"/>
      <c r="V797" s="150"/>
      <c r="W797" s="150"/>
      <c r="X797" s="150"/>
      <c r="Y797" s="150"/>
      <c r="Z797" s="150"/>
      <c r="AA797" s="152"/>
      <c r="AB797" s="4">
        <f t="shared" si="49"/>
        <v>0</v>
      </c>
      <c r="AC797" s="4">
        <f t="shared" si="50"/>
        <v>0</v>
      </c>
    </row>
    <row r="798" spans="6:29" ht="20.100000000000001" customHeight="1" x14ac:dyDescent="0.25">
      <c r="F798" s="4">
        <f t="shared" si="48"/>
        <v>0</v>
      </c>
      <c r="G798" s="211">
        <f t="shared" si="51"/>
        <v>0</v>
      </c>
      <c r="H798" s="212"/>
      <c r="I798" s="152"/>
      <c r="J798" s="152"/>
      <c r="K798" s="152"/>
      <c r="L798" s="150"/>
      <c r="M798" s="150"/>
      <c r="N798" s="150"/>
      <c r="O798" s="150"/>
      <c r="P798" s="151"/>
      <c r="Q798" s="150"/>
      <c r="R798" s="150"/>
      <c r="S798" s="150"/>
      <c r="T798" s="150"/>
      <c r="U798" s="150"/>
      <c r="V798" s="150"/>
      <c r="W798" s="150"/>
      <c r="X798" s="150"/>
      <c r="Y798" s="150"/>
      <c r="Z798" s="150"/>
      <c r="AA798" s="152"/>
      <c r="AB798" s="4">
        <f t="shared" si="49"/>
        <v>0</v>
      </c>
      <c r="AC798" s="4">
        <f t="shared" si="50"/>
        <v>0</v>
      </c>
    </row>
    <row r="799" spans="6:29" ht="20.100000000000001" customHeight="1" x14ac:dyDescent="0.25">
      <c r="F799" s="4">
        <f t="shared" si="48"/>
        <v>0</v>
      </c>
      <c r="G799" s="211">
        <f t="shared" si="51"/>
        <v>0</v>
      </c>
      <c r="H799" s="212"/>
      <c r="I799" s="152"/>
      <c r="J799" s="152"/>
      <c r="K799" s="152"/>
      <c r="L799" s="150"/>
      <c r="M799" s="150"/>
      <c r="N799" s="150"/>
      <c r="O799" s="150"/>
      <c r="P799" s="151"/>
      <c r="Q799" s="150"/>
      <c r="R799" s="150"/>
      <c r="S799" s="150"/>
      <c r="T799" s="150"/>
      <c r="U799" s="150"/>
      <c r="V799" s="150"/>
      <c r="W799" s="150"/>
      <c r="X799" s="150"/>
      <c r="Y799" s="150"/>
      <c r="Z799" s="150"/>
      <c r="AA799" s="152"/>
      <c r="AB799" s="4">
        <f t="shared" si="49"/>
        <v>0</v>
      </c>
      <c r="AC799" s="4">
        <f t="shared" si="50"/>
        <v>0</v>
      </c>
    </row>
    <row r="800" spans="6:29" ht="20.100000000000001" customHeight="1" x14ac:dyDescent="0.25">
      <c r="F800" s="4">
        <f t="shared" si="48"/>
        <v>0</v>
      </c>
      <c r="G800" s="211">
        <f t="shared" si="51"/>
        <v>0</v>
      </c>
      <c r="H800" s="212"/>
      <c r="I800" s="152"/>
      <c r="J800" s="152"/>
      <c r="K800" s="152"/>
      <c r="L800" s="150"/>
      <c r="M800" s="150"/>
      <c r="N800" s="150"/>
      <c r="O800" s="150"/>
      <c r="P800" s="151"/>
      <c r="Q800" s="150"/>
      <c r="R800" s="150"/>
      <c r="S800" s="150"/>
      <c r="T800" s="150"/>
      <c r="U800" s="150"/>
      <c r="V800" s="150"/>
      <c r="W800" s="150"/>
      <c r="X800" s="150"/>
      <c r="Y800" s="150"/>
      <c r="Z800" s="150"/>
      <c r="AA800" s="152"/>
      <c r="AB800" s="4">
        <f t="shared" si="49"/>
        <v>0</v>
      </c>
      <c r="AC800" s="4">
        <f t="shared" si="50"/>
        <v>0</v>
      </c>
    </row>
    <row r="801" spans="6:29" ht="20.100000000000001" customHeight="1" x14ac:dyDescent="0.25">
      <c r="F801" s="4">
        <f t="shared" si="48"/>
        <v>0</v>
      </c>
      <c r="G801" s="211">
        <f t="shared" si="51"/>
        <v>0</v>
      </c>
      <c r="H801" s="212"/>
      <c r="I801" s="152"/>
      <c r="J801" s="152"/>
      <c r="K801" s="152"/>
      <c r="L801" s="150"/>
      <c r="M801" s="150"/>
      <c r="N801" s="150"/>
      <c r="O801" s="150"/>
      <c r="P801" s="151"/>
      <c r="Q801" s="150"/>
      <c r="R801" s="150"/>
      <c r="S801" s="150"/>
      <c r="T801" s="150"/>
      <c r="U801" s="150"/>
      <c r="V801" s="150"/>
      <c r="W801" s="150"/>
      <c r="X801" s="150"/>
      <c r="Y801" s="150"/>
      <c r="Z801" s="150"/>
      <c r="AA801" s="152"/>
      <c r="AB801" s="4">
        <f t="shared" si="49"/>
        <v>0</v>
      </c>
      <c r="AC801" s="4">
        <f t="shared" si="50"/>
        <v>0</v>
      </c>
    </row>
    <row r="802" spans="6:29" ht="20.100000000000001" customHeight="1" x14ac:dyDescent="0.25">
      <c r="F802" s="4">
        <f t="shared" si="48"/>
        <v>0</v>
      </c>
      <c r="G802" s="211">
        <f t="shared" si="51"/>
        <v>0</v>
      </c>
      <c r="H802" s="212"/>
      <c r="I802" s="152"/>
      <c r="J802" s="152"/>
      <c r="K802" s="152"/>
      <c r="L802" s="150"/>
      <c r="M802" s="150"/>
      <c r="N802" s="150"/>
      <c r="O802" s="150"/>
      <c r="P802" s="151"/>
      <c r="Q802" s="150"/>
      <c r="R802" s="150"/>
      <c r="S802" s="150"/>
      <c r="T802" s="150"/>
      <c r="U802" s="150"/>
      <c r="V802" s="150"/>
      <c r="W802" s="150"/>
      <c r="X802" s="150"/>
      <c r="Y802" s="150"/>
      <c r="Z802" s="150"/>
      <c r="AA802" s="152"/>
      <c r="AB802" s="4">
        <f t="shared" si="49"/>
        <v>0</v>
      </c>
      <c r="AC802" s="4">
        <f t="shared" si="50"/>
        <v>0</v>
      </c>
    </row>
    <row r="803" spans="6:29" ht="20.100000000000001" customHeight="1" x14ac:dyDescent="0.25">
      <c r="F803" s="4">
        <f t="shared" si="48"/>
        <v>0</v>
      </c>
      <c r="G803" s="211">
        <f t="shared" si="51"/>
        <v>0</v>
      </c>
      <c r="H803" s="212"/>
      <c r="I803" s="152"/>
      <c r="J803" s="152"/>
      <c r="K803" s="152"/>
      <c r="L803" s="150"/>
      <c r="M803" s="150"/>
      <c r="N803" s="150"/>
      <c r="O803" s="150"/>
      <c r="P803" s="151"/>
      <c r="Q803" s="150"/>
      <c r="R803" s="150"/>
      <c r="S803" s="150"/>
      <c r="T803" s="150"/>
      <c r="U803" s="150"/>
      <c r="V803" s="150"/>
      <c r="W803" s="150"/>
      <c r="X803" s="150"/>
      <c r="Y803" s="150"/>
      <c r="Z803" s="150"/>
      <c r="AA803" s="152"/>
      <c r="AB803" s="4">
        <f t="shared" si="49"/>
        <v>0</v>
      </c>
      <c r="AC803" s="4">
        <f t="shared" si="50"/>
        <v>0</v>
      </c>
    </row>
    <row r="804" spans="6:29" ht="20.100000000000001" customHeight="1" x14ac:dyDescent="0.25">
      <c r="F804" s="4">
        <f t="shared" si="48"/>
        <v>0</v>
      </c>
      <c r="G804" s="211">
        <f t="shared" si="51"/>
        <v>0</v>
      </c>
      <c r="H804" s="212"/>
      <c r="I804" s="152"/>
      <c r="J804" s="152"/>
      <c r="K804" s="152"/>
      <c r="L804" s="150"/>
      <c r="M804" s="150"/>
      <c r="N804" s="150"/>
      <c r="O804" s="150"/>
      <c r="P804" s="151"/>
      <c r="Q804" s="150"/>
      <c r="R804" s="150"/>
      <c r="S804" s="150"/>
      <c r="T804" s="150"/>
      <c r="U804" s="150"/>
      <c r="V804" s="150"/>
      <c r="W804" s="150"/>
      <c r="X804" s="150"/>
      <c r="Y804" s="150"/>
      <c r="Z804" s="150"/>
      <c r="AA804" s="152"/>
      <c r="AB804" s="4">
        <f t="shared" si="49"/>
        <v>0</v>
      </c>
      <c r="AC804" s="4">
        <f t="shared" si="50"/>
        <v>0</v>
      </c>
    </row>
    <row r="805" spans="6:29" ht="20.100000000000001" customHeight="1" x14ac:dyDescent="0.25">
      <c r="F805" s="4">
        <f t="shared" si="48"/>
        <v>0</v>
      </c>
      <c r="G805" s="211">
        <f t="shared" si="51"/>
        <v>0</v>
      </c>
      <c r="H805" s="212"/>
      <c r="I805" s="152"/>
      <c r="J805" s="152"/>
      <c r="K805" s="152"/>
      <c r="L805" s="150"/>
      <c r="M805" s="150"/>
      <c r="N805" s="150"/>
      <c r="O805" s="150"/>
      <c r="P805" s="151"/>
      <c r="Q805" s="150"/>
      <c r="R805" s="150"/>
      <c r="S805" s="150"/>
      <c r="T805" s="150"/>
      <c r="U805" s="150"/>
      <c r="V805" s="150"/>
      <c r="W805" s="150"/>
      <c r="X805" s="150"/>
      <c r="Y805" s="150"/>
      <c r="Z805" s="150"/>
      <c r="AA805" s="152"/>
      <c r="AB805" s="4">
        <f t="shared" si="49"/>
        <v>0</v>
      </c>
      <c r="AC805" s="4">
        <f t="shared" si="50"/>
        <v>0</v>
      </c>
    </row>
    <row r="806" spans="6:29" ht="20.100000000000001" customHeight="1" x14ac:dyDescent="0.25">
      <c r="F806" s="4">
        <f t="shared" si="48"/>
        <v>0</v>
      </c>
      <c r="G806" s="211">
        <f t="shared" si="51"/>
        <v>0</v>
      </c>
      <c r="H806" s="212"/>
      <c r="I806" s="152"/>
      <c r="J806" s="152"/>
      <c r="K806" s="152"/>
      <c r="L806" s="150"/>
      <c r="M806" s="150"/>
      <c r="N806" s="150"/>
      <c r="O806" s="150"/>
      <c r="P806" s="151"/>
      <c r="Q806" s="150"/>
      <c r="R806" s="150"/>
      <c r="S806" s="150"/>
      <c r="T806" s="150"/>
      <c r="U806" s="150"/>
      <c r="V806" s="150"/>
      <c r="W806" s="150"/>
      <c r="X806" s="150"/>
      <c r="Y806" s="150"/>
      <c r="Z806" s="150"/>
      <c r="AA806" s="152"/>
      <c r="AB806" s="4">
        <f t="shared" si="49"/>
        <v>0</v>
      </c>
      <c r="AC806" s="4">
        <f t="shared" si="50"/>
        <v>0</v>
      </c>
    </row>
    <row r="807" spans="6:29" ht="20.100000000000001" customHeight="1" x14ac:dyDescent="0.25">
      <c r="F807" s="4">
        <f t="shared" si="48"/>
        <v>0</v>
      </c>
      <c r="G807" s="211">
        <f t="shared" si="51"/>
        <v>0</v>
      </c>
      <c r="H807" s="212"/>
      <c r="I807" s="152"/>
      <c r="J807" s="152"/>
      <c r="K807" s="152"/>
      <c r="L807" s="150"/>
      <c r="M807" s="150"/>
      <c r="N807" s="150"/>
      <c r="O807" s="150"/>
      <c r="P807" s="151"/>
      <c r="Q807" s="150"/>
      <c r="R807" s="150"/>
      <c r="S807" s="150"/>
      <c r="T807" s="150"/>
      <c r="U807" s="150"/>
      <c r="V807" s="150"/>
      <c r="W807" s="150"/>
      <c r="X807" s="150"/>
      <c r="Y807" s="150"/>
      <c r="Z807" s="150"/>
      <c r="AA807" s="152"/>
      <c r="AB807" s="4">
        <f t="shared" si="49"/>
        <v>0</v>
      </c>
      <c r="AC807" s="4">
        <f t="shared" si="50"/>
        <v>0</v>
      </c>
    </row>
    <row r="808" spans="6:29" ht="20.100000000000001" customHeight="1" x14ac:dyDescent="0.25">
      <c r="F808" s="4">
        <f t="shared" si="48"/>
        <v>0</v>
      </c>
      <c r="G808" s="211">
        <f t="shared" si="51"/>
        <v>0</v>
      </c>
      <c r="H808" s="212"/>
      <c r="I808" s="152"/>
      <c r="J808" s="152"/>
      <c r="K808" s="152"/>
      <c r="L808" s="150"/>
      <c r="M808" s="150"/>
      <c r="N808" s="150"/>
      <c r="O808" s="150"/>
      <c r="P808" s="151"/>
      <c r="Q808" s="150"/>
      <c r="R808" s="150"/>
      <c r="S808" s="150"/>
      <c r="T808" s="150"/>
      <c r="U808" s="150"/>
      <c r="V808" s="150"/>
      <c r="W808" s="150"/>
      <c r="X808" s="150"/>
      <c r="Y808" s="150"/>
      <c r="Z808" s="150"/>
      <c r="AA808" s="152"/>
      <c r="AB808" s="4">
        <f t="shared" si="49"/>
        <v>0</v>
      </c>
      <c r="AC808" s="4">
        <f t="shared" si="50"/>
        <v>0</v>
      </c>
    </row>
    <row r="809" spans="6:29" ht="20.100000000000001" customHeight="1" x14ac:dyDescent="0.25">
      <c r="F809" s="4">
        <f t="shared" si="48"/>
        <v>0</v>
      </c>
      <c r="G809" s="211">
        <f t="shared" si="51"/>
        <v>0</v>
      </c>
      <c r="H809" s="212"/>
      <c r="I809" s="152"/>
      <c r="J809" s="152"/>
      <c r="K809" s="152"/>
      <c r="L809" s="150"/>
      <c r="M809" s="150"/>
      <c r="N809" s="150"/>
      <c r="O809" s="150"/>
      <c r="P809" s="151"/>
      <c r="Q809" s="150"/>
      <c r="R809" s="150"/>
      <c r="S809" s="150"/>
      <c r="T809" s="150"/>
      <c r="U809" s="150"/>
      <c r="V809" s="150"/>
      <c r="W809" s="150"/>
      <c r="X809" s="150"/>
      <c r="Y809" s="150"/>
      <c r="Z809" s="150"/>
      <c r="AA809" s="152"/>
      <c r="AB809" s="4">
        <f t="shared" si="49"/>
        <v>0</v>
      </c>
      <c r="AC809" s="4">
        <f t="shared" si="50"/>
        <v>0</v>
      </c>
    </row>
    <row r="810" spans="6:29" ht="20.100000000000001" customHeight="1" x14ac:dyDescent="0.25">
      <c r="F810" s="4">
        <f t="shared" si="48"/>
        <v>0</v>
      </c>
      <c r="G810" s="211">
        <f t="shared" si="51"/>
        <v>0</v>
      </c>
      <c r="H810" s="212"/>
      <c r="I810" s="152"/>
      <c r="J810" s="152"/>
      <c r="K810" s="152"/>
      <c r="L810" s="150"/>
      <c r="M810" s="150"/>
      <c r="N810" s="150"/>
      <c r="O810" s="150"/>
      <c r="P810" s="151"/>
      <c r="Q810" s="150"/>
      <c r="R810" s="150"/>
      <c r="S810" s="150"/>
      <c r="T810" s="150"/>
      <c r="U810" s="150"/>
      <c r="V810" s="150"/>
      <c r="W810" s="150"/>
      <c r="X810" s="150"/>
      <c r="Y810" s="150"/>
      <c r="Z810" s="150"/>
      <c r="AA810" s="152"/>
      <c r="AB810" s="4">
        <f t="shared" si="49"/>
        <v>0</v>
      </c>
      <c r="AC810" s="4">
        <f t="shared" si="50"/>
        <v>0</v>
      </c>
    </row>
    <row r="811" spans="6:29" ht="20.100000000000001" customHeight="1" x14ac:dyDescent="0.25">
      <c r="F811" s="4">
        <f t="shared" si="48"/>
        <v>0</v>
      </c>
      <c r="G811" s="211">
        <f t="shared" si="51"/>
        <v>0</v>
      </c>
      <c r="H811" s="212"/>
      <c r="I811" s="152"/>
      <c r="J811" s="152"/>
      <c r="K811" s="152"/>
      <c r="L811" s="150"/>
      <c r="M811" s="150"/>
      <c r="N811" s="150"/>
      <c r="O811" s="150"/>
      <c r="P811" s="151"/>
      <c r="Q811" s="150"/>
      <c r="R811" s="150"/>
      <c r="S811" s="150"/>
      <c r="T811" s="150"/>
      <c r="U811" s="150"/>
      <c r="V811" s="150"/>
      <c r="W811" s="150"/>
      <c r="X811" s="150"/>
      <c r="Y811" s="150"/>
      <c r="Z811" s="150"/>
      <c r="AA811" s="152"/>
      <c r="AB811" s="4">
        <f t="shared" si="49"/>
        <v>0</v>
      </c>
      <c r="AC811" s="4">
        <f t="shared" si="50"/>
        <v>0</v>
      </c>
    </row>
    <row r="812" spans="6:29" ht="20.100000000000001" customHeight="1" x14ac:dyDescent="0.25">
      <c r="F812" s="4">
        <f t="shared" si="48"/>
        <v>0</v>
      </c>
      <c r="G812" s="211">
        <f t="shared" si="51"/>
        <v>0</v>
      </c>
      <c r="H812" s="212"/>
      <c r="I812" s="152"/>
      <c r="J812" s="152"/>
      <c r="K812" s="152"/>
      <c r="L812" s="150"/>
      <c r="M812" s="150"/>
      <c r="N812" s="150"/>
      <c r="O812" s="150"/>
      <c r="P812" s="151"/>
      <c r="Q812" s="150"/>
      <c r="R812" s="150"/>
      <c r="S812" s="150"/>
      <c r="T812" s="150"/>
      <c r="U812" s="150"/>
      <c r="V812" s="150"/>
      <c r="W812" s="150"/>
      <c r="X812" s="150"/>
      <c r="Y812" s="150"/>
      <c r="Z812" s="150"/>
      <c r="AA812" s="152"/>
      <c r="AB812" s="4">
        <f t="shared" si="49"/>
        <v>0</v>
      </c>
      <c r="AC812" s="4">
        <f t="shared" si="50"/>
        <v>0</v>
      </c>
    </row>
    <row r="813" spans="6:29" ht="20.100000000000001" customHeight="1" x14ac:dyDescent="0.25">
      <c r="F813" s="4">
        <f t="shared" si="48"/>
        <v>0</v>
      </c>
      <c r="G813" s="211">
        <f t="shared" si="51"/>
        <v>0</v>
      </c>
      <c r="H813" s="212"/>
      <c r="I813" s="152"/>
      <c r="J813" s="152"/>
      <c r="K813" s="152"/>
      <c r="L813" s="150"/>
      <c r="M813" s="150"/>
      <c r="N813" s="150"/>
      <c r="O813" s="150"/>
      <c r="P813" s="151"/>
      <c r="Q813" s="150"/>
      <c r="R813" s="150"/>
      <c r="S813" s="150"/>
      <c r="T813" s="150"/>
      <c r="U813" s="150"/>
      <c r="V813" s="150"/>
      <c r="W813" s="150"/>
      <c r="X813" s="150"/>
      <c r="Y813" s="150"/>
      <c r="Z813" s="150"/>
      <c r="AA813" s="152"/>
      <c r="AB813" s="4">
        <f t="shared" si="49"/>
        <v>0</v>
      </c>
      <c r="AC813" s="4">
        <f t="shared" si="50"/>
        <v>0</v>
      </c>
    </row>
    <row r="814" spans="6:29" ht="20.100000000000001" customHeight="1" x14ac:dyDescent="0.25">
      <c r="F814" s="4">
        <f t="shared" si="48"/>
        <v>0</v>
      </c>
      <c r="G814" s="211">
        <f t="shared" si="51"/>
        <v>0</v>
      </c>
      <c r="H814" s="212"/>
      <c r="I814" s="152"/>
      <c r="J814" s="152"/>
      <c r="K814" s="152"/>
      <c r="L814" s="150"/>
      <c r="M814" s="150"/>
      <c r="N814" s="150"/>
      <c r="O814" s="150"/>
      <c r="P814" s="151"/>
      <c r="Q814" s="150"/>
      <c r="R814" s="150"/>
      <c r="S814" s="150"/>
      <c r="T814" s="150"/>
      <c r="U814" s="150"/>
      <c r="V814" s="150"/>
      <c r="W814" s="150"/>
      <c r="X814" s="150"/>
      <c r="Y814" s="150"/>
      <c r="Z814" s="150"/>
      <c r="AA814" s="152"/>
      <c r="AB814" s="4">
        <f t="shared" si="49"/>
        <v>0</v>
      </c>
      <c r="AC814" s="4">
        <f t="shared" si="50"/>
        <v>0</v>
      </c>
    </row>
    <row r="815" spans="6:29" ht="20.100000000000001" customHeight="1" x14ac:dyDescent="0.25">
      <c r="F815" s="4">
        <f t="shared" si="48"/>
        <v>0</v>
      </c>
      <c r="G815" s="211">
        <f t="shared" si="51"/>
        <v>0</v>
      </c>
      <c r="H815" s="212"/>
      <c r="I815" s="152"/>
      <c r="J815" s="152"/>
      <c r="K815" s="152"/>
      <c r="L815" s="150"/>
      <c r="M815" s="150"/>
      <c r="N815" s="150"/>
      <c r="O815" s="150"/>
      <c r="P815" s="151"/>
      <c r="Q815" s="150"/>
      <c r="R815" s="150"/>
      <c r="S815" s="150"/>
      <c r="T815" s="150"/>
      <c r="U815" s="150"/>
      <c r="V815" s="150"/>
      <c r="W815" s="150"/>
      <c r="X815" s="150"/>
      <c r="Y815" s="150"/>
      <c r="Z815" s="150"/>
      <c r="AA815" s="152"/>
      <c r="AB815" s="4">
        <f t="shared" si="49"/>
        <v>0</v>
      </c>
      <c r="AC815" s="4">
        <f t="shared" si="50"/>
        <v>0</v>
      </c>
    </row>
    <row r="816" spans="6:29" ht="20.100000000000001" customHeight="1" x14ac:dyDescent="0.25">
      <c r="F816" s="4">
        <f t="shared" si="48"/>
        <v>0</v>
      </c>
      <c r="G816" s="211">
        <f t="shared" si="51"/>
        <v>0</v>
      </c>
      <c r="H816" s="212"/>
      <c r="I816" s="152"/>
      <c r="J816" s="152"/>
      <c r="K816" s="152"/>
      <c r="L816" s="150"/>
      <c r="M816" s="150"/>
      <c r="N816" s="150"/>
      <c r="O816" s="150"/>
      <c r="P816" s="151"/>
      <c r="Q816" s="150"/>
      <c r="R816" s="150"/>
      <c r="S816" s="150"/>
      <c r="T816" s="150"/>
      <c r="U816" s="150"/>
      <c r="V816" s="150"/>
      <c r="W816" s="150"/>
      <c r="X816" s="150"/>
      <c r="Y816" s="150"/>
      <c r="Z816" s="150"/>
      <c r="AA816" s="152"/>
      <c r="AB816" s="4">
        <f t="shared" si="49"/>
        <v>0</v>
      </c>
      <c r="AC816" s="4">
        <f t="shared" si="50"/>
        <v>0</v>
      </c>
    </row>
    <row r="817" spans="6:29" ht="20.100000000000001" customHeight="1" x14ac:dyDescent="0.25">
      <c r="F817" s="4">
        <f t="shared" si="48"/>
        <v>0</v>
      </c>
      <c r="G817" s="211">
        <f t="shared" si="51"/>
        <v>0</v>
      </c>
      <c r="H817" s="212"/>
      <c r="I817" s="152"/>
      <c r="J817" s="152"/>
      <c r="K817" s="152"/>
      <c r="L817" s="150"/>
      <c r="M817" s="150"/>
      <c r="N817" s="150"/>
      <c r="O817" s="150"/>
      <c r="P817" s="151"/>
      <c r="Q817" s="150"/>
      <c r="R817" s="150"/>
      <c r="S817" s="150"/>
      <c r="T817" s="150"/>
      <c r="U817" s="150"/>
      <c r="V817" s="150"/>
      <c r="W817" s="150"/>
      <c r="X817" s="150"/>
      <c r="Y817" s="150"/>
      <c r="Z817" s="150"/>
      <c r="AA817" s="152"/>
      <c r="AB817" s="4">
        <f t="shared" si="49"/>
        <v>0</v>
      </c>
      <c r="AC817" s="4">
        <f t="shared" si="50"/>
        <v>0</v>
      </c>
    </row>
    <row r="818" spans="6:29" ht="20.100000000000001" customHeight="1" x14ac:dyDescent="0.25">
      <c r="F818" s="4">
        <f t="shared" si="48"/>
        <v>0</v>
      </c>
      <c r="G818" s="211">
        <f t="shared" si="51"/>
        <v>0</v>
      </c>
      <c r="H818" s="212"/>
      <c r="I818" s="152"/>
      <c r="J818" s="152"/>
      <c r="K818" s="152"/>
      <c r="L818" s="150"/>
      <c r="M818" s="150"/>
      <c r="N818" s="150"/>
      <c r="O818" s="150"/>
      <c r="P818" s="151"/>
      <c r="Q818" s="150"/>
      <c r="R818" s="150"/>
      <c r="S818" s="150"/>
      <c r="T818" s="150"/>
      <c r="U818" s="150"/>
      <c r="V818" s="150"/>
      <c r="W818" s="150"/>
      <c r="X818" s="150"/>
      <c r="Y818" s="150"/>
      <c r="Z818" s="150"/>
      <c r="AA818" s="152"/>
      <c r="AB818" s="4">
        <f t="shared" si="49"/>
        <v>0</v>
      </c>
      <c r="AC818" s="4">
        <f t="shared" si="50"/>
        <v>0</v>
      </c>
    </row>
    <row r="819" spans="6:29" ht="20.100000000000001" customHeight="1" x14ac:dyDescent="0.25">
      <c r="F819" s="4">
        <f t="shared" si="48"/>
        <v>0</v>
      </c>
      <c r="G819" s="211">
        <f t="shared" si="51"/>
        <v>0</v>
      </c>
      <c r="H819" s="212"/>
      <c r="I819" s="152"/>
      <c r="J819" s="152"/>
      <c r="K819" s="152"/>
      <c r="L819" s="150"/>
      <c r="M819" s="150"/>
      <c r="N819" s="150"/>
      <c r="O819" s="150"/>
      <c r="P819" s="151"/>
      <c r="Q819" s="150"/>
      <c r="R819" s="150"/>
      <c r="S819" s="150"/>
      <c r="T819" s="150"/>
      <c r="U819" s="150"/>
      <c r="V819" s="150"/>
      <c r="W819" s="150"/>
      <c r="X819" s="150"/>
      <c r="Y819" s="150"/>
      <c r="Z819" s="150"/>
      <c r="AA819" s="152"/>
      <c r="AB819" s="4">
        <f t="shared" si="49"/>
        <v>0</v>
      </c>
      <c r="AC819" s="4">
        <f t="shared" si="50"/>
        <v>0</v>
      </c>
    </row>
    <row r="820" spans="6:29" ht="20.100000000000001" customHeight="1" x14ac:dyDescent="0.25">
      <c r="F820" s="4">
        <f t="shared" si="48"/>
        <v>0</v>
      </c>
      <c r="G820" s="211">
        <f t="shared" si="51"/>
        <v>0</v>
      </c>
      <c r="H820" s="212"/>
      <c r="I820" s="152"/>
      <c r="J820" s="152"/>
      <c r="K820" s="152"/>
      <c r="L820" s="150"/>
      <c r="M820" s="150"/>
      <c r="N820" s="150"/>
      <c r="O820" s="150"/>
      <c r="P820" s="151"/>
      <c r="Q820" s="150"/>
      <c r="R820" s="150"/>
      <c r="S820" s="150"/>
      <c r="T820" s="150"/>
      <c r="U820" s="150"/>
      <c r="V820" s="150"/>
      <c r="W820" s="150"/>
      <c r="X820" s="150"/>
      <c r="Y820" s="150"/>
      <c r="Z820" s="150"/>
      <c r="AA820" s="152"/>
      <c r="AB820" s="4">
        <f t="shared" si="49"/>
        <v>0</v>
      </c>
      <c r="AC820" s="4">
        <f t="shared" si="50"/>
        <v>0</v>
      </c>
    </row>
    <row r="821" spans="6:29" ht="20.100000000000001" customHeight="1" x14ac:dyDescent="0.25">
      <c r="F821" s="4">
        <f t="shared" si="48"/>
        <v>0</v>
      </c>
      <c r="G821" s="211">
        <f t="shared" si="51"/>
        <v>0</v>
      </c>
      <c r="H821" s="212"/>
      <c r="I821" s="152"/>
      <c r="J821" s="152"/>
      <c r="K821" s="152"/>
      <c r="L821" s="150"/>
      <c r="M821" s="150"/>
      <c r="N821" s="150"/>
      <c r="O821" s="150"/>
      <c r="P821" s="151"/>
      <c r="Q821" s="150"/>
      <c r="R821" s="150"/>
      <c r="S821" s="150"/>
      <c r="T821" s="150"/>
      <c r="U821" s="150"/>
      <c r="V821" s="150"/>
      <c r="W821" s="150"/>
      <c r="X821" s="150"/>
      <c r="Y821" s="150"/>
      <c r="Z821" s="150"/>
      <c r="AA821" s="152"/>
      <c r="AB821" s="4">
        <f t="shared" si="49"/>
        <v>0</v>
      </c>
      <c r="AC821" s="4">
        <f t="shared" si="50"/>
        <v>0</v>
      </c>
    </row>
    <row r="822" spans="6:29" ht="20.100000000000001" customHeight="1" x14ac:dyDescent="0.25">
      <c r="F822" s="4">
        <f t="shared" si="48"/>
        <v>0</v>
      </c>
      <c r="G822" s="211">
        <f t="shared" si="51"/>
        <v>0</v>
      </c>
      <c r="H822" s="212"/>
      <c r="I822" s="152"/>
      <c r="J822" s="152"/>
      <c r="K822" s="152"/>
      <c r="L822" s="150"/>
      <c r="M822" s="150"/>
      <c r="N822" s="150"/>
      <c r="O822" s="150"/>
      <c r="P822" s="151"/>
      <c r="Q822" s="150"/>
      <c r="R822" s="150"/>
      <c r="S822" s="150"/>
      <c r="T822" s="150"/>
      <c r="U822" s="150"/>
      <c r="V822" s="150"/>
      <c r="W822" s="150"/>
      <c r="X822" s="150"/>
      <c r="Y822" s="150"/>
      <c r="Z822" s="150"/>
      <c r="AA822" s="152"/>
      <c r="AB822" s="4">
        <f t="shared" si="49"/>
        <v>0</v>
      </c>
      <c r="AC822" s="4">
        <f t="shared" si="50"/>
        <v>0</v>
      </c>
    </row>
    <row r="823" spans="6:29" ht="20.100000000000001" customHeight="1" x14ac:dyDescent="0.25">
      <c r="F823" s="4">
        <f t="shared" si="48"/>
        <v>0</v>
      </c>
      <c r="G823" s="211">
        <f t="shared" si="51"/>
        <v>0</v>
      </c>
      <c r="H823" s="212"/>
      <c r="I823" s="152"/>
      <c r="J823" s="152"/>
      <c r="K823" s="152"/>
      <c r="L823" s="150"/>
      <c r="M823" s="150"/>
      <c r="N823" s="150"/>
      <c r="O823" s="150"/>
      <c r="P823" s="151"/>
      <c r="Q823" s="150"/>
      <c r="R823" s="150"/>
      <c r="S823" s="150"/>
      <c r="T823" s="150"/>
      <c r="U823" s="150"/>
      <c r="V823" s="150"/>
      <c r="W823" s="150"/>
      <c r="X823" s="150"/>
      <c r="Y823" s="150"/>
      <c r="Z823" s="150"/>
      <c r="AA823" s="152"/>
      <c r="AB823" s="4">
        <f t="shared" si="49"/>
        <v>0</v>
      </c>
      <c r="AC823" s="4">
        <f t="shared" si="50"/>
        <v>0</v>
      </c>
    </row>
    <row r="824" spans="6:29" ht="20.100000000000001" customHeight="1" x14ac:dyDescent="0.25">
      <c r="F824" s="4">
        <f t="shared" si="48"/>
        <v>0</v>
      </c>
      <c r="G824" s="211">
        <f t="shared" si="51"/>
        <v>0</v>
      </c>
      <c r="H824" s="212"/>
      <c r="I824" s="152"/>
      <c r="J824" s="152"/>
      <c r="K824" s="152"/>
      <c r="L824" s="150"/>
      <c r="M824" s="150"/>
      <c r="N824" s="150"/>
      <c r="O824" s="150"/>
      <c r="P824" s="151"/>
      <c r="Q824" s="150"/>
      <c r="R824" s="150"/>
      <c r="S824" s="150"/>
      <c r="T824" s="150"/>
      <c r="U824" s="150"/>
      <c r="V824" s="150"/>
      <c r="W824" s="150"/>
      <c r="X824" s="150"/>
      <c r="Y824" s="150"/>
      <c r="Z824" s="150"/>
      <c r="AA824" s="152"/>
      <c r="AB824" s="4">
        <f t="shared" si="49"/>
        <v>0</v>
      </c>
      <c r="AC824" s="4">
        <f t="shared" si="50"/>
        <v>0</v>
      </c>
    </row>
    <row r="825" spans="6:29" ht="20.100000000000001" customHeight="1" x14ac:dyDescent="0.25">
      <c r="F825" s="4">
        <f t="shared" si="48"/>
        <v>0</v>
      </c>
      <c r="G825" s="211">
        <f t="shared" si="51"/>
        <v>0</v>
      </c>
      <c r="H825" s="212"/>
      <c r="I825" s="152"/>
      <c r="J825" s="152"/>
      <c r="K825" s="152"/>
      <c r="L825" s="150"/>
      <c r="M825" s="150"/>
      <c r="N825" s="150"/>
      <c r="O825" s="150"/>
      <c r="P825" s="151"/>
      <c r="Q825" s="150"/>
      <c r="R825" s="150"/>
      <c r="S825" s="150"/>
      <c r="T825" s="150"/>
      <c r="U825" s="150"/>
      <c r="V825" s="150"/>
      <c r="W825" s="150"/>
      <c r="X825" s="150"/>
      <c r="Y825" s="150"/>
      <c r="Z825" s="150"/>
      <c r="AA825" s="152"/>
      <c r="AB825" s="4">
        <f t="shared" si="49"/>
        <v>0</v>
      </c>
      <c r="AC825" s="4">
        <f t="shared" si="50"/>
        <v>0</v>
      </c>
    </row>
    <row r="826" spans="6:29" ht="20.100000000000001" customHeight="1" x14ac:dyDescent="0.25">
      <c r="F826" s="4">
        <f t="shared" si="48"/>
        <v>0</v>
      </c>
      <c r="G826" s="211">
        <f t="shared" si="51"/>
        <v>0</v>
      </c>
      <c r="H826" s="212"/>
      <c r="I826" s="152"/>
      <c r="J826" s="152"/>
      <c r="K826" s="152"/>
      <c r="L826" s="150"/>
      <c r="M826" s="150"/>
      <c r="N826" s="150"/>
      <c r="O826" s="150"/>
      <c r="P826" s="151"/>
      <c r="Q826" s="150"/>
      <c r="R826" s="150"/>
      <c r="S826" s="150"/>
      <c r="T826" s="150"/>
      <c r="U826" s="150"/>
      <c r="V826" s="150"/>
      <c r="W826" s="150"/>
      <c r="X826" s="150"/>
      <c r="Y826" s="150"/>
      <c r="Z826" s="150"/>
      <c r="AA826" s="152"/>
      <c r="AB826" s="4">
        <f t="shared" si="49"/>
        <v>0</v>
      </c>
      <c r="AC826" s="4">
        <f t="shared" si="50"/>
        <v>0</v>
      </c>
    </row>
    <row r="827" spans="6:29" ht="20.100000000000001" customHeight="1" x14ac:dyDescent="0.25">
      <c r="F827" s="4">
        <f t="shared" si="48"/>
        <v>0</v>
      </c>
      <c r="G827" s="211">
        <f t="shared" si="51"/>
        <v>0</v>
      </c>
      <c r="H827" s="212"/>
      <c r="I827" s="152"/>
      <c r="J827" s="152"/>
      <c r="K827" s="152"/>
      <c r="L827" s="150"/>
      <c r="M827" s="150"/>
      <c r="N827" s="150"/>
      <c r="O827" s="150"/>
      <c r="P827" s="151"/>
      <c r="Q827" s="150"/>
      <c r="R827" s="150"/>
      <c r="S827" s="150"/>
      <c r="T827" s="150"/>
      <c r="U827" s="150"/>
      <c r="V827" s="150"/>
      <c r="W827" s="150"/>
      <c r="X827" s="150"/>
      <c r="Y827" s="150"/>
      <c r="Z827" s="150"/>
      <c r="AA827" s="152"/>
      <c r="AB827" s="4">
        <f t="shared" si="49"/>
        <v>0</v>
      </c>
      <c r="AC827" s="4">
        <f t="shared" si="50"/>
        <v>0</v>
      </c>
    </row>
    <row r="828" spans="6:29" ht="20.100000000000001" customHeight="1" x14ac:dyDescent="0.25">
      <c r="F828" s="4">
        <f t="shared" si="48"/>
        <v>0</v>
      </c>
      <c r="G828" s="211">
        <f t="shared" si="51"/>
        <v>0</v>
      </c>
      <c r="H828" s="212"/>
      <c r="I828" s="152"/>
      <c r="J828" s="152"/>
      <c r="K828" s="152"/>
      <c r="L828" s="150"/>
      <c r="M828" s="150"/>
      <c r="N828" s="150"/>
      <c r="O828" s="150"/>
      <c r="P828" s="151"/>
      <c r="Q828" s="150"/>
      <c r="R828" s="150"/>
      <c r="S828" s="150"/>
      <c r="T828" s="150"/>
      <c r="U828" s="150"/>
      <c r="V828" s="150"/>
      <c r="W828" s="150"/>
      <c r="X828" s="150"/>
      <c r="Y828" s="150"/>
      <c r="Z828" s="150"/>
      <c r="AA828" s="152"/>
      <c r="AB828" s="4">
        <f t="shared" si="49"/>
        <v>0</v>
      </c>
      <c r="AC828" s="4">
        <f t="shared" si="50"/>
        <v>0</v>
      </c>
    </row>
    <row r="829" spans="6:29" ht="20.100000000000001" customHeight="1" x14ac:dyDescent="0.25">
      <c r="F829" s="4">
        <f t="shared" si="48"/>
        <v>0</v>
      </c>
      <c r="G829" s="211">
        <f t="shared" si="51"/>
        <v>0</v>
      </c>
      <c r="H829" s="212"/>
      <c r="I829" s="152"/>
      <c r="J829" s="152"/>
      <c r="K829" s="152"/>
      <c r="L829" s="150"/>
      <c r="M829" s="150"/>
      <c r="N829" s="150"/>
      <c r="O829" s="150"/>
      <c r="P829" s="151"/>
      <c r="Q829" s="150"/>
      <c r="R829" s="150"/>
      <c r="S829" s="150"/>
      <c r="T829" s="150"/>
      <c r="U829" s="150"/>
      <c r="V829" s="150"/>
      <c r="W829" s="150"/>
      <c r="X829" s="150"/>
      <c r="Y829" s="150"/>
      <c r="Z829" s="150"/>
      <c r="AA829" s="152"/>
      <c r="AB829" s="4">
        <f t="shared" si="49"/>
        <v>0</v>
      </c>
      <c r="AC829" s="4">
        <f t="shared" si="50"/>
        <v>0</v>
      </c>
    </row>
    <row r="830" spans="6:29" ht="20.100000000000001" customHeight="1" x14ac:dyDescent="0.25">
      <c r="F830" s="4">
        <f t="shared" si="48"/>
        <v>0</v>
      </c>
      <c r="G830" s="211">
        <f t="shared" si="51"/>
        <v>0</v>
      </c>
      <c r="H830" s="212"/>
      <c r="I830" s="152"/>
      <c r="J830" s="152"/>
      <c r="K830" s="152"/>
      <c r="L830" s="150"/>
      <c r="M830" s="150"/>
      <c r="N830" s="150"/>
      <c r="O830" s="150"/>
      <c r="P830" s="151"/>
      <c r="Q830" s="150"/>
      <c r="R830" s="150"/>
      <c r="S830" s="150"/>
      <c r="T830" s="150"/>
      <c r="U830" s="150"/>
      <c r="V830" s="150"/>
      <c r="W830" s="150"/>
      <c r="X830" s="150"/>
      <c r="Y830" s="150"/>
      <c r="Z830" s="150"/>
      <c r="AA830" s="152"/>
      <c r="AB830" s="4">
        <f t="shared" si="49"/>
        <v>0</v>
      </c>
      <c r="AC830" s="4">
        <f t="shared" si="50"/>
        <v>0</v>
      </c>
    </row>
    <row r="831" spans="6:29" ht="20.100000000000001" customHeight="1" x14ac:dyDescent="0.25">
      <c r="F831" s="4">
        <f t="shared" si="48"/>
        <v>0</v>
      </c>
      <c r="G831" s="211">
        <f t="shared" si="51"/>
        <v>0</v>
      </c>
      <c r="H831" s="212"/>
      <c r="I831" s="152"/>
      <c r="J831" s="152"/>
      <c r="K831" s="152"/>
      <c r="L831" s="150"/>
      <c r="M831" s="150"/>
      <c r="N831" s="150"/>
      <c r="O831" s="150"/>
      <c r="P831" s="151"/>
      <c r="Q831" s="150"/>
      <c r="R831" s="150"/>
      <c r="S831" s="150"/>
      <c r="T831" s="150"/>
      <c r="U831" s="150"/>
      <c r="V831" s="150"/>
      <c r="W831" s="150"/>
      <c r="X831" s="150"/>
      <c r="Y831" s="150"/>
      <c r="Z831" s="150"/>
      <c r="AA831" s="152"/>
      <c r="AB831" s="4">
        <f t="shared" si="49"/>
        <v>0</v>
      </c>
      <c r="AC831" s="4">
        <f t="shared" si="50"/>
        <v>0</v>
      </c>
    </row>
    <row r="832" spans="6:29" ht="20.100000000000001" customHeight="1" x14ac:dyDescent="0.25">
      <c r="F832" s="4">
        <f t="shared" si="48"/>
        <v>0</v>
      </c>
      <c r="G832" s="211">
        <f t="shared" si="51"/>
        <v>0</v>
      </c>
      <c r="H832" s="212"/>
      <c r="I832" s="152"/>
      <c r="J832" s="152"/>
      <c r="K832" s="152"/>
      <c r="L832" s="150"/>
      <c r="M832" s="150"/>
      <c r="N832" s="150"/>
      <c r="O832" s="150"/>
      <c r="P832" s="151"/>
      <c r="Q832" s="150"/>
      <c r="R832" s="150"/>
      <c r="S832" s="150"/>
      <c r="T832" s="150"/>
      <c r="U832" s="150"/>
      <c r="V832" s="150"/>
      <c r="W832" s="150"/>
      <c r="X832" s="150"/>
      <c r="Y832" s="150"/>
      <c r="Z832" s="150"/>
      <c r="AA832" s="152"/>
      <c r="AB832" s="4">
        <f t="shared" si="49"/>
        <v>0</v>
      </c>
      <c r="AC832" s="4">
        <f t="shared" si="50"/>
        <v>0</v>
      </c>
    </row>
    <row r="833" spans="6:29" ht="20.100000000000001" customHeight="1" x14ac:dyDescent="0.25">
      <c r="F833" s="4">
        <f t="shared" si="48"/>
        <v>0</v>
      </c>
      <c r="G833" s="211">
        <f t="shared" si="51"/>
        <v>0</v>
      </c>
      <c r="H833" s="212"/>
      <c r="I833" s="152"/>
      <c r="J833" s="152"/>
      <c r="K833" s="152"/>
      <c r="L833" s="150"/>
      <c r="M833" s="150"/>
      <c r="N833" s="150"/>
      <c r="O833" s="150"/>
      <c r="P833" s="151"/>
      <c r="Q833" s="150"/>
      <c r="R833" s="150"/>
      <c r="S833" s="150"/>
      <c r="T833" s="150"/>
      <c r="U833" s="150"/>
      <c r="V833" s="150"/>
      <c r="W833" s="150"/>
      <c r="X833" s="150"/>
      <c r="Y833" s="150"/>
      <c r="Z833" s="150"/>
      <c r="AA833" s="152"/>
      <c r="AB833" s="4">
        <f t="shared" si="49"/>
        <v>0</v>
      </c>
      <c r="AC833" s="4">
        <f t="shared" si="50"/>
        <v>0</v>
      </c>
    </row>
    <row r="834" spans="6:29" ht="20.100000000000001" customHeight="1" x14ac:dyDescent="0.25">
      <c r="F834" s="4">
        <f t="shared" si="48"/>
        <v>0</v>
      </c>
      <c r="G834" s="211">
        <f t="shared" si="51"/>
        <v>0</v>
      </c>
      <c r="H834" s="212"/>
      <c r="I834" s="152"/>
      <c r="J834" s="152"/>
      <c r="K834" s="152"/>
      <c r="L834" s="150"/>
      <c r="M834" s="150"/>
      <c r="N834" s="150"/>
      <c r="O834" s="150"/>
      <c r="P834" s="151"/>
      <c r="Q834" s="150"/>
      <c r="R834" s="150"/>
      <c r="S834" s="150"/>
      <c r="T834" s="150"/>
      <c r="U834" s="150"/>
      <c r="V834" s="150"/>
      <c r="W834" s="150"/>
      <c r="X834" s="150"/>
      <c r="Y834" s="150"/>
      <c r="Z834" s="150"/>
      <c r="AA834" s="152"/>
      <c r="AB834" s="4">
        <f t="shared" si="49"/>
        <v>0</v>
      </c>
      <c r="AC834" s="4">
        <f t="shared" si="50"/>
        <v>0</v>
      </c>
    </row>
    <row r="835" spans="6:29" ht="20.100000000000001" customHeight="1" x14ac:dyDescent="0.25">
      <c r="F835" s="4">
        <f t="shared" si="48"/>
        <v>0</v>
      </c>
      <c r="G835" s="211">
        <f t="shared" si="51"/>
        <v>0</v>
      </c>
      <c r="H835" s="212"/>
      <c r="I835" s="152"/>
      <c r="J835" s="152"/>
      <c r="K835" s="152"/>
      <c r="L835" s="150"/>
      <c r="M835" s="150"/>
      <c r="N835" s="150"/>
      <c r="O835" s="150"/>
      <c r="P835" s="151"/>
      <c r="Q835" s="150"/>
      <c r="R835" s="150"/>
      <c r="S835" s="150"/>
      <c r="T835" s="150"/>
      <c r="U835" s="150"/>
      <c r="V835" s="150"/>
      <c r="W835" s="150"/>
      <c r="X835" s="150"/>
      <c r="Y835" s="150"/>
      <c r="Z835" s="150"/>
      <c r="AA835" s="152"/>
      <c r="AB835" s="4">
        <f t="shared" si="49"/>
        <v>0</v>
      </c>
      <c r="AC835" s="4">
        <f t="shared" si="50"/>
        <v>0</v>
      </c>
    </row>
    <row r="836" spans="6:29" ht="20.100000000000001" customHeight="1" x14ac:dyDescent="0.25">
      <c r="F836" s="4">
        <f t="shared" si="48"/>
        <v>0</v>
      </c>
      <c r="G836" s="211">
        <f t="shared" si="51"/>
        <v>0</v>
      </c>
      <c r="H836" s="212"/>
      <c r="I836" s="152"/>
      <c r="J836" s="152"/>
      <c r="K836" s="152"/>
      <c r="L836" s="150"/>
      <c r="M836" s="150"/>
      <c r="N836" s="150"/>
      <c r="O836" s="150"/>
      <c r="P836" s="151"/>
      <c r="Q836" s="150"/>
      <c r="R836" s="150"/>
      <c r="S836" s="150"/>
      <c r="T836" s="150"/>
      <c r="U836" s="150"/>
      <c r="V836" s="150"/>
      <c r="W836" s="150"/>
      <c r="X836" s="150"/>
      <c r="Y836" s="150"/>
      <c r="Z836" s="150"/>
      <c r="AA836" s="152"/>
      <c r="AB836" s="4">
        <f t="shared" si="49"/>
        <v>0</v>
      </c>
      <c r="AC836" s="4">
        <f t="shared" si="50"/>
        <v>0</v>
      </c>
    </row>
    <row r="837" spans="6:29" ht="20.100000000000001" customHeight="1" x14ac:dyDescent="0.25">
      <c r="F837" s="4">
        <f t="shared" si="48"/>
        <v>0</v>
      </c>
      <c r="G837" s="211">
        <f t="shared" si="51"/>
        <v>0</v>
      </c>
      <c r="H837" s="212"/>
      <c r="I837" s="152"/>
      <c r="J837" s="152"/>
      <c r="K837" s="152"/>
      <c r="L837" s="150"/>
      <c r="M837" s="150"/>
      <c r="N837" s="150"/>
      <c r="O837" s="150"/>
      <c r="P837" s="151"/>
      <c r="Q837" s="150"/>
      <c r="R837" s="150"/>
      <c r="S837" s="150"/>
      <c r="T837" s="150"/>
      <c r="U837" s="150"/>
      <c r="V837" s="150"/>
      <c r="W837" s="150"/>
      <c r="X837" s="150"/>
      <c r="Y837" s="150"/>
      <c r="Z837" s="150"/>
      <c r="AA837" s="152"/>
      <c r="AB837" s="4">
        <f t="shared" si="49"/>
        <v>0</v>
      </c>
      <c r="AC837" s="4">
        <f t="shared" si="50"/>
        <v>0</v>
      </c>
    </row>
    <row r="838" spans="6:29" ht="20.100000000000001" customHeight="1" x14ac:dyDescent="0.25">
      <c r="F838" s="4">
        <f t="shared" si="48"/>
        <v>0</v>
      </c>
      <c r="G838" s="211">
        <f t="shared" si="51"/>
        <v>0</v>
      </c>
      <c r="H838" s="212"/>
      <c r="I838" s="152"/>
      <c r="J838" s="152"/>
      <c r="K838" s="152"/>
      <c r="L838" s="150"/>
      <c r="M838" s="150"/>
      <c r="N838" s="150"/>
      <c r="O838" s="150"/>
      <c r="P838" s="151"/>
      <c r="Q838" s="150"/>
      <c r="R838" s="150"/>
      <c r="S838" s="150"/>
      <c r="T838" s="150"/>
      <c r="U838" s="150"/>
      <c r="V838" s="150"/>
      <c r="W838" s="150"/>
      <c r="X838" s="150"/>
      <c r="Y838" s="150"/>
      <c r="Z838" s="150"/>
      <c r="AA838" s="152"/>
      <c r="AB838" s="4">
        <f t="shared" si="49"/>
        <v>0</v>
      </c>
      <c r="AC838" s="4">
        <f t="shared" si="50"/>
        <v>0</v>
      </c>
    </row>
    <row r="839" spans="6:29" ht="20.100000000000001" customHeight="1" x14ac:dyDescent="0.25">
      <c r="F839" s="4">
        <f t="shared" si="48"/>
        <v>0</v>
      </c>
      <c r="G839" s="211">
        <f t="shared" si="51"/>
        <v>0</v>
      </c>
      <c r="H839" s="212"/>
      <c r="I839" s="152"/>
      <c r="J839" s="152"/>
      <c r="K839" s="152"/>
      <c r="L839" s="150"/>
      <c r="M839" s="150"/>
      <c r="N839" s="150"/>
      <c r="O839" s="150"/>
      <c r="P839" s="151"/>
      <c r="Q839" s="150"/>
      <c r="R839" s="150"/>
      <c r="S839" s="150"/>
      <c r="T839" s="150"/>
      <c r="U839" s="150"/>
      <c r="V839" s="150"/>
      <c r="W839" s="150"/>
      <c r="X839" s="150"/>
      <c r="Y839" s="150"/>
      <c r="Z839" s="150"/>
      <c r="AA839" s="152"/>
      <c r="AB839" s="4">
        <f t="shared" si="49"/>
        <v>0</v>
      </c>
      <c r="AC839" s="4">
        <f t="shared" si="50"/>
        <v>0</v>
      </c>
    </row>
    <row r="840" spans="6:29" ht="20.100000000000001" customHeight="1" x14ac:dyDescent="0.25">
      <c r="F840" s="4">
        <f t="shared" si="48"/>
        <v>0</v>
      </c>
      <c r="G840" s="211">
        <f t="shared" si="51"/>
        <v>0</v>
      </c>
      <c r="H840" s="212"/>
      <c r="I840" s="152"/>
      <c r="J840" s="152"/>
      <c r="K840" s="152"/>
      <c r="L840" s="150"/>
      <c r="M840" s="150"/>
      <c r="N840" s="150"/>
      <c r="O840" s="150"/>
      <c r="P840" s="151"/>
      <c r="Q840" s="150"/>
      <c r="R840" s="150"/>
      <c r="S840" s="150"/>
      <c r="T840" s="150"/>
      <c r="U840" s="150"/>
      <c r="V840" s="150"/>
      <c r="W840" s="150"/>
      <c r="X840" s="150"/>
      <c r="Y840" s="150"/>
      <c r="Z840" s="150"/>
      <c r="AA840" s="152"/>
      <c r="AB840" s="4">
        <f t="shared" si="49"/>
        <v>0</v>
      </c>
      <c r="AC840" s="4">
        <f t="shared" si="50"/>
        <v>0</v>
      </c>
    </row>
    <row r="841" spans="6:29" ht="20.100000000000001" customHeight="1" x14ac:dyDescent="0.25">
      <c r="F841" s="4">
        <f t="shared" si="48"/>
        <v>0</v>
      </c>
      <c r="G841" s="211">
        <f t="shared" si="51"/>
        <v>0</v>
      </c>
      <c r="H841" s="212"/>
      <c r="I841" s="152"/>
      <c r="J841" s="152"/>
      <c r="K841" s="152"/>
      <c r="L841" s="150"/>
      <c r="M841" s="150"/>
      <c r="N841" s="150"/>
      <c r="O841" s="150"/>
      <c r="P841" s="151"/>
      <c r="Q841" s="150"/>
      <c r="R841" s="150"/>
      <c r="S841" s="150"/>
      <c r="T841" s="150"/>
      <c r="U841" s="150"/>
      <c r="V841" s="150"/>
      <c r="W841" s="150"/>
      <c r="X841" s="150"/>
      <c r="Y841" s="150"/>
      <c r="Z841" s="150"/>
      <c r="AA841" s="152"/>
      <c r="AB841" s="4">
        <f t="shared" si="49"/>
        <v>0</v>
      </c>
      <c r="AC841" s="4">
        <f t="shared" si="50"/>
        <v>0</v>
      </c>
    </row>
    <row r="842" spans="6:29" ht="20.100000000000001" customHeight="1" x14ac:dyDescent="0.25">
      <c r="F842" s="4">
        <f t="shared" si="48"/>
        <v>0</v>
      </c>
      <c r="G842" s="211">
        <f t="shared" si="51"/>
        <v>0</v>
      </c>
      <c r="H842" s="212"/>
      <c r="I842" s="152"/>
      <c r="J842" s="152"/>
      <c r="K842" s="152"/>
      <c r="L842" s="150"/>
      <c r="M842" s="150"/>
      <c r="N842" s="150"/>
      <c r="O842" s="150"/>
      <c r="P842" s="151"/>
      <c r="Q842" s="150"/>
      <c r="R842" s="150"/>
      <c r="S842" s="150"/>
      <c r="T842" s="150"/>
      <c r="U842" s="150"/>
      <c r="V842" s="150"/>
      <c r="W842" s="150"/>
      <c r="X842" s="150"/>
      <c r="Y842" s="150"/>
      <c r="Z842" s="150"/>
      <c r="AA842" s="152"/>
      <c r="AB842" s="4">
        <f t="shared" si="49"/>
        <v>0</v>
      </c>
      <c r="AC842" s="4">
        <f t="shared" si="50"/>
        <v>0</v>
      </c>
    </row>
    <row r="843" spans="6:29" ht="20.100000000000001" customHeight="1" x14ac:dyDescent="0.25">
      <c r="F843" s="4">
        <f t="shared" ref="F843:F906" si="52">IFERROR(IF($D$13=1,(IF(G843&gt;=1,(IF(H843&gt;=$D$11,(IF(H843&lt;=$D$12,G843,0)),0)),0)),0),0)</f>
        <v>0</v>
      </c>
      <c r="G843" s="211">
        <f t="shared" si="51"/>
        <v>0</v>
      </c>
      <c r="H843" s="212"/>
      <c r="I843" s="152"/>
      <c r="J843" s="152"/>
      <c r="K843" s="152"/>
      <c r="L843" s="150"/>
      <c r="M843" s="150"/>
      <c r="N843" s="150"/>
      <c r="O843" s="150"/>
      <c r="P843" s="151"/>
      <c r="Q843" s="150"/>
      <c r="R843" s="150"/>
      <c r="S843" s="150"/>
      <c r="T843" s="150"/>
      <c r="U843" s="150"/>
      <c r="V843" s="150"/>
      <c r="W843" s="150"/>
      <c r="X843" s="150"/>
      <c r="Y843" s="150"/>
      <c r="Z843" s="150"/>
      <c r="AA843" s="152"/>
      <c r="AB843" s="4">
        <f t="shared" ref="AB843:AB906" si="53">IFERROR(IF(G843&gt;=1,(IF(LEN(R843)&gt;=3,VLOOKUP(R843,$A$1:$B$3,2,0),0)),0),0)</f>
        <v>0</v>
      </c>
      <c r="AC843" s="4">
        <f t="shared" ref="AC843:AC906" si="54">IFERROR(IF(G843&gt;=1,(IF(LEN(S843)&gt;=3,VLOOKUP(S843,$A$5:$B$6,2,0),0)),0),0)</f>
        <v>0</v>
      </c>
    </row>
    <row r="844" spans="6:29" ht="20.100000000000001" customHeight="1" x14ac:dyDescent="0.25">
      <c r="F844" s="4">
        <f t="shared" si="52"/>
        <v>0</v>
      </c>
      <c r="G844" s="211">
        <f t="shared" ref="G844:G907" si="55">IFERROR(IF(H844&gt;=2000,(IF(LEN(J844)&gt;=2,(IF(LEN(K844)&gt;=2,G843+1,0)),0)),0),0)</f>
        <v>0</v>
      </c>
      <c r="H844" s="212"/>
      <c r="I844" s="152"/>
      <c r="J844" s="152"/>
      <c r="K844" s="152"/>
      <c r="L844" s="150"/>
      <c r="M844" s="150"/>
      <c r="N844" s="150"/>
      <c r="O844" s="150"/>
      <c r="P844" s="151"/>
      <c r="Q844" s="150"/>
      <c r="R844" s="150"/>
      <c r="S844" s="150"/>
      <c r="T844" s="150"/>
      <c r="U844" s="150"/>
      <c r="V844" s="150"/>
      <c r="W844" s="150"/>
      <c r="X844" s="150"/>
      <c r="Y844" s="150"/>
      <c r="Z844" s="150"/>
      <c r="AA844" s="152"/>
      <c r="AB844" s="4">
        <f t="shared" si="53"/>
        <v>0</v>
      </c>
      <c r="AC844" s="4">
        <f t="shared" si="54"/>
        <v>0</v>
      </c>
    </row>
    <row r="845" spans="6:29" ht="20.100000000000001" customHeight="1" x14ac:dyDescent="0.25">
      <c r="F845" s="4">
        <f t="shared" si="52"/>
        <v>0</v>
      </c>
      <c r="G845" s="211">
        <f t="shared" si="55"/>
        <v>0</v>
      </c>
      <c r="H845" s="212"/>
      <c r="I845" s="152"/>
      <c r="J845" s="152"/>
      <c r="K845" s="152"/>
      <c r="L845" s="150"/>
      <c r="M845" s="150"/>
      <c r="N845" s="150"/>
      <c r="O845" s="150"/>
      <c r="P845" s="151"/>
      <c r="Q845" s="150"/>
      <c r="R845" s="150"/>
      <c r="S845" s="150"/>
      <c r="T845" s="150"/>
      <c r="U845" s="150"/>
      <c r="V845" s="150"/>
      <c r="W845" s="150"/>
      <c r="X845" s="150"/>
      <c r="Y845" s="150"/>
      <c r="Z845" s="150"/>
      <c r="AA845" s="152"/>
      <c r="AB845" s="4">
        <f t="shared" si="53"/>
        <v>0</v>
      </c>
      <c r="AC845" s="4">
        <f t="shared" si="54"/>
        <v>0</v>
      </c>
    </row>
    <row r="846" spans="6:29" ht="20.100000000000001" customHeight="1" x14ac:dyDescent="0.25">
      <c r="F846" s="4">
        <f t="shared" si="52"/>
        <v>0</v>
      </c>
      <c r="G846" s="211">
        <f t="shared" si="55"/>
        <v>0</v>
      </c>
      <c r="H846" s="212"/>
      <c r="I846" s="152"/>
      <c r="J846" s="152"/>
      <c r="K846" s="152"/>
      <c r="L846" s="150"/>
      <c r="M846" s="150"/>
      <c r="N846" s="150"/>
      <c r="O846" s="150"/>
      <c r="P846" s="151"/>
      <c r="Q846" s="150"/>
      <c r="R846" s="150"/>
      <c r="S846" s="150"/>
      <c r="T846" s="150"/>
      <c r="U846" s="150"/>
      <c r="V846" s="150"/>
      <c r="W846" s="150"/>
      <c r="X846" s="150"/>
      <c r="Y846" s="150"/>
      <c r="Z846" s="150"/>
      <c r="AA846" s="152"/>
      <c r="AB846" s="4">
        <f t="shared" si="53"/>
        <v>0</v>
      </c>
      <c r="AC846" s="4">
        <f t="shared" si="54"/>
        <v>0</v>
      </c>
    </row>
    <row r="847" spans="6:29" ht="20.100000000000001" customHeight="1" x14ac:dyDescent="0.25">
      <c r="F847" s="4">
        <f t="shared" si="52"/>
        <v>0</v>
      </c>
      <c r="G847" s="211">
        <f t="shared" si="55"/>
        <v>0</v>
      </c>
      <c r="H847" s="212"/>
      <c r="I847" s="152"/>
      <c r="J847" s="152"/>
      <c r="K847" s="152"/>
      <c r="L847" s="150"/>
      <c r="M847" s="150"/>
      <c r="N847" s="150"/>
      <c r="O847" s="150"/>
      <c r="P847" s="151"/>
      <c r="Q847" s="150"/>
      <c r="R847" s="150"/>
      <c r="S847" s="150"/>
      <c r="T847" s="150"/>
      <c r="U847" s="150"/>
      <c r="V847" s="150"/>
      <c r="W847" s="150"/>
      <c r="X847" s="150"/>
      <c r="Y847" s="150"/>
      <c r="Z847" s="150"/>
      <c r="AA847" s="152"/>
      <c r="AB847" s="4">
        <f t="shared" si="53"/>
        <v>0</v>
      </c>
      <c r="AC847" s="4">
        <f t="shared" si="54"/>
        <v>0</v>
      </c>
    </row>
    <row r="848" spans="6:29" ht="20.100000000000001" customHeight="1" x14ac:dyDescent="0.25">
      <c r="F848" s="4">
        <f t="shared" si="52"/>
        <v>0</v>
      </c>
      <c r="G848" s="211">
        <f t="shared" si="55"/>
        <v>0</v>
      </c>
      <c r="H848" s="212"/>
      <c r="I848" s="152"/>
      <c r="J848" s="152"/>
      <c r="K848" s="152"/>
      <c r="L848" s="150"/>
      <c r="M848" s="150"/>
      <c r="N848" s="150"/>
      <c r="O848" s="150"/>
      <c r="P848" s="151"/>
      <c r="Q848" s="150"/>
      <c r="R848" s="150"/>
      <c r="S848" s="150"/>
      <c r="T848" s="150"/>
      <c r="U848" s="150"/>
      <c r="V848" s="150"/>
      <c r="W848" s="150"/>
      <c r="X848" s="150"/>
      <c r="Y848" s="150"/>
      <c r="Z848" s="150"/>
      <c r="AA848" s="152"/>
      <c r="AB848" s="4">
        <f t="shared" si="53"/>
        <v>0</v>
      </c>
      <c r="AC848" s="4">
        <f t="shared" si="54"/>
        <v>0</v>
      </c>
    </row>
    <row r="849" spans="6:29" ht="20.100000000000001" customHeight="1" x14ac:dyDescent="0.25">
      <c r="F849" s="4">
        <f t="shared" si="52"/>
        <v>0</v>
      </c>
      <c r="G849" s="211">
        <f t="shared" si="55"/>
        <v>0</v>
      </c>
      <c r="H849" s="212"/>
      <c r="I849" s="152"/>
      <c r="J849" s="152"/>
      <c r="K849" s="152"/>
      <c r="L849" s="150"/>
      <c r="M849" s="150"/>
      <c r="N849" s="150"/>
      <c r="O849" s="150"/>
      <c r="P849" s="151"/>
      <c r="Q849" s="150"/>
      <c r="R849" s="150"/>
      <c r="S849" s="150"/>
      <c r="T849" s="150"/>
      <c r="U849" s="150"/>
      <c r="V849" s="150"/>
      <c r="W849" s="150"/>
      <c r="X849" s="150"/>
      <c r="Y849" s="150"/>
      <c r="Z849" s="150"/>
      <c r="AA849" s="152"/>
      <c r="AB849" s="4">
        <f t="shared" si="53"/>
        <v>0</v>
      </c>
      <c r="AC849" s="4">
        <f t="shared" si="54"/>
        <v>0</v>
      </c>
    </row>
    <row r="850" spans="6:29" ht="20.100000000000001" customHeight="1" x14ac:dyDescent="0.25">
      <c r="F850" s="4">
        <f t="shared" si="52"/>
        <v>0</v>
      </c>
      <c r="G850" s="211">
        <f t="shared" si="55"/>
        <v>0</v>
      </c>
      <c r="H850" s="212"/>
      <c r="I850" s="152"/>
      <c r="J850" s="152"/>
      <c r="K850" s="152"/>
      <c r="L850" s="150"/>
      <c r="M850" s="150"/>
      <c r="N850" s="150"/>
      <c r="O850" s="150"/>
      <c r="P850" s="151"/>
      <c r="Q850" s="150"/>
      <c r="R850" s="150"/>
      <c r="S850" s="150"/>
      <c r="T850" s="150"/>
      <c r="U850" s="150"/>
      <c r="V850" s="150"/>
      <c r="W850" s="150"/>
      <c r="X850" s="150"/>
      <c r="Y850" s="150"/>
      <c r="Z850" s="150"/>
      <c r="AA850" s="152"/>
      <c r="AB850" s="4">
        <f t="shared" si="53"/>
        <v>0</v>
      </c>
      <c r="AC850" s="4">
        <f t="shared" si="54"/>
        <v>0</v>
      </c>
    </row>
    <row r="851" spans="6:29" ht="20.100000000000001" customHeight="1" x14ac:dyDescent="0.25">
      <c r="F851" s="4">
        <f t="shared" si="52"/>
        <v>0</v>
      </c>
      <c r="G851" s="211">
        <f t="shared" si="55"/>
        <v>0</v>
      </c>
      <c r="H851" s="212"/>
      <c r="I851" s="152"/>
      <c r="J851" s="152"/>
      <c r="K851" s="152"/>
      <c r="L851" s="150"/>
      <c r="M851" s="150"/>
      <c r="N851" s="150"/>
      <c r="O851" s="150"/>
      <c r="P851" s="151"/>
      <c r="Q851" s="150"/>
      <c r="R851" s="150"/>
      <c r="S851" s="150"/>
      <c r="T851" s="150"/>
      <c r="U851" s="150"/>
      <c r="V851" s="150"/>
      <c r="W851" s="150"/>
      <c r="X851" s="150"/>
      <c r="Y851" s="150"/>
      <c r="Z851" s="150"/>
      <c r="AA851" s="152"/>
      <c r="AB851" s="4">
        <f t="shared" si="53"/>
        <v>0</v>
      </c>
      <c r="AC851" s="4">
        <f t="shared" si="54"/>
        <v>0</v>
      </c>
    </row>
    <row r="852" spans="6:29" ht="20.100000000000001" customHeight="1" x14ac:dyDescent="0.25">
      <c r="F852" s="4">
        <f t="shared" si="52"/>
        <v>0</v>
      </c>
      <c r="G852" s="211">
        <f t="shared" si="55"/>
        <v>0</v>
      </c>
      <c r="H852" s="212"/>
      <c r="I852" s="152"/>
      <c r="J852" s="152"/>
      <c r="K852" s="152"/>
      <c r="L852" s="150"/>
      <c r="M852" s="150"/>
      <c r="N852" s="150"/>
      <c r="O852" s="150"/>
      <c r="P852" s="151"/>
      <c r="Q852" s="150"/>
      <c r="R852" s="150"/>
      <c r="S852" s="150"/>
      <c r="T852" s="150"/>
      <c r="U852" s="150"/>
      <c r="V852" s="150"/>
      <c r="W852" s="150"/>
      <c r="X852" s="150"/>
      <c r="Y852" s="150"/>
      <c r="Z852" s="150"/>
      <c r="AA852" s="152"/>
      <c r="AB852" s="4">
        <f t="shared" si="53"/>
        <v>0</v>
      </c>
      <c r="AC852" s="4">
        <f t="shared" si="54"/>
        <v>0</v>
      </c>
    </row>
    <row r="853" spans="6:29" ht="20.100000000000001" customHeight="1" x14ac:dyDescent="0.25">
      <c r="F853" s="4">
        <f t="shared" si="52"/>
        <v>0</v>
      </c>
      <c r="G853" s="211">
        <f t="shared" si="55"/>
        <v>0</v>
      </c>
      <c r="H853" s="212"/>
      <c r="I853" s="152"/>
      <c r="J853" s="152"/>
      <c r="K853" s="152"/>
      <c r="L853" s="150"/>
      <c r="M853" s="150"/>
      <c r="N853" s="150"/>
      <c r="O853" s="150"/>
      <c r="P853" s="151"/>
      <c r="Q853" s="150"/>
      <c r="R853" s="150"/>
      <c r="S853" s="150"/>
      <c r="T853" s="150"/>
      <c r="U853" s="150"/>
      <c r="V853" s="150"/>
      <c r="W853" s="150"/>
      <c r="X853" s="150"/>
      <c r="Y853" s="150"/>
      <c r="Z853" s="150"/>
      <c r="AA853" s="152"/>
      <c r="AB853" s="4">
        <f t="shared" si="53"/>
        <v>0</v>
      </c>
      <c r="AC853" s="4">
        <f t="shared" si="54"/>
        <v>0</v>
      </c>
    </row>
    <row r="854" spans="6:29" ht="20.100000000000001" customHeight="1" x14ac:dyDescent="0.25">
      <c r="F854" s="4">
        <f t="shared" si="52"/>
        <v>0</v>
      </c>
      <c r="G854" s="211">
        <f t="shared" si="55"/>
        <v>0</v>
      </c>
      <c r="H854" s="212"/>
      <c r="I854" s="152"/>
      <c r="J854" s="152"/>
      <c r="K854" s="152"/>
      <c r="L854" s="150"/>
      <c r="M854" s="150"/>
      <c r="N854" s="150"/>
      <c r="O854" s="150"/>
      <c r="P854" s="151"/>
      <c r="Q854" s="150"/>
      <c r="R854" s="150"/>
      <c r="S854" s="150"/>
      <c r="T854" s="150"/>
      <c r="U854" s="150"/>
      <c r="V854" s="150"/>
      <c r="W854" s="150"/>
      <c r="X854" s="150"/>
      <c r="Y854" s="150"/>
      <c r="Z854" s="150"/>
      <c r="AA854" s="152"/>
      <c r="AB854" s="4">
        <f t="shared" si="53"/>
        <v>0</v>
      </c>
      <c r="AC854" s="4">
        <f t="shared" si="54"/>
        <v>0</v>
      </c>
    </row>
    <row r="855" spans="6:29" ht="20.100000000000001" customHeight="1" x14ac:dyDescent="0.25">
      <c r="F855" s="4">
        <f t="shared" si="52"/>
        <v>0</v>
      </c>
      <c r="G855" s="211">
        <f t="shared" si="55"/>
        <v>0</v>
      </c>
      <c r="H855" s="212"/>
      <c r="I855" s="152"/>
      <c r="J855" s="152"/>
      <c r="K855" s="152"/>
      <c r="L855" s="150"/>
      <c r="M855" s="150"/>
      <c r="N855" s="150"/>
      <c r="O855" s="150"/>
      <c r="P855" s="151"/>
      <c r="Q855" s="150"/>
      <c r="R855" s="150"/>
      <c r="S855" s="150"/>
      <c r="T855" s="150"/>
      <c r="U855" s="150"/>
      <c r="V855" s="150"/>
      <c r="W855" s="150"/>
      <c r="X855" s="150"/>
      <c r="Y855" s="150"/>
      <c r="Z855" s="150"/>
      <c r="AA855" s="152"/>
      <c r="AB855" s="4">
        <f t="shared" si="53"/>
        <v>0</v>
      </c>
      <c r="AC855" s="4">
        <f t="shared" si="54"/>
        <v>0</v>
      </c>
    </row>
    <row r="856" spans="6:29" ht="20.100000000000001" customHeight="1" x14ac:dyDescent="0.25">
      <c r="F856" s="4">
        <f t="shared" si="52"/>
        <v>0</v>
      </c>
      <c r="G856" s="211">
        <f t="shared" si="55"/>
        <v>0</v>
      </c>
      <c r="H856" s="212"/>
      <c r="I856" s="152"/>
      <c r="J856" s="152"/>
      <c r="K856" s="152"/>
      <c r="L856" s="150"/>
      <c r="M856" s="150"/>
      <c r="N856" s="150"/>
      <c r="O856" s="150"/>
      <c r="P856" s="151"/>
      <c r="Q856" s="150"/>
      <c r="R856" s="150"/>
      <c r="S856" s="150"/>
      <c r="T856" s="150"/>
      <c r="U856" s="150"/>
      <c r="V856" s="150"/>
      <c r="W856" s="150"/>
      <c r="X856" s="150"/>
      <c r="Y856" s="150"/>
      <c r="Z856" s="150"/>
      <c r="AA856" s="152"/>
      <c r="AB856" s="4">
        <f t="shared" si="53"/>
        <v>0</v>
      </c>
      <c r="AC856" s="4">
        <f t="shared" si="54"/>
        <v>0</v>
      </c>
    </row>
    <row r="857" spans="6:29" ht="20.100000000000001" customHeight="1" x14ac:dyDescent="0.25">
      <c r="F857" s="4">
        <f t="shared" si="52"/>
        <v>0</v>
      </c>
      <c r="G857" s="211">
        <f t="shared" si="55"/>
        <v>0</v>
      </c>
      <c r="H857" s="212"/>
      <c r="I857" s="152"/>
      <c r="J857" s="152"/>
      <c r="K857" s="152"/>
      <c r="L857" s="150"/>
      <c r="M857" s="150"/>
      <c r="N857" s="150"/>
      <c r="O857" s="150"/>
      <c r="P857" s="151"/>
      <c r="Q857" s="150"/>
      <c r="R857" s="150"/>
      <c r="S857" s="150"/>
      <c r="T857" s="150"/>
      <c r="U857" s="150"/>
      <c r="V857" s="150"/>
      <c r="W857" s="150"/>
      <c r="X857" s="150"/>
      <c r="Y857" s="150"/>
      <c r="Z857" s="150"/>
      <c r="AA857" s="152"/>
      <c r="AB857" s="4">
        <f t="shared" si="53"/>
        <v>0</v>
      </c>
      <c r="AC857" s="4">
        <f t="shared" si="54"/>
        <v>0</v>
      </c>
    </row>
    <row r="858" spans="6:29" ht="20.100000000000001" customHeight="1" x14ac:dyDescent="0.25">
      <c r="F858" s="4">
        <f t="shared" si="52"/>
        <v>0</v>
      </c>
      <c r="G858" s="211">
        <f t="shared" si="55"/>
        <v>0</v>
      </c>
      <c r="H858" s="212"/>
      <c r="I858" s="152"/>
      <c r="J858" s="152"/>
      <c r="K858" s="152"/>
      <c r="L858" s="150"/>
      <c r="M858" s="150"/>
      <c r="N858" s="150"/>
      <c r="O858" s="150"/>
      <c r="P858" s="151"/>
      <c r="Q858" s="150"/>
      <c r="R858" s="150"/>
      <c r="S858" s="150"/>
      <c r="T858" s="150"/>
      <c r="U858" s="150"/>
      <c r="V858" s="150"/>
      <c r="W858" s="150"/>
      <c r="X858" s="150"/>
      <c r="Y858" s="150"/>
      <c r="Z858" s="150"/>
      <c r="AA858" s="152"/>
      <c r="AB858" s="4">
        <f t="shared" si="53"/>
        <v>0</v>
      </c>
      <c r="AC858" s="4">
        <f t="shared" si="54"/>
        <v>0</v>
      </c>
    </row>
    <row r="859" spans="6:29" ht="20.100000000000001" customHeight="1" x14ac:dyDescent="0.25">
      <c r="F859" s="4">
        <f t="shared" si="52"/>
        <v>0</v>
      </c>
      <c r="G859" s="211">
        <f t="shared" si="55"/>
        <v>0</v>
      </c>
      <c r="H859" s="212"/>
      <c r="I859" s="152"/>
      <c r="J859" s="152"/>
      <c r="K859" s="152"/>
      <c r="L859" s="150"/>
      <c r="M859" s="150"/>
      <c r="N859" s="150"/>
      <c r="O859" s="150"/>
      <c r="P859" s="151"/>
      <c r="Q859" s="150"/>
      <c r="R859" s="150"/>
      <c r="S859" s="150"/>
      <c r="T859" s="150"/>
      <c r="U859" s="150"/>
      <c r="V859" s="150"/>
      <c r="W859" s="150"/>
      <c r="X859" s="150"/>
      <c r="Y859" s="150"/>
      <c r="Z859" s="150"/>
      <c r="AA859" s="152"/>
      <c r="AB859" s="4">
        <f t="shared" si="53"/>
        <v>0</v>
      </c>
      <c r="AC859" s="4">
        <f t="shared" si="54"/>
        <v>0</v>
      </c>
    </row>
    <row r="860" spans="6:29" ht="20.100000000000001" customHeight="1" x14ac:dyDescent="0.25">
      <c r="F860" s="4">
        <f t="shared" si="52"/>
        <v>0</v>
      </c>
      <c r="G860" s="211">
        <f t="shared" si="55"/>
        <v>0</v>
      </c>
      <c r="H860" s="212"/>
      <c r="I860" s="152"/>
      <c r="J860" s="152"/>
      <c r="K860" s="152"/>
      <c r="L860" s="150"/>
      <c r="M860" s="150"/>
      <c r="N860" s="150"/>
      <c r="O860" s="150"/>
      <c r="P860" s="151"/>
      <c r="Q860" s="150"/>
      <c r="R860" s="150"/>
      <c r="S860" s="150"/>
      <c r="T860" s="150"/>
      <c r="U860" s="150"/>
      <c r="V860" s="150"/>
      <c r="W860" s="150"/>
      <c r="X860" s="150"/>
      <c r="Y860" s="150"/>
      <c r="Z860" s="150"/>
      <c r="AA860" s="152"/>
      <c r="AB860" s="4">
        <f t="shared" si="53"/>
        <v>0</v>
      </c>
      <c r="AC860" s="4">
        <f t="shared" si="54"/>
        <v>0</v>
      </c>
    </row>
    <row r="861" spans="6:29" ht="20.100000000000001" customHeight="1" x14ac:dyDescent="0.25">
      <c r="F861" s="4">
        <f t="shared" si="52"/>
        <v>0</v>
      </c>
      <c r="G861" s="211">
        <f t="shared" si="55"/>
        <v>0</v>
      </c>
      <c r="H861" s="212"/>
      <c r="I861" s="152"/>
      <c r="J861" s="152"/>
      <c r="K861" s="152"/>
      <c r="L861" s="150"/>
      <c r="M861" s="150"/>
      <c r="N861" s="150"/>
      <c r="O861" s="150"/>
      <c r="P861" s="151"/>
      <c r="Q861" s="150"/>
      <c r="R861" s="150"/>
      <c r="S861" s="150"/>
      <c r="T861" s="150"/>
      <c r="U861" s="150"/>
      <c r="V861" s="150"/>
      <c r="W861" s="150"/>
      <c r="X861" s="150"/>
      <c r="Y861" s="150"/>
      <c r="Z861" s="150"/>
      <c r="AA861" s="152"/>
      <c r="AB861" s="4">
        <f t="shared" si="53"/>
        <v>0</v>
      </c>
      <c r="AC861" s="4">
        <f t="shared" si="54"/>
        <v>0</v>
      </c>
    </row>
    <row r="862" spans="6:29" ht="20.100000000000001" customHeight="1" x14ac:dyDescent="0.25">
      <c r="F862" s="4">
        <f t="shared" si="52"/>
        <v>0</v>
      </c>
      <c r="G862" s="211">
        <f t="shared" si="55"/>
        <v>0</v>
      </c>
      <c r="H862" s="212"/>
      <c r="I862" s="152"/>
      <c r="J862" s="152"/>
      <c r="K862" s="152"/>
      <c r="L862" s="150"/>
      <c r="M862" s="150"/>
      <c r="N862" s="150"/>
      <c r="O862" s="150"/>
      <c r="P862" s="151"/>
      <c r="Q862" s="150"/>
      <c r="R862" s="150"/>
      <c r="S862" s="150"/>
      <c r="T862" s="150"/>
      <c r="U862" s="150"/>
      <c r="V862" s="150"/>
      <c r="W862" s="150"/>
      <c r="X862" s="150"/>
      <c r="Y862" s="150"/>
      <c r="Z862" s="150"/>
      <c r="AA862" s="152"/>
      <c r="AB862" s="4">
        <f t="shared" si="53"/>
        <v>0</v>
      </c>
      <c r="AC862" s="4">
        <f t="shared" si="54"/>
        <v>0</v>
      </c>
    </row>
    <row r="863" spans="6:29" ht="20.100000000000001" customHeight="1" x14ac:dyDescent="0.25">
      <c r="F863" s="4">
        <f t="shared" si="52"/>
        <v>0</v>
      </c>
      <c r="G863" s="211">
        <f t="shared" si="55"/>
        <v>0</v>
      </c>
      <c r="H863" s="212"/>
      <c r="I863" s="152"/>
      <c r="J863" s="152"/>
      <c r="K863" s="152"/>
      <c r="L863" s="150"/>
      <c r="M863" s="150"/>
      <c r="N863" s="150"/>
      <c r="O863" s="150"/>
      <c r="P863" s="151"/>
      <c r="Q863" s="150"/>
      <c r="R863" s="150"/>
      <c r="S863" s="150"/>
      <c r="T863" s="150"/>
      <c r="U863" s="150"/>
      <c r="V863" s="150"/>
      <c r="W863" s="150"/>
      <c r="X863" s="150"/>
      <c r="Y863" s="150"/>
      <c r="Z863" s="150"/>
      <c r="AA863" s="152"/>
      <c r="AB863" s="4">
        <f t="shared" si="53"/>
        <v>0</v>
      </c>
      <c r="AC863" s="4">
        <f t="shared" si="54"/>
        <v>0</v>
      </c>
    </row>
    <row r="864" spans="6:29" ht="20.100000000000001" customHeight="1" x14ac:dyDescent="0.25">
      <c r="F864" s="4">
        <f t="shared" si="52"/>
        <v>0</v>
      </c>
      <c r="G864" s="211">
        <f t="shared" si="55"/>
        <v>0</v>
      </c>
      <c r="H864" s="212"/>
      <c r="I864" s="152"/>
      <c r="J864" s="152"/>
      <c r="K864" s="152"/>
      <c r="L864" s="150"/>
      <c r="M864" s="150"/>
      <c r="N864" s="150"/>
      <c r="O864" s="150"/>
      <c r="P864" s="151"/>
      <c r="Q864" s="150"/>
      <c r="R864" s="150"/>
      <c r="S864" s="150"/>
      <c r="T864" s="150"/>
      <c r="U864" s="150"/>
      <c r="V864" s="150"/>
      <c r="W864" s="150"/>
      <c r="X864" s="150"/>
      <c r="Y864" s="150"/>
      <c r="Z864" s="150"/>
      <c r="AA864" s="152"/>
      <c r="AB864" s="4">
        <f t="shared" si="53"/>
        <v>0</v>
      </c>
      <c r="AC864" s="4">
        <f t="shared" si="54"/>
        <v>0</v>
      </c>
    </row>
    <row r="865" spans="6:29" ht="20.100000000000001" customHeight="1" x14ac:dyDescent="0.25">
      <c r="F865" s="4">
        <f t="shared" si="52"/>
        <v>0</v>
      </c>
      <c r="G865" s="211">
        <f t="shared" si="55"/>
        <v>0</v>
      </c>
      <c r="H865" s="212"/>
      <c r="I865" s="152"/>
      <c r="J865" s="152"/>
      <c r="K865" s="152"/>
      <c r="L865" s="150"/>
      <c r="M865" s="150"/>
      <c r="N865" s="150"/>
      <c r="O865" s="150"/>
      <c r="P865" s="151"/>
      <c r="Q865" s="150"/>
      <c r="R865" s="150"/>
      <c r="S865" s="150"/>
      <c r="T865" s="150"/>
      <c r="U865" s="150"/>
      <c r="V865" s="150"/>
      <c r="W865" s="150"/>
      <c r="X865" s="150"/>
      <c r="Y865" s="150"/>
      <c r="Z865" s="150"/>
      <c r="AA865" s="152"/>
      <c r="AB865" s="4">
        <f t="shared" si="53"/>
        <v>0</v>
      </c>
      <c r="AC865" s="4">
        <f t="shared" si="54"/>
        <v>0</v>
      </c>
    </row>
    <row r="866" spans="6:29" ht="20.100000000000001" customHeight="1" x14ac:dyDescent="0.25">
      <c r="F866" s="4">
        <f t="shared" si="52"/>
        <v>0</v>
      </c>
      <c r="G866" s="211">
        <f t="shared" si="55"/>
        <v>0</v>
      </c>
      <c r="H866" s="212"/>
      <c r="I866" s="152"/>
      <c r="J866" s="152"/>
      <c r="K866" s="152"/>
      <c r="L866" s="150"/>
      <c r="M866" s="150"/>
      <c r="N866" s="150"/>
      <c r="O866" s="150"/>
      <c r="P866" s="151"/>
      <c r="Q866" s="150"/>
      <c r="R866" s="150"/>
      <c r="S866" s="150"/>
      <c r="T866" s="150"/>
      <c r="U866" s="150"/>
      <c r="V866" s="150"/>
      <c r="W866" s="150"/>
      <c r="X866" s="150"/>
      <c r="Y866" s="150"/>
      <c r="Z866" s="150"/>
      <c r="AA866" s="152"/>
      <c r="AB866" s="4">
        <f t="shared" si="53"/>
        <v>0</v>
      </c>
      <c r="AC866" s="4">
        <f t="shared" si="54"/>
        <v>0</v>
      </c>
    </row>
    <row r="867" spans="6:29" ht="20.100000000000001" customHeight="1" x14ac:dyDescent="0.25">
      <c r="F867" s="4">
        <f t="shared" si="52"/>
        <v>0</v>
      </c>
      <c r="G867" s="211">
        <f t="shared" si="55"/>
        <v>0</v>
      </c>
      <c r="H867" s="212"/>
      <c r="I867" s="152"/>
      <c r="J867" s="152"/>
      <c r="K867" s="152"/>
      <c r="L867" s="150"/>
      <c r="M867" s="150"/>
      <c r="N867" s="150"/>
      <c r="O867" s="150"/>
      <c r="P867" s="151"/>
      <c r="Q867" s="150"/>
      <c r="R867" s="150"/>
      <c r="S867" s="150"/>
      <c r="T867" s="150"/>
      <c r="U867" s="150"/>
      <c r="V867" s="150"/>
      <c r="W867" s="150"/>
      <c r="X867" s="150"/>
      <c r="Y867" s="150"/>
      <c r="Z867" s="150"/>
      <c r="AA867" s="152"/>
      <c r="AB867" s="4">
        <f t="shared" si="53"/>
        <v>0</v>
      </c>
      <c r="AC867" s="4">
        <f t="shared" si="54"/>
        <v>0</v>
      </c>
    </row>
    <row r="868" spans="6:29" ht="20.100000000000001" customHeight="1" x14ac:dyDescent="0.25">
      <c r="F868" s="4">
        <f t="shared" si="52"/>
        <v>0</v>
      </c>
      <c r="G868" s="211">
        <f t="shared" si="55"/>
        <v>0</v>
      </c>
      <c r="H868" s="212"/>
      <c r="I868" s="152"/>
      <c r="J868" s="152"/>
      <c r="K868" s="152"/>
      <c r="L868" s="150"/>
      <c r="M868" s="150"/>
      <c r="N868" s="150"/>
      <c r="O868" s="150"/>
      <c r="P868" s="151"/>
      <c r="Q868" s="150"/>
      <c r="R868" s="150"/>
      <c r="S868" s="150"/>
      <c r="T868" s="150"/>
      <c r="U868" s="150"/>
      <c r="V868" s="150"/>
      <c r="W868" s="150"/>
      <c r="X868" s="150"/>
      <c r="Y868" s="150"/>
      <c r="Z868" s="150"/>
      <c r="AA868" s="152"/>
      <c r="AB868" s="4">
        <f t="shared" si="53"/>
        <v>0</v>
      </c>
      <c r="AC868" s="4">
        <f t="shared" si="54"/>
        <v>0</v>
      </c>
    </row>
    <row r="869" spans="6:29" ht="20.100000000000001" customHeight="1" x14ac:dyDescent="0.25">
      <c r="F869" s="4">
        <f t="shared" si="52"/>
        <v>0</v>
      </c>
      <c r="G869" s="211">
        <f t="shared" si="55"/>
        <v>0</v>
      </c>
      <c r="H869" s="212"/>
      <c r="I869" s="152"/>
      <c r="J869" s="152"/>
      <c r="K869" s="152"/>
      <c r="L869" s="150"/>
      <c r="M869" s="150"/>
      <c r="N869" s="150"/>
      <c r="O869" s="150"/>
      <c r="P869" s="151"/>
      <c r="Q869" s="150"/>
      <c r="R869" s="150"/>
      <c r="S869" s="150"/>
      <c r="T869" s="150"/>
      <c r="U869" s="150"/>
      <c r="V869" s="150"/>
      <c r="W869" s="150"/>
      <c r="X869" s="150"/>
      <c r="Y869" s="150"/>
      <c r="Z869" s="150"/>
      <c r="AA869" s="152"/>
      <c r="AB869" s="4">
        <f t="shared" si="53"/>
        <v>0</v>
      </c>
      <c r="AC869" s="4">
        <f t="shared" si="54"/>
        <v>0</v>
      </c>
    </row>
    <row r="870" spans="6:29" ht="20.100000000000001" customHeight="1" x14ac:dyDescent="0.25">
      <c r="F870" s="4">
        <f t="shared" si="52"/>
        <v>0</v>
      </c>
      <c r="G870" s="211">
        <f t="shared" si="55"/>
        <v>0</v>
      </c>
      <c r="H870" s="212"/>
      <c r="I870" s="152"/>
      <c r="J870" s="152"/>
      <c r="K870" s="152"/>
      <c r="L870" s="150"/>
      <c r="M870" s="150"/>
      <c r="N870" s="150"/>
      <c r="O870" s="150"/>
      <c r="P870" s="151"/>
      <c r="Q870" s="150"/>
      <c r="R870" s="150"/>
      <c r="S870" s="150"/>
      <c r="T870" s="150"/>
      <c r="U870" s="150"/>
      <c r="V870" s="150"/>
      <c r="W870" s="150"/>
      <c r="X870" s="150"/>
      <c r="Y870" s="150"/>
      <c r="Z870" s="150"/>
      <c r="AA870" s="152"/>
      <c r="AB870" s="4">
        <f t="shared" si="53"/>
        <v>0</v>
      </c>
      <c r="AC870" s="4">
        <f t="shared" si="54"/>
        <v>0</v>
      </c>
    </row>
    <row r="871" spans="6:29" ht="20.100000000000001" customHeight="1" x14ac:dyDescent="0.25">
      <c r="F871" s="4">
        <f t="shared" si="52"/>
        <v>0</v>
      </c>
      <c r="G871" s="211">
        <f t="shared" si="55"/>
        <v>0</v>
      </c>
      <c r="H871" s="212"/>
      <c r="I871" s="152"/>
      <c r="J871" s="152"/>
      <c r="K871" s="152"/>
      <c r="L871" s="150"/>
      <c r="M871" s="150"/>
      <c r="N871" s="150"/>
      <c r="O871" s="150"/>
      <c r="P871" s="151"/>
      <c r="Q871" s="150"/>
      <c r="R871" s="150"/>
      <c r="S871" s="150"/>
      <c r="T871" s="150"/>
      <c r="U871" s="150"/>
      <c r="V871" s="150"/>
      <c r="W871" s="150"/>
      <c r="X871" s="150"/>
      <c r="Y871" s="150"/>
      <c r="Z871" s="150"/>
      <c r="AA871" s="152"/>
      <c r="AB871" s="4">
        <f t="shared" si="53"/>
        <v>0</v>
      </c>
      <c r="AC871" s="4">
        <f t="shared" si="54"/>
        <v>0</v>
      </c>
    </row>
    <row r="872" spans="6:29" ht="20.100000000000001" customHeight="1" x14ac:dyDescent="0.25">
      <c r="F872" s="4">
        <f t="shared" si="52"/>
        <v>0</v>
      </c>
      <c r="G872" s="211">
        <f t="shared" si="55"/>
        <v>0</v>
      </c>
      <c r="H872" s="212"/>
      <c r="I872" s="152"/>
      <c r="J872" s="152"/>
      <c r="K872" s="152"/>
      <c r="L872" s="150"/>
      <c r="M872" s="150"/>
      <c r="N872" s="150"/>
      <c r="O872" s="150"/>
      <c r="P872" s="151"/>
      <c r="Q872" s="150"/>
      <c r="R872" s="150"/>
      <c r="S872" s="150"/>
      <c r="T872" s="150"/>
      <c r="U872" s="150"/>
      <c r="V872" s="150"/>
      <c r="W872" s="150"/>
      <c r="X872" s="150"/>
      <c r="Y872" s="150"/>
      <c r="Z872" s="150"/>
      <c r="AA872" s="152"/>
      <c r="AB872" s="4">
        <f t="shared" si="53"/>
        <v>0</v>
      </c>
      <c r="AC872" s="4">
        <f t="shared" si="54"/>
        <v>0</v>
      </c>
    </row>
    <row r="873" spans="6:29" ht="20.100000000000001" customHeight="1" x14ac:dyDescent="0.25">
      <c r="F873" s="4">
        <f t="shared" si="52"/>
        <v>0</v>
      </c>
      <c r="G873" s="211">
        <f t="shared" si="55"/>
        <v>0</v>
      </c>
      <c r="H873" s="212"/>
      <c r="I873" s="152"/>
      <c r="J873" s="152"/>
      <c r="K873" s="152"/>
      <c r="L873" s="150"/>
      <c r="M873" s="150"/>
      <c r="N873" s="150"/>
      <c r="O873" s="150"/>
      <c r="P873" s="151"/>
      <c r="Q873" s="150"/>
      <c r="R873" s="150"/>
      <c r="S873" s="150"/>
      <c r="T873" s="150"/>
      <c r="U873" s="150"/>
      <c r="V873" s="150"/>
      <c r="W873" s="150"/>
      <c r="X873" s="150"/>
      <c r="Y873" s="150"/>
      <c r="Z873" s="150"/>
      <c r="AA873" s="152"/>
      <c r="AB873" s="4">
        <f t="shared" si="53"/>
        <v>0</v>
      </c>
      <c r="AC873" s="4">
        <f t="shared" si="54"/>
        <v>0</v>
      </c>
    </row>
    <row r="874" spans="6:29" ht="20.100000000000001" customHeight="1" x14ac:dyDescent="0.25">
      <c r="F874" s="4">
        <f t="shared" si="52"/>
        <v>0</v>
      </c>
      <c r="G874" s="211">
        <f t="shared" si="55"/>
        <v>0</v>
      </c>
      <c r="H874" s="212"/>
      <c r="I874" s="152"/>
      <c r="J874" s="152"/>
      <c r="K874" s="152"/>
      <c r="L874" s="150"/>
      <c r="M874" s="150"/>
      <c r="N874" s="150"/>
      <c r="O874" s="150"/>
      <c r="P874" s="151"/>
      <c r="Q874" s="150"/>
      <c r="R874" s="150"/>
      <c r="S874" s="150"/>
      <c r="T874" s="150"/>
      <c r="U874" s="150"/>
      <c r="V874" s="150"/>
      <c r="W874" s="150"/>
      <c r="X874" s="150"/>
      <c r="Y874" s="150"/>
      <c r="Z874" s="150"/>
      <c r="AA874" s="152"/>
      <c r="AB874" s="4">
        <f t="shared" si="53"/>
        <v>0</v>
      </c>
      <c r="AC874" s="4">
        <f t="shared" si="54"/>
        <v>0</v>
      </c>
    </row>
    <row r="875" spans="6:29" ht="20.100000000000001" customHeight="1" x14ac:dyDescent="0.25">
      <c r="F875" s="4">
        <f t="shared" si="52"/>
        <v>0</v>
      </c>
      <c r="G875" s="211">
        <f t="shared" si="55"/>
        <v>0</v>
      </c>
      <c r="H875" s="212"/>
      <c r="I875" s="152"/>
      <c r="J875" s="152"/>
      <c r="K875" s="152"/>
      <c r="L875" s="150"/>
      <c r="M875" s="150"/>
      <c r="N875" s="150"/>
      <c r="O875" s="150"/>
      <c r="P875" s="151"/>
      <c r="Q875" s="150"/>
      <c r="R875" s="150"/>
      <c r="S875" s="150"/>
      <c r="T875" s="150"/>
      <c r="U875" s="150"/>
      <c r="V875" s="150"/>
      <c r="W875" s="150"/>
      <c r="X875" s="150"/>
      <c r="Y875" s="150"/>
      <c r="Z875" s="150"/>
      <c r="AA875" s="152"/>
      <c r="AB875" s="4">
        <f t="shared" si="53"/>
        <v>0</v>
      </c>
      <c r="AC875" s="4">
        <f t="shared" si="54"/>
        <v>0</v>
      </c>
    </row>
    <row r="876" spans="6:29" ht="20.100000000000001" customHeight="1" x14ac:dyDescent="0.25">
      <c r="F876" s="4">
        <f t="shared" si="52"/>
        <v>0</v>
      </c>
      <c r="G876" s="211">
        <f t="shared" si="55"/>
        <v>0</v>
      </c>
      <c r="H876" s="212"/>
      <c r="I876" s="152"/>
      <c r="J876" s="152"/>
      <c r="K876" s="152"/>
      <c r="L876" s="150"/>
      <c r="M876" s="150"/>
      <c r="N876" s="150"/>
      <c r="O876" s="150"/>
      <c r="P876" s="151"/>
      <c r="Q876" s="150"/>
      <c r="R876" s="150"/>
      <c r="S876" s="150"/>
      <c r="T876" s="150"/>
      <c r="U876" s="150"/>
      <c r="V876" s="150"/>
      <c r="W876" s="150"/>
      <c r="X876" s="150"/>
      <c r="Y876" s="150"/>
      <c r="Z876" s="150"/>
      <c r="AA876" s="152"/>
      <c r="AB876" s="4">
        <f t="shared" si="53"/>
        <v>0</v>
      </c>
      <c r="AC876" s="4">
        <f t="shared" si="54"/>
        <v>0</v>
      </c>
    </row>
    <row r="877" spans="6:29" ht="20.100000000000001" customHeight="1" x14ac:dyDescent="0.25">
      <c r="F877" s="4">
        <f t="shared" si="52"/>
        <v>0</v>
      </c>
      <c r="G877" s="211">
        <f t="shared" si="55"/>
        <v>0</v>
      </c>
      <c r="H877" s="212"/>
      <c r="I877" s="152"/>
      <c r="J877" s="152"/>
      <c r="K877" s="152"/>
      <c r="L877" s="150"/>
      <c r="M877" s="150"/>
      <c r="N877" s="150"/>
      <c r="O877" s="150"/>
      <c r="P877" s="151"/>
      <c r="Q877" s="150"/>
      <c r="R877" s="150"/>
      <c r="S877" s="150"/>
      <c r="T877" s="150"/>
      <c r="U877" s="150"/>
      <c r="V877" s="150"/>
      <c r="W877" s="150"/>
      <c r="X877" s="150"/>
      <c r="Y877" s="150"/>
      <c r="Z877" s="150"/>
      <c r="AA877" s="152"/>
      <c r="AB877" s="4">
        <f t="shared" si="53"/>
        <v>0</v>
      </c>
      <c r="AC877" s="4">
        <f t="shared" si="54"/>
        <v>0</v>
      </c>
    </row>
    <row r="878" spans="6:29" ht="20.100000000000001" customHeight="1" x14ac:dyDescent="0.25">
      <c r="F878" s="4">
        <f t="shared" si="52"/>
        <v>0</v>
      </c>
      <c r="G878" s="211">
        <f t="shared" si="55"/>
        <v>0</v>
      </c>
      <c r="H878" s="212"/>
      <c r="I878" s="152"/>
      <c r="J878" s="152"/>
      <c r="K878" s="152"/>
      <c r="L878" s="150"/>
      <c r="M878" s="150"/>
      <c r="N878" s="150"/>
      <c r="O878" s="150"/>
      <c r="P878" s="151"/>
      <c r="Q878" s="150"/>
      <c r="R878" s="150"/>
      <c r="S878" s="150"/>
      <c r="T878" s="150"/>
      <c r="U878" s="150"/>
      <c r="V878" s="150"/>
      <c r="W878" s="150"/>
      <c r="X878" s="150"/>
      <c r="Y878" s="150"/>
      <c r="Z878" s="150"/>
      <c r="AA878" s="152"/>
      <c r="AB878" s="4">
        <f t="shared" si="53"/>
        <v>0</v>
      </c>
      <c r="AC878" s="4">
        <f t="shared" si="54"/>
        <v>0</v>
      </c>
    </row>
    <row r="879" spans="6:29" ht="20.100000000000001" customHeight="1" x14ac:dyDescent="0.25">
      <c r="F879" s="4">
        <f t="shared" si="52"/>
        <v>0</v>
      </c>
      <c r="G879" s="211">
        <f t="shared" si="55"/>
        <v>0</v>
      </c>
      <c r="H879" s="212"/>
      <c r="I879" s="152"/>
      <c r="J879" s="152"/>
      <c r="K879" s="152"/>
      <c r="L879" s="150"/>
      <c r="M879" s="150"/>
      <c r="N879" s="150"/>
      <c r="O879" s="150"/>
      <c r="P879" s="151"/>
      <c r="Q879" s="150"/>
      <c r="R879" s="150"/>
      <c r="S879" s="150"/>
      <c r="T879" s="150"/>
      <c r="U879" s="150"/>
      <c r="V879" s="150"/>
      <c r="W879" s="150"/>
      <c r="X879" s="150"/>
      <c r="Y879" s="150"/>
      <c r="Z879" s="150"/>
      <c r="AA879" s="152"/>
      <c r="AB879" s="4">
        <f t="shared" si="53"/>
        <v>0</v>
      </c>
      <c r="AC879" s="4">
        <f t="shared" si="54"/>
        <v>0</v>
      </c>
    </row>
    <row r="880" spans="6:29" ht="20.100000000000001" customHeight="1" x14ac:dyDescent="0.25">
      <c r="F880" s="4">
        <f t="shared" si="52"/>
        <v>0</v>
      </c>
      <c r="G880" s="211">
        <f t="shared" si="55"/>
        <v>0</v>
      </c>
      <c r="H880" s="212"/>
      <c r="I880" s="152"/>
      <c r="J880" s="152"/>
      <c r="K880" s="152"/>
      <c r="L880" s="150"/>
      <c r="M880" s="150"/>
      <c r="N880" s="150"/>
      <c r="O880" s="150"/>
      <c r="P880" s="151"/>
      <c r="Q880" s="150"/>
      <c r="R880" s="150"/>
      <c r="S880" s="150"/>
      <c r="T880" s="150"/>
      <c r="U880" s="150"/>
      <c r="V880" s="150"/>
      <c r="W880" s="150"/>
      <c r="X880" s="150"/>
      <c r="Y880" s="150"/>
      <c r="Z880" s="150"/>
      <c r="AA880" s="152"/>
      <c r="AB880" s="4">
        <f t="shared" si="53"/>
        <v>0</v>
      </c>
      <c r="AC880" s="4">
        <f t="shared" si="54"/>
        <v>0</v>
      </c>
    </row>
    <row r="881" spans="6:29" ht="20.100000000000001" customHeight="1" x14ac:dyDescent="0.25">
      <c r="F881" s="4">
        <f t="shared" si="52"/>
        <v>0</v>
      </c>
      <c r="G881" s="211">
        <f t="shared" si="55"/>
        <v>0</v>
      </c>
      <c r="H881" s="212"/>
      <c r="I881" s="152"/>
      <c r="J881" s="152"/>
      <c r="K881" s="152"/>
      <c r="L881" s="150"/>
      <c r="M881" s="150"/>
      <c r="N881" s="150"/>
      <c r="O881" s="150"/>
      <c r="P881" s="151"/>
      <c r="Q881" s="150"/>
      <c r="R881" s="150"/>
      <c r="S881" s="150"/>
      <c r="T881" s="150"/>
      <c r="U881" s="150"/>
      <c r="V881" s="150"/>
      <c r="W881" s="150"/>
      <c r="X881" s="150"/>
      <c r="Y881" s="150"/>
      <c r="Z881" s="150"/>
      <c r="AA881" s="152"/>
      <c r="AB881" s="4">
        <f t="shared" si="53"/>
        <v>0</v>
      </c>
      <c r="AC881" s="4">
        <f t="shared" si="54"/>
        <v>0</v>
      </c>
    </row>
    <row r="882" spans="6:29" ht="20.100000000000001" customHeight="1" x14ac:dyDescent="0.25">
      <c r="F882" s="4">
        <f t="shared" si="52"/>
        <v>0</v>
      </c>
      <c r="G882" s="211">
        <f t="shared" si="55"/>
        <v>0</v>
      </c>
      <c r="H882" s="212"/>
      <c r="I882" s="152"/>
      <c r="J882" s="152"/>
      <c r="K882" s="152"/>
      <c r="L882" s="150"/>
      <c r="M882" s="150"/>
      <c r="N882" s="150"/>
      <c r="O882" s="150"/>
      <c r="P882" s="151"/>
      <c r="Q882" s="150"/>
      <c r="R882" s="150"/>
      <c r="S882" s="150"/>
      <c r="T882" s="150"/>
      <c r="U882" s="150"/>
      <c r="V882" s="150"/>
      <c r="W882" s="150"/>
      <c r="X882" s="150"/>
      <c r="Y882" s="150"/>
      <c r="Z882" s="150"/>
      <c r="AA882" s="152"/>
      <c r="AB882" s="4">
        <f t="shared" si="53"/>
        <v>0</v>
      </c>
      <c r="AC882" s="4">
        <f t="shared" si="54"/>
        <v>0</v>
      </c>
    </row>
    <row r="883" spans="6:29" ht="20.100000000000001" customHeight="1" x14ac:dyDescent="0.25">
      <c r="F883" s="4">
        <f t="shared" si="52"/>
        <v>0</v>
      </c>
      <c r="G883" s="211">
        <f t="shared" si="55"/>
        <v>0</v>
      </c>
      <c r="H883" s="212"/>
      <c r="I883" s="152"/>
      <c r="J883" s="152"/>
      <c r="K883" s="152"/>
      <c r="L883" s="150"/>
      <c r="M883" s="150"/>
      <c r="N883" s="150"/>
      <c r="O883" s="150"/>
      <c r="P883" s="151"/>
      <c r="Q883" s="150"/>
      <c r="R883" s="150"/>
      <c r="S883" s="150"/>
      <c r="T883" s="150"/>
      <c r="U883" s="150"/>
      <c r="V883" s="150"/>
      <c r="W883" s="150"/>
      <c r="X883" s="150"/>
      <c r="Y883" s="150"/>
      <c r="Z883" s="150"/>
      <c r="AA883" s="152"/>
      <c r="AB883" s="4">
        <f t="shared" si="53"/>
        <v>0</v>
      </c>
      <c r="AC883" s="4">
        <f t="shared" si="54"/>
        <v>0</v>
      </c>
    </row>
    <row r="884" spans="6:29" ht="20.100000000000001" customHeight="1" x14ac:dyDescent="0.25">
      <c r="F884" s="4">
        <f t="shared" si="52"/>
        <v>0</v>
      </c>
      <c r="G884" s="211">
        <f t="shared" si="55"/>
        <v>0</v>
      </c>
      <c r="H884" s="212"/>
      <c r="I884" s="152"/>
      <c r="J884" s="152"/>
      <c r="K884" s="152"/>
      <c r="L884" s="150"/>
      <c r="M884" s="150"/>
      <c r="N884" s="150"/>
      <c r="O884" s="150"/>
      <c r="P884" s="151"/>
      <c r="Q884" s="150"/>
      <c r="R884" s="150"/>
      <c r="S884" s="150"/>
      <c r="T884" s="150"/>
      <c r="U884" s="150"/>
      <c r="V884" s="150"/>
      <c r="W884" s="150"/>
      <c r="X884" s="150"/>
      <c r="Y884" s="150"/>
      <c r="Z884" s="150"/>
      <c r="AA884" s="152"/>
      <c r="AB884" s="4">
        <f t="shared" si="53"/>
        <v>0</v>
      </c>
      <c r="AC884" s="4">
        <f t="shared" si="54"/>
        <v>0</v>
      </c>
    </row>
    <row r="885" spans="6:29" ht="20.100000000000001" customHeight="1" x14ac:dyDescent="0.25">
      <c r="F885" s="4">
        <f t="shared" si="52"/>
        <v>0</v>
      </c>
      <c r="G885" s="211">
        <f t="shared" si="55"/>
        <v>0</v>
      </c>
      <c r="H885" s="212"/>
      <c r="I885" s="152"/>
      <c r="J885" s="152"/>
      <c r="K885" s="152"/>
      <c r="L885" s="150"/>
      <c r="M885" s="150"/>
      <c r="N885" s="150"/>
      <c r="O885" s="150"/>
      <c r="P885" s="151"/>
      <c r="Q885" s="150"/>
      <c r="R885" s="150"/>
      <c r="S885" s="150"/>
      <c r="T885" s="150"/>
      <c r="U885" s="150"/>
      <c r="V885" s="150"/>
      <c r="W885" s="150"/>
      <c r="X885" s="150"/>
      <c r="Y885" s="150"/>
      <c r="Z885" s="150"/>
      <c r="AA885" s="152"/>
      <c r="AB885" s="4">
        <f t="shared" si="53"/>
        <v>0</v>
      </c>
      <c r="AC885" s="4">
        <f t="shared" si="54"/>
        <v>0</v>
      </c>
    </row>
    <row r="886" spans="6:29" ht="20.100000000000001" customHeight="1" x14ac:dyDescent="0.25">
      <c r="F886" s="4">
        <f t="shared" si="52"/>
        <v>0</v>
      </c>
      <c r="G886" s="211">
        <f t="shared" si="55"/>
        <v>0</v>
      </c>
      <c r="H886" s="212"/>
      <c r="I886" s="152"/>
      <c r="J886" s="152"/>
      <c r="K886" s="152"/>
      <c r="L886" s="150"/>
      <c r="M886" s="150"/>
      <c r="N886" s="150"/>
      <c r="O886" s="150"/>
      <c r="P886" s="151"/>
      <c r="Q886" s="150"/>
      <c r="R886" s="150"/>
      <c r="S886" s="150"/>
      <c r="T886" s="150"/>
      <c r="U886" s="150"/>
      <c r="V886" s="150"/>
      <c r="W886" s="150"/>
      <c r="X886" s="150"/>
      <c r="Y886" s="150"/>
      <c r="Z886" s="150"/>
      <c r="AA886" s="152"/>
      <c r="AB886" s="4">
        <f t="shared" si="53"/>
        <v>0</v>
      </c>
      <c r="AC886" s="4">
        <f t="shared" si="54"/>
        <v>0</v>
      </c>
    </row>
    <row r="887" spans="6:29" ht="20.100000000000001" customHeight="1" x14ac:dyDescent="0.25">
      <c r="F887" s="4">
        <f t="shared" si="52"/>
        <v>0</v>
      </c>
      <c r="G887" s="211">
        <f t="shared" si="55"/>
        <v>0</v>
      </c>
      <c r="H887" s="212"/>
      <c r="I887" s="152"/>
      <c r="J887" s="152"/>
      <c r="K887" s="152"/>
      <c r="L887" s="150"/>
      <c r="M887" s="150"/>
      <c r="N887" s="150"/>
      <c r="O887" s="150"/>
      <c r="P887" s="151"/>
      <c r="Q887" s="150"/>
      <c r="R887" s="150"/>
      <c r="S887" s="150"/>
      <c r="T887" s="150"/>
      <c r="U887" s="150"/>
      <c r="V887" s="150"/>
      <c r="W887" s="150"/>
      <c r="X887" s="150"/>
      <c r="Y887" s="150"/>
      <c r="Z887" s="150"/>
      <c r="AA887" s="152"/>
      <c r="AB887" s="4">
        <f t="shared" si="53"/>
        <v>0</v>
      </c>
      <c r="AC887" s="4">
        <f t="shared" si="54"/>
        <v>0</v>
      </c>
    </row>
    <row r="888" spans="6:29" ht="20.100000000000001" customHeight="1" x14ac:dyDescent="0.25">
      <c r="F888" s="4">
        <f t="shared" si="52"/>
        <v>0</v>
      </c>
      <c r="G888" s="211">
        <f t="shared" si="55"/>
        <v>0</v>
      </c>
      <c r="H888" s="212"/>
      <c r="I888" s="152"/>
      <c r="J888" s="152"/>
      <c r="K888" s="152"/>
      <c r="L888" s="150"/>
      <c r="M888" s="150"/>
      <c r="N888" s="150"/>
      <c r="O888" s="150"/>
      <c r="P888" s="151"/>
      <c r="Q888" s="150"/>
      <c r="R888" s="150"/>
      <c r="S888" s="150"/>
      <c r="T888" s="150"/>
      <c r="U888" s="150"/>
      <c r="V888" s="150"/>
      <c r="W888" s="150"/>
      <c r="X888" s="150"/>
      <c r="Y888" s="150"/>
      <c r="Z888" s="150"/>
      <c r="AA888" s="152"/>
      <c r="AB888" s="4">
        <f t="shared" si="53"/>
        <v>0</v>
      </c>
      <c r="AC888" s="4">
        <f t="shared" si="54"/>
        <v>0</v>
      </c>
    </row>
    <row r="889" spans="6:29" ht="20.100000000000001" customHeight="1" x14ac:dyDescent="0.25">
      <c r="F889" s="4">
        <f t="shared" si="52"/>
        <v>0</v>
      </c>
      <c r="G889" s="211">
        <f t="shared" si="55"/>
        <v>0</v>
      </c>
      <c r="H889" s="212"/>
      <c r="I889" s="152"/>
      <c r="J889" s="152"/>
      <c r="K889" s="152"/>
      <c r="L889" s="150"/>
      <c r="M889" s="150"/>
      <c r="N889" s="150"/>
      <c r="O889" s="150"/>
      <c r="P889" s="151"/>
      <c r="Q889" s="150"/>
      <c r="R889" s="150"/>
      <c r="S889" s="150"/>
      <c r="T889" s="150"/>
      <c r="U889" s="150"/>
      <c r="V889" s="150"/>
      <c r="W889" s="150"/>
      <c r="X889" s="150"/>
      <c r="Y889" s="150"/>
      <c r="Z889" s="150"/>
      <c r="AA889" s="152"/>
      <c r="AB889" s="4">
        <f t="shared" si="53"/>
        <v>0</v>
      </c>
      <c r="AC889" s="4">
        <f t="shared" si="54"/>
        <v>0</v>
      </c>
    </row>
    <row r="890" spans="6:29" ht="20.100000000000001" customHeight="1" x14ac:dyDescent="0.25">
      <c r="F890" s="4">
        <f t="shared" si="52"/>
        <v>0</v>
      </c>
      <c r="G890" s="211">
        <f t="shared" si="55"/>
        <v>0</v>
      </c>
      <c r="H890" s="212"/>
      <c r="I890" s="152"/>
      <c r="J890" s="152"/>
      <c r="K890" s="152"/>
      <c r="L890" s="150"/>
      <c r="M890" s="150"/>
      <c r="N890" s="150"/>
      <c r="O890" s="150"/>
      <c r="P890" s="151"/>
      <c r="Q890" s="150"/>
      <c r="R890" s="150"/>
      <c r="S890" s="150"/>
      <c r="T890" s="150"/>
      <c r="U890" s="150"/>
      <c r="V890" s="150"/>
      <c r="W890" s="150"/>
      <c r="X890" s="150"/>
      <c r="Y890" s="150"/>
      <c r="Z890" s="150"/>
      <c r="AA890" s="152"/>
      <c r="AB890" s="4">
        <f t="shared" si="53"/>
        <v>0</v>
      </c>
      <c r="AC890" s="4">
        <f t="shared" si="54"/>
        <v>0</v>
      </c>
    </row>
    <row r="891" spans="6:29" ht="20.100000000000001" customHeight="1" x14ac:dyDescent="0.25">
      <c r="F891" s="4">
        <f t="shared" si="52"/>
        <v>0</v>
      </c>
      <c r="G891" s="211">
        <f t="shared" si="55"/>
        <v>0</v>
      </c>
      <c r="H891" s="212"/>
      <c r="I891" s="152"/>
      <c r="J891" s="152"/>
      <c r="K891" s="152"/>
      <c r="L891" s="150"/>
      <c r="M891" s="150"/>
      <c r="N891" s="150"/>
      <c r="O891" s="150"/>
      <c r="P891" s="151"/>
      <c r="Q891" s="150"/>
      <c r="R891" s="150"/>
      <c r="S891" s="150"/>
      <c r="T891" s="150"/>
      <c r="U891" s="150"/>
      <c r="V891" s="150"/>
      <c r="W891" s="150"/>
      <c r="X891" s="150"/>
      <c r="Y891" s="150"/>
      <c r="Z891" s="150"/>
      <c r="AA891" s="152"/>
      <c r="AB891" s="4">
        <f t="shared" si="53"/>
        <v>0</v>
      </c>
      <c r="AC891" s="4">
        <f t="shared" si="54"/>
        <v>0</v>
      </c>
    </row>
    <row r="892" spans="6:29" ht="20.100000000000001" customHeight="1" x14ac:dyDescent="0.25">
      <c r="F892" s="4">
        <f t="shared" si="52"/>
        <v>0</v>
      </c>
      <c r="G892" s="211">
        <f t="shared" si="55"/>
        <v>0</v>
      </c>
      <c r="H892" s="212"/>
      <c r="I892" s="152"/>
      <c r="J892" s="152"/>
      <c r="K892" s="152"/>
      <c r="L892" s="150"/>
      <c r="M892" s="150"/>
      <c r="N892" s="150"/>
      <c r="O892" s="150"/>
      <c r="P892" s="151"/>
      <c r="Q892" s="150"/>
      <c r="R892" s="150"/>
      <c r="S892" s="150"/>
      <c r="T892" s="150"/>
      <c r="U892" s="150"/>
      <c r="V892" s="150"/>
      <c r="W892" s="150"/>
      <c r="X892" s="150"/>
      <c r="Y892" s="150"/>
      <c r="Z892" s="150"/>
      <c r="AA892" s="152"/>
      <c r="AB892" s="4">
        <f t="shared" si="53"/>
        <v>0</v>
      </c>
      <c r="AC892" s="4">
        <f t="shared" si="54"/>
        <v>0</v>
      </c>
    </row>
    <row r="893" spans="6:29" ht="20.100000000000001" customHeight="1" x14ac:dyDescent="0.25">
      <c r="F893" s="4">
        <f t="shared" si="52"/>
        <v>0</v>
      </c>
      <c r="G893" s="211">
        <f t="shared" si="55"/>
        <v>0</v>
      </c>
      <c r="H893" s="212"/>
      <c r="I893" s="152"/>
      <c r="J893" s="152"/>
      <c r="K893" s="152"/>
      <c r="L893" s="150"/>
      <c r="M893" s="150"/>
      <c r="N893" s="150"/>
      <c r="O893" s="150"/>
      <c r="P893" s="151"/>
      <c r="Q893" s="150"/>
      <c r="R893" s="150"/>
      <c r="S893" s="150"/>
      <c r="T893" s="150"/>
      <c r="U893" s="150"/>
      <c r="V893" s="150"/>
      <c r="W893" s="150"/>
      <c r="X893" s="150"/>
      <c r="Y893" s="150"/>
      <c r="Z893" s="150"/>
      <c r="AA893" s="152"/>
      <c r="AB893" s="4">
        <f t="shared" si="53"/>
        <v>0</v>
      </c>
      <c r="AC893" s="4">
        <f t="shared" si="54"/>
        <v>0</v>
      </c>
    </row>
    <row r="894" spans="6:29" ht="20.100000000000001" customHeight="1" x14ac:dyDescent="0.25">
      <c r="F894" s="4">
        <f t="shared" si="52"/>
        <v>0</v>
      </c>
      <c r="G894" s="211">
        <f t="shared" si="55"/>
        <v>0</v>
      </c>
      <c r="H894" s="212"/>
      <c r="I894" s="152"/>
      <c r="J894" s="152"/>
      <c r="K894" s="152"/>
      <c r="L894" s="150"/>
      <c r="M894" s="150"/>
      <c r="N894" s="150"/>
      <c r="O894" s="150"/>
      <c r="P894" s="151"/>
      <c r="Q894" s="150"/>
      <c r="R894" s="150"/>
      <c r="S894" s="150"/>
      <c r="T894" s="150"/>
      <c r="U894" s="150"/>
      <c r="V894" s="150"/>
      <c r="W894" s="150"/>
      <c r="X894" s="150"/>
      <c r="Y894" s="150"/>
      <c r="Z894" s="150"/>
      <c r="AA894" s="152"/>
      <c r="AB894" s="4">
        <f t="shared" si="53"/>
        <v>0</v>
      </c>
      <c r="AC894" s="4">
        <f t="shared" si="54"/>
        <v>0</v>
      </c>
    </row>
    <row r="895" spans="6:29" ht="20.100000000000001" customHeight="1" x14ac:dyDescent="0.25">
      <c r="F895" s="4">
        <f t="shared" si="52"/>
        <v>0</v>
      </c>
      <c r="G895" s="211">
        <f t="shared" si="55"/>
        <v>0</v>
      </c>
      <c r="H895" s="212"/>
      <c r="I895" s="152"/>
      <c r="J895" s="152"/>
      <c r="K895" s="152"/>
      <c r="L895" s="150"/>
      <c r="M895" s="150"/>
      <c r="N895" s="150"/>
      <c r="O895" s="150"/>
      <c r="P895" s="151"/>
      <c r="Q895" s="150"/>
      <c r="R895" s="150"/>
      <c r="S895" s="150"/>
      <c r="T895" s="150"/>
      <c r="U895" s="150"/>
      <c r="V895" s="150"/>
      <c r="W895" s="150"/>
      <c r="X895" s="150"/>
      <c r="Y895" s="150"/>
      <c r="Z895" s="150"/>
      <c r="AA895" s="152"/>
      <c r="AB895" s="4">
        <f t="shared" si="53"/>
        <v>0</v>
      </c>
      <c r="AC895" s="4">
        <f t="shared" si="54"/>
        <v>0</v>
      </c>
    </row>
    <row r="896" spans="6:29" ht="20.100000000000001" customHeight="1" x14ac:dyDescent="0.25">
      <c r="F896" s="4">
        <f t="shared" si="52"/>
        <v>0</v>
      </c>
      <c r="G896" s="211">
        <f t="shared" si="55"/>
        <v>0</v>
      </c>
      <c r="H896" s="212"/>
      <c r="I896" s="152"/>
      <c r="J896" s="152"/>
      <c r="K896" s="152"/>
      <c r="L896" s="150"/>
      <c r="M896" s="150"/>
      <c r="N896" s="150"/>
      <c r="O896" s="150"/>
      <c r="P896" s="151"/>
      <c r="Q896" s="150"/>
      <c r="R896" s="150"/>
      <c r="S896" s="150"/>
      <c r="T896" s="150"/>
      <c r="U896" s="150"/>
      <c r="V896" s="150"/>
      <c r="W896" s="150"/>
      <c r="X896" s="150"/>
      <c r="Y896" s="150"/>
      <c r="Z896" s="150"/>
      <c r="AA896" s="152"/>
      <c r="AB896" s="4">
        <f t="shared" si="53"/>
        <v>0</v>
      </c>
      <c r="AC896" s="4">
        <f t="shared" si="54"/>
        <v>0</v>
      </c>
    </row>
    <row r="897" spans="6:29" ht="20.100000000000001" customHeight="1" x14ac:dyDescent="0.25">
      <c r="F897" s="4">
        <f t="shared" si="52"/>
        <v>0</v>
      </c>
      <c r="G897" s="211">
        <f t="shared" si="55"/>
        <v>0</v>
      </c>
      <c r="H897" s="212"/>
      <c r="I897" s="152"/>
      <c r="J897" s="152"/>
      <c r="K897" s="152"/>
      <c r="L897" s="150"/>
      <c r="M897" s="150"/>
      <c r="N897" s="150"/>
      <c r="O897" s="150"/>
      <c r="P897" s="151"/>
      <c r="Q897" s="150"/>
      <c r="R897" s="150"/>
      <c r="S897" s="150"/>
      <c r="T897" s="150"/>
      <c r="U897" s="150"/>
      <c r="V897" s="150"/>
      <c r="W897" s="150"/>
      <c r="X897" s="150"/>
      <c r="Y897" s="150"/>
      <c r="Z897" s="150"/>
      <c r="AA897" s="152"/>
      <c r="AB897" s="4">
        <f t="shared" si="53"/>
        <v>0</v>
      </c>
      <c r="AC897" s="4">
        <f t="shared" si="54"/>
        <v>0</v>
      </c>
    </row>
    <row r="898" spans="6:29" ht="20.100000000000001" customHeight="1" x14ac:dyDescent="0.25">
      <c r="F898" s="4">
        <f t="shared" si="52"/>
        <v>0</v>
      </c>
      <c r="G898" s="211">
        <f t="shared" si="55"/>
        <v>0</v>
      </c>
      <c r="H898" s="212"/>
      <c r="I898" s="152"/>
      <c r="J898" s="152"/>
      <c r="K898" s="152"/>
      <c r="L898" s="150"/>
      <c r="M898" s="150"/>
      <c r="N898" s="150"/>
      <c r="O898" s="150"/>
      <c r="P898" s="151"/>
      <c r="Q898" s="150"/>
      <c r="R898" s="150"/>
      <c r="S898" s="150"/>
      <c r="T898" s="150"/>
      <c r="U898" s="150"/>
      <c r="V898" s="150"/>
      <c r="W898" s="150"/>
      <c r="X898" s="150"/>
      <c r="Y898" s="150"/>
      <c r="Z898" s="150"/>
      <c r="AA898" s="152"/>
      <c r="AB898" s="4">
        <f t="shared" si="53"/>
        <v>0</v>
      </c>
      <c r="AC898" s="4">
        <f t="shared" si="54"/>
        <v>0</v>
      </c>
    </row>
    <row r="899" spans="6:29" ht="20.100000000000001" customHeight="1" x14ac:dyDescent="0.25">
      <c r="F899" s="4">
        <f t="shared" si="52"/>
        <v>0</v>
      </c>
      <c r="G899" s="211">
        <f t="shared" si="55"/>
        <v>0</v>
      </c>
      <c r="H899" s="212"/>
      <c r="I899" s="152"/>
      <c r="J899" s="152"/>
      <c r="K899" s="152"/>
      <c r="L899" s="150"/>
      <c r="M899" s="150"/>
      <c r="N899" s="150"/>
      <c r="O899" s="150"/>
      <c r="P899" s="151"/>
      <c r="Q899" s="150"/>
      <c r="R899" s="150"/>
      <c r="S899" s="150"/>
      <c r="T899" s="150"/>
      <c r="U899" s="150"/>
      <c r="V899" s="150"/>
      <c r="W899" s="150"/>
      <c r="X899" s="150"/>
      <c r="Y899" s="150"/>
      <c r="Z899" s="150"/>
      <c r="AA899" s="152"/>
      <c r="AB899" s="4">
        <f t="shared" si="53"/>
        <v>0</v>
      </c>
      <c r="AC899" s="4">
        <f t="shared" si="54"/>
        <v>0</v>
      </c>
    </row>
    <row r="900" spans="6:29" ht="20.100000000000001" customHeight="1" x14ac:dyDescent="0.25">
      <c r="F900" s="4">
        <f t="shared" si="52"/>
        <v>0</v>
      </c>
      <c r="G900" s="211">
        <f t="shared" si="55"/>
        <v>0</v>
      </c>
      <c r="H900" s="212"/>
      <c r="I900" s="152"/>
      <c r="J900" s="152"/>
      <c r="K900" s="152"/>
      <c r="L900" s="150"/>
      <c r="M900" s="150"/>
      <c r="N900" s="150"/>
      <c r="O900" s="150"/>
      <c r="P900" s="151"/>
      <c r="Q900" s="150"/>
      <c r="R900" s="150"/>
      <c r="S900" s="150"/>
      <c r="T900" s="150"/>
      <c r="U900" s="150"/>
      <c r="V900" s="150"/>
      <c r="W900" s="150"/>
      <c r="X900" s="150"/>
      <c r="Y900" s="150"/>
      <c r="Z900" s="150"/>
      <c r="AA900" s="152"/>
      <c r="AB900" s="4">
        <f t="shared" si="53"/>
        <v>0</v>
      </c>
      <c r="AC900" s="4">
        <f t="shared" si="54"/>
        <v>0</v>
      </c>
    </row>
    <row r="901" spans="6:29" ht="20.100000000000001" customHeight="1" x14ac:dyDescent="0.25">
      <c r="F901" s="4">
        <f t="shared" si="52"/>
        <v>0</v>
      </c>
      <c r="G901" s="211">
        <f t="shared" si="55"/>
        <v>0</v>
      </c>
      <c r="H901" s="212"/>
      <c r="I901" s="152"/>
      <c r="J901" s="152"/>
      <c r="K901" s="152"/>
      <c r="L901" s="150"/>
      <c r="M901" s="150"/>
      <c r="N901" s="150"/>
      <c r="O901" s="150"/>
      <c r="P901" s="151"/>
      <c r="Q901" s="150"/>
      <c r="R901" s="150"/>
      <c r="S901" s="150"/>
      <c r="T901" s="150"/>
      <c r="U901" s="150"/>
      <c r="V901" s="150"/>
      <c r="W901" s="150"/>
      <c r="X901" s="150"/>
      <c r="Y901" s="150"/>
      <c r="Z901" s="150"/>
      <c r="AA901" s="152"/>
      <c r="AB901" s="4">
        <f t="shared" si="53"/>
        <v>0</v>
      </c>
      <c r="AC901" s="4">
        <f t="shared" si="54"/>
        <v>0</v>
      </c>
    </row>
    <row r="902" spans="6:29" ht="20.100000000000001" customHeight="1" x14ac:dyDescent="0.25">
      <c r="F902" s="4">
        <f t="shared" si="52"/>
        <v>0</v>
      </c>
      <c r="G902" s="211">
        <f t="shared" si="55"/>
        <v>0</v>
      </c>
      <c r="H902" s="212"/>
      <c r="I902" s="152"/>
      <c r="J902" s="152"/>
      <c r="K902" s="152"/>
      <c r="L902" s="150"/>
      <c r="M902" s="150"/>
      <c r="N902" s="150"/>
      <c r="O902" s="150"/>
      <c r="P902" s="151"/>
      <c r="Q902" s="150"/>
      <c r="R902" s="150"/>
      <c r="S902" s="150"/>
      <c r="T902" s="150"/>
      <c r="U902" s="150"/>
      <c r="V902" s="150"/>
      <c r="W902" s="150"/>
      <c r="X902" s="150"/>
      <c r="Y902" s="150"/>
      <c r="Z902" s="150"/>
      <c r="AA902" s="152"/>
      <c r="AB902" s="4">
        <f t="shared" si="53"/>
        <v>0</v>
      </c>
      <c r="AC902" s="4">
        <f t="shared" si="54"/>
        <v>0</v>
      </c>
    </row>
    <row r="903" spans="6:29" ht="20.100000000000001" customHeight="1" x14ac:dyDescent="0.25">
      <c r="F903" s="4">
        <f t="shared" si="52"/>
        <v>0</v>
      </c>
      <c r="G903" s="211">
        <f t="shared" si="55"/>
        <v>0</v>
      </c>
      <c r="H903" s="212"/>
      <c r="I903" s="152"/>
      <c r="J903" s="152"/>
      <c r="K903" s="152"/>
      <c r="L903" s="150"/>
      <c r="M903" s="150"/>
      <c r="N903" s="150"/>
      <c r="O903" s="150"/>
      <c r="P903" s="151"/>
      <c r="Q903" s="150"/>
      <c r="R903" s="150"/>
      <c r="S903" s="150"/>
      <c r="T903" s="150"/>
      <c r="U903" s="150"/>
      <c r="V903" s="150"/>
      <c r="W903" s="150"/>
      <c r="X903" s="150"/>
      <c r="Y903" s="150"/>
      <c r="Z903" s="150"/>
      <c r="AA903" s="152"/>
      <c r="AB903" s="4">
        <f t="shared" si="53"/>
        <v>0</v>
      </c>
      <c r="AC903" s="4">
        <f t="shared" si="54"/>
        <v>0</v>
      </c>
    </row>
    <row r="904" spans="6:29" ht="20.100000000000001" customHeight="1" x14ac:dyDescent="0.25">
      <c r="F904" s="4">
        <f t="shared" si="52"/>
        <v>0</v>
      </c>
      <c r="G904" s="211">
        <f t="shared" si="55"/>
        <v>0</v>
      </c>
      <c r="H904" s="212"/>
      <c r="I904" s="152"/>
      <c r="J904" s="152"/>
      <c r="K904" s="152"/>
      <c r="L904" s="150"/>
      <c r="M904" s="150"/>
      <c r="N904" s="150"/>
      <c r="O904" s="150"/>
      <c r="P904" s="151"/>
      <c r="Q904" s="150"/>
      <c r="R904" s="150"/>
      <c r="S904" s="150"/>
      <c r="T904" s="150"/>
      <c r="U904" s="150"/>
      <c r="V904" s="150"/>
      <c r="W904" s="150"/>
      <c r="X904" s="150"/>
      <c r="Y904" s="150"/>
      <c r="Z904" s="150"/>
      <c r="AA904" s="152"/>
      <c r="AB904" s="4">
        <f t="shared" si="53"/>
        <v>0</v>
      </c>
      <c r="AC904" s="4">
        <f t="shared" si="54"/>
        <v>0</v>
      </c>
    </row>
    <row r="905" spans="6:29" ht="20.100000000000001" customHeight="1" x14ac:dyDescent="0.25">
      <c r="F905" s="4">
        <f t="shared" si="52"/>
        <v>0</v>
      </c>
      <c r="G905" s="211">
        <f t="shared" si="55"/>
        <v>0</v>
      </c>
      <c r="H905" s="212"/>
      <c r="I905" s="152"/>
      <c r="J905" s="152"/>
      <c r="K905" s="152"/>
      <c r="L905" s="150"/>
      <c r="M905" s="150"/>
      <c r="N905" s="150"/>
      <c r="O905" s="150"/>
      <c r="P905" s="151"/>
      <c r="Q905" s="150"/>
      <c r="R905" s="150"/>
      <c r="S905" s="150"/>
      <c r="T905" s="150"/>
      <c r="U905" s="150"/>
      <c r="V905" s="150"/>
      <c r="W905" s="150"/>
      <c r="X905" s="150"/>
      <c r="Y905" s="150"/>
      <c r="Z905" s="150"/>
      <c r="AA905" s="152"/>
      <c r="AB905" s="4">
        <f t="shared" si="53"/>
        <v>0</v>
      </c>
      <c r="AC905" s="4">
        <f t="shared" si="54"/>
        <v>0</v>
      </c>
    </row>
    <row r="906" spans="6:29" ht="20.100000000000001" customHeight="1" x14ac:dyDescent="0.25">
      <c r="F906" s="4">
        <f t="shared" si="52"/>
        <v>0</v>
      </c>
      <c r="G906" s="211">
        <f t="shared" si="55"/>
        <v>0</v>
      </c>
      <c r="H906" s="212"/>
      <c r="I906" s="152"/>
      <c r="J906" s="152"/>
      <c r="K906" s="152"/>
      <c r="L906" s="150"/>
      <c r="M906" s="150"/>
      <c r="N906" s="150"/>
      <c r="O906" s="150"/>
      <c r="P906" s="151"/>
      <c r="Q906" s="150"/>
      <c r="R906" s="150"/>
      <c r="S906" s="150"/>
      <c r="T906" s="150"/>
      <c r="U906" s="150"/>
      <c r="V906" s="150"/>
      <c r="W906" s="150"/>
      <c r="X906" s="150"/>
      <c r="Y906" s="150"/>
      <c r="Z906" s="150"/>
      <c r="AA906" s="152"/>
      <c r="AB906" s="4">
        <f t="shared" si="53"/>
        <v>0</v>
      </c>
      <c r="AC906" s="4">
        <f t="shared" si="54"/>
        <v>0</v>
      </c>
    </row>
    <row r="907" spans="6:29" ht="20.100000000000001" customHeight="1" x14ac:dyDescent="0.25">
      <c r="F907" s="4">
        <f t="shared" ref="F907:F970" si="56">IFERROR(IF($D$13=1,(IF(G907&gt;=1,(IF(H907&gt;=$D$11,(IF(H907&lt;=$D$12,G907,0)),0)),0)),0),0)</f>
        <v>0</v>
      </c>
      <c r="G907" s="211">
        <f t="shared" si="55"/>
        <v>0</v>
      </c>
      <c r="H907" s="212"/>
      <c r="I907" s="152"/>
      <c r="J907" s="152"/>
      <c r="K907" s="152"/>
      <c r="L907" s="150"/>
      <c r="M907" s="150"/>
      <c r="N907" s="150"/>
      <c r="O907" s="150"/>
      <c r="P907" s="151"/>
      <c r="Q907" s="150"/>
      <c r="R907" s="150"/>
      <c r="S907" s="150"/>
      <c r="T907" s="150"/>
      <c r="U907" s="150"/>
      <c r="V907" s="150"/>
      <c r="W907" s="150"/>
      <c r="X907" s="150"/>
      <c r="Y907" s="150"/>
      <c r="Z907" s="150"/>
      <c r="AA907" s="152"/>
      <c r="AB907" s="4">
        <f t="shared" ref="AB907:AB970" si="57">IFERROR(IF(G907&gt;=1,(IF(LEN(R907)&gt;=3,VLOOKUP(R907,$A$1:$B$3,2,0),0)),0),0)</f>
        <v>0</v>
      </c>
      <c r="AC907" s="4">
        <f t="shared" ref="AC907:AC970" si="58">IFERROR(IF(G907&gt;=1,(IF(LEN(S907)&gt;=3,VLOOKUP(S907,$A$5:$B$6,2,0),0)),0),0)</f>
        <v>0</v>
      </c>
    </row>
    <row r="908" spans="6:29" ht="20.100000000000001" customHeight="1" x14ac:dyDescent="0.25">
      <c r="F908" s="4">
        <f t="shared" si="56"/>
        <v>0</v>
      </c>
      <c r="G908" s="211">
        <f t="shared" ref="G908:G971" si="59">IFERROR(IF(H908&gt;=2000,(IF(LEN(J908)&gt;=2,(IF(LEN(K908)&gt;=2,G907+1,0)),0)),0),0)</f>
        <v>0</v>
      </c>
      <c r="H908" s="212"/>
      <c r="I908" s="152"/>
      <c r="J908" s="152"/>
      <c r="K908" s="152"/>
      <c r="L908" s="150"/>
      <c r="M908" s="150"/>
      <c r="N908" s="150"/>
      <c r="O908" s="150"/>
      <c r="P908" s="151"/>
      <c r="Q908" s="150"/>
      <c r="R908" s="150"/>
      <c r="S908" s="150"/>
      <c r="T908" s="150"/>
      <c r="U908" s="150"/>
      <c r="V908" s="150"/>
      <c r="W908" s="150"/>
      <c r="X908" s="150"/>
      <c r="Y908" s="150"/>
      <c r="Z908" s="150"/>
      <c r="AA908" s="152"/>
      <c r="AB908" s="4">
        <f t="shared" si="57"/>
        <v>0</v>
      </c>
      <c r="AC908" s="4">
        <f t="shared" si="58"/>
        <v>0</v>
      </c>
    </row>
    <row r="909" spans="6:29" ht="20.100000000000001" customHeight="1" x14ac:dyDescent="0.25">
      <c r="F909" s="4">
        <f t="shared" si="56"/>
        <v>0</v>
      </c>
      <c r="G909" s="211">
        <f t="shared" si="59"/>
        <v>0</v>
      </c>
      <c r="H909" s="212"/>
      <c r="I909" s="152"/>
      <c r="J909" s="152"/>
      <c r="K909" s="152"/>
      <c r="L909" s="150"/>
      <c r="M909" s="150"/>
      <c r="N909" s="150"/>
      <c r="O909" s="150"/>
      <c r="P909" s="151"/>
      <c r="Q909" s="150"/>
      <c r="R909" s="150"/>
      <c r="S909" s="150"/>
      <c r="T909" s="150"/>
      <c r="U909" s="150"/>
      <c r="V909" s="150"/>
      <c r="W909" s="150"/>
      <c r="X909" s="150"/>
      <c r="Y909" s="150"/>
      <c r="Z909" s="150"/>
      <c r="AA909" s="152"/>
      <c r="AB909" s="4">
        <f t="shared" si="57"/>
        <v>0</v>
      </c>
      <c r="AC909" s="4">
        <f t="shared" si="58"/>
        <v>0</v>
      </c>
    </row>
    <row r="910" spans="6:29" ht="20.100000000000001" customHeight="1" x14ac:dyDescent="0.25">
      <c r="F910" s="4">
        <f t="shared" si="56"/>
        <v>0</v>
      </c>
      <c r="G910" s="211">
        <f t="shared" si="59"/>
        <v>0</v>
      </c>
      <c r="H910" s="212"/>
      <c r="I910" s="152"/>
      <c r="J910" s="152"/>
      <c r="K910" s="152"/>
      <c r="L910" s="150"/>
      <c r="M910" s="150"/>
      <c r="N910" s="150"/>
      <c r="O910" s="150"/>
      <c r="P910" s="151"/>
      <c r="Q910" s="150"/>
      <c r="R910" s="150"/>
      <c r="S910" s="150"/>
      <c r="T910" s="150"/>
      <c r="U910" s="150"/>
      <c r="V910" s="150"/>
      <c r="W910" s="150"/>
      <c r="X910" s="150"/>
      <c r="Y910" s="150"/>
      <c r="Z910" s="150"/>
      <c r="AA910" s="152"/>
      <c r="AB910" s="4">
        <f t="shared" si="57"/>
        <v>0</v>
      </c>
      <c r="AC910" s="4">
        <f t="shared" si="58"/>
        <v>0</v>
      </c>
    </row>
    <row r="911" spans="6:29" ht="20.100000000000001" customHeight="1" x14ac:dyDescent="0.25">
      <c r="F911" s="4">
        <f t="shared" si="56"/>
        <v>0</v>
      </c>
      <c r="G911" s="211">
        <f t="shared" si="59"/>
        <v>0</v>
      </c>
      <c r="H911" s="212"/>
      <c r="I911" s="152"/>
      <c r="J911" s="152"/>
      <c r="K911" s="152"/>
      <c r="L911" s="150"/>
      <c r="M911" s="150"/>
      <c r="N911" s="150"/>
      <c r="O911" s="150"/>
      <c r="P911" s="151"/>
      <c r="Q911" s="150"/>
      <c r="R911" s="150"/>
      <c r="S911" s="150"/>
      <c r="T911" s="150"/>
      <c r="U911" s="150"/>
      <c r="V911" s="150"/>
      <c r="W911" s="150"/>
      <c r="X911" s="150"/>
      <c r="Y911" s="150"/>
      <c r="Z911" s="150"/>
      <c r="AA911" s="152"/>
      <c r="AB911" s="4">
        <f t="shared" si="57"/>
        <v>0</v>
      </c>
      <c r="AC911" s="4">
        <f t="shared" si="58"/>
        <v>0</v>
      </c>
    </row>
    <row r="912" spans="6:29" ht="20.100000000000001" customHeight="1" x14ac:dyDescent="0.25">
      <c r="F912" s="4">
        <f t="shared" si="56"/>
        <v>0</v>
      </c>
      <c r="G912" s="211">
        <f t="shared" si="59"/>
        <v>0</v>
      </c>
      <c r="H912" s="212"/>
      <c r="I912" s="152"/>
      <c r="J912" s="152"/>
      <c r="K912" s="152"/>
      <c r="L912" s="150"/>
      <c r="M912" s="150"/>
      <c r="N912" s="150"/>
      <c r="O912" s="150"/>
      <c r="P912" s="151"/>
      <c r="Q912" s="150"/>
      <c r="R912" s="150"/>
      <c r="S912" s="150"/>
      <c r="T912" s="150"/>
      <c r="U912" s="150"/>
      <c r="V912" s="150"/>
      <c r="W912" s="150"/>
      <c r="X912" s="150"/>
      <c r="Y912" s="150"/>
      <c r="Z912" s="150"/>
      <c r="AA912" s="152"/>
      <c r="AB912" s="4">
        <f t="shared" si="57"/>
        <v>0</v>
      </c>
      <c r="AC912" s="4">
        <f t="shared" si="58"/>
        <v>0</v>
      </c>
    </row>
    <row r="913" spans="6:29" ht="20.100000000000001" customHeight="1" x14ac:dyDescent="0.25">
      <c r="F913" s="4">
        <f t="shared" si="56"/>
        <v>0</v>
      </c>
      <c r="G913" s="211">
        <f t="shared" si="59"/>
        <v>0</v>
      </c>
      <c r="H913" s="212"/>
      <c r="I913" s="152"/>
      <c r="J913" s="152"/>
      <c r="K913" s="152"/>
      <c r="L913" s="150"/>
      <c r="M913" s="150"/>
      <c r="N913" s="150"/>
      <c r="O913" s="150"/>
      <c r="P913" s="151"/>
      <c r="Q913" s="150"/>
      <c r="R913" s="150"/>
      <c r="S913" s="150"/>
      <c r="T913" s="150"/>
      <c r="U913" s="150"/>
      <c r="V913" s="150"/>
      <c r="W913" s="150"/>
      <c r="X913" s="150"/>
      <c r="Y913" s="150"/>
      <c r="Z913" s="150"/>
      <c r="AA913" s="152"/>
      <c r="AB913" s="4">
        <f t="shared" si="57"/>
        <v>0</v>
      </c>
      <c r="AC913" s="4">
        <f t="shared" si="58"/>
        <v>0</v>
      </c>
    </row>
    <row r="914" spans="6:29" ht="20.100000000000001" customHeight="1" x14ac:dyDescent="0.25">
      <c r="F914" s="4">
        <f t="shared" si="56"/>
        <v>0</v>
      </c>
      <c r="G914" s="211">
        <f t="shared" si="59"/>
        <v>0</v>
      </c>
      <c r="H914" s="212"/>
      <c r="I914" s="152"/>
      <c r="J914" s="152"/>
      <c r="K914" s="152"/>
      <c r="L914" s="150"/>
      <c r="M914" s="150"/>
      <c r="N914" s="150"/>
      <c r="O914" s="150"/>
      <c r="P914" s="151"/>
      <c r="Q914" s="150"/>
      <c r="R914" s="150"/>
      <c r="S914" s="150"/>
      <c r="T914" s="150"/>
      <c r="U914" s="150"/>
      <c r="V914" s="150"/>
      <c r="W914" s="150"/>
      <c r="X914" s="150"/>
      <c r="Y914" s="150"/>
      <c r="Z914" s="150"/>
      <c r="AA914" s="152"/>
      <c r="AB914" s="4">
        <f t="shared" si="57"/>
        <v>0</v>
      </c>
      <c r="AC914" s="4">
        <f t="shared" si="58"/>
        <v>0</v>
      </c>
    </row>
    <row r="915" spans="6:29" ht="20.100000000000001" customHeight="1" x14ac:dyDescent="0.25">
      <c r="F915" s="4">
        <f t="shared" si="56"/>
        <v>0</v>
      </c>
      <c r="G915" s="211">
        <f t="shared" si="59"/>
        <v>0</v>
      </c>
      <c r="H915" s="212"/>
      <c r="I915" s="152"/>
      <c r="J915" s="152"/>
      <c r="K915" s="152"/>
      <c r="L915" s="150"/>
      <c r="M915" s="150"/>
      <c r="N915" s="150"/>
      <c r="O915" s="150"/>
      <c r="P915" s="151"/>
      <c r="Q915" s="150"/>
      <c r="R915" s="150"/>
      <c r="S915" s="150"/>
      <c r="T915" s="150"/>
      <c r="U915" s="150"/>
      <c r="V915" s="150"/>
      <c r="W915" s="150"/>
      <c r="X915" s="150"/>
      <c r="Y915" s="150"/>
      <c r="Z915" s="150"/>
      <c r="AA915" s="152"/>
      <c r="AB915" s="4">
        <f t="shared" si="57"/>
        <v>0</v>
      </c>
      <c r="AC915" s="4">
        <f t="shared" si="58"/>
        <v>0</v>
      </c>
    </row>
    <row r="916" spans="6:29" ht="20.100000000000001" customHeight="1" x14ac:dyDescent="0.25">
      <c r="F916" s="4">
        <f t="shared" si="56"/>
        <v>0</v>
      </c>
      <c r="G916" s="211">
        <f t="shared" si="59"/>
        <v>0</v>
      </c>
      <c r="H916" s="212"/>
      <c r="I916" s="152"/>
      <c r="J916" s="152"/>
      <c r="K916" s="152"/>
      <c r="L916" s="150"/>
      <c r="M916" s="150"/>
      <c r="N916" s="150"/>
      <c r="O916" s="150"/>
      <c r="P916" s="151"/>
      <c r="Q916" s="150"/>
      <c r="R916" s="150"/>
      <c r="S916" s="150"/>
      <c r="T916" s="150"/>
      <c r="U916" s="150"/>
      <c r="V916" s="150"/>
      <c r="W916" s="150"/>
      <c r="X916" s="150"/>
      <c r="Y916" s="150"/>
      <c r="Z916" s="150"/>
      <c r="AA916" s="152"/>
      <c r="AB916" s="4">
        <f t="shared" si="57"/>
        <v>0</v>
      </c>
      <c r="AC916" s="4">
        <f t="shared" si="58"/>
        <v>0</v>
      </c>
    </row>
    <row r="917" spans="6:29" ht="20.100000000000001" customHeight="1" x14ac:dyDescent="0.25">
      <c r="F917" s="4">
        <f t="shared" si="56"/>
        <v>0</v>
      </c>
      <c r="G917" s="211">
        <f t="shared" si="59"/>
        <v>0</v>
      </c>
      <c r="H917" s="212"/>
      <c r="I917" s="152"/>
      <c r="J917" s="152"/>
      <c r="K917" s="152"/>
      <c r="L917" s="150"/>
      <c r="M917" s="150"/>
      <c r="N917" s="150"/>
      <c r="O917" s="150"/>
      <c r="P917" s="151"/>
      <c r="Q917" s="150"/>
      <c r="R917" s="150"/>
      <c r="S917" s="150"/>
      <c r="T917" s="150"/>
      <c r="U917" s="150"/>
      <c r="V917" s="150"/>
      <c r="W917" s="150"/>
      <c r="X917" s="150"/>
      <c r="Y917" s="150"/>
      <c r="Z917" s="150"/>
      <c r="AA917" s="152"/>
      <c r="AB917" s="4">
        <f t="shared" si="57"/>
        <v>0</v>
      </c>
      <c r="AC917" s="4">
        <f t="shared" si="58"/>
        <v>0</v>
      </c>
    </row>
    <row r="918" spans="6:29" ht="20.100000000000001" customHeight="1" x14ac:dyDescent="0.25">
      <c r="F918" s="4">
        <f t="shared" si="56"/>
        <v>0</v>
      </c>
      <c r="G918" s="211">
        <f t="shared" si="59"/>
        <v>0</v>
      </c>
      <c r="H918" s="212"/>
      <c r="I918" s="152"/>
      <c r="J918" s="152"/>
      <c r="K918" s="152"/>
      <c r="L918" s="150"/>
      <c r="M918" s="150"/>
      <c r="N918" s="150"/>
      <c r="O918" s="150"/>
      <c r="P918" s="151"/>
      <c r="Q918" s="150"/>
      <c r="R918" s="150"/>
      <c r="S918" s="150"/>
      <c r="T918" s="150"/>
      <c r="U918" s="150"/>
      <c r="V918" s="150"/>
      <c r="W918" s="150"/>
      <c r="X918" s="150"/>
      <c r="Y918" s="150"/>
      <c r="Z918" s="150"/>
      <c r="AA918" s="152"/>
      <c r="AB918" s="4">
        <f t="shared" si="57"/>
        <v>0</v>
      </c>
      <c r="AC918" s="4">
        <f t="shared" si="58"/>
        <v>0</v>
      </c>
    </row>
    <row r="919" spans="6:29" ht="20.100000000000001" customHeight="1" x14ac:dyDescent="0.25">
      <c r="F919" s="4">
        <f t="shared" si="56"/>
        <v>0</v>
      </c>
      <c r="G919" s="211">
        <f t="shared" si="59"/>
        <v>0</v>
      </c>
      <c r="H919" s="212"/>
      <c r="I919" s="152"/>
      <c r="J919" s="152"/>
      <c r="K919" s="152"/>
      <c r="L919" s="150"/>
      <c r="M919" s="150"/>
      <c r="N919" s="150"/>
      <c r="O919" s="150"/>
      <c r="P919" s="151"/>
      <c r="Q919" s="150"/>
      <c r="R919" s="150"/>
      <c r="S919" s="150"/>
      <c r="T919" s="150"/>
      <c r="U919" s="150"/>
      <c r="V919" s="150"/>
      <c r="W919" s="150"/>
      <c r="X919" s="150"/>
      <c r="Y919" s="150"/>
      <c r="Z919" s="150"/>
      <c r="AA919" s="152"/>
      <c r="AB919" s="4">
        <f t="shared" si="57"/>
        <v>0</v>
      </c>
      <c r="AC919" s="4">
        <f t="shared" si="58"/>
        <v>0</v>
      </c>
    </row>
    <row r="920" spans="6:29" ht="20.100000000000001" customHeight="1" x14ac:dyDescent="0.25">
      <c r="F920" s="4">
        <f t="shared" si="56"/>
        <v>0</v>
      </c>
      <c r="G920" s="211">
        <f t="shared" si="59"/>
        <v>0</v>
      </c>
      <c r="H920" s="212"/>
      <c r="I920" s="152"/>
      <c r="J920" s="152"/>
      <c r="K920" s="152"/>
      <c r="L920" s="150"/>
      <c r="M920" s="150"/>
      <c r="N920" s="150"/>
      <c r="O920" s="150"/>
      <c r="P920" s="151"/>
      <c r="Q920" s="150"/>
      <c r="R920" s="150"/>
      <c r="S920" s="150"/>
      <c r="T920" s="150"/>
      <c r="U920" s="150"/>
      <c r="V920" s="150"/>
      <c r="W920" s="150"/>
      <c r="X920" s="150"/>
      <c r="Y920" s="150"/>
      <c r="Z920" s="150"/>
      <c r="AA920" s="152"/>
      <c r="AB920" s="4">
        <f t="shared" si="57"/>
        <v>0</v>
      </c>
      <c r="AC920" s="4">
        <f t="shared" si="58"/>
        <v>0</v>
      </c>
    </row>
    <row r="921" spans="6:29" ht="20.100000000000001" customHeight="1" x14ac:dyDescent="0.25">
      <c r="F921" s="4">
        <f t="shared" si="56"/>
        <v>0</v>
      </c>
      <c r="G921" s="211">
        <f t="shared" si="59"/>
        <v>0</v>
      </c>
      <c r="H921" s="212"/>
      <c r="I921" s="152"/>
      <c r="J921" s="152"/>
      <c r="K921" s="152"/>
      <c r="L921" s="150"/>
      <c r="M921" s="150"/>
      <c r="N921" s="150"/>
      <c r="O921" s="150"/>
      <c r="P921" s="151"/>
      <c r="Q921" s="150"/>
      <c r="R921" s="150"/>
      <c r="S921" s="150"/>
      <c r="T921" s="150"/>
      <c r="U921" s="150"/>
      <c r="V921" s="150"/>
      <c r="W921" s="150"/>
      <c r="X921" s="150"/>
      <c r="Y921" s="150"/>
      <c r="Z921" s="150"/>
      <c r="AA921" s="152"/>
      <c r="AB921" s="4">
        <f t="shared" si="57"/>
        <v>0</v>
      </c>
      <c r="AC921" s="4">
        <f t="shared" si="58"/>
        <v>0</v>
      </c>
    </row>
    <row r="922" spans="6:29" ht="20.100000000000001" customHeight="1" x14ac:dyDescent="0.25">
      <c r="F922" s="4">
        <f t="shared" si="56"/>
        <v>0</v>
      </c>
      <c r="G922" s="211">
        <f t="shared" si="59"/>
        <v>0</v>
      </c>
      <c r="H922" s="212"/>
      <c r="I922" s="152"/>
      <c r="J922" s="152"/>
      <c r="K922" s="152"/>
      <c r="L922" s="150"/>
      <c r="M922" s="150"/>
      <c r="N922" s="150"/>
      <c r="O922" s="150"/>
      <c r="P922" s="151"/>
      <c r="Q922" s="150"/>
      <c r="R922" s="150"/>
      <c r="S922" s="150"/>
      <c r="T922" s="150"/>
      <c r="U922" s="150"/>
      <c r="V922" s="150"/>
      <c r="W922" s="150"/>
      <c r="X922" s="150"/>
      <c r="Y922" s="150"/>
      <c r="Z922" s="150"/>
      <c r="AA922" s="152"/>
      <c r="AB922" s="4">
        <f t="shared" si="57"/>
        <v>0</v>
      </c>
      <c r="AC922" s="4">
        <f t="shared" si="58"/>
        <v>0</v>
      </c>
    </row>
    <row r="923" spans="6:29" ht="20.100000000000001" customHeight="1" x14ac:dyDescent="0.25">
      <c r="F923" s="4">
        <f t="shared" si="56"/>
        <v>0</v>
      </c>
      <c r="G923" s="211">
        <f t="shared" si="59"/>
        <v>0</v>
      </c>
      <c r="H923" s="212"/>
      <c r="I923" s="152"/>
      <c r="J923" s="152"/>
      <c r="K923" s="152"/>
      <c r="L923" s="150"/>
      <c r="M923" s="150"/>
      <c r="N923" s="150"/>
      <c r="O923" s="150"/>
      <c r="P923" s="151"/>
      <c r="Q923" s="150"/>
      <c r="R923" s="150"/>
      <c r="S923" s="150"/>
      <c r="T923" s="150"/>
      <c r="U923" s="150"/>
      <c r="V923" s="150"/>
      <c r="W923" s="150"/>
      <c r="X923" s="150"/>
      <c r="Y923" s="150"/>
      <c r="Z923" s="150"/>
      <c r="AA923" s="152"/>
      <c r="AB923" s="4">
        <f t="shared" si="57"/>
        <v>0</v>
      </c>
      <c r="AC923" s="4">
        <f t="shared" si="58"/>
        <v>0</v>
      </c>
    </row>
    <row r="924" spans="6:29" ht="20.100000000000001" customHeight="1" x14ac:dyDescent="0.25">
      <c r="F924" s="4">
        <f t="shared" si="56"/>
        <v>0</v>
      </c>
      <c r="G924" s="211">
        <f t="shared" si="59"/>
        <v>0</v>
      </c>
      <c r="H924" s="212"/>
      <c r="I924" s="152"/>
      <c r="J924" s="152"/>
      <c r="K924" s="152"/>
      <c r="L924" s="150"/>
      <c r="M924" s="150"/>
      <c r="N924" s="150"/>
      <c r="O924" s="150"/>
      <c r="P924" s="151"/>
      <c r="Q924" s="150"/>
      <c r="R924" s="150"/>
      <c r="S924" s="150"/>
      <c r="T924" s="150"/>
      <c r="U924" s="150"/>
      <c r="V924" s="150"/>
      <c r="W924" s="150"/>
      <c r="X924" s="150"/>
      <c r="Y924" s="150"/>
      <c r="Z924" s="150"/>
      <c r="AA924" s="152"/>
      <c r="AB924" s="4">
        <f t="shared" si="57"/>
        <v>0</v>
      </c>
      <c r="AC924" s="4">
        <f t="shared" si="58"/>
        <v>0</v>
      </c>
    </row>
    <row r="925" spans="6:29" ht="20.100000000000001" customHeight="1" x14ac:dyDescent="0.25">
      <c r="F925" s="4">
        <f t="shared" si="56"/>
        <v>0</v>
      </c>
      <c r="G925" s="211">
        <f t="shared" si="59"/>
        <v>0</v>
      </c>
      <c r="H925" s="212"/>
      <c r="I925" s="152"/>
      <c r="J925" s="152"/>
      <c r="K925" s="152"/>
      <c r="L925" s="150"/>
      <c r="M925" s="150"/>
      <c r="N925" s="150"/>
      <c r="O925" s="150"/>
      <c r="P925" s="151"/>
      <c r="Q925" s="150"/>
      <c r="R925" s="150"/>
      <c r="S925" s="150"/>
      <c r="T925" s="150"/>
      <c r="U925" s="150"/>
      <c r="V925" s="150"/>
      <c r="W925" s="150"/>
      <c r="X925" s="150"/>
      <c r="Y925" s="150"/>
      <c r="Z925" s="150"/>
      <c r="AA925" s="152"/>
      <c r="AB925" s="4">
        <f t="shared" si="57"/>
        <v>0</v>
      </c>
      <c r="AC925" s="4">
        <f t="shared" si="58"/>
        <v>0</v>
      </c>
    </row>
    <row r="926" spans="6:29" ht="20.100000000000001" customHeight="1" x14ac:dyDescent="0.25">
      <c r="F926" s="4">
        <f t="shared" si="56"/>
        <v>0</v>
      </c>
      <c r="G926" s="211">
        <f t="shared" si="59"/>
        <v>0</v>
      </c>
      <c r="H926" s="212"/>
      <c r="I926" s="152"/>
      <c r="J926" s="152"/>
      <c r="K926" s="152"/>
      <c r="L926" s="150"/>
      <c r="M926" s="150"/>
      <c r="N926" s="150"/>
      <c r="O926" s="150"/>
      <c r="P926" s="151"/>
      <c r="Q926" s="150"/>
      <c r="R926" s="150"/>
      <c r="S926" s="150"/>
      <c r="T926" s="150"/>
      <c r="U926" s="150"/>
      <c r="V926" s="150"/>
      <c r="W926" s="150"/>
      <c r="X926" s="150"/>
      <c r="Y926" s="150"/>
      <c r="Z926" s="150"/>
      <c r="AA926" s="152"/>
      <c r="AB926" s="4">
        <f t="shared" si="57"/>
        <v>0</v>
      </c>
      <c r="AC926" s="4">
        <f t="shared" si="58"/>
        <v>0</v>
      </c>
    </row>
    <row r="927" spans="6:29" ht="20.100000000000001" customHeight="1" x14ac:dyDescent="0.25">
      <c r="F927" s="4">
        <f t="shared" si="56"/>
        <v>0</v>
      </c>
      <c r="G927" s="211">
        <f t="shared" si="59"/>
        <v>0</v>
      </c>
      <c r="H927" s="212"/>
      <c r="I927" s="152"/>
      <c r="J927" s="152"/>
      <c r="K927" s="152"/>
      <c r="L927" s="150"/>
      <c r="M927" s="150"/>
      <c r="N927" s="150"/>
      <c r="O927" s="150"/>
      <c r="P927" s="151"/>
      <c r="Q927" s="150"/>
      <c r="R927" s="150"/>
      <c r="S927" s="150"/>
      <c r="T927" s="150"/>
      <c r="U927" s="150"/>
      <c r="V927" s="150"/>
      <c r="W927" s="150"/>
      <c r="X927" s="150"/>
      <c r="Y927" s="150"/>
      <c r="Z927" s="150"/>
      <c r="AA927" s="152"/>
      <c r="AB927" s="4">
        <f t="shared" si="57"/>
        <v>0</v>
      </c>
      <c r="AC927" s="4">
        <f t="shared" si="58"/>
        <v>0</v>
      </c>
    </row>
    <row r="928" spans="6:29" ht="20.100000000000001" customHeight="1" x14ac:dyDescent="0.25">
      <c r="F928" s="4">
        <f t="shared" si="56"/>
        <v>0</v>
      </c>
      <c r="G928" s="211">
        <f t="shared" si="59"/>
        <v>0</v>
      </c>
      <c r="H928" s="212"/>
      <c r="I928" s="152"/>
      <c r="J928" s="152"/>
      <c r="K928" s="152"/>
      <c r="L928" s="150"/>
      <c r="M928" s="150"/>
      <c r="N928" s="150"/>
      <c r="O928" s="150"/>
      <c r="P928" s="151"/>
      <c r="Q928" s="150"/>
      <c r="R928" s="150"/>
      <c r="S928" s="150"/>
      <c r="T928" s="150"/>
      <c r="U928" s="150"/>
      <c r="V928" s="150"/>
      <c r="W928" s="150"/>
      <c r="X928" s="150"/>
      <c r="Y928" s="150"/>
      <c r="Z928" s="150"/>
      <c r="AA928" s="152"/>
      <c r="AB928" s="4">
        <f t="shared" si="57"/>
        <v>0</v>
      </c>
      <c r="AC928" s="4">
        <f t="shared" si="58"/>
        <v>0</v>
      </c>
    </row>
    <row r="929" spans="6:29" ht="20.100000000000001" customHeight="1" x14ac:dyDescent="0.25">
      <c r="F929" s="4">
        <f t="shared" si="56"/>
        <v>0</v>
      </c>
      <c r="G929" s="211">
        <f t="shared" si="59"/>
        <v>0</v>
      </c>
      <c r="H929" s="212"/>
      <c r="I929" s="152"/>
      <c r="J929" s="152"/>
      <c r="K929" s="152"/>
      <c r="L929" s="150"/>
      <c r="M929" s="150"/>
      <c r="N929" s="150"/>
      <c r="O929" s="150"/>
      <c r="P929" s="151"/>
      <c r="Q929" s="150"/>
      <c r="R929" s="150"/>
      <c r="S929" s="150"/>
      <c r="T929" s="150"/>
      <c r="U929" s="150"/>
      <c r="V929" s="150"/>
      <c r="W929" s="150"/>
      <c r="X929" s="150"/>
      <c r="Y929" s="150"/>
      <c r="Z929" s="150"/>
      <c r="AA929" s="152"/>
      <c r="AB929" s="4">
        <f t="shared" si="57"/>
        <v>0</v>
      </c>
      <c r="AC929" s="4">
        <f t="shared" si="58"/>
        <v>0</v>
      </c>
    </row>
    <row r="930" spans="6:29" ht="20.100000000000001" customHeight="1" x14ac:dyDescent="0.25">
      <c r="F930" s="4">
        <f t="shared" si="56"/>
        <v>0</v>
      </c>
      <c r="G930" s="211">
        <f t="shared" si="59"/>
        <v>0</v>
      </c>
      <c r="H930" s="212"/>
      <c r="I930" s="152"/>
      <c r="J930" s="152"/>
      <c r="K930" s="152"/>
      <c r="L930" s="150"/>
      <c r="M930" s="150"/>
      <c r="N930" s="150"/>
      <c r="O930" s="150"/>
      <c r="P930" s="151"/>
      <c r="Q930" s="150"/>
      <c r="R930" s="150"/>
      <c r="S930" s="150"/>
      <c r="T930" s="150"/>
      <c r="U930" s="150"/>
      <c r="V930" s="150"/>
      <c r="W930" s="150"/>
      <c r="X930" s="150"/>
      <c r="Y930" s="150"/>
      <c r="Z930" s="150"/>
      <c r="AA930" s="152"/>
      <c r="AB930" s="4">
        <f t="shared" si="57"/>
        <v>0</v>
      </c>
      <c r="AC930" s="4">
        <f t="shared" si="58"/>
        <v>0</v>
      </c>
    </row>
    <row r="931" spans="6:29" ht="20.100000000000001" customHeight="1" x14ac:dyDescent="0.25">
      <c r="F931" s="4">
        <f t="shared" si="56"/>
        <v>0</v>
      </c>
      <c r="G931" s="211">
        <f t="shared" si="59"/>
        <v>0</v>
      </c>
      <c r="H931" s="212"/>
      <c r="I931" s="152"/>
      <c r="J931" s="152"/>
      <c r="K931" s="152"/>
      <c r="L931" s="150"/>
      <c r="M931" s="150"/>
      <c r="N931" s="150"/>
      <c r="O931" s="150"/>
      <c r="P931" s="151"/>
      <c r="Q931" s="150"/>
      <c r="R931" s="150"/>
      <c r="S931" s="150"/>
      <c r="T931" s="150"/>
      <c r="U931" s="150"/>
      <c r="V931" s="150"/>
      <c r="W931" s="150"/>
      <c r="X931" s="150"/>
      <c r="Y931" s="150"/>
      <c r="Z931" s="150"/>
      <c r="AA931" s="152"/>
      <c r="AB931" s="4">
        <f t="shared" si="57"/>
        <v>0</v>
      </c>
      <c r="AC931" s="4">
        <f t="shared" si="58"/>
        <v>0</v>
      </c>
    </row>
    <row r="932" spans="6:29" ht="20.100000000000001" customHeight="1" x14ac:dyDescent="0.25">
      <c r="F932" s="4">
        <f t="shared" si="56"/>
        <v>0</v>
      </c>
      <c r="G932" s="211">
        <f t="shared" si="59"/>
        <v>0</v>
      </c>
      <c r="H932" s="212"/>
      <c r="I932" s="152"/>
      <c r="J932" s="152"/>
      <c r="K932" s="152"/>
      <c r="L932" s="150"/>
      <c r="M932" s="150"/>
      <c r="N932" s="150"/>
      <c r="O932" s="150"/>
      <c r="P932" s="151"/>
      <c r="Q932" s="150"/>
      <c r="R932" s="150"/>
      <c r="S932" s="150"/>
      <c r="T932" s="150"/>
      <c r="U932" s="150"/>
      <c r="V932" s="150"/>
      <c r="W932" s="150"/>
      <c r="X932" s="150"/>
      <c r="Y932" s="150"/>
      <c r="Z932" s="150"/>
      <c r="AA932" s="152"/>
      <c r="AB932" s="4">
        <f t="shared" si="57"/>
        <v>0</v>
      </c>
      <c r="AC932" s="4">
        <f t="shared" si="58"/>
        <v>0</v>
      </c>
    </row>
    <row r="933" spans="6:29" ht="20.100000000000001" customHeight="1" x14ac:dyDescent="0.25">
      <c r="F933" s="4">
        <f t="shared" si="56"/>
        <v>0</v>
      </c>
      <c r="G933" s="211">
        <f t="shared" si="59"/>
        <v>0</v>
      </c>
      <c r="H933" s="212"/>
      <c r="I933" s="152"/>
      <c r="J933" s="152"/>
      <c r="K933" s="152"/>
      <c r="L933" s="150"/>
      <c r="M933" s="150"/>
      <c r="N933" s="150"/>
      <c r="O933" s="150"/>
      <c r="P933" s="151"/>
      <c r="Q933" s="150"/>
      <c r="R933" s="150"/>
      <c r="S933" s="150"/>
      <c r="T933" s="150"/>
      <c r="U933" s="150"/>
      <c r="V933" s="150"/>
      <c r="W933" s="150"/>
      <c r="X933" s="150"/>
      <c r="Y933" s="150"/>
      <c r="Z933" s="150"/>
      <c r="AA933" s="152"/>
      <c r="AB933" s="4">
        <f t="shared" si="57"/>
        <v>0</v>
      </c>
      <c r="AC933" s="4">
        <f t="shared" si="58"/>
        <v>0</v>
      </c>
    </row>
    <row r="934" spans="6:29" ht="20.100000000000001" customHeight="1" x14ac:dyDescent="0.25">
      <c r="F934" s="4">
        <f t="shared" si="56"/>
        <v>0</v>
      </c>
      <c r="G934" s="211">
        <f t="shared" si="59"/>
        <v>0</v>
      </c>
      <c r="H934" s="212"/>
      <c r="I934" s="152"/>
      <c r="J934" s="152"/>
      <c r="K934" s="152"/>
      <c r="L934" s="150"/>
      <c r="M934" s="150"/>
      <c r="N934" s="150"/>
      <c r="O934" s="150"/>
      <c r="P934" s="151"/>
      <c r="Q934" s="150"/>
      <c r="R934" s="150"/>
      <c r="S934" s="150"/>
      <c r="T934" s="150"/>
      <c r="U934" s="150"/>
      <c r="V934" s="150"/>
      <c r="W934" s="150"/>
      <c r="X934" s="150"/>
      <c r="Y934" s="150"/>
      <c r="Z934" s="150"/>
      <c r="AA934" s="152"/>
      <c r="AB934" s="4">
        <f t="shared" si="57"/>
        <v>0</v>
      </c>
      <c r="AC934" s="4">
        <f t="shared" si="58"/>
        <v>0</v>
      </c>
    </row>
    <row r="935" spans="6:29" ht="20.100000000000001" customHeight="1" x14ac:dyDescent="0.25">
      <c r="F935" s="4">
        <f t="shared" si="56"/>
        <v>0</v>
      </c>
      <c r="G935" s="211">
        <f t="shared" si="59"/>
        <v>0</v>
      </c>
      <c r="H935" s="212"/>
      <c r="I935" s="152"/>
      <c r="J935" s="152"/>
      <c r="K935" s="152"/>
      <c r="L935" s="150"/>
      <c r="M935" s="150"/>
      <c r="N935" s="150"/>
      <c r="O935" s="150"/>
      <c r="P935" s="151"/>
      <c r="Q935" s="150"/>
      <c r="R935" s="150"/>
      <c r="S935" s="150"/>
      <c r="T935" s="150"/>
      <c r="U935" s="150"/>
      <c r="V935" s="150"/>
      <c r="W935" s="150"/>
      <c r="X935" s="150"/>
      <c r="Y935" s="150"/>
      <c r="Z935" s="150"/>
      <c r="AA935" s="152"/>
      <c r="AB935" s="4">
        <f t="shared" si="57"/>
        <v>0</v>
      </c>
      <c r="AC935" s="4">
        <f t="shared" si="58"/>
        <v>0</v>
      </c>
    </row>
    <row r="936" spans="6:29" ht="20.100000000000001" customHeight="1" x14ac:dyDescent="0.25">
      <c r="F936" s="4">
        <f t="shared" si="56"/>
        <v>0</v>
      </c>
      <c r="G936" s="211">
        <f t="shared" si="59"/>
        <v>0</v>
      </c>
      <c r="H936" s="212"/>
      <c r="I936" s="152"/>
      <c r="J936" s="152"/>
      <c r="K936" s="152"/>
      <c r="L936" s="150"/>
      <c r="M936" s="150"/>
      <c r="N936" s="150"/>
      <c r="O936" s="150"/>
      <c r="P936" s="151"/>
      <c r="Q936" s="150"/>
      <c r="R936" s="150"/>
      <c r="S936" s="150"/>
      <c r="T936" s="150"/>
      <c r="U936" s="150"/>
      <c r="V936" s="150"/>
      <c r="W936" s="150"/>
      <c r="X936" s="150"/>
      <c r="Y936" s="150"/>
      <c r="Z936" s="150"/>
      <c r="AA936" s="152"/>
      <c r="AB936" s="4">
        <f t="shared" si="57"/>
        <v>0</v>
      </c>
      <c r="AC936" s="4">
        <f t="shared" si="58"/>
        <v>0</v>
      </c>
    </row>
    <row r="937" spans="6:29" ht="20.100000000000001" customHeight="1" x14ac:dyDescent="0.25">
      <c r="F937" s="4">
        <f t="shared" si="56"/>
        <v>0</v>
      </c>
      <c r="G937" s="211">
        <f t="shared" si="59"/>
        <v>0</v>
      </c>
      <c r="H937" s="212"/>
      <c r="I937" s="152"/>
      <c r="J937" s="152"/>
      <c r="K937" s="152"/>
      <c r="L937" s="150"/>
      <c r="M937" s="150"/>
      <c r="N937" s="150"/>
      <c r="O937" s="150"/>
      <c r="P937" s="151"/>
      <c r="Q937" s="150"/>
      <c r="R937" s="150"/>
      <c r="S937" s="150"/>
      <c r="T937" s="150"/>
      <c r="U937" s="150"/>
      <c r="V937" s="150"/>
      <c r="W937" s="150"/>
      <c r="X937" s="150"/>
      <c r="Y937" s="150"/>
      <c r="Z937" s="150"/>
      <c r="AA937" s="152"/>
      <c r="AB937" s="4">
        <f t="shared" si="57"/>
        <v>0</v>
      </c>
      <c r="AC937" s="4">
        <f t="shared" si="58"/>
        <v>0</v>
      </c>
    </row>
    <row r="938" spans="6:29" ht="20.100000000000001" customHeight="1" x14ac:dyDescent="0.25">
      <c r="F938" s="4">
        <f t="shared" si="56"/>
        <v>0</v>
      </c>
      <c r="G938" s="211">
        <f t="shared" si="59"/>
        <v>0</v>
      </c>
      <c r="H938" s="212"/>
      <c r="I938" s="152"/>
      <c r="J938" s="152"/>
      <c r="K938" s="152"/>
      <c r="L938" s="150"/>
      <c r="M938" s="150"/>
      <c r="N938" s="150"/>
      <c r="O938" s="150"/>
      <c r="P938" s="151"/>
      <c r="Q938" s="150"/>
      <c r="R938" s="150"/>
      <c r="S938" s="150"/>
      <c r="T938" s="150"/>
      <c r="U938" s="150"/>
      <c r="V938" s="150"/>
      <c r="W938" s="150"/>
      <c r="X938" s="150"/>
      <c r="Y938" s="150"/>
      <c r="Z938" s="150"/>
      <c r="AA938" s="152"/>
      <c r="AB938" s="4">
        <f t="shared" si="57"/>
        <v>0</v>
      </c>
      <c r="AC938" s="4">
        <f t="shared" si="58"/>
        <v>0</v>
      </c>
    </row>
    <row r="939" spans="6:29" ht="20.100000000000001" customHeight="1" x14ac:dyDescent="0.25">
      <c r="F939" s="4">
        <f t="shared" si="56"/>
        <v>0</v>
      </c>
      <c r="G939" s="211">
        <f t="shared" si="59"/>
        <v>0</v>
      </c>
      <c r="H939" s="212"/>
      <c r="I939" s="152"/>
      <c r="J939" s="152"/>
      <c r="K939" s="152"/>
      <c r="L939" s="150"/>
      <c r="M939" s="150"/>
      <c r="N939" s="150"/>
      <c r="O939" s="150"/>
      <c r="P939" s="151"/>
      <c r="Q939" s="150"/>
      <c r="R939" s="150"/>
      <c r="S939" s="150"/>
      <c r="T939" s="150"/>
      <c r="U939" s="150"/>
      <c r="V939" s="150"/>
      <c r="W939" s="150"/>
      <c r="X939" s="150"/>
      <c r="Y939" s="150"/>
      <c r="Z939" s="150"/>
      <c r="AA939" s="152"/>
      <c r="AB939" s="4">
        <f t="shared" si="57"/>
        <v>0</v>
      </c>
      <c r="AC939" s="4">
        <f t="shared" si="58"/>
        <v>0</v>
      </c>
    </row>
    <row r="940" spans="6:29" ht="20.100000000000001" customHeight="1" x14ac:dyDescent="0.25">
      <c r="F940" s="4">
        <f t="shared" si="56"/>
        <v>0</v>
      </c>
      <c r="G940" s="211">
        <f t="shared" si="59"/>
        <v>0</v>
      </c>
      <c r="H940" s="212"/>
      <c r="I940" s="152"/>
      <c r="J940" s="152"/>
      <c r="K940" s="152"/>
      <c r="L940" s="150"/>
      <c r="M940" s="150"/>
      <c r="N940" s="150"/>
      <c r="O940" s="150"/>
      <c r="P940" s="151"/>
      <c r="Q940" s="150"/>
      <c r="R940" s="150"/>
      <c r="S940" s="150"/>
      <c r="T940" s="150"/>
      <c r="U940" s="150"/>
      <c r="V940" s="150"/>
      <c r="W940" s="150"/>
      <c r="X940" s="150"/>
      <c r="Y940" s="150"/>
      <c r="Z940" s="150"/>
      <c r="AA940" s="152"/>
      <c r="AB940" s="4">
        <f t="shared" si="57"/>
        <v>0</v>
      </c>
      <c r="AC940" s="4">
        <f t="shared" si="58"/>
        <v>0</v>
      </c>
    </row>
    <row r="941" spans="6:29" ht="20.100000000000001" customHeight="1" x14ac:dyDescent="0.25">
      <c r="F941" s="4">
        <f t="shared" si="56"/>
        <v>0</v>
      </c>
      <c r="G941" s="211">
        <f t="shared" si="59"/>
        <v>0</v>
      </c>
      <c r="H941" s="212"/>
      <c r="I941" s="152"/>
      <c r="J941" s="152"/>
      <c r="K941" s="152"/>
      <c r="L941" s="150"/>
      <c r="M941" s="150"/>
      <c r="N941" s="150"/>
      <c r="O941" s="150"/>
      <c r="P941" s="151"/>
      <c r="Q941" s="150"/>
      <c r="R941" s="150"/>
      <c r="S941" s="150"/>
      <c r="T941" s="150"/>
      <c r="U941" s="150"/>
      <c r="V941" s="150"/>
      <c r="W941" s="150"/>
      <c r="X941" s="150"/>
      <c r="Y941" s="150"/>
      <c r="Z941" s="150"/>
      <c r="AA941" s="152"/>
      <c r="AB941" s="4">
        <f t="shared" si="57"/>
        <v>0</v>
      </c>
      <c r="AC941" s="4">
        <f t="shared" si="58"/>
        <v>0</v>
      </c>
    </row>
    <row r="942" spans="6:29" ht="20.100000000000001" customHeight="1" x14ac:dyDescent="0.25">
      <c r="F942" s="4">
        <f t="shared" si="56"/>
        <v>0</v>
      </c>
      <c r="G942" s="211">
        <f t="shared" si="59"/>
        <v>0</v>
      </c>
      <c r="H942" s="212"/>
      <c r="I942" s="152"/>
      <c r="J942" s="152"/>
      <c r="K942" s="152"/>
      <c r="L942" s="150"/>
      <c r="M942" s="150"/>
      <c r="N942" s="150"/>
      <c r="O942" s="150"/>
      <c r="P942" s="151"/>
      <c r="Q942" s="150"/>
      <c r="R942" s="150"/>
      <c r="S942" s="150"/>
      <c r="T942" s="150"/>
      <c r="U942" s="150"/>
      <c r="V942" s="150"/>
      <c r="W942" s="150"/>
      <c r="X942" s="150"/>
      <c r="Y942" s="150"/>
      <c r="Z942" s="150"/>
      <c r="AA942" s="152"/>
      <c r="AB942" s="4">
        <f t="shared" si="57"/>
        <v>0</v>
      </c>
      <c r="AC942" s="4">
        <f t="shared" si="58"/>
        <v>0</v>
      </c>
    </row>
    <row r="943" spans="6:29" ht="20.100000000000001" customHeight="1" x14ac:dyDescent="0.25">
      <c r="F943" s="4">
        <f t="shared" si="56"/>
        <v>0</v>
      </c>
      <c r="G943" s="211">
        <f t="shared" si="59"/>
        <v>0</v>
      </c>
      <c r="H943" s="212"/>
      <c r="I943" s="152"/>
      <c r="J943" s="152"/>
      <c r="K943" s="152"/>
      <c r="L943" s="150"/>
      <c r="M943" s="150"/>
      <c r="N943" s="150"/>
      <c r="O943" s="150"/>
      <c r="P943" s="151"/>
      <c r="Q943" s="150"/>
      <c r="R943" s="150"/>
      <c r="S943" s="150"/>
      <c r="T943" s="150"/>
      <c r="U943" s="150"/>
      <c r="V943" s="150"/>
      <c r="W943" s="150"/>
      <c r="X943" s="150"/>
      <c r="Y943" s="150"/>
      <c r="Z943" s="150"/>
      <c r="AA943" s="152"/>
      <c r="AB943" s="4">
        <f t="shared" si="57"/>
        <v>0</v>
      </c>
      <c r="AC943" s="4">
        <f t="shared" si="58"/>
        <v>0</v>
      </c>
    </row>
    <row r="944" spans="6:29" ht="20.100000000000001" customHeight="1" x14ac:dyDescent="0.25">
      <c r="F944" s="4">
        <f t="shared" si="56"/>
        <v>0</v>
      </c>
      <c r="G944" s="211">
        <f t="shared" si="59"/>
        <v>0</v>
      </c>
      <c r="H944" s="212"/>
      <c r="I944" s="152"/>
      <c r="J944" s="152"/>
      <c r="K944" s="152"/>
      <c r="L944" s="150"/>
      <c r="M944" s="150"/>
      <c r="N944" s="150"/>
      <c r="O944" s="150"/>
      <c r="P944" s="151"/>
      <c r="Q944" s="150"/>
      <c r="R944" s="150"/>
      <c r="S944" s="150"/>
      <c r="T944" s="150"/>
      <c r="U944" s="150"/>
      <c r="V944" s="150"/>
      <c r="W944" s="150"/>
      <c r="X944" s="150"/>
      <c r="Y944" s="150"/>
      <c r="Z944" s="150"/>
      <c r="AA944" s="152"/>
      <c r="AB944" s="4">
        <f t="shared" si="57"/>
        <v>0</v>
      </c>
      <c r="AC944" s="4">
        <f t="shared" si="58"/>
        <v>0</v>
      </c>
    </row>
    <row r="945" spans="6:29" ht="20.100000000000001" customHeight="1" x14ac:dyDescent="0.25">
      <c r="F945" s="4">
        <f t="shared" si="56"/>
        <v>0</v>
      </c>
      <c r="G945" s="211">
        <f t="shared" si="59"/>
        <v>0</v>
      </c>
      <c r="H945" s="212"/>
      <c r="I945" s="152"/>
      <c r="J945" s="152"/>
      <c r="K945" s="152"/>
      <c r="L945" s="150"/>
      <c r="M945" s="150"/>
      <c r="N945" s="150"/>
      <c r="O945" s="150"/>
      <c r="P945" s="151"/>
      <c r="Q945" s="150"/>
      <c r="R945" s="150"/>
      <c r="S945" s="150"/>
      <c r="T945" s="150"/>
      <c r="U945" s="150"/>
      <c r="V945" s="150"/>
      <c r="W945" s="150"/>
      <c r="X945" s="150"/>
      <c r="Y945" s="150"/>
      <c r="Z945" s="150"/>
      <c r="AA945" s="152"/>
      <c r="AB945" s="4">
        <f t="shared" si="57"/>
        <v>0</v>
      </c>
      <c r="AC945" s="4">
        <f t="shared" si="58"/>
        <v>0</v>
      </c>
    </row>
    <row r="946" spans="6:29" ht="20.100000000000001" customHeight="1" x14ac:dyDescent="0.25">
      <c r="F946" s="4">
        <f t="shared" si="56"/>
        <v>0</v>
      </c>
      <c r="G946" s="211">
        <f t="shared" si="59"/>
        <v>0</v>
      </c>
      <c r="H946" s="212"/>
      <c r="I946" s="152"/>
      <c r="J946" s="152"/>
      <c r="K946" s="152"/>
      <c r="L946" s="150"/>
      <c r="M946" s="150"/>
      <c r="N946" s="150"/>
      <c r="O946" s="150"/>
      <c r="P946" s="151"/>
      <c r="Q946" s="150"/>
      <c r="R946" s="150"/>
      <c r="S946" s="150"/>
      <c r="T946" s="150"/>
      <c r="U946" s="150"/>
      <c r="V946" s="150"/>
      <c r="W946" s="150"/>
      <c r="X946" s="150"/>
      <c r="Y946" s="150"/>
      <c r="Z946" s="150"/>
      <c r="AA946" s="152"/>
      <c r="AB946" s="4">
        <f t="shared" si="57"/>
        <v>0</v>
      </c>
      <c r="AC946" s="4">
        <f t="shared" si="58"/>
        <v>0</v>
      </c>
    </row>
    <row r="947" spans="6:29" ht="20.100000000000001" customHeight="1" x14ac:dyDescent="0.25">
      <c r="F947" s="4">
        <f t="shared" si="56"/>
        <v>0</v>
      </c>
      <c r="G947" s="211">
        <f t="shared" si="59"/>
        <v>0</v>
      </c>
      <c r="H947" s="212"/>
      <c r="I947" s="152"/>
      <c r="J947" s="152"/>
      <c r="K947" s="152"/>
      <c r="L947" s="150"/>
      <c r="M947" s="150"/>
      <c r="N947" s="150"/>
      <c r="O947" s="150"/>
      <c r="P947" s="151"/>
      <c r="Q947" s="150"/>
      <c r="R947" s="150"/>
      <c r="S947" s="150"/>
      <c r="T947" s="150"/>
      <c r="U947" s="150"/>
      <c r="V947" s="150"/>
      <c r="W947" s="150"/>
      <c r="X947" s="150"/>
      <c r="Y947" s="150"/>
      <c r="Z947" s="150"/>
      <c r="AA947" s="152"/>
      <c r="AB947" s="4">
        <f t="shared" si="57"/>
        <v>0</v>
      </c>
      <c r="AC947" s="4">
        <f t="shared" si="58"/>
        <v>0</v>
      </c>
    </row>
    <row r="948" spans="6:29" ht="20.100000000000001" customHeight="1" x14ac:dyDescent="0.25">
      <c r="F948" s="4">
        <f t="shared" si="56"/>
        <v>0</v>
      </c>
      <c r="G948" s="211">
        <f t="shared" si="59"/>
        <v>0</v>
      </c>
      <c r="H948" s="212"/>
      <c r="I948" s="152"/>
      <c r="J948" s="152"/>
      <c r="K948" s="152"/>
      <c r="L948" s="150"/>
      <c r="M948" s="150"/>
      <c r="N948" s="150"/>
      <c r="O948" s="150"/>
      <c r="P948" s="151"/>
      <c r="Q948" s="150"/>
      <c r="R948" s="150"/>
      <c r="S948" s="150"/>
      <c r="T948" s="150"/>
      <c r="U948" s="150"/>
      <c r="V948" s="150"/>
      <c r="W948" s="150"/>
      <c r="X948" s="150"/>
      <c r="Y948" s="150"/>
      <c r="Z948" s="150"/>
      <c r="AA948" s="152"/>
      <c r="AB948" s="4">
        <f t="shared" si="57"/>
        <v>0</v>
      </c>
      <c r="AC948" s="4">
        <f t="shared" si="58"/>
        <v>0</v>
      </c>
    </row>
    <row r="949" spans="6:29" ht="20.100000000000001" customHeight="1" x14ac:dyDescent="0.25">
      <c r="F949" s="4">
        <f t="shared" si="56"/>
        <v>0</v>
      </c>
      <c r="G949" s="211">
        <f t="shared" si="59"/>
        <v>0</v>
      </c>
      <c r="H949" s="212"/>
      <c r="I949" s="152"/>
      <c r="J949" s="152"/>
      <c r="K949" s="152"/>
      <c r="L949" s="150"/>
      <c r="M949" s="150"/>
      <c r="N949" s="150"/>
      <c r="O949" s="150"/>
      <c r="P949" s="151"/>
      <c r="Q949" s="150"/>
      <c r="R949" s="150"/>
      <c r="S949" s="150"/>
      <c r="T949" s="150"/>
      <c r="U949" s="150"/>
      <c r="V949" s="150"/>
      <c r="W949" s="150"/>
      <c r="X949" s="150"/>
      <c r="Y949" s="150"/>
      <c r="Z949" s="150"/>
      <c r="AA949" s="152"/>
      <c r="AB949" s="4">
        <f t="shared" si="57"/>
        <v>0</v>
      </c>
      <c r="AC949" s="4">
        <f t="shared" si="58"/>
        <v>0</v>
      </c>
    </row>
    <row r="950" spans="6:29" ht="20.100000000000001" customHeight="1" x14ac:dyDescent="0.25">
      <c r="F950" s="4">
        <f t="shared" si="56"/>
        <v>0</v>
      </c>
      <c r="G950" s="211">
        <f t="shared" si="59"/>
        <v>0</v>
      </c>
      <c r="H950" s="212"/>
      <c r="I950" s="152"/>
      <c r="J950" s="152"/>
      <c r="K950" s="152"/>
      <c r="L950" s="150"/>
      <c r="M950" s="150"/>
      <c r="N950" s="150"/>
      <c r="O950" s="150"/>
      <c r="P950" s="151"/>
      <c r="Q950" s="150"/>
      <c r="R950" s="150"/>
      <c r="S950" s="150"/>
      <c r="T950" s="150"/>
      <c r="U950" s="150"/>
      <c r="V950" s="150"/>
      <c r="W950" s="150"/>
      <c r="X950" s="150"/>
      <c r="Y950" s="150"/>
      <c r="Z950" s="150"/>
      <c r="AA950" s="152"/>
      <c r="AB950" s="4">
        <f t="shared" si="57"/>
        <v>0</v>
      </c>
      <c r="AC950" s="4">
        <f t="shared" si="58"/>
        <v>0</v>
      </c>
    </row>
    <row r="951" spans="6:29" ht="20.100000000000001" customHeight="1" x14ac:dyDescent="0.25">
      <c r="F951" s="4">
        <f t="shared" si="56"/>
        <v>0</v>
      </c>
      <c r="G951" s="211">
        <f t="shared" si="59"/>
        <v>0</v>
      </c>
      <c r="H951" s="212"/>
      <c r="I951" s="152"/>
      <c r="J951" s="152"/>
      <c r="K951" s="152"/>
      <c r="L951" s="150"/>
      <c r="M951" s="150"/>
      <c r="N951" s="150"/>
      <c r="O951" s="150"/>
      <c r="P951" s="151"/>
      <c r="Q951" s="150"/>
      <c r="R951" s="150"/>
      <c r="S951" s="150"/>
      <c r="T951" s="150"/>
      <c r="U951" s="150"/>
      <c r="V951" s="150"/>
      <c r="W951" s="150"/>
      <c r="X951" s="150"/>
      <c r="Y951" s="150"/>
      <c r="Z951" s="150"/>
      <c r="AA951" s="152"/>
      <c r="AB951" s="4">
        <f t="shared" si="57"/>
        <v>0</v>
      </c>
      <c r="AC951" s="4">
        <f t="shared" si="58"/>
        <v>0</v>
      </c>
    </row>
    <row r="952" spans="6:29" ht="20.100000000000001" customHeight="1" x14ac:dyDescent="0.25">
      <c r="F952" s="4">
        <f t="shared" si="56"/>
        <v>0</v>
      </c>
      <c r="G952" s="211">
        <f t="shared" si="59"/>
        <v>0</v>
      </c>
      <c r="H952" s="212"/>
      <c r="I952" s="152"/>
      <c r="J952" s="152"/>
      <c r="K952" s="152"/>
      <c r="L952" s="150"/>
      <c r="M952" s="150"/>
      <c r="N952" s="150"/>
      <c r="O952" s="150"/>
      <c r="P952" s="151"/>
      <c r="Q952" s="150"/>
      <c r="R952" s="150"/>
      <c r="S952" s="150"/>
      <c r="T952" s="150"/>
      <c r="U952" s="150"/>
      <c r="V952" s="150"/>
      <c r="W952" s="150"/>
      <c r="X952" s="150"/>
      <c r="Y952" s="150"/>
      <c r="Z952" s="150"/>
      <c r="AA952" s="152"/>
      <c r="AB952" s="4">
        <f t="shared" si="57"/>
        <v>0</v>
      </c>
      <c r="AC952" s="4">
        <f t="shared" si="58"/>
        <v>0</v>
      </c>
    </row>
    <row r="953" spans="6:29" ht="20.100000000000001" customHeight="1" x14ac:dyDescent="0.25">
      <c r="F953" s="4">
        <f t="shared" si="56"/>
        <v>0</v>
      </c>
      <c r="G953" s="211">
        <f t="shared" si="59"/>
        <v>0</v>
      </c>
      <c r="H953" s="212"/>
      <c r="I953" s="152"/>
      <c r="J953" s="152"/>
      <c r="K953" s="152"/>
      <c r="L953" s="150"/>
      <c r="M953" s="150"/>
      <c r="N953" s="150"/>
      <c r="O953" s="150"/>
      <c r="P953" s="151"/>
      <c r="Q953" s="150"/>
      <c r="R953" s="150"/>
      <c r="S953" s="150"/>
      <c r="T953" s="150"/>
      <c r="U953" s="150"/>
      <c r="V953" s="150"/>
      <c r="W953" s="150"/>
      <c r="X953" s="150"/>
      <c r="Y953" s="150"/>
      <c r="Z953" s="150"/>
      <c r="AA953" s="152"/>
      <c r="AB953" s="4">
        <f t="shared" si="57"/>
        <v>0</v>
      </c>
      <c r="AC953" s="4">
        <f t="shared" si="58"/>
        <v>0</v>
      </c>
    </row>
    <row r="954" spans="6:29" ht="20.100000000000001" customHeight="1" x14ac:dyDescent="0.25">
      <c r="F954" s="4">
        <f t="shared" si="56"/>
        <v>0</v>
      </c>
      <c r="G954" s="211">
        <f t="shared" si="59"/>
        <v>0</v>
      </c>
      <c r="H954" s="212"/>
      <c r="I954" s="152"/>
      <c r="J954" s="152"/>
      <c r="K954" s="152"/>
      <c r="L954" s="150"/>
      <c r="M954" s="150"/>
      <c r="N954" s="150"/>
      <c r="O954" s="150"/>
      <c r="P954" s="151"/>
      <c r="Q954" s="150"/>
      <c r="R954" s="150"/>
      <c r="S954" s="150"/>
      <c r="T954" s="150"/>
      <c r="U954" s="150"/>
      <c r="V954" s="150"/>
      <c r="W954" s="150"/>
      <c r="X954" s="150"/>
      <c r="Y954" s="150"/>
      <c r="Z954" s="150"/>
      <c r="AA954" s="152"/>
      <c r="AB954" s="4">
        <f t="shared" si="57"/>
        <v>0</v>
      </c>
      <c r="AC954" s="4">
        <f t="shared" si="58"/>
        <v>0</v>
      </c>
    </row>
    <row r="955" spans="6:29" ht="20.100000000000001" customHeight="1" x14ac:dyDescent="0.25">
      <c r="F955" s="4">
        <f t="shared" si="56"/>
        <v>0</v>
      </c>
      <c r="G955" s="211">
        <f t="shared" si="59"/>
        <v>0</v>
      </c>
      <c r="H955" s="212"/>
      <c r="I955" s="152"/>
      <c r="J955" s="152"/>
      <c r="K955" s="152"/>
      <c r="L955" s="150"/>
      <c r="M955" s="150"/>
      <c r="N955" s="150"/>
      <c r="O955" s="150"/>
      <c r="P955" s="151"/>
      <c r="Q955" s="150"/>
      <c r="R955" s="150"/>
      <c r="S955" s="150"/>
      <c r="T955" s="150"/>
      <c r="U955" s="150"/>
      <c r="V955" s="150"/>
      <c r="W955" s="150"/>
      <c r="X955" s="150"/>
      <c r="Y955" s="150"/>
      <c r="Z955" s="150"/>
      <c r="AA955" s="152"/>
      <c r="AB955" s="4">
        <f t="shared" si="57"/>
        <v>0</v>
      </c>
      <c r="AC955" s="4">
        <f t="shared" si="58"/>
        <v>0</v>
      </c>
    </row>
    <row r="956" spans="6:29" ht="20.100000000000001" customHeight="1" x14ac:dyDescent="0.25">
      <c r="F956" s="4">
        <f t="shared" si="56"/>
        <v>0</v>
      </c>
      <c r="G956" s="211">
        <f t="shared" si="59"/>
        <v>0</v>
      </c>
      <c r="H956" s="212"/>
      <c r="I956" s="152"/>
      <c r="J956" s="152"/>
      <c r="K956" s="152"/>
      <c r="L956" s="150"/>
      <c r="M956" s="150"/>
      <c r="N956" s="150"/>
      <c r="O956" s="150"/>
      <c r="P956" s="151"/>
      <c r="Q956" s="150"/>
      <c r="R956" s="150"/>
      <c r="S956" s="150"/>
      <c r="T956" s="150"/>
      <c r="U956" s="150"/>
      <c r="V956" s="150"/>
      <c r="W956" s="150"/>
      <c r="X956" s="150"/>
      <c r="Y956" s="150"/>
      <c r="Z956" s="150"/>
      <c r="AA956" s="152"/>
      <c r="AB956" s="4">
        <f t="shared" si="57"/>
        <v>0</v>
      </c>
      <c r="AC956" s="4">
        <f t="shared" si="58"/>
        <v>0</v>
      </c>
    </row>
    <row r="957" spans="6:29" ht="20.100000000000001" customHeight="1" x14ac:dyDescent="0.25">
      <c r="F957" s="4">
        <f t="shared" si="56"/>
        <v>0</v>
      </c>
      <c r="G957" s="211">
        <f t="shared" si="59"/>
        <v>0</v>
      </c>
      <c r="H957" s="212"/>
      <c r="I957" s="152"/>
      <c r="J957" s="152"/>
      <c r="K957" s="152"/>
      <c r="L957" s="150"/>
      <c r="M957" s="150"/>
      <c r="N957" s="150"/>
      <c r="O957" s="150"/>
      <c r="P957" s="151"/>
      <c r="Q957" s="150"/>
      <c r="R957" s="150"/>
      <c r="S957" s="150"/>
      <c r="T957" s="150"/>
      <c r="U957" s="150"/>
      <c r="V957" s="150"/>
      <c r="W957" s="150"/>
      <c r="X957" s="150"/>
      <c r="Y957" s="150"/>
      <c r="Z957" s="150"/>
      <c r="AA957" s="152"/>
      <c r="AB957" s="4">
        <f t="shared" si="57"/>
        <v>0</v>
      </c>
      <c r="AC957" s="4">
        <f t="shared" si="58"/>
        <v>0</v>
      </c>
    </row>
    <row r="958" spans="6:29" ht="20.100000000000001" customHeight="1" x14ac:dyDescent="0.25">
      <c r="F958" s="4">
        <f t="shared" si="56"/>
        <v>0</v>
      </c>
      <c r="G958" s="211">
        <f t="shared" si="59"/>
        <v>0</v>
      </c>
      <c r="H958" s="212"/>
      <c r="I958" s="152"/>
      <c r="J958" s="152"/>
      <c r="K958" s="152"/>
      <c r="L958" s="150"/>
      <c r="M958" s="150"/>
      <c r="N958" s="150"/>
      <c r="O958" s="150"/>
      <c r="P958" s="151"/>
      <c r="Q958" s="150"/>
      <c r="R958" s="150"/>
      <c r="S958" s="150"/>
      <c r="T958" s="150"/>
      <c r="U958" s="150"/>
      <c r="V958" s="150"/>
      <c r="W958" s="150"/>
      <c r="X958" s="150"/>
      <c r="Y958" s="150"/>
      <c r="Z958" s="150"/>
      <c r="AA958" s="152"/>
      <c r="AB958" s="4">
        <f t="shared" si="57"/>
        <v>0</v>
      </c>
      <c r="AC958" s="4">
        <f t="shared" si="58"/>
        <v>0</v>
      </c>
    </row>
    <row r="959" spans="6:29" ht="20.100000000000001" customHeight="1" x14ac:dyDescent="0.25">
      <c r="F959" s="4">
        <f t="shared" si="56"/>
        <v>0</v>
      </c>
      <c r="G959" s="211">
        <f t="shared" si="59"/>
        <v>0</v>
      </c>
      <c r="H959" s="212"/>
      <c r="I959" s="152"/>
      <c r="J959" s="152"/>
      <c r="K959" s="152"/>
      <c r="L959" s="150"/>
      <c r="M959" s="150"/>
      <c r="N959" s="150"/>
      <c r="O959" s="150"/>
      <c r="P959" s="151"/>
      <c r="Q959" s="150"/>
      <c r="R959" s="150"/>
      <c r="S959" s="150"/>
      <c r="T959" s="150"/>
      <c r="U959" s="150"/>
      <c r="V959" s="150"/>
      <c r="W959" s="150"/>
      <c r="X959" s="150"/>
      <c r="Y959" s="150"/>
      <c r="Z959" s="150"/>
      <c r="AA959" s="152"/>
      <c r="AB959" s="4">
        <f t="shared" si="57"/>
        <v>0</v>
      </c>
      <c r="AC959" s="4">
        <f t="shared" si="58"/>
        <v>0</v>
      </c>
    </row>
    <row r="960" spans="6:29" ht="20.100000000000001" customHeight="1" x14ac:dyDescent="0.25">
      <c r="F960" s="4">
        <f t="shared" si="56"/>
        <v>0</v>
      </c>
      <c r="G960" s="211">
        <f t="shared" si="59"/>
        <v>0</v>
      </c>
      <c r="H960" s="212"/>
      <c r="I960" s="152"/>
      <c r="J960" s="152"/>
      <c r="K960" s="152"/>
      <c r="L960" s="150"/>
      <c r="M960" s="150"/>
      <c r="N960" s="150"/>
      <c r="O960" s="150"/>
      <c r="P960" s="151"/>
      <c r="Q960" s="150"/>
      <c r="R960" s="150"/>
      <c r="S960" s="150"/>
      <c r="T960" s="150"/>
      <c r="U960" s="150"/>
      <c r="V960" s="150"/>
      <c r="W960" s="150"/>
      <c r="X960" s="150"/>
      <c r="Y960" s="150"/>
      <c r="Z960" s="150"/>
      <c r="AA960" s="152"/>
      <c r="AB960" s="4">
        <f t="shared" si="57"/>
        <v>0</v>
      </c>
      <c r="AC960" s="4">
        <f t="shared" si="58"/>
        <v>0</v>
      </c>
    </row>
    <row r="961" spans="6:29" ht="20.100000000000001" customHeight="1" x14ac:dyDescent="0.25">
      <c r="F961" s="4">
        <f t="shared" si="56"/>
        <v>0</v>
      </c>
      <c r="G961" s="211">
        <f t="shared" si="59"/>
        <v>0</v>
      </c>
      <c r="H961" s="212"/>
      <c r="I961" s="152"/>
      <c r="J961" s="152"/>
      <c r="K961" s="152"/>
      <c r="L961" s="150"/>
      <c r="M961" s="150"/>
      <c r="N961" s="150"/>
      <c r="O961" s="150"/>
      <c r="P961" s="151"/>
      <c r="Q961" s="150"/>
      <c r="R961" s="150"/>
      <c r="S961" s="150"/>
      <c r="T961" s="150"/>
      <c r="U961" s="150"/>
      <c r="V961" s="150"/>
      <c r="W961" s="150"/>
      <c r="X961" s="150"/>
      <c r="Y961" s="150"/>
      <c r="Z961" s="150"/>
      <c r="AA961" s="152"/>
      <c r="AB961" s="4">
        <f t="shared" si="57"/>
        <v>0</v>
      </c>
      <c r="AC961" s="4">
        <f t="shared" si="58"/>
        <v>0</v>
      </c>
    </row>
    <row r="962" spans="6:29" ht="20.100000000000001" customHeight="1" x14ac:dyDescent="0.25">
      <c r="F962" s="4">
        <f t="shared" si="56"/>
        <v>0</v>
      </c>
      <c r="G962" s="211">
        <f t="shared" si="59"/>
        <v>0</v>
      </c>
      <c r="H962" s="212"/>
      <c r="I962" s="152"/>
      <c r="J962" s="152"/>
      <c r="K962" s="152"/>
      <c r="L962" s="150"/>
      <c r="M962" s="150"/>
      <c r="N962" s="150"/>
      <c r="O962" s="150"/>
      <c r="P962" s="151"/>
      <c r="Q962" s="150"/>
      <c r="R962" s="150"/>
      <c r="S962" s="150"/>
      <c r="T962" s="150"/>
      <c r="U962" s="150"/>
      <c r="V962" s="150"/>
      <c r="W962" s="150"/>
      <c r="X962" s="150"/>
      <c r="Y962" s="150"/>
      <c r="Z962" s="150"/>
      <c r="AA962" s="152"/>
      <c r="AB962" s="4">
        <f t="shared" si="57"/>
        <v>0</v>
      </c>
      <c r="AC962" s="4">
        <f t="shared" si="58"/>
        <v>0</v>
      </c>
    </row>
    <row r="963" spans="6:29" ht="20.100000000000001" customHeight="1" x14ac:dyDescent="0.25">
      <c r="F963" s="4">
        <f t="shared" si="56"/>
        <v>0</v>
      </c>
      <c r="G963" s="211">
        <f t="shared" si="59"/>
        <v>0</v>
      </c>
      <c r="H963" s="212"/>
      <c r="I963" s="152"/>
      <c r="J963" s="152"/>
      <c r="K963" s="152"/>
      <c r="L963" s="150"/>
      <c r="M963" s="150"/>
      <c r="N963" s="150"/>
      <c r="O963" s="150"/>
      <c r="P963" s="151"/>
      <c r="Q963" s="150"/>
      <c r="R963" s="150"/>
      <c r="S963" s="150"/>
      <c r="T963" s="150"/>
      <c r="U963" s="150"/>
      <c r="V963" s="150"/>
      <c r="W963" s="150"/>
      <c r="X963" s="150"/>
      <c r="Y963" s="150"/>
      <c r="Z963" s="150"/>
      <c r="AA963" s="152"/>
      <c r="AB963" s="4">
        <f t="shared" si="57"/>
        <v>0</v>
      </c>
      <c r="AC963" s="4">
        <f t="shared" si="58"/>
        <v>0</v>
      </c>
    </row>
    <row r="964" spans="6:29" ht="20.100000000000001" customHeight="1" x14ac:dyDescent="0.25">
      <c r="F964" s="4">
        <f t="shared" si="56"/>
        <v>0</v>
      </c>
      <c r="G964" s="211">
        <f t="shared" si="59"/>
        <v>0</v>
      </c>
      <c r="H964" s="212"/>
      <c r="I964" s="152"/>
      <c r="J964" s="152"/>
      <c r="K964" s="152"/>
      <c r="L964" s="150"/>
      <c r="M964" s="150"/>
      <c r="N964" s="150"/>
      <c r="O964" s="150"/>
      <c r="P964" s="151"/>
      <c r="Q964" s="150"/>
      <c r="R964" s="150"/>
      <c r="S964" s="150"/>
      <c r="T964" s="150"/>
      <c r="U964" s="150"/>
      <c r="V964" s="150"/>
      <c r="W964" s="150"/>
      <c r="X964" s="150"/>
      <c r="Y964" s="150"/>
      <c r="Z964" s="150"/>
      <c r="AA964" s="152"/>
      <c r="AB964" s="4">
        <f t="shared" si="57"/>
        <v>0</v>
      </c>
      <c r="AC964" s="4">
        <f t="shared" si="58"/>
        <v>0</v>
      </c>
    </row>
    <row r="965" spans="6:29" ht="20.100000000000001" customHeight="1" x14ac:dyDescent="0.25">
      <c r="F965" s="4">
        <f t="shared" si="56"/>
        <v>0</v>
      </c>
      <c r="G965" s="211">
        <f t="shared" si="59"/>
        <v>0</v>
      </c>
      <c r="H965" s="212"/>
      <c r="I965" s="152"/>
      <c r="J965" s="152"/>
      <c r="K965" s="152"/>
      <c r="L965" s="150"/>
      <c r="M965" s="150"/>
      <c r="N965" s="150"/>
      <c r="O965" s="150"/>
      <c r="P965" s="151"/>
      <c r="Q965" s="150"/>
      <c r="R965" s="150"/>
      <c r="S965" s="150"/>
      <c r="T965" s="150"/>
      <c r="U965" s="150"/>
      <c r="V965" s="150"/>
      <c r="W965" s="150"/>
      <c r="X965" s="150"/>
      <c r="Y965" s="150"/>
      <c r="Z965" s="150"/>
      <c r="AA965" s="152"/>
      <c r="AB965" s="4">
        <f t="shared" si="57"/>
        <v>0</v>
      </c>
      <c r="AC965" s="4">
        <f t="shared" si="58"/>
        <v>0</v>
      </c>
    </row>
    <row r="966" spans="6:29" ht="20.100000000000001" customHeight="1" x14ac:dyDescent="0.25">
      <c r="F966" s="4">
        <f t="shared" si="56"/>
        <v>0</v>
      </c>
      <c r="G966" s="211">
        <f t="shared" si="59"/>
        <v>0</v>
      </c>
      <c r="H966" s="212"/>
      <c r="I966" s="152"/>
      <c r="J966" s="152"/>
      <c r="K966" s="152"/>
      <c r="L966" s="150"/>
      <c r="M966" s="150"/>
      <c r="N966" s="150"/>
      <c r="O966" s="150"/>
      <c r="P966" s="151"/>
      <c r="Q966" s="150"/>
      <c r="R966" s="150"/>
      <c r="S966" s="150"/>
      <c r="T966" s="150"/>
      <c r="U966" s="150"/>
      <c r="V966" s="150"/>
      <c r="W966" s="150"/>
      <c r="X966" s="150"/>
      <c r="Y966" s="150"/>
      <c r="Z966" s="150"/>
      <c r="AA966" s="152"/>
      <c r="AB966" s="4">
        <f t="shared" si="57"/>
        <v>0</v>
      </c>
      <c r="AC966" s="4">
        <f t="shared" si="58"/>
        <v>0</v>
      </c>
    </row>
    <row r="967" spans="6:29" ht="20.100000000000001" customHeight="1" x14ac:dyDescent="0.25">
      <c r="F967" s="4">
        <f t="shared" si="56"/>
        <v>0</v>
      </c>
      <c r="G967" s="211">
        <f t="shared" si="59"/>
        <v>0</v>
      </c>
      <c r="H967" s="212"/>
      <c r="I967" s="152"/>
      <c r="J967" s="152"/>
      <c r="K967" s="152"/>
      <c r="L967" s="150"/>
      <c r="M967" s="150"/>
      <c r="N967" s="150"/>
      <c r="O967" s="150"/>
      <c r="P967" s="151"/>
      <c r="Q967" s="150"/>
      <c r="R967" s="150"/>
      <c r="S967" s="150"/>
      <c r="T967" s="150"/>
      <c r="U967" s="150"/>
      <c r="V967" s="150"/>
      <c r="W967" s="150"/>
      <c r="X967" s="150"/>
      <c r="Y967" s="150"/>
      <c r="Z967" s="150"/>
      <c r="AA967" s="152"/>
      <c r="AB967" s="4">
        <f t="shared" si="57"/>
        <v>0</v>
      </c>
      <c r="AC967" s="4">
        <f t="shared" si="58"/>
        <v>0</v>
      </c>
    </row>
    <row r="968" spans="6:29" ht="20.100000000000001" customHeight="1" x14ac:dyDescent="0.25">
      <c r="F968" s="4">
        <f t="shared" si="56"/>
        <v>0</v>
      </c>
      <c r="G968" s="211">
        <f t="shared" si="59"/>
        <v>0</v>
      </c>
      <c r="H968" s="212"/>
      <c r="I968" s="152"/>
      <c r="J968" s="152"/>
      <c r="K968" s="152"/>
      <c r="L968" s="150"/>
      <c r="M968" s="150"/>
      <c r="N968" s="150"/>
      <c r="O968" s="150"/>
      <c r="P968" s="151"/>
      <c r="Q968" s="150"/>
      <c r="R968" s="150"/>
      <c r="S968" s="150"/>
      <c r="T968" s="150"/>
      <c r="U968" s="150"/>
      <c r="V968" s="150"/>
      <c r="W968" s="150"/>
      <c r="X968" s="150"/>
      <c r="Y968" s="150"/>
      <c r="Z968" s="150"/>
      <c r="AA968" s="152"/>
      <c r="AB968" s="4">
        <f t="shared" si="57"/>
        <v>0</v>
      </c>
      <c r="AC968" s="4">
        <f t="shared" si="58"/>
        <v>0</v>
      </c>
    </row>
    <row r="969" spans="6:29" ht="20.100000000000001" customHeight="1" x14ac:dyDescent="0.25">
      <c r="F969" s="4">
        <f t="shared" si="56"/>
        <v>0</v>
      </c>
      <c r="G969" s="211">
        <f t="shared" si="59"/>
        <v>0</v>
      </c>
      <c r="H969" s="212"/>
      <c r="I969" s="152"/>
      <c r="J969" s="152"/>
      <c r="K969" s="152"/>
      <c r="L969" s="150"/>
      <c r="M969" s="150"/>
      <c r="N969" s="150"/>
      <c r="O969" s="150"/>
      <c r="P969" s="151"/>
      <c r="Q969" s="150"/>
      <c r="R969" s="150"/>
      <c r="S969" s="150"/>
      <c r="T969" s="150"/>
      <c r="U969" s="150"/>
      <c r="V969" s="150"/>
      <c r="W969" s="150"/>
      <c r="X969" s="150"/>
      <c r="Y969" s="150"/>
      <c r="Z969" s="150"/>
      <c r="AA969" s="152"/>
      <c r="AB969" s="4">
        <f t="shared" si="57"/>
        <v>0</v>
      </c>
      <c r="AC969" s="4">
        <f t="shared" si="58"/>
        <v>0</v>
      </c>
    </row>
    <row r="970" spans="6:29" ht="20.100000000000001" customHeight="1" x14ac:dyDescent="0.25">
      <c r="F970" s="4">
        <f t="shared" si="56"/>
        <v>0</v>
      </c>
      <c r="G970" s="211">
        <f t="shared" si="59"/>
        <v>0</v>
      </c>
      <c r="H970" s="212"/>
      <c r="I970" s="152"/>
      <c r="J970" s="152"/>
      <c r="K970" s="152"/>
      <c r="L970" s="150"/>
      <c r="M970" s="150"/>
      <c r="N970" s="150"/>
      <c r="O970" s="150"/>
      <c r="P970" s="151"/>
      <c r="Q970" s="150"/>
      <c r="R970" s="150"/>
      <c r="S970" s="150"/>
      <c r="T970" s="150"/>
      <c r="U970" s="150"/>
      <c r="V970" s="150"/>
      <c r="W970" s="150"/>
      <c r="X970" s="150"/>
      <c r="Y970" s="150"/>
      <c r="Z970" s="150"/>
      <c r="AA970" s="152"/>
      <c r="AB970" s="4">
        <f t="shared" si="57"/>
        <v>0</v>
      </c>
      <c r="AC970" s="4">
        <f t="shared" si="58"/>
        <v>0</v>
      </c>
    </row>
    <row r="971" spans="6:29" ht="20.100000000000001" customHeight="1" x14ac:dyDescent="0.25">
      <c r="F971" s="4">
        <f t="shared" ref="F971:F1009" si="60">IFERROR(IF($D$13=1,(IF(G971&gt;=1,(IF(H971&gt;=$D$11,(IF(H971&lt;=$D$12,G971,0)),0)),0)),0),0)</f>
        <v>0</v>
      </c>
      <c r="G971" s="211">
        <f t="shared" si="59"/>
        <v>0</v>
      </c>
      <c r="H971" s="212"/>
      <c r="I971" s="152"/>
      <c r="J971" s="152"/>
      <c r="K971" s="152"/>
      <c r="L971" s="150"/>
      <c r="M971" s="150"/>
      <c r="N971" s="150"/>
      <c r="O971" s="150"/>
      <c r="P971" s="151"/>
      <c r="Q971" s="150"/>
      <c r="R971" s="150"/>
      <c r="S971" s="150"/>
      <c r="T971" s="150"/>
      <c r="U971" s="150"/>
      <c r="V971" s="150"/>
      <c r="W971" s="150"/>
      <c r="X971" s="150"/>
      <c r="Y971" s="150"/>
      <c r="Z971" s="150"/>
      <c r="AA971" s="152"/>
      <c r="AB971" s="4">
        <f t="shared" ref="AB971:AB1009" si="61">IFERROR(IF(G971&gt;=1,(IF(LEN(R971)&gt;=3,VLOOKUP(R971,$A$1:$B$3,2,0),0)),0),0)</f>
        <v>0</v>
      </c>
      <c r="AC971" s="4">
        <f t="shared" ref="AC971:AC1009" si="62">IFERROR(IF(G971&gt;=1,(IF(LEN(S971)&gt;=3,VLOOKUP(S971,$A$5:$B$6,2,0),0)),0),0)</f>
        <v>0</v>
      </c>
    </row>
    <row r="972" spans="6:29" ht="20.100000000000001" customHeight="1" x14ac:dyDescent="0.25">
      <c r="F972" s="4">
        <f t="shared" si="60"/>
        <v>0</v>
      </c>
      <c r="G972" s="211">
        <f t="shared" ref="G972:G1009" si="63">IFERROR(IF(H972&gt;=2000,(IF(LEN(J972)&gt;=2,(IF(LEN(K972)&gt;=2,G971+1,0)),0)),0),0)</f>
        <v>0</v>
      </c>
      <c r="H972" s="212"/>
      <c r="I972" s="152"/>
      <c r="J972" s="152"/>
      <c r="K972" s="152"/>
      <c r="L972" s="150"/>
      <c r="M972" s="150"/>
      <c r="N972" s="150"/>
      <c r="O972" s="150"/>
      <c r="P972" s="151"/>
      <c r="Q972" s="150"/>
      <c r="R972" s="150"/>
      <c r="S972" s="150"/>
      <c r="T972" s="150"/>
      <c r="U972" s="150"/>
      <c r="V972" s="150"/>
      <c r="W972" s="150"/>
      <c r="X972" s="150"/>
      <c r="Y972" s="150"/>
      <c r="Z972" s="150"/>
      <c r="AA972" s="152"/>
      <c r="AB972" s="4">
        <f t="shared" si="61"/>
        <v>0</v>
      </c>
      <c r="AC972" s="4">
        <f t="shared" si="62"/>
        <v>0</v>
      </c>
    </row>
    <row r="973" spans="6:29" ht="20.100000000000001" customHeight="1" x14ac:dyDescent="0.25">
      <c r="F973" s="4">
        <f t="shared" si="60"/>
        <v>0</v>
      </c>
      <c r="G973" s="211">
        <f t="shared" si="63"/>
        <v>0</v>
      </c>
      <c r="H973" s="212"/>
      <c r="I973" s="152"/>
      <c r="J973" s="152"/>
      <c r="K973" s="152"/>
      <c r="L973" s="150"/>
      <c r="M973" s="150"/>
      <c r="N973" s="150"/>
      <c r="O973" s="150"/>
      <c r="P973" s="151"/>
      <c r="Q973" s="150"/>
      <c r="R973" s="150"/>
      <c r="S973" s="150"/>
      <c r="T973" s="150"/>
      <c r="U973" s="150"/>
      <c r="V973" s="150"/>
      <c r="W973" s="150"/>
      <c r="X973" s="150"/>
      <c r="Y973" s="150"/>
      <c r="Z973" s="150"/>
      <c r="AA973" s="152"/>
      <c r="AB973" s="4">
        <f t="shared" si="61"/>
        <v>0</v>
      </c>
      <c r="AC973" s="4">
        <f t="shared" si="62"/>
        <v>0</v>
      </c>
    </row>
    <row r="974" spans="6:29" ht="20.100000000000001" customHeight="1" x14ac:dyDescent="0.25">
      <c r="F974" s="4">
        <f t="shared" si="60"/>
        <v>0</v>
      </c>
      <c r="G974" s="211">
        <f t="shared" si="63"/>
        <v>0</v>
      </c>
      <c r="H974" s="212"/>
      <c r="I974" s="152"/>
      <c r="J974" s="152"/>
      <c r="K974" s="152"/>
      <c r="L974" s="150"/>
      <c r="M974" s="150"/>
      <c r="N974" s="150"/>
      <c r="O974" s="150"/>
      <c r="P974" s="151"/>
      <c r="Q974" s="150"/>
      <c r="R974" s="150"/>
      <c r="S974" s="150"/>
      <c r="T974" s="150"/>
      <c r="U974" s="150"/>
      <c r="V974" s="150"/>
      <c r="W974" s="150"/>
      <c r="X974" s="150"/>
      <c r="Y974" s="150"/>
      <c r="Z974" s="150"/>
      <c r="AA974" s="152"/>
      <c r="AB974" s="4">
        <f t="shared" si="61"/>
        <v>0</v>
      </c>
      <c r="AC974" s="4">
        <f t="shared" si="62"/>
        <v>0</v>
      </c>
    </row>
    <row r="975" spans="6:29" ht="20.100000000000001" customHeight="1" x14ac:dyDescent="0.25">
      <c r="F975" s="4">
        <f t="shared" si="60"/>
        <v>0</v>
      </c>
      <c r="G975" s="211">
        <f t="shared" si="63"/>
        <v>0</v>
      </c>
      <c r="H975" s="212"/>
      <c r="I975" s="152"/>
      <c r="J975" s="152"/>
      <c r="K975" s="152"/>
      <c r="L975" s="150"/>
      <c r="M975" s="150"/>
      <c r="N975" s="150"/>
      <c r="O975" s="150"/>
      <c r="P975" s="151"/>
      <c r="Q975" s="150"/>
      <c r="R975" s="150"/>
      <c r="S975" s="150"/>
      <c r="T975" s="150"/>
      <c r="U975" s="150"/>
      <c r="V975" s="150"/>
      <c r="W975" s="150"/>
      <c r="X975" s="150"/>
      <c r="Y975" s="150"/>
      <c r="Z975" s="150"/>
      <c r="AA975" s="152"/>
      <c r="AB975" s="4">
        <f t="shared" si="61"/>
        <v>0</v>
      </c>
      <c r="AC975" s="4">
        <f t="shared" si="62"/>
        <v>0</v>
      </c>
    </row>
    <row r="976" spans="6:29" ht="20.100000000000001" customHeight="1" x14ac:dyDescent="0.25">
      <c r="F976" s="4">
        <f t="shared" si="60"/>
        <v>0</v>
      </c>
      <c r="G976" s="211">
        <f t="shared" si="63"/>
        <v>0</v>
      </c>
      <c r="H976" s="212"/>
      <c r="I976" s="152"/>
      <c r="J976" s="152"/>
      <c r="K976" s="152"/>
      <c r="L976" s="150"/>
      <c r="M976" s="150"/>
      <c r="N976" s="150"/>
      <c r="O976" s="150"/>
      <c r="P976" s="151"/>
      <c r="Q976" s="150"/>
      <c r="R976" s="150"/>
      <c r="S976" s="150"/>
      <c r="T976" s="150"/>
      <c r="U976" s="150"/>
      <c r="V976" s="150"/>
      <c r="W976" s="150"/>
      <c r="X976" s="150"/>
      <c r="Y976" s="150"/>
      <c r="Z976" s="150"/>
      <c r="AA976" s="152"/>
      <c r="AB976" s="4">
        <f t="shared" si="61"/>
        <v>0</v>
      </c>
      <c r="AC976" s="4">
        <f t="shared" si="62"/>
        <v>0</v>
      </c>
    </row>
    <row r="977" spans="6:29" ht="20.100000000000001" customHeight="1" x14ac:dyDescent="0.25">
      <c r="F977" s="4">
        <f t="shared" si="60"/>
        <v>0</v>
      </c>
      <c r="G977" s="211">
        <f t="shared" si="63"/>
        <v>0</v>
      </c>
      <c r="H977" s="212"/>
      <c r="I977" s="152"/>
      <c r="J977" s="152"/>
      <c r="K977" s="152"/>
      <c r="L977" s="150"/>
      <c r="M977" s="150"/>
      <c r="N977" s="150"/>
      <c r="O977" s="150"/>
      <c r="P977" s="151"/>
      <c r="Q977" s="150"/>
      <c r="R977" s="150"/>
      <c r="S977" s="150"/>
      <c r="T977" s="150"/>
      <c r="U977" s="150"/>
      <c r="V977" s="150"/>
      <c r="W977" s="150"/>
      <c r="X977" s="150"/>
      <c r="Y977" s="150"/>
      <c r="Z977" s="150"/>
      <c r="AA977" s="152"/>
      <c r="AB977" s="4">
        <f t="shared" si="61"/>
        <v>0</v>
      </c>
      <c r="AC977" s="4">
        <f t="shared" si="62"/>
        <v>0</v>
      </c>
    </row>
    <row r="978" spans="6:29" ht="20.100000000000001" customHeight="1" x14ac:dyDescent="0.25">
      <c r="F978" s="4">
        <f t="shared" si="60"/>
        <v>0</v>
      </c>
      <c r="G978" s="211">
        <f t="shared" si="63"/>
        <v>0</v>
      </c>
      <c r="H978" s="212"/>
      <c r="I978" s="152"/>
      <c r="J978" s="152"/>
      <c r="K978" s="152"/>
      <c r="L978" s="150"/>
      <c r="M978" s="150"/>
      <c r="N978" s="150"/>
      <c r="O978" s="150"/>
      <c r="P978" s="151"/>
      <c r="Q978" s="150"/>
      <c r="R978" s="150"/>
      <c r="S978" s="150"/>
      <c r="T978" s="150"/>
      <c r="U978" s="150"/>
      <c r="V978" s="150"/>
      <c r="W978" s="150"/>
      <c r="X978" s="150"/>
      <c r="Y978" s="150"/>
      <c r="Z978" s="150"/>
      <c r="AA978" s="152"/>
      <c r="AB978" s="4">
        <f t="shared" si="61"/>
        <v>0</v>
      </c>
      <c r="AC978" s="4">
        <f t="shared" si="62"/>
        <v>0</v>
      </c>
    </row>
    <row r="979" spans="6:29" ht="20.100000000000001" customHeight="1" x14ac:dyDescent="0.25">
      <c r="F979" s="4">
        <f t="shared" si="60"/>
        <v>0</v>
      </c>
      <c r="G979" s="211">
        <f t="shared" si="63"/>
        <v>0</v>
      </c>
      <c r="H979" s="212"/>
      <c r="I979" s="152"/>
      <c r="J979" s="152"/>
      <c r="K979" s="152"/>
      <c r="L979" s="150"/>
      <c r="M979" s="150"/>
      <c r="N979" s="150"/>
      <c r="O979" s="150"/>
      <c r="P979" s="151"/>
      <c r="Q979" s="150"/>
      <c r="R979" s="150"/>
      <c r="S979" s="150"/>
      <c r="T979" s="150"/>
      <c r="U979" s="150"/>
      <c r="V979" s="150"/>
      <c r="W979" s="150"/>
      <c r="X979" s="150"/>
      <c r="Y979" s="150"/>
      <c r="Z979" s="150"/>
      <c r="AA979" s="152"/>
      <c r="AB979" s="4">
        <f t="shared" si="61"/>
        <v>0</v>
      </c>
      <c r="AC979" s="4">
        <f t="shared" si="62"/>
        <v>0</v>
      </c>
    </row>
    <row r="980" spans="6:29" ht="20.100000000000001" customHeight="1" x14ac:dyDescent="0.25">
      <c r="F980" s="4">
        <f t="shared" si="60"/>
        <v>0</v>
      </c>
      <c r="G980" s="211">
        <f t="shared" si="63"/>
        <v>0</v>
      </c>
      <c r="H980" s="212"/>
      <c r="I980" s="152"/>
      <c r="J980" s="152"/>
      <c r="K980" s="152"/>
      <c r="L980" s="150"/>
      <c r="M980" s="150"/>
      <c r="N980" s="150"/>
      <c r="O980" s="150"/>
      <c r="P980" s="151"/>
      <c r="Q980" s="150"/>
      <c r="R980" s="150"/>
      <c r="S980" s="150"/>
      <c r="T980" s="150"/>
      <c r="U980" s="150"/>
      <c r="V980" s="150"/>
      <c r="W980" s="150"/>
      <c r="X980" s="150"/>
      <c r="Y980" s="150"/>
      <c r="Z980" s="150"/>
      <c r="AA980" s="152"/>
      <c r="AB980" s="4">
        <f t="shared" si="61"/>
        <v>0</v>
      </c>
      <c r="AC980" s="4">
        <f t="shared" si="62"/>
        <v>0</v>
      </c>
    </row>
    <row r="981" spans="6:29" ht="20.100000000000001" customHeight="1" x14ac:dyDescent="0.25">
      <c r="F981" s="4">
        <f t="shared" si="60"/>
        <v>0</v>
      </c>
      <c r="G981" s="211">
        <f t="shared" si="63"/>
        <v>0</v>
      </c>
      <c r="H981" s="212"/>
      <c r="I981" s="152"/>
      <c r="J981" s="152"/>
      <c r="K981" s="152"/>
      <c r="L981" s="150"/>
      <c r="M981" s="150"/>
      <c r="N981" s="150"/>
      <c r="O981" s="150"/>
      <c r="P981" s="151"/>
      <c r="Q981" s="150"/>
      <c r="R981" s="150"/>
      <c r="S981" s="150"/>
      <c r="T981" s="150"/>
      <c r="U981" s="150"/>
      <c r="V981" s="150"/>
      <c r="W981" s="150"/>
      <c r="X981" s="150"/>
      <c r="Y981" s="150"/>
      <c r="Z981" s="150"/>
      <c r="AA981" s="152"/>
      <c r="AB981" s="4">
        <f t="shared" si="61"/>
        <v>0</v>
      </c>
      <c r="AC981" s="4">
        <f t="shared" si="62"/>
        <v>0</v>
      </c>
    </row>
    <row r="982" spans="6:29" ht="20.100000000000001" customHeight="1" x14ac:dyDescent="0.25">
      <c r="F982" s="4">
        <f t="shared" si="60"/>
        <v>0</v>
      </c>
      <c r="G982" s="211">
        <f t="shared" si="63"/>
        <v>0</v>
      </c>
      <c r="H982" s="212"/>
      <c r="I982" s="152"/>
      <c r="J982" s="152"/>
      <c r="K982" s="152"/>
      <c r="L982" s="150"/>
      <c r="M982" s="150"/>
      <c r="N982" s="150"/>
      <c r="O982" s="150"/>
      <c r="P982" s="151"/>
      <c r="Q982" s="150"/>
      <c r="R982" s="150"/>
      <c r="S982" s="150"/>
      <c r="T982" s="150"/>
      <c r="U982" s="150"/>
      <c r="V982" s="150"/>
      <c r="W982" s="150"/>
      <c r="X982" s="150"/>
      <c r="Y982" s="150"/>
      <c r="Z982" s="150"/>
      <c r="AA982" s="152"/>
      <c r="AB982" s="4">
        <f t="shared" si="61"/>
        <v>0</v>
      </c>
      <c r="AC982" s="4">
        <f t="shared" si="62"/>
        <v>0</v>
      </c>
    </row>
    <row r="983" spans="6:29" ht="20.100000000000001" customHeight="1" x14ac:dyDescent="0.25">
      <c r="F983" s="4">
        <f t="shared" si="60"/>
        <v>0</v>
      </c>
      <c r="G983" s="211">
        <f t="shared" si="63"/>
        <v>0</v>
      </c>
      <c r="H983" s="212"/>
      <c r="I983" s="152"/>
      <c r="J983" s="152"/>
      <c r="K983" s="152"/>
      <c r="L983" s="150"/>
      <c r="M983" s="150"/>
      <c r="N983" s="150"/>
      <c r="O983" s="150"/>
      <c r="P983" s="151"/>
      <c r="Q983" s="150"/>
      <c r="R983" s="150"/>
      <c r="S983" s="150"/>
      <c r="T983" s="150"/>
      <c r="U983" s="150"/>
      <c r="V983" s="150"/>
      <c r="W983" s="150"/>
      <c r="X983" s="150"/>
      <c r="Y983" s="150"/>
      <c r="Z983" s="150"/>
      <c r="AA983" s="152"/>
      <c r="AB983" s="4">
        <f t="shared" si="61"/>
        <v>0</v>
      </c>
      <c r="AC983" s="4">
        <f t="shared" si="62"/>
        <v>0</v>
      </c>
    </row>
    <row r="984" spans="6:29" ht="20.100000000000001" customHeight="1" x14ac:dyDescent="0.25">
      <c r="F984" s="4">
        <f t="shared" si="60"/>
        <v>0</v>
      </c>
      <c r="G984" s="211">
        <f t="shared" si="63"/>
        <v>0</v>
      </c>
      <c r="H984" s="212"/>
      <c r="I984" s="152"/>
      <c r="J984" s="152"/>
      <c r="K984" s="152"/>
      <c r="L984" s="150"/>
      <c r="M984" s="150"/>
      <c r="N984" s="150"/>
      <c r="O984" s="150"/>
      <c r="P984" s="151"/>
      <c r="Q984" s="150"/>
      <c r="R984" s="150"/>
      <c r="S984" s="150"/>
      <c r="T984" s="150"/>
      <c r="U984" s="150"/>
      <c r="V984" s="150"/>
      <c r="W984" s="150"/>
      <c r="X984" s="150"/>
      <c r="Y984" s="150"/>
      <c r="Z984" s="150"/>
      <c r="AA984" s="152"/>
      <c r="AB984" s="4">
        <f t="shared" si="61"/>
        <v>0</v>
      </c>
      <c r="AC984" s="4">
        <f t="shared" si="62"/>
        <v>0</v>
      </c>
    </row>
    <row r="985" spans="6:29" ht="20.100000000000001" customHeight="1" x14ac:dyDescent="0.25">
      <c r="F985" s="4">
        <f t="shared" si="60"/>
        <v>0</v>
      </c>
      <c r="G985" s="211">
        <f t="shared" si="63"/>
        <v>0</v>
      </c>
      <c r="H985" s="212"/>
      <c r="I985" s="152"/>
      <c r="J985" s="152"/>
      <c r="K985" s="152"/>
      <c r="L985" s="150"/>
      <c r="M985" s="150"/>
      <c r="N985" s="150"/>
      <c r="O985" s="150"/>
      <c r="P985" s="151"/>
      <c r="Q985" s="150"/>
      <c r="R985" s="150"/>
      <c r="S985" s="150"/>
      <c r="T985" s="150"/>
      <c r="U985" s="150"/>
      <c r="V985" s="150"/>
      <c r="W985" s="150"/>
      <c r="X985" s="150"/>
      <c r="Y985" s="150"/>
      <c r="Z985" s="150"/>
      <c r="AA985" s="152"/>
      <c r="AB985" s="4">
        <f t="shared" si="61"/>
        <v>0</v>
      </c>
      <c r="AC985" s="4">
        <f t="shared" si="62"/>
        <v>0</v>
      </c>
    </row>
    <row r="986" spans="6:29" ht="20.100000000000001" customHeight="1" x14ac:dyDescent="0.25">
      <c r="F986" s="4">
        <f t="shared" si="60"/>
        <v>0</v>
      </c>
      <c r="G986" s="211">
        <f t="shared" si="63"/>
        <v>0</v>
      </c>
      <c r="H986" s="212"/>
      <c r="I986" s="152"/>
      <c r="J986" s="152"/>
      <c r="K986" s="152"/>
      <c r="L986" s="150"/>
      <c r="M986" s="150"/>
      <c r="N986" s="150"/>
      <c r="O986" s="150"/>
      <c r="P986" s="151"/>
      <c r="Q986" s="150"/>
      <c r="R986" s="150"/>
      <c r="S986" s="150"/>
      <c r="T986" s="150"/>
      <c r="U986" s="150"/>
      <c r="V986" s="150"/>
      <c r="W986" s="150"/>
      <c r="X986" s="150"/>
      <c r="Y986" s="150"/>
      <c r="Z986" s="150"/>
      <c r="AA986" s="152"/>
      <c r="AB986" s="4">
        <f t="shared" si="61"/>
        <v>0</v>
      </c>
      <c r="AC986" s="4">
        <f t="shared" si="62"/>
        <v>0</v>
      </c>
    </row>
    <row r="987" spans="6:29" ht="20.100000000000001" customHeight="1" x14ac:dyDescent="0.25">
      <c r="F987" s="4">
        <f t="shared" si="60"/>
        <v>0</v>
      </c>
      <c r="G987" s="211">
        <f t="shared" si="63"/>
        <v>0</v>
      </c>
      <c r="H987" s="212"/>
      <c r="I987" s="152"/>
      <c r="J987" s="152"/>
      <c r="K987" s="152"/>
      <c r="L987" s="150"/>
      <c r="M987" s="150"/>
      <c r="N987" s="150"/>
      <c r="O987" s="150"/>
      <c r="P987" s="151"/>
      <c r="Q987" s="150"/>
      <c r="R987" s="150"/>
      <c r="S987" s="150"/>
      <c r="T987" s="150"/>
      <c r="U987" s="150"/>
      <c r="V987" s="150"/>
      <c r="W987" s="150"/>
      <c r="X987" s="150"/>
      <c r="Y987" s="150"/>
      <c r="Z987" s="150"/>
      <c r="AA987" s="152"/>
      <c r="AB987" s="4">
        <f t="shared" si="61"/>
        <v>0</v>
      </c>
      <c r="AC987" s="4">
        <f t="shared" si="62"/>
        <v>0</v>
      </c>
    </row>
    <row r="988" spans="6:29" ht="20.100000000000001" customHeight="1" x14ac:dyDescent="0.25">
      <c r="F988" s="4">
        <f t="shared" si="60"/>
        <v>0</v>
      </c>
      <c r="G988" s="211">
        <f t="shared" si="63"/>
        <v>0</v>
      </c>
      <c r="H988" s="212"/>
      <c r="I988" s="152"/>
      <c r="J988" s="152"/>
      <c r="K988" s="152"/>
      <c r="L988" s="150"/>
      <c r="M988" s="150"/>
      <c r="N988" s="150"/>
      <c r="O988" s="150"/>
      <c r="P988" s="151"/>
      <c r="Q988" s="150"/>
      <c r="R988" s="150"/>
      <c r="S988" s="150"/>
      <c r="T988" s="150"/>
      <c r="U988" s="150"/>
      <c r="V988" s="150"/>
      <c r="W988" s="150"/>
      <c r="X988" s="150"/>
      <c r="Y988" s="150"/>
      <c r="Z988" s="150"/>
      <c r="AA988" s="152"/>
      <c r="AB988" s="4">
        <f t="shared" si="61"/>
        <v>0</v>
      </c>
      <c r="AC988" s="4">
        <f t="shared" si="62"/>
        <v>0</v>
      </c>
    </row>
    <row r="989" spans="6:29" ht="20.100000000000001" customHeight="1" x14ac:dyDescent="0.25">
      <c r="F989" s="4">
        <f t="shared" si="60"/>
        <v>0</v>
      </c>
      <c r="G989" s="211">
        <f t="shared" si="63"/>
        <v>0</v>
      </c>
      <c r="H989" s="212"/>
      <c r="I989" s="152"/>
      <c r="J989" s="152"/>
      <c r="K989" s="152"/>
      <c r="L989" s="150"/>
      <c r="M989" s="150"/>
      <c r="N989" s="150"/>
      <c r="O989" s="150"/>
      <c r="P989" s="151"/>
      <c r="Q989" s="150"/>
      <c r="R989" s="150"/>
      <c r="S989" s="150"/>
      <c r="T989" s="150"/>
      <c r="U989" s="150"/>
      <c r="V989" s="150"/>
      <c r="W989" s="150"/>
      <c r="X989" s="150"/>
      <c r="Y989" s="150"/>
      <c r="Z989" s="150"/>
      <c r="AA989" s="152"/>
      <c r="AB989" s="4">
        <f t="shared" si="61"/>
        <v>0</v>
      </c>
      <c r="AC989" s="4">
        <f t="shared" si="62"/>
        <v>0</v>
      </c>
    </row>
    <row r="990" spans="6:29" ht="20.100000000000001" customHeight="1" x14ac:dyDescent="0.25">
      <c r="F990" s="4">
        <f t="shared" si="60"/>
        <v>0</v>
      </c>
      <c r="G990" s="211">
        <f t="shared" si="63"/>
        <v>0</v>
      </c>
      <c r="H990" s="212"/>
      <c r="I990" s="152"/>
      <c r="J990" s="152"/>
      <c r="K990" s="152"/>
      <c r="L990" s="150"/>
      <c r="M990" s="150"/>
      <c r="N990" s="150"/>
      <c r="O990" s="150"/>
      <c r="P990" s="151"/>
      <c r="Q990" s="150"/>
      <c r="R990" s="150"/>
      <c r="S990" s="150"/>
      <c r="T990" s="150"/>
      <c r="U990" s="150"/>
      <c r="V990" s="150"/>
      <c r="W990" s="150"/>
      <c r="X990" s="150"/>
      <c r="Y990" s="150"/>
      <c r="Z990" s="150"/>
      <c r="AA990" s="152"/>
      <c r="AB990" s="4">
        <f t="shared" si="61"/>
        <v>0</v>
      </c>
      <c r="AC990" s="4">
        <f t="shared" si="62"/>
        <v>0</v>
      </c>
    </row>
    <row r="991" spans="6:29" ht="20.100000000000001" customHeight="1" x14ac:dyDescent="0.25">
      <c r="F991" s="4">
        <f t="shared" si="60"/>
        <v>0</v>
      </c>
      <c r="G991" s="211">
        <f t="shared" si="63"/>
        <v>0</v>
      </c>
      <c r="H991" s="212"/>
      <c r="I991" s="152"/>
      <c r="J991" s="152"/>
      <c r="K991" s="152"/>
      <c r="L991" s="150"/>
      <c r="M991" s="150"/>
      <c r="N991" s="150"/>
      <c r="O991" s="150"/>
      <c r="P991" s="151"/>
      <c r="Q991" s="150"/>
      <c r="R991" s="150"/>
      <c r="S991" s="150"/>
      <c r="T991" s="150"/>
      <c r="U991" s="150"/>
      <c r="V991" s="150"/>
      <c r="W991" s="150"/>
      <c r="X991" s="150"/>
      <c r="Y991" s="150"/>
      <c r="Z991" s="150"/>
      <c r="AA991" s="152"/>
      <c r="AB991" s="4">
        <f t="shared" si="61"/>
        <v>0</v>
      </c>
      <c r="AC991" s="4">
        <f t="shared" si="62"/>
        <v>0</v>
      </c>
    </row>
    <row r="992" spans="6:29" ht="20.100000000000001" customHeight="1" x14ac:dyDescent="0.25">
      <c r="F992" s="4">
        <f t="shared" si="60"/>
        <v>0</v>
      </c>
      <c r="G992" s="211">
        <f t="shared" si="63"/>
        <v>0</v>
      </c>
      <c r="H992" s="212"/>
      <c r="I992" s="152"/>
      <c r="J992" s="152"/>
      <c r="K992" s="152"/>
      <c r="L992" s="150"/>
      <c r="M992" s="150"/>
      <c r="N992" s="150"/>
      <c r="O992" s="150"/>
      <c r="P992" s="151"/>
      <c r="Q992" s="150"/>
      <c r="R992" s="150"/>
      <c r="S992" s="150"/>
      <c r="T992" s="150"/>
      <c r="U992" s="150"/>
      <c r="V992" s="150"/>
      <c r="W992" s="150"/>
      <c r="X992" s="150"/>
      <c r="Y992" s="150"/>
      <c r="Z992" s="150"/>
      <c r="AA992" s="152"/>
      <c r="AB992" s="4">
        <f t="shared" si="61"/>
        <v>0</v>
      </c>
      <c r="AC992" s="4">
        <f t="shared" si="62"/>
        <v>0</v>
      </c>
    </row>
    <row r="993" spans="6:29" ht="20.100000000000001" customHeight="1" x14ac:dyDescent="0.25">
      <c r="F993" s="4">
        <f t="shared" si="60"/>
        <v>0</v>
      </c>
      <c r="G993" s="211">
        <f t="shared" si="63"/>
        <v>0</v>
      </c>
      <c r="H993" s="212"/>
      <c r="I993" s="152"/>
      <c r="J993" s="152"/>
      <c r="K993" s="152"/>
      <c r="L993" s="150"/>
      <c r="M993" s="150"/>
      <c r="N993" s="150"/>
      <c r="O993" s="150"/>
      <c r="P993" s="151"/>
      <c r="Q993" s="150"/>
      <c r="R993" s="150"/>
      <c r="S993" s="150"/>
      <c r="T993" s="150"/>
      <c r="U993" s="150"/>
      <c r="V993" s="150"/>
      <c r="W993" s="150"/>
      <c r="X993" s="150"/>
      <c r="Y993" s="150"/>
      <c r="Z993" s="150"/>
      <c r="AA993" s="152"/>
      <c r="AB993" s="4">
        <f t="shared" si="61"/>
        <v>0</v>
      </c>
      <c r="AC993" s="4">
        <f t="shared" si="62"/>
        <v>0</v>
      </c>
    </row>
    <row r="994" spans="6:29" ht="20.100000000000001" customHeight="1" x14ac:dyDescent="0.25">
      <c r="F994" s="4">
        <f t="shared" si="60"/>
        <v>0</v>
      </c>
      <c r="G994" s="211">
        <f t="shared" si="63"/>
        <v>0</v>
      </c>
      <c r="H994" s="212"/>
      <c r="I994" s="152"/>
      <c r="J994" s="152"/>
      <c r="K994" s="152"/>
      <c r="L994" s="150"/>
      <c r="M994" s="150"/>
      <c r="N994" s="150"/>
      <c r="O994" s="150"/>
      <c r="P994" s="151"/>
      <c r="Q994" s="150"/>
      <c r="R994" s="150"/>
      <c r="S994" s="150"/>
      <c r="T994" s="150"/>
      <c r="U994" s="150"/>
      <c r="V994" s="150"/>
      <c r="W994" s="150"/>
      <c r="X994" s="150"/>
      <c r="Y994" s="150"/>
      <c r="Z994" s="150"/>
      <c r="AA994" s="152"/>
      <c r="AB994" s="4">
        <f t="shared" si="61"/>
        <v>0</v>
      </c>
      <c r="AC994" s="4">
        <f t="shared" si="62"/>
        <v>0</v>
      </c>
    </row>
    <row r="995" spans="6:29" ht="20.100000000000001" customHeight="1" x14ac:dyDescent="0.25">
      <c r="F995" s="4">
        <f t="shared" si="60"/>
        <v>0</v>
      </c>
      <c r="G995" s="211">
        <f t="shared" si="63"/>
        <v>0</v>
      </c>
      <c r="H995" s="212"/>
      <c r="I995" s="152"/>
      <c r="J995" s="152"/>
      <c r="K995" s="152"/>
      <c r="L995" s="150"/>
      <c r="M995" s="150"/>
      <c r="N995" s="150"/>
      <c r="O995" s="150"/>
      <c r="P995" s="151"/>
      <c r="Q995" s="150"/>
      <c r="R995" s="150"/>
      <c r="S995" s="150"/>
      <c r="T995" s="150"/>
      <c r="U995" s="150"/>
      <c r="V995" s="150"/>
      <c r="W995" s="150"/>
      <c r="X995" s="150"/>
      <c r="Y995" s="150"/>
      <c r="Z995" s="150"/>
      <c r="AA995" s="152"/>
      <c r="AB995" s="4">
        <f t="shared" si="61"/>
        <v>0</v>
      </c>
      <c r="AC995" s="4">
        <f t="shared" si="62"/>
        <v>0</v>
      </c>
    </row>
    <row r="996" spans="6:29" ht="20.100000000000001" customHeight="1" x14ac:dyDescent="0.25">
      <c r="F996" s="4">
        <f t="shared" si="60"/>
        <v>0</v>
      </c>
      <c r="G996" s="211">
        <f t="shared" si="63"/>
        <v>0</v>
      </c>
      <c r="H996" s="212"/>
      <c r="I996" s="152"/>
      <c r="J996" s="152"/>
      <c r="K996" s="152"/>
      <c r="L996" s="150"/>
      <c r="M996" s="150"/>
      <c r="N996" s="150"/>
      <c r="O996" s="150"/>
      <c r="P996" s="151"/>
      <c r="Q996" s="150"/>
      <c r="R996" s="150"/>
      <c r="S996" s="150"/>
      <c r="T996" s="150"/>
      <c r="U996" s="150"/>
      <c r="V996" s="150"/>
      <c r="W996" s="150"/>
      <c r="X996" s="150"/>
      <c r="Y996" s="150"/>
      <c r="Z996" s="150"/>
      <c r="AA996" s="152"/>
      <c r="AB996" s="4">
        <f t="shared" si="61"/>
        <v>0</v>
      </c>
      <c r="AC996" s="4">
        <f t="shared" si="62"/>
        <v>0</v>
      </c>
    </row>
    <row r="997" spans="6:29" ht="20.100000000000001" customHeight="1" x14ac:dyDescent="0.25">
      <c r="F997" s="4">
        <f t="shared" si="60"/>
        <v>0</v>
      </c>
      <c r="G997" s="211">
        <f t="shared" si="63"/>
        <v>0</v>
      </c>
      <c r="H997" s="212"/>
      <c r="I997" s="152"/>
      <c r="J997" s="152"/>
      <c r="K997" s="152"/>
      <c r="L997" s="150"/>
      <c r="M997" s="150"/>
      <c r="N997" s="150"/>
      <c r="O997" s="150"/>
      <c r="P997" s="151"/>
      <c r="Q997" s="150"/>
      <c r="R997" s="150"/>
      <c r="S997" s="150"/>
      <c r="T997" s="150"/>
      <c r="U997" s="150"/>
      <c r="V997" s="150"/>
      <c r="W997" s="150"/>
      <c r="X997" s="150"/>
      <c r="Y997" s="150"/>
      <c r="Z997" s="150"/>
      <c r="AA997" s="152"/>
      <c r="AB997" s="4">
        <f t="shared" si="61"/>
        <v>0</v>
      </c>
      <c r="AC997" s="4">
        <f t="shared" si="62"/>
        <v>0</v>
      </c>
    </row>
    <row r="998" spans="6:29" ht="20.100000000000001" customHeight="1" x14ac:dyDescent="0.25">
      <c r="F998" s="4">
        <f t="shared" si="60"/>
        <v>0</v>
      </c>
      <c r="G998" s="211">
        <f t="shared" si="63"/>
        <v>0</v>
      </c>
      <c r="H998" s="212"/>
      <c r="I998" s="152"/>
      <c r="J998" s="152"/>
      <c r="K998" s="152"/>
      <c r="L998" s="150"/>
      <c r="M998" s="150"/>
      <c r="N998" s="150"/>
      <c r="O998" s="150"/>
      <c r="P998" s="151"/>
      <c r="Q998" s="150"/>
      <c r="R998" s="150"/>
      <c r="S998" s="150"/>
      <c r="T998" s="150"/>
      <c r="U998" s="150"/>
      <c r="V998" s="150"/>
      <c r="W998" s="150"/>
      <c r="X998" s="150"/>
      <c r="Y998" s="150"/>
      <c r="Z998" s="150"/>
      <c r="AA998" s="152"/>
      <c r="AB998" s="4">
        <f t="shared" si="61"/>
        <v>0</v>
      </c>
      <c r="AC998" s="4">
        <f t="shared" si="62"/>
        <v>0</v>
      </c>
    </row>
    <row r="999" spans="6:29" ht="20.100000000000001" customHeight="1" x14ac:dyDescent="0.25">
      <c r="F999" s="4">
        <f t="shared" si="60"/>
        <v>0</v>
      </c>
      <c r="G999" s="211">
        <f t="shared" si="63"/>
        <v>0</v>
      </c>
      <c r="H999" s="212"/>
      <c r="I999" s="152"/>
      <c r="J999" s="152"/>
      <c r="K999" s="152"/>
      <c r="L999" s="150"/>
      <c r="M999" s="150"/>
      <c r="N999" s="150"/>
      <c r="O999" s="150"/>
      <c r="P999" s="151"/>
      <c r="Q999" s="150"/>
      <c r="R999" s="150"/>
      <c r="S999" s="150"/>
      <c r="T999" s="150"/>
      <c r="U999" s="150"/>
      <c r="V999" s="150"/>
      <c r="W999" s="150"/>
      <c r="X999" s="150"/>
      <c r="Y999" s="150"/>
      <c r="Z999" s="150"/>
      <c r="AA999" s="152"/>
      <c r="AB999" s="4">
        <f t="shared" si="61"/>
        <v>0</v>
      </c>
      <c r="AC999" s="4">
        <f t="shared" si="62"/>
        <v>0</v>
      </c>
    </row>
    <row r="1000" spans="6:29" ht="20.100000000000001" customHeight="1" x14ac:dyDescent="0.25">
      <c r="F1000" s="4">
        <f t="shared" si="60"/>
        <v>0</v>
      </c>
      <c r="G1000" s="211">
        <f t="shared" si="63"/>
        <v>0</v>
      </c>
      <c r="H1000" s="212"/>
      <c r="I1000" s="152"/>
      <c r="J1000" s="152"/>
      <c r="K1000" s="152"/>
      <c r="L1000" s="150"/>
      <c r="M1000" s="150"/>
      <c r="N1000" s="150"/>
      <c r="O1000" s="150"/>
      <c r="P1000" s="151"/>
      <c r="Q1000" s="150"/>
      <c r="R1000" s="150"/>
      <c r="S1000" s="150"/>
      <c r="T1000" s="150"/>
      <c r="U1000" s="150"/>
      <c r="V1000" s="150"/>
      <c r="W1000" s="150"/>
      <c r="X1000" s="150"/>
      <c r="Y1000" s="150"/>
      <c r="Z1000" s="150"/>
      <c r="AA1000" s="152"/>
      <c r="AB1000" s="4">
        <f t="shared" si="61"/>
        <v>0</v>
      </c>
      <c r="AC1000" s="4">
        <f t="shared" si="62"/>
        <v>0</v>
      </c>
    </row>
    <row r="1001" spans="6:29" ht="20.100000000000001" customHeight="1" x14ac:dyDescent="0.25">
      <c r="F1001" s="4">
        <f t="shared" si="60"/>
        <v>0</v>
      </c>
      <c r="G1001" s="211">
        <f t="shared" si="63"/>
        <v>0</v>
      </c>
      <c r="H1001" s="212"/>
      <c r="I1001" s="152"/>
      <c r="J1001" s="152"/>
      <c r="K1001" s="152"/>
      <c r="L1001" s="150"/>
      <c r="M1001" s="150"/>
      <c r="N1001" s="150"/>
      <c r="O1001" s="150"/>
      <c r="P1001" s="151"/>
      <c r="Q1001" s="150"/>
      <c r="R1001" s="150"/>
      <c r="S1001" s="150"/>
      <c r="T1001" s="150"/>
      <c r="U1001" s="150"/>
      <c r="V1001" s="150"/>
      <c r="W1001" s="150"/>
      <c r="X1001" s="150"/>
      <c r="Y1001" s="150"/>
      <c r="Z1001" s="150"/>
      <c r="AA1001" s="152"/>
      <c r="AB1001" s="4">
        <f t="shared" si="61"/>
        <v>0</v>
      </c>
      <c r="AC1001" s="4">
        <f t="shared" si="62"/>
        <v>0</v>
      </c>
    </row>
    <row r="1002" spans="6:29" ht="20.100000000000001" customHeight="1" x14ac:dyDescent="0.25">
      <c r="F1002" s="4">
        <f t="shared" si="60"/>
        <v>0</v>
      </c>
      <c r="G1002" s="211">
        <f t="shared" si="63"/>
        <v>0</v>
      </c>
      <c r="H1002" s="212"/>
      <c r="I1002" s="152"/>
      <c r="J1002" s="152"/>
      <c r="K1002" s="152"/>
      <c r="L1002" s="150"/>
      <c r="M1002" s="150"/>
      <c r="N1002" s="150"/>
      <c r="O1002" s="150"/>
      <c r="P1002" s="151"/>
      <c r="Q1002" s="150"/>
      <c r="R1002" s="150"/>
      <c r="S1002" s="150"/>
      <c r="T1002" s="150"/>
      <c r="U1002" s="150"/>
      <c r="V1002" s="150"/>
      <c r="W1002" s="150"/>
      <c r="X1002" s="150"/>
      <c r="Y1002" s="150"/>
      <c r="Z1002" s="150"/>
      <c r="AA1002" s="152"/>
      <c r="AB1002" s="4">
        <f t="shared" si="61"/>
        <v>0</v>
      </c>
      <c r="AC1002" s="4">
        <f t="shared" si="62"/>
        <v>0</v>
      </c>
    </row>
    <row r="1003" spans="6:29" ht="20.100000000000001" customHeight="1" x14ac:dyDescent="0.25">
      <c r="F1003" s="4">
        <f t="shared" si="60"/>
        <v>0</v>
      </c>
      <c r="G1003" s="211">
        <f t="shared" si="63"/>
        <v>0</v>
      </c>
      <c r="H1003" s="212"/>
      <c r="I1003" s="152"/>
      <c r="J1003" s="152"/>
      <c r="K1003" s="152"/>
      <c r="L1003" s="150"/>
      <c r="M1003" s="150"/>
      <c r="N1003" s="150"/>
      <c r="O1003" s="150"/>
      <c r="P1003" s="151"/>
      <c r="Q1003" s="150"/>
      <c r="R1003" s="150"/>
      <c r="S1003" s="150"/>
      <c r="T1003" s="150"/>
      <c r="U1003" s="150"/>
      <c r="V1003" s="150"/>
      <c r="W1003" s="150"/>
      <c r="X1003" s="150"/>
      <c r="Y1003" s="150"/>
      <c r="Z1003" s="150"/>
      <c r="AA1003" s="152"/>
      <c r="AB1003" s="4">
        <f t="shared" si="61"/>
        <v>0</v>
      </c>
      <c r="AC1003" s="4">
        <f t="shared" si="62"/>
        <v>0</v>
      </c>
    </row>
    <row r="1004" spans="6:29" ht="20.100000000000001" customHeight="1" x14ac:dyDescent="0.25">
      <c r="F1004" s="4">
        <f t="shared" si="60"/>
        <v>0</v>
      </c>
      <c r="G1004" s="211">
        <f t="shared" si="63"/>
        <v>0</v>
      </c>
      <c r="H1004" s="212"/>
      <c r="I1004" s="152"/>
      <c r="J1004" s="152"/>
      <c r="K1004" s="152"/>
      <c r="L1004" s="150"/>
      <c r="M1004" s="150"/>
      <c r="N1004" s="150"/>
      <c r="O1004" s="150"/>
      <c r="P1004" s="151"/>
      <c r="Q1004" s="150"/>
      <c r="R1004" s="150"/>
      <c r="S1004" s="150"/>
      <c r="T1004" s="150"/>
      <c r="U1004" s="150"/>
      <c r="V1004" s="150"/>
      <c r="W1004" s="150"/>
      <c r="X1004" s="150"/>
      <c r="Y1004" s="150"/>
      <c r="Z1004" s="150"/>
      <c r="AA1004" s="152"/>
      <c r="AB1004" s="4">
        <f t="shared" si="61"/>
        <v>0</v>
      </c>
      <c r="AC1004" s="4">
        <f t="shared" si="62"/>
        <v>0</v>
      </c>
    </row>
    <row r="1005" spans="6:29" ht="20.100000000000001" customHeight="1" x14ac:dyDescent="0.25">
      <c r="F1005" s="4">
        <f t="shared" si="60"/>
        <v>0</v>
      </c>
      <c r="G1005" s="211">
        <f t="shared" si="63"/>
        <v>0</v>
      </c>
      <c r="H1005" s="212"/>
      <c r="I1005" s="152"/>
      <c r="J1005" s="152"/>
      <c r="K1005" s="152"/>
      <c r="L1005" s="150"/>
      <c r="M1005" s="150"/>
      <c r="N1005" s="150"/>
      <c r="O1005" s="150"/>
      <c r="P1005" s="151"/>
      <c r="Q1005" s="150"/>
      <c r="R1005" s="150"/>
      <c r="S1005" s="150"/>
      <c r="T1005" s="150"/>
      <c r="U1005" s="150"/>
      <c r="V1005" s="150"/>
      <c r="W1005" s="150"/>
      <c r="X1005" s="150"/>
      <c r="Y1005" s="150"/>
      <c r="Z1005" s="150"/>
      <c r="AA1005" s="152"/>
      <c r="AB1005" s="4">
        <f t="shared" si="61"/>
        <v>0</v>
      </c>
      <c r="AC1005" s="4">
        <f t="shared" si="62"/>
        <v>0</v>
      </c>
    </row>
    <row r="1006" spans="6:29" ht="20.100000000000001" customHeight="1" x14ac:dyDescent="0.25">
      <c r="F1006" s="4">
        <f t="shared" si="60"/>
        <v>0</v>
      </c>
      <c r="G1006" s="211">
        <f t="shared" si="63"/>
        <v>0</v>
      </c>
      <c r="H1006" s="212"/>
      <c r="I1006" s="152"/>
      <c r="J1006" s="152"/>
      <c r="K1006" s="152"/>
      <c r="L1006" s="150"/>
      <c r="M1006" s="150"/>
      <c r="N1006" s="150"/>
      <c r="O1006" s="150"/>
      <c r="P1006" s="151"/>
      <c r="Q1006" s="150"/>
      <c r="R1006" s="150"/>
      <c r="S1006" s="150"/>
      <c r="T1006" s="150"/>
      <c r="U1006" s="150"/>
      <c r="V1006" s="150"/>
      <c r="W1006" s="150"/>
      <c r="X1006" s="150"/>
      <c r="Y1006" s="150"/>
      <c r="Z1006" s="150"/>
      <c r="AA1006" s="152"/>
      <c r="AB1006" s="4">
        <f t="shared" si="61"/>
        <v>0</v>
      </c>
      <c r="AC1006" s="4">
        <f t="shared" si="62"/>
        <v>0</v>
      </c>
    </row>
    <row r="1007" spans="6:29" ht="20.100000000000001" customHeight="1" x14ac:dyDescent="0.25">
      <c r="F1007" s="4">
        <f t="shared" si="60"/>
        <v>0</v>
      </c>
      <c r="G1007" s="211">
        <f t="shared" si="63"/>
        <v>0</v>
      </c>
      <c r="H1007" s="212"/>
      <c r="I1007" s="152"/>
      <c r="J1007" s="152"/>
      <c r="K1007" s="152"/>
      <c r="L1007" s="150"/>
      <c r="M1007" s="150"/>
      <c r="N1007" s="150"/>
      <c r="O1007" s="150"/>
      <c r="P1007" s="151"/>
      <c r="Q1007" s="150"/>
      <c r="R1007" s="150"/>
      <c r="S1007" s="150"/>
      <c r="T1007" s="150"/>
      <c r="U1007" s="150"/>
      <c r="V1007" s="150"/>
      <c r="W1007" s="150"/>
      <c r="X1007" s="150"/>
      <c r="Y1007" s="150"/>
      <c r="Z1007" s="150"/>
      <c r="AA1007" s="152"/>
      <c r="AB1007" s="4">
        <f t="shared" si="61"/>
        <v>0</v>
      </c>
      <c r="AC1007" s="4">
        <f t="shared" si="62"/>
        <v>0</v>
      </c>
    </row>
    <row r="1008" spans="6:29" ht="20.100000000000001" customHeight="1" x14ac:dyDescent="0.25">
      <c r="F1008" s="4">
        <f t="shared" si="60"/>
        <v>0</v>
      </c>
      <c r="G1008" s="211">
        <f t="shared" si="63"/>
        <v>0</v>
      </c>
      <c r="H1008" s="212"/>
      <c r="I1008" s="152"/>
      <c r="J1008" s="152"/>
      <c r="K1008" s="152"/>
      <c r="L1008" s="150"/>
      <c r="M1008" s="150"/>
      <c r="N1008" s="150"/>
      <c r="O1008" s="150"/>
      <c r="P1008" s="151"/>
      <c r="Q1008" s="150"/>
      <c r="R1008" s="150"/>
      <c r="S1008" s="150"/>
      <c r="T1008" s="150"/>
      <c r="U1008" s="150"/>
      <c r="V1008" s="150"/>
      <c r="W1008" s="150"/>
      <c r="X1008" s="150"/>
      <c r="Y1008" s="150"/>
      <c r="Z1008" s="150"/>
      <c r="AA1008" s="152"/>
      <c r="AB1008" s="4">
        <f t="shared" si="61"/>
        <v>0</v>
      </c>
      <c r="AC1008" s="4">
        <f t="shared" si="62"/>
        <v>0</v>
      </c>
    </row>
    <row r="1009" spans="6:29" ht="20.100000000000001" customHeight="1" x14ac:dyDescent="0.25">
      <c r="F1009" s="4">
        <f t="shared" si="60"/>
        <v>0</v>
      </c>
      <c r="G1009" s="211">
        <f t="shared" si="63"/>
        <v>0</v>
      </c>
      <c r="H1009" s="212"/>
      <c r="I1009" s="152"/>
      <c r="J1009" s="152"/>
      <c r="K1009" s="152"/>
      <c r="L1009" s="150"/>
      <c r="M1009" s="150"/>
      <c r="N1009" s="150"/>
      <c r="O1009" s="150"/>
      <c r="P1009" s="151"/>
      <c r="Q1009" s="150"/>
      <c r="R1009" s="150"/>
      <c r="S1009" s="150"/>
      <c r="T1009" s="150"/>
      <c r="U1009" s="150"/>
      <c r="V1009" s="150"/>
      <c r="W1009" s="150"/>
      <c r="X1009" s="150"/>
      <c r="Y1009" s="150"/>
      <c r="Z1009" s="150"/>
      <c r="AA1009" s="152"/>
      <c r="AB1009" s="4">
        <f t="shared" si="61"/>
        <v>0</v>
      </c>
      <c r="AC1009" s="4">
        <f t="shared" si="62"/>
        <v>0</v>
      </c>
    </row>
  </sheetData>
  <sheetProtection password="CD8E" sheet="1" objects="1" scenarios="1"/>
  <mergeCells count="13">
    <mergeCell ref="S8:S9"/>
    <mergeCell ref="AA8:AA9"/>
    <mergeCell ref="T8:Z8"/>
    <mergeCell ref="R8:R9"/>
    <mergeCell ref="G8:G9"/>
    <mergeCell ref="H8:H9"/>
    <mergeCell ref="N8:N9"/>
    <mergeCell ref="O8:O9"/>
    <mergeCell ref="P8:P9"/>
    <mergeCell ref="Q8:Q9"/>
    <mergeCell ref="L8:M8"/>
    <mergeCell ref="J8:K8"/>
    <mergeCell ref="I8:I9"/>
  </mergeCells>
  <conditionalFormatting sqref="G12:AA1009 G11">
    <cfRule type="expression" dxfId="11" priority="2">
      <formula>$G10=0</formula>
    </cfRule>
  </conditionalFormatting>
  <conditionalFormatting sqref="H11:AA11">
    <cfRule type="expression" dxfId="10" priority="1">
      <formula>$G10=0</formula>
    </cfRule>
  </conditionalFormatting>
  <dataValidations count="4">
    <dataValidation type="list" allowBlank="1" showInputMessage="1" showErrorMessage="1" sqref="O10:O1009">
      <formula1>लिंग</formula1>
    </dataValidation>
    <dataValidation type="list" allowBlank="1" showInputMessage="1" showErrorMessage="1" sqref="S10:S1009">
      <formula1>लौटाना</formula1>
    </dataValidation>
    <dataValidation type="list" allowBlank="1" showInputMessage="1" showErrorMessage="1" sqref="R10:R1009">
      <formula1>प्राप्ति</formula1>
    </dataValidation>
    <dataValidation allowBlank="1" showInputMessage="1" showErrorMessage="1" prompt="क्र.सं. स्वत: प्रदर्शित होगी" sqref="G10"/>
  </dataValidations>
  <pageMargins left="0" right="0" top="0" bottom="0" header="0" footer="0"/>
  <pageSetup paperSize="9" scale="4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M44"/>
  <sheetViews>
    <sheetView view="pageBreakPreview" zoomScaleNormal="100" zoomScaleSheetLayoutView="100" workbookViewId="0">
      <pane ySplit="8" topLeftCell="A9" activePane="bottomLeft" state="frozen"/>
      <selection pane="bottomLeft" activeCell="G10" sqref="G10:V14"/>
    </sheetView>
  </sheetViews>
  <sheetFormatPr defaultRowHeight="15" x14ac:dyDescent="0.25"/>
  <cols>
    <col min="1" max="21" width="4.7109375" style="4" customWidth="1"/>
    <col min="22" max="22" width="1.7109375" style="4" customWidth="1"/>
    <col min="23" max="25" width="9.140625" style="4" hidden="1" customWidth="1"/>
    <col min="26" max="32" width="4.7109375" style="4" hidden="1" customWidth="1"/>
    <col min="33" max="39" width="4.7109375" style="4" customWidth="1"/>
    <col min="40" max="16384" width="9.140625" style="4"/>
  </cols>
  <sheetData>
    <row r="1" spans="1:39" ht="20.25" customHeight="1" x14ac:dyDescent="0.25">
      <c r="A1" s="766" t="s">
        <v>228</v>
      </c>
      <c r="B1" s="767"/>
      <c r="C1" s="767"/>
      <c r="D1" s="767"/>
      <c r="E1" s="767"/>
      <c r="F1" s="767"/>
      <c r="G1" s="767"/>
      <c r="H1" s="767"/>
      <c r="I1" s="767"/>
      <c r="J1" s="767"/>
      <c r="K1" s="767"/>
      <c r="L1" s="767"/>
      <c r="M1" s="767"/>
      <c r="N1" s="767"/>
      <c r="O1" s="767"/>
      <c r="P1" s="767"/>
      <c r="Q1" s="767"/>
      <c r="R1" s="484" t="s">
        <v>231</v>
      </c>
      <c r="S1" s="484"/>
      <c r="T1" s="484"/>
      <c r="U1" s="484"/>
      <c r="V1" s="500"/>
      <c r="Z1" s="128" t="s">
        <v>120</v>
      </c>
      <c r="AA1" s="129"/>
      <c r="AB1" s="129"/>
      <c r="AC1" s="129"/>
      <c r="AD1" s="129"/>
      <c r="AE1" s="129"/>
      <c r="AF1" s="129"/>
      <c r="AG1" s="542" t="s">
        <v>286</v>
      </c>
      <c r="AH1" s="542"/>
      <c r="AI1" s="542"/>
      <c r="AJ1" s="542"/>
      <c r="AK1" s="542"/>
      <c r="AL1" s="542"/>
      <c r="AM1" s="542"/>
    </row>
    <row r="2" spans="1:39" ht="23.25" customHeight="1" x14ac:dyDescent="0.25">
      <c r="A2" s="828" t="s">
        <v>30</v>
      </c>
      <c r="B2" s="829"/>
      <c r="C2" s="829"/>
      <c r="D2" s="829"/>
      <c r="E2" s="829"/>
      <c r="F2" s="829"/>
      <c r="G2" s="829"/>
      <c r="H2" s="829"/>
      <c r="I2" s="829"/>
      <c r="J2" s="829"/>
      <c r="K2" s="829"/>
      <c r="L2" s="829"/>
      <c r="M2" s="829"/>
      <c r="N2" s="829"/>
      <c r="O2" s="829"/>
      <c r="P2" s="829"/>
      <c r="Q2" s="829"/>
      <c r="R2" s="484"/>
      <c r="S2" s="484"/>
      <c r="T2" s="484"/>
      <c r="U2" s="484"/>
      <c r="V2" s="500"/>
      <c r="Z2" s="124"/>
      <c r="AA2" s="124"/>
      <c r="AB2" s="124"/>
      <c r="AC2" s="124"/>
      <c r="AD2" s="124"/>
      <c r="AE2" s="124"/>
      <c r="AF2" s="124"/>
      <c r="AG2" s="542"/>
      <c r="AH2" s="542"/>
      <c r="AI2" s="542"/>
      <c r="AJ2" s="542"/>
      <c r="AK2" s="542"/>
      <c r="AL2" s="542"/>
      <c r="AM2" s="542"/>
    </row>
    <row r="3" spans="1:39" ht="12.75" customHeight="1" thickBot="1" x14ac:dyDescent="0.3">
      <c r="A3" s="830" t="s">
        <v>229</v>
      </c>
      <c r="B3" s="831"/>
      <c r="C3" s="831"/>
      <c r="D3" s="831"/>
      <c r="E3" s="831"/>
      <c r="F3" s="831"/>
      <c r="G3" s="831"/>
      <c r="H3" s="831"/>
      <c r="I3" s="831"/>
      <c r="J3" s="831"/>
      <c r="K3" s="831"/>
      <c r="L3" s="831"/>
      <c r="M3" s="831"/>
      <c r="N3" s="831"/>
      <c r="O3" s="831"/>
      <c r="P3" s="831"/>
      <c r="Q3" s="831"/>
      <c r="R3" s="484" t="s">
        <v>232</v>
      </c>
      <c r="S3" s="484"/>
      <c r="T3" s="484"/>
      <c r="U3" s="484"/>
      <c r="V3" s="500"/>
      <c r="Z3" s="124"/>
      <c r="AA3" s="124"/>
      <c r="AB3" s="124"/>
      <c r="AC3" s="124"/>
      <c r="AD3" s="124"/>
      <c r="AE3" s="124"/>
      <c r="AF3" s="124"/>
      <c r="AG3" s="542"/>
      <c r="AH3" s="542"/>
      <c r="AI3" s="542"/>
      <c r="AJ3" s="542"/>
      <c r="AK3" s="542"/>
      <c r="AL3" s="542"/>
      <c r="AM3" s="542"/>
    </row>
    <row r="4" spans="1:39" ht="15" customHeight="1" thickBot="1" x14ac:dyDescent="0.3">
      <c r="A4" s="776" t="s">
        <v>230</v>
      </c>
      <c r="B4" s="777"/>
      <c r="C4" s="777"/>
      <c r="D4" s="777"/>
      <c r="E4" s="777"/>
      <c r="F4" s="777"/>
      <c r="G4" s="777"/>
      <c r="H4" s="777"/>
      <c r="I4" s="777"/>
      <c r="J4" s="777"/>
      <c r="K4" s="777"/>
      <c r="L4" s="777"/>
      <c r="M4" s="777"/>
      <c r="N4" s="777"/>
      <c r="O4" s="777"/>
      <c r="P4" s="777"/>
      <c r="Q4" s="777"/>
      <c r="R4" s="484"/>
      <c r="S4" s="484"/>
      <c r="T4" s="484"/>
      <c r="U4" s="484"/>
      <c r="V4" s="500"/>
      <c r="AA4" s="11"/>
      <c r="AI4" s="553"/>
      <c r="AJ4" s="554"/>
      <c r="AK4" s="555"/>
    </row>
    <row r="5" spans="1:39" ht="18.95" customHeight="1" thickBot="1" x14ac:dyDescent="0.3">
      <c r="A5" s="130" t="s">
        <v>233</v>
      </c>
      <c r="B5" s="673" t="s">
        <v>234</v>
      </c>
      <c r="C5" s="673"/>
      <c r="D5" s="673"/>
      <c r="E5" s="673"/>
      <c r="F5" s="673"/>
      <c r="G5" s="673"/>
      <c r="H5" s="673"/>
      <c r="I5" s="673"/>
      <c r="J5" s="806" t="str">
        <f>IFERROR(IF(AI4&gt;=1,HOME!O6,""),"")</f>
        <v/>
      </c>
      <c r="K5" s="806"/>
      <c r="L5" s="806"/>
      <c r="M5" s="806"/>
      <c r="N5" s="806"/>
      <c r="O5" s="806"/>
      <c r="P5" s="806"/>
      <c r="Q5" s="806"/>
      <c r="R5" s="806"/>
      <c r="S5" s="806"/>
      <c r="T5" s="806"/>
      <c r="U5" s="806"/>
      <c r="V5" s="807"/>
      <c r="AI5" s="556"/>
      <c r="AJ5" s="557"/>
      <c r="AK5" s="558"/>
    </row>
    <row r="6" spans="1:39" ht="18.95" customHeight="1" x14ac:dyDescent="0.25">
      <c r="A6" s="131"/>
      <c r="B6" s="795" t="s">
        <v>235</v>
      </c>
      <c r="C6" s="795"/>
      <c r="D6" s="795"/>
      <c r="E6" s="795"/>
      <c r="F6" s="795"/>
      <c r="G6" s="795"/>
      <c r="H6" s="795"/>
      <c r="I6" s="795"/>
      <c r="J6" s="808" t="str">
        <f>IFERROR(IF(AI4&gt;=1,CONCATENATE(HOME!AJ4," ",HOME!AR4),""),"")</f>
        <v/>
      </c>
      <c r="K6" s="808"/>
      <c r="L6" s="808"/>
      <c r="M6" s="808"/>
      <c r="N6" s="808"/>
      <c r="O6" s="808"/>
      <c r="P6" s="808"/>
      <c r="Q6" s="808"/>
      <c r="R6" s="808"/>
      <c r="S6" s="808"/>
      <c r="T6" s="808"/>
      <c r="U6" s="808"/>
      <c r="V6" s="809"/>
    </row>
    <row r="7" spans="1:39" ht="18.95" customHeight="1" thickBot="1" x14ac:dyDescent="0.3">
      <c r="A7" s="132"/>
      <c r="B7" s="796" t="s">
        <v>96</v>
      </c>
      <c r="C7" s="796"/>
      <c r="D7" s="796"/>
      <c r="E7" s="796"/>
      <c r="F7" s="796"/>
      <c r="G7" s="796"/>
      <c r="H7" s="796"/>
      <c r="I7" s="796"/>
      <c r="J7" s="810" t="str">
        <f>IFERROR(IF(AI4&gt;=1,HOME!U6,""),"")</f>
        <v/>
      </c>
      <c r="K7" s="810"/>
      <c r="L7" s="810"/>
      <c r="M7" s="810"/>
      <c r="N7" s="810"/>
      <c r="O7" s="810"/>
      <c r="P7" s="810"/>
      <c r="Q7" s="810"/>
      <c r="R7" s="810"/>
      <c r="S7" s="810"/>
      <c r="T7" s="810"/>
      <c r="U7" s="810"/>
      <c r="V7" s="811"/>
    </row>
    <row r="8" spans="1:39" ht="18.95" customHeight="1" x14ac:dyDescent="0.25">
      <c r="A8" s="133" t="s">
        <v>236</v>
      </c>
      <c r="B8" s="812" t="s">
        <v>237</v>
      </c>
      <c r="C8" s="813"/>
      <c r="D8" s="813"/>
      <c r="E8" s="813"/>
      <c r="F8" s="813"/>
      <c r="G8" s="813"/>
      <c r="H8" s="813"/>
      <c r="I8" s="813"/>
      <c r="J8" s="813"/>
      <c r="K8" s="813"/>
      <c r="L8" s="813"/>
      <c r="M8" s="813"/>
      <c r="N8" s="813"/>
      <c r="O8" s="813"/>
      <c r="P8" s="813"/>
      <c r="Q8" s="813"/>
      <c r="R8" s="813"/>
      <c r="S8" s="813"/>
      <c r="T8" s="813"/>
      <c r="U8" s="813"/>
      <c r="V8" s="814"/>
      <c r="Z8" s="4" t="s">
        <v>85</v>
      </c>
    </row>
    <row r="9" spans="1:39" ht="15" customHeight="1" thickBot="1" x14ac:dyDescent="0.3">
      <c r="A9" s="815" t="s">
        <v>37</v>
      </c>
      <c r="B9" s="816"/>
      <c r="C9" s="816"/>
      <c r="D9" s="816"/>
      <c r="E9" s="816"/>
      <c r="F9" s="817"/>
      <c r="G9" s="803" t="s">
        <v>246</v>
      </c>
      <c r="H9" s="804"/>
      <c r="I9" s="804"/>
      <c r="J9" s="804"/>
      <c r="K9" s="804"/>
      <c r="L9" s="804"/>
      <c r="M9" s="804"/>
      <c r="N9" s="804"/>
      <c r="O9" s="804"/>
      <c r="P9" s="804"/>
      <c r="Q9" s="804"/>
      <c r="R9" s="804"/>
      <c r="S9" s="804"/>
      <c r="T9" s="804"/>
      <c r="U9" s="804"/>
      <c r="V9" s="805"/>
      <c r="W9" s="4" t="str">
        <f>IFERROR(IF(#REF!&gt;=1,VLOOKUP(#REF!,'R-6'!$G$8:$AQ$1007,11,0),""),"")</f>
        <v/>
      </c>
      <c r="Z9" s="10" t="s">
        <v>287</v>
      </c>
    </row>
    <row r="10" spans="1:39" ht="18.95" customHeight="1" x14ac:dyDescent="0.25">
      <c r="A10" s="778"/>
      <c r="B10" s="832" t="str">
        <f>IFERROR(IF(AI4&gt;=1,CONCATENATE(Z8,J6,Z9),""),"")</f>
        <v/>
      </c>
      <c r="C10" s="832"/>
      <c r="D10" s="832"/>
      <c r="E10" s="832"/>
      <c r="F10" s="833"/>
      <c r="G10" s="797" t="s">
        <v>247</v>
      </c>
      <c r="H10" s="798"/>
      <c r="I10" s="798"/>
      <c r="J10" s="798"/>
      <c r="K10" s="798"/>
      <c r="L10" s="798"/>
      <c r="M10" s="798"/>
      <c r="N10" s="798"/>
      <c r="O10" s="798"/>
      <c r="P10" s="798"/>
      <c r="Q10" s="798"/>
      <c r="R10" s="798"/>
      <c r="S10" s="798"/>
      <c r="T10" s="798"/>
      <c r="U10" s="798"/>
      <c r="V10" s="799"/>
      <c r="W10" s="4" t="str">
        <f>IFERROR(IF(#REF!&gt;=1,VLOOKUP(#REF!,'R-6'!$G$8:$AQ$1007,12,0),""),"")</f>
        <v/>
      </c>
    </row>
    <row r="11" spans="1:39" ht="18.95" customHeight="1" x14ac:dyDescent="0.25">
      <c r="A11" s="778"/>
      <c r="B11" s="832"/>
      <c r="C11" s="832"/>
      <c r="D11" s="832"/>
      <c r="E11" s="832"/>
      <c r="F11" s="833"/>
      <c r="G11" s="797"/>
      <c r="H11" s="798"/>
      <c r="I11" s="798"/>
      <c r="J11" s="798"/>
      <c r="K11" s="798"/>
      <c r="L11" s="798"/>
      <c r="M11" s="798"/>
      <c r="N11" s="798"/>
      <c r="O11" s="798"/>
      <c r="P11" s="798"/>
      <c r="Q11" s="798"/>
      <c r="R11" s="798"/>
      <c r="S11" s="798"/>
      <c r="T11" s="798"/>
      <c r="U11" s="798"/>
      <c r="V11" s="799"/>
    </row>
    <row r="12" spans="1:39" ht="18.95" customHeight="1" x14ac:dyDescent="0.25">
      <c r="A12" s="778"/>
      <c r="B12" s="832"/>
      <c r="C12" s="832"/>
      <c r="D12" s="832"/>
      <c r="E12" s="832"/>
      <c r="F12" s="833"/>
      <c r="G12" s="797"/>
      <c r="H12" s="798"/>
      <c r="I12" s="798"/>
      <c r="J12" s="798"/>
      <c r="K12" s="798"/>
      <c r="L12" s="798"/>
      <c r="M12" s="798"/>
      <c r="N12" s="798"/>
      <c r="O12" s="798"/>
      <c r="P12" s="798"/>
      <c r="Q12" s="798"/>
      <c r="R12" s="798"/>
      <c r="S12" s="798"/>
      <c r="T12" s="798"/>
      <c r="U12" s="798"/>
      <c r="V12" s="799"/>
    </row>
    <row r="13" spans="1:39" ht="18.95" customHeight="1" x14ac:dyDescent="0.25">
      <c r="A13" s="778"/>
      <c r="B13" s="832"/>
      <c r="C13" s="832"/>
      <c r="D13" s="832"/>
      <c r="E13" s="832"/>
      <c r="F13" s="833"/>
      <c r="G13" s="797"/>
      <c r="H13" s="798"/>
      <c r="I13" s="798"/>
      <c r="J13" s="798"/>
      <c r="K13" s="798"/>
      <c r="L13" s="798"/>
      <c r="M13" s="798"/>
      <c r="N13" s="798"/>
      <c r="O13" s="798"/>
      <c r="P13" s="798"/>
      <c r="Q13" s="798"/>
      <c r="R13" s="798"/>
      <c r="S13" s="798"/>
      <c r="T13" s="798"/>
      <c r="U13" s="798"/>
      <c r="V13" s="799"/>
    </row>
    <row r="14" spans="1:39" ht="18.95" customHeight="1" thickBot="1" x14ac:dyDescent="0.3">
      <c r="A14" s="779"/>
      <c r="B14" s="834"/>
      <c r="C14" s="834"/>
      <c r="D14" s="834"/>
      <c r="E14" s="834"/>
      <c r="F14" s="835"/>
      <c r="G14" s="800"/>
      <c r="H14" s="801"/>
      <c r="I14" s="801"/>
      <c r="J14" s="801"/>
      <c r="K14" s="801"/>
      <c r="L14" s="801"/>
      <c r="M14" s="801"/>
      <c r="N14" s="801"/>
      <c r="O14" s="801"/>
      <c r="P14" s="801"/>
      <c r="Q14" s="801"/>
      <c r="R14" s="801"/>
      <c r="S14" s="801"/>
      <c r="T14" s="801"/>
      <c r="U14" s="801"/>
      <c r="V14" s="802"/>
    </row>
    <row r="15" spans="1:39" ht="29.25" customHeight="1" x14ac:dyDescent="0.25">
      <c r="A15" s="134">
        <v>1</v>
      </c>
      <c r="B15" s="771" t="s">
        <v>248</v>
      </c>
      <c r="C15" s="771"/>
      <c r="D15" s="771"/>
      <c r="E15" s="771"/>
      <c r="F15" s="772" t="str">
        <f>IFERROR(IF($AI$4&gt;=1,VLOOKUP($AI$4,'R-8क'!$G$10:$AF$1009,4,0),""),"")</f>
        <v/>
      </c>
      <c r="G15" s="772"/>
      <c r="H15" s="772"/>
      <c r="I15" s="772"/>
      <c r="J15" s="772"/>
      <c r="K15" s="772"/>
      <c r="L15" s="773"/>
      <c r="M15" s="135">
        <v>2</v>
      </c>
      <c r="N15" s="818" t="s">
        <v>285</v>
      </c>
      <c r="O15" s="819"/>
      <c r="P15" s="819"/>
      <c r="Q15" s="820"/>
      <c r="R15" s="774" t="str">
        <f>IFERROR(IF($AI$4&gt;=1,VLOOKUP($AI$4,'R-8क'!$G$10:$AF$1009,8,0),""),"")</f>
        <v/>
      </c>
      <c r="S15" s="774"/>
      <c r="T15" s="774"/>
      <c r="U15" s="774"/>
      <c r="V15" s="775"/>
      <c r="W15" s="4" t="str">
        <f>IFERROR(IF(#REF!&gt;=1,VLOOKUP(#REF!,'R-6'!$G$8:$AQ$1007,6,0),""),"")</f>
        <v/>
      </c>
    </row>
    <row r="16" spans="1:39" ht="18.95" customHeight="1" x14ac:dyDescent="0.25">
      <c r="A16" s="136">
        <v>3</v>
      </c>
      <c r="B16" s="827" t="s">
        <v>249</v>
      </c>
      <c r="C16" s="827"/>
      <c r="D16" s="827"/>
      <c r="E16" s="827"/>
      <c r="F16" s="827"/>
      <c r="G16" s="573" t="str">
        <f>IFERROR(IF($AI$4&gt;=1,VLOOKUP($AI$4,'R-8क'!$G$10:$AF$1009,5,0),""),"")</f>
        <v/>
      </c>
      <c r="H16" s="573"/>
      <c r="I16" s="573"/>
      <c r="J16" s="573"/>
      <c r="K16" s="573"/>
      <c r="L16" s="574"/>
      <c r="M16" s="127">
        <v>4</v>
      </c>
      <c r="N16" s="821" t="s">
        <v>250</v>
      </c>
      <c r="O16" s="822"/>
      <c r="P16" s="822"/>
      <c r="Q16" s="823"/>
      <c r="R16" s="573" t="str">
        <f>IFERROR(IF($AI$4&gt;=1,VLOOKUP($AI$4,'R-8क'!$G$10:$AF$1009,9,0),""),"")</f>
        <v/>
      </c>
      <c r="S16" s="573"/>
      <c r="T16" s="573"/>
      <c r="U16" s="573"/>
      <c r="V16" s="575"/>
      <c r="W16" s="4" t="str">
        <f>IFERROR(IF(#REF!&gt;=1,VLOOKUP(#REF!,'R-6'!$G$8:$AQ$1007,7,0),""),"")</f>
        <v/>
      </c>
      <c r="X16" s="4">
        <f>LEN(W16)</f>
        <v>0</v>
      </c>
    </row>
    <row r="17" spans="1:26" ht="18.95" customHeight="1" thickBot="1" x14ac:dyDescent="0.3">
      <c r="A17" s="137">
        <v>5</v>
      </c>
      <c r="B17" s="792" t="s">
        <v>251</v>
      </c>
      <c r="C17" s="793"/>
      <c r="D17" s="824"/>
      <c r="E17" s="825" t="str">
        <f>IFERROR(IF($AI$4&gt;=1,VLOOKUP($AI$4,'R-8क'!$G$10:$AF$1009,10,0),""),"")</f>
        <v/>
      </c>
      <c r="F17" s="826"/>
      <c r="G17" s="826"/>
      <c r="H17" s="826"/>
      <c r="I17" s="826"/>
      <c r="J17" s="786" t="s">
        <v>252</v>
      </c>
      <c r="K17" s="786"/>
      <c r="L17" s="786"/>
      <c r="M17" s="786"/>
      <c r="N17" s="786"/>
      <c r="O17" s="786"/>
      <c r="P17" s="786"/>
      <c r="Q17" s="787"/>
      <c r="R17" s="789" t="str">
        <f>IFERROR(IF($AI$4&gt;=1,VLOOKUP($AI$4,'R-8क'!$G$10:$AF$1009,11,0),""),"")</f>
        <v/>
      </c>
      <c r="S17" s="789"/>
      <c r="T17" s="789"/>
      <c r="U17" s="789"/>
      <c r="V17" s="790"/>
    </row>
    <row r="18" spans="1:26" ht="18.95" customHeight="1" x14ac:dyDescent="0.25">
      <c r="A18" s="138">
        <v>6</v>
      </c>
      <c r="B18" s="769" t="s">
        <v>201</v>
      </c>
      <c r="C18" s="769"/>
      <c r="D18" s="769"/>
      <c r="E18" s="769"/>
      <c r="F18" s="769"/>
      <c r="G18" s="769"/>
      <c r="H18" s="769"/>
      <c r="I18" s="769"/>
      <c r="J18" s="769"/>
      <c r="K18" s="769"/>
      <c r="L18" s="769"/>
      <c r="M18" s="769"/>
      <c r="N18" s="769"/>
      <c r="O18" s="769"/>
      <c r="P18" s="769"/>
      <c r="Q18" s="769"/>
      <c r="R18" s="769"/>
      <c r="S18" s="769"/>
      <c r="T18" s="769"/>
      <c r="U18" s="769"/>
      <c r="V18" s="770"/>
      <c r="W18" s="4" t="s">
        <v>137</v>
      </c>
      <c r="X18" s="4" t="s">
        <v>138</v>
      </c>
    </row>
    <row r="19" spans="1:26" ht="18" customHeight="1" x14ac:dyDescent="0.25">
      <c r="A19" s="88"/>
      <c r="B19" s="768" t="s">
        <v>256</v>
      </c>
      <c r="C19" s="639"/>
      <c r="D19" s="639"/>
      <c r="E19" s="639"/>
      <c r="F19" s="572" t="str">
        <f>IFERROR(IF($AI$4&gt;=1,VLOOKUP($AI$4,'R-8क'!$G$10:$AF$1009,14,0),""),"")</f>
        <v/>
      </c>
      <c r="G19" s="573"/>
      <c r="H19" s="573"/>
      <c r="I19" s="573"/>
      <c r="J19" s="573"/>
      <c r="K19" s="573"/>
      <c r="L19" s="573"/>
      <c r="M19" s="573"/>
      <c r="N19" s="573"/>
      <c r="O19" s="573"/>
      <c r="P19" s="573"/>
      <c r="Q19" s="573"/>
      <c r="R19" s="573"/>
      <c r="S19" s="573"/>
      <c r="T19" s="573"/>
      <c r="U19" s="573"/>
      <c r="V19" s="575"/>
      <c r="W19" s="4" t="str">
        <f>IFERROR(IF(#REF!&gt;=1,HOME!AQ6,""),"")</f>
        <v/>
      </c>
    </row>
    <row r="20" spans="1:26" ht="18" customHeight="1" x14ac:dyDescent="0.25">
      <c r="A20" s="88"/>
      <c r="B20" s="768" t="s">
        <v>258</v>
      </c>
      <c r="C20" s="639"/>
      <c r="D20" s="639"/>
      <c r="E20" s="639" t="str">
        <f>IFERROR(IF(#REF!&gt;=1,VLOOKUP(#REF!,'R-6'!$G$8:$AQ$1007,24,0),""),"")</f>
        <v/>
      </c>
      <c r="F20" s="572" t="str">
        <f>IFERROR(IF($AI$4&gt;=1,VLOOKUP($AI$4,'R-8क'!$G$10:$AF$1009,15,0),""),"")</f>
        <v/>
      </c>
      <c r="G20" s="573"/>
      <c r="H20" s="573"/>
      <c r="I20" s="573"/>
      <c r="J20" s="573"/>
      <c r="K20" s="573"/>
      <c r="L20" s="573"/>
      <c r="M20" s="573"/>
      <c r="N20" s="573"/>
      <c r="O20" s="573"/>
      <c r="P20" s="573"/>
      <c r="Q20" s="573"/>
      <c r="R20" s="573"/>
      <c r="S20" s="573"/>
      <c r="T20" s="573"/>
      <c r="U20" s="573"/>
      <c r="V20" s="575"/>
      <c r="W20" s="4">
        <f>LEN(W19)</f>
        <v>0</v>
      </c>
    </row>
    <row r="21" spans="1:26" ht="18" customHeight="1" x14ac:dyDescent="0.25">
      <c r="A21" s="88"/>
      <c r="B21" s="768" t="s">
        <v>257</v>
      </c>
      <c r="C21" s="639"/>
      <c r="D21" s="639"/>
      <c r="E21" s="639" t="str">
        <f>IFERROR(IF(#REF!&gt;=1,VLOOKUP(#REF!,'R-6'!$G$8:$AQ$1007,24,0),""),"")</f>
        <v/>
      </c>
      <c r="F21" s="572" t="str">
        <f>IFERROR(IF($AI$4&gt;=1,VLOOKUP($AI$4,'R-8क'!$G$10:$AF$1009,16,0),""),"")</f>
        <v/>
      </c>
      <c r="G21" s="573"/>
      <c r="H21" s="573"/>
      <c r="I21" s="573"/>
      <c r="J21" s="573"/>
      <c r="K21" s="573"/>
      <c r="L21" s="573"/>
      <c r="M21" s="573"/>
      <c r="N21" s="573"/>
      <c r="O21" s="573"/>
      <c r="P21" s="573"/>
      <c r="Q21" s="573"/>
      <c r="R21" s="573"/>
      <c r="S21" s="573"/>
      <c r="T21" s="573"/>
      <c r="U21" s="573"/>
      <c r="V21" s="575"/>
    </row>
    <row r="22" spans="1:26" ht="18" customHeight="1" x14ac:dyDescent="0.25">
      <c r="A22" s="88"/>
      <c r="B22" s="768" t="s">
        <v>259</v>
      </c>
      <c r="C22" s="639"/>
      <c r="D22" s="639"/>
      <c r="E22" s="639"/>
      <c r="F22" s="595" t="str">
        <f>IFERROR(IF($AI$4&gt;=1,VLOOKUP($AI$4,'R-8क'!$G$10:$AF$1009,17,0),""),"")</f>
        <v/>
      </c>
      <c r="G22" s="595"/>
      <c r="H22" s="595"/>
      <c r="I22" s="595"/>
      <c r="J22" s="595"/>
      <c r="K22" s="595"/>
      <c r="L22" s="595"/>
      <c r="M22" s="595"/>
      <c r="N22" s="639" t="s">
        <v>260</v>
      </c>
      <c r="O22" s="639"/>
      <c r="P22" s="639"/>
      <c r="Q22" s="572" t="str">
        <f>IFERROR(IF($AI$4&gt;=1,VLOOKUP($AI$4,'R-8क'!$G$10:$AF$1009,20,0),""),"")</f>
        <v/>
      </c>
      <c r="R22" s="573"/>
      <c r="S22" s="573"/>
      <c r="T22" s="573"/>
      <c r="U22" s="573"/>
      <c r="V22" s="575"/>
    </row>
    <row r="23" spans="1:26" ht="18" customHeight="1" thickBot="1" x14ac:dyDescent="0.3">
      <c r="A23" s="89"/>
      <c r="B23" s="792" t="s">
        <v>262</v>
      </c>
      <c r="C23" s="793"/>
      <c r="D23" s="793"/>
      <c r="E23" s="793"/>
      <c r="F23" s="794" t="str">
        <f>IFERROR(IF($AI$4&gt;=1,VLOOKUP($AI$4,'R-8क'!$G$10:$AF$1009,18,0),""),"")</f>
        <v/>
      </c>
      <c r="G23" s="794"/>
      <c r="H23" s="794"/>
      <c r="I23" s="794"/>
      <c r="J23" s="794"/>
      <c r="K23" s="794"/>
      <c r="L23" s="794"/>
      <c r="M23" s="794"/>
      <c r="N23" s="793" t="s">
        <v>261</v>
      </c>
      <c r="O23" s="793"/>
      <c r="P23" s="793"/>
      <c r="Q23" s="788" t="str">
        <f>IFERROR(IF($AI$4&gt;=1,VLOOKUP($AI$4,'R-8क'!$G$10:$AF$1009,19,0),""),"")</f>
        <v/>
      </c>
      <c r="R23" s="789"/>
      <c r="S23" s="789"/>
      <c r="T23" s="789"/>
      <c r="U23" s="789"/>
      <c r="V23" s="790"/>
    </row>
    <row r="24" spans="1:26" ht="18" customHeight="1" x14ac:dyDescent="0.25">
      <c r="A24" s="139"/>
      <c r="B24" s="764" t="s">
        <v>263</v>
      </c>
      <c r="C24" s="764"/>
      <c r="D24" s="764"/>
      <c r="E24" s="764"/>
      <c r="F24" s="764"/>
      <c r="G24" s="764"/>
      <c r="H24" s="764"/>
      <c r="I24" s="764"/>
      <c r="J24" s="764"/>
      <c r="K24" s="764"/>
      <c r="L24" s="764"/>
      <c r="M24" s="764"/>
      <c r="N24" s="764"/>
      <c r="O24" s="764"/>
      <c r="P24" s="764"/>
      <c r="Q24" s="764"/>
      <c r="R24" s="764"/>
      <c r="S24" s="764"/>
      <c r="T24" s="764"/>
      <c r="U24" s="764"/>
      <c r="V24" s="791"/>
    </row>
    <row r="25" spans="1:26" ht="18.95" customHeight="1" thickBot="1" x14ac:dyDescent="0.3">
      <c r="A25" s="89"/>
      <c r="B25" s="784" t="str">
        <f>IFERROR(IF($AI$4&gt;=1,VLOOKUP($AI$4,'R-8क'!$G$10:$AF$1009,21,0),""),"")</f>
        <v/>
      </c>
      <c r="C25" s="738"/>
      <c r="D25" s="738"/>
      <c r="E25" s="738"/>
      <c r="F25" s="738"/>
      <c r="G25" s="738"/>
      <c r="H25" s="738"/>
      <c r="I25" s="738"/>
      <c r="J25" s="738"/>
      <c r="K25" s="738"/>
      <c r="L25" s="738"/>
      <c r="M25" s="738"/>
      <c r="N25" s="738"/>
      <c r="O25" s="738"/>
      <c r="P25" s="738"/>
      <c r="Q25" s="738"/>
      <c r="R25" s="738"/>
      <c r="S25" s="738"/>
      <c r="T25" s="738"/>
      <c r="U25" s="738"/>
      <c r="V25" s="785"/>
    </row>
    <row r="26" spans="1:26" ht="18.95" customHeight="1" x14ac:dyDescent="0.25">
      <c r="A26" s="139"/>
      <c r="B26" s="140">
        <v>1</v>
      </c>
      <c r="C26" s="764" t="s">
        <v>253</v>
      </c>
      <c r="D26" s="764"/>
      <c r="E26" s="764"/>
      <c r="F26" s="764"/>
      <c r="G26" s="764"/>
      <c r="H26" s="764"/>
      <c r="I26" s="764"/>
      <c r="J26" s="764"/>
      <c r="K26" s="764"/>
      <c r="L26" s="764"/>
      <c r="M26" s="764"/>
      <c r="N26" s="764"/>
      <c r="O26" s="765"/>
      <c r="P26" s="141" t="str">
        <f>IFERROR(IF($AI$4&gt;=1,(IF($Z$26=1,$Z$1,"")),""),"")</f>
        <v/>
      </c>
      <c r="Q26" s="751"/>
      <c r="R26" s="752"/>
      <c r="S26" s="752"/>
      <c r="T26" s="752"/>
      <c r="U26" s="752"/>
      <c r="V26" s="753"/>
      <c r="Z26" s="4" t="str">
        <f>IFERROR(IF($AI$4&gt;=1,VLOOKUP($AI$4,'R-8क'!$G$10:$AF$1009,22,0),""),"")</f>
        <v/>
      </c>
    </row>
    <row r="27" spans="1:26" ht="18.95" customHeight="1" x14ac:dyDescent="0.25">
      <c r="A27" s="88"/>
      <c r="B27" s="125">
        <v>2</v>
      </c>
      <c r="C27" s="506" t="s">
        <v>254</v>
      </c>
      <c r="D27" s="506"/>
      <c r="E27" s="506"/>
      <c r="F27" s="506"/>
      <c r="G27" s="506"/>
      <c r="H27" s="506"/>
      <c r="I27" s="506"/>
      <c r="J27" s="506"/>
      <c r="K27" s="506"/>
      <c r="L27" s="506"/>
      <c r="M27" s="506"/>
      <c r="N27" s="506"/>
      <c r="O27" s="734"/>
      <c r="P27" s="110" t="str">
        <f>IFERROR(IF($AI$4&gt;=1,(IF($Z$26=2,$Z$1,"")),""),"")</f>
        <v/>
      </c>
      <c r="Q27" s="754"/>
      <c r="R27" s="577"/>
      <c r="S27" s="577"/>
      <c r="T27" s="577"/>
      <c r="U27" s="577"/>
      <c r="V27" s="578"/>
    </row>
    <row r="28" spans="1:26" ht="18.95" customHeight="1" thickBot="1" x14ac:dyDescent="0.3">
      <c r="A28" s="89"/>
      <c r="B28" s="126">
        <v>3</v>
      </c>
      <c r="C28" s="581" t="s">
        <v>255</v>
      </c>
      <c r="D28" s="581"/>
      <c r="E28" s="581"/>
      <c r="F28" s="581"/>
      <c r="G28" s="581"/>
      <c r="H28" s="581"/>
      <c r="I28" s="581"/>
      <c r="J28" s="581"/>
      <c r="K28" s="581"/>
      <c r="L28" s="581"/>
      <c r="M28" s="581"/>
      <c r="N28" s="581"/>
      <c r="O28" s="581"/>
      <c r="P28" s="142" t="str">
        <f>IFERROR(IF($AI$4&gt;=1,(IF($Z$26=3,$Z$1,"")),""),"")</f>
        <v/>
      </c>
      <c r="Q28" s="755"/>
      <c r="R28" s="583"/>
      <c r="S28" s="583"/>
      <c r="T28" s="583"/>
      <c r="U28" s="583"/>
      <c r="V28" s="756"/>
    </row>
    <row r="29" spans="1:26" ht="18.95" customHeight="1" x14ac:dyDescent="0.25">
      <c r="A29" s="139"/>
      <c r="B29" s="757" t="s">
        <v>320</v>
      </c>
      <c r="C29" s="374"/>
      <c r="D29" s="374"/>
      <c r="E29" s="374"/>
      <c r="F29" s="374"/>
      <c r="G29" s="374"/>
      <c r="H29" s="374"/>
      <c r="I29" s="374"/>
      <c r="J29" s="374"/>
      <c r="K29" s="374"/>
      <c r="L29" s="374"/>
      <c r="M29" s="374"/>
      <c r="N29" s="758"/>
      <c r="O29" s="763" t="s">
        <v>132</v>
      </c>
      <c r="P29" s="763"/>
      <c r="Q29" s="763"/>
      <c r="R29" s="763"/>
      <c r="S29" s="759"/>
      <c r="T29" s="759"/>
      <c r="U29" s="759"/>
      <c r="V29" s="760"/>
      <c r="Z29" s="4" t="str">
        <f>IFERROR(IF($AI$4&gt;=1,VLOOKUP($AI$4,'R-8क'!$G$10:$AF$1009,23,0),""),"")</f>
        <v/>
      </c>
    </row>
    <row r="30" spans="1:26" ht="18.95" customHeight="1" x14ac:dyDescent="0.25">
      <c r="A30" s="88"/>
      <c r="B30" s="110" t="str">
        <f>IFERROR(IF($AI$4&gt;=1,(IF($Z$29=1,$Z$1,"")),""),"")</f>
        <v/>
      </c>
      <c r="C30" s="733" t="s">
        <v>264</v>
      </c>
      <c r="D30" s="506"/>
      <c r="E30" s="506"/>
      <c r="F30" s="506"/>
      <c r="G30" s="506"/>
      <c r="H30" s="506"/>
      <c r="I30" s="506"/>
      <c r="J30" s="506"/>
      <c r="K30" s="506"/>
      <c r="L30" s="506"/>
      <c r="M30" s="506"/>
      <c r="N30" s="734"/>
      <c r="O30" s="762" t="str">
        <f>IFERROR(IF($AI$4&gt;=1,VLOOKUP($AI$4,'R-8क'!$G$10:$AF$1009,2,0),""),"")</f>
        <v/>
      </c>
      <c r="P30" s="762"/>
      <c r="Q30" s="762"/>
      <c r="R30" s="762"/>
      <c r="S30" s="628"/>
      <c r="T30" s="628"/>
      <c r="U30" s="628"/>
      <c r="V30" s="739"/>
    </row>
    <row r="31" spans="1:26" ht="18.95" customHeight="1" x14ac:dyDescent="0.25">
      <c r="A31" s="88"/>
      <c r="B31" s="110" t="str">
        <f>IFERROR(IF($AI$4&gt;=1,(IF($Z$29=2,$Z$1,"")),""),"")</f>
        <v/>
      </c>
      <c r="C31" s="733" t="s">
        <v>281</v>
      </c>
      <c r="D31" s="506"/>
      <c r="E31" s="506"/>
      <c r="F31" s="506"/>
      <c r="G31" s="506"/>
      <c r="H31" s="506"/>
      <c r="I31" s="506"/>
      <c r="J31" s="506"/>
      <c r="K31" s="506"/>
      <c r="L31" s="506"/>
      <c r="M31" s="506"/>
      <c r="N31" s="734"/>
      <c r="O31" s="736" t="s">
        <v>283</v>
      </c>
      <c r="P31" s="736"/>
      <c r="Q31" s="736"/>
      <c r="R31" s="736"/>
      <c r="S31" s="736"/>
      <c r="T31" s="736"/>
      <c r="U31" s="736"/>
      <c r="V31" s="761"/>
    </row>
    <row r="32" spans="1:26" ht="18.95" customHeight="1" thickBot="1" x14ac:dyDescent="0.3">
      <c r="A32" s="89"/>
      <c r="B32" s="581" t="s">
        <v>282</v>
      </c>
      <c r="C32" s="581"/>
      <c r="D32" s="581"/>
      <c r="E32" s="581"/>
      <c r="F32" s="581"/>
      <c r="G32" s="581"/>
      <c r="H32" s="581"/>
      <c r="I32" s="581"/>
      <c r="J32" s="581"/>
      <c r="K32" s="581"/>
      <c r="L32" s="581"/>
      <c r="M32" s="581"/>
      <c r="N32" s="737"/>
      <c r="O32" s="738" t="str">
        <f>IFERROR(IF($AI$4&gt;=1,HOME!AG8,""),"")</f>
        <v/>
      </c>
      <c r="P32" s="738"/>
      <c r="Q32" s="738"/>
      <c r="R32" s="738"/>
      <c r="S32" s="749" t="s">
        <v>284</v>
      </c>
      <c r="T32" s="749"/>
      <c r="U32" s="749"/>
      <c r="V32" s="750"/>
    </row>
    <row r="33" spans="1:22" ht="18.95" customHeight="1" x14ac:dyDescent="0.25">
      <c r="A33" s="744" t="s">
        <v>265</v>
      </c>
      <c r="B33" s="745"/>
      <c r="C33" s="745"/>
      <c r="D33" s="745"/>
      <c r="E33" s="745"/>
      <c r="F33" s="745"/>
      <c r="G33" s="745"/>
      <c r="H33" s="745"/>
      <c r="I33" s="745"/>
      <c r="J33" s="745"/>
      <c r="K33" s="745"/>
      <c r="L33" s="745"/>
      <c r="M33" s="745"/>
      <c r="N33" s="745"/>
      <c r="O33" s="745"/>
      <c r="P33" s="745"/>
      <c r="Q33" s="745"/>
      <c r="R33" s="745"/>
      <c r="S33" s="745"/>
      <c r="T33" s="745"/>
      <c r="U33" s="745"/>
      <c r="V33" s="746"/>
    </row>
    <row r="34" spans="1:22" ht="18.95" customHeight="1" x14ac:dyDescent="0.25">
      <c r="A34" s="143" t="s">
        <v>266</v>
      </c>
      <c r="B34" s="747" t="s">
        <v>267</v>
      </c>
      <c r="C34" s="747"/>
      <c r="D34" s="747"/>
      <c r="E34" s="747"/>
      <c r="F34" s="747"/>
      <c r="G34" s="747"/>
      <c r="H34" s="747"/>
      <c r="I34" s="747"/>
      <c r="J34" s="747"/>
      <c r="K34" s="747"/>
      <c r="L34" s="747"/>
      <c r="M34" s="747"/>
      <c r="N34" s="747"/>
      <c r="O34" s="747"/>
      <c r="P34" s="747"/>
      <c r="Q34" s="747"/>
      <c r="R34" s="747"/>
      <c r="S34" s="747"/>
      <c r="T34" s="747"/>
      <c r="U34" s="747"/>
      <c r="V34" s="748"/>
    </row>
    <row r="35" spans="1:22" ht="18.95" customHeight="1" x14ac:dyDescent="0.25">
      <c r="A35" s="735" t="s">
        <v>268</v>
      </c>
      <c r="B35" s="736"/>
      <c r="C35" s="736"/>
      <c r="D35" s="736" t="s">
        <v>269</v>
      </c>
      <c r="E35" s="736"/>
      <c r="F35" s="736"/>
      <c r="G35" s="736"/>
      <c r="H35" s="736"/>
      <c r="I35" s="736"/>
      <c r="J35" s="732" t="s">
        <v>276</v>
      </c>
      <c r="K35" s="732"/>
      <c r="L35" s="732"/>
      <c r="M35" s="732"/>
      <c r="N35" s="732"/>
      <c r="O35" s="732"/>
      <c r="P35" s="732"/>
      <c r="Q35" s="732"/>
      <c r="R35" s="628" t="s">
        <v>275</v>
      </c>
      <c r="S35" s="628"/>
      <c r="T35" s="628"/>
      <c r="U35" s="628"/>
      <c r="V35" s="739"/>
    </row>
    <row r="36" spans="1:22" ht="18.95" customHeight="1" x14ac:dyDescent="0.25">
      <c r="A36" s="730"/>
      <c r="B36" s="731"/>
      <c r="C36" s="731"/>
      <c r="D36" s="731"/>
      <c r="E36" s="731"/>
      <c r="F36" s="731"/>
      <c r="G36" s="731"/>
      <c r="H36" s="731"/>
      <c r="I36" s="731"/>
      <c r="J36" s="732"/>
      <c r="K36" s="732"/>
      <c r="L36" s="732"/>
      <c r="M36" s="732"/>
      <c r="N36" s="732"/>
      <c r="O36" s="732"/>
      <c r="P36" s="732"/>
      <c r="Q36" s="732"/>
      <c r="R36" s="628"/>
      <c r="S36" s="628"/>
      <c r="T36" s="628"/>
      <c r="U36" s="628"/>
      <c r="V36" s="739"/>
    </row>
    <row r="37" spans="1:22" ht="18.95" customHeight="1" x14ac:dyDescent="0.25">
      <c r="A37" s="735" t="s">
        <v>270</v>
      </c>
      <c r="B37" s="736"/>
      <c r="C37" s="736"/>
      <c r="D37" s="736" t="s">
        <v>271</v>
      </c>
      <c r="E37" s="736"/>
      <c r="F37" s="736"/>
      <c r="G37" s="736"/>
      <c r="H37" s="736"/>
      <c r="I37" s="736"/>
      <c r="J37" s="732"/>
      <c r="K37" s="732"/>
      <c r="L37" s="732"/>
      <c r="M37" s="732"/>
      <c r="N37" s="732"/>
      <c r="O37" s="732"/>
      <c r="P37" s="732"/>
      <c r="Q37" s="732"/>
      <c r="R37" s="628"/>
      <c r="S37" s="628"/>
      <c r="T37" s="628"/>
      <c r="U37" s="628"/>
      <c r="V37" s="739"/>
    </row>
    <row r="38" spans="1:22" ht="18.95" customHeight="1" x14ac:dyDescent="0.25">
      <c r="A38" s="730"/>
      <c r="B38" s="731"/>
      <c r="C38" s="731"/>
      <c r="D38" s="731"/>
      <c r="E38" s="731"/>
      <c r="F38" s="731"/>
      <c r="G38" s="731"/>
      <c r="H38" s="731"/>
      <c r="I38" s="731"/>
      <c r="J38" s="628"/>
      <c r="K38" s="628"/>
      <c r="L38" s="628"/>
      <c r="M38" s="628"/>
      <c r="N38" s="628"/>
      <c r="O38" s="628"/>
      <c r="P38" s="628"/>
      <c r="Q38" s="628"/>
      <c r="R38" s="628"/>
      <c r="S38" s="628"/>
      <c r="T38" s="628"/>
      <c r="U38" s="628"/>
      <c r="V38" s="739"/>
    </row>
    <row r="39" spans="1:22" ht="18.95" customHeight="1" x14ac:dyDescent="0.25">
      <c r="A39" s="735" t="s">
        <v>273</v>
      </c>
      <c r="B39" s="736"/>
      <c r="C39" s="736"/>
      <c r="D39" s="736" t="s">
        <v>274</v>
      </c>
      <c r="E39" s="736"/>
      <c r="F39" s="736"/>
      <c r="G39" s="736"/>
      <c r="H39" s="736"/>
      <c r="I39" s="736"/>
      <c r="J39" s="628"/>
      <c r="K39" s="628"/>
      <c r="L39" s="628"/>
      <c r="M39" s="628"/>
      <c r="N39" s="628"/>
      <c r="O39" s="628"/>
      <c r="P39" s="628"/>
      <c r="Q39" s="628"/>
      <c r="R39" s="628"/>
      <c r="S39" s="628"/>
      <c r="T39" s="628"/>
      <c r="U39" s="628"/>
      <c r="V39" s="739"/>
    </row>
    <row r="40" spans="1:22" ht="18.95" customHeight="1" x14ac:dyDescent="0.25">
      <c r="A40" s="730"/>
      <c r="B40" s="731"/>
      <c r="C40" s="731"/>
      <c r="D40" s="731"/>
      <c r="E40" s="731"/>
      <c r="F40" s="731"/>
      <c r="G40" s="731"/>
      <c r="H40" s="731"/>
      <c r="I40" s="731"/>
      <c r="J40" s="628"/>
      <c r="K40" s="628"/>
      <c r="L40" s="628"/>
      <c r="M40" s="628"/>
      <c r="N40" s="628"/>
      <c r="O40" s="628"/>
      <c r="P40" s="628"/>
      <c r="Q40" s="628"/>
      <c r="R40" s="628"/>
      <c r="S40" s="628"/>
      <c r="T40" s="628"/>
      <c r="U40" s="628"/>
      <c r="V40" s="739"/>
    </row>
    <row r="41" spans="1:22" ht="18.95" customHeight="1" thickBot="1" x14ac:dyDescent="0.3">
      <c r="A41" s="144" t="s">
        <v>272</v>
      </c>
      <c r="B41" s="145"/>
      <c r="C41" s="742"/>
      <c r="D41" s="742"/>
      <c r="E41" s="742"/>
      <c r="F41" s="742"/>
      <c r="G41" s="742"/>
      <c r="H41" s="742"/>
      <c r="I41" s="743"/>
      <c r="J41" s="740"/>
      <c r="K41" s="740"/>
      <c r="L41" s="740"/>
      <c r="M41" s="740"/>
      <c r="N41" s="740"/>
      <c r="O41" s="740"/>
      <c r="P41" s="740"/>
      <c r="Q41" s="740"/>
      <c r="R41" s="740"/>
      <c r="S41" s="740"/>
      <c r="T41" s="740"/>
      <c r="U41" s="740"/>
      <c r="V41" s="741"/>
    </row>
    <row r="42" spans="1:22" ht="18.95" customHeight="1" x14ac:dyDescent="0.25">
      <c r="A42" s="146" t="s">
        <v>278</v>
      </c>
      <c r="B42" s="757" t="s">
        <v>277</v>
      </c>
      <c r="C42" s="757"/>
      <c r="D42" s="757"/>
      <c r="E42" s="757"/>
      <c r="F42" s="757"/>
      <c r="G42" s="757"/>
      <c r="H42" s="757"/>
      <c r="I42" s="757"/>
      <c r="J42" s="757"/>
      <c r="K42" s="757"/>
      <c r="L42" s="757"/>
      <c r="M42" s="757"/>
      <c r="N42" s="757"/>
      <c r="O42" s="757"/>
      <c r="P42" s="757"/>
      <c r="Q42" s="757"/>
      <c r="R42" s="757"/>
      <c r="S42" s="757"/>
      <c r="T42" s="757"/>
      <c r="U42" s="757"/>
      <c r="V42" s="780"/>
    </row>
    <row r="43" spans="1:22" ht="18.95" customHeight="1" x14ac:dyDescent="0.25">
      <c r="A43" s="735" t="s">
        <v>279</v>
      </c>
      <c r="B43" s="736"/>
      <c r="C43" s="736"/>
      <c r="D43" s="736"/>
      <c r="E43" s="736"/>
      <c r="F43" s="736"/>
      <c r="G43" s="736"/>
      <c r="H43" s="736"/>
      <c r="I43" s="736"/>
      <c r="J43" s="736" t="s">
        <v>280</v>
      </c>
      <c r="K43" s="736"/>
      <c r="L43" s="736"/>
      <c r="M43" s="736"/>
      <c r="N43" s="736"/>
      <c r="O43" s="736"/>
      <c r="P43" s="736"/>
      <c r="Q43" s="736"/>
      <c r="R43" s="736"/>
      <c r="S43" s="736"/>
      <c r="T43" s="736"/>
      <c r="U43" s="736"/>
      <c r="V43" s="761"/>
    </row>
    <row r="44" spans="1:22" ht="30" customHeight="1" thickBot="1" x14ac:dyDescent="0.3">
      <c r="A44" s="781"/>
      <c r="B44" s="782"/>
      <c r="C44" s="782"/>
      <c r="D44" s="782"/>
      <c r="E44" s="782"/>
      <c r="F44" s="782"/>
      <c r="G44" s="782"/>
      <c r="H44" s="782"/>
      <c r="I44" s="782"/>
      <c r="J44" s="782"/>
      <c r="K44" s="782"/>
      <c r="L44" s="782"/>
      <c r="M44" s="782"/>
      <c r="N44" s="782"/>
      <c r="O44" s="782"/>
      <c r="P44" s="782"/>
      <c r="Q44" s="782"/>
      <c r="R44" s="782"/>
      <c r="S44" s="782"/>
      <c r="T44" s="782"/>
      <c r="U44" s="782"/>
      <c r="V44" s="783"/>
    </row>
  </sheetData>
  <sheetProtection password="CD8E" sheet="1" objects="1" scenarios="1"/>
  <mergeCells count="90">
    <mergeCell ref="AG1:AM3"/>
    <mergeCell ref="AI4:AK5"/>
    <mergeCell ref="A9:F9"/>
    <mergeCell ref="B20:E20"/>
    <mergeCell ref="V1:V4"/>
    <mergeCell ref="R17:V17"/>
    <mergeCell ref="N15:Q15"/>
    <mergeCell ref="N16:Q16"/>
    <mergeCell ref="B17:D17"/>
    <mergeCell ref="E17:I17"/>
    <mergeCell ref="B16:F16"/>
    <mergeCell ref="G16:L16"/>
    <mergeCell ref="A2:Q2"/>
    <mergeCell ref="A3:Q3"/>
    <mergeCell ref="B10:F14"/>
    <mergeCell ref="B5:I5"/>
    <mergeCell ref="B6:I6"/>
    <mergeCell ref="B7:I7"/>
    <mergeCell ref="G10:V14"/>
    <mergeCell ref="G9:V9"/>
    <mergeCell ref="J5:V5"/>
    <mergeCell ref="J6:V6"/>
    <mergeCell ref="J7:V7"/>
    <mergeCell ref="B8:V8"/>
    <mergeCell ref="A10:A14"/>
    <mergeCell ref="B42:V42"/>
    <mergeCell ref="A43:I43"/>
    <mergeCell ref="A44:I44"/>
    <mergeCell ref="J43:V43"/>
    <mergeCell ref="J44:V44"/>
    <mergeCell ref="B25:V25"/>
    <mergeCell ref="J17:Q17"/>
    <mergeCell ref="Q22:V22"/>
    <mergeCell ref="Q23:V23"/>
    <mergeCell ref="B24:V24"/>
    <mergeCell ref="B23:E23"/>
    <mergeCell ref="F23:M23"/>
    <mergeCell ref="N23:P23"/>
    <mergeCell ref="B21:E21"/>
    <mergeCell ref="C28:O28"/>
    <mergeCell ref="A1:Q1"/>
    <mergeCell ref="R1:U2"/>
    <mergeCell ref="B19:E19"/>
    <mergeCell ref="B22:E22"/>
    <mergeCell ref="F22:M22"/>
    <mergeCell ref="N22:P22"/>
    <mergeCell ref="B18:V18"/>
    <mergeCell ref="F19:V19"/>
    <mergeCell ref="F20:V20"/>
    <mergeCell ref="F21:V21"/>
    <mergeCell ref="B15:E15"/>
    <mergeCell ref="F15:L15"/>
    <mergeCell ref="R15:V15"/>
    <mergeCell ref="R16:V16"/>
    <mergeCell ref="A4:Q4"/>
    <mergeCell ref="R3:U4"/>
    <mergeCell ref="B34:V34"/>
    <mergeCell ref="S32:V32"/>
    <mergeCell ref="Q26:V26"/>
    <mergeCell ref="Q27:V27"/>
    <mergeCell ref="Q28:V28"/>
    <mergeCell ref="B29:N29"/>
    <mergeCell ref="S29:V31"/>
    <mergeCell ref="O31:R31"/>
    <mergeCell ref="O30:R30"/>
    <mergeCell ref="O29:R29"/>
    <mergeCell ref="C26:O26"/>
    <mergeCell ref="C27:O27"/>
    <mergeCell ref="C30:N30"/>
    <mergeCell ref="A38:C38"/>
    <mergeCell ref="D35:I35"/>
    <mergeCell ref="D36:I36"/>
    <mergeCell ref="D37:I37"/>
    <mergeCell ref="D38:I38"/>
    <mergeCell ref="A40:C40"/>
    <mergeCell ref="D40:I40"/>
    <mergeCell ref="J35:Q37"/>
    <mergeCell ref="C31:N31"/>
    <mergeCell ref="A39:C39"/>
    <mergeCell ref="D39:I39"/>
    <mergeCell ref="B32:N32"/>
    <mergeCell ref="O32:R32"/>
    <mergeCell ref="R35:V37"/>
    <mergeCell ref="J38:Q41"/>
    <mergeCell ref="R38:V41"/>
    <mergeCell ref="C41:I41"/>
    <mergeCell ref="A33:V33"/>
    <mergeCell ref="A36:C36"/>
    <mergeCell ref="A35:C35"/>
    <mergeCell ref="A37:C37"/>
  </mergeCells>
  <dataValidations count="1">
    <dataValidation type="list" allowBlank="1" showInputMessage="1" showErrorMessage="1" sqref="AI4:AK5">
      <formula1>SND</formula1>
    </dataValidation>
  </dataValidations>
  <pageMargins left="0" right="0" top="0" bottom="0"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E1:O735"/>
  <sheetViews>
    <sheetView view="pageBreakPreview" topLeftCell="E1" zoomScaleNormal="100" zoomScaleSheetLayoutView="100" workbookViewId="0">
      <pane xSplit="3" ySplit="5" topLeftCell="H13" activePane="bottomRight" state="frozen"/>
      <selection activeCell="E1" sqref="E1"/>
      <selection pane="topRight" activeCell="H1" sqref="H1"/>
      <selection pane="bottomLeft" activeCell="E6" sqref="E6"/>
      <selection pane="bottomRight" activeCell="H18" sqref="H18"/>
    </sheetView>
  </sheetViews>
  <sheetFormatPr defaultRowHeight="15" x14ac:dyDescent="0.25"/>
  <cols>
    <col min="1" max="4" width="0" style="4" hidden="1" customWidth="1"/>
    <col min="5" max="5" width="5.85546875" style="4" customWidth="1"/>
    <col min="6" max="6" width="12.7109375" style="4" customWidth="1"/>
    <col min="7" max="8" width="17.7109375" style="4" customWidth="1"/>
    <col min="9" max="9" width="7.42578125" style="4" customWidth="1"/>
    <col min="10" max="10" width="22" style="4" customWidth="1"/>
    <col min="11" max="11" width="12.7109375" style="4" customWidth="1"/>
    <col min="12" max="12" width="17.7109375" style="4" customWidth="1"/>
    <col min="13" max="13" width="15.7109375" style="4" customWidth="1"/>
    <col min="14" max="14" width="14.5703125" style="4" customWidth="1"/>
    <col min="15" max="16384" width="9.140625" style="4"/>
  </cols>
  <sheetData>
    <row r="1" spans="5:15" ht="20.100000000000001" customHeight="1" x14ac:dyDescent="0.25">
      <c r="E1" s="837" t="s">
        <v>244</v>
      </c>
      <c r="F1" s="837"/>
      <c r="G1" s="837"/>
      <c r="H1" s="838" t="str">
        <f>CONCATENATE(HOME!AJ4," (",HOME!AR4,")")</f>
        <v xml:space="preserve"> ()</v>
      </c>
      <c r="I1" s="838"/>
      <c r="J1" s="838"/>
      <c r="K1" s="838"/>
      <c r="L1" s="94" t="s">
        <v>245</v>
      </c>
      <c r="M1" s="838">
        <f>HOME!Q10</f>
        <v>0</v>
      </c>
      <c r="N1" s="838"/>
    </row>
    <row r="2" spans="5:15" ht="20.100000000000001" customHeight="1" x14ac:dyDescent="0.25">
      <c r="E2" s="837" t="s">
        <v>7</v>
      </c>
      <c r="F2" s="837"/>
      <c r="G2" s="837"/>
      <c r="H2" s="838">
        <f>HOME!AG8</f>
        <v>0</v>
      </c>
      <c r="I2" s="838"/>
      <c r="J2" s="838"/>
      <c r="K2" s="838"/>
      <c r="L2" s="94" t="s">
        <v>359</v>
      </c>
      <c r="M2" s="838">
        <f>HOME!U12</f>
        <v>0</v>
      </c>
      <c r="N2" s="838"/>
    </row>
    <row r="3" spans="5:15" ht="20.100000000000001" customHeight="1" x14ac:dyDescent="0.25">
      <c r="E3" s="837" t="s">
        <v>10</v>
      </c>
      <c r="F3" s="837"/>
      <c r="G3" s="837"/>
      <c r="H3" s="838">
        <f>HOME!Z10</f>
        <v>0</v>
      </c>
      <c r="I3" s="838"/>
      <c r="J3" s="838"/>
      <c r="K3" s="838"/>
      <c r="L3" s="94" t="s">
        <v>360</v>
      </c>
      <c r="M3" s="838">
        <f>HOME!AM14</f>
        <v>0</v>
      </c>
      <c r="N3" s="838"/>
    </row>
    <row r="4" spans="5:15" ht="30" customHeight="1" x14ac:dyDescent="0.25">
      <c r="E4" s="836" t="s">
        <v>243</v>
      </c>
      <c r="F4" s="836"/>
      <c r="G4" s="836"/>
      <c r="H4" s="836"/>
      <c r="I4" s="836"/>
      <c r="J4" s="836"/>
      <c r="K4" s="836"/>
      <c r="L4" s="836"/>
      <c r="M4" s="836"/>
      <c r="N4" s="836"/>
    </row>
    <row r="5" spans="5:15" ht="30" x14ac:dyDescent="0.25">
      <c r="E5" s="148" t="s">
        <v>15</v>
      </c>
      <c r="F5" s="148" t="s">
        <v>238</v>
      </c>
      <c r="G5" s="148" t="s">
        <v>16</v>
      </c>
      <c r="H5" s="148" t="s">
        <v>17</v>
      </c>
      <c r="I5" s="148" t="s">
        <v>20</v>
      </c>
      <c r="J5" s="148" t="s">
        <v>201</v>
      </c>
      <c r="K5" s="148" t="s">
        <v>239</v>
      </c>
      <c r="L5" s="148" t="s">
        <v>240</v>
      </c>
      <c r="M5" s="148" t="s">
        <v>242</v>
      </c>
      <c r="N5" s="148" t="s">
        <v>241</v>
      </c>
    </row>
    <row r="6" spans="5:15" ht="24.95" customHeight="1" x14ac:dyDescent="0.25">
      <c r="E6" s="150"/>
      <c r="F6" s="151"/>
      <c r="G6" s="152"/>
      <c r="H6" s="152"/>
      <c r="I6" s="150"/>
      <c r="J6" s="150"/>
      <c r="K6" s="151"/>
      <c r="L6" s="152"/>
      <c r="M6" s="150"/>
      <c r="N6" s="152"/>
      <c r="O6" s="149"/>
    </row>
    <row r="7" spans="5:15" ht="24.95" customHeight="1" x14ac:dyDescent="0.25">
      <c r="E7" s="150"/>
      <c r="F7" s="151"/>
      <c r="G7" s="152"/>
      <c r="H7" s="152"/>
      <c r="I7" s="150"/>
      <c r="J7" s="150"/>
      <c r="K7" s="151"/>
      <c r="L7" s="152"/>
      <c r="M7" s="150"/>
      <c r="N7" s="152"/>
      <c r="O7" s="149"/>
    </row>
    <row r="8" spans="5:15" ht="24.95" customHeight="1" x14ac:dyDescent="0.25">
      <c r="E8" s="150"/>
      <c r="F8" s="151"/>
      <c r="G8" s="152"/>
      <c r="H8" s="152"/>
      <c r="I8" s="150"/>
      <c r="J8" s="150"/>
      <c r="K8" s="151"/>
      <c r="L8" s="152"/>
      <c r="M8" s="150"/>
      <c r="N8" s="152"/>
      <c r="O8" s="149"/>
    </row>
    <row r="9" spans="5:15" ht="24.95" customHeight="1" x14ac:dyDescent="0.25">
      <c r="E9" s="150"/>
      <c r="F9" s="151"/>
      <c r="G9" s="152"/>
      <c r="H9" s="152"/>
      <c r="I9" s="150"/>
      <c r="J9" s="150"/>
      <c r="K9" s="151"/>
      <c r="L9" s="152"/>
      <c r="M9" s="150"/>
      <c r="N9" s="152"/>
      <c r="O9" s="149"/>
    </row>
    <row r="10" spans="5:15" ht="24.95" customHeight="1" x14ac:dyDescent="0.25">
      <c r="E10" s="150"/>
      <c r="F10" s="151"/>
      <c r="G10" s="152"/>
      <c r="H10" s="152"/>
      <c r="I10" s="150"/>
      <c r="J10" s="150"/>
      <c r="K10" s="151"/>
      <c r="L10" s="152"/>
      <c r="M10" s="150"/>
      <c r="N10" s="152"/>
      <c r="O10" s="149"/>
    </row>
    <row r="11" spans="5:15" ht="24.95" customHeight="1" x14ac:dyDescent="0.25">
      <c r="E11" s="150"/>
      <c r="F11" s="151"/>
      <c r="G11" s="152"/>
      <c r="H11" s="152"/>
      <c r="I11" s="150"/>
      <c r="J11" s="150"/>
      <c r="K11" s="151"/>
      <c r="L11" s="152"/>
      <c r="M11" s="150"/>
      <c r="N11" s="152"/>
      <c r="O11" s="149"/>
    </row>
    <row r="12" spans="5:15" ht="24.95" customHeight="1" x14ac:dyDescent="0.25">
      <c r="E12" s="150"/>
      <c r="F12" s="151"/>
      <c r="G12" s="152"/>
      <c r="H12" s="152"/>
      <c r="I12" s="150"/>
      <c r="J12" s="150"/>
      <c r="K12" s="151"/>
      <c r="L12" s="152"/>
      <c r="M12" s="150"/>
      <c r="N12" s="152"/>
      <c r="O12" s="149"/>
    </row>
    <row r="13" spans="5:15" ht="24.95" customHeight="1" x14ac:dyDescent="0.25">
      <c r="E13" s="150"/>
      <c r="F13" s="151"/>
      <c r="G13" s="152"/>
      <c r="H13" s="152"/>
      <c r="I13" s="150"/>
      <c r="J13" s="150"/>
      <c r="K13" s="151"/>
      <c r="L13" s="152"/>
      <c r="M13" s="150"/>
      <c r="N13" s="152"/>
      <c r="O13" s="149"/>
    </row>
    <row r="14" spans="5:15" ht="24.95" customHeight="1" x14ac:dyDescent="0.25">
      <c r="E14" s="150"/>
      <c r="F14" s="151"/>
      <c r="G14" s="152"/>
      <c r="H14" s="152"/>
      <c r="I14" s="150"/>
      <c r="J14" s="150"/>
      <c r="K14" s="151"/>
      <c r="L14" s="152"/>
      <c r="M14" s="150"/>
      <c r="N14" s="152"/>
      <c r="O14" s="149"/>
    </row>
    <row r="15" spans="5:15" ht="24.95" customHeight="1" x14ac:dyDescent="0.25">
      <c r="E15" s="150"/>
      <c r="F15" s="151"/>
      <c r="G15" s="152"/>
      <c r="H15" s="152"/>
      <c r="I15" s="150"/>
      <c r="J15" s="150"/>
      <c r="K15" s="151"/>
      <c r="L15" s="152"/>
      <c r="M15" s="150"/>
      <c r="N15" s="152"/>
      <c r="O15" s="149"/>
    </row>
    <row r="16" spans="5:15" ht="24.95" customHeight="1" x14ac:dyDescent="0.25">
      <c r="E16" s="150"/>
      <c r="F16" s="151"/>
      <c r="G16" s="152"/>
      <c r="H16" s="152"/>
      <c r="I16" s="150"/>
      <c r="J16" s="150"/>
      <c r="K16" s="151"/>
      <c r="L16" s="152"/>
      <c r="M16" s="150"/>
      <c r="N16" s="152"/>
      <c r="O16" s="149"/>
    </row>
    <row r="17" spans="5:15" ht="24.95" customHeight="1" x14ac:dyDescent="0.25">
      <c r="E17" s="150"/>
      <c r="F17" s="151"/>
      <c r="G17" s="152"/>
      <c r="H17" s="152"/>
      <c r="I17" s="150"/>
      <c r="J17" s="150"/>
      <c r="K17" s="151"/>
      <c r="L17" s="152"/>
      <c r="M17" s="150"/>
      <c r="N17" s="152"/>
      <c r="O17" s="149"/>
    </row>
    <row r="18" spans="5:15" ht="24.95" customHeight="1" x14ac:dyDescent="0.25">
      <c r="E18" s="150"/>
      <c r="F18" s="151"/>
      <c r="G18" s="152"/>
      <c r="H18" s="152"/>
      <c r="I18" s="150"/>
      <c r="J18" s="150"/>
      <c r="K18" s="151"/>
      <c r="L18" s="152"/>
      <c r="M18" s="150"/>
      <c r="N18" s="152"/>
      <c r="O18" s="149"/>
    </row>
    <row r="19" spans="5:15" ht="24.95" customHeight="1" x14ac:dyDescent="0.25">
      <c r="E19" s="150"/>
      <c r="F19" s="151"/>
      <c r="G19" s="152"/>
      <c r="H19" s="152"/>
      <c r="I19" s="150"/>
      <c r="J19" s="150"/>
      <c r="K19" s="151"/>
      <c r="L19" s="152"/>
      <c r="M19" s="150"/>
      <c r="N19" s="152"/>
      <c r="O19" s="149"/>
    </row>
    <row r="20" spans="5:15" ht="24.95" customHeight="1" x14ac:dyDescent="0.25">
      <c r="E20" s="150"/>
      <c r="F20" s="151"/>
      <c r="G20" s="152"/>
      <c r="H20" s="152"/>
      <c r="I20" s="150"/>
      <c r="J20" s="150"/>
      <c r="K20" s="151"/>
      <c r="L20" s="152"/>
      <c r="M20" s="150"/>
      <c r="N20" s="152"/>
      <c r="O20" s="149"/>
    </row>
    <row r="21" spans="5:15" ht="24.95" customHeight="1" x14ac:dyDescent="0.25">
      <c r="E21" s="150"/>
      <c r="F21" s="151"/>
      <c r="G21" s="152"/>
      <c r="H21" s="152"/>
      <c r="I21" s="150"/>
      <c r="J21" s="150"/>
      <c r="K21" s="151"/>
      <c r="L21" s="152"/>
      <c r="M21" s="150"/>
      <c r="N21" s="152"/>
      <c r="O21" s="149"/>
    </row>
    <row r="22" spans="5:15" ht="24.95" customHeight="1" x14ac:dyDescent="0.25">
      <c r="E22" s="150"/>
      <c r="F22" s="151"/>
      <c r="G22" s="152"/>
      <c r="H22" s="152"/>
      <c r="I22" s="150"/>
      <c r="J22" s="150"/>
      <c r="K22" s="151"/>
      <c r="L22" s="152"/>
      <c r="M22" s="150"/>
      <c r="N22" s="152"/>
      <c r="O22" s="149"/>
    </row>
    <row r="23" spans="5:15" ht="24.95" customHeight="1" x14ac:dyDescent="0.25">
      <c r="E23" s="150"/>
      <c r="F23" s="151"/>
      <c r="G23" s="152"/>
      <c r="H23" s="152"/>
      <c r="I23" s="150"/>
      <c r="J23" s="150"/>
      <c r="K23" s="151"/>
      <c r="L23" s="152"/>
      <c r="M23" s="150"/>
      <c r="N23" s="152"/>
      <c r="O23" s="149"/>
    </row>
    <row r="24" spans="5:15" ht="24.95" customHeight="1" x14ac:dyDescent="0.25">
      <c r="E24" s="150"/>
      <c r="F24" s="151"/>
      <c r="G24" s="152"/>
      <c r="H24" s="152"/>
      <c r="I24" s="150"/>
      <c r="J24" s="150"/>
      <c r="K24" s="151"/>
      <c r="L24" s="152"/>
      <c r="M24" s="150"/>
      <c r="N24" s="152"/>
      <c r="O24" s="149"/>
    </row>
    <row r="25" spans="5:15" ht="24.95" customHeight="1" x14ac:dyDescent="0.25">
      <c r="E25" s="150"/>
      <c r="F25" s="151"/>
      <c r="G25" s="152"/>
      <c r="H25" s="152"/>
      <c r="I25" s="150"/>
      <c r="J25" s="150"/>
      <c r="K25" s="151"/>
      <c r="L25" s="152"/>
      <c r="M25" s="150"/>
      <c r="N25" s="152"/>
      <c r="O25" s="149"/>
    </row>
    <row r="26" spans="5:15" ht="24.95" customHeight="1" x14ac:dyDescent="0.25">
      <c r="E26" s="150"/>
      <c r="F26" s="151"/>
      <c r="G26" s="152"/>
      <c r="H26" s="152"/>
      <c r="I26" s="150"/>
      <c r="J26" s="150"/>
      <c r="K26" s="151"/>
      <c r="L26" s="152"/>
      <c r="M26" s="150"/>
      <c r="N26" s="152"/>
      <c r="O26" s="149"/>
    </row>
    <row r="27" spans="5:15" ht="24.95" customHeight="1" x14ac:dyDescent="0.25">
      <c r="E27" s="150"/>
      <c r="F27" s="151"/>
      <c r="G27" s="152"/>
      <c r="H27" s="152"/>
      <c r="I27" s="150"/>
      <c r="J27" s="150"/>
      <c r="K27" s="151"/>
      <c r="L27" s="152"/>
      <c r="M27" s="150"/>
      <c r="N27" s="152"/>
      <c r="O27" s="149"/>
    </row>
    <row r="28" spans="5:15" ht="24.95" customHeight="1" x14ac:dyDescent="0.25">
      <c r="E28" s="150"/>
      <c r="F28" s="151"/>
      <c r="G28" s="152"/>
      <c r="H28" s="152"/>
      <c r="I28" s="150"/>
      <c r="J28" s="150"/>
      <c r="K28" s="151"/>
      <c r="L28" s="152"/>
      <c r="M28" s="150"/>
      <c r="N28" s="152"/>
      <c r="O28" s="149"/>
    </row>
    <row r="29" spans="5:15" ht="24.95" customHeight="1" x14ac:dyDescent="0.25">
      <c r="E29" s="150"/>
      <c r="F29" s="151"/>
      <c r="G29" s="152"/>
      <c r="H29" s="152"/>
      <c r="I29" s="150"/>
      <c r="J29" s="150"/>
      <c r="K29" s="151"/>
      <c r="L29" s="152"/>
      <c r="M29" s="150"/>
      <c r="N29" s="152"/>
      <c r="O29" s="149"/>
    </row>
    <row r="30" spans="5:15" ht="24.95" customHeight="1" x14ac:dyDescent="0.25">
      <c r="E30" s="150"/>
      <c r="F30" s="151"/>
      <c r="G30" s="152"/>
      <c r="H30" s="152"/>
      <c r="I30" s="150"/>
      <c r="J30" s="150"/>
      <c r="K30" s="151"/>
      <c r="L30" s="152"/>
      <c r="M30" s="150"/>
      <c r="N30" s="152"/>
      <c r="O30" s="149"/>
    </row>
    <row r="31" spans="5:15" ht="24.95" customHeight="1" x14ac:dyDescent="0.25">
      <c r="E31" s="150"/>
      <c r="F31" s="151"/>
      <c r="G31" s="152"/>
      <c r="H31" s="152"/>
      <c r="I31" s="150"/>
      <c r="J31" s="150"/>
      <c r="K31" s="151"/>
      <c r="L31" s="152"/>
      <c r="M31" s="150"/>
      <c r="N31" s="152"/>
      <c r="O31" s="149"/>
    </row>
    <row r="32" spans="5:15" ht="24.95" customHeight="1" x14ac:dyDescent="0.25">
      <c r="E32" s="150"/>
      <c r="F32" s="151"/>
      <c r="G32" s="152"/>
      <c r="H32" s="152"/>
      <c r="I32" s="150"/>
      <c r="J32" s="150"/>
      <c r="K32" s="151"/>
      <c r="L32" s="152"/>
      <c r="M32" s="150"/>
      <c r="N32" s="152"/>
      <c r="O32" s="149"/>
    </row>
    <row r="33" spans="5:15" ht="24.95" customHeight="1" x14ac:dyDescent="0.25">
      <c r="E33" s="150"/>
      <c r="F33" s="151"/>
      <c r="G33" s="152"/>
      <c r="H33" s="152"/>
      <c r="I33" s="150"/>
      <c r="J33" s="150"/>
      <c r="K33" s="151"/>
      <c r="L33" s="152"/>
      <c r="M33" s="150"/>
      <c r="N33" s="152"/>
      <c r="O33" s="149"/>
    </row>
    <row r="34" spans="5:15" ht="24.95" customHeight="1" x14ac:dyDescent="0.25">
      <c r="E34" s="150"/>
      <c r="F34" s="151"/>
      <c r="G34" s="152"/>
      <c r="H34" s="152"/>
      <c r="I34" s="150"/>
      <c r="J34" s="150"/>
      <c r="K34" s="151"/>
      <c r="L34" s="152"/>
      <c r="M34" s="150"/>
      <c r="N34" s="152"/>
      <c r="O34" s="149"/>
    </row>
    <row r="35" spans="5:15" ht="24.95" customHeight="1" x14ac:dyDescent="0.25">
      <c r="E35" s="150"/>
      <c r="F35" s="151"/>
      <c r="G35" s="152"/>
      <c r="H35" s="152"/>
      <c r="I35" s="150"/>
      <c r="J35" s="150"/>
      <c r="K35" s="151"/>
      <c r="L35" s="152"/>
      <c r="M35" s="150"/>
      <c r="N35" s="152"/>
      <c r="O35" s="149"/>
    </row>
    <row r="36" spans="5:15" ht="24.95" customHeight="1" x14ac:dyDescent="0.25">
      <c r="E36" s="150"/>
      <c r="F36" s="151"/>
      <c r="G36" s="152"/>
      <c r="H36" s="152"/>
      <c r="I36" s="150"/>
      <c r="J36" s="150"/>
      <c r="K36" s="151"/>
      <c r="L36" s="152"/>
      <c r="M36" s="150"/>
      <c r="N36" s="152"/>
      <c r="O36" s="149"/>
    </row>
    <row r="37" spans="5:15" ht="24.95" customHeight="1" x14ac:dyDescent="0.25">
      <c r="E37" s="150"/>
      <c r="F37" s="151"/>
      <c r="G37" s="152"/>
      <c r="H37" s="152"/>
      <c r="I37" s="150"/>
      <c r="J37" s="150"/>
      <c r="K37" s="151"/>
      <c r="L37" s="152"/>
      <c r="M37" s="150"/>
      <c r="N37" s="152"/>
      <c r="O37" s="149"/>
    </row>
    <row r="38" spans="5:15" ht="24.95" customHeight="1" x14ac:dyDescent="0.25">
      <c r="E38" s="150"/>
      <c r="F38" s="151"/>
      <c r="G38" s="152"/>
      <c r="H38" s="152"/>
      <c r="I38" s="150"/>
      <c r="J38" s="150"/>
      <c r="K38" s="151"/>
      <c r="L38" s="152"/>
      <c r="M38" s="150"/>
      <c r="N38" s="152"/>
      <c r="O38" s="149"/>
    </row>
    <row r="39" spans="5:15" ht="24.95" customHeight="1" x14ac:dyDescent="0.25">
      <c r="E39" s="150"/>
      <c r="F39" s="151"/>
      <c r="G39" s="152"/>
      <c r="H39" s="152"/>
      <c r="I39" s="150"/>
      <c r="J39" s="150"/>
      <c r="K39" s="151"/>
      <c r="L39" s="152"/>
      <c r="M39" s="150"/>
      <c r="N39" s="152"/>
      <c r="O39" s="149"/>
    </row>
    <row r="40" spans="5:15" ht="24.95" customHeight="1" x14ac:dyDescent="0.25">
      <c r="E40" s="150"/>
      <c r="F40" s="151"/>
      <c r="G40" s="152"/>
      <c r="H40" s="152"/>
      <c r="I40" s="150"/>
      <c r="J40" s="150"/>
      <c r="K40" s="151"/>
      <c r="L40" s="152"/>
      <c r="M40" s="150"/>
      <c r="N40" s="152"/>
      <c r="O40" s="149"/>
    </row>
    <row r="41" spans="5:15" ht="24.95" customHeight="1" x14ac:dyDescent="0.25">
      <c r="E41" s="150"/>
      <c r="F41" s="151"/>
      <c r="G41" s="152"/>
      <c r="H41" s="152"/>
      <c r="I41" s="150"/>
      <c r="J41" s="150"/>
      <c r="K41" s="151"/>
      <c r="L41" s="152"/>
      <c r="M41" s="150"/>
      <c r="N41" s="152"/>
      <c r="O41" s="149"/>
    </row>
    <row r="42" spans="5:15" ht="24.95" customHeight="1" x14ac:dyDescent="0.25">
      <c r="E42" s="150"/>
      <c r="F42" s="151"/>
      <c r="G42" s="152"/>
      <c r="H42" s="152"/>
      <c r="I42" s="150"/>
      <c r="J42" s="150"/>
      <c r="K42" s="151"/>
      <c r="L42" s="152"/>
      <c r="M42" s="150"/>
      <c r="N42" s="152"/>
      <c r="O42" s="149"/>
    </row>
    <row r="43" spans="5:15" ht="24.95" customHeight="1" x14ac:dyDescent="0.25">
      <c r="E43" s="150"/>
      <c r="F43" s="151"/>
      <c r="G43" s="152"/>
      <c r="H43" s="152"/>
      <c r="I43" s="150"/>
      <c r="J43" s="150"/>
      <c r="K43" s="151"/>
      <c r="L43" s="152"/>
      <c r="M43" s="150"/>
      <c r="N43" s="152"/>
      <c r="O43" s="149"/>
    </row>
    <row r="44" spans="5:15" ht="24.95" customHeight="1" x14ac:dyDescent="0.25">
      <c r="E44" s="150"/>
      <c r="F44" s="151"/>
      <c r="G44" s="152"/>
      <c r="H44" s="152"/>
      <c r="I44" s="150"/>
      <c r="J44" s="150"/>
      <c r="K44" s="151"/>
      <c r="L44" s="152"/>
      <c r="M44" s="150"/>
      <c r="N44" s="152"/>
      <c r="O44" s="149"/>
    </row>
    <row r="45" spans="5:15" ht="24.95" customHeight="1" x14ac:dyDescent="0.25">
      <c r="E45" s="150"/>
      <c r="F45" s="151"/>
      <c r="G45" s="152"/>
      <c r="H45" s="152"/>
      <c r="I45" s="150"/>
      <c r="J45" s="150"/>
      <c r="K45" s="151"/>
      <c r="L45" s="152"/>
      <c r="M45" s="150"/>
      <c r="N45" s="152"/>
      <c r="O45" s="149"/>
    </row>
    <row r="46" spans="5:15" ht="24.95" customHeight="1" x14ac:dyDescent="0.25">
      <c r="E46" s="150"/>
      <c r="F46" s="151"/>
      <c r="G46" s="152"/>
      <c r="H46" s="152"/>
      <c r="I46" s="150"/>
      <c r="J46" s="150"/>
      <c r="K46" s="151"/>
      <c r="L46" s="152"/>
      <c r="M46" s="150"/>
      <c r="N46" s="152"/>
      <c r="O46" s="149"/>
    </row>
    <row r="47" spans="5:15" ht="24.95" customHeight="1" x14ac:dyDescent="0.25">
      <c r="E47" s="150"/>
      <c r="F47" s="151"/>
      <c r="G47" s="152"/>
      <c r="H47" s="152"/>
      <c r="I47" s="150"/>
      <c r="J47" s="150"/>
      <c r="K47" s="151"/>
      <c r="L47" s="152"/>
      <c r="M47" s="150"/>
      <c r="N47" s="152"/>
      <c r="O47" s="149"/>
    </row>
    <row r="48" spans="5:15" ht="24.95" customHeight="1" x14ac:dyDescent="0.25">
      <c r="E48" s="150"/>
      <c r="F48" s="151"/>
      <c r="G48" s="152"/>
      <c r="H48" s="152"/>
      <c r="I48" s="150"/>
      <c r="J48" s="150"/>
      <c r="K48" s="151"/>
      <c r="L48" s="152"/>
      <c r="M48" s="150"/>
      <c r="N48" s="152"/>
      <c r="O48" s="149"/>
    </row>
    <row r="49" spans="5:15" ht="24.95" customHeight="1" x14ac:dyDescent="0.25">
      <c r="E49" s="150"/>
      <c r="F49" s="151"/>
      <c r="G49" s="152"/>
      <c r="H49" s="152"/>
      <c r="I49" s="150"/>
      <c r="J49" s="150"/>
      <c r="K49" s="151"/>
      <c r="L49" s="152"/>
      <c r="M49" s="150"/>
      <c r="N49" s="152"/>
      <c r="O49" s="149"/>
    </row>
    <row r="50" spans="5:15" ht="24.95" customHeight="1" x14ac:dyDescent="0.25">
      <c r="E50" s="150"/>
      <c r="F50" s="151"/>
      <c r="G50" s="152"/>
      <c r="H50" s="152"/>
      <c r="I50" s="150"/>
      <c r="J50" s="150"/>
      <c r="K50" s="151"/>
      <c r="L50" s="152"/>
      <c r="M50" s="150"/>
      <c r="N50" s="152"/>
      <c r="O50" s="149"/>
    </row>
    <row r="51" spans="5:15" ht="24.95" customHeight="1" x14ac:dyDescent="0.25">
      <c r="E51" s="150"/>
      <c r="F51" s="151"/>
      <c r="G51" s="152"/>
      <c r="H51" s="152"/>
      <c r="I51" s="150"/>
      <c r="J51" s="150"/>
      <c r="K51" s="151"/>
      <c r="L51" s="152"/>
      <c r="M51" s="150"/>
      <c r="N51" s="152"/>
      <c r="O51" s="149"/>
    </row>
    <row r="52" spans="5:15" ht="24.95" customHeight="1" x14ac:dyDescent="0.25">
      <c r="E52" s="150"/>
      <c r="F52" s="151"/>
      <c r="G52" s="152"/>
      <c r="H52" s="152"/>
      <c r="I52" s="150"/>
      <c r="J52" s="150"/>
      <c r="K52" s="151"/>
      <c r="L52" s="152"/>
      <c r="M52" s="150"/>
      <c r="N52" s="152"/>
      <c r="O52" s="149"/>
    </row>
    <row r="53" spans="5:15" ht="24.95" customHeight="1" x14ac:dyDescent="0.25">
      <c r="E53" s="150"/>
      <c r="F53" s="151"/>
      <c r="G53" s="152"/>
      <c r="H53" s="152"/>
      <c r="I53" s="150"/>
      <c r="J53" s="150"/>
      <c r="K53" s="151"/>
      <c r="L53" s="152"/>
      <c r="M53" s="150"/>
      <c r="N53" s="152"/>
      <c r="O53" s="149"/>
    </row>
    <row r="54" spans="5:15" ht="24.95" customHeight="1" x14ac:dyDescent="0.25">
      <c r="E54" s="150"/>
      <c r="F54" s="151"/>
      <c r="G54" s="152"/>
      <c r="H54" s="152"/>
      <c r="I54" s="150"/>
      <c r="J54" s="150"/>
      <c r="K54" s="151"/>
      <c r="L54" s="152"/>
      <c r="M54" s="150"/>
      <c r="N54" s="152"/>
      <c r="O54" s="149"/>
    </row>
    <row r="55" spans="5:15" ht="24.95" customHeight="1" x14ac:dyDescent="0.25">
      <c r="E55" s="150"/>
      <c r="F55" s="151"/>
      <c r="G55" s="152"/>
      <c r="H55" s="152"/>
      <c r="I55" s="150"/>
      <c r="J55" s="150"/>
      <c r="K55" s="151"/>
      <c r="L55" s="152"/>
      <c r="M55" s="150"/>
      <c r="N55" s="152"/>
      <c r="O55" s="149"/>
    </row>
    <row r="56" spans="5:15" ht="24.95" customHeight="1" x14ac:dyDescent="0.25">
      <c r="E56" s="150"/>
      <c r="F56" s="151"/>
      <c r="G56" s="152"/>
      <c r="H56" s="152"/>
      <c r="I56" s="150"/>
      <c r="J56" s="150"/>
      <c r="K56" s="151"/>
      <c r="L56" s="152"/>
      <c r="M56" s="150"/>
      <c r="N56" s="152"/>
      <c r="O56" s="149"/>
    </row>
    <row r="57" spans="5:15" ht="24.95" customHeight="1" x14ac:dyDescent="0.25">
      <c r="E57" s="150"/>
      <c r="F57" s="151"/>
      <c r="G57" s="152"/>
      <c r="H57" s="152"/>
      <c r="I57" s="150"/>
      <c r="J57" s="150"/>
      <c r="K57" s="151"/>
      <c r="L57" s="152"/>
      <c r="M57" s="150"/>
      <c r="N57" s="152"/>
      <c r="O57" s="149"/>
    </row>
    <row r="58" spans="5:15" ht="24.95" customHeight="1" x14ac:dyDescent="0.25">
      <c r="E58" s="150"/>
      <c r="F58" s="151"/>
      <c r="G58" s="152"/>
      <c r="H58" s="152"/>
      <c r="I58" s="150"/>
      <c r="J58" s="150"/>
      <c r="K58" s="151"/>
      <c r="L58" s="152"/>
      <c r="M58" s="150"/>
      <c r="N58" s="152"/>
      <c r="O58" s="149"/>
    </row>
    <row r="59" spans="5:15" ht="24.95" customHeight="1" x14ac:dyDescent="0.25">
      <c r="E59" s="150"/>
      <c r="F59" s="151"/>
      <c r="G59" s="152"/>
      <c r="H59" s="152"/>
      <c r="I59" s="150"/>
      <c r="J59" s="150"/>
      <c r="K59" s="151"/>
      <c r="L59" s="152"/>
      <c r="M59" s="150"/>
      <c r="N59" s="152"/>
      <c r="O59" s="149"/>
    </row>
    <row r="60" spans="5:15" ht="24.95" customHeight="1" x14ac:dyDescent="0.25">
      <c r="E60" s="150"/>
      <c r="F60" s="151"/>
      <c r="G60" s="152"/>
      <c r="H60" s="152"/>
      <c r="I60" s="150"/>
      <c r="J60" s="150"/>
      <c r="K60" s="151"/>
      <c r="L60" s="152"/>
      <c r="M60" s="150"/>
      <c r="N60" s="152"/>
      <c r="O60" s="149"/>
    </row>
    <row r="61" spans="5:15" ht="24.95" customHeight="1" x14ac:dyDescent="0.25">
      <c r="E61" s="150"/>
      <c r="F61" s="151"/>
      <c r="G61" s="152"/>
      <c r="H61" s="152"/>
      <c r="I61" s="150"/>
      <c r="J61" s="150"/>
      <c r="K61" s="151"/>
      <c r="L61" s="152"/>
      <c r="M61" s="150"/>
      <c r="N61" s="152"/>
    </row>
    <row r="62" spans="5:15" ht="24.95" customHeight="1" x14ac:dyDescent="0.25">
      <c r="E62" s="150"/>
      <c r="F62" s="151"/>
      <c r="G62" s="152"/>
      <c r="H62" s="152"/>
      <c r="I62" s="150"/>
      <c r="J62" s="150"/>
      <c r="K62" s="151"/>
      <c r="L62" s="152"/>
      <c r="M62" s="150"/>
      <c r="N62" s="152"/>
    </row>
    <row r="63" spans="5:15" ht="24.95" customHeight="1" x14ac:dyDescent="0.25">
      <c r="E63" s="150"/>
      <c r="F63" s="151"/>
      <c r="G63" s="152"/>
      <c r="H63" s="152"/>
      <c r="I63" s="150"/>
      <c r="J63" s="150"/>
      <c r="K63" s="151"/>
      <c r="L63" s="152"/>
      <c r="M63" s="150"/>
      <c r="N63" s="152"/>
    </row>
    <row r="64" spans="5:15" ht="24.95" customHeight="1" x14ac:dyDescent="0.25">
      <c r="E64" s="150"/>
      <c r="F64" s="151"/>
      <c r="G64" s="152"/>
      <c r="H64" s="152"/>
      <c r="I64" s="150"/>
      <c r="J64" s="150"/>
      <c r="K64" s="151"/>
      <c r="L64" s="152"/>
      <c r="M64" s="150"/>
      <c r="N64" s="152"/>
    </row>
    <row r="65" spans="5:14" ht="24.95" customHeight="1" x14ac:dyDescent="0.25">
      <c r="E65" s="150"/>
      <c r="F65" s="151"/>
      <c r="G65" s="152"/>
      <c r="H65" s="152"/>
      <c r="I65" s="150"/>
      <c r="J65" s="150"/>
      <c r="K65" s="151"/>
      <c r="L65" s="152"/>
      <c r="M65" s="150"/>
      <c r="N65" s="152"/>
    </row>
    <row r="66" spans="5:14" ht="24.95" customHeight="1" x14ac:dyDescent="0.25">
      <c r="E66" s="150"/>
      <c r="F66" s="151"/>
      <c r="G66" s="152"/>
      <c r="H66" s="152"/>
      <c r="I66" s="150"/>
      <c r="J66" s="150"/>
      <c r="K66" s="151"/>
      <c r="L66" s="152"/>
      <c r="M66" s="150"/>
      <c r="N66" s="152"/>
    </row>
    <row r="67" spans="5:14" ht="24.95" customHeight="1" x14ac:dyDescent="0.25">
      <c r="E67" s="150"/>
      <c r="F67" s="151"/>
      <c r="G67" s="152"/>
      <c r="H67" s="152"/>
      <c r="I67" s="150"/>
      <c r="J67" s="150"/>
      <c r="K67" s="151"/>
      <c r="L67" s="152"/>
      <c r="M67" s="150"/>
      <c r="N67" s="152"/>
    </row>
    <row r="68" spans="5:14" ht="24.95" customHeight="1" x14ac:dyDescent="0.25">
      <c r="E68" s="150"/>
      <c r="F68" s="151"/>
      <c r="G68" s="152"/>
      <c r="H68" s="152"/>
      <c r="I68" s="150"/>
      <c r="J68" s="150"/>
      <c r="K68" s="151"/>
      <c r="L68" s="152"/>
      <c r="M68" s="150"/>
      <c r="N68" s="152"/>
    </row>
    <row r="69" spans="5:14" ht="24.95" customHeight="1" x14ac:dyDescent="0.25">
      <c r="E69" s="150"/>
      <c r="F69" s="151"/>
      <c r="G69" s="152"/>
      <c r="H69" s="152"/>
      <c r="I69" s="150"/>
      <c r="J69" s="150"/>
      <c r="K69" s="151"/>
      <c r="L69" s="152"/>
      <c r="M69" s="150"/>
      <c r="N69" s="152"/>
    </row>
    <row r="70" spans="5:14" ht="24.95" customHeight="1" x14ac:dyDescent="0.25">
      <c r="E70" s="150"/>
      <c r="F70" s="151"/>
      <c r="G70" s="152"/>
      <c r="H70" s="152"/>
      <c r="I70" s="150"/>
      <c r="J70" s="150"/>
      <c r="K70" s="151"/>
      <c r="L70" s="152"/>
      <c r="M70" s="150"/>
      <c r="N70" s="152"/>
    </row>
    <row r="71" spans="5:14" ht="24.95" customHeight="1" x14ac:dyDescent="0.25">
      <c r="E71" s="150"/>
      <c r="F71" s="151"/>
      <c r="G71" s="152"/>
      <c r="H71" s="152"/>
      <c r="I71" s="150"/>
      <c r="J71" s="150"/>
      <c r="K71" s="151"/>
      <c r="L71" s="152"/>
      <c r="M71" s="150"/>
      <c r="N71" s="152"/>
    </row>
    <row r="72" spans="5:14" ht="24.95" customHeight="1" x14ac:dyDescent="0.25">
      <c r="E72" s="150"/>
      <c r="F72" s="151"/>
      <c r="G72" s="152"/>
      <c r="H72" s="152"/>
      <c r="I72" s="150"/>
      <c r="J72" s="150"/>
      <c r="K72" s="151"/>
      <c r="L72" s="152"/>
      <c r="M72" s="150"/>
      <c r="N72" s="152"/>
    </row>
    <row r="73" spans="5:14" ht="24.95" customHeight="1" x14ac:dyDescent="0.25">
      <c r="E73" s="150"/>
      <c r="F73" s="151"/>
      <c r="G73" s="152"/>
      <c r="H73" s="152"/>
      <c r="I73" s="150"/>
      <c r="J73" s="150"/>
      <c r="K73" s="151"/>
      <c r="L73" s="152"/>
      <c r="M73" s="150"/>
      <c r="N73" s="152"/>
    </row>
    <row r="74" spans="5:14" ht="24.95" customHeight="1" x14ac:dyDescent="0.25">
      <c r="E74" s="150"/>
      <c r="F74" s="151"/>
      <c r="G74" s="152"/>
      <c r="H74" s="152"/>
      <c r="I74" s="150"/>
      <c r="J74" s="150"/>
      <c r="K74" s="151"/>
      <c r="L74" s="152"/>
      <c r="M74" s="150"/>
      <c r="N74" s="152"/>
    </row>
    <row r="75" spans="5:14" ht="24.95" customHeight="1" x14ac:dyDescent="0.25">
      <c r="E75" s="150"/>
      <c r="F75" s="151"/>
      <c r="G75" s="152"/>
      <c r="H75" s="152"/>
      <c r="I75" s="150"/>
      <c r="J75" s="150"/>
      <c r="K75" s="151"/>
      <c r="L75" s="152"/>
      <c r="M75" s="150"/>
      <c r="N75" s="152"/>
    </row>
    <row r="76" spans="5:14" ht="24.95" customHeight="1" x14ac:dyDescent="0.25">
      <c r="E76" s="150"/>
      <c r="F76" s="151"/>
      <c r="G76" s="152"/>
      <c r="H76" s="152"/>
      <c r="I76" s="150"/>
      <c r="J76" s="150"/>
      <c r="K76" s="151"/>
      <c r="L76" s="152"/>
      <c r="M76" s="150"/>
      <c r="N76" s="152"/>
    </row>
    <row r="77" spans="5:14" ht="24.95" customHeight="1" x14ac:dyDescent="0.25">
      <c r="E77" s="150"/>
      <c r="F77" s="151"/>
      <c r="G77" s="152"/>
      <c r="H77" s="152"/>
      <c r="I77" s="150"/>
      <c r="J77" s="150"/>
      <c r="K77" s="151"/>
      <c r="L77" s="152"/>
      <c r="M77" s="150"/>
      <c r="N77" s="152"/>
    </row>
    <row r="78" spans="5:14" ht="24.95" customHeight="1" x14ac:dyDescent="0.25">
      <c r="E78" s="150"/>
      <c r="F78" s="151"/>
      <c r="G78" s="152"/>
      <c r="H78" s="152"/>
      <c r="I78" s="150"/>
      <c r="J78" s="150"/>
      <c r="K78" s="151"/>
      <c r="L78" s="152"/>
      <c r="M78" s="150"/>
      <c r="N78" s="152"/>
    </row>
    <row r="79" spans="5:14" ht="24.95" customHeight="1" x14ac:dyDescent="0.25">
      <c r="E79" s="150"/>
      <c r="F79" s="151"/>
      <c r="G79" s="152"/>
      <c r="H79" s="152"/>
      <c r="I79" s="150"/>
      <c r="J79" s="150"/>
      <c r="K79" s="151"/>
      <c r="L79" s="152"/>
      <c r="M79" s="150"/>
      <c r="N79" s="152"/>
    </row>
    <row r="80" spans="5:14" ht="24.95" customHeight="1" x14ac:dyDescent="0.25">
      <c r="E80" s="150"/>
      <c r="F80" s="151"/>
      <c r="G80" s="152"/>
      <c r="H80" s="152"/>
      <c r="I80" s="150"/>
      <c r="J80" s="150"/>
      <c r="K80" s="151"/>
      <c r="L80" s="152"/>
      <c r="M80" s="150"/>
      <c r="N80" s="152"/>
    </row>
    <row r="81" spans="5:14" ht="24.95" customHeight="1" x14ac:dyDescent="0.25">
      <c r="E81" s="150"/>
      <c r="F81" s="151"/>
      <c r="G81" s="152"/>
      <c r="H81" s="152"/>
      <c r="I81" s="150"/>
      <c r="J81" s="150"/>
      <c r="K81" s="151"/>
      <c r="L81" s="152"/>
      <c r="M81" s="150"/>
      <c r="N81" s="152"/>
    </row>
    <row r="82" spans="5:14" ht="24.95" customHeight="1" x14ac:dyDescent="0.25">
      <c r="E82" s="150"/>
      <c r="F82" s="151"/>
      <c r="G82" s="152"/>
      <c r="H82" s="152"/>
      <c r="I82" s="150"/>
      <c r="J82" s="150"/>
      <c r="K82" s="151"/>
      <c r="L82" s="152"/>
      <c r="M82" s="150"/>
      <c r="N82" s="152"/>
    </row>
    <row r="83" spans="5:14" ht="24.95" customHeight="1" x14ac:dyDescent="0.25">
      <c r="E83" s="150"/>
      <c r="F83" s="151"/>
      <c r="G83" s="152"/>
      <c r="H83" s="152"/>
      <c r="I83" s="150"/>
      <c r="J83" s="150"/>
      <c r="K83" s="151"/>
      <c r="L83" s="152"/>
      <c r="M83" s="150"/>
      <c r="N83" s="152"/>
    </row>
    <row r="84" spans="5:14" ht="24.95" customHeight="1" x14ac:dyDescent="0.25">
      <c r="E84" s="150"/>
      <c r="F84" s="151"/>
      <c r="G84" s="152"/>
      <c r="H84" s="152"/>
      <c r="I84" s="150"/>
      <c r="J84" s="150"/>
      <c r="K84" s="151"/>
      <c r="L84" s="152"/>
      <c r="M84" s="150"/>
      <c r="N84" s="152"/>
    </row>
    <row r="85" spans="5:14" ht="24.95" customHeight="1" x14ac:dyDescent="0.25">
      <c r="E85" s="150"/>
      <c r="F85" s="151"/>
      <c r="G85" s="152"/>
      <c r="H85" s="152"/>
      <c r="I85" s="150"/>
      <c r="J85" s="150"/>
      <c r="K85" s="151"/>
      <c r="L85" s="152"/>
      <c r="M85" s="150"/>
      <c r="N85" s="152"/>
    </row>
    <row r="86" spans="5:14" ht="24.95" customHeight="1" x14ac:dyDescent="0.25">
      <c r="E86" s="150"/>
      <c r="F86" s="151"/>
      <c r="G86" s="152"/>
      <c r="H86" s="152"/>
      <c r="I86" s="150"/>
      <c r="J86" s="150"/>
      <c r="K86" s="151"/>
      <c r="L86" s="152"/>
      <c r="M86" s="150"/>
      <c r="N86" s="152"/>
    </row>
    <row r="87" spans="5:14" ht="24.95" customHeight="1" x14ac:dyDescent="0.25">
      <c r="E87" s="150"/>
      <c r="F87" s="151"/>
      <c r="G87" s="152"/>
      <c r="H87" s="152"/>
      <c r="I87" s="150"/>
      <c r="J87" s="150"/>
      <c r="K87" s="151"/>
      <c r="L87" s="152"/>
      <c r="M87" s="150"/>
      <c r="N87" s="152"/>
    </row>
    <row r="88" spans="5:14" ht="24.95" customHeight="1" x14ac:dyDescent="0.25">
      <c r="E88" s="150"/>
      <c r="F88" s="151"/>
      <c r="G88" s="152"/>
      <c r="H88" s="152"/>
      <c r="I88" s="150"/>
      <c r="J88" s="150"/>
      <c r="K88" s="151"/>
      <c r="L88" s="152"/>
      <c r="M88" s="150"/>
      <c r="N88" s="152"/>
    </row>
    <row r="89" spans="5:14" ht="24.95" customHeight="1" x14ac:dyDescent="0.25">
      <c r="E89" s="150"/>
      <c r="F89" s="151"/>
      <c r="G89" s="152"/>
      <c r="H89" s="152"/>
      <c r="I89" s="150"/>
      <c r="J89" s="150"/>
      <c r="K89" s="151"/>
      <c r="L89" s="152"/>
      <c r="M89" s="150"/>
      <c r="N89" s="152"/>
    </row>
    <row r="90" spans="5:14" ht="24.95" customHeight="1" x14ac:dyDescent="0.25">
      <c r="E90" s="150"/>
      <c r="F90" s="151"/>
      <c r="G90" s="152"/>
      <c r="H90" s="152"/>
      <c r="I90" s="150"/>
      <c r="J90" s="150"/>
      <c r="K90" s="151"/>
      <c r="L90" s="152"/>
      <c r="M90" s="150"/>
      <c r="N90" s="152"/>
    </row>
    <row r="91" spans="5:14" ht="24.95" customHeight="1" x14ac:dyDescent="0.25">
      <c r="E91" s="150"/>
      <c r="F91" s="151"/>
      <c r="G91" s="152"/>
      <c r="H91" s="152"/>
      <c r="I91" s="150"/>
      <c r="J91" s="150"/>
      <c r="K91" s="151"/>
      <c r="L91" s="152"/>
      <c r="M91" s="150"/>
      <c r="N91" s="152"/>
    </row>
    <row r="92" spans="5:14" ht="24.95" customHeight="1" x14ac:dyDescent="0.25">
      <c r="E92" s="150"/>
      <c r="F92" s="151"/>
      <c r="G92" s="152"/>
      <c r="H92" s="152"/>
      <c r="I92" s="150"/>
      <c r="J92" s="150"/>
      <c r="K92" s="151"/>
      <c r="L92" s="152"/>
      <c r="M92" s="150"/>
      <c r="N92" s="152"/>
    </row>
    <row r="93" spans="5:14" ht="24.95" customHeight="1" x14ac:dyDescent="0.25">
      <c r="E93" s="150"/>
      <c r="F93" s="151"/>
      <c r="G93" s="152"/>
      <c r="H93" s="152"/>
      <c r="I93" s="150"/>
      <c r="J93" s="150"/>
      <c r="K93" s="151"/>
      <c r="L93" s="152"/>
      <c r="M93" s="150"/>
      <c r="N93" s="152"/>
    </row>
    <row r="94" spans="5:14" ht="24.95" customHeight="1" x14ac:dyDescent="0.25">
      <c r="E94" s="150"/>
      <c r="F94" s="151"/>
      <c r="G94" s="152"/>
      <c r="H94" s="152"/>
      <c r="I94" s="150"/>
      <c r="J94" s="150"/>
      <c r="K94" s="151"/>
      <c r="L94" s="152"/>
      <c r="M94" s="150"/>
      <c r="N94" s="152"/>
    </row>
    <row r="95" spans="5:14" ht="24.95" customHeight="1" x14ac:dyDescent="0.25">
      <c r="E95" s="150"/>
      <c r="F95" s="151"/>
      <c r="G95" s="152"/>
      <c r="H95" s="152"/>
      <c r="I95" s="150"/>
      <c r="J95" s="150"/>
      <c r="K95" s="151"/>
      <c r="L95" s="152"/>
      <c r="M95" s="150"/>
      <c r="N95" s="152"/>
    </row>
    <row r="96" spans="5:14" ht="24.95" customHeight="1" x14ac:dyDescent="0.25">
      <c r="E96" s="150"/>
      <c r="F96" s="151"/>
      <c r="G96" s="152"/>
      <c r="H96" s="152"/>
      <c r="I96" s="150"/>
      <c r="J96" s="150"/>
      <c r="K96" s="151"/>
      <c r="L96" s="152"/>
      <c r="M96" s="150"/>
      <c r="N96" s="152"/>
    </row>
    <row r="97" spans="5:14" ht="24.95" customHeight="1" x14ac:dyDescent="0.25">
      <c r="E97" s="150"/>
      <c r="F97" s="151"/>
      <c r="G97" s="152"/>
      <c r="H97" s="152"/>
      <c r="I97" s="150"/>
      <c r="J97" s="150"/>
      <c r="K97" s="151"/>
      <c r="L97" s="152"/>
      <c r="M97" s="150"/>
      <c r="N97" s="152"/>
    </row>
    <row r="98" spans="5:14" ht="24.95" customHeight="1" x14ac:dyDescent="0.25">
      <c r="E98" s="150"/>
      <c r="F98" s="151"/>
      <c r="G98" s="152"/>
      <c r="H98" s="152"/>
      <c r="I98" s="150"/>
      <c r="J98" s="150"/>
      <c r="K98" s="151"/>
      <c r="L98" s="152"/>
      <c r="M98" s="150"/>
      <c r="N98" s="152"/>
    </row>
    <row r="99" spans="5:14" ht="24.95" customHeight="1" x14ac:dyDescent="0.25">
      <c r="E99" s="150"/>
      <c r="F99" s="151"/>
      <c r="G99" s="152"/>
      <c r="H99" s="152"/>
      <c r="I99" s="150"/>
      <c r="J99" s="150"/>
      <c r="K99" s="151"/>
      <c r="L99" s="152"/>
      <c r="M99" s="150"/>
      <c r="N99" s="152"/>
    </row>
    <row r="100" spans="5:14" ht="24.95" customHeight="1" x14ac:dyDescent="0.25">
      <c r="E100" s="150"/>
      <c r="F100" s="151"/>
      <c r="G100" s="152"/>
      <c r="H100" s="152"/>
      <c r="I100" s="150"/>
      <c r="J100" s="150"/>
      <c r="K100" s="151"/>
      <c r="L100" s="152"/>
      <c r="M100" s="150"/>
      <c r="N100" s="152"/>
    </row>
    <row r="101" spans="5:14" ht="24.95" customHeight="1" x14ac:dyDescent="0.25">
      <c r="E101" s="150"/>
      <c r="F101" s="151"/>
      <c r="G101" s="152"/>
      <c r="H101" s="152"/>
      <c r="I101" s="150"/>
      <c r="J101" s="150"/>
      <c r="K101" s="151"/>
      <c r="L101" s="152"/>
      <c r="M101" s="150"/>
      <c r="N101" s="152"/>
    </row>
    <row r="102" spans="5:14" ht="24.95" customHeight="1" x14ac:dyDescent="0.25">
      <c r="E102" s="150"/>
      <c r="F102" s="151"/>
      <c r="G102" s="152"/>
      <c r="H102" s="152"/>
      <c r="I102" s="150"/>
      <c r="J102" s="150"/>
      <c r="K102" s="151"/>
      <c r="L102" s="152"/>
      <c r="M102" s="150"/>
      <c r="N102" s="152"/>
    </row>
    <row r="103" spans="5:14" ht="24.95" customHeight="1" x14ac:dyDescent="0.25">
      <c r="E103" s="150"/>
      <c r="F103" s="151"/>
      <c r="G103" s="152"/>
      <c r="H103" s="152"/>
      <c r="I103" s="150"/>
      <c r="J103" s="150"/>
      <c r="K103" s="151"/>
      <c r="L103" s="152"/>
      <c r="M103" s="150"/>
      <c r="N103" s="152"/>
    </row>
    <row r="104" spans="5:14" ht="24.95" customHeight="1" x14ac:dyDescent="0.25">
      <c r="E104" s="150"/>
      <c r="F104" s="151"/>
      <c r="G104" s="152"/>
      <c r="H104" s="152"/>
      <c r="I104" s="150"/>
      <c r="J104" s="150"/>
      <c r="K104" s="151"/>
      <c r="L104" s="152"/>
      <c r="M104" s="150"/>
      <c r="N104" s="152"/>
    </row>
    <row r="105" spans="5:14" ht="24.95" customHeight="1" x14ac:dyDescent="0.25">
      <c r="E105" s="150"/>
      <c r="F105" s="151"/>
      <c r="G105" s="152"/>
      <c r="H105" s="152"/>
      <c r="I105" s="150"/>
      <c r="J105" s="150"/>
      <c r="K105" s="151"/>
      <c r="L105" s="152"/>
      <c r="M105" s="150"/>
      <c r="N105" s="152"/>
    </row>
    <row r="106" spans="5:14" ht="24.95" customHeight="1" x14ac:dyDescent="0.25">
      <c r="E106" s="150"/>
      <c r="F106" s="151"/>
      <c r="G106" s="152"/>
      <c r="H106" s="152"/>
      <c r="I106" s="150"/>
      <c r="J106" s="150"/>
      <c r="K106" s="151"/>
      <c r="L106" s="152"/>
      <c r="M106" s="150"/>
      <c r="N106" s="152"/>
    </row>
    <row r="107" spans="5:14" ht="24.95" customHeight="1" x14ac:dyDescent="0.25">
      <c r="E107" s="150"/>
      <c r="F107" s="151"/>
      <c r="G107" s="152"/>
      <c r="H107" s="152"/>
      <c r="I107" s="150"/>
      <c r="J107" s="150"/>
      <c r="K107" s="151"/>
      <c r="L107" s="152"/>
      <c r="M107" s="150"/>
      <c r="N107" s="152"/>
    </row>
    <row r="108" spans="5:14" ht="24.95" customHeight="1" x14ac:dyDescent="0.25">
      <c r="E108" s="150"/>
      <c r="F108" s="151"/>
      <c r="G108" s="152"/>
      <c r="H108" s="152"/>
      <c r="I108" s="150"/>
      <c r="J108" s="150"/>
      <c r="K108" s="151"/>
      <c r="L108" s="152"/>
      <c r="M108" s="150"/>
      <c r="N108" s="152"/>
    </row>
    <row r="109" spans="5:14" ht="24.95" customHeight="1" x14ac:dyDescent="0.25">
      <c r="E109" s="150"/>
      <c r="F109" s="151"/>
      <c r="G109" s="152"/>
      <c r="H109" s="152"/>
      <c r="I109" s="150"/>
      <c r="J109" s="150"/>
      <c r="K109" s="151"/>
      <c r="L109" s="152"/>
      <c r="M109" s="150"/>
      <c r="N109" s="152"/>
    </row>
    <row r="110" spans="5:14" ht="24.95" customHeight="1" x14ac:dyDescent="0.25">
      <c r="E110" s="150"/>
      <c r="F110" s="151"/>
      <c r="G110" s="152"/>
      <c r="H110" s="152"/>
      <c r="I110" s="150"/>
      <c r="J110" s="150"/>
      <c r="K110" s="151"/>
      <c r="L110" s="152"/>
      <c r="M110" s="150"/>
      <c r="N110" s="152"/>
    </row>
    <row r="111" spans="5:14" ht="24.95" customHeight="1" x14ac:dyDescent="0.25">
      <c r="E111" s="150"/>
      <c r="F111" s="151"/>
      <c r="G111" s="152"/>
      <c r="H111" s="152"/>
      <c r="I111" s="150"/>
      <c r="J111" s="150"/>
      <c r="K111" s="151"/>
      <c r="L111" s="152"/>
      <c r="M111" s="150"/>
      <c r="N111" s="152"/>
    </row>
    <row r="112" spans="5:14" ht="24.95" customHeight="1" x14ac:dyDescent="0.25">
      <c r="E112" s="150"/>
      <c r="F112" s="151"/>
      <c r="G112" s="152"/>
      <c r="H112" s="152"/>
      <c r="I112" s="150"/>
      <c r="J112" s="150"/>
      <c r="K112" s="151"/>
      <c r="L112" s="152"/>
      <c r="M112" s="150"/>
      <c r="N112" s="152"/>
    </row>
    <row r="113" spans="5:14" ht="24.95" customHeight="1" x14ac:dyDescent="0.25">
      <c r="E113" s="150"/>
      <c r="F113" s="151"/>
      <c r="G113" s="152"/>
      <c r="H113" s="152"/>
      <c r="I113" s="150"/>
      <c r="J113" s="150"/>
      <c r="K113" s="151"/>
      <c r="L113" s="152"/>
      <c r="M113" s="150"/>
      <c r="N113" s="152"/>
    </row>
    <row r="114" spans="5:14" ht="24.95" customHeight="1" x14ac:dyDescent="0.25">
      <c r="E114" s="150"/>
      <c r="F114" s="151"/>
      <c r="G114" s="152"/>
      <c r="H114" s="152"/>
      <c r="I114" s="150"/>
      <c r="J114" s="150"/>
      <c r="K114" s="151"/>
      <c r="L114" s="152"/>
      <c r="M114" s="150"/>
      <c r="N114" s="152"/>
    </row>
    <row r="115" spans="5:14" ht="24.95" customHeight="1" x14ac:dyDescent="0.25">
      <c r="E115" s="150"/>
      <c r="F115" s="151"/>
      <c r="G115" s="152"/>
      <c r="H115" s="152"/>
      <c r="I115" s="150"/>
      <c r="J115" s="150"/>
      <c r="K115" s="151"/>
      <c r="L115" s="152"/>
      <c r="M115" s="150"/>
      <c r="N115" s="152"/>
    </row>
    <row r="116" spans="5:14" ht="24.95" customHeight="1" x14ac:dyDescent="0.25">
      <c r="E116" s="150"/>
      <c r="F116" s="151"/>
      <c r="G116" s="152"/>
      <c r="H116" s="152"/>
      <c r="I116" s="150"/>
      <c r="J116" s="150"/>
      <c r="K116" s="151"/>
      <c r="L116" s="152"/>
      <c r="M116" s="150"/>
      <c r="N116" s="152"/>
    </row>
    <row r="117" spans="5:14" ht="24.95" customHeight="1" x14ac:dyDescent="0.25">
      <c r="E117" s="150"/>
      <c r="F117" s="151"/>
      <c r="G117" s="152"/>
      <c r="H117" s="152"/>
      <c r="I117" s="150"/>
      <c r="J117" s="150"/>
      <c r="K117" s="151"/>
      <c r="L117" s="152"/>
      <c r="M117" s="150"/>
      <c r="N117" s="152"/>
    </row>
    <row r="118" spans="5:14" ht="24.95" customHeight="1" x14ac:dyDescent="0.25">
      <c r="E118" s="150"/>
      <c r="F118" s="151"/>
      <c r="G118" s="152"/>
      <c r="H118" s="152"/>
      <c r="I118" s="150"/>
      <c r="J118" s="150"/>
      <c r="K118" s="151"/>
      <c r="L118" s="152"/>
      <c r="M118" s="150"/>
      <c r="N118" s="152"/>
    </row>
    <row r="119" spans="5:14" ht="24.95" customHeight="1" x14ac:dyDescent="0.25">
      <c r="E119" s="150"/>
      <c r="F119" s="151"/>
      <c r="G119" s="152"/>
      <c r="H119" s="152"/>
      <c r="I119" s="150"/>
      <c r="J119" s="150"/>
      <c r="K119" s="151"/>
      <c r="L119" s="152"/>
      <c r="M119" s="150"/>
      <c r="N119" s="152"/>
    </row>
    <row r="120" spans="5:14" ht="24.95" customHeight="1" x14ac:dyDescent="0.25">
      <c r="E120" s="150"/>
      <c r="F120" s="151"/>
      <c r="G120" s="152"/>
      <c r="H120" s="152"/>
      <c r="I120" s="150"/>
      <c r="J120" s="150"/>
      <c r="K120" s="151"/>
      <c r="L120" s="152"/>
      <c r="M120" s="150"/>
      <c r="N120" s="152"/>
    </row>
    <row r="121" spans="5:14" ht="24.95" customHeight="1" x14ac:dyDescent="0.25">
      <c r="E121" s="150"/>
      <c r="F121" s="151"/>
      <c r="G121" s="152"/>
      <c r="H121" s="152"/>
      <c r="I121" s="150"/>
      <c r="J121" s="150"/>
      <c r="K121" s="151"/>
      <c r="L121" s="152"/>
      <c r="M121" s="150"/>
      <c r="N121" s="152"/>
    </row>
    <row r="122" spans="5:14" ht="24.95" customHeight="1" x14ac:dyDescent="0.25">
      <c r="E122" s="150"/>
      <c r="F122" s="151"/>
      <c r="G122" s="152"/>
      <c r="H122" s="152"/>
      <c r="I122" s="150"/>
      <c r="J122" s="150"/>
      <c r="K122" s="151"/>
      <c r="L122" s="152"/>
      <c r="M122" s="150"/>
      <c r="N122" s="152"/>
    </row>
    <row r="123" spans="5:14" ht="24.95" customHeight="1" x14ac:dyDescent="0.25">
      <c r="E123" s="150"/>
      <c r="F123" s="151"/>
      <c r="G123" s="152"/>
      <c r="H123" s="152"/>
      <c r="I123" s="150"/>
      <c r="J123" s="150"/>
      <c r="K123" s="151"/>
      <c r="L123" s="152"/>
      <c r="M123" s="150"/>
      <c r="N123" s="152"/>
    </row>
    <row r="124" spans="5:14" ht="24.95" customHeight="1" x14ac:dyDescent="0.25">
      <c r="E124" s="150"/>
      <c r="F124" s="151"/>
      <c r="G124" s="152"/>
      <c r="H124" s="152"/>
      <c r="I124" s="150"/>
      <c r="J124" s="150"/>
      <c r="K124" s="151"/>
      <c r="L124" s="152"/>
      <c r="M124" s="150"/>
      <c r="N124" s="152"/>
    </row>
    <row r="125" spans="5:14" ht="24.95" customHeight="1" x14ac:dyDescent="0.25">
      <c r="E125" s="150"/>
      <c r="F125" s="151"/>
      <c r="G125" s="152"/>
      <c r="H125" s="152"/>
      <c r="I125" s="150"/>
      <c r="J125" s="150"/>
      <c r="K125" s="151"/>
      <c r="L125" s="152"/>
      <c r="M125" s="150"/>
      <c r="N125" s="152"/>
    </row>
    <row r="126" spans="5:14" ht="24.95" customHeight="1" x14ac:dyDescent="0.25">
      <c r="E126" s="150"/>
      <c r="F126" s="151"/>
      <c r="G126" s="152"/>
      <c r="H126" s="152"/>
      <c r="I126" s="150"/>
      <c r="J126" s="150"/>
      <c r="K126" s="151"/>
      <c r="L126" s="152"/>
      <c r="M126" s="150"/>
      <c r="N126" s="152"/>
    </row>
    <row r="127" spans="5:14" ht="24.95" customHeight="1" x14ac:dyDescent="0.25">
      <c r="E127" s="150"/>
      <c r="F127" s="151"/>
      <c r="G127" s="152"/>
      <c r="H127" s="152"/>
      <c r="I127" s="150"/>
      <c r="J127" s="150"/>
      <c r="K127" s="151"/>
      <c r="L127" s="152"/>
      <c r="M127" s="150"/>
      <c r="N127" s="152"/>
    </row>
    <row r="128" spans="5:14" ht="24.95" customHeight="1" x14ac:dyDescent="0.25">
      <c r="E128" s="150"/>
      <c r="F128" s="151"/>
      <c r="G128" s="152"/>
      <c r="H128" s="152"/>
      <c r="I128" s="150"/>
      <c r="J128" s="150"/>
      <c r="K128" s="151"/>
      <c r="L128" s="152"/>
      <c r="M128" s="150"/>
      <c r="N128" s="152"/>
    </row>
    <row r="129" spans="5:14" ht="24.95" customHeight="1" x14ac:dyDescent="0.25">
      <c r="E129" s="150"/>
      <c r="F129" s="151"/>
      <c r="G129" s="152"/>
      <c r="H129" s="152"/>
      <c r="I129" s="150"/>
      <c r="J129" s="150"/>
      <c r="K129" s="151"/>
      <c r="L129" s="152"/>
      <c r="M129" s="150"/>
      <c r="N129" s="152"/>
    </row>
    <row r="130" spans="5:14" ht="24.95" customHeight="1" x14ac:dyDescent="0.25">
      <c r="E130" s="150"/>
      <c r="F130" s="151"/>
      <c r="G130" s="152"/>
      <c r="H130" s="152"/>
      <c r="I130" s="150"/>
      <c r="J130" s="150"/>
      <c r="K130" s="151"/>
      <c r="L130" s="152"/>
      <c r="M130" s="150"/>
      <c r="N130" s="152"/>
    </row>
    <row r="131" spans="5:14" ht="24.95" customHeight="1" x14ac:dyDescent="0.25">
      <c r="E131" s="150"/>
      <c r="F131" s="151"/>
      <c r="G131" s="152"/>
      <c r="H131" s="152"/>
      <c r="I131" s="150"/>
      <c r="J131" s="150"/>
      <c r="K131" s="151"/>
      <c r="L131" s="152"/>
      <c r="M131" s="150"/>
      <c r="N131" s="152"/>
    </row>
    <row r="132" spans="5:14" ht="24.95" customHeight="1" x14ac:dyDescent="0.25">
      <c r="E132" s="150"/>
      <c r="F132" s="151"/>
      <c r="G132" s="152"/>
      <c r="H132" s="152"/>
      <c r="I132" s="150"/>
      <c r="J132" s="150"/>
      <c r="K132" s="151"/>
      <c r="L132" s="152"/>
      <c r="M132" s="150"/>
      <c r="N132" s="152"/>
    </row>
    <row r="133" spans="5:14" ht="24.95" customHeight="1" x14ac:dyDescent="0.25">
      <c r="E133" s="150"/>
      <c r="F133" s="151"/>
      <c r="G133" s="152"/>
      <c r="H133" s="152"/>
      <c r="I133" s="150"/>
      <c r="J133" s="150"/>
      <c r="K133" s="151"/>
      <c r="L133" s="152"/>
      <c r="M133" s="150"/>
      <c r="N133" s="152"/>
    </row>
    <row r="134" spans="5:14" ht="24.95" customHeight="1" x14ac:dyDescent="0.25">
      <c r="E134" s="150"/>
      <c r="F134" s="151"/>
      <c r="G134" s="152"/>
      <c r="H134" s="152"/>
      <c r="I134" s="150"/>
      <c r="J134" s="150"/>
      <c r="K134" s="151"/>
      <c r="L134" s="152"/>
      <c r="M134" s="150"/>
      <c r="N134" s="152"/>
    </row>
    <row r="135" spans="5:14" ht="24.95" customHeight="1" x14ac:dyDescent="0.25">
      <c r="E135" s="150"/>
      <c r="F135" s="151"/>
      <c r="G135" s="152"/>
      <c r="H135" s="152"/>
      <c r="I135" s="150"/>
      <c r="J135" s="150"/>
      <c r="K135" s="151"/>
      <c r="L135" s="152"/>
      <c r="M135" s="150"/>
      <c r="N135" s="152"/>
    </row>
    <row r="136" spans="5:14" ht="24.95" customHeight="1" x14ac:dyDescent="0.25">
      <c r="E136" s="150"/>
      <c r="F136" s="151"/>
      <c r="G136" s="152"/>
      <c r="H136" s="152"/>
      <c r="I136" s="150"/>
      <c r="J136" s="150"/>
      <c r="K136" s="151"/>
      <c r="L136" s="152"/>
      <c r="M136" s="150"/>
      <c r="N136" s="152"/>
    </row>
    <row r="137" spans="5:14" ht="24.95" customHeight="1" x14ac:dyDescent="0.25">
      <c r="E137" s="150"/>
      <c r="F137" s="151"/>
      <c r="G137" s="152"/>
      <c r="H137" s="152"/>
      <c r="I137" s="150"/>
      <c r="J137" s="150"/>
      <c r="K137" s="151"/>
      <c r="L137" s="152"/>
      <c r="M137" s="150"/>
      <c r="N137" s="152"/>
    </row>
    <row r="138" spans="5:14" ht="24.95" customHeight="1" x14ac:dyDescent="0.25">
      <c r="E138" s="150"/>
      <c r="F138" s="151"/>
      <c r="G138" s="152"/>
      <c r="H138" s="152"/>
      <c r="I138" s="150"/>
      <c r="J138" s="150"/>
      <c r="K138" s="151"/>
      <c r="L138" s="152"/>
      <c r="M138" s="150"/>
      <c r="N138" s="152"/>
    </row>
    <row r="139" spans="5:14" ht="24.95" customHeight="1" x14ac:dyDescent="0.25">
      <c r="E139" s="150"/>
      <c r="F139" s="151"/>
      <c r="G139" s="152"/>
      <c r="H139" s="152"/>
      <c r="I139" s="150"/>
      <c r="J139" s="150"/>
      <c r="K139" s="151"/>
      <c r="L139" s="152"/>
      <c r="M139" s="150"/>
      <c r="N139" s="152"/>
    </row>
    <row r="140" spans="5:14" ht="24.95" customHeight="1" x14ac:dyDescent="0.25">
      <c r="E140" s="150"/>
      <c r="F140" s="151"/>
      <c r="G140" s="152"/>
      <c r="H140" s="152"/>
      <c r="I140" s="150"/>
      <c r="J140" s="150"/>
      <c r="K140" s="151"/>
      <c r="L140" s="152"/>
      <c r="M140" s="150"/>
      <c r="N140" s="152"/>
    </row>
    <row r="141" spans="5:14" ht="24.95" customHeight="1" x14ac:dyDescent="0.25">
      <c r="E141" s="150"/>
      <c r="F141" s="151"/>
      <c r="G141" s="152"/>
      <c r="H141" s="152"/>
      <c r="I141" s="150"/>
      <c r="J141" s="150"/>
      <c r="K141" s="151"/>
      <c r="L141" s="152"/>
      <c r="M141" s="150"/>
      <c r="N141" s="152"/>
    </row>
    <row r="142" spans="5:14" ht="24.95" customHeight="1" x14ac:dyDescent="0.25">
      <c r="E142" s="150"/>
      <c r="F142" s="151"/>
      <c r="G142" s="152"/>
      <c r="H142" s="152"/>
      <c r="I142" s="150"/>
      <c r="J142" s="150"/>
      <c r="K142" s="151"/>
      <c r="L142" s="152"/>
      <c r="M142" s="150"/>
      <c r="N142" s="152"/>
    </row>
    <row r="143" spans="5:14" ht="24.95" customHeight="1" x14ac:dyDescent="0.25">
      <c r="E143" s="150"/>
      <c r="F143" s="151"/>
      <c r="G143" s="152"/>
      <c r="H143" s="152"/>
      <c r="I143" s="150"/>
      <c r="J143" s="150"/>
      <c r="K143" s="151"/>
      <c r="L143" s="152"/>
      <c r="M143" s="150"/>
      <c r="N143" s="152"/>
    </row>
    <row r="144" spans="5:14" ht="24.95" customHeight="1" x14ac:dyDescent="0.25">
      <c r="E144" s="150"/>
      <c r="F144" s="151"/>
      <c r="G144" s="152"/>
      <c r="H144" s="152"/>
      <c r="I144" s="150"/>
      <c r="J144" s="150"/>
      <c r="K144" s="151"/>
      <c r="L144" s="152"/>
      <c r="M144" s="150"/>
      <c r="N144" s="152"/>
    </row>
    <row r="145" spans="5:14" ht="24.95" customHeight="1" x14ac:dyDescent="0.25">
      <c r="E145" s="150"/>
      <c r="F145" s="151"/>
      <c r="G145" s="152"/>
      <c r="H145" s="152"/>
      <c r="I145" s="150"/>
      <c r="J145" s="150"/>
      <c r="K145" s="151"/>
      <c r="L145" s="152"/>
      <c r="M145" s="150"/>
      <c r="N145" s="152"/>
    </row>
    <row r="146" spans="5:14" ht="24.95" customHeight="1" x14ac:dyDescent="0.25">
      <c r="E146" s="150"/>
      <c r="F146" s="151"/>
      <c r="G146" s="152"/>
      <c r="H146" s="152"/>
      <c r="I146" s="150"/>
      <c r="J146" s="150"/>
      <c r="K146" s="151"/>
      <c r="L146" s="152"/>
      <c r="M146" s="150"/>
      <c r="N146" s="152"/>
    </row>
    <row r="147" spans="5:14" ht="24.95" customHeight="1" x14ac:dyDescent="0.25">
      <c r="E147" s="150"/>
      <c r="F147" s="151"/>
      <c r="G147" s="152"/>
      <c r="H147" s="152"/>
      <c r="I147" s="150"/>
      <c r="J147" s="150"/>
      <c r="K147" s="151"/>
      <c r="L147" s="152"/>
      <c r="M147" s="150"/>
      <c r="N147" s="152"/>
    </row>
    <row r="148" spans="5:14" ht="24.95" customHeight="1" x14ac:dyDescent="0.25">
      <c r="E148" s="150"/>
      <c r="F148" s="151"/>
      <c r="G148" s="152"/>
      <c r="H148" s="152"/>
      <c r="I148" s="150"/>
      <c r="J148" s="150"/>
      <c r="K148" s="151"/>
      <c r="L148" s="152"/>
      <c r="M148" s="150"/>
      <c r="N148" s="152"/>
    </row>
    <row r="149" spans="5:14" ht="24.95" customHeight="1" x14ac:dyDescent="0.25">
      <c r="E149" s="150"/>
      <c r="F149" s="151"/>
      <c r="G149" s="152"/>
      <c r="H149" s="152"/>
      <c r="I149" s="150"/>
      <c r="J149" s="150"/>
      <c r="K149" s="151"/>
      <c r="L149" s="152"/>
      <c r="M149" s="150"/>
      <c r="N149" s="152"/>
    </row>
    <row r="150" spans="5:14" ht="24.95" customHeight="1" x14ac:dyDescent="0.25">
      <c r="E150" s="150"/>
      <c r="F150" s="151"/>
      <c r="G150" s="152"/>
      <c r="H150" s="152"/>
      <c r="I150" s="150"/>
      <c r="J150" s="150"/>
      <c r="K150" s="151"/>
      <c r="L150" s="152"/>
      <c r="M150" s="150"/>
      <c r="N150" s="152"/>
    </row>
    <row r="151" spans="5:14" ht="24.95" customHeight="1" x14ac:dyDescent="0.25">
      <c r="E151" s="150"/>
      <c r="F151" s="151"/>
      <c r="G151" s="152"/>
      <c r="H151" s="152"/>
      <c r="I151" s="150"/>
      <c r="J151" s="150"/>
      <c r="K151" s="151"/>
      <c r="L151" s="152"/>
      <c r="M151" s="150"/>
      <c r="N151" s="152"/>
    </row>
    <row r="152" spans="5:14" ht="24.95" customHeight="1" x14ac:dyDescent="0.25">
      <c r="E152" s="150"/>
      <c r="F152" s="151"/>
      <c r="G152" s="152"/>
      <c r="H152" s="152"/>
      <c r="I152" s="150"/>
      <c r="J152" s="150"/>
      <c r="K152" s="151"/>
      <c r="L152" s="152"/>
      <c r="M152" s="150"/>
      <c r="N152" s="152"/>
    </row>
    <row r="153" spans="5:14" ht="24.95" customHeight="1" x14ac:dyDescent="0.25">
      <c r="E153" s="150"/>
      <c r="F153" s="151"/>
      <c r="G153" s="152"/>
      <c r="H153" s="152"/>
      <c r="I153" s="150"/>
      <c r="J153" s="150"/>
      <c r="K153" s="151"/>
      <c r="L153" s="152"/>
      <c r="M153" s="150"/>
      <c r="N153" s="152"/>
    </row>
    <row r="154" spans="5:14" ht="24.95" customHeight="1" x14ac:dyDescent="0.25">
      <c r="E154" s="150"/>
      <c r="F154" s="151"/>
      <c r="G154" s="152"/>
      <c r="H154" s="152"/>
      <c r="I154" s="150"/>
      <c r="J154" s="150"/>
      <c r="K154" s="151"/>
      <c r="L154" s="152"/>
      <c r="M154" s="150"/>
      <c r="N154" s="152"/>
    </row>
    <row r="155" spans="5:14" ht="24.95" customHeight="1" x14ac:dyDescent="0.25">
      <c r="E155" s="150"/>
      <c r="F155" s="151"/>
      <c r="G155" s="152"/>
      <c r="H155" s="152"/>
      <c r="I155" s="150"/>
      <c r="J155" s="150"/>
      <c r="K155" s="151"/>
      <c r="L155" s="152"/>
      <c r="M155" s="150"/>
      <c r="N155" s="152"/>
    </row>
    <row r="156" spans="5:14" ht="24.95" customHeight="1" x14ac:dyDescent="0.25">
      <c r="E156" s="150"/>
      <c r="F156" s="151"/>
      <c r="G156" s="152"/>
      <c r="H156" s="152"/>
      <c r="I156" s="150"/>
      <c r="J156" s="150"/>
      <c r="K156" s="151"/>
      <c r="L156" s="152"/>
      <c r="M156" s="150"/>
      <c r="N156" s="152"/>
    </row>
    <row r="157" spans="5:14" ht="24.95" customHeight="1" x14ac:dyDescent="0.25">
      <c r="E157" s="150"/>
      <c r="F157" s="151"/>
      <c r="G157" s="152"/>
      <c r="H157" s="152"/>
      <c r="I157" s="150"/>
      <c r="J157" s="150"/>
      <c r="K157" s="151"/>
      <c r="L157" s="152"/>
      <c r="M157" s="150"/>
      <c r="N157" s="152"/>
    </row>
    <row r="158" spans="5:14" ht="24.95" customHeight="1" x14ac:dyDescent="0.25">
      <c r="E158" s="150"/>
      <c r="F158" s="151"/>
      <c r="G158" s="152"/>
      <c r="H158" s="152"/>
      <c r="I158" s="150"/>
      <c r="J158" s="150"/>
      <c r="K158" s="151"/>
      <c r="L158" s="152"/>
      <c r="M158" s="150"/>
      <c r="N158" s="152"/>
    </row>
    <row r="159" spans="5:14" ht="24.95" customHeight="1" x14ac:dyDescent="0.25">
      <c r="E159" s="150"/>
      <c r="F159" s="151"/>
      <c r="G159" s="152"/>
      <c r="H159" s="152"/>
      <c r="I159" s="150"/>
      <c r="J159" s="150"/>
      <c r="K159" s="151"/>
      <c r="L159" s="152"/>
      <c r="M159" s="150"/>
      <c r="N159" s="152"/>
    </row>
    <row r="160" spans="5:14" ht="24.95" customHeight="1" x14ac:dyDescent="0.25">
      <c r="E160" s="150"/>
      <c r="F160" s="151"/>
      <c r="G160" s="152"/>
      <c r="H160" s="152"/>
      <c r="I160" s="150"/>
      <c r="J160" s="150"/>
      <c r="K160" s="151"/>
      <c r="L160" s="152"/>
      <c r="M160" s="150"/>
      <c r="N160" s="152"/>
    </row>
    <row r="161" spans="5:14" ht="24.95" customHeight="1" x14ac:dyDescent="0.25">
      <c r="E161" s="150"/>
      <c r="F161" s="151"/>
      <c r="G161" s="152"/>
      <c r="H161" s="152"/>
      <c r="I161" s="150"/>
      <c r="J161" s="150"/>
      <c r="K161" s="151"/>
      <c r="L161" s="152"/>
      <c r="M161" s="150"/>
      <c r="N161" s="152"/>
    </row>
    <row r="162" spans="5:14" ht="24.95" customHeight="1" x14ac:dyDescent="0.25">
      <c r="E162" s="150"/>
      <c r="F162" s="151"/>
      <c r="G162" s="152"/>
      <c r="H162" s="152"/>
      <c r="I162" s="150"/>
      <c r="J162" s="150"/>
      <c r="K162" s="151"/>
      <c r="L162" s="152"/>
      <c r="M162" s="150"/>
      <c r="N162" s="152"/>
    </row>
    <row r="163" spans="5:14" ht="24.95" customHeight="1" x14ac:dyDescent="0.25">
      <c r="E163" s="150"/>
      <c r="F163" s="151"/>
      <c r="G163" s="152"/>
      <c r="H163" s="152"/>
      <c r="I163" s="150"/>
      <c r="J163" s="150"/>
      <c r="K163" s="151"/>
      <c r="L163" s="152"/>
      <c r="M163" s="150"/>
      <c r="N163" s="152"/>
    </row>
    <row r="164" spans="5:14" ht="24.95" customHeight="1" x14ac:dyDescent="0.25">
      <c r="E164" s="150"/>
      <c r="F164" s="151"/>
      <c r="G164" s="152"/>
      <c r="H164" s="152"/>
      <c r="I164" s="150"/>
      <c r="J164" s="150"/>
      <c r="K164" s="151"/>
      <c r="L164" s="152"/>
      <c r="M164" s="150"/>
      <c r="N164" s="152"/>
    </row>
    <row r="165" spans="5:14" ht="24.95" customHeight="1" x14ac:dyDescent="0.25">
      <c r="E165" s="150"/>
      <c r="F165" s="151"/>
      <c r="G165" s="152"/>
      <c r="H165" s="152"/>
      <c r="I165" s="150"/>
      <c r="J165" s="150"/>
      <c r="K165" s="151"/>
      <c r="L165" s="152"/>
      <c r="M165" s="150"/>
      <c r="N165" s="152"/>
    </row>
    <row r="166" spans="5:14" ht="24.95" customHeight="1" x14ac:dyDescent="0.25">
      <c r="E166" s="150"/>
      <c r="F166" s="151"/>
      <c r="G166" s="152"/>
      <c r="H166" s="152"/>
      <c r="I166" s="150"/>
      <c r="J166" s="150"/>
      <c r="K166" s="151"/>
      <c r="L166" s="152"/>
      <c r="M166" s="150"/>
      <c r="N166" s="152"/>
    </row>
    <row r="167" spans="5:14" ht="24.95" customHeight="1" x14ac:dyDescent="0.25">
      <c r="E167" s="150"/>
      <c r="F167" s="151"/>
      <c r="G167" s="152"/>
      <c r="H167" s="152"/>
      <c r="I167" s="150"/>
      <c r="J167" s="150"/>
      <c r="K167" s="151"/>
      <c r="L167" s="152"/>
      <c r="M167" s="150"/>
      <c r="N167" s="152"/>
    </row>
    <row r="168" spans="5:14" ht="24.95" customHeight="1" x14ac:dyDescent="0.25">
      <c r="E168" s="150"/>
      <c r="F168" s="151"/>
      <c r="G168" s="152"/>
      <c r="H168" s="152"/>
      <c r="I168" s="150"/>
      <c r="J168" s="150"/>
      <c r="K168" s="151"/>
      <c r="L168" s="152"/>
      <c r="M168" s="150"/>
      <c r="N168" s="152"/>
    </row>
    <row r="169" spans="5:14" ht="24.95" customHeight="1" x14ac:dyDescent="0.25">
      <c r="E169" s="150"/>
      <c r="F169" s="151"/>
      <c r="G169" s="152"/>
      <c r="H169" s="152"/>
      <c r="I169" s="150"/>
      <c r="J169" s="150"/>
      <c r="K169" s="151"/>
      <c r="L169" s="152"/>
      <c r="M169" s="150"/>
      <c r="N169" s="152"/>
    </row>
    <row r="170" spans="5:14" ht="24.95" customHeight="1" x14ac:dyDescent="0.25">
      <c r="E170" s="150"/>
      <c r="F170" s="151"/>
      <c r="G170" s="152"/>
      <c r="H170" s="152"/>
      <c r="I170" s="150"/>
      <c r="J170" s="150"/>
      <c r="K170" s="151"/>
      <c r="L170" s="152"/>
      <c r="M170" s="150"/>
      <c r="N170" s="152"/>
    </row>
    <row r="171" spans="5:14" ht="24.95" customHeight="1" x14ac:dyDescent="0.25">
      <c r="E171" s="150"/>
      <c r="F171" s="151"/>
      <c r="G171" s="152"/>
      <c r="H171" s="152"/>
      <c r="I171" s="150"/>
      <c r="J171" s="150"/>
      <c r="K171" s="151"/>
      <c r="L171" s="152"/>
      <c r="M171" s="150"/>
      <c r="N171" s="152"/>
    </row>
    <row r="172" spans="5:14" ht="24.95" customHeight="1" x14ac:dyDescent="0.25">
      <c r="E172" s="150"/>
      <c r="F172" s="151"/>
      <c r="G172" s="152"/>
      <c r="H172" s="152"/>
      <c r="I172" s="150"/>
      <c r="J172" s="150"/>
      <c r="K172" s="151"/>
      <c r="L172" s="152"/>
      <c r="M172" s="150"/>
      <c r="N172" s="152"/>
    </row>
    <row r="173" spans="5:14" ht="24.95" customHeight="1" x14ac:dyDescent="0.25">
      <c r="E173" s="150"/>
      <c r="F173" s="151"/>
      <c r="G173" s="152"/>
      <c r="H173" s="152"/>
      <c r="I173" s="150"/>
      <c r="J173" s="150"/>
      <c r="K173" s="151"/>
      <c r="L173" s="152"/>
      <c r="M173" s="150"/>
      <c r="N173" s="152"/>
    </row>
    <row r="174" spans="5:14" ht="24.95" customHeight="1" x14ac:dyDescent="0.25">
      <c r="E174" s="150"/>
      <c r="F174" s="151"/>
      <c r="G174" s="152"/>
      <c r="H174" s="152"/>
      <c r="I174" s="150"/>
      <c r="J174" s="150"/>
      <c r="K174" s="151"/>
      <c r="L174" s="152"/>
      <c r="M174" s="150"/>
      <c r="N174" s="152"/>
    </row>
    <row r="175" spans="5:14" ht="24.95" customHeight="1" x14ac:dyDescent="0.25">
      <c r="E175" s="150"/>
      <c r="F175" s="151"/>
      <c r="G175" s="152"/>
      <c r="H175" s="152"/>
      <c r="I175" s="150"/>
      <c r="J175" s="150"/>
      <c r="K175" s="151"/>
      <c r="L175" s="152"/>
      <c r="M175" s="150"/>
      <c r="N175" s="152"/>
    </row>
    <row r="176" spans="5:14" ht="24.95" customHeight="1" x14ac:dyDescent="0.25">
      <c r="E176" s="150"/>
      <c r="F176" s="151"/>
      <c r="G176" s="152"/>
      <c r="H176" s="152"/>
      <c r="I176" s="150"/>
      <c r="J176" s="150"/>
      <c r="K176" s="151"/>
      <c r="L176" s="152"/>
      <c r="M176" s="150"/>
      <c r="N176" s="152"/>
    </row>
    <row r="177" spans="5:14" ht="24.95" customHeight="1" x14ac:dyDescent="0.25">
      <c r="E177" s="150"/>
      <c r="F177" s="151"/>
      <c r="G177" s="152"/>
      <c r="H177" s="152"/>
      <c r="I177" s="150"/>
      <c r="J177" s="150"/>
      <c r="K177" s="151"/>
      <c r="L177" s="152"/>
      <c r="M177" s="150"/>
      <c r="N177" s="152"/>
    </row>
    <row r="178" spans="5:14" ht="24.95" customHeight="1" x14ac:dyDescent="0.25">
      <c r="E178" s="150"/>
      <c r="F178" s="151"/>
      <c r="G178" s="152"/>
      <c r="H178" s="152"/>
      <c r="I178" s="150"/>
      <c r="J178" s="150"/>
      <c r="K178" s="151"/>
      <c r="L178" s="152"/>
      <c r="M178" s="150"/>
      <c r="N178" s="152"/>
    </row>
    <row r="179" spans="5:14" ht="24.95" customHeight="1" x14ac:dyDescent="0.25">
      <c r="E179" s="150"/>
      <c r="F179" s="151"/>
      <c r="G179" s="152"/>
      <c r="H179" s="152"/>
      <c r="I179" s="150"/>
      <c r="J179" s="150"/>
      <c r="K179" s="151"/>
      <c r="L179" s="152"/>
      <c r="M179" s="150"/>
      <c r="N179" s="152"/>
    </row>
    <row r="180" spans="5:14" ht="24.95" customHeight="1" x14ac:dyDescent="0.25">
      <c r="E180" s="150"/>
      <c r="F180" s="151"/>
      <c r="G180" s="152"/>
      <c r="H180" s="152"/>
      <c r="I180" s="150"/>
      <c r="J180" s="150"/>
      <c r="K180" s="151"/>
      <c r="L180" s="152"/>
      <c r="M180" s="150"/>
      <c r="N180" s="152"/>
    </row>
    <row r="181" spans="5:14" ht="24.95" customHeight="1" x14ac:dyDescent="0.25">
      <c r="E181" s="150"/>
      <c r="F181" s="151"/>
      <c r="G181" s="152"/>
      <c r="H181" s="152"/>
      <c r="I181" s="150"/>
      <c r="J181" s="150"/>
      <c r="K181" s="151"/>
      <c r="L181" s="152"/>
      <c r="M181" s="150"/>
      <c r="N181" s="152"/>
    </row>
    <row r="182" spans="5:14" ht="24.95" customHeight="1" x14ac:dyDescent="0.25">
      <c r="E182" s="150"/>
      <c r="F182" s="151"/>
      <c r="G182" s="152"/>
      <c r="H182" s="152"/>
      <c r="I182" s="150"/>
      <c r="J182" s="150"/>
      <c r="K182" s="151"/>
      <c r="L182" s="152"/>
      <c r="M182" s="150"/>
      <c r="N182" s="152"/>
    </row>
    <row r="183" spans="5:14" ht="24.95" customHeight="1" x14ac:dyDescent="0.25">
      <c r="E183" s="150"/>
      <c r="F183" s="151"/>
      <c r="G183" s="152"/>
      <c r="H183" s="152"/>
      <c r="I183" s="150"/>
      <c r="J183" s="150"/>
      <c r="K183" s="151"/>
      <c r="L183" s="152"/>
      <c r="M183" s="150"/>
      <c r="N183" s="152"/>
    </row>
    <row r="184" spans="5:14" ht="24.95" customHeight="1" x14ac:dyDescent="0.25">
      <c r="E184" s="150"/>
      <c r="F184" s="151"/>
      <c r="G184" s="152"/>
      <c r="H184" s="152"/>
      <c r="I184" s="150"/>
      <c r="J184" s="150"/>
      <c r="K184" s="151"/>
      <c r="L184" s="152"/>
      <c r="M184" s="150"/>
      <c r="N184" s="152"/>
    </row>
    <row r="185" spans="5:14" ht="24.95" customHeight="1" x14ac:dyDescent="0.25">
      <c r="E185" s="150"/>
      <c r="F185" s="151"/>
      <c r="G185" s="152"/>
      <c r="H185" s="152"/>
      <c r="I185" s="150"/>
      <c r="J185" s="150"/>
      <c r="K185" s="151"/>
      <c r="L185" s="152"/>
      <c r="M185" s="150"/>
      <c r="N185" s="152"/>
    </row>
    <row r="186" spans="5:14" ht="24.95" customHeight="1" x14ac:dyDescent="0.25">
      <c r="E186" s="150"/>
      <c r="F186" s="151"/>
      <c r="G186" s="152"/>
      <c r="H186" s="152"/>
      <c r="I186" s="150"/>
      <c r="J186" s="150"/>
      <c r="K186" s="151"/>
      <c r="L186" s="152"/>
      <c r="M186" s="150"/>
      <c r="N186" s="152"/>
    </row>
    <row r="187" spans="5:14" ht="24.95" customHeight="1" x14ac:dyDescent="0.25">
      <c r="E187" s="150"/>
      <c r="F187" s="151"/>
      <c r="G187" s="152"/>
      <c r="H187" s="152"/>
      <c r="I187" s="150"/>
      <c r="J187" s="150"/>
      <c r="K187" s="151"/>
      <c r="L187" s="152"/>
      <c r="M187" s="150"/>
      <c r="N187" s="152"/>
    </row>
    <row r="188" spans="5:14" ht="24.95" customHeight="1" x14ac:dyDescent="0.25">
      <c r="E188" s="150"/>
      <c r="F188" s="151"/>
      <c r="G188" s="152"/>
      <c r="H188" s="152"/>
      <c r="I188" s="150"/>
      <c r="J188" s="150"/>
      <c r="K188" s="151"/>
      <c r="L188" s="152"/>
      <c r="M188" s="150"/>
      <c r="N188" s="152"/>
    </row>
    <row r="189" spans="5:14" ht="24.95" customHeight="1" x14ac:dyDescent="0.25">
      <c r="E189" s="150"/>
      <c r="F189" s="151"/>
      <c r="G189" s="152"/>
      <c r="H189" s="152"/>
      <c r="I189" s="150"/>
      <c r="J189" s="150"/>
      <c r="K189" s="151"/>
      <c r="L189" s="152"/>
      <c r="M189" s="150"/>
      <c r="N189" s="152"/>
    </row>
    <row r="190" spans="5:14" ht="24.95" customHeight="1" x14ac:dyDescent="0.25">
      <c r="E190" s="150"/>
      <c r="F190" s="151"/>
      <c r="G190" s="152"/>
      <c r="H190" s="152"/>
      <c r="I190" s="150"/>
      <c r="J190" s="150"/>
      <c r="K190" s="151"/>
      <c r="L190" s="152"/>
      <c r="M190" s="150"/>
      <c r="N190" s="152"/>
    </row>
    <row r="191" spans="5:14" ht="24.95" customHeight="1" x14ac:dyDescent="0.25">
      <c r="E191" s="150"/>
      <c r="F191" s="151"/>
      <c r="G191" s="152"/>
      <c r="H191" s="152"/>
      <c r="I191" s="150"/>
      <c r="J191" s="150"/>
      <c r="K191" s="151"/>
      <c r="L191" s="152"/>
      <c r="M191" s="150"/>
      <c r="N191" s="152"/>
    </row>
    <row r="192" spans="5:14" ht="24.95" customHeight="1" x14ac:dyDescent="0.25">
      <c r="E192" s="150"/>
      <c r="F192" s="151"/>
      <c r="G192" s="152"/>
      <c r="H192" s="152"/>
      <c r="I192" s="150"/>
      <c r="J192" s="150"/>
      <c r="K192" s="151"/>
      <c r="L192" s="152"/>
      <c r="M192" s="150"/>
      <c r="N192" s="152"/>
    </row>
    <row r="193" spans="5:14" ht="24.95" customHeight="1" x14ac:dyDescent="0.25">
      <c r="E193" s="150"/>
      <c r="F193" s="151"/>
      <c r="G193" s="152"/>
      <c r="H193" s="152"/>
      <c r="I193" s="150"/>
      <c r="J193" s="150"/>
      <c r="K193" s="151"/>
      <c r="L193" s="152"/>
      <c r="M193" s="150"/>
      <c r="N193" s="152"/>
    </row>
    <row r="194" spans="5:14" ht="24.95" customHeight="1" x14ac:dyDescent="0.25">
      <c r="E194" s="150"/>
      <c r="F194" s="151"/>
      <c r="G194" s="152"/>
      <c r="H194" s="152"/>
      <c r="I194" s="150"/>
      <c r="J194" s="150"/>
      <c r="K194" s="151"/>
      <c r="L194" s="152"/>
      <c r="M194" s="150"/>
      <c r="N194" s="152"/>
    </row>
    <row r="195" spans="5:14" ht="24.95" customHeight="1" x14ac:dyDescent="0.25">
      <c r="E195" s="150"/>
      <c r="F195" s="151"/>
      <c r="G195" s="152"/>
      <c r="H195" s="152"/>
      <c r="I195" s="150"/>
      <c r="J195" s="150"/>
      <c r="K195" s="151"/>
      <c r="L195" s="152"/>
      <c r="M195" s="150"/>
      <c r="N195" s="152"/>
    </row>
    <row r="196" spans="5:14" ht="24.95" customHeight="1" x14ac:dyDescent="0.25">
      <c r="E196" s="150"/>
      <c r="F196" s="151"/>
      <c r="G196" s="152"/>
      <c r="H196" s="152"/>
      <c r="I196" s="150"/>
      <c r="J196" s="150"/>
      <c r="K196" s="151"/>
      <c r="L196" s="152"/>
      <c r="M196" s="150"/>
      <c r="N196" s="152"/>
    </row>
    <row r="197" spans="5:14" ht="24.95" customHeight="1" x14ac:dyDescent="0.25">
      <c r="E197" s="150"/>
      <c r="F197" s="151"/>
      <c r="G197" s="152"/>
      <c r="H197" s="152"/>
      <c r="I197" s="150"/>
      <c r="J197" s="150"/>
      <c r="K197" s="151"/>
      <c r="L197" s="152"/>
      <c r="M197" s="150"/>
      <c r="N197" s="152"/>
    </row>
    <row r="198" spans="5:14" ht="24.95" customHeight="1" x14ac:dyDescent="0.25">
      <c r="E198" s="150"/>
      <c r="F198" s="151"/>
      <c r="G198" s="152"/>
      <c r="H198" s="152"/>
      <c r="I198" s="150"/>
      <c r="J198" s="150"/>
      <c r="K198" s="151"/>
      <c r="L198" s="152"/>
      <c r="M198" s="150"/>
      <c r="N198" s="152"/>
    </row>
    <row r="199" spans="5:14" ht="24.95" customHeight="1" x14ac:dyDescent="0.25">
      <c r="E199" s="150"/>
      <c r="F199" s="151"/>
      <c r="G199" s="152"/>
      <c r="H199" s="152"/>
      <c r="I199" s="150"/>
      <c r="J199" s="150"/>
      <c r="K199" s="151"/>
      <c r="L199" s="152"/>
      <c r="M199" s="150"/>
      <c r="N199" s="152"/>
    </row>
    <row r="200" spans="5:14" ht="24.95" customHeight="1" x14ac:dyDescent="0.25">
      <c r="E200" s="150"/>
      <c r="F200" s="151"/>
      <c r="G200" s="152"/>
      <c r="H200" s="152"/>
      <c r="I200" s="150"/>
      <c r="J200" s="150"/>
      <c r="K200" s="151"/>
      <c r="L200" s="152"/>
      <c r="M200" s="150"/>
      <c r="N200" s="152"/>
    </row>
    <row r="201" spans="5:14" ht="24.95" customHeight="1" x14ac:dyDescent="0.25">
      <c r="E201" s="150"/>
      <c r="F201" s="151"/>
      <c r="G201" s="152"/>
      <c r="H201" s="152"/>
      <c r="I201" s="150"/>
      <c r="J201" s="150"/>
      <c r="K201" s="151"/>
      <c r="L201" s="152"/>
      <c r="M201" s="150"/>
      <c r="N201" s="152"/>
    </row>
    <row r="202" spans="5:14" ht="24.95" customHeight="1" x14ac:dyDescent="0.25">
      <c r="E202" s="150"/>
      <c r="F202" s="151"/>
      <c r="G202" s="152"/>
      <c r="H202" s="152"/>
      <c r="I202" s="150"/>
      <c r="J202" s="150"/>
      <c r="K202" s="151"/>
      <c r="L202" s="152"/>
      <c r="M202" s="150"/>
      <c r="N202" s="152"/>
    </row>
    <row r="203" spans="5:14" ht="24.95" customHeight="1" x14ac:dyDescent="0.25">
      <c r="E203" s="150"/>
      <c r="F203" s="151"/>
      <c r="G203" s="152"/>
      <c r="H203" s="152"/>
      <c r="I203" s="150"/>
      <c r="J203" s="150"/>
      <c r="K203" s="151"/>
      <c r="L203" s="152"/>
      <c r="M203" s="150"/>
      <c r="N203" s="152"/>
    </row>
    <row r="204" spans="5:14" ht="24.95" customHeight="1" x14ac:dyDescent="0.25">
      <c r="E204" s="150"/>
      <c r="F204" s="151"/>
      <c r="G204" s="152"/>
      <c r="H204" s="152"/>
      <c r="I204" s="150"/>
      <c r="J204" s="150"/>
      <c r="K204" s="151"/>
      <c r="L204" s="152"/>
      <c r="M204" s="150"/>
      <c r="N204" s="152"/>
    </row>
    <row r="205" spans="5:14" ht="24.95" customHeight="1" x14ac:dyDescent="0.25">
      <c r="E205" s="150"/>
      <c r="F205" s="151"/>
      <c r="G205" s="152"/>
      <c r="H205" s="152"/>
      <c r="I205" s="150"/>
      <c r="J205" s="150"/>
      <c r="K205" s="151"/>
      <c r="L205" s="152"/>
      <c r="M205" s="150"/>
      <c r="N205" s="152"/>
    </row>
    <row r="206" spans="5:14" ht="24.95" customHeight="1" x14ac:dyDescent="0.25">
      <c r="E206" s="150"/>
      <c r="F206" s="151"/>
      <c r="G206" s="152"/>
      <c r="H206" s="152"/>
      <c r="I206" s="150"/>
      <c r="J206" s="150"/>
      <c r="K206" s="151"/>
      <c r="L206" s="152"/>
      <c r="M206" s="150"/>
      <c r="N206" s="152"/>
    </row>
    <row r="207" spans="5:14" ht="24.95" customHeight="1" x14ac:dyDescent="0.25">
      <c r="E207" s="150"/>
      <c r="F207" s="151"/>
      <c r="G207" s="152"/>
      <c r="H207" s="152"/>
      <c r="I207" s="150"/>
      <c r="J207" s="150"/>
      <c r="K207" s="151"/>
      <c r="L207" s="152"/>
      <c r="M207" s="150"/>
      <c r="N207" s="152"/>
    </row>
    <row r="208" spans="5:14" ht="24.95" customHeight="1" x14ac:dyDescent="0.25">
      <c r="E208" s="150"/>
      <c r="F208" s="151"/>
      <c r="G208" s="152"/>
      <c r="H208" s="152"/>
      <c r="I208" s="150"/>
      <c r="J208" s="150"/>
      <c r="K208" s="151"/>
      <c r="L208" s="152"/>
      <c r="M208" s="150"/>
      <c r="N208" s="152"/>
    </row>
    <row r="209" spans="5:14" ht="24.95" customHeight="1" x14ac:dyDescent="0.25">
      <c r="E209" s="150"/>
      <c r="F209" s="151"/>
      <c r="G209" s="152"/>
      <c r="H209" s="152"/>
      <c r="I209" s="150"/>
      <c r="J209" s="150"/>
      <c r="K209" s="151"/>
      <c r="L209" s="152"/>
      <c r="M209" s="150"/>
      <c r="N209" s="152"/>
    </row>
    <row r="210" spans="5:14" ht="24.95" customHeight="1" x14ac:dyDescent="0.25">
      <c r="E210" s="150"/>
      <c r="F210" s="151"/>
      <c r="G210" s="152"/>
      <c r="H210" s="152"/>
      <c r="I210" s="150"/>
      <c r="J210" s="150"/>
      <c r="K210" s="151"/>
      <c r="L210" s="152"/>
      <c r="M210" s="150"/>
      <c r="N210" s="152"/>
    </row>
    <row r="211" spans="5:14" ht="24.95" customHeight="1" x14ac:dyDescent="0.25">
      <c r="E211" s="150"/>
      <c r="F211" s="151"/>
      <c r="G211" s="152"/>
      <c r="H211" s="152"/>
      <c r="I211" s="150"/>
      <c r="J211" s="150"/>
      <c r="K211" s="151"/>
      <c r="L211" s="152"/>
      <c r="M211" s="150"/>
      <c r="N211" s="152"/>
    </row>
    <row r="212" spans="5:14" ht="24.95" customHeight="1" x14ac:dyDescent="0.25">
      <c r="E212" s="150"/>
      <c r="F212" s="151"/>
      <c r="G212" s="152"/>
      <c r="H212" s="152"/>
      <c r="I212" s="150"/>
      <c r="J212" s="150"/>
      <c r="K212" s="151"/>
      <c r="L212" s="152"/>
      <c r="M212" s="150"/>
      <c r="N212" s="152"/>
    </row>
    <row r="213" spans="5:14" ht="24.95" customHeight="1" x14ac:dyDescent="0.25">
      <c r="E213" s="150"/>
      <c r="F213" s="151"/>
      <c r="G213" s="152"/>
      <c r="H213" s="152"/>
      <c r="I213" s="150"/>
      <c r="J213" s="150"/>
      <c r="K213" s="151"/>
      <c r="L213" s="152"/>
      <c r="M213" s="150"/>
      <c r="N213" s="152"/>
    </row>
    <row r="214" spans="5:14" ht="24.95" customHeight="1" x14ac:dyDescent="0.25">
      <c r="E214" s="150"/>
      <c r="F214" s="151"/>
      <c r="G214" s="152"/>
      <c r="H214" s="152"/>
      <c r="I214" s="150"/>
      <c r="J214" s="150"/>
      <c r="K214" s="151"/>
      <c r="L214" s="152"/>
      <c r="M214" s="150"/>
      <c r="N214" s="152"/>
    </row>
    <row r="215" spans="5:14" ht="24.95" customHeight="1" x14ac:dyDescent="0.25">
      <c r="E215" s="150"/>
      <c r="F215" s="151"/>
      <c r="G215" s="152"/>
      <c r="H215" s="152"/>
      <c r="I215" s="150"/>
      <c r="J215" s="150"/>
      <c r="K215" s="151"/>
      <c r="L215" s="152"/>
      <c r="M215" s="150"/>
      <c r="N215" s="152"/>
    </row>
    <row r="216" spans="5:14" ht="24.95" customHeight="1" x14ac:dyDescent="0.25">
      <c r="E216" s="150"/>
      <c r="F216" s="151"/>
      <c r="G216" s="152"/>
      <c r="H216" s="152"/>
      <c r="I216" s="150"/>
      <c r="J216" s="150"/>
      <c r="K216" s="151"/>
      <c r="L216" s="152"/>
      <c r="M216" s="150"/>
      <c r="N216" s="152"/>
    </row>
    <row r="217" spans="5:14" ht="24.95" customHeight="1" x14ac:dyDescent="0.25">
      <c r="E217" s="150"/>
      <c r="F217" s="151"/>
      <c r="G217" s="152"/>
      <c r="H217" s="152"/>
      <c r="I217" s="150"/>
      <c r="J217" s="150"/>
      <c r="K217" s="151"/>
      <c r="L217" s="152"/>
      <c r="M217" s="150"/>
      <c r="N217" s="152"/>
    </row>
    <row r="218" spans="5:14" ht="24.95" customHeight="1" x14ac:dyDescent="0.25">
      <c r="E218" s="150"/>
      <c r="F218" s="151"/>
      <c r="G218" s="152"/>
      <c r="H218" s="152"/>
      <c r="I218" s="150"/>
      <c r="J218" s="150"/>
      <c r="K218" s="151"/>
      <c r="L218" s="152"/>
      <c r="M218" s="150"/>
      <c r="N218" s="152"/>
    </row>
    <row r="219" spans="5:14" ht="24.95" customHeight="1" x14ac:dyDescent="0.25">
      <c r="E219" s="150"/>
      <c r="F219" s="151"/>
      <c r="G219" s="152"/>
      <c r="H219" s="152"/>
      <c r="I219" s="150"/>
      <c r="J219" s="150"/>
      <c r="K219" s="151"/>
      <c r="L219" s="152"/>
      <c r="M219" s="150"/>
      <c r="N219" s="152"/>
    </row>
    <row r="220" spans="5:14" ht="24.95" customHeight="1" x14ac:dyDescent="0.25">
      <c r="E220" s="150"/>
      <c r="F220" s="151"/>
      <c r="G220" s="152"/>
      <c r="H220" s="152"/>
      <c r="I220" s="150"/>
      <c r="J220" s="150"/>
      <c r="K220" s="151"/>
      <c r="L220" s="152"/>
      <c r="M220" s="150"/>
      <c r="N220" s="152"/>
    </row>
    <row r="221" spans="5:14" ht="24.95" customHeight="1" x14ac:dyDescent="0.25">
      <c r="E221" s="150"/>
      <c r="F221" s="151"/>
      <c r="G221" s="152"/>
      <c r="H221" s="152"/>
      <c r="I221" s="150"/>
      <c r="J221" s="150"/>
      <c r="K221" s="151"/>
      <c r="L221" s="152"/>
      <c r="M221" s="150"/>
      <c r="N221" s="152"/>
    </row>
    <row r="222" spans="5:14" ht="24.95" customHeight="1" x14ac:dyDescent="0.25">
      <c r="E222" s="150"/>
      <c r="F222" s="151"/>
      <c r="G222" s="152"/>
      <c r="H222" s="152"/>
      <c r="I222" s="150"/>
      <c r="J222" s="150"/>
      <c r="K222" s="151"/>
      <c r="L222" s="152"/>
      <c r="M222" s="150"/>
      <c r="N222" s="152"/>
    </row>
    <row r="223" spans="5:14" ht="24.95" customHeight="1" x14ac:dyDescent="0.25">
      <c r="E223" s="150"/>
      <c r="F223" s="151"/>
      <c r="G223" s="152"/>
      <c r="H223" s="152"/>
      <c r="I223" s="150"/>
      <c r="J223" s="150"/>
      <c r="K223" s="151"/>
      <c r="L223" s="152"/>
      <c r="M223" s="150"/>
      <c r="N223" s="152"/>
    </row>
    <row r="224" spans="5:14" ht="24.95" customHeight="1" x14ac:dyDescent="0.25">
      <c r="E224" s="150"/>
      <c r="F224" s="151"/>
      <c r="G224" s="152"/>
      <c r="H224" s="152"/>
      <c r="I224" s="150"/>
      <c r="J224" s="150"/>
      <c r="K224" s="151"/>
      <c r="L224" s="152"/>
      <c r="M224" s="150"/>
      <c r="N224" s="152"/>
    </row>
    <row r="225" spans="5:14" ht="24.95" customHeight="1" x14ac:dyDescent="0.25">
      <c r="E225" s="150"/>
      <c r="F225" s="151"/>
      <c r="G225" s="152"/>
      <c r="H225" s="152"/>
      <c r="I225" s="150"/>
      <c r="J225" s="150"/>
      <c r="K225" s="151"/>
      <c r="L225" s="152"/>
      <c r="M225" s="150"/>
      <c r="N225" s="152"/>
    </row>
    <row r="226" spans="5:14" ht="24.95" customHeight="1" x14ac:dyDescent="0.25">
      <c r="E226" s="150"/>
      <c r="F226" s="151"/>
      <c r="G226" s="152"/>
      <c r="H226" s="152"/>
      <c r="I226" s="150"/>
      <c r="J226" s="150"/>
      <c r="K226" s="151"/>
      <c r="L226" s="152"/>
      <c r="M226" s="150"/>
      <c r="N226" s="152"/>
    </row>
    <row r="227" spans="5:14" ht="24.95" customHeight="1" x14ac:dyDescent="0.25">
      <c r="E227" s="150"/>
      <c r="F227" s="151"/>
      <c r="G227" s="152"/>
      <c r="H227" s="152"/>
      <c r="I227" s="150"/>
      <c r="J227" s="150"/>
      <c r="K227" s="151"/>
      <c r="L227" s="152"/>
      <c r="M227" s="150"/>
      <c r="N227" s="152"/>
    </row>
    <row r="228" spans="5:14" ht="24.95" customHeight="1" x14ac:dyDescent="0.25">
      <c r="E228" s="150"/>
      <c r="F228" s="151"/>
      <c r="G228" s="152"/>
      <c r="H228" s="152"/>
      <c r="I228" s="150"/>
      <c r="J228" s="150"/>
      <c r="K228" s="151"/>
      <c r="L228" s="152"/>
      <c r="M228" s="150"/>
      <c r="N228" s="152"/>
    </row>
    <row r="229" spans="5:14" ht="24.95" customHeight="1" x14ac:dyDescent="0.25">
      <c r="E229" s="150"/>
      <c r="F229" s="151"/>
      <c r="G229" s="152"/>
      <c r="H229" s="152"/>
      <c r="I229" s="150"/>
      <c r="J229" s="150"/>
      <c r="K229" s="151"/>
      <c r="L229" s="152"/>
      <c r="M229" s="150"/>
      <c r="N229" s="152"/>
    </row>
    <row r="230" spans="5:14" ht="24.95" customHeight="1" x14ac:dyDescent="0.25">
      <c r="E230" s="150"/>
      <c r="F230" s="151"/>
      <c r="G230" s="152"/>
      <c r="H230" s="152"/>
      <c r="I230" s="150"/>
      <c r="J230" s="150"/>
      <c r="K230" s="151"/>
      <c r="L230" s="152"/>
      <c r="M230" s="150"/>
      <c r="N230" s="152"/>
    </row>
    <row r="231" spans="5:14" ht="24.95" customHeight="1" x14ac:dyDescent="0.25">
      <c r="E231" s="150"/>
      <c r="F231" s="151"/>
      <c r="G231" s="152"/>
      <c r="H231" s="152"/>
      <c r="I231" s="150"/>
      <c r="J231" s="150"/>
      <c r="K231" s="151"/>
      <c r="L231" s="152"/>
      <c r="M231" s="150"/>
      <c r="N231" s="152"/>
    </row>
    <row r="232" spans="5:14" ht="24.95" customHeight="1" x14ac:dyDescent="0.25">
      <c r="E232" s="150"/>
      <c r="F232" s="151"/>
      <c r="G232" s="152"/>
      <c r="H232" s="152"/>
      <c r="I232" s="150"/>
      <c r="J232" s="150"/>
      <c r="K232" s="151"/>
      <c r="L232" s="152"/>
      <c r="M232" s="150"/>
      <c r="N232" s="152"/>
    </row>
    <row r="233" spans="5:14" ht="24.95" customHeight="1" x14ac:dyDescent="0.25">
      <c r="E233" s="150"/>
      <c r="F233" s="151"/>
      <c r="G233" s="152"/>
      <c r="H233" s="152"/>
      <c r="I233" s="150"/>
      <c r="J233" s="150"/>
      <c r="K233" s="151"/>
      <c r="L233" s="152"/>
      <c r="M233" s="150"/>
      <c r="N233" s="152"/>
    </row>
    <row r="234" spans="5:14" ht="24.95" customHeight="1" x14ac:dyDescent="0.25">
      <c r="E234" s="150"/>
      <c r="F234" s="151"/>
      <c r="G234" s="152"/>
      <c r="H234" s="152"/>
      <c r="I234" s="150"/>
      <c r="J234" s="150"/>
      <c r="K234" s="151"/>
      <c r="L234" s="152"/>
      <c r="M234" s="150"/>
      <c r="N234" s="152"/>
    </row>
    <row r="235" spans="5:14" ht="24.95" customHeight="1" x14ac:dyDescent="0.25">
      <c r="E235" s="150"/>
      <c r="F235" s="151"/>
      <c r="G235" s="152"/>
      <c r="H235" s="152"/>
      <c r="I235" s="150"/>
      <c r="J235" s="150"/>
      <c r="K235" s="151"/>
      <c r="L235" s="152"/>
      <c r="M235" s="150"/>
      <c r="N235" s="152"/>
    </row>
    <row r="236" spans="5:14" ht="24.95" customHeight="1" x14ac:dyDescent="0.25">
      <c r="E236" s="150"/>
      <c r="F236" s="151"/>
      <c r="G236" s="152"/>
      <c r="H236" s="152"/>
      <c r="I236" s="150"/>
      <c r="J236" s="150"/>
      <c r="K236" s="151"/>
      <c r="L236" s="152"/>
      <c r="M236" s="150"/>
      <c r="N236" s="152"/>
    </row>
    <row r="237" spans="5:14" ht="24.95" customHeight="1" x14ac:dyDescent="0.25">
      <c r="E237" s="150"/>
      <c r="F237" s="151"/>
      <c r="G237" s="152"/>
      <c r="H237" s="152"/>
      <c r="I237" s="150"/>
      <c r="J237" s="150"/>
      <c r="K237" s="151"/>
      <c r="L237" s="152"/>
      <c r="M237" s="150"/>
      <c r="N237" s="152"/>
    </row>
    <row r="238" spans="5:14" ht="24.95" customHeight="1" x14ac:dyDescent="0.25">
      <c r="E238" s="150"/>
      <c r="F238" s="151"/>
      <c r="G238" s="152"/>
      <c r="H238" s="152"/>
      <c r="I238" s="150"/>
      <c r="J238" s="150"/>
      <c r="K238" s="151"/>
      <c r="L238" s="152"/>
      <c r="M238" s="150"/>
      <c r="N238" s="152"/>
    </row>
    <row r="239" spans="5:14" ht="24.95" customHeight="1" x14ac:dyDescent="0.25">
      <c r="E239" s="150"/>
      <c r="F239" s="151"/>
      <c r="G239" s="152"/>
      <c r="H239" s="152"/>
      <c r="I239" s="150"/>
      <c r="J239" s="150"/>
      <c r="K239" s="151"/>
      <c r="L239" s="152"/>
      <c r="M239" s="150"/>
      <c r="N239" s="152"/>
    </row>
    <row r="240" spans="5:14" ht="24.95" customHeight="1" x14ac:dyDescent="0.25">
      <c r="E240" s="150"/>
      <c r="F240" s="151"/>
      <c r="G240" s="152"/>
      <c r="H240" s="152"/>
      <c r="I240" s="150"/>
      <c r="J240" s="150"/>
      <c r="K240" s="151"/>
      <c r="L240" s="152"/>
      <c r="M240" s="150"/>
      <c r="N240" s="152"/>
    </row>
    <row r="241" spans="5:14" ht="24.95" customHeight="1" x14ac:dyDescent="0.25">
      <c r="E241" s="150"/>
      <c r="F241" s="151"/>
      <c r="G241" s="152"/>
      <c r="H241" s="152"/>
      <c r="I241" s="150"/>
      <c r="J241" s="150"/>
      <c r="K241" s="151"/>
      <c r="L241" s="152"/>
      <c r="M241" s="150"/>
      <c r="N241" s="152"/>
    </row>
    <row r="242" spans="5:14" ht="24.95" customHeight="1" x14ac:dyDescent="0.25">
      <c r="E242" s="150"/>
      <c r="F242" s="151"/>
      <c r="G242" s="152"/>
      <c r="H242" s="152"/>
      <c r="I242" s="150"/>
      <c r="J242" s="150"/>
      <c r="K242" s="151"/>
      <c r="L242" s="152"/>
      <c r="M242" s="150"/>
      <c r="N242" s="152"/>
    </row>
    <row r="243" spans="5:14" ht="24.95" customHeight="1" x14ac:dyDescent="0.25">
      <c r="E243" s="150"/>
      <c r="F243" s="151"/>
      <c r="G243" s="152"/>
      <c r="H243" s="152"/>
      <c r="I243" s="150"/>
      <c r="J243" s="150"/>
      <c r="K243" s="151"/>
      <c r="L243" s="152"/>
      <c r="M243" s="150"/>
      <c r="N243" s="152"/>
    </row>
    <row r="244" spans="5:14" ht="24.95" customHeight="1" x14ac:dyDescent="0.25">
      <c r="E244" s="150"/>
      <c r="F244" s="151"/>
      <c r="G244" s="152"/>
      <c r="H244" s="152"/>
      <c r="I244" s="150"/>
      <c r="J244" s="150"/>
      <c r="K244" s="151"/>
      <c r="L244" s="152"/>
      <c r="M244" s="150"/>
      <c r="N244" s="152"/>
    </row>
    <row r="245" spans="5:14" ht="24.95" customHeight="1" x14ac:dyDescent="0.25">
      <c r="E245" s="150"/>
      <c r="F245" s="151"/>
      <c r="G245" s="152"/>
      <c r="H245" s="152"/>
      <c r="I245" s="150"/>
      <c r="J245" s="150"/>
      <c r="K245" s="151"/>
      <c r="L245" s="152"/>
      <c r="M245" s="150"/>
      <c r="N245" s="152"/>
    </row>
    <row r="246" spans="5:14" ht="24.95" customHeight="1" x14ac:dyDescent="0.25">
      <c r="E246" s="150"/>
      <c r="F246" s="151"/>
      <c r="G246" s="152"/>
      <c r="H246" s="152"/>
      <c r="I246" s="150"/>
      <c r="J246" s="150"/>
      <c r="K246" s="151"/>
      <c r="L246" s="152"/>
      <c r="M246" s="150"/>
      <c r="N246" s="152"/>
    </row>
    <row r="247" spans="5:14" ht="24.95" customHeight="1" x14ac:dyDescent="0.25">
      <c r="E247" s="150"/>
      <c r="F247" s="151"/>
      <c r="G247" s="152"/>
      <c r="H247" s="152"/>
      <c r="I247" s="150"/>
      <c r="J247" s="150"/>
      <c r="K247" s="151"/>
      <c r="L247" s="152"/>
      <c r="M247" s="150"/>
      <c r="N247" s="152"/>
    </row>
    <row r="248" spans="5:14" ht="24.95" customHeight="1" x14ac:dyDescent="0.25">
      <c r="E248" s="150"/>
      <c r="F248" s="151"/>
      <c r="G248" s="152"/>
      <c r="H248" s="152"/>
      <c r="I248" s="150"/>
      <c r="J248" s="150"/>
      <c r="K248" s="151"/>
      <c r="L248" s="152"/>
      <c r="M248" s="150"/>
      <c r="N248" s="152"/>
    </row>
    <row r="249" spans="5:14" ht="24.95" customHeight="1" x14ac:dyDescent="0.25">
      <c r="E249" s="150"/>
      <c r="F249" s="151"/>
      <c r="G249" s="152"/>
      <c r="H249" s="152"/>
      <c r="I249" s="150"/>
      <c r="J249" s="150"/>
      <c r="K249" s="151"/>
      <c r="L249" s="152"/>
      <c r="M249" s="150"/>
      <c r="N249" s="152"/>
    </row>
    <row r="250" spans="5:14" ht="24.95" customHeight="1" x14ac:dyDescent="0.25">
      <c r="E250" s="150"/>
      <c r="F250" s="151"/>
      <c r="G250" s="152"/>
      <c r="H250" s="152"/>
      <c r="I250" s="150"/>
      <c r="J250" s="150"/>
      <c r="K250" s="151"/>
      <c r="L250" s="152"/>
      <c r="M250" s="150"/>
      <c r="N250" s="152"/>
    </row>
    <row r="251" spans="5:14" ht="24.95" customHeight="1" x14ac:dyDescent="0.25">
      <c r="E251" s="150"/>
      <c r="F251" s="151"/>
      <c r="G251" s="152"/>
      <c r="H251" s="152"/>
      <c r="I251" s="150"/>
      <c r="J251" s="150"/>
      <c r="K251" s="151"/>
      <c r="L251" s="152"/>
      <c r="M251" s="150"/>
      <c r="N251" s="152"/>
    </row>
    <row r="252" spans="5:14" ht="24.95" customHeight="1" x14ac:dyDescent="0.25">
      <c r="E252" s="150"/>
      <c r="F252" s="151"/>
      <c r="G252" s="152"/>
      <c r="H252" s="152"/>
      <c r="I252" s="150"/>
      <c r="J252" s="150"/>
      <c r="K252" s="151"/>
      <c r="L252" s="152"/>
      <c r="M252" s="150"/>
      <c r="N252" s="152"/>
    </row>
    <row r="253" spans="5:14" ht="24.95" customHeight="1" x14ac:dyDescent="0.25">
      <c r="E253" s="150"/>
      <c r="F253" s="151"/>
      <c r="G253" s="152"/>
      <c r="H253" s="152"/>
      <c r="I253" s="150"/>
      <c r="J253" s="150"/>
      <c r="K253" s="151"/>
      <c r="L253" s="152"/>
      <c r="M253" s="150"/>
      <c r="N253" s="152"/>
    </row>
    <row r="254" spans="5:14" ht="24.95" customHeight="1" x14ac:dyDescent="0.25">
      <c r="E254" s="150"/>
      <c r="F254" s="151"/>
      <c r="G254" s="152"/>
      <c r="H254" s="152"/>
      <c r="I254" s="150"/>
      <c r="J254" s="150"/>
      <c r="K254" s="151"/>
      <c r="L254" s="152"/>
      <c r="M254" s="150"/>
      <c r="N254" s="152"/>
    </row>
    <row r="255" spans="5:14" ht="24.95" customHeight="1" x14ac:dyDescent="0.25">
      <c r="E255" s="150"/>
      <c r="F255" s="151"/>
      <c r="G255" s="152"/>
      <c r="H255" s="152"/>
      <c r="I255" s="150"/>
      <c r="J255" s="150"/>
      <c r="K255" s="151"/>
      <c r="L255" s="152"/>
      <c r="M255" s="150"/>
      <c r="N255" s="152"/>
    </row>
    <row r="256" spans="5:14" ht="24.95" customHeight="1" x14ac:dyDescent="0.25">
      <c r="E256" s="150"/>
      <c r="F256" s="151"/>
      <c r="G256" s="152"/>
      <c r="H256" s="152"/>
      <c r="I256" s="150"/>
      <c r="J256" s="150"/>
      <c r="K256" s="151"/>
      <c r="L256" s="152"/>
      <c r="M256" s="150"/>
      <c r="N256" s="152"/>
    </row>
    <row r="257" spans="5:14" ht="24.95" customHeight="1" x14ac:dyDescent="0.25">
      <c r="E257" s="150"/>
      <c r="F257" s="151"/>
      <c r="G257" s="152"/>
      <c r="H257" s="152"/>
      <c r="I257" s="150"/>
      <c r="J257" s="150"/>
      <c r="K257" s="151"/>
      <c r="L257" s="152"/>
      <c r="M257" s="150"/>
      <c r="N257" s="152"/>
    </row>
    <row r="258" spans="5:14" ht="24.95" customHeight="1" x14ac:dyDescent="0.25">
      <c r="E258" s="150"/>
      <c r="F258" s="151"/>
      <c r="G258" s="152"/>
      <c r="H258" s="152"/>
      <c r="I258" s="150"/>
      <c r="J258" s="150"/>
      <c r="K258" s="151"/>
      <c r="L258" s="152"/>
      <c r="M258" s="150"/>
      <c r="N258" s="152"/>
    </row>
    <row r="259" spans="5:14" ht="24.95" customHeight="1" x14ac:dyDescent="0.25">
      <c r="E259" s="150"/>
      <c r="F259" s="151"/>
      <c r="G259" s="152"/>
      <c r="H259" s="152"/>
      <c r="I259" s="150"/>
      <c r="J259" s="150"/>
      <c r="K259" s="151"/>
      <c r="L259" s="152"/>
      <c r="M259" s="150"/>
      <c r="N259" s="152"/>
    </row>
    <row r="260" spans="5:14" ht="24.95" customHeight="1" x14ac:dyDescent="0.25">
      <c r="E260" s="150"/>
      <c r="F260" s="151"/>
      <c r="G260" s="152"/>
      <c r="H260" s="152"/>
      <c r="I260" s="150"/>
      <c r="J260" s="150"/>
      <c r="K260" s="151"/>
      <c r="L260" s="152"/>
      <c r="M260" s="150"/>
      <c r="N260" s="152"/>
    </row>
    <row r="261" spans="5:14" ht="24.95" customHeight="1" x14ac:dyDescent="0.25">
      <c r="E261" s="150"/>
      <c r="F261" s="151"/>
      <c r="G261" s="152"/>
      <c r="H261" s="152"/>
      <c r="I261" s="150"/>
      <c r="J261" s="150"/>
      <c r="K261" s="151"/>
      <c r="L261" s="152"/>
      <c r="M261" s="150"/>
      <c r="N261" s="152"/>
    </row>
    <row r="262" spans="5:14" ht="24.95" customHeight="1" x14ac:dyDescent="0.25">
      <c r="E262" s="150"/>
      <c r="F262" s="151"/>
      <c r="G262" s="152"/>
      <c r="H262" s="152"/>
      <c r="I262" s="150"/>
      <c r="J262" s="150"/>
      <c r="K262" s="151"/>
      <c r="L262" s="152"/>
      <c r="M262" s="150"/>
      <c r="N262" s="152"/>
    </row>
    <row r="263" spans="5:14" ht="24.95" customHeight="1" x14ac:dyDescent="0.25">
      <c r="E263" s="150"/>
      <c r="F263" s="151"/>
      <c r="G263" s="152"/>
      <c r="H263" s="152"/>
      <c r="I263" s="150"/>
      <c r="J263" s="150"/>
      <c r="K263" s="151"/>
      <c r="L263" s="152"/>
      <c r="M263" s="150"/>
      <c r="N263" s="152"/>
    </row>
    <row r="264" spans="5:14" ht="24.95" customHeight="1" x14ac:dyDescent="0.25">
      <c r="E264" s="150"/>
      <c r="F264" s="151"/>
      <c r="G264" s="152"/>
      <c r="H264" s="152"/>
      <c r="I264" s="150"/>
      <c r="J264" s="150"/>
      <c r="K264" s="151"/>
      <c r="L264" s="152"/>
      <c r="M264" s="150"/>
      <c r="N264" s="152"/>
    </row>
    <row r="265" spans="5:14" ht="24.95" customHeight="1" x14ac:dyDescent="0.25">
      <c r="E265" s="150"/>
      <c r="F265" s="151"/>
      <c r="G265" s="152"/>
      <c r="H265" s="152"/>
      <c r="I265" s="150"/>
      <c r="J265" s="150"/>
      <c r="K265" s="151"/>
      <c r="L265" s="152"/>
      <c r="M265" s="150"/>
      <c r="N265" s="152"/>
    </row>
    <row r="266" spans="5:14" ht="24.95" customHeight="1" x14ac:dyDescent="0.25">
      <c r="E266" s="150"/>
      <c r="F266" s="151"/>
      <c r="G266" s="152"/>
      <c r="H266" s="152"/>
      <c r="I266" s="150"/>
      <c r="J266" s="150"/>
      <c r="K266" s="151"/>
      <c r="L266" s="152"/>
      <c r="M266" s="150"/>
      <c r="N266" s="152"/>
    </row>
    <row r="267" spans="5:14" ht="24.95" customHeight="1" x14ac:dyDescent="0.25">
      <c r="E267" s="150"/>
      <c r="F267" s="151"/>
      <c r="G267" s="152"/>
      <c r="H267" s="152"/>
      <c r="I267" s="150"/>
      <c r="J267" s="150"/>
      <c r="K267" s="151"/>
      <c r="L267" s="152"/>
      <c r="M267" s="150"/>
      <c r="N267" s="152"/>
    </row>
    <row r="268" spans="5:14" ht="24.95" customHeight="1" x14ac:dyDescent="0.25">
      <c r="E268" s="150"/>
      <c r="F268" s="151"/>
      <c r="G268" s="152"/>
      <c r="H268" s="152"/>
      <c r="I268" s="150"/>
      <c r="J268" s="150"/>
      <c r="K268" s="151"/>
      <c r="L268" s="152"/>
      <c r="M268" s="150"/>
      <c r="N268" s="152"/>
    </row>
    <row r="269" spans="5:14" ht="24.95" customHeight="1" x14ac:dyDescent="0.25">
      <c r="E269" s="150"/>
      <c r="F269" s="151"/>
      <c r="G269" s="152"/>
      <c r="H269" s="152"/>
      <c r="I269" s="150"/>
      <c r="J269" s="150"/>
      <c r="K269" s="151"/>
      <c r="L269" s="152"/>
      <c r="M269" s="150"/>
      <c r="N269" s="152"/>
    </row>
    <row r="270" spans="5:14" ht="24.95" customHeight="1" x14ac:dyDescent="0.25">
      <c r="E270" s="150"/>
      <c r="F270" s="151"/>
      <c r="G270" s="152"/>
      <c r="H270" s="152"/>
      <c r="I270" s="150"/>
      <c r="J270" s="150"/>
      <c r="K270" s="151"/>
      <c r="L270" s="152"/>
      <c r="M270" s="150"/>
      <c r="N270" s="152"/>
    </row>
    <row r="271" spans="5:14" ht="24.95" customHeight="1" x14ac:dyDescent="0.25">
      <c r="E271" s="150"/>
      <c r="F271" s="151"/>
      <c r="G271" s="152"/>
      <c r="H271" s="152"/>
      <c r="I271" s="150"/>
      <c r="J271" s="150"/>
      <c r="K271" s="151"/>
      <c r="L271" s="152"/>
      <c r="M271" s="150"/>
      <c r="N271" s="152"/>
    </row>
    <row r="272" spans="5:14" ht="24.95" customHeight="1" x14ac:dyDescent="0.25">
      <c r="E272" s="150"/>
      <c r="F272" s="151"/>
      <c r="G272" s="152"/>
      <c r="H272" s="152"/>
      <c r="I272" s="150"/>
      <c r="J272" s="150"/>
      <c r="K272" s="151"/>
      <c r="L272" s="152"/>
      <c r="M272" s="150"/>
      <c r="N272" s="152"/>
    </row>
    <row r="273" spans="5:14" ht="24.95" customHeight="1" x14ac:dyDescent="0.25">
      <c r="E273" s="150"/>
      <c r="F273" s="151"/>
      <c r="G273" s="152"/>
      <c r="H273" s="152"/>
      <c r="I273" s="150"/>
      <c r="J273" s="150"/>
      <c r="K273" s="151"/>
      <c r="L273" s="152"/>
      <c r="M273" s="150"/>
      <c r="N273" s="152"/>
    </row>
    <row r="274" spans="5:14" ht="24.95" customHeight="1" x14ac:dyDescent="0.25">
      <c r="E274" s="150"/>
      <c r="F274" s="151"/>
      <c r="G274" s="152"/>
      <c r="H274" s="152"/>
      <c r="I274" s="150"/>
      <c r="J274" s="150"/>
      <c r="K274" s="151"/>
      <c r="L274" s="152"/>
      <c r="M274" s="150"/>
      <c r="N274" s="152"/>
    </row>
    <row r="275" spans="5:14" ht="24.95" customHeight="1" x14ac:dyDescent="0.25">
      <c r="E275" s="150"/>
      <c r="F275" s="151"/>
      <c r="G275" s="152"/>
      <c r="H275" s="152"/>
      <c r="I275" s="150"/>
      <c r="J275" s="150"/>
      <c r="K275" s="151"/>
      <c r="L275" s="152"/>
      <c r="M275" s="150"/>
      <c r="N275" s="152"/>
    </row>
    <row r="276" spans="5:14" ht="24.95" customHeight="1" x14ac:dyDescent="0.25">
      <c r="E276" s="150"/>
      <c r="F276" s="151"/>
      <c r="G276" s="152"/>
      <c r="H276" s="152"/>
      <c r="I276" s="150"/>
      <c r="J276" s="150"/>
      <c r="K276" s="151"/>
      <c r="L276" s="152"/>
      <c r="M276" s="150"/>
      <c r="N276" s="152"/>
    </row>
    <row r="277" spans="5:14" ht="24.95" customHeight="1" x14ac:dyDescent="0.25">
      <c r="E277" s="150"/>
      <c r="F277" s="151"/>
      <c r="G277" s="152"/>
      <c r="H277" s="152"/>
      <c r="I277" s="150"/>
      <c r="J277" s="150"/>
      <c r="K277" s="151"/>
      <c r="L277" s="152"/>
      <c r="M277" s="150"/>
      <c r="N277" s="152"/>
    </row>
    <row r="278" spans="5:14" ht="24.95" customHeight="1" x14ac:dyDescent="0.25">
      <c r="E278" s="150"/>
      <c r="F278" s="151"/>
      <c r="G278" s="152"/>
      <c r="H278" s="152"/>
      <c r="I278" s="150"/>
      <c r="J278" s="150"/>
      <c r="K278" s="151"/>
      <c r="L278" s="152"/>
      <c r="M278" s="150"/>
      <c r="N278" s="152"/>
    </row>
    <row r="279" spans="5:14" ht="24.95" customHeight="1" x14ac:dyDescent="0.25">
      <c r="E279" s="150"/>
      <c r="F279" s="151"/>
      <c r="G279" s="152"/>
      <c r="H279" s="152"/>
      <c r="I279" s="150"/>
      <c r="J279" s="150"/>
      <c r="K279" s="151"/>
      <c r="L279" s="152"/>
      <c r="M279" s="150"/>
      <c r="N279" s="152"/>
    </row>
    <row r="280" spans="5:14" ht="24.95" customHeight="1" x14ac:dyDescent="0.25">
      <c r="E280" s="150"/>
      <c r="F280" s="151"/>
      <c r="G280" s="152"/>
      <c r="H280" s="152"/>
      <c r="I280" s="150"/>
      <c r="J280" s="150"/>
      <c r="K280" s="151"/>
      <c r="L280" s="152"/>
      <c r="M280" s="150"/>
      <c r="N280" s="152"/>
    </row>
    <row r="281" spans="5:14" ht="24.95" customHeight="1" x14ac:dyDescent="0.25">
      <c r="E281" s="150"/>
      <c r="F281" s="151"/>
      <c r="G281" s="152"/>
      <c r="H281" s="152"/>
      <c r="I281" s="150"/>
      <c r="J281" s="150"/>
      <c r="K281" s="151"/>
      <c r="L281" s="152"/>
      <c r="M281" s="150"/>
      <c r="N281" s="152"/>
    </row>
    <row r="282" spans="5:14" ht="24.95" customHeight="1" x14ac:dyDescent="0.25">
      <c r="E282" s="150"/>
      <c r="F282" s="151"/>
      <c r="G282" s="152"/>
      <c r="H282" s="152"/>
      <c r="I282" s="150"/>
      <c r="J282" s="150"/>
      <c r="K282" s="151"/>
      <c r="L282" s="152"/>
      <c r="M282" s="150"/>
      <c r="N282" s="152"/>
    </row>
    <row r="283" spans="5:14" ht="24.95" customHeight="1" x14ac:dyDescent="0.25">
      <c r="E283" s="150"/>
      <c r="F283" s="151"/>
      <c r="G283" s="152"/>
      <c r="H283" s="152"/>
      <c r="I283" s="150"/>
      <c r="J283" s="150"/>
      <c r="K283" s="151"/>
      <c r="L283" s="152"/>
      <c r="M283" s="150"/>
      <c r="N283" s="152"/>
    </row>
    <row r="284" spans="5:14" ht="24.95" customHeight="1" x14ac:dyDescent="0.25">
      <c r="E284" s="150"/>
      <c r="F284" s="151"/>
      <c r="G284" s="152"/>
      <c r="H284" s="152"/>
      <c r="I284" s="150"/>
      <c r="J284" s="150"/>
      <c r="K284" s="151"/>
      <c r="L284" s="152"/>
      <c r="M284" s="150"/>
      <c r="N284" s="152"/>
    </row>
    <row r="285" spans="5:14" ht="24.95" customHeight="1" x14ac:dyDescent="0.25">
      <c r="E285" s="150"/>
      <c r="F285" s="151"/>
      <c r="G285" s="152"/>
      <c r="H285" s="152"/>
      <c r="I285" s="150"/>
      <c r="J285" s="150"/>
      <c r="K285" s="151"/>
      <c r="L285" s="152"/>
      <c r="M285" s="150"/>
      <c r="N285" s="152"/>
    </row>
    <row r="286" spans="5:14" ht="24.95" customHeight="1" x14ac:dyDescent="0.25">
      <c r="E286" s="150"/>
      <c r="F286" s="151"/>
      <c r="G286" s="152"/>
      <c r="H286" s="152"/>
      <c r="I286" s="150"/>
      <c r="J286" s="150"/>
      <c r="K286" s="151"/>
      <c r="L286" s="152"/>
      <c r="M286" s="150"/>
      <c r="N286" s="152"/>
    </row>
    <row r="287" spans="5:14" ht="24.95" customHeight="1" x14ac:dyDescent="0.25">
      <c r="E287" s="150"/>
      <c r="F287" s="151"/>
      <c r="G287" s="152"/>
      <c r="H287" s="152"/>
      <c r="I287" s="150"/>
      <c r="J287" s="150"/>
      <c r="K287" s="151"/>
      <c r="L287" s="152"/>
      <c r="M287" s="150"/>
      <c r="N287" s="152"/>
    </row>
    <row r="288" spans="5:14" ht="24.95" customHeight="1" x14ac:dyDescent="0.25">
      <c r="E288" s="150"/>
      <c r="F288" s="151"/>
      <c r="G288" s="152"/>
      <c r="H288" s="152"/>
      <c r="I288" s="150"/>
      <c r="J288" s="150"/>
      <c r="K288" s="151"/>
      <c r="L288" s="152"/>
      <c r="M288" s="150"/>
      <c r="N288" s="152"/>
    </row>
    <row r="289" spans="5:14" ht="24.95" customHeight="1" x14ac:dyDescent="0.25">
      <c r="E289" s="150"/>
      <c r="F289" s="151"/>
      <c r="G289" s="152"/>
      <c r="H289" s="152"/>
      <c r="I289" s="150"/>
      <c r="J289" s="150"/>
      <c r="K289" s="151"/>
      <c r="L289" s="152"/>
      <c r="M289" s="150"/>
      <c r="N289" s="152"/>
    </row>
    <row r="290" spans="5:14" ht="24.95" customHeight="1" x14ac:dyDescent="0.25">
      <c r="E290" s="150"/>
      <c r="F290" s="151"/>
      <c r="G290" s="152"/>
      <c r="H290" s="152"/>
      <c r="I290" s="150"/>
      <c r="J290" s="150"/>
      <c r="K290" s="151"/>
      <c r="L290" s="152"/>
      <c r="M290" s="150"/>
      <c r="N290" s="152"/>
    </row>
    <row r="291" spans="5:14" ht="24.95" customHeight="1" x14ac:dyDescent="0.25">
      <c r="E291" s="150"/>
      <c r="F291" s="151"/>
      <c r="G291" s="152"/>
      <c r="H291" s="152"/>
      <c r="I291" s="150"/>
      <c r="J291" s="150"/>
      <c r="K291" s="151"/>
      <c r="L291" s="152"/>
      <c r="M291" s="150"/>
      <c r="N291" s="152"/>
    </row>
    <row r="292" spans="5:14" ht="24.95" customHeight="1" x14ac:dyDescent="0.25">
      <c r="E292" s="150"/>
      <c r="F292" s="151"/>
      <c r="G292" s="152"/>
      <c r="H292" s="152"/>
      <c r="I292" s="150"/>
      <c r="J292" s="150"/>
      <c r="K292" s="151"/>
      <c r="L292" s="152"/>
      <c r="M292" s="150"/>
      <c r="N292" s="152"/>
    </row>
    <row r="293" spans="5:14" ht="24.95" customHeight="1" x14ac:dyDescent="0.25">
      <c r="E293" s="150"/>
      <c r="F293" s="151"/>
      <c r="G293" s="152"/>
      <c r="H293" s="152"/>
      <c r="I293" s="150"/>
      <c r="J293" s="150"/>
      <c r="K293" s="151"/>
      <c r="L293" s="152"/>
      <c r="M293" s="150"/>
      <c r="N293" s="152"/>
    </row>
    <row r="294" spans="5:14" ht="24.95" customHeight="1" x14ac:dyDescent="0.25">
      <c r="E294" s="150"/>
      <c r="F294" s="151"/>
      <c r="G294" s="152"/>
      <c r="H294" s="152"/>
      <c r="I294" s="150"/>
      <c r="J294" s="150"/>
      <c r="K294" s="151"/>
      <c r="L294" s="152"/>
      <c r="M294" s="150"/>
      <c r="N294" s="152"/>
    </row>
    <row r="295" spans="5:14" ht="24.95" customHeight="1" x14ac:dyDescent="0.25">
      <c r="E295" s="150"/>
      <c r="F295" s="151"/>
      <c r="G295" s="152"/>
      <c r="H295" s="152"/>
      <c r="I295" s="150"/>
      <c r="J295" s="150"/>
      <c r="K295" s="151"/>
      <c r="L295" s="152"/>
      <c r="M295" s="150"/>
      <c r="N295" s="152"/>
    </row>
    <row r="296" spans="5:14" ht="24.95" customHeight="1" x14ac:dyDescent="0.25">
      <c r="E296" s="150"/>
      <c r="F296" s="151"/>
      <c r="G296" s="152"/>
      <c r="H296" s="152"/>
      <c r="I296" s="150"/>
      <c r="J296" s="150"/>
      <c r="K296" s="151"/>
      <c r="L296" s="152"/>
      <c r="M296" s="150"/>
      <c r="N296" s="152"/>
    </row>
    <row r="297" spans="5:14" ht="24.95" customHeight="1" x14ac:dyDescent="0.25">
      <c r="E297" s="150"/>
      <c r="F297" s="151"/>
      <c r="G297" s="152"/>
      <c r="H297" s="152"/>
      <c r="I297" s="150"/>
      <c r="J297" s="150"/>
      <c r="K297" s="151"/>
      <c r="L297" s="152"/>
      <c r="M297" s="150"/>
      <c r="N297" s="152"/>
    </row>
    <row r="298" spans="5:14" ht="24.95" customHeight="1" x14ac:dyDescent="0.25">
      <c r="E298" s="150"/>
      <c r="F298" s="151"/>
      <c r="G298" s="152"/>
      <c r="H298" s="152"/>
      <c r="I298" s="150"/>
      <c r="J298" s="150"/>
      <c r="K298" s="151"/>
      <c r="L298" s="152"/>
      <c r="M298" s="150"/>
      <c r="N298" s="152"/>
    </row>
    <row r="299" spans="5:14" ht="24.95" customHeight="1" x14ac:dyDescent="0.25">
      <c r="E299" s="150"/>
      <c r="F299" s="151"/>
      <c r="G299" s="152"/>
      <c r="H299" s="152"/>
      <c r="I299" s="150"/>
      <c r="J299" s="150"/>
      <c r="K299" s="151"/>
      <c r="L299" s="152"/>
      <c r="M299" s="150"/>
      <c r="N299" s="152"/>
    </row>
    <row r="300" spans="5:14" ht="24.95" customHeight="1" x14ac:dyDescent="0.25">
      <c r="E300" s="150"/>
      <c r="F300" s="151"/>
      <c r="G300" s="152"/>
      <c r="H300" s="152"/>
      <c r="I300" s="150"/>
      <c r="J300" s="150"/>
      <c r="K300" s="151"/>
      <c r="L300" s="152"/>
      <c r="M300" s="150"/>
      <c r="N300" s="152"/>
    </row>
    <row r="301" spans="5:14" ht="24.95" customHeight="1" x14ac:dyDescent="0.25">
      <c r="E301" s="150"/>
      <c r="F301" s="151"/>
      <c r="G301" s="152"/>
      <c r="H301" s="152"/>
      <c r="I301" s="150"/>
      <c r="J301" s="150"/>
      <c r="K301" s="151"/>
      <c r="L301" s="152"/>
      <c r="M301" s="150"/>
      <c r="N301" s="152"/>
    </row>
    <row r="302" spans="5:14" ht="24.95" customHeight="1" x14ac:dyDescent="0.25">
      <c r="E302" s="150"/>
      <c r="F302" s="151"/>
      <c r="G302" s="152"/>
      <c r="H302" s="152"/>
      <c r="I302" s="150"/>
      <c r="J302" s="150"/>
      <c r="K302" s="151"/>
      <c r="L302" s="152"/>
      <c r="M302" s="150"/>
      <c r="N302" s="152"/>
    </row>
    <row r="303" spans="5:14" ht="24.95" customHeight="1" x14ac:dyDescent="0.25">
      <c r="E303" s="150"/>
      <c r="F303" s="151"/>
      <c r="G303" s="152"/>
      <c r="H303" s="152"/>
      <c r="I303" s="150"/>
      <c r="J303" s="150"/>
      <c r="K303" s="151"/>
      <c r="L303" s="152"/>
      <c r="M303" s="150"/>
      <c r="N303" s="152"/>
    </row>
    <row r="304" spans="5:14" ht="24.95" customHeight="1" x14ac:dyDescent="0.25">
      <c r="E304" s="150"/>
      <c r="F304" s="151"/>
      <c r="G304" s="152"/>
      <c r="H304" s="152"/>
      <c r="I304" s="150"/>
      <c r="J304" s="150"/>
      <c r="K304" s="151"/>
      <c r="L304" s="152"/>
      <c r="M304" s="150"/>
      <c r="N304" s="152"/>
    </row>
    <row r="305" spans="5:14" ht="24.95" customHeight="1" x14ac:dyDescent="0.25">
      <c r="E305" s="150"/>
      <c r="F305" s="151"/>
      <c r="G305" s="152"/>
      <c r="H305" s="152"/>
      <c r="I305" s="150"/>
      <c r="J305" s="150"/>
      <c r="K305" s="151"/>
      <c r="L305" s="152"/>
      <c r="M305" s="150"/>
      <c r="N305" s="152"/>
    </row>
    <row r="306" spans="5:14" ht="24.95" customHeight="1" x14ac:dyDescent="0.25">
      <c r="E306" s="150"/>
      <c r="F306" s="151"/>
      <c r="G306" s="152"/>
      <c r="H306" s="152"/>
      <c r="I306" s="150"/>
      <c r="J306" s="150"/>
      <c r="K306" s="151"/>
      <c r="L306" s="152"/>
      <c r="M306" s="150"/>
      <c r="N306" s="152"/>
    </row>
    <row r="307" spans="5:14" ht="24.95" customHeight="1" x14ac:dyDescent="0.25">
      <c r="E307" s="150"/>
      <c r="F307" s="151"/>
      <c r="G307" s="152"/>
      <c r="H307" s="152"/>
      <c r="I307" s="150"/>
      <c r="J307" s="150"/>
      <c r="K307" s="151"/>
      <c r="L307" s="152"/>
      <c r="M307" s="150"/>
      <c r="N307" s="152"/>
    </row>
    <row r="308" spans="5:14" ht="24.95" customHeight="1" x14ac:dyDescent="0.25">
      <c r="E308" s="150"/>
      <c r="F308" s="151"/>
      <c r="G308" s="152"/>
      <c r="H308" s="152"/>
      <c r="I308" s="150"/>
      <c r="J308" s="150"/>
      <c r="K308" s="151"/>
      <c r="L308" s="152"/>
      <c r="M308" s="150"/>
      <c r="N308" s="152"/>
    </row>
    <row r="309" spans="5:14" ht="24.95" customHeight="1" x14ac:dyDescent="0.25">
      <c r="E309" s="150"/>
      <c r="F309" s="151"/>
      <c r="G309" s="152"/>
      <c r="H309" s="152"/>
      <c r="I309" s="150"/>
      <c r="J309" s="150"/>
      <c r="K309" s="151"/>
      <c r="L309" s="152"/>
      <c r="M309" s="150"/>
      <c r="N309" s="152"/>
    </row>
    <row r="310" spans="5:14" ht="24.95" customHeight="1" x14ac:dyDescent="0.25">
      <c r="E310" s="150"/>
      <c r="F310" s="151"/>
      <c r="G310" s="152"/>
      <c r="H310" s="152"/>
      <c r="I310" s="150"/>
      <c r="J310" s="150"/>
      <c r="K310" s="151"/>
      <c r="L310" s="152"/>
      <c r="M310" s="150"/>
      <c r="N310" s="152"/>
    </row>
    <row r="311" spans="5:14" ht="24.95" customHeight="1" x14ac:dyDescent="0.25">
      <c r="E311" s="150"/>
      <c r="F311" s="151"/>
      <c r="G311" s="152"/>
      <c r="H311" s="152"/>
      <c r="I311" s="150"/>
      <c r="J311" s="150"/>
      <c r="K311" s="151"/>
      <c r="L311" s="152"/>
      <c r="M311" s="150"/>
      <c r="N311" s="152"/>
    </row>
    <row r="312" spans="5:14" ht="24.95" customHeight="1" x14ac:dyDescent="0.25">
      <c r="E312" s="150"/>
      <c r="F312" s="151"/>
      <c r="G312" s="152"/>
      <c r="H312" s="152"/>
      <c r="I312" s="150"/>
      <c r="J312" s="150"/>
      <c r="K312" s="151"/>
      <c r="L312" s="152"/>
      <c r="M312" s="150"/>
      <c r="N312" s="152"/>
    </row>
    <row r="313" spans="5:14" ht="24.95" customHeight="1" x14ac:dyDescent="0.25">
      <c r="E313" s="150"/>
      <c r="F313" s="151"/>
      <c r="G313" s="152"/>
      <c r="H313" s="152"/>
      <c r="I313" s="150"/>
      <c r="J313" s="150"/>
      <c r="K313" s="151"/>
      <c r="L313" s="152"/>
      <c r="M313" s="150"/>
      <c r="N313" s="152"/>
    </row>
    <row r="314" spans="5:14" ht="24.95" customHeight="1" x14ac:dyDescent="0.25">
      <c r="E314" s="150"/>
      <c r="F314" s="151"/>
      <c r="G314" s="152"/>
      <c r="H314" s="152"/>
      <c r="I314" s="150"/>
      <c r="J314" s="150"/>
      <c r="K314" s="151"/>
      <c r="L314" s="152"/>
      <c r="M314" s="150"/>
      <c r="N314" s="152"/>
    </row>
    <row r="315" spans="5:14" ht="24.95" customHeight="1" x14ac:dyDescent="0.25">
      <c r="E315" s="150"/>
      <c r="F315" s="151"/>
      <c r="G315" s="152"/>
      <c r="H315" s="152"/>
      <c r="I315" s="150"/>
      <c r="J315" s="150"/>
      <c r="K315" s="151"/>
      <c r="L315" s="152"/>
      <c r="M315" s="150"/>
      <c r="N315" s="152"/>
    </row>
    <row r="316" spans="5:14" ht="24.95" customHeight="1" x14ac:dyDescent="0.25">
      <c r="E316" s="150"/>
      <c r="F316" s="151"/>
      <c r="G316" s="152"/>
      <c r="H316" s="152"/>
      <c r="I316" s="150"/>
      <c r="J316" s="150"/>
      <c r="K316" s="151"/>
      <c r="L316" s="152"/>
      <c r="M316" s="150"/>
      <c r="N316" s="152"/>
    </row>
    <row r="317" spans="5:14" ht="24.95" customHeight="1" x14ac:dyDescent="0.25">
      <c r="E317" s="150"/>
      <c r="F317" s="151"/>
      <c r="G317" s="152"/>
      <c r="H317" s="152"/>
      <c r="I317" s="150"/>
      <c r="J317" s="150"/>
      <c r="K317" s="151"/>
      <c r="L317" s="152"/>
      <c r="M317" s="150"/>
      <c r="N317" s="152"/>
    </row>
    <row r="318" spans="5:14" ht="24.95" customHeight="1" x14ac:dyDescent="0.25">
      <c r="E318" s="150"/>
      <c r="F318" s="151"/>
      <c r="G318" s="152"/>
      <c r="H318" s="152"/>
      <c r="I318" s="150"/>
      <c r="J318" s="150"/>
      <c r="K318" s="151"/>
      <c r="L318" s="152"/>
      <c r="M318" s="150"/>
      <c r="N318" s="152"/>
    </row>
    <row r="319" spans="5:14" ht="24.95" customHeight="1" x14ac:dyDescent="0.25">
      <c r="E319" s="150"/>
      <c r="F319" s="151"/>
      <c r="G319" s="152"/>
      <c r="H319" s="152"/>
      <c r="I319" s="150"/>
      <c r="J319" s="150"/>
      <c r="K319" s="151"/>
      <c r="L319" s="152"/>
      <c r="M319" s="150"/>
      <c r="N319" s="152"/>
    </row>
    <row r="320" spans="5:14" ht="24.95" customHeight="1" x14ac:dyDescent="0.25">
      <c r="E320" s="150"/>
      <c r="F320" s="151"/>
      <c r="G320" s="152"/>
      <c r="H320" s="152"/>
      <c r="I320" s="150"/>
      <c r="J320" s="150"/>
      <c r="K320" s="151"/>
      <c r="L320" s="152"/>
      <c r="M320" s="150"/>
      <c r="N320" s="152"/>
    </row>
    <row r="321" spans="5:14" ht="24.95" customHeight="1" x14ac:dyDescent="0.25">
      <c r="E321" s="150"/>
      <c r="F321" s="151"/>
      <c r="G321" s="152"/>
      <c r="H321" s="152"/>
      <c r="I321" s="150"/>
      <c r="J321" s="150"/>
      <c r="K321" s="151"/>
      <c r="L321" s="152"/>
      <c r="M321" s="150"/>
      <c r="N321" s="152"/>
    </row>
    <row r="322" spans="5:14" ht="24.95" customHeight="1" x14ac:dyDescent="0.25">
      <c r="E322" s="150"/>
      <c r="F322" s="151"/>
      <c r="G322" s="152"/>
      <c r="H322" s="152"/>
      <c r="I322" s="150"/>
      <c r="J322" s="150"/>
      <c r="K322" s="151"/>
      <c r="L322" s="152"/>
      <c r="M322" s="150"/>
      <c r="N322" s="152"/>
    </row>
    <row r="323" spans="5:14" ht="24.95" customHeight="1" x14ac:dyDescent="0.25">
      <c r="E323" s="150"/>
      <c r="F323" s="151"/>
      <c r="G323" s="152"/>
      <c r="H323" s="152"/>
      <c r="I323" s="150"/>
      <c r="J323" s="150"/>
      <c r="K323" s="151"/>
      <c r="L323" s="152"/>
      <c r="M323" s="150"/>
      <c r="N323" s="152"/>
    </row>
    <row r="324" spans="5:14" ht="24.95" customHeight="1" x14ac:dyDescent="0.25">
      <c r="E324" s="150"/>
      <c r="F324" s="151"/>
      <c r="G324" s="152"/>
      <c r="H324" s="152"/>
      <c r="I324" s="150"/>
      <c r="J324" s="150"/>
      <c r="K324" s="151"/>
      <c r="L324" s="152"/>
      <c r="M324" s="150"/>
      <c r="N324" s="152"/>
    </row>
    <row r="325" spans="5:14" ht="24.95" customHeight="1" x14ac:dyDescent="0.25">
      <c r="E325" s="150"/>
      <c r="F325" s="151"/>
      <c r="G325" s="152"/>
      <c r="H325" s="152"/>
      <c r="I325" s="150"/>
      <c r="J325" s="150"/>
      <c r="K325" s="151"/>
      <c r="L325" s="152"/>
      <c r="M325" s="150"/>
      <c r="N325" s="152"/>
    </row>
    <row r="326" spans="5:14" ht="24.95" customHeight="1" x14ac:dyDescent="0.25">
      <c r="E326" s="150"/>
      <c r="F326" s="151"/>
      <c r="G326" s="152"/>
      <c r="H326" s="152"/>
      <c r="I326" s="150"/>
      <c r="J326" s="150"/>
      <c r="K326" s="151"/>
      <c r="L326" s="152"/>
      <c r="M326" s="150"/>
      <c r="N326" s="152"/>
    </row>
    <row r="327" spans="5:14" ht="24.95" customHeight="1" x14ac:dyDescent="0.25">
      <c r="E327" s="150"/>
      <c r="F327" s="151"/>
      <c r="G327" s="152"/>
      <c r="H327" s="152"/>
      <c r="I327" s="150"/>
      <c r="J327" s="150"/>
      <c r="K327" s="151"/>
      <c r="L327" s="152"/>
      <c r="M327" s="150"/>
      <c r="N327" s="152"/>
    </row>
    <row r="328" spans="5:14" ht="24.95" customHeight="1" x14ac:dyDescent="0.25">
      <c r="E328" s="150"/>
      <c r="F328" s="151"/>
      <c r="G328" s="152"/>
      <c r="H328" s="152"/>
      <c r="I328" s="150"/>
      <c r="J328" s="150"/>
      <c r="K328" s="151"/>
      <c r="L328" s="152"/>
      <c r="M328" s="150"/>
      <c r="N328" s="152"/>
    </row>
    <row r="329" spans="5:14" ht="24.95" customHeight="1" x14ac:dyDescent="0.25">
      <c r="E329" s="150"/>
      <c r="F329" s="151"/>
      <c r="G329" s="152"/>
      <c r="H329" s="152"/>
      <c r="I329" s="150"/>
      <c r="J329" s="150"/>
      <c r="K329" s="151"/>
      <c r="L329" s="152"/>
      <c r="M329" s="150"/>
      <c r="N329" s="152"/>
    </row>
    <row r="330" spans="5:14" ht="24.95" customHeight="1" x14ac:dyDescent="0.25">
      <c r="E330" s="150"/>
      <c r="F330" s="151"/>
      <c r="G330" s="152"/>
      <c r="H330" s="152"/>
      <c r="I330" s="150"/>
      <c r="J330" s="150"/>
      <c r="K330" s="151"/>
      <c r="L330" s="152"/>
      <c r="M330" s="150"/>
      <c r="N330" s="152"/>
    </row>
    <row r="331" spans="5:14" ht="24.95" customHeight="1" x14ac:dyDescent="0.25">
      <c r="E331" s="150"/>
      <c r="F331" s="151"/>
      <c r="G331" s="152"/>
      <c r="H331" s="152"/>
      <c r="I331" s="150"/>
      <c r="J331" s="150"/>
      <c r="K331" s="151"/>
      <c r="L331" s="152"/>
      <c r="M331" s="150"/>
      <c r="N331" s="152"/>
    </row>
    <row r="332" spans="5:14" ht="24.95" customHeight="1" x14ac:dyDescent="0.25">
      <c r="E332" s="150"/>
      <c r="F332" s="151"/>
      <c r="G332" s="152"/>
      <c r="H332" s="152"/>
      <c r="I332" s="150"/>
      <c r="J332" s="150"/>
      <c r="K332" s="151"/>
      <c r="L332" s="152"/>
      <c r="M332" s="150"/>
      <c r="N332" s="152"/>
    </row>
    <row r="333" spans="5:14" ht="24.95" customHeight="1" x14ac:dyDescent="0.25">
      <c r="E333" s="150"/>
      <c r="F333" s="151"/>
      <c r="G333" s="152"/>
      <c r="H333" s="152"/>
      <c r="I333" s="150"/>
      <c r="J333" s="150"/>
      <c r="K333" s="151"/>
      <c r="L333" s="152"/>
      <c r="M333" s="150"/>
      <c r="N333" s="152"/>
    </row>
    <row r="334" spans="5:14" ht="24.95" customHeight="1" x14ac:dyDescent="0.25">
      <c r="E334" s="150"/>
      <c r="F334" s="151"/>
      <c r="G334" s="152"/>
      <c r="H334" s="152"/>
      <c r="I334" s="150"/>
      <c r="J334" s="150"/>
      <c r="K334" s="151"/>
      <c r="L334" s="152"/>
      <c r="M334" s="150"/>
      <c r="N334" s="152"/>
    </row>
    <row r="335" spans="5:14" ht="24.95" customHeight="1" x14ac:dyDescent="0.25">
      <c r="E335" s="150"/>
      <c r="F335" s="151"/>
      <c r="G335" s="152"/>
      <c r="H335" s="152"/>
      <c r="I335" s="150"/>
      <c r="J335" s="150"/>
      <c r="K335" s="151"/>
      <c r="L335" s="152"/>
      <c r="M335" s="150"/>
      <c r="N335" s="152"/>
    </row>
    <row r="336" spans="5:14" ht="24.95" customHeight="1" x14ac:dyDescent="0.25">
      <c r="E336" s="150"/>
      <c r="F336" s="151"/>
      <c r="G336" s="152"/>
      <c r="H336" s="152"/>
      <c r="I336" s="150"/>
      <c r="J336" s="150"/>
      <c r="K336" s="151"/>
      <c r="L336" s="152"/>
      <c r="M336" s="150"/>
      <c r="N336" s="152"/>
    </row>
    <row r="337" spans="5:14" ht="24.95" customHeight="1" x14ac:dyDescent="0.25">
      <c r="E337" s="150"/>
      <c r="F337" s="151"/>
      <c r="G337" s="152"/>
      <c r="H337" s="152"/>
      <c r="I337" s="150"/>
      <c r="J337" s="150"/>
      <c r="K337" s="151"/>
      <c r="L337" s="152"/>
      <c r="M337" s="150"/>
      <c r="N337" s="152"/>
    </row>
    <row r="338" spans="5:14" ht="24.95" customHeight="1" x14ac:dyDescent="0.25">
      <c r="E338" s="150"/>
      <c r="F338" s="151"/>
      <c r="G338" s="152"/>
      <c r="H338" s="152"/>
      <c r="I338" s="150"/>
      <c r="J338" s="150"/>
      <c r="K338" s="151"/>
      <c r="L338" s="152"/>
      <c r="M338" s="150"/>
      <c r="N338" s="152"/>
    </row>
    <row r="339" spans="5:14" ht="24.95" customHeight="1" x14ac:dyDescent="0.25">
      <c r="E339" s="150"/>
      <c r="F339" s="151"/>
      <c r="G339" s="152"/>
      <c r="H339" s="152"/>
      <c r="I339" s="150"/>
      <c r="J339" s="150"/>
      <c r="K339" s="151"/>
      <c r="L339" s="152"/>
      <c r="M339" s="150"/>
      <c r="N339" s="152"/>
    </row>
    <row r="340" spans="5:14" ht="24.95" customHeight="1" x14ac:dyDescent="0.25">
      <c r="E340" s="150"/>
      <c r="F340" s="151"/>
      <c r="G340" s="152"/>
      <c r="H340" s="152"/>
      <c r="I340" s="150"/>
      <c r="J340" s="150"/>
      <c r="K340" s="151"/>
      <c r="L340" s="152"/>
      <c r="M340" s="150"/>
      <c r="N340" s="152"/>
    </row>
    <row r="341" spans="5:14" ht="24.95" customHeight="1" x14ac:dyDescent="0.25">
      <c r="E341" s="150"/>
      <c r="F341" s="151"/>
      <c r="G341" s="152"/>
      <c r="H341" s="152"/>
      <c r="I341" s="150"/>
      <c r="J341" s="150"/>
      <c r="K341" s="151"/>
      <c r="L341" s="152"/>
      <c r="M341" s="150"/>
      <c r="N341" s="152"/>
    </row>
    <row r="342" spans="5:14" ht="24.95" customHeight="1" x14ac:dyDescent="0.25">
      <c r="E342" s="150"/>
      <c r="F342" s="151"/>
      <c r="G342" s="152"/>
      <c r="H342" s="152"/>
      <c r="I342" s="150"/>
      <c r="J342" s="150"/>
      <c r="K342" s="151"/>
      <c r="L342" s="152"/>
      <c r="M342" s="150"/>
      <c r="N342" s="152"/>
    </row>
    <row r="343" spans="5:14" ht="24.95" customHeight="1" x14ac:dyDescent="0.25">
      <c r="E343" s="150"/>
      <c r="F343" s="151"/>
      <c r="G343" s="152"/>
      <c r="H343" s="152"/>
      <c r="I343" s="150"/>
      <c r="J343" s="150"/>
      <c r="K343" s="151"/>
      <c r="L343" s="152"/>
      <c r="M343" s="150"/>
      <c r="N343" s="152"/>
    </row>
    <row r="344" spans="5:14" ht="24.95" customHeight="1" x14ac:dyDescent="0.25">
      <c r="E344" s="150"/>
      <c r="F344" s="151"/>
      <c r="G344" s="152"/>
      <c r="H344" s="152"/>
      <c r="I344" s="150"/>
      <c r="J344" s="150"/>
      <c r="K344" s="151"/>
      <c r="L344" s="152"/>
      <c r="M344" s="150"/>
      <c r="N344" s="152"/>
    </row>
    <row r="345" spans="5:14" ht="24.95" customHeight="1" x14ac:dyDescent="0.25">
      <c r="E345" s="150"/>
      <c r="F345" s="151"/>
      <c r="G345" s="152"/>
      <c r="H345" s="152"/>
      <c r="I345" s="150"/>
      <c r="J345" s="150"/>
      <c r="K345" s="151"/>
      <c r="L345" s="152"/>
      <c r="M345" s="150"/>
      <c r="N345" s="152"/>
    </row>
    <row r="346" spans="5:14" ht="24.95" customHeight="1" x14ac:dyDescent="0.25">
      <c r="E346" s="150"/>
      <c r="F346" s="151"/>
      <c r="G346" s="152"/>
      <c r="H346" s="152"/>
      <c r="I346" s="150"/>
      <c r="J346" s="150"/>
      <c r="K346" s="151"/>
      <c r="L346" s="152"/>
      <c r="M346" s="150"/>
      <c r="N346" s="152"/>
    </row>
    <row r="347" spans="5:14" ht="24.95" customHeight="1" x14ac:dyDescent="0.25">
      <c r="E347" s="150"/>
      <c r="F347" s="151"/>
      <c r="G347" s="152"/>
      <c r="H347" s="152"/>
      <c r="I347" s="150"/>
      <c r="J347" s="150"/>
      <c r="K347" s="151"/>
      <c r="L347" s="152"/>
      <c r="M347" s="150"/>
      <c r="N347" s="152"/>
    </row>
    <row r="348" spans="5:14" ht="24.95" customHeight="1" x14ac:dyDescent="0.25">
      <c r="E348" s="150"/>
      <c r="F348" s="151"/>
      <c r="G348" s="152"/>
      <c r="H348" s="152"/>
      <c r="I348" s="150"/>
      <c r="J348" s="150"/>
      <c r="K348" s="151"/>
      <c r="L348" s="152"/>
      <c r="M348" s="150"/>
      <c r="N348" s="152"/>
    </row>
    <row r="349" spans="5:14" ht="24.95" customHeight="1" x14ac:dyDescent="0.25">
      <c r="E349" s="150"/>
      <c r="F349" s="151"/>
      <c r="G349" s="152"/>
      <c r="H349" s="152"/>
      <c r="I349" s="150"/>
      <c r="J349" s="150"/>
      <c r="K349" s="151"/>
      <c r="L349" s="152"/>
      <c r="M349" s="150"/>
      <c r="N349" s="152"/>
    </row>
    <row r="350" spans="5:14" ht="24.95" customHeight="1" x14ac:dyDescent="0.25">
      <c r="E350" s="150"/>
      <c r="F350" s="151"/>
      <c r="G350" s="152"/>
      <c r="H350" s="152"/>
      <c r="I350" s="150"/>
      <c r="J350" s="150"/>
      <c r="K350" s="151"/>
      <c r="L350" s="152"/>
      <c r="M350" s="150"/>
      <c r="N350" s="152"/>
    </row>
    <row r="351" spans="5:14" ht="24.95" customHeight="1" x14ac:dyDescent="0.25">
      <c r="E351" s="150"/>
      <c r="F351" s="151"/>
      <c r="G351" s="152"/>
      <c r="H351" s="152"/>
      <c r="I351" s="150"/>
      <c r="J351" s="150"/>
      <c r="K351" s="151"/>
      <c r="L351" s="152"/>
      <c r="M351" s="150"/>
      <c r="N351" s="152"/>
    </row>
    <row r="352" spans="5:14" ht="24.95" customHeight="1" x14ac:dyDescent="0.25">
      <c r="E352" s="150"/>
      <c r="F352" s="151"/>
      <c r="G352" s="152"/>
      <c r="H352" s="152"/>
      <c r="I352" s="150"/>
      <c r="J352" s="150"/>
      <c r="K352" s="151"/>
      <c r="L352" s="152"/>
      <c r="M352" s="150"/>
      <c r="N352" s="152"/>
    </row>
    <row r="353" spans="5:14" ht="24.95" customHeight="1" x14ac:dyDescent="0.25">
      <c r="E353" s="150"/>
      <c r="F353" s="151"/>
      <c r="G353" s="152"/>
      <c r="H353" s="152"/>
      <c r="I353" s="150"/>
      <c r="J353" s="150"/>
      <c r="K353" s="151"/>
      <c r="L353" s="152"/>
      <c r="M353" s="150"/>
      <c r="N353" s="152"/>
    </row>
    <row r="354" spans="5:14" ht="24.95" customHeight="1" x14ac:dyDescent="0.25">
      <c r="E354" s="150"/>
      <c r="F354" s="151"/>
      <c r="G354" s="152"/>
      <c r="H354" s="152"/>
      <c r="I354" s="150"/>
      <c r="J354" s="150"/>
      <c r="K354" s="151"/>
      <c r="L354" s="152"/>
      <c r="M354" s="150"/>
      <c r="N354" s="152"/>
    </row>
    <row r="355" spans="5:14" ht="24.95" customHeight="1" x14ac:dyDescent="0.25">
      <c r="E355" s="150"/>
      <c r="F355" s="151"/>
      <c r="G355" s="152"/>
      <c r="H355" s="152"/>
      <c r="I355" s="150"/>
      <c r="J355" s="150"/>
      <c r="K355" s="151"/>
      <c r="L355" s="152"/>
      <c r="M355" s="150"/>
      <c r="N355" s="152"/>
    </row>
    <row r="356" spans="5:14" ht="24.95" customHeight="1" x14ac:dyDescent="0.25">
      <c r="E356" s="150"/>
      <c r="F356" s="151"/>
      <c r="G356" s="152"/>
      <c r="H356" s="152"/>
      <c r="I356" s="150"/>
      <c r="J356" s="150"/>
      <c r="K356" s="151"/>
      <c r="L356" s="152"/>
      <c r="M356" s="150"/>
      <c r="N356" s="152"/>
    </row>
    <row r="357" spans="5:14" ht="24.95" customHeight="1" x14ac:dyDescent="0.25">
      <c r="E357" s="150"/>
      <c r="F357" s="151"/>
      <c r="G357" s="152"/>
      <c r="H357" s="152"/>
      <c r="I357" s="150"/>
      <c r="J357" s="150"/>
      <c r="K357" s="151"/>
      <c r="L357" s="152"/>
      <c r="M357" s="150"/>
      <c r="N357" s="152"/>
    </row>
    <row r="358" spans="5:14" ht="24.95" customHeight="1" x14ac:dyDescent="0.25">
      <c r="E358" s="150"/>
      <c r="F358" s="151"/>
      <c r="G358" s="152"/>
      <c r="H358" s="152"/>
      <c r="I358" s="150"/>
      <c r="J358" s="150"/>
      <c r="K358" s="151"/>
      <c r="L358" s="152"/>
      <c r="M358" s="150"/>
      <c r="N358" s="152"/>
    </row>
    <row r="359" spans="5:14" ht="24.95" customHeight="1" x14ac:dyDescent="0.25">
      <c r="E359" s="150"/>
      <c r="F359" s="151"/>
      <c r="G359" s="152"/>
      <c r="H359" s="152"/>
      <c r="I359" s="150"/>
      <c r="J359" s="150"/>
      <c r="K359" s="151"/>
      <c r="L359" s="152"/>
      <c r="M359" s="150"/>
      <c r="N359" s="152"/>
    </row>
    <row r="360" spans="5:14" ht="24.95" customHeight="1" x14ac:dyDescent="0.25">
      <c r="E360" s="150"/>
      <c r="F360" s="151"/>
      <c r="G360" s="152"/>
      <c r="H360" s="152"/>
      <c r="I360" s="150"/>
      <c r="J360" s="150"/>
      <c r="K360" s="151"/>
      <c r="L360" s="152"/>
      <c r="M360" s="150"/>
      <c r="N360" s="152"/>
    </row>
    <row r="361" spans="5:14" ht="24.95" customHeight="1" x14ac:dyDescent="0.25">
      <c r="E361" s="150"/>
      <c r="F361" s="151"/>
      <c r="G361" s="152"/>
      <c r="H361" s="152"/>
      <c r="I361" s="150"/>
      <c r="J361" s="150"/>
      <c r="K361" s="151"/>
      <c r="L361" s="152"/>
      <c r="M361" s="150"/>
      <c r="N361" s="152"/>
    </row>
    <row r="362" spans="5:14" ht="24.95" customHeight="1" x14ac:dyDescent="0.25">
      <c r="E362" s="150"/>
      <c r="F362" s="151"/>
      <c r="G362" s="152"/>
      <c r="H362" s="152"/>
      <c r="I362" s="150"/>
      <c r="J362" s="150"/>
      <c r="K362" s="151"/>
      <c r="L362" s="152"/>
      <c r="M362" s="150"/>
      <c r="N362" s="152"/>
    </row>
    <row r="363" spans="5:14" ht="24.95" customHeight="1" x14ac:dyDescent="0.25">
      <c r="E363" s="150"/>
      <c r="F363" s="151"/>
      <c r="G363" s="152"/>
      <c r="H363" s="152"/>
      <c r="I363" s="150"/>
      <c r="J363" s="150"/>
      <c r="K363" s="151"/>
      <c r="L363" s="152"/>
      <c r="M363" s="150"/>
      <c r="N363" s="152"/>
    </row>
    <row r="364" spans="5:14" ht="24.95" customHeight="1" x14ac:dyDescent="0.25">
      <c r="E364" s="150"/>
      <c r="F364" s="151"/>
      <c r="G364" s="152"/>
      <c r="H364" s="152"/>
      <c r="I364" s="150"/>
      <c r="J364" s="150"/>
      <c r="K364" s="151"/>
      <c r="L364" s="152"/>
      <c r="M364" s="150"/>
      <c r="N364" s="152"/>
    </row>
    <row r="365" spans="5:14" ht="24.95" customHeight="1" x14ac:dyDescent="0.25">
      <c r="E365" s="150"/>
      <c r="F365" s="151"/>
      <c r="G365" s="152"/>
      <c r="H365" s="152"/>
      <c r="I365" s="150"/>
      <c r="J365" s="150"/>
      <c r="K365" s="151"/>
      <c r="L365" s="152"/>
      <c r="M365" s="150"/>
      <c r="N365" s="152"/>
    </row>
    <row r="366" spans="5:14" ht="24.95" customHeight="1" x14ac:dyDescent="0.25">
      <c r="E366" s="150"/>
      <c r="F366" s="151"/>
      <c r="G366" s="152"/>
      <c r="H366" s="152"/>
      <c r="I366" s="150"/>
      <c r="J366" s="150"/>
      <c r="K366" s="151"/>
      <c r="L366" s="152"/>
      <c r="M366" s="150"/>
      <c r="N366" s="152"/>
    </row>
    <row r="367" spans="5:14" ht="24.95" customHeight="1" x14ac:dyDescent="0.25">
      <c r="E367" s="150"/>
      <c r="F367" s="151"/>
      <c r="G367" s="152"/>
      <c r="H367" s="152"/>
      <c r="I367" s="150"/>
      <c r="J367" s="150"/>
      <c r="K367" s="151"/>
      <c r="L367" s="152"/>
      <c r="M367" s="150"/>
      <c r="N367" s="152"/>
    </row>
    <row r="368" spans="5:14" ht="24.95" customHeight="1" x14ac:dyDescent="0.25">
      <c r="E368" s="150"/>
      <c r="F368" s="151"/>
      <c r="G368" s="152"/>
      <c r="H368" s="152"/>
      <c r="I368" s="150"/>
      <c r="J368" s="150"/>
      <c r="K368" s="151"/>
      <c r="L368" s="152"/>
      <c r="M368" s="150"/>
      <c r="N368" s="152"/>
    </row>
    <row r="369" spans="5:14" ht="24.95" customHeight="1" x14ac:dyDescent="0.25">
      <c r="E369" s="150"/>
      <c r="F369" s="151"/>
      <c r="G369" s="152"/>
      <c r="H369" s="152"/>
      <c r="I369" s="150"/>
      <c r="J369" s="150"/>
      <c r="K369" s="151"/>
      <c r="L369" s="152"/>
      <c r="M369" s="150"/>
      <c r="N369" s="152"/>
    </row>
    <row r="370" spans="5:14" ht="24.95" customHeight="1" x14ac:dyDescent="0.25">
      <c r="E370" s="150"/>
      <c r="F370" s="151"/>
      <c r="G370" s="152"/>
      <c r="H370" s="152"/>
      <c r="I370" s="150"/>
      <c r="J370" s="150"/>
      <c r="K370" s="151"/>
      <c r="L370" s="152"/>
      <c r="M370" s="150"/>
      <c r="N370" s="152"/>
    </row>
    <row r="371" spans="5:14" ht="24.95" customHeight="1" x14ac:dyDescent="0.25">
      <c r="E371" s="150"/>
      <c r="F371" s="151"/>
      <c r="G371" s="152"/>
      <c r="H371" s="152"/>
      <c r="I371" s="150"/>
      <c r="J371" s="150"/>
      <c r="K371" s="151"/>
      <c r="L371" s="152"/>
      <c r="M371" s="150"/>
      <c r="N371" s="152"/>
    </row>
    <row r="372" spans="5:14" ht="24.95" customHeight="1" x14ac:dyDescent="0.25">
      <c r="E372" s="150"/>
      <c r="F372" s="151"/>
      <c r="G372" s="152"/>
      <c r="H372" s="152"/>
      <c r="I372" s="150"/>
      <c r="J372" s="150"/>
      <c r="K372" s="151"/>
      <c r="L372" s="152"/>
      <c r="M372" s="150"/>
      <c r="N372" s="152"/>
    </row>
    <row r="373" spans="5:14" ht="24.95" customHeight="1" x14ac:dyDescent="0.25">
      <c r="E373" s="150"/>
      <c r="F373" s="151"/>
      <c r="G373" s="152"/>
      <c r="H373" s="152"/>
      <c r="I373" s="150"/>
      <c r="J373" s="150"/>
      <c r="K373" s="151"/>
      <c r="L373" s="152"/>
      <c r="M373" s="150"/>
      <c r="N373" s="152"/>
    </row>
    <row r="374" spans="5:14" ht="24.95" customHeight="1" x14ac:dyDescent="0.25">
      <c r="E374" s="150"/>
      <c r="F374" s="151"/>
      <c r="G374" s="152"/>
      <c r="H374" s="152"/>
      <c r="I374" s="150"/>
      <c r="J374" s="150"/>
      <c r="K374" s="151"/>
      <c r="L374" s="152"/>
      <c r="M374" s="150"/>
      <c r="N374" s="152"/>
    </row>
    <row r="375" spans="5:14" ht="24.95" customHeight="1" x14ac:dyDescent="0.25">
      <c r="E375" s="150"/>
      <c r="F375" s="151"/>
      <c r="G375" s="152"/>
      <c r="H375" s="152"/>
      <c r="I375" s="150"/>
      <c r="J375" s="150"/>
      <c r="K375" s="151"/>
      <c r="L375" s="152"/>
      <c r="M375" s="150"/>
      <c r="N375" s="152"/>
    </row>
    <row r="376" spans="5:14" ht="24.95" customHeight="1" x14ac:dyDescent="0.25">
      <c r="E376" s="150"/>
      <c r="F376" s="151"/>
      <c r="G376" s="152"/>
      <c r="H376" s="152"/>
      <c r="I376" s="150"/>
      <c r="J376" s="150"/>
      <c r="K376" s="151"/>
      <c r="L376" s="152"/>
      <c r="M376" s="150"/>
      <c r="N376" s="152"/>
    </row>
    <row r="377" spans="5:14" ht="24.95" customHeight="1" x14ac:dyDescent="0.25">
      <c r="E377" s="150"/>
      <c r="F377" s="151"/>
      <c r="G377" s="152"/>
      <c r="H377" s="152"/>
      <c r="I377" s="150"/>
      <c r="J377" s="150"/>
      <c r="K377" s="151"/>
      <c r="L377" s="152"/>
      <c r="M377" s="150"/>
      <c r="N377" s="152"/>
    </row>
    <row r="378" spans="5:14" ht="24.95" customHeight="1" x14ac:dyDescent="0.25">
      <c r="E378" s="150"/>
      <c r="F378" s="151"/>
      <c r="G378" s="152"/>
      <c r="H378" s="152"/>
      <c r="I378" s="150"/>
      <c r="J378" s="150"/>
      <c r="K378" s="151"/>
      <c r="L378" s="152"/>
      <c r="M378" s="150"/>
      <c r="N378" s="152"/>
    </row>
    <row r="379" spans="5:14" ht="24.95" customHeight="1" x14ac:dyDescent="0.25">
      <c r="E379" s="150"/>
      <c r="F379" s="151"/>
      <c r="G379" s="152"/>
      <c r="H379" s="152"/>
      <c r="I379" s="150"/>
      <c r="J379" s="150"/>
      <c r="K379" s="151"/>
      <c r="L379" s="152"/>
      <c r="M379" s="150"/>
      <c r="N379" s="152"/>
    </row>
    <row r="380" spans="5:14" ht="24.95" customHeight="1" x14ac:dyDescent="0.25">
      <c r="E380" s="150"/>
      <c r="F380" s="151"/>
      <c r="G380" s="152"/>
      <c r="H380" s="152"/>
      <c r="I380" s="150"/>
      <c r="J380" s="150"/>
      <c r="K380" s="151"/>
      <c r="L380" s="152"/>
      <c r="M380" s="150"/>
      <c r="N380" s="152"/>
    </row>
    <row r="381" spans="5:14" ht="24.95" customHeight="1" x14ac:dyDescent="0.25">
      <c r="E381" s="150"/>
      <c r="F381" s="151"/>
      <c r="G381" s="152"/>
      <c r="H381" s="152"/>
      <c r="I381" s="150"/>
      <c r="J381" s="150"/>
      <c r="K381" s="151"/>
      <c r="L381" s="152"/>
      <c r="M381" s="150"/>
      <c r="N381" s="152"/>
    </row>
    <row r="382" spans="5:14" ht="24.95" customHeight="1" x14ac:dyDescent="0.25">
      <c r="E382" s="150"/>
      <c r="F382" s="151"/>
      <c r="G382" s="152"/>
      <c r="H382" s="152"/>
      <c r="I382" s="150"/>
      <c r="J382" s="150"/>
      <c r="K382" s="151"/>
      <c r="L382" s="152"/>
      <c r="M382" s="150"/>
      <c r="N382" s="152"/>
    </row>
    <row r="383" spans="5:14" ht="24.95" customHeight="1" x14ac:dyDescent="0.25">
      <c r="E383" s="150"/>
      <c r="F383" s="151"/>
      <c r="G383" s="152"/>
      <c r="H383" s="152"/>
      <c r="I383" s="150"/>
      <c r="J383" s="150"/>
      <c r="K383" s="151"/>
      <c r="L383" s="152"/>
      <c r="M383" s="150"/>
      <c r="N383" s="152"/>
    </row>
    <row r="384" spans="5:14" ht="24.95" customHeight="1" x14ac:dyDescent="0.25">
      <c r="E384" s="150"/>
      <c r="F384" s="151"/>
      <c r="G384" s="152"/>
      <c r="H384" s="152"/>
      <c r="I384" s="150"/>
      <c r="J384" s="150"/>
      <c r="K384" s="151"/>
      <c r="L384" s="152"/>
      <c r="M384" s="150"/>
      <c r="N384" s="152"/>
    </row>
    <row r="385" spans="5:14" ht="24.95" customHeight="1" x14ac:dyDescent="0.25">
      <c r="E385" s="150"/>
      <c r="F385" s="151"/>
      <c r="G385" s="152"/>
      <c r="H385" s="152"/>
      <c r="I385" s="150"/>
      <c r="J385" s="150"/>
      <c r="K385" s="151"/>
      <c r="L385" s="152"/>
      <c r="M385" s="150"/>
      <c r="N385" s="152"/>
    </row>
    <row r="386" spans="5:14" ht="24.95" customHeight="1" x14ac:dyDescent="0.25">
      <c r="E386" s="150"/>
      <c r="F386" s="151"/>
      <c r="G386" s="152"/>
      <c r="H386" s="152"/>
      <c r="I386" s="150"/>
      <c r="J386" s="150"/>
      <c r="K386" s="151"/>
      <c r="L386" s="152"/>
      <c r="M386" s="150"/>
      <c r="N386" s="152"/>
    </row>
    <row r="387" spans="5:14" ht="24.95" customHeight="1" x14ac:dyDescent="0.25">
      <c r="E387" s="150"/>
      <c r="F387" s="151"/>
      <c r="G387" s="152"/>
      <c r="H387" s="152"/>
      <c r="I387" s="150"/>
      <c r="J387" s="150"/>
      <c r="K387" s="151"/>
      <c r="L387" s="152"/>
      <c r="M387" s="150"/>
      <c r="N387" s="152"/>
    </row>
    <row r="388" spans="5:14" ht="24.95" customHeight="1" x14ac:dyDescent="0.25">
      <c r="E388" s="150"/>
      <c r="F388" s="151"/>
      <c r="G388" s="152"/>
      <c r="H388" s="152"/>
      <c r="I388" s="150"/>
      <c r="J388" s="150"/>
      <c r="K388" s="151"/>
      <c r="L388" s="152"/>
      <c r="M388" s="150"/>
      <c r="N388" s="152"/>
    </row>
    <row r="389" spans="5:14" ht="24.95" customHeight="1" x14ac:dyDescent="0.25">
      <c r="E389" s="150"/>
      <c r="F389" s="151"/>
      <c r="G389" s="152"/>
      <c r="H389" s="152"/>
      <c r="I389" s="150"/>
      <c r="J389" s="150"/>
      <c r="K389" s="151"/>
      <c r="L389" s="152"/>
      <c r="M389" s="150"/>
      <c r="N389" s="152"/>
    </row>
    <row r="390" spans="5:14" ht="24.95" customHeight="1" x14ac:dyDescent="0.25">
      <c r="E390" s="150"/>
      <c r="F390" s="151"/>
      <c r="G390" s="152"/>
      <c r="H390" s="152"/>
      <c r="I390" s="150"/>
      <c r="J390" s="150"/>
      <c r="K390" s="151"/>
      <c r="L390" s="152"/>
      <c r="M390" s="150"/>
      <c r="N390" s="152"/>
    </row>
    <row r="391" spans="5:14" ht="24.95" customHeight="1" x14ac:dyDescent="0.25">
      <c r="E391" s="150"/>
      <c r="F391" s="151"/>
      <c r="G391" s="152"/>
      <c r="H391" s="152"/>
      <c r="I391" s="150"/>
      <c r="J391" s="150"/>
      <c r="K391" s="151"/>
      <c r="L391" s="152"/>
      <c r="M391" s="150"/>
      <c r="N391" s="152"/>
    </row>
    <row r="392" spans="5:14" ht="24.95" customHeight="1" x14ac:dyDescent="0.25">
      <c r="E392" s="150"/>
      <c r="F392" s="151"/>
      <c r="G392" s="152"/>
      <c r="H392" s="152"/>
      <c r="I392" s="150"/>
      <c r="J392" s="150"/>
      <c r="K392" s="151"/>
      <c r="L392" s="152"/>
      <c r="M392" s="150"/>
      <c r="N392" s="152"/>
    </row>
    <row r="393" spans="5:14" ht="24.95" customHeight="1" x14ac:dyDescent="0.25">
      <c r="E393" s="150"/>
      <c r="F393" s="151"/>
      <c r="G393" s="152"/>
      <c r="H393" s="152"/>
      <c r="I393" s="150"/>
      <c r="J393" s="150"/>
      <c r="K393" s="151"/>
      <c r="L393" s="152"/>
      <c r="M393" s="150"/>
      <c r="N393" s="152"/>
    </row>
    <row r="394" spans="5:14" ht="24.95" customHeight="1" x14ac:dyDescent="0.25">
      <c r="E394" s="150"/>
      <c r="F394" s="151"/>
      <c r="G394" s="152"/>
      <c r="H394" s="152"/>
      <c r="I394" s="150"/>
      <c r="J394" s="150"/>
      <c r="K394" s="151"/>
      <c r="L394" s="152"/>
      <c r="M394" s="150"/>
      <c r="N394" s="152"/>
    </row>
    <row r="395" spans="5:14" ht="24.95" customHeight="1" x14ac:dyDescent="0.25">
      <c r="E395" s="150"/>
      <c r="F395" s="151"/>
      <c r="G395" s="152"/>
      <c r="H395" s="152"/>
      <c r="I395" s="150"/>
      <c r="J395" s="150"/>
      <c r="K395" s="151"/>
      <c r="L395" s="152"/>
      <c r="M395" s="150"/>
      <c r="N395" s="152"/>
    </row>
    <row r="396" spans="5:14" ht="24.95" customHeight="1" x14ac:dyDescent="0.25">
      <c r="E396" s="150"/>
      <c r="F396" s="151"/>
      <c r="G396" s="152"/>
      <c r="H396" s="152"/>
      <c r="I396" s="150"/>
      <c r="J396" s="150"/>
      <c r="K396" s="151"/>
      <c r="L396" s="152"/>
      <c r="M396" s="150"/>
      <c r="N396" s="152"/>
    </row>
    <row r="397" spans="5:14" ht="24.95" customHeight="1" x14ac:dyDescent="0.25">
      <c r="E397" s="150"/>
      <c r="F397" s="151"/>
      <c r="G397" s="152"/>
      <c r="H397" s="152"/>
      <c r="I397" s="150"/>
      <c r="J397" s="150"/>
      <c r="K397" s="151"/>
      <c r="L397" s="152"/>
      <c r="M397" s="150"/>
      <c r="N397" s="152"/>
    </row>
    <row r="398" spans="5:14" ht="24.95" customHeight="1" x14ac:dyDescent="0.25">
      <c r="E398" s="150"/>
      <c r="F398" s="151"/>
      <c r="G398" s="152"/>
      <c r="H398" s="152"/>
      <c r="I398" s="150"/>
      <c r="J398" s="150"/>
      <c r="K398" s="151"/>
      <c r="L398" s="152"/>
      <c r="M398" s="150"/>
      <c r="N398" s="152"/>
    </row>
    <row r="399" spans="5:14" ht="24.95" customHeight="1" x14ac:dyDescent="0.25">
      <c r="E399" s="150"/>
      <c r="F399" s="151"/>
      <c r="G399" s="152"/>
      <c r="H399" s="152"/>
      <c r="I399" s="150"/>
      <c r="J399" s="150"/>
      <c r="K399" s="151"/>
      <c r="L399" s="152"/>
      <c r="M399" s="150"/>
      <c r="N399" s="152"/>
    </row>
    <row r="400" spans="5:14" ht="24.95" customHeight="1" x14ac:dyDescent="0.25">
      <c r="E400" s="150"/>
      <c r="F400" s="151"/>
      <c r="G400" s="152"/>
      <c r="H400" s="152"/>
      <c r="I400" s="150"/>
      <c r="J400" s="150"/>
      <c r="K400" s="151"/>
      <c r="L400" s="152"/>
      <c r="M400" s="150"/>
      <c r="N400" s="152"/>
    </row>
    <row r="401" spans="5:14" ht="24.95" customHeight="1" x14ac:dyDescent="0.25">
      <c r="E401" s="150"/>
      <c r="F401" s="151"/>
      <c r="G401" s="152"/>
      <c r="H401" s="152"/>
      <c r="I401" s="150"/>
      <c r="J401" s="150"/>
      <c r="K401" s="151"/>
      <c r="L401" s="152"/>
      <c r="M401" s="150"/>
      <c r="N401" s="152"/>
    </row>
    <row r="402" spans="5:14" ht="24.95" customHeight="1" x14ac:dyDescent="0.25">
      <c r="E402" s="150"/>
      <c r="F402" s="151"/>
      <c r="G402" s="152"/>
      <c r="H402" s="152"/>
      <c r="I402" s="150"/>
      <c r="J402" s="150"/>
      <c r="K402" s="151"/>
      <c r="L402" s="152"/>
      <c r="M402" s="150"/>
      <c r="N402" s="152"/>
    </row>
    <row r="403" spans="5:14" ht="24.95" customHeight="1" x14ac:dyDescent="0.25">
      <c r="E403" s="150"/>
      <c r="F403" s="151"/>
      <c r="G403" s="152"/>
      <c r="H403" s="152"/>
      <c r="I403" s="150"/>
      <c r="J403" s="150"/>
      <c r="K403" s="151"/>
      <c r="L403" s="152"/>
      <c r="M403" s="150"/>
      <c r="N403" s="152"/>
    </row>
    <row r="404" spans="5:14" ht="24.95" customHeight="1" x14ac:dyDescent="0.25">
      <c r="E404" s="150"/>
      <c r="F404" s="151"/>
      <c r="G404" s="152"/>
      <c r="H404" s="152"/>
      <c r="I404" s="150"/>
      <c r="J404" s="150"/>
      <c r="K404" s="151"/>
      <c r="L404" s="152"/>
      <c r="M404" s="150"/>
      <c r="N404" s="152"/>
    </row>
    <row r="405" spans="5:14" ht="24.95" customHeight="1" x14ac:dyDescent="0.25">
      <c r="E405" s="150"/>
      <c r="F405" s="151"/>
      <c r="G405" s="152"/>
      <c r="H405" s="152"/>
      <c r="I405" s="150"/>
      <c r="J405" s="150"/>
      <c r="K405" s="151"/>
      <c r="L405" s="152"/>
      <c r="M405" s="150"/>
      <c r="N405" s="152"/>
    </row>
    <row r="406" spans="5:14" ht="24.95" customHeight="1" x14ac:dyDescent="0.25">
      <c r="E406" s="150"/>
      <c r="F406" s="151"/>
      <c r="G406" s="152"/>
      <c r="H406" s="152"/>
      <c r="I406" s="150"/>
      <c r="J406" s="150"/>
      <c r="K406" s="151"/>
      <c r="L406" s="152"/>
      <c r="M406" s="150"/>
      <c r="N406" s="152"/>
    </row>
    <row r="407" spans="5:14" ht="24.95" customHeight="1" x14ac:dyDescent="0.25">
      <c r="E407" s="150"/>
      <c r="F407" s="151"/>
      <c r="G407" s="152"/>
      <c r="H407" s="152"/>
      <c r="I407" s="150"/>
      <c r="J407" s="150"/>
      <c r="K407" s="151"/>
      <c r="L407" s="152"/>
      <c r="M407" s="150"/>
      <c r="N407" s="152"/>
    </row>
    <row r="408" spans="5:14" ht="24.95" customHeight="1" x14ac:dyDescent="0.25">
      <c r="E408" s="150"/>
      <c r="F408" s="151"/>
      <c r="G408" s="152"/>
      <c r="H408" s="152"/>
      <c r="I408" s="150"/>
      <c r="J408" s="150"/>
      <c r="K408" s="151"/>
      <c r="L408" s="152"/>
      <c r="M408" s="150"/>
      <c r="N408" s="152"/>
    </row>
    <row r="409" spans="5:14" ht="24.95" customHeight="1" x14ac:dyDescent="0.25">
      <c r="E409" s="150"/>
      <c r="F409" s="151"/>
      <c r="G409" s="152"/>
      <c r="H409" s="152"/>
      <c r="I409" s="150"/>
      <c r="J409" s="150"/>
      <c r="K409" s="151"/>
      <c r="L409" s="152"/>
      <c r="M409" s="150"/>
      <c r="N409" s="152"/>
    </row>
    <row r="410" spans="5:14" ht="24.95" customHeight="1" x14ac:dyDescent="0.25">
      <c r="E410" s="150"/>
      <c r="F410" s="151"/>
      <c r="G410" s="152"/>
      <c r="H410" s="152"/>
      <c r="I410" s="150"/>
      <c r="J410" s="150"/>
      <c r="K410" s="151"/>
      <c r="L410" s="152"/>
      <c r="M410" s="150"/>
      <c r="N410" s="152"/>
    </row>
    <row r="411" spans="5:14" ht="24.95" customHeight="1" x14ac:dyDescent="0.25">
      <c r="E411" s="150"/>
      <c r="F411" s="151"/>
      <c r="G411" s="152"/>
      <c r="H411" s="152"/>
      <c r="I411" s="150"/>
      <c r="J411" s="150"/>
      <c r="K411" s="151"/>
      <c r="L411" s="152"/>
      <c r="M411" s="150"/>
      <c r="N411" s="152"/>
    </row>
    <row r="412" spans="5:14" ht="24.95" customHeight="1" x14ac:dyDescent="0.25">
      <c r="E412" s="150"/>
      <c r="F412" s="151"/>
      <c r="G412" s="152"/>
      <c r="H412" s="152"/>
      <c r="I412" s="150"/>
      <c r="J412" s="150"/>
      <c r="K412" s="151"/>
      <c r="L412" s="152"/>
      <c r="M412" s="150"/>
      <c r="N412" s="152"/>
    </row>
    <row r="413" spans="5:14" ht="24.95" customHeight="1" x14ac:dyDescent="0.25">
      <c r="E413" s="150"/>
      <c r="F413" s="151"/>
      <c r="G413" s="152"/>
      <c r="H413" s="152"/>
      <c r="I413" s="150"/>
      <c r="J413" s="150"/>
      <c r="K413" s="151"/>
      <c r="L413" s="152"/>
      <c r="M413" s="150"/>
      <c r="N413" s="152"/>
    </row>
    <row r="414" spans="5:14" ht="24.95" customHeight="1" x14ac:dyDescent="0.25">
      <c r="E414" s="150"/>
      <c r="F414" s="151"/>
      <c r="G414" s="152"/>
      <c r="H414" s="152"/>
      <c r="I414" s="150"/>
      <c r="J414" s="150"/>
      <c r="K414" s="151"/>
      <c r="L414" s="152"/>
      <c r="M414" s="150"/>
      <c r="N414" s="152"/>
    </row>
    <row r="415" spans="5:14" ht="24.95" customHeight="1" x14ac:dyDescent="0.25">
      <c r="E415" s="150"/>
      <c r="F415" s="151"/>
      <c r="G415" s="152"/>
      <c r="H415" s="152"/>
      <c r="I415" s="150"/>
      <c r="J415" s="150"/>
      <c r="K415" s="151"/>
      <c r="L415" s="152"/>
      <c r="M415" s="150"/>
      <c r="N415" s="152"/>
    </row>
    <row r="416" spans="5:14" ht="24.95" customHeight="1" x14ac:dyDescent="0.25">
      <c r="E416" s="150"/>
      <c r="F416" s="151"/>
      <c r="G416" s="152"/>
      <c r="H416" s="152"/>
      <c r="I416" s="150"/>
      <c r="J416" s="150"/>
      <c r="K416" s="151"/>
      <c r="L416" s="152"/>
      <c r="M416" s="150"/>
      <c r="N416" s="152"/>
    </row>
    <row r="417" spans="5:14" ht="24.95" customHeight="1" x14ac:dyDescent="0.25">
      <c r="E417" s="150"/>
      <c r="F417" s="151"/>
      <c r="G417" s="152"/>
      <c r="H417" s="152"/>
      <c r="I417" s="150"/>
      <c r="J417" s="150"/>
      <c r="K417" s="151"/>
      <c r="L417" s="152"/>
      <c r="M417" s="150"/>
      <c r="N417" s="152"/>
    </row>
    <row r="418" spans="5:14" ht="24.95" customHeight="1" x14ac:dyDescent="0.25">
      <c r="E418" s="150"/>
      <c r="F418" s="151"/>
      <c r="G418" s="152"/>
      <c r="H418" s="152"/>
      <c r="I418" s="150"/>
      <c r="J418" s="150"/>
      <c r="K418" s="151"/>
      <c r="L418" s="152"/>
      <c r="M418" s="150"/>
      <c r="N418" s="152"/>
    </row>
    <row r="419" spans="5:14" ht="24.95" customHeight="1" x14ac:dyDescent="0.25">
      <c r="E419" s="150"/>
      <c r="F419" s="151"/>
      <c r="G419" s="152"/>
      <c r="H419" s="152"/>
      <c r="I419" s="150"/>
      <c r="J419" s="150"/>
      <c r="K419" s="151"/>
      <c r="L419" s="152"/>
      <c r="M419" s="150"/>
      <c r="N419" s="152"/>
    </row>
    <row r="420" spans="5:14" ht="24.95" customHeight="1" x14ac:dyDescent="0.25">
      <c r="E420" s="150"/>
      <c r="F420" s="151"/>
      <c r="G420" s="152"/>
      <c r="H420" s="152"/>
      <c r="I420" s="150"/>
      <c r="J420" s="150"/>
      <c r="K420" s="151"/>
      <c r="L420" s="152"/>
      <c r="M420" s="150"/>
      <c r="N420" s="152"/>
    </row>
    <row r="421" spans="5:14" ht="24.95" customHeight="1" x14ac:dyDescent="0.25">
      <c r="E421" s="150"/>
      <c r="F421" s="151"/>
      <c r="G421" s="152"/>
      <c r="H421" s="152"/>
      <c r="I421" s="150"/>
      <c r="J421" s="150"/>
      <c r="K421" s="151"/>
      <c r="L421" s="152"/>
      <c r="M421" s="150"/>
      <c r="N421" s="152"/>
    </row>
    <row r="422" spans="5:14" ht="24.95" customHeight="1" x14ac:dyDescent="0.25">
      <c r="E422" s="150"/>
      <c r="F422" s="151"/>
      <c r="G422" s="152"/>
      <c r="H422" s="152"/>
      <c r="I422" s="150"/>
      <c r="J422" s="150"/>
      <c r="K422" s="151"/>
      <c r="L422" s="152"/>
      <c r="M422" s="150"/>
      <c r="N422" s="152"/>
    </row>
    <row r="423" spans="5:14" ht="24.95" customHeight="1" x14ac:dyDescent="0.25">
      <c r="E423" s="150"/>
      <c r="F423" s="151"/>
      <c r="G423" s="152"/>
      <c r="H423" s="152"/>
      <c r="I423" s="150"/>
      <c r="J423" s="150"/>
      <c r="K423" s="151"/>
      <c r="L423" s="152"/>
      <c r="M423" s="150"/>
      <c r="N423" s="152"/>
    </row>
    <row r="424" spans="5:14" ht="24.95" customHeight="1" x14ac:dyDescent="0.25">
      <c r="E424" s="150"/>
      <c r="F424" s="151"/>
      <c r="G424" s="152"/>
      <c r="H424" s="152"/>
      <c r="I424" s="150"/>
      <c r="J424" s="150"/>
      <c r="K424" s="151"/>
      <c r="L424" s="152"/>
      <c r="M424" s="150"/>
      <c r="N424" s="152"/>
    </row>
    <row r="425" spans="5:14" ht="24.95" customHeight="1" x14ac:dyDescent="0.25">
      <c r="E425" s="150"/>
      <c r="F425" s="151"/>
      <c r="G425" s="152"/>
      <c r="H425" s="152"/>
      <c r="I425" s="150"/>
      <c r="J425" s="150"/>
      <c r="K425" s="151"/>
      <c r="L425" s="152"/>
      <c r="M425" s="150"/>
      <c r="N425" s="152"/>
    </row>
    <row r="426" spans="5:14" ht="24.95" customHeight="1" x14ac:dyDescent="0.25">
      <c r="E426" s="150"/>
      <c r="F426" s="151"/>
      <c r="G426" s="152"/>
      <c r="H426" s="152"/>
      <c r="I426" s="150"/>
      <c r="J426" s="150"/>
      <c r="K426" s="151"/>
      <c r="L426" s="152"/>
      <c r="M426" s="150"/>
      <c r="N426" s="152"/>
    </row>
    <row r="427" spans="5:14" ht="24.95" customHeight="1" x14ac:dyDescent="0.25">
      <c r="E427" s="150"/>
      <c r="F427" s="151"/>
      <c r="G427" s="152"/>
      <c r="H427" s="152"/>
      <c r="I427" s="150"/>
      <c r="J427" s="150"/>
      <c r="K427" s="151"/>
      <c r="L427" s="152"/>
      <c r="M427" s="150"/>
      <c r="N427" s="152"/>
    </row>
    <row r="428" spans="5:14" ht="24.95" customHeight="1" x14ac:dyDescent="0.25">
      <c r="E428" s="150"/>
      <c r="F428" s="151"/>
      <c r="G428" s="152"/>
      <c r="H428" s="152"/>
      <c r="I428" s="150"/>
      <c r="J428" s="150"/>
      <c r="K428" s="151"/>
      <c r="L428" s="152"/>
      <c r="M428" s="150"/>
      <c r="N428" s="152"/>
    </row>
    <row r="429" spans="5:14" ht="24.95" customHeight="1" x14ac:dyDescent="0.25">
      <c r="E429" s="150"/>
      <c r="F429" s="151"/>
      <c r="G429" s="152"/>
      <c r="H429" s="152"/>
      <c r="I429" s="150"/>
      <c r="J429" s="150"/>
      <c r="K429" s="151"/>
      <c r="L429" s="152"/>
      <c r="M429" s="150"/>
      <c r="N429" s="152"/>
    </row>
    <row r="430" spans="5:14" ht="24.95" customHeight="1" x14ac:dyDescent="0.25">
      <c r="E430" s="150"/>
      <c r="F430" s="151"/>
      <c r="G430" s="152"/>
      <c r="H430" s="152"/>
      <c r="I430" s="150"/>
      <c r="J430" s="150"/>
      <c r="K430" s="151"/>
      <c r="L430" s="152"/>
      <c r="M430" s="150"/>
      <c r="N430" s="152"/>
    </row>
    <row r="431" spans="5:14" ht="24.95" customHeight="1" x14ac:dyDescent="0.25">
      <c r="E431" s="150"/>
      <c r="F431" s="151"/>
      <c r="G431" s="152"/>
      <c r="H431" s="152"/>
      <c r="I431" s="150"/>
      <c r="J431" s="150"/>
      <c r="K431" s="151"/>
      <c r="L431" s="152"/>
      <c r="M431" s="150"/>
      <c r="N431" s="152"/>
    </row>
    <row r="432" spans="5:14" ht="24.95" customHeight="1" x14ac:dyDescent="0.25">
      <c r="E432" s="150"/>
      <c r="F432" s="151"/>
      <c r="G432" s="152"/>
      <c r="H432" s="152"/>
      <c r="I432" s="150"/>
      <c r="J432" s="150"/>
      <c r="K432" s="151"/>
      <c r="L432" s="152"/>
      <c r="M432" s="150"/>
      <c r="N432" s="152"/>
    </row>
    <row r="433" spans="5:14" ht="24.95" customHeight="1" x14ac:dyDescent="0.25">
      <c r="E433" s="150"/>
      <c r="F433" s="151"/>
      <c r="G433" s="152"/>
      <c r="H433" s="152"/>
      <c r="I433" s="150"/>
      <c r="J433" s="150"/>
      <c r="K433" s="151"/>
      <c r="L433" s="152"/>
      <c r="M433" s="150"/>
      <c r="N433" s="152"/>
    </row>
    <row r="434" spans="5:14" ht="24.95" customHeight="1" x14ac:dyDescent="0.25">
      <c r="E434" s="150"/>
      <c r="F434" s="151"/>
      <c r="G434" s="152"/>
      <c r="H434" s="152"/>
      <c r="I434" s="150"/>
      <c r="J434" s="150"/>
      <c r="K434" s="151"/>
      <c r="L434" s="152"/>
      <c r="M434" s="150"/>
      <c r="N434" s="152"/>
    </row>
    <row r="435" spans="5:14" ht="24.95" customHeight="1" x14ac:dyDescent="0.25">
      <c r="E435" s="150"/>
      <c r="F435" s="151"/>
      <c r="G435" s="152"/>
      <c r="H435" s="152"/>
      <c r="I435" s="150"/>
      <c r="J435" s="150"/>
      <c r="K435" s="151"/>
      <c r="L435" s="152"/>
      <c r="M435" s="150"/>
      <c r="N435" s="152"/>
    </row>
    <row r="436" spans="5:14" ht="24.95" customHeight="1" x14ac:dyDescent="0.25">
      <c r="E436" s="150"/>
      <c r="F436" s="151"/>
      <c r="G436" s="152"/>
      <c r="H436" s="152"/>
      <c r="I436" s="150"/>
      <c r="J436" s="150"/>
      <c r="K436" s="151"/>
      <c r="L436" s="152"/>
      <c r="M436" s="150"/>
      <c r="N436" s="152"/>
    </row>
    <row r="437" spans="5:14" ht="24.95" customHeight="1" x14ac:dyDescent="0.25">
      <c r="E437" s="150"/>
      <c r="F437" s="151"/>
      <c r="G437" s="152"/>
      <c r="H437" s="152"/>
      <c r="I437" s="150"/>
      <c r="J437" s="150"/>
      <c r="K437" s="151"/>
      <c r="L437" s="152"/>
      <c r="M437" s="150"/>
      <c r="N437" s="152"/>
    </row>
    <row r="438" spans="5:14" ht="24.95" customHeight="1" x14ac:dyDescent="0.25">
      <c r="E438" s="150"/>
      <c r="F438" s="151"/>
      <c r="G438" s="152"/>
      <c r="H438" s="152"/>
      <c r="I438" s="150"/>
      <c r="J438" s="150"/>
      <c r="K438" s="151"/>
      <c r="L438" s="152"/>
      <c r="M438" s="150"/>
      <c r="N438" s="152"/>
    </row>
    <row r="439" spans="5:14" ht="24.95" customHeight="1" x14ac:dyDescent="0.25">
      <c r="E439" s="150"/>
      <c r="F439" s="151"/>
      <c r="G439" s="152"/>
      <c r="H439" s="152"/>
      <c r="I439" s="150"/>
      <c r="J439" s="150"/>
      <c r="K439" s="151"/>
      <c r="L439" s="152"/>
      <c r="M439" s="150"/>
      <c r="N439" s="152"/>
    </row>
    <row r="440" spans="5:14" ht="24.95" customHeight="1" x14ac:dyDescent="0.25">
      <c r="E440" s="150"/>
      <c r="F440" s="151"/>
      <c r="G440" s="152"/>
      <c r="H440" s="152"/>
      <c r="I440" s="150"/>
      <c r="J440" s="150"/>
      <c r="K440" s="151"/>
      <c r="L440" s="152"/>
      <c r="M440" s="150"/>
      <c r="N440" s="152"/>
    </row>
    <row r="441" spans="5:14" ht="24.95" customHeight="1" x14ac:dyDescent="0.25">
      <c r="E441" s="150"/>
      <c r="F441" s="151"/>
      <c r="G441" s="152"/>
      <c r="H441" s="152"/>
      <c r="I441" s="150"/>
      <c r="J441" s="150"/>
      <c r="K441" s="151"/>
      <c r="L441" s="152"/>
      <c r="M441" s="150"/>
      <c r="N441" s="152"/>
    </row>
    <row r="442" spans="5:14" ht="24.95" customHeight="1" x14ac:dyDescent="0.25">
      <c r="E442" s="150"/>
      <c r="F442" s="151"/>
      <c r="G442" s="152"/>
      <c r="H442" s="152"/>
      <c r="I442" s="150"/>
      <c r="J442" s="150"/>
      <c r="K442" s="151"/>
      <c r="L442" s="152"/>
      <c r="M442" s="150"/>
      <c r="N442" s="152"/>
    </row>
    <row r="443" spans="5:14" ht="24.95" customHeight="1" x14ac:dyDescent="0.25">
      <c r="E443" s="150"/>
      <c r="F443" s="151"/>
      <c r="G443" s="152"/>
      <c r="H443" s="152"/>
      <c r="I443" s="150"/>
      <c r="J443" s="150"/>
      <c r="K443" s="151"/>
      <c r="L443" s="152"/>
      <c r="M443" s="150"/>
      <c r="N443" s="152"/>
    </row>
    <row r="444" spans="5:14" ht="24.95" customHeight="1" x14ac:dyDescent="0.25">
      <c r="E444" s="150"/>
      <c r="F444" s="151"/>
      <c r="G444" s="152"/>
      <c r="H444" s="152"/>
      <c r="I444" s="150"/>
      <c r="J444" s="150"/>
      <c r="K444" s="151"/>
      <c r="L444" s="152"/>
      <c r="M444" s="150"/>
      <c r="N444" s="152"/>
    </row>
    <row r="445" spans="5:14" ht="24.95" customHeight="1" x14ac:dyDescent="0.25">
      <c r="E445" s="150"/>
      <c r="F445" s="151"/>
      <c r="G445" s="152"/>
      <c r="H445" s="152"/>
      <c r="I445" s="150"/>
      <c r="J445" s="150"/>
      <c r="K445" s="151"/>
      <c r="L445" s="152"/>
      <c r="M445" s="150"/>
      <c r="N445" s="152"/>
    </row>
    <row r="446" spans="5:14" ht="24.95" customHeight="1" x14ac:dyDescent="0.25">
      <c r="E446" s="150"/>
      <c r="F446" s="151"/>
      <c r="G446" s="152"/>
      <c r="H446" s="152"/>
      <c r="I446" s="150"/>
      <c r="J446" s="150"/>
      <c r="K446" s="151"/>
      <c r="L446" s="152"/>
      <c r="M446" s="150"/>
      <c r="N446" s="152"/>
    </row>
    <row r="447" spans="5:14" ht="24.95" customHeight="1" x14ac:dyDescent="0.25">
      <c r="E447" s="150"/>
      <c r="F447" s="151"/>
      <c r="G447" s="152"/>
      <c r="H447" s="152"/>
      <c r="I447" s="150"/>
      <c r="J447" s="150"/>
      <c r="K447" s="151"/>
      <c r="L447" s="152"/>
      <c r="M447" s="150"/>
      <c r="N447" s="152"/>
    </row>
    <row r="448" spans="5:14" ht="24.95" customHeight="1" x14ac:dyDescent="0.25">
      <c r="E448" s="150"/>
      <c r="F448" s="151"/>
      <c r="G448" s="152"/>
      <c r="H448" s="152"/>
      <c r="I448" s="150"/>
      <c r="J448" s="150"/>
      <c r="K448" s="151"/>
      <c r="L448" s="152"/>
      <c r="M448" s="150"/>
      <c r="N448" s="152"/>
    </row>
    <row r="449" spans="5:14" ht="24.95" customHeight="1" x14ac:dyDescent="0.25">
      <c r="E449" s="150"/>
      <c r="F449" s="151"/>
      <c r="G449" s="152"/>
      <c r="H449" s="152"/>
      <c r="I449" s="150"/>
      <c r="J449" s="150"/>
      <c r="K449" s="151"/>
      <c r="L449" s="152"/>
      <c r="M449" s="150"/>
      <c r="N449" s="152"/>
    </row>
    <row r="450" spans="5:14" ht="24.95" customHeight="1" x14ac:dyDescent="0.25">
      <c r="E450" s="150"/>
      <c r="F450" s="151"/>
      <c r="G450" s="152"/>
      <c r="H450" s="152"/>
      <c r="I450" s="150"/>
      <c r="J450" s="150"/>
      <c r="K450" s="151"/>
      <c r="L450" s="152"/>
      <c r="M450" s="150"/>
      <c r="N450" s="152"/>
    </row>
    <row r="451" spans="5:14" ht="24.95" customHeight="1" x14ac:dyDescent="0.25">
      <c r="E451" s="150"/>
      <c r="F451" s="151"/>
      <c r="G451" s="152"/>
      <c r="H451" s="152"/>
      <c r="I451" s="150"/>
      <c r="J451" s="150"/>
      <c r="K451" s="151"/>
      <c r="L451" s="152"/>
      <c r="M451" s="150"/>
      <c r="N451" s="152"/>
    </row>
    <row r="452" spans="5:14" ht="24.95" customHeight="1" x14ac:dyDescent="0.25">
      <c r="E452" s="150"/>
      <c r="F452" s="151"/>
      <c r="G452" s="152"/>
      <c r="H452" s="152"/>
      <c r="I452" s="150"/>
      <c r="J452" s="150"/>
      <c r="K452" s="151"/>
      <c r="L452" s="152"/>
      <c r="M452" s="150"/>
      <c r="N452" s="152"/>
    </row>
    <row r="453" spans="5:14" ht="24.95" customHeight="1" x14ac:dyDescent="0.25">
      <c r="E453" s="150"/>
      <c r="F453" s="151"/>
      <c r="G453" s="152"/>
      <c r="H453" s="152"/>
      <c r="I453" s="150"/>
      <c r="J453" s="150"/>
      <c r="K453" s="151"/>
      <c r="L453" s="152"/>
      <c r="M453" s="150"/>
      <c r="N453" s="152"/>
    </row>
    <row r="454" spans="5:14" ht="24.95" customHeight="1" x14ac:dyDescent="0.25">
      <c r="E454" s="150"/>
      <c r="F454" s="151"/>
      <c r="G454" s="152"/>
      <c r="H454" s="152"/>
      <c r="I454" s="150"/>
      <c r="J454" s="150"/>
      <c r="K454" s="151"/>
      <c r="L454" s="152"/>
      <c r="M454" s="150"/>
      <c r="N454" s="152"/>
    </row>
    <row r="455" spans="5:14" ht="24.95" customHeight="1" x14ac:dyDescent="0.25">
      <c r="E455" s="150"/>
      <c r="F455" s="151"/>
      <c r="G455" s="152"/>
      <c r="H455" s="152"/>
      <c r="I455" s="150"/>
      <c r="J455" s="150"/>
      <c r="K455" s="151"/>
      <c r="L455" s="152"/>
      <c r="M455" s="150"/>
      <c r="N455" s="152"/>
    </row>
    <row r="456" spans="5:14" ht="24.95" customHeight="1" x14ac:dyDescent="0.25">
      <c r="E456" s="150"/>
      <c r="F456" s="151"/>
      <c r="G456" s="152"/>
      <c r="H456" s="152"/>
      <c r="I456" s="150"/>
      <c r="J456" s="150"/>
      <c r="K456" s="151"/>
      <c r="L456" s="152"/>
      <c r="M456" s="150"/>
      <c r="N456" s="152"/>
    </row>
    <row r="457" spans="5:14" ht="24.95" customHeight="1" x14ac:dyDescent="0.25">
      <c r="E457" s="150"/>
      <c r="F457" s="151"/>
      <c r="G457" s="152"/>
      <c r="H457" s="152"/>
      <c r="I457" s="150"/>
      <c r="J457" s="150"/>
      <c r="K457" s="151"/>
      <c r="L457" s="152"/>
      <c r="M457" s="150"/>
      <c r="N457" s="152"/>
    </row>
    <row r="458" spans="5:14" ht="24.95" customHeight="1" x14ac:dyDescent="0.25">
      <c r="E458" s="150"/>
      <c r="F458" s="151"/>
      <c r="G458" s="152"/>
      <c r="H458" s="152"/>
      <c r="I458" s="150"/>
      <c r="J458" s="150"/>
      <c r="K458" s="151"/>
      <c r="L458" s="152"/>
      <c r="M458" s="150"/>
      <c r="N458" s="152"/>
    </row>
    <row r="459" spans="5:14" ht="24.95" customHeight="1" x14ac:dyDescent="0.25">
      <c r="E459" s="150"/>
      <c r="F459" s="151"/>
      <c r="G459" s="152"/>
      <c r="H459" s="152"/>
      <c r="I459" s="150"/>
      <c r="J459" s="150"/>
      <c r="K459" s="151"/>
      <c r="L459" s="152"/>
      <c r="M459" s="150"/>
      <c r="N459" s="152"/>
    </row>
    <row r="460" spans="5:14" ht="24.95" customHeight="1" x14ac:dyDescent="0.25">
      <c r="E460" s="150"/>
      <c r="F460" s="151"/>
      <c r="G460" s="152"/>
      <c r="H460" s="152"/>
      <c r="I460" s="150"/>
      <c r="J460" s="150"/>
      <c r="K460" s="151"/>
      <c r="L460" s="152"/>
      <c r="M460" s="150"/>
      <c r="N460" s="152"/>
    </row>
    <row r="461" spans="5:14" ht="24.95" customHeight="1" x14ac:dyDescent="0.25">
      <c r="E461" s="150"/>
      <c r="F461" s="151"/>
      <c r="G461" s="152"/>
      <c r="H461" s="152"/>
      <c r="I461" s="150"/>
      <c r="J461" s="150"/>
      <c r="K461" s="151"/>
      <c r="L461" s="152"/>
      <c r="M461" s="150"/>
      <c r="N461" s="152"/>
    </row>
    <row r="462" spans="5:14" ht="24.95" customHeight="1" x14ac:dyDescent="0.25">
      <c r="E462" s="150"/>
      <c r="F462" s="151"/>
      <c r="G462" s="152"/>
      <c r="H462" s="152"/>
      <c r="I462" s="150"/>
      <c r="J462" s="150"/>
      <c r="K462" s="151"/>
      <c r="L462" s="152"/>
      <c r="M462" s="150"/>
      <c r="N462" s="152"/>
    </row>
    <row r="463" spans="5:14" ht="24.95" customHeight="1" x14ac:dyDescent="0.25">
      <c r="E463" s="150"/>
      <c r="F463" s="151"/>
      <c r="G463" s="152"/>
      <c r="H463" s="152"/>
      <c r="I463" s="150"/>
      <c r="J463" s="150"/>
      <c r="K463" s="151"/>
      <c r="L463" s="152"/>
      <c r="M463" s="150"/>
      <c r="N463" s="152"/>
    </row>
    <row r="464" spans="5:14" ht="24.95" customHeight="1" x14ac:dyDescent="0.25">
      <c r="E464" s="150"/>
      <c r="F464" s="151"/>
      <c r="G464" s="152"/>
      <c r="H464" s="152"/>
      <c r="I464" s="150"/>
      <c r="J464" s="150"/>
      <c r="K464" s="151"/>
      <c r="L464" s="152"/>
      <c r="M464" s="150"/>
      <c r="N464" s="152"/>
    </row>
    <row r="465" spans="5:14" ht="24.95" customHeight="1" x14ac:dyDescent="0.25">
      <c r="E465" s="150"/>
      <c r="F465" s="151"/>
      <c r="G465" s="152"/>
      <c r="H465" s="152"/>
      <c r="I465" s="150"/>
      <c r="J465" s="150"/>
      <c r="K465" s="151"/>
      <c r="L465" s="152"/>
      <c r="M465" s="150"/>
      <c r="N465" s="152"/>
    </row>
    <row r="466" spans="5:14" ht="24.95" customHeight="1" x14ac:dyDescent="0.25">
      <c r="E466" s="150"/>
      <c r="F466" s="151"/>
      <c r="G466" s="152"/>
      <c r="H466" s="152"/>
      <c r="I466" s="150"/>
      <c r="J466" s="150"/>
      <c r="K466" s="151"/>
      <c r="L466" s="152"/>
      <c r="M466" s="150"/>
      <c r="N466" s="152"/>
    </row>
    <row r="467" spans="5:14" ht="24.95" customHeight="1" x14ac:dyDescent="0.25">
      <c r="E467" s="150"/>
      <c r="F467" s="151"/>
      <c r="G467" s="152"/>
      <c r="H467" s="152"/>
      <c r="I467" s="150"/>
      <c r="J467" s="150"/>
      <c r="K467" s="151"/>
      <c r="L467" s="152"/>
      <c r="M467" s="150"/>
      <c r="N467" s="152"/>
    </row>
    <row r="468" spans="5:14" ht="24.95" customHeight="1" x14ac:dyDescent="0.25">
      <c r="E468" s="150"/>
      <c r="F468" s="151"/>
      <c r="G468" s="152"/>
      <c r="H468" s="152"/>
      <c r="I468" s="150"/>
      <c r="J468" s="150"/>
      <c r="K468" s="151"/>
      <c r="L468" s="152"/>
      <c r="M468" s="150"/>
      <c r="N468" s="152"/>
    </row>
    <row r="469" spans="5:14" ht="24.95" customHeight="1" x14ac:dyDescent="0.25">
      <c r="E469" s="150"/>
      <c r="F469" s="151"/>
      <c r="G469" s="152"/>
      <c r="H469" s="152"/>
      <c r="I469" s="150"/>
      <c r="J469" s="150"/>
      <c r="K469" s="151"/>
      <c r="L469" s="152"/>
      <c r="M469" s="150"/>
      <c r="N469" s="152"/>
    </row>
    <row r="470" spans="5:14" ht="24.95" customHeight="1" x14ac:dyDescent="0.25">
      <c r="E470" s="150"/>
      <c r="F470" s="151"/>
      <c r="G470" s="152"/>
      <c r="H470" s="152"/>
      <c r="I470" s="150"/>
      <c r="J470" s="150"/>
      <c r="K470" s="151"/>
      <c r="L470" s="152"/>
      <c r="M470" s="150"/>
      <c r="N470" s="152"/>
    </row>
    <row r="471" spans="5:14" ht="24.95" customHeight="1" x14ac:dyDescent="0.25">
      <c r="E471" s="150"/>
      <c r="F471" s="151"/>
      <c r="G471" s="152"/>
      <c r="H471" s="152"/>
      <c r="I471" s="150"/>
      <c r="J471" s="150"/>
      <c r="K471" s="151"/>
      <c r="L471" s="152"/>
      <c r="M471" s="150"/>
      <c r="N471" s="152"/>
    </row>
    <row r="472" spans="5:14" ht="24.95" customHeight="1" x14ac:dyDescent="0.25">
      <c r="E472" s="150"/>
      <c r="F472" s="151"/>
      <c r="G472" s="152"/>
      <c r="H472" s="152"/>
      <c r="I472" s="150"/>
      <c r="J472" s="150"/>
      <c r="K472" s="151"/>
      <c r="L472" s="152"/>
      <c r="M472" s="150"/>
      <c r="N472" s="152"/>
    </row>
    <row r="473" spans="5:14" ht="24.95" customHeight="1" x14ac:dyDescent="0.25">
      <c r="E473" s="150"/>
      <c r="F473" s="151"/>
      <c r="G473" s="152"/>
      <c r="H473" s="152"/>
      <c r="I473" s="150"/>
      <c r="J473" s="150"/>
      <c r="K473" s="151"/>
      <c r="L473" s="152"/>
      <c r="M473" s="150"/>
      <c r="N473" s="152"/>
    </row>
    <row r="474" spans="5:14" ht="24.95" customHeight="1" x14ac:dyDescent="0.25">
      <c r="E474" s="150"/>
      <c r="F474" s="151"/>
      <c r="G474" s="152"/>
      <c r="H474" s="152"/>
      <c r="I474" s="150"/>
      <c r="J474" s="150"/>
      <c r="K474" s="151"/>
      <c r="L474" s="152"/>
      <c r="M474" s="150"/>
      <c r="N474" s="152"/>
    </row>
    <row r="475" spans="5:14" ht="24.95" customHeight="1" x14ac:dyDescent="0.25">
      <c r="E475" s="150"/>
      <c r="F475" s="151"/>
      <c r="G475" s="152"/>
      <c r="H475" s="152"/>
      <c r="I475" s="150"/>
      <c r="J475" s="150"/>
      <c r="K475" s="151"/>
      <c r="L475" s="152"/>
      <c r="M475" s="150"/>
      <c r="N475" s="152"/>
    </row>
    <row r="476" spans="5:14" ht="24.95" customHeight="1" x14ac:dyDescent="0.25">
      <c r="E476" s="150"/>
      <c r="F476" s="151"/>
      <c r="G476" s="152"/>
      <c r="H476" s="152"/>
      <c r="I476" s="150"/>
      <c r="J476" s="150"/>
      <c r="K476" s="151"/>
      <c r="L476" s="152"/>
      <c r="M476" s="150"/>
      <c r="N476" s="152"/>
    </row>
    <row r="477" spans="5:14" ht="24.95" customHeight="1" x14ac:dyDescent="0.25">
      <c r="E477" s="150"/>
      <c r="F477" s="151"/>
      <c r="G477" s="152"/>
      <c r="H477" s="152"/>
      <c r="I477" s="150"/>
      <c r="J477" s="150"/>
      <c r="K477" s="151"/>
      <c r="L477" s="152"/>
      <c r="M477" s="150"/>
      <c r="N477" s="152"/>
    </row>
    <row r="478" spans="5:14" ht="24.95" customHeight="1" x14ac:dyDescent="0.25">
      <c r="E478" s="150"/>
      <c r="F478" s="151"/>
      <c r="G478" s="152"/>
      <c r="H478" s="152"/>
      <c r="I478" s="150"/>
      <c r="J478" s="150"/>
      <c r="K478" s="151"/>
      <c r="L478" s="152"/>
      <c r="M478" s="150"/>
      <c r="N478" s="152"/>
    </row>
    <row r="479" spans="5:14" ht="24.95" customHeight="1" x14ac:dyDescent="0.25">
      <c r="E479" s="150"/>
      <c r="F479" s="151"/>
      <c r="G479" s="152"/>
      <c r="H479" s="152"/>
      <c r="I479" s="150"/>
      <c r="J479" s="150"/>
      <c r="K479" s="151"/>
      <c r="L479" s="152"/>
      <c r="M479" s="150"/>
      <c r="N479" s="152"/>
    </row>
    <row r="480" spans="5:14" ht="24.95" customHeight="1" x14ac:dyDescent="0.25">
      <c r="E480" s="150"/>
      <c r="F480" s="151"/>
      <c r="G480" s="152"/>
      <c r="H480" s="152"/>
      <c r="I480" s="150"/>
      <c r="J480" s="150"/>
      <c r="K480" s="151"/>
      <c r="L480" s="152"/>
      <c r="M480" s="150"/>
      <c r="N480" s="152"/>
    </row>
    <row r="481" spans="5:14" ht="24.95" customHeight="1" x14ac:dyDescent="0.25">
      <c r="E481" s="150"/>
      <c r="F481" s="151"/>
      <c r="G481" s="152"/>
      <c r="H481" s="152"/>
      <c r="I481" s="150"/>
      <c r="J481" s="150"/>
      <c r="K481" s="151"/>
      <c r="L481" s="152"/>
      <c r="M481" s="150"/>
      <c r="N481" s="152"/>
    </row>
    <row r="482" spans="5:14" ht="24.95" customHeight="1" x14ac:dyDescent="0.25">
      <c r="E482" s="150"/>
      <c r="F482" s="151"/>
      <c r="G482" s="152"/>
      <c r="H482" s="152"/>
      <c r="I482" s="150"/>
      <c r="J482" s="150"/>
      <c r="K482" s="151"/>
      <c r="L482" s="152"/>
      <c r="M482" s="150"/>
      <c r="N482" s="152"/>
    </row>
    <row r="483" spans="5:14" ht="24.95" customHeight="1" x14ac:dyDescent="0.25">
      <c r="E483" s="150"/>
      <c r="F483" s="151"/>
      <c r="G483" s="152"/>
      <c r="H483" s="152"/>
      <c r="I483" s="150"/>
      <c r="J483" s="150"/>
      <c r="K483" s="151"/>
      <c r="L483" s="152"/>
      <c r="M483" s="150"/>
      <c r="N483" s="152"/>
    </row>
    <row r="484" spans="5:14" ht="24.95" customHeight="1" x14ac:dyDescent="0.25">
      <c r="E484" s="150"/>
      <c r="F484" s="151"/>
      <c r="G484" s="152"/>
      <c r="H484" s="152"/>
      <c r="I484" s="150"/>
      <c r="J484" s="150"/>
      <c r="K484" s="151"/>
      <c r="L484" s="152"/>
      <c r="M484" s="150"/>
      <c r="N484" s="152"/>
    </row>
    <row r="485" spans="5:14" ht="24.95" customHeight="1" x14ac:dyDescent="0.25">
      <c r="E485" s="150"/>
      <c r="F485" s="151"/>
      <c r="G485" s="152"/>
      <c r="H485" s="152"/>
      <c r="I485" s="150"/>
      <c r="J485" s="150"/>
      <c r="K485" s="151"/>
      <c r="L485" s="152"/>
      <c r="M485" s="150"/>
      <c r="N485" s="152"/>
    </row>
    <row r="486" spans="5:14" ht="24.95" customHeight="1" x14ac:dyDescent="0.25">
      <c r="E486" s="150"/>
      <c r="F486" s="151"/>
      <c r="G486" s="152"/>
      <c r="H486" s="152"/>
      <c r="I486" s="150"/>
      <c r="J486" s="150"/>
      <c r="K486" s="151"/>
      <c r="L486" s="152"/>
      <c r="M486" s="150"/>
      <c r="N486" s="152"/>
    </row>
    <row r="487" spans="5:14" ht="24.95" customHeight="1" x14ac:dyDescent="0.25">
      <c r="E487" s="150"/>
      <c r="F487" s="151"/>
      <c r="G487" s="152"/>
      <c r="H487" s="152"/>
      <c r="I487" s="150"/>
      <c r="J487" s="150"/>
      <c r="K487" s="151"/>
      <c r="L487" s="152"/>
      <c r="M487" s="150"/>
      <c r="N487" s="152"/>
    </row>
    <row r="488" spans="5:14" ht="24.95" customHeight="1" x14ac:dyDescent="0.25">
      <c r="E488" s="150"/>
      <c r="F488" s="151"/>
      <c r="G488" s="152"/>
      <c r="H488" s="152"/>
      <c r="I488" s="150"/>
      <c r="J488" s="150"/>
      <c r="K488" s="151"/>
      <c r="L488" s="152"/>
      <c r="M488" s="150"/>
      <c r="N488" s="152"/>
    </row>
    <row r="489" spans="5:14" ht="24.95" customHeight="1" x14ac:dyDescent="0.25">
      <c r="E489" s="150"/>
      <c r="F489" s="151"/>
      <c r="G489" s="152"/>
      <c r="H489" s="152"/>
      <c r="I489" s="150"/>
      <c r="J489" s="150"/>
      <c r="K489" s="151"/>
      <c r="L489" s="152"/>
      <c r="M489" s="150"/>
      <c r="N489" s="152"/>
    </row>
    <row r="490" spans="5:14" ht="24.95" customHeight="1" x14ac:dyDescent="0.25">
      <c r="E490" s="150"/>
      <c r="F490" s="151"/>
      <c r="G490" s="152"/>
      <c r="H490" s="152"/>
      <c r="I490" s="150"/>
      <c r="J490" s="150"/>
      <c r="K490" s="151"/>
      <c r="L490" s="152"/>
      <c r="M490" s="150"/>
      <c r="N490" s="152"/>
    </row>
    <row r="491" spans="5:14" ht="24.95" customHeight="1" x14ac:dyDescent="0.25">
      <c r="E491" s="150"/>
      <c r="F491" s="151"/>
      <c r="G491" s="152"/>
      <c r="H491" s="152"/>
      <c r="I491" s="150"/>
      <c r="J491" s="150"/>
      <c r="K491" s="151"/>
      <c r="L491" s="152"/>
      <c r="M491" s="150"/>
      <c r="N491" s="152"/>
    </row>
    <row r="492" spans="5:14" ht="24.95" customHeight="1" x14ac:dyDescent="0.25">
      <c r="E492" s="150"/>
      <c r="F492" s="151"/>
      <c r="G492" s="152"/>
      <c r="H492" s="152"/>
      <c r="I492" s="150"/>
      <c r="J492" s="150"/>
      <c r="K492" s="151"/>
      <c r="L492" s="152"/>
      <c r="M492" s="150"/>
      <c r="N492" s="152"/>
    </row>
    <row r="493" spans="5:14" ht="24.95" customHeight="1" x14ac:dyDescent="0.25">
      <c r="E493" s="150"/>
      <c r="F493" s="151"/>
      <c r="G493" s="152"/>
      <c r="H493" s="152"/>
      <c r="I493" s="150"/>
      <c r="J493" s="150"/>
      <c r="K493" s="151"/>
      <c r="L493" s="152"/>
      <c r="M493" s="150"/>
      <c r="N493" s="152"/>
    </row>
    <row r="494" spans="5:14" ht="24.95" customHeight="1" x14ac:dyDescent="0.25">
      <c r="E494" s="150"/>
      <c r="F494" s="151"/>
      <c r="G494" s="152"/>
      <c r="H494" s="152"/>
      <c r="I494" s="150"/>
      <c r="J494" s="150"/>
      <c r="K494" s="151"/>
      <c r="L494" s="152"/>
      <c r="M494" s="150"/>
      <c r="N494" s="152"/>
    </row>
    <row r="495" spans="5:14" ht="24.95" customHeight="1" x14ac:dyDescent="0.25">
      <c r="E495" s="150"/>
      <c r="F495" s="151"/>
      <c r="G495" s="152"/>
      <c r="H495" s="152"/>
      <c r="I495" s="150"/>
      <c r="J495" s="150"/>
      <c r="K495" s="151"/>
      <c r="L495" s="152"/>
      <c r="M495" s="150"/>
      <c r="N495" s="152"/>
    </row>
    <row r="496" spans="5:14" ht="24.95" customHeight="1" x14ac:dyDescent="0.25">
      <c r="E496" s="150"/>
      <c r="F496" s="151"/>
      <c r="G496" s="152"/>
      <c r="H496" s="152"/>
      <c r="I496" s="150"/>
      <c r="J496" s="150"/>
      <c r="K496" s="151"/>
      <c r="L496" s="152"/>
      <c r="M496" s="150"/>
      <c r="N496" s="152"/>
    </row>
    <row r="497" spans="5:14" ht="24.95" customHeight="1" x14ac:dyDescent="0.25">
      <c r="E497" s="150"/>
      <c r="F497" s="151"/>
      <c r="G497" s="152"/>
      <c r="H497" s="152"/>
      <c r="I497" s="150"/>
      <c r="J497" s="150"/>
      <c r="K497" s="151"/>
      <c r="L497" s="152"/>
      <c r="M497" s="150"/>
      <c r="N497" s="152"/>
    </row>
    <row r="498" spans="5:14" ht="24.95" customHeight="1" x14ac:dyDescent="0.25">
      <c r="E498" s="150"/>
      <c r="F498" s="151"/>
      <c r="G498" s="152"/>
      <c r="H498" s="152"/>
      <c r="I498" s="150"/>
      <c r="J498" s="150"/>
      <c r="K498" s="151"/>
      <c r="L498" s="152"/>
      <c r="M498" s="150"/>
      <c r="N498" s="152"/>
    </row>
    <row r="499" spans="5:14" ht="24.95" customHeight="1" x14ac:dyDescent="0.25">
      <c r="E499" s="150"/>
      <c r="F499" s="151"/>
      <c r="G499" s="152"/>
      <c r="H499" s="152"/>
      <c r="I499" s="150"/>
      <c r="J499" s="150"/>
      <c r="K499" s="151"/>
      <c r="L499" s="152"/>
      <c r="M499" s="150"/>
      <c r="N499" s="152"/>
    </row>
    <row r="500" spans="5:14" ht="24.95" customHeight="1" x14ac:dyDescent="0.25">
      <c r="E500" s="150"/>
      <c r="F500" s="151"/>
      <c r="G500" s="152"/>
      <c r="H500" s="152"/>
      <c r="I500" s="150"/>
      <c r="J500" s="150"/>
      <c r="K500" s="151"/>
      <c r="L500" s="152"/>
      <c r="M500" s="150"/>
      <c r="N500" s="152"/>
    </row>
    <row r="501" spans="5:14" ht="24.95" customHeight="1" x14ac:dyDescent="0.25">
      <c r="E501" s="150"/>
      <c r="F501" s="151"/>
      <c r="G501" s="152"/>
      <c r="H501" s="152"/>
      <c r="I501" s="150"/>
      <c r="J501" s="150"/>
      <c r="K501" s="151"/>
      <c r="L501" s="152"/>
      <c r="M501" s="150"/>
      <c r="N501" s="152"/>
    </row>
    <row r="502" spans="5:14" ht="24.95" customHeight="1" x14ac:dyDescent="0.25">
      <c r="E502" s="150"/>
      <c r="F502" s="151"/>
      <c r="G502" s="152"/>
      <c r="H502" s="152"/>
      <c r="I502" s="150"/>
      <c r="J502" s="150"/>
      <c r="K502" s="151"/>
      <c r="L502" s="152"/>
      <c r="M502" s="150"/>
      <c r="N502" s="152"/>
    </row>
    <row r="503" spans="5:14" ht="24.95" customHeight="1" x14ac:dyDescent="0.25">
      <c r="E503" s="150"/>
      <c r="F503" s="151"/>
      <c r="G503" s="152"/>
      <c r="H503" s="152"/>
      <c r="I503" s="150"/>
      <c r="J503" s="150"/>
      <c r="K503" s="151"/>
      <c r="L503" s="152"/>
      <c r="M503" s="150"/>
      <c r="N503" s="152"/>
    </row>
    <row r="504" spans="5:14" ht="24.95" customHeight="1" x14ac:dyDescent="0.25">
      <c r="E504" s="150"/>
      <c r="F504" s="151"/>
      <c r="G504" s="152"/>
      <c r="H504" s="152"/>
      <c r="I504" s="150"/>
      <c r="J504" s="150"/>
      <c r="K504" s="151"/>
      <c r="L504" s="152"/>
      <c r="M504" s="150"/>
      <c r="N504" s="152"/>
    </row>
    <row r="505" spans="5:14" ht="24.95" customHeight="1" x14ac:dyDescent="0.25">
      <c r="E505" s="150"/>
      <c r="F505" s="151"/>
      <c r="G505" s="152"/>
      <c r="H505" s="152"/>
      <c r="I505" s="150"/>
      <c r="J505" s="150"/>
      <c r="K505" s="151"/>
      <c r="L505" s="152"/>
      <c r="M505" s="150"/>
      <c r="N505" s="152"/>
    </row>
    <row r="506" spans="5:14" ht="24.95" customHeight="1" x14ac:dyDescent="0.25">
      <c r="E506" s="150"/>
      <c r="F506" s="151"/>
      <c r="G506" s="152"/>
      <c r="H506" s="152"/>
      <c r="I506" s="150"/>
      <c r="J506" s="150"/>
      <c r="K506" s="151"/>
      <c r="L506" s="152"/>
      <c r="M506" s="150"/>
      <c r="N506" s="152"/>
    </row>
    <row r="507" spans="5:14" ht="24.95" customHeight="1" x14ac:dyDescent="0.25">
      <c r="E507" s="150"/>
      <c r="F507" s="151"/>
      <c r="G507" s="152"/>
      <c r="H507" s="152"/>
      <c r="I507" s="150"/>
      <c r="J507" s="150"/>
      <c r="K507" s="151"/>
      <c r="L507" s="152"/>
      <c r="M507" s="150"/>
      <c r="N507" s="152"/>
    </row>
    <row r="508" spans="5:14" ht="24.95" customHeight="1" x14ac:dyDescent="0.25">
      <c r="E508" s="150"/>
      <c r="F508" s="151"/>
      <c r="G508" s="152"/>
      <c r="H508" s="152"/>
      <c r="I508" s="150"/>
      <c r="J508" s="150"/>
      <c r="K508" s="151"/>
      <c r="L508" s="152"/>
      <c r="M508" s="150"/>
      <c r="N508" s="152"/>
    </row>
    <row r="509" spans="5:14" ht="24.95" customHeight="1" x14ac:dyDescent="0.25">
      <c r="E509" s="150"/>
      <c r="F509" s="151"/>
      <c r="G509" s="152"/>
      <c r="H509" s="152"/>
      <c r="I509" s="150"/>
      <c r="J509" s="150"/>
      <c r="K509" s="151"/>
      <c r="L509" s="152"/>
      <c r="M509" s="150"/>
      <c r="N509" s="152"/>
    </row>
    <row r="510" spans="5:14" ht="24.95" customHeight="1" x14ac:dyDescent="0.25">
      <c r="E510" s="150"/>
      <c r="F510" s="151"/>
      <c r="G510" s="152"/>
      <c r="H510" s="152"/>
      <c r="I510" s="150"/>
      <c r="J510" s="150"/>
      <c r="K510" s="151"/>
      <c r="L510" s="152"/>
      <c r="M510" s="150"/>
      <c r="N510" s="152"/>
    </row>
    <row r="511" spans="5:14" ht="24.95" customHeight="1" x14ac:dyDescent="0.25">
      <c r="E511" s="150"/>
      <c r="F511" s="151"/>
      <c r="G511" s="152"/>
      <c r="H511" s="152"/>
      <c r="I511" s="150"/>
      <c r="J511" s="150"/>
      <c r="K511" s="151"/>
      <c r="L511" s="152"/>
      <c r="M511" s="150"/>
      <c r="N511" s="152"/>
    </row>
    <row r="512" spans="5:14" ht="24.95" customHeight="1" x14ac:dyDescent="0.25">
      <c r="E512" s="150"/>
      <c r="F512" s="151"/>
      <c r="G512" s="152"/>
      <c r="H512" s="152"/>
      <c r="I512" s="150"/>
      <c r="J512" s="150"/>
      <c r="K512" s="151"/>
      <c r="L512" s="152"/>
      <c r="M512" s="150"/>
      <c r="N512" s="152"/>
    </row>
    <row r="513" spans="5:14" ht="24.95" customHeight="1" x14ac:dyDescent="0.25">
      <c r="E513" s="150"/>
      <c r="F513" s="151"/>
      <c r="G513" s="152"/>
      <c r="H513" s="152"/>
      <c r="I513" s="150"/>
      <c r="J513" s="150"/>
      <c r="K513" s="151"/>
      <c r="L513" s="152"/>
      <c r="M513" s="150"/>
      <c r="N513" s="152"/>
    </row>
    <row r="514" spans="5:14" ht="24.95" customHeight="1" x14ac:dyDescent="0.25">
      <c r="E514" s="150"/>
      <c r="F514" s="151"/>
      <c r="G514" s="152"/>
      <c r="H514" s="152"/>
      <c r="I514" s="150"/>
      <c r="J514" s="150"/>
      <c r="K514" s="151"/>
      <c r="L514" s="152"/>
      <c r="M514" s="150"/>
      <c r="N514" s="152"/>
    </row>
    <row r="515" spans="5:14" ht="24.95" customHeight="1" x14ac:dyDescent="0.25">
      <c r="E515" s="150"/>
      <c r="F515" s="151"/>
      <c r="G515" s="152"/>
      <c r="H515" s="152"/>
      <c r="I515" s="150"/>
      <c r="J515" s="150"/>
      <c r="K515" s="151"/>
      <c r="L515" s="152"/>
      <c r="M515" s="150"/>
      <c r="N515" s="152"/>
    </row>
    <row r="516" spans="5:14" ht="24.95" customHeight="1" x14ac:dyDescent="0.25">
      <c r="E516" s="150"/>
      <c r="F516" s="151"/>
      <c r="G516" s="152"/>
      <c r="H516" s="152"/>
      <c r="I516" s="150"/>
      <c r="J516" s="150"/>
      <c r="K516" s="151"/>
      <c r="L516" s="152"/>
      <c r="M516" s="150"/>
      <c r="N516" s="152"/>
    </row>
    <row r="517" spans="5:14" ht="24.95" customHeight="1" x14ac:dyDescent="0.25">
      <c r="E517" s="150"/>
      <c r="F517" s="151"/>
      <c r="G517" s="152"/>
      <c r="H517" s="152"/>
      <c r="I517" s="150"/>
      <c r="J517" s="150"/>
      <c r="K517" s="151"/>
      <c r="L517" s="152"/>
      <c r="M517" s="150"/>
      <c r="N517" s="152"/>
    </row>
    <row r="518" spans="5:14" ht="24.95" customHeight="1" x14ac:dyDescent="0.25">
      <c r="E518" s="150"/>
      <c r="F518" s="151"/>
      <c r="G518" s="152"/>
      <c r="H518" s="152"/>
      <c r="I518" s="150"/>
      <c r="J518" s="150"/>
      <c r="K518" s="151"/>
      <c r="L518" s="152"/>
      <c r="M518" s="150"/>
      <c r="N518" s="152"/>
    </row>
    <row r="519" spans="5:14" ht="24.95" customHeight="1" x14ac:dyDescent="0.25">
      <c r="E519" s="150"/>
      <c r="F519" s="151"/>
      <c r="G519" s="152"/>
      <c r="H519" s="152"/>
      <c r="I519" s="150"/>
      <c r="J519" s="150"/>
      <c r="K519" s="151"/>
      <c r="L519" s="152"/>
      <c r="M519" s="150"/>
      <c r="N519" s="152"/>
    </row>
    <row r="520" spans="5:14" ht="24.95" customHeight="1" x14ac:dyDescent="0.25">
      <c r="E520" s="150"/>
      <c r="F520" s="151"/>
      <c r="G520" s="152"/>
      <c r="H520" s="152"/>
      <c r="I520" s="150"/>
      <c r="J520" s="150"/>
      <c r="K520" s="151"/>
      <c r="L520" s="152"/>
      <c r="M520" s="150"/>
      <c r="N520" s="152"/>
    </row>
    <row r="521" spans="5:14" ht="24.95" customHeight="1" x14ac:dyDescent="0.25">
      <c r="E521" s="150"/>
      <c r="F521" s="151"/>
      <c r="G521" s="152"/>
      <c r="H521" s="152"/>
      <c r="I521" s="150"/>
      <c r="J521" s="150"/>
      <c r="K521" s="151"/>
      <c r="L521" s="152"/>
      <c r="M521" s="150"/>
      <c r="N521" s="152"/>
    </row>
    <row r="522" spans="5:14" ht="24.95" customHeight="1" x14ac:dyDescent="0.25">
      <c r="E522" s="150"/>
      <c r="F522" s="151"/>
      <c r="G522" s="152"/>
      <c r="H522" s="152"/>
      <c r="I522" s="150"/>
      <c r="J522" s="150"/>
      <c r="K522" s="151"/>
      <c r="L522" s="152"/>
      <c r="M522" s="150"/>
      <c r="N522" s="152"/>
    </row>
    <row r="523" spans="5:14" ht="24.95" customHeight="1" x14ac:dyDescent="0.25">
      <c r="E523" s="150"/>
      <c r="F523" s="151"/>
      <c r="G523" s="152"/>
      <c r="H523" s="152"/>
      <c r="I523" s="150"/>
      <c r="J523" s="150"/>
      <c r="K523" s="151"/>
      <c r="L523" s="152"/>
      <c r="M523" s="150"/>
      <c r="N523" s="152"/>
    </row>
    <row r="524" spans="5:14" ht="24.95" customHeight="1" x14ac:dyDescent="0.25">
      <c r="E524" s="150"/>
      <c r="F524" s="151"/>
      <c r="G524" s="152"/>
      <c r="H524" s="152"/>
      <c r="I524" s="150"/>
      <c r="J524" s="150"/>
      <c r="K524" s="151"/>
      <c r="L524" s="152"/>
      <c r="M524" s="150"/>
      <c r="N524" s="152"/>
    </row>
    <row r="525" spans="5:14" ht="24.95" customHeight="1" x14ac:dyDescent="0.25">
      <c r="E525" s="150"/>
      <c r="F525" s="151"/>
      <c r="G525" s="152"/>
      <c r="H525" s="152"/>
      <c r="I525" s="150"/>
      <c r="J525" s="150"/>
      <c r="K525" s="151"/>
      <c r="L525" s="152"/>
      <c r="M525" s="150"/>
      <c r="N525" s="152"/>
    </row>
    <row r="526" spans="5:14" ht="24.95" customHeight="1" x14ac:dyDescent="0.25">
      <c r="E526" s="150"/>
      <c r="F526" s="151"/>
      <c r="G526" s="152"/>
      <c r="H526" s="152"/>
      <c r="I526" s="150"/>
      <c r="J526" s="150"/>
      <c r="K526" s="151"/>
      <c r="L526" s="152"/>
      <c r="M526" s="150"/>
      <c r="N526" s="152"/>
    </row>
    <row r="527" spans="5:14" ht="24.95" customHeight="1" x14ac:dyDescent="0.25">
      <c r="E527" s="150"/>
      <c r="F527" s="151"/>
      <c r="G527" s="152"/>
      <c r="H527" s="152"/>
      <c r="I527" s="150"/>
      <c r="J527" s="150"/>
      <c r="K527" s="151"/>
      <c r="L527" s="152"/>
      <c r="M527" s="150"/>
      <c r="N527" s="152"/>
    </row>
    <row r="528" spans="5:14" ht="24.95" customHeight="1" x14ac:dyDescent="0.25">
      <c r="E528" s="150"/>
      <c r="F528" s="151"/>
      <c r="G528" s="152"/>
      <c r="H528" s="152"/>
      <c r="I528" s="150"/>
      <c r="J528" s="150"/>
      <c r="K528" s="151"/>
      <c r="L528" s="152"/>
      <c r="M528" s="150"/>
      <c r="N528" s="152"/>
    </row>
    <row r="529" spans="5:14" ht="24.95" customHeight="1" x14ac:dyDescent="0.25">
      <c r="E529" s="150"/>
      <c r="F529" s="151"/>
      <c r="G529" s="152"/>
      <c r="H529" s="152"/>
      <c r="I529" s="150"/>
      <c r="J529" s="150"/>
      <c r="K529" s="151"/>
      <c r="L529" s="152"/>
      <c r="M529" s="150"/>
      <c r="N529" s="152"/>
    </row>
    <row r="530" spans="5:14" ht="24.95" customHeight="1" x14ac:dyDescent="0.25">
      <c r="E530" s="150"/>
      <c r="F530" s="151"/>
      <c r="G530" s="152"/>
      <c r="H530" s="152"/>
      <c r="I530" s="150"/>
      <c r="J530" s="150"/>
      <c r="K530" s="151"/>
      <c r="L530" s="152"/>
      <c r="M530" s="150"/>
      <c r="N530" s="152"/>
    </row>
    <row r="531" spans="5:14" ht="24.95" customHeight="1" x14ac:dyDescent="0.25">
      <c r="E531" s="150"/>
      <c r="F531" s="151"/>
      <c r="G531" s="152"/>
      <c r="H531" s="152"/>
      <c r="I531" s="150"/>
      <c r="J531" s="150"/>
      <c r="K531" s="151"/>
      <c r="L531" s="152"/>
      <c r="M531" s="150"/>
      <c r="N531" s="152"/>
    </row>
    <row r="532" spans="5:14" ht="24.95" customHeight="1" x14ac:dyDescent="0.25">
      <c r="E532" s="150"/>
      <c r="F532" s="151"/>
      <c r="G532" s="152"/>
      <c r="H532" s="152"/>
      <c r="I532" s="150"/>
      <c r="J532" s="150"/>
      <c r="K532" s="151"/>
      <c r="L532" s="152"/>
      <c r="M532" s="150"/>
      <c r="N532" s="152"/>
    </row>
    <row r="533" spans="5:14" ht="24.95" customHeight="1" x14ac:dyDescent="0.25">
      <c r="E533" s="150"/>
      <c r="F533" s="151"/>
      <c r="G533" s="152"/>
      <c r="H533" s="152"/>
      <c r="I533" s="150"/>
      <c r="J533" s="150"/>
      <c r="K533" s="151"/>
      <c r="L533" s="152"/>
      <c r="M533" s="150"/>
      <c r="N533" s="152"/>
    </row>
    <row r="534" spans="5:14" ht="24.95" customHeight="1" x14ac:dyDescent="0.25">
      <c r="E534" s="150"/>
      <c r="F534" s="151"/>
      <c r="G534" s="152"/>
      <c r="H534" s="152"/>
      <c r="I534" s="150"/>
      <c r="J534" s="150"/>
      <c r="K534" s="151"/>
      <c r="L534" s="152"/>
      <c r="M534" s="150"/>
      <c r="N534" s="152"/>
    </row>
    <row r="535" spans="5:14" ht="24.95" customHeight="1" x14ac:dyDescent="0.25">
      <c r="E535" s="150"/>
      <c r="F535" s="151"/>
      <c r="G535" s="152"/>
      <c r="H535" s="152"/>
      <c r="I535" s="150"/>
      <c r="J535" s="150"/>
      <c r="K535" s="151"/>
      <c r="L535" s="152"/>
      <c r="M535" s="150"/>
      <c r="N535" s="152"/>
    </row>
    <row r="536" spans="5:14" ht="24.95" customHeight="1" x14ac:dyDescent="0.25">
      <c r="E536" s="150"/>
      <c r="F536" s="151"/>
      <c r="G536" s="152"/>
      <c r="H536" s="152"/>
      <c r="I536" s="150"/>
      <c r="J536" s="150"/>
      <c r="K536" s="151"/>
      <c r="L536" s="152"/>
      <c r="M536" s="150"/>
      <c r="N536" s="152"/>
    </row>
    <row r="537" spans="5:14" ht="24.95" customHeight="1" x14ac:dyDescent="0.25">
      <c r="E537" s="150"/>
      <c r="F537" s="151"/>
      <c r="G537" s="152"/>
      <c r="H537" s="152"/>
      <c r="I537" s="150"/>
      <c r="J537" s="150"/>
      <c r="K537" s="151"/>
      <c r="L537" s="152"/>
      <c r="M537" s="150"/>
      <c r="N537" s="152"/>
    </row>
    <row r="538" spans="5:14" ht="24.95" customHeight="1" x14ac:dyDescent="0.25">
      <c r="E538" s="150"/>
      <c r="F538" s="151"/>
      <c r="G538" s="152"/>
      <c r="H538" s="152"/>
      <c r="I538" s="150"/>
      <c r="J538" s="150"/>
      <c r="K538" s="151"/>
      <c r="L538" s="152"/>
      <c r="M538" s="150"/>
      <c r="N538" s="152"/>
    </row>
    <row r="539" spans="5:14" ht="24.95" customHeight="1" x14ac:dyDescent="0.25">
      <c r="E539" s="150"/>
      <c r="F539" s="151"/>
      <c r="G539" s="152"/>
      <c r="H539" s="152"/>
      <c r="I539" s="150"/>
      <c r="J539" s="150"/>
      <c r="K539" s="151"/>
      <c r="L539" s="152"/>
      <c r="M539" s="150"/>
      <c r="N539" s="152"/>
    </row>
    <row r="540" spans="5:14" ht="24.95" customHeight="1" x14ac:dyDescent="0.25">
      <c r="E540" s="150"/>
      <c r="F540" s="151"/>
      <c r="G540" s="152"/>
      <c r="H540" s="152"/>
      <c r="I540" s="150"/>
      <c r="J540" s="150"/>
      <c r="K540" s="151"/>
      <c r="L540" s="152"/>
      <c r="M540" s="150"/>
      <c r="N540" s="152"/>
    </row>
    <row r="541" spans="5:14" ht="24.95" customHeight="1" x14ac:dyDescent="0.25">
      <c r="E541" s="150"/>
      <c r="F541" s="151"/>
      <c r="G541" s="152"/>
      <c r="H541" s="152"/>
      <c r="I541" s="150"/>
      <c r="J541" s="150"/>
      <c r="K541" s="151"/>
      <c r="L541" s="152"/>
      <c r="M541" s="150"/>
      <c r="N541" s="152"/>
    </row>
    <row r="542" spans="5:14" ht="24.95" customHeight="1" x14ac:dyDescent="0.25">
      <c r="E542" s="150"/>
      <c r="F542" s="151"/>
      <c r="G542" s="152"/>
      <c r="H542" s="152"/>
      <c r="I542" s="150"/>
      <c r="J542" s="150"/>
      <c r="K542" s="151"/>
      <c r="L542" s="152"/>
      <c r="M542" s="150"/>
      <c r="N542" s="152"/>
    </row>
    <row r="543" spans="5:14" ht="24.95" customHeight="1" x14ac:dyDescent="0.25">
      <c r="E543" s="150"/>
      <c r="F543" s="151"/>
      <c r="G543" s="152"/>
      <c r="H543" s="152"/>
      <c r="I543" s="150"/>
      <c r="J543" s="150"/>
      <c r="K543" s="151"/>
      <c r="L543" s="152"/>
      <c r="M543" s="150"/>
      <c r="N543" s="152"/>
    </row>
    <row r="544" spans="5:14" ht="24.95" customHeight="1" x14ac:dyDescent="0.25">
      <c r="E544" s="150"/>
      <c r="F544" s="151"/>
      <c r="G544" s="152"/>
      <c r="H544" s="152"/>
      <c r="I544" s="150"/>
      <c r="J544" s="150"/>
      <c r="K544" s="151"/>
      <c r="L544" s="152"/>
      <c r="M544" s="150"/>
      <c r="N544" s="152"/>
    </row>
    <row r="545" spans="5:14" ht="24.95" customHeight="1" x14ac:dyDescent="0.25">
      <c r="E545" s="150"/>
      <c r="F545" s="151"/>
      <c r="G545" s="152"/>
      <c r="H545" s="152"/>
      <c r="I545" s="150"/>
      <c r="J545" s="150"/>
      <c r="K545" s="151"/>
      <c r="L545" s="152"/>
      <c r="M545" s="150"/>
      <c r="N545" s="152"/>
    </row>
    <row r="546" spans="5:14" ht="24.95" customHeight="1" x14ac:dyDescent="0.25">
      <c r="E546" s="150"/>
      <c r="F546" s="151"/>
      <c r="G546" s="152"/>
      <c r="H546" s="152"/>
      <c r="I546" s="150"/>
      <c r="J546" s="150"/>
      <c r="K546" s="151"/>
      <c r="L546" s="152"/>
      <c r="M546" s="150"/>
      <c r="N546" s="152"/>
    </row>
    <row r="547" spans="5:14" ht="24.95" customHeight="1" x14ac:dyDescent="0.25">
      <c r="E547" s="150"/>
      <c r="F547" s="151"/>
      <c r="G547" s="152"/>
      <c r="H547" s="152"/>
      <c r="I547" s="150"/>
      <c r="J547" s="150"/>
      <c r="K547" s="151"/>
      <c r="L547" s="152"/>
      <c r="M547" s="150"/>
      <c r="N547" s="152"/>
    </row>
    <row r="548" spans="5:14" ht="24.95" customHeight="1" x14ac:dyDescent="0.25">
      <c r="E548" s="150"/>
      <c r="F548" s="151"/>
      <c r="G548" s="152"/>
      <c r="H548" s="152"/>
      <c r="I548" s="150"/>
      <c r="J548" s="150"/>
      <c r="K548" s="151"/>
      <c r="L548" s="152"/>
      <c r="M548" s="150"/>
      <c r="N548" s="152"/>
    </row>
    <row r="549" spans="5:14" ht="24.95" customHeight="1" x14ac:dyDescent="0.25">
      <c r="E549" s="150"/>
      <c r="F549" s="151"/>
      <c r="G549" s="152"/>
      <c r="H549" s="152"/>
      <c r="I549" s="150"/>
      <c r="J549" s="150"/>
      <c r="K549" s="151"/>
      <c r="L549" s="152"/>
      <c r="M549" s="150"/>
      <c r="N549" s="152"/>
    </row>
    <row r="550" spans="5:14" ht="24.95" customHeight="1" x14ac:dyDescent="0.25">
      <c r="E550" s="150"/>
      <c r="F550" s="151"/>
      <c r="G550" s="152"/>
      <c r="H550" s="152"/>
      <c r="I550" s="150"/>
      <c r="J550" s="150"/>
      <c r="K550" s="151"/>
      <c r="L550" s="152"/>
      <c r="M550" s="150"/>
      <c r="N550" s="152"/>
    </row>
    <row r="551" spans="5:14" ht="24.95" customHeight="1" x14ac:dyDescent="0.25">
      <c r="E551" s="150"/>
      <c r="F551" s="151"/>
      <c r="G551" s="152"/>
      <c r="H551" s="152"/>
      <c r="I551" s="150"/>
      <c r="J551" s="150"/>
      <c r="K551" s="151"/>
      <c r="L551" s="152"/>
      <c r="M551" s="150"/>
      <c r="N551" s="152"/>
    </row>
    <row r="552" spans="5:14" ht="24.95" customHeight="1" x14ac:dyDescent="0.25">
      <c r="E552" s="150"/>
      <c r="F552" s="151"/>
      <c r="G552" s="152"/>
      <c r="H552" s="152"/>
      <c r="I552" s="150"/>
      <c r="J552" s="150"/>
      <c r="K552" s="151"/>
      <c r="L552" s="152"/>
      <c r="M552" s="150"/>
      <c r="N552" s="152"/>
    </row>
    <row r="553" spans="5:14" ht="24.95" customHeight="1" x14ac:dyDescent="0.25">
      <c r="E553" s="150"/>
      <c r="F553" s="151"/>
      <c r="G553" s="152"/>
      <c r="H553" s="152"/>
      <c r="I553" s="150"/>
      <c r="J553" s="150"/>
      <c r="K553" s="151"/>
      <c r="L553" s="152"/>
      <c r="M553" s="150"/>
      <c r="N553" s="152"/>
    </row>
    <row r="554" spans="5:14" ht="24.95" customHeight="1" x14ac:dyDescent="0.25">
      <c r="E554" s="150"/>
      <c r="F554" s="151"/>
      <c r="G554" s="152"/>
      <c r="H554" s="152"/>
      <c r="I554" s="150"/>
      <c r="J554" s="150"/>
      <c r="K554" s="151"/>
      <c r="L554" s="152"/>
      <c r="M554" s="150"/>
      <c r="N554" s="152"/>
    </row>
    <row r="555" spans="5:14" ht="24.95" customHeight="1" x14ac:dyDescent="0.25">
      <c r="E555" s="150"/>
      <c r="F555" s="151"/>
      <c r="G555" s="152"/>
      <c r="H555" s="152"/>
      <c r="I555" s="150"/>
      <c r="J555" s="150"/>
      <c r="K555" s="151"/>
      <c r="L555" s="152"/>
      <c r="M555" s="150"/>
      <c r="N555" s="152"/>
    </row>
    <row r="556" spans="5:14" ht="24.95" customHeight="1" x14ac:dyDescent="0.25">
      <c r="E556" s="150"/>
      <c r="F556" s="151"/>
      <c r="G556" s="152"/>
      <c r="H556" s="152"/>
      <c r="I556" s="150"/>
      <c r="J556" s="150"/>
      <c r="K556" s="151"/>
      <c r="L556" s="152"/>
      <c r="M556" s="150"/>
      <c r="N556" s="152"/>
    </row>
    <row r="557" spans="5:14" ht="24.95" customHeight="1" x14ac:dyDescent="0.25">
      <c r="E557" s="150"/>
      <c r="F557" s="151"/>
      <c r="G557" s="152"/>
      <c r="H557" s="152"/>
      <c r="I557" s="150"/>
      <c r="J557" s="150"/>
      <c r="K557" s="151"/>
      <c r="L557" s="152"/>
      <c r="M557" s="150"/>
      <c r="N557" s="152"/>
    </row>
    <row r="558" spans="5:14" ht="24.95" customHeight="1" x14ac:dyDescent="0.25">
      <c r="E558" s="150"/>
      <c r="F558" s="151"/>
      <c r="G558" s="152"/>
      <c r="H558" s="152"/>
      <c r="I558" s="150"/>
      <c r="J558" s="150"/>
      <c r="K558" s="151"/>
      <c r="L558" s="152"/>
      <c r="M558" s="150"/>
      <c r="N558" s="152"/>
    </row>
    <row r="559" spans="5:14" ht="24.95" customHeight="1" x14ac:dyDescent="0.25">
      <c r="E559" s="150"/>
      <c r="F559" s="151"/>
      <c r="G559" s="152"/>
      <c r="H559" s="152"/>
      <c r="I559" s="150"/>
      <c r="J559" s="150"/>
      <c r="K559" s="151"/>
      <c r="L559" s="152"/>
      <c r="M559" s="150"/>
      <c r="N559" s="152"/>
    </row>
    <row r="560" spans="5:14" ht="24.95" customHeight="1" x14ac:dyDescent="0.25">
      <c r="E560" s="150"/>
      <c r="F560" s="151"/>
      <c r="G560" s="152"/>
      <c r="H560" s="152"/>
      <c r="I560" s="150"/>
      <c r="J560" s="150"/>
      <c r="K560" s="151"/>
      <c r="L560" s="152"/>
      <c r="M560" s="150"/>
      <c r="N560" s="152"/>
    </row>
    <row r="561" spans="5:14" ht="24.95" customHeight="1" x14ac:dyDescent="0.25">
      <c r="E561" s="150"/>
      <c r="F561" s="151"/>
      <c r="G561" s="152"/>
      <c r="H561" s="152"/>
      <c r="I561" s="150"/>
      <c r="J561" s="150"/>
      <c r="K561" s="151"/>
      <c r="L561" s="152"/>
      <c r="M561" s="150"/>
      <c r="N561" s="152"/>
    </row>
    <row r="562" spans="5:14" ht="24.95" customHeight="1" x14ac:dyDescent="0.25">
      <c r="E562" s="150"/>
      <c r="F562" s="151"/>
      <c r="G562" s="152"/>
      <c r="H562" s="152"/>
      <c r="I562" s="150"/>
      <c r="J562" s="150"/>
      <c r="K562" s="151"/>
      <c r="L562" s="152"/>
      <c r="M562" s="150"/>
      <c r="N562" s="152"/>
    </row>
    <row r="563" spans="5:14" ht="24.95" customHeight="1" x14ac:dyDescent="0.25">
      <c r="E563" s="150"/>
      <c r="F563" s="151"/>
      <c r="G563" s="152"/>
      <c r="H563" s="152"/>
      <c r="I563" s="150"/>
      <c r="J563" s="150"/>
      <c r="K563" s="151"/>
      <c r="L563" s="152"/>
      <c r="M563" s="150"/>
      <c r="N563" s="152"/>
    </row>
    <row r="564" spans="5:14" ht="24.95" customHeight="1" x14ac:dyDescent="0.25">
      <c r="E564" s="150"/>
      <c r="F564" s="151"/>
      <c r="G564" s="152"/>
      <c r="H564" s="152"/>
      <c r="I564" s="150"/>
      <c r="J564" s="150"/>
      <c r="K564" s="151"/>
      <c r="L564" s="152"/>
      <c r="M564" s="150"/>
      <c r="N564" s="152"/>
    </row>
    <row r="565" spans="5:14" ht="24.95" customHeight="1" x14ac:dyDescent="0.25">
      <c r="E565" s="150"/>
      <c r="F565" s="151"/>
      <c r="G565" s="152"/>
      <c r="H565" s="152"/>
      <c r="I565" s="150"/>
      <c r="J565" s="150"/>
      <c r="K565" s="151"/>
      <c r="L565" s="152"/>
      <c r="M565" s="150"/>
      <c r="N565" s="152"/>
    </row>
    <row r="566" spans="5:14" ht="24.95" customHeight="1" x14ac:dyDescent="0.25">
      <c r="E566" s="150"/>
      <c r="F566" s="151"/>
      <c r="G566" s="152"/>
      <c r="H566" s="152"/>
      <c r="I566" s="150"/>
      <c r="J566" s="150"/>
      <c r="K566" s="151"/>
      <c r="L566" s="152"/>
      <c r="M566" s="150"/>
      <c r="N566" s="152"/>
    </row>
    <row r="567" spans="5:14" ht="24.95" customHeight="1" x14ac:dyDescent="0.25">
      <c r="E567" s="150"/>
      <c r="F567" s="151"/>
      <c r="G567" s="152"/>
      <c r="H567" s="152"/>
      <c r="I567" s="150"/>
      <c r="J567" s="150"/>
      <c r="K567" s="151"/>
      <c r="L567" s="152"/>
      <c r="M567" s="150"/>
      <c r="N567" s="152"/>
    </row>
    <row r="568" spans="5:14" ht="24.95" customHeight="1" x14ac:dyDescent="0.25">
      <c r="E568" s="150"/>
      <c r="F568" s="151"/>
      <c r="G568" s="152"/>
      <c r="H568" s="152"/>
      <c r="I568" s="150"/>
      <c r="J568" s="150"/>
      <c r="K568" s="151"/>
      <c r="L568" s="152"/>
      <c r="M568" s="150"/>
      <c r="N568" s="152"/>
    </row>
    <row r="569" spans="5:14" ht="24.95" customHeight="1" x14ac:dyDescent="0.25">
      <c r="E569" s="150"/>
      <c r="F569" s="151"/>
      <c r="G569" s="152"/>
      <c r="H569" s="152"/>
      <c r="I569" s="150"/>
      <c r="J569" s="150"/>
      <c r="K569" s="151"/>
      <c r="L569" s="152"/>
      <c r="M569" s="150"/>
      <c r="N569" s="152"/>
    </row>
    <row r="570" spans="5:14" ht="24.95" customHeight="1" x14ac:dyDescent="0.25">
      <c r="E570" s="150"/>
      <c r="F570" s="151"/>
      <c r="G570" s="152"/>
      <c r="H570" s="152"/>
      <c r="I570" s="150"/>
      <c r="J570" s="150"/>
      <c r="K570" s="151"/>
      <c r="L570" s="152"/>
      <c r="M570" s="150"/>
      <c r="N570" s="152"/>
    </row>
    <row r="571" spans="5:14" ht="24.95" customHeight="1" x14ac:dyDescent="0.25">
      <c r="E571" s="150"/>
      <c r="F571" s="151"/>
      <c r="G571" s="152"/>
      <c r="H571" s="152"/>
      <c r="I571" s="150"/>
      <c r="J571" s="150"/>
      <c r="K571" s="151"/>
      <c r="L571" s="152"/>
      <c r="M571" s="150"/>
      <c r="N571" s="152"/>
    </row>
    <row r="572" spans="5:14" ht="24.95" customHeight="1" x14ac:dyDescent="0.25">
      <c r="E572" s="150"/>
      <c r="F572" s="151"/>
      <c r="G572" s="152"/>
      <c r="H572" s="152"/>
      <c r="I572" s="150"/>
      <c r="J572" s="150"/>
      <c r="K572" s="151"/>
      <c r="L572" s="152"/>
      <c r="M572" s="150"/>
      <c r="N572" s="152"/>
    </row>
    <row r="573" spans="5:14" ht="24.95" customHeight="1" x14ac:dyDescent="0.25">
      <c r="E573" s="150"/>
      <c r="F573" s="151"/>
      <c r="G573" s="152"/>
      <c r="H573" s="152"/>
      <c r="I573" s="150"/>
      <c r="J573" s="150"/>
      <c r="K573" s="151"/>
      <c r="L573" s="152"/>
      <c r="M573" s="150"/>
      <c r="N573" s="152"/>
    </row>
    <row r="574" spans="5:14" ht="24.95" customHeight="1" x14ac:dyDescent="0.25">
      <c r="E574" s="150"/>
      <c r="F574" s="151"/>
      <c r="G574" s="152"/>
      <c r="H574" s="152"/>
      <c r="I574" s="150"/>
      <c r="J574" s="150"/>
      <c r="K574" s="151"/>
      <c r="L574" s="152"/>
      <c r="M574" s="150"/>
      <c r="N574" s="152"/>
    </row>
    <row r="575" spans="5:14" ht="24.95" customHeight="1" x14ac:dyDescent="0.25">
      <c r="E575" s="150"/>
      <c r="F575" s="151"/>
      <c r="G575" s="152"/>
      <c r="H575" s="152"/>
      <c r="I575" s="150"/>
      <c r="J575" s="150"/>
      <c r="K575" s="151"/>
      <c r="L575" s="152"/>
      <c r="M575" s="150"/>
      <c r="N575" s="152"/>
    </row>
    <row r="576" spans="5:14" ht="24.95" customHeight="1" x14ac:dyDescent="0.25">
      <c r="E576" s="150"/>
      <c r="F576" s="151"/>
      <c r="G576" s="152"/>
      <c r="H576" s="152"/>
      <c r="I576" s="150"/>
      <c r="J576" s="150"/>
      <c r="K576" s="151"/>
      <c r="L576" s="152"/>
      <c r="M576" s="150"/>
      <c r="N576" s="152"/>
    </row>
    <row r="577" spans="5:14" ht="24.95" customHeight="1" x14ac:dyDescent="0.25">
      <c r="E577" s="150"/>
      <c r="F577" s="151"/>
      <c r="G577" s="152"/>
      <c r="H577" s="152"/>
      <c r="I577" s="150"/>
      <c r="J577" s="150"/>
      <c r="K577" s="151"/>
      <c r="L577" s="152"/>
      <c r="M577" s="150"/>
      <c r="N577" s="152"/>
    </row>
    <row r="578" spans="5:14" ht="24.95" customHeight="1" x14ac:dyDescent="0.25">
      <c r="E578" s="150"/>
      <c r="F578" s="151"/>
      <c r="G578" s="152"/>
      <c r="H578" s="152"/>
      <c r="I578" s="150"/>
      <c r="J578" s="150"/>
      <c r="K578" s="151"/>
      <c r="L578" s="152"/>
      <c r="M578" s="150"/>
      <c r="N578" s="152"/>
    </row>
    <row r="579" spans="5:14" ht="24.95" customHeight="1" x14ac:dyDescent="0.25">
      <c r="E579" s="150"/>
      <c r="F579" s="151"/>
      <c r="G579" s="152"/>
      <c r="H579" s="152"/>
      <c r="I579" s="150"/>
      <c r="J579" s="150"/>
      <c r="K579" s="151"/>
      <c r="L579" s="152"/>
      <c r="M579" s="150"/>
      <c r="N579" s="152"/>
    </row>
    <row r="580" spans="5:14" ht="24.95" customHeight="1" x14ac:dyDescent="0.25">
      <c r="E580" s="150"/>
      <c r="F580" s="151"/>
      <c r="G580" s="152"/>
      <c r="H580" s="152"/>
      <c r="I580" s="150"/>
      <c r="J580" s="150"/>
      <c r="K580" s="151"/>
      <c r="L580" s="152"/>
      <c r="M580" s="150"/>
      <c r="N580" s="152"/>
    </row>
    <row r="581" spans="5:14" ht="24.95" customHeight="1" x14ac:dyDescent="0.25">
      <c r="E581" s="150"/>
      <c r="F581" s="151"/>
      <c r="G581" s="152"/>
      <c r="H581" s="152"/>
      <c r="I581" s="150"/>
      <c r="J581" s="150"/>
      <c r="K581" s="151"/>
      <c r="L581" s="152"/>
      <c r="M581" s="150"/>
      <c r="N581" s="152"/>
    </row>
    <row r="582" spans="5:14" ht="24.95" customHeight="1" x14ac:dyDescent="0.25">
      <c r="E582" s="150"/>
      <c r="F582" s="151"/>
      <c r="G582" s="152"/>
      <c r="H582" s="152"/>
      <c r="I582" s="150"/>
      <c r="J582" s="150"/>
      <c r="K582" s="151"/>
      <c r="L582" s="152"/>
      <c r="M582" s="150"/>
      <c r="N582" s="152"/>
    </row>
    <row r="583" spans="5:14" ht="24.95" customHeight="1" x14ac:dyDescent="0.25">
      <c r="E583" s="150"/>
      <c r="F583" s="151"/>
      <c r="G583" s="152"/>
      <c r="H583" s="152"/>
      <c r="I583" s="150"/>
      <c r="J583" s="150"/>
      <c r="K583" s="151"/>
      <c r="L583" s="152"/>
      <c r="M583" s="150"/>
      <c r="N583" s="152"/>
    </row>
    <row r="584" spans="5:14" ht="24.95" customHeight="1" x14ac:dyDescent="0.25">
      <c r="E584" s="150"/>
      <c r="F584" s="151"/>
      <c r="G584" s="152"/>
      <c r="H584" s="152"/>
      <c r="I584" s="150"/>
      <c r="J584" s="150"/>
      <c r="K584" s="151"/>
      <c r="L584" s="152"/>
      <c r="M584" s="150"/>
      <c r="N584" s="152"/>
    </row>
    <row r="585" spans="5:14" ht="24.95" customHeight="1" x14ac:dyDescent="0.25">
      <c r="E585" s="150"/>
      <c r="F585" s="151"/>
      <c r="G585" s="152"/>
      <c r="H585" s="152"/>
      <c r="I585" s="150"/>
      <c r="J585" s="150"/>
      <c r="K585" s="151"/>
      <c r="L585" s="152"/>
      <c r="M585" s="150"/>
      <c r="N585" s="152"/>
    </row>
    <row r="586" spans="5:14" ht="24.95" customHeight="1" x14ac:dyDescent="0.25">
      <c r="E586" s="150"/>
      <c r="F586" s="151"/>
      <c r="G586" s="152"/>
      <c r="H586" s="152"/>
      <c r="I586" s="150"/>
      <c r="J586" s="150"/>
      <c r="K586" s="151"/>
      <c r="L586" s="152"/>
      <c r="M586" s="150"/>
      <c r="N586" s="152"/>
    </row>
    <row r="587" spans="5:14" ht="24.95" customHeight="1" x14ac:dyDescent="0.25">
      <c r="E587" s="150"/>
      <c r="F587" s="151"/>
      <c r="G587" s="152"/>
      <c r="H587" s="152"/>
      <c r="I587" s="150"/>
      <c r="J587" s="150"/>
      <c r="K587" s="151"/>
      <c r="L587" s="152"/>
      <c r="M587" s="150"/>
      <c r="N587" s="152"/>
    </row>
    <row r="588" spans="5:14" ht="24.95" customHeight="1" x14ac:dyDescent="0.25">
      <c r="E588" s="150"/>
      <c r="F588" s="151"/>
      <c r="G588" s="152"/>
      <c r="H588" s="152"/>
      <c r="I588" s="150"/>
      <c r="J588" s="150"/>
      <c r="K588" s="151"/>
      <c r="L588" s="152"/>
      <c r="M588" s="150"/>
      <c r="N588" s="152"/>
    </row>
    <row r="589" spans="5:14" ht="24.95" customHeight="1" x14ac:dyDescent="0.25">
      <c r="E589" s="150"/>
      <c r="F589" s="151"/>
      <c r="G589" s="152"/>
      <c r="H589" s="152"/>
      <c r="I589" s="150"/>
      <c r="J589" s="150"/>
      <c r="K589" s="151"/>
      <c r="L589" s="152"/>
      <c r="M589" s="150"/>
      <c r="N589" s="152"/>
    </row>
    <row r="590" spans="5:14" ht="24.95" customHeight="1" x14ac:dyDescent="0.25">
      <c r="E590" s="150"/>
      <c r="F590" s="151"/>
      <c r="G590" s="152"/>
      <c r="H590" s="152"/>
      <c r="I590" s="150"/>
      <c r="J590" s="150"/>
      <c r="K590" s="151"/>
      <c r="L590" s="152"/>
      <c r="M590" s="150"/>
      <c r="N590" s="152"/>
    </row>
    <row r="591" spans="5:14" ht="24.95" customHeight="1" x14ac:dyDescent="0.25">
      <c r="E591" s="150"/>
      <c r="F591" s="151"/>
      <c r="G591" s="152"/>
      <c r="H591" s="152"/>
      <c r="I591" s="150"/>
      <c r="J591" s="150"/>
      <c r="K591" s="151"/>
      <c r="L591" s="152"/>
      <c r="M591" s="150"/>
      <c r="N591" s="152"/>
    </row>
    <row r="592" spans="5:14" ht="24.95" customHeight="1" x14ac:dyDescent="0.25">
      <c r="E592" s="150"/>
      <c r="F592" s="151"/>
      <c r="G592" s="152"/>
      <c r="H592" s="152"/>
      <c r="I592" s="150"/>
      <c r="J592" s="150"/>
      <c r="K592" s="151"/>
      <c r="L592" s="152"/>
      <c r="M592" s="150"/>
      <c r="N592" s="152"/>
    </row>
    <row r="593" spans="5:14" ht="24.95" customHeight="1" x14ac:dyDescent="0.25">
      <c r="E593" s="150"/>
      <c r="F593" s="151"/>
      <c r="G593" s="152"/>
      <c r="H593" s="152"/>
      <c r="I593" s="150"/>
      <c r="J593" s="150"/>
      <c r="K593" s="151"/>
      <c r="L593" s="152"/>
      <c r="M593" s="150"/>
      <c r="N593" s="152"/>
    </row>
    <row r="594" spans="5:14" ht="24.95" customHeight="1" x14ac:dyDescent="0.25">
      <c r="E594" s="150"/>
      <c r="F594" s="151"/>
      <c r="G594" s="152"/>
      <c r="H594" s="152"/>
      <c r="I594" s="150"/>
      <c r="J594" s="150"/>
      <c r="K594" s="151"/>
      <c r="L594" s="152"/>
      <c r="M594" s="150"/>
      <c r="N594" s="152"/>
    </row>
    <row r="595" spans="5:14" ht="24.95" customHeight="1" x14ac:dyDescent="0.25">
      <c r="E595" s="150"/>
      <c r="F595" s="151"/>
      <c r="G595" s="152"/>
      <c r="H595" s="152"/>
      <c r="I595" s="150"/>
      <c r="J595" s="150"/>
      <c r="K595" s="151"/>
      <c r="L595" s="152"/>
      <c r="M595" s="150"/>
      <c r="N595" s="152"/>
    </row>
    <row r="596" spans="5:14" ht="24.95" customHeight="1" x14ac:dyDescent="0.25">
      <c r="E596" s="150"/>
      <c r="F596" s="151"/>
      <c r="G596" s="152"/>
      <c r="H596" s="152"/>
      <c r="I596" s="150"/>
      <c r="J596" s="150"/>
      <c r="K596" s="151"/>
      <c r="L596" s="152"/>
      <c r="M596" s="150"/>
      <c r="N596" s="152"/>
    </row>
    <row r="597" spans="5:14" ht="24.95" customHeight="1" x14ac:dyDescent="0.25">
      <c r="E597" s="150"/>
      <c r="F597" s="151"/>
      <c r="G597" s="152"/>
      <c r="H597" s="152"/>
      <c r="I597" s="150"/>
      <c r="J597" s="150"/>
      <c r="K597" s="151"/>
      <c r="L597" s="152"/>
      <c r="M597" s="150"/>
      <c r="N597" s="152"/>
    </row>
    <row r="598" spans="5:14" ht="24.95" customHeight="1" x14ac:dyDescent="0.25">
      <c r="E598" s="150"/>
      <c r="F598" s="151"/>
      <c r="G598" s="152"/>
      <c r="H598" s="152"/>
      <c r="I598" s="150"/>
      <c r="J598" s="150"/>
      <c r="K598" s="151"/>
      <c r="L598" s="152"/>
      <c r="M598" s="150"/>
      <c r="N598" s="152"/>
    </row>
    <row r="599" spans="5:14" ht="24.95" customHeight="1" x14ac:dyDescent="0.25">
      <c r="E599" s="150"/>
      <c r="F599" s="151"/>
      <c r="G599" s="152"/>
      <c r="H599" s="152"/>
      <c r="I599" s="150"/>
      <c r="J599" s="150"/>
      <c r="K599" s="151"/>
      <c r="L599" s="152"/>
      <c r="M599" s="150"/>
      <c r="N599" s="152"/>
    </row>
    <row r="600" spans="5:14" ht="24.95" customHeight="1" x14ac:dyDescent="0.25">
      <c r="E600" s="150"/>
      <c r="F600" s="151"/>
      <c r="G600" s="152"/>
      <c r="H600" s="152"/>
      <c r="I600" s="150"/>
      <c r="J600" s="150"/>
      <c r="K600" s="151"/>
      <c r="L600" s="152"/>
      <c r="M600" s="150"/>
      <c r="N600" s="152"/>
    </row>
    <row r="601" spans="5:14" ht="24.95" customHeight="1" x14ac:dyDescent="0.25">
      <c r="E601" s="150"/>
      <c r="F601" s="151"/>
      <c r="G601" s="152"/>
      <c r="H601" s="152"/>
      <c r="I601" s="150"/>
      <c r="J601" s="150"/>
      <c r="K601" s="151"/>
      <c r="L601" s="152"/>
      <c r="M601" s="150"/>
      <c r="N601" s="152"/>
    </row>
    <row r="602" spans="5:14" ht="24.95" customHeight="1" x14ac:dyDescent="0.25">
      <c r="E602" s="150"/>
      <c r="F602" s="151"/>
      <c r="G602" s="152"/>
      <c r="H602" s="152"/>
      <c r="I602" s="150"/>
      <c r="J602" s="150"/>
      <c r="K602" s="151"/>
      <c r="L602" s="152"/>
      <c r="M602" s="150"/>
      <c r="N602" s="152"/>
    </row>
    <row r="603" spans="5:14" ht="24.95" customHeight="1" x14ac:dyDescent="0.25">
      <c r="E603" s="150"/>
      <c r="F603" s="151"/>
      <c r="G603" s="152"/>
      <c r="H603" s="152"/>
      <c r="I603" s="150"/>
      <c r="J603" s="150"/>
      <c r="K603" s="151"/>
      <c r="L603" s="152"/>
      <c r="M603" s="150"/>
      <c r="N603" s="152"/>
    </row>
    <row r="604" spans="5:14" ht="24.95" customHeight="1" x14ac:dyDescent="0.25">
      <c r="E604" s="150"/>
      <c r="F604" s="151"/>
      <c r="G604" s="152"/>
      <c r="H604" s="152"/>
      <c r="I604" s="150"/>
      <c r="J604" s="150"/>
      <c r="K604" s="151"/>
      <c r="L604" s="152"/>
      <c r="M604" s="150"/>
      <c r="N604" s="152"/>
    </row>
    <row r="605" spans="5:14" ht="24.95" customHeight="1" x14ac:dyDescent="0.25">
      <c r="E605" s="150"/>
      <c r="F605" s="151"/>
      <c r="G605" s="152"/>
      <c r="H605" s="152"/>
      <c r="I605" s="150"/>
      <c r="J605" s="150"/>
      <c r="K605" s="151"/>
      <c r="L605" s="152"/>
      <c r="M605" s="150"/>
      <c r="N605" s="152"/>
    </row>
    <row r="606" spans="5:14" ht="24.95" customHeight="1" x14ac:dyDescent="0.25">
      <c r="E606" s="150"/>
      <c r="F606" s="151"/>
      <c r="G606" s="152"/>
      <c r="H606" s="152"/>
      <c r="I606" s="150"/>
      <c r="J606" s="150"/>
      <c r="K606" s="151"/>
      <c r="L606" s="152"/>
      <c r="M606" s="150"/>
      <c r="N606" s="152"/>
    </row>
    <row r="607" spans="5:14" ht="24.95" customHeight="1" x14ac:dyDescent="0.25">
      <c r="E607" s="150"/>
      <c r="F607" s="151"/>
      <c r="G607" s="152"/>
      <c r="H607" s="152"/>
      <c r="I607" s="150"/>
      <c r="J607" s="150"/>
      <c r="K607" s="151"/>
      <c r="L607" s="152"/>
      <c r="M607" s="150"/>
      <c r="N607" s="152"/>
    </row>
    <row r="608" spans="5:14" ht="24.95" customHeight="1" x14ac:dyDescent="0.25">
      <c r="E608" s="150"/>
      <c r="F608" s="151"/>
      <c r="G608" s="152"/>
      <c r="H608" s="152"/>
      <c r="I608" s="150"/>
      <c r="J608" s="150"/>
      <c r="K608" s="151"/>
      <c r="L608" s="152"/>
      <c r="M608" s="150"/>
      <c r="N608" s="152"/>
    </row>
    <row r="609" spans="5:14" ht="24.95" customHeight="1" x14ac:dyDescent="0.25">
      <c r="E609" s="150"/>
      <c r="F609" s="151"/>
      <c r="G609" s="152"/>
      <c r="H609" s="152"/>
      <c r="I609" s="150"/>
      <c r="J609" s="150"/>
      <c r="K609" s="151"/>
      <c r="L609" s="152"/>
      <c r="M609" s="150"/>
      <c r="N609" s="152"/>
    </row>
    <row r="610" spans="5:14" ht="24.95" customHeight="1" x14ac:dyDescent="0.25">
      <c r="E610" s="150"/>
      <c r="F610" s="151"/>
      <c r="G610" s="152"/>
      <c r="H610" s="152"/>
      <c r="I610" s="150"/>
      <c r="J610" s="150"/>
      <c r="K610" s="151"/>
      <c r="L610" s="152"/>
      <c r="M610" s="150"/>
      <c r="N610" s="152"/>
    </row>
    <row r="611" spans="5:14" ht="24.95" customHeight="1" x14ac:dyDescent="0.25">
      <c r="E611" s="150"/>
      <c r="F611" s="151"/>
      <c r="G611" s="152"/>
      <c r="H611" s="152"/>
      <c r="I611" s="150"/>
      <c r="J611" s="150"/>
      <c r="K611" s="151"/>
      <c r="L611" s="152"/>
      <c r="M611" s="150"/>
      <c r="N611" s="152"/>
    </row>
    <row r="612" spans="5:14" ht="24.95" customHeight="1" x14ac:dyDescent="0.25">
      <c r="E612" s="150"/>
      <c r="F612" s="151"/>
      <c r="G612" s="152"/>
      <c r="H612" s="152"/>
      <c r="I612" s="150"/>
      <c r="J612" s="150"/>
      <c r="K612" s="151"/>
      <c r="L612" s="152"/>
      <c r="M612" s="150"/>
      <c r="N612" s="152"/>
    </row>
    <row r="613" spans="5:14" ht="24.95" customHeight="1" x14ac:dyDescent="0.25">
      <c r="E613" s="150"/>
      <c r="F613" s="151"/>
      <c r="G613" s="152"/>
      <c r="H613" s="152"/>
      <c r="I613" s="150"/>
      <c r="J613" s="150"/>
      <c r="K613" s="151"/>
      <c r="L613" s="152"/>
      <c r="M613" s="150"/>
      <c r="N613" s="152"/>
    </row>
    <row r="614" spans="5:14" ht="24.95" customHeight="1" x14ac:dyDescent="0.25">
      <c r="E614" s="150"/>
      <c r="F614" s="151"/>
      <c r="G614" s="152"/>
      <c r="H614" s="152"/>
      <c r="I614" s="150"/>
      <c r="J614" s="150"/>
      <c r="K614" s="151"/>
      <c r="L614" s="152"/>
      <c r="M614" s="150"/>
      <c r="N614" s="152"/>
    </row>
    <row r="615" spans="5:14" ht="24.95" customHeight="1" x14ac:dyDescent="0.25">
      <c r="E615" s="150"/>
      <c r="F615" s="151"/>
      <c r="G615" s="152"/>
      <c r="H615" s="152"/>
      <c r="I615" s="150"/>
      <c r="J615" s="150"/>
      <c r="K615" s="151"/>
      <c r="L615" s="152"/>
      <c r="M615" s="150"/>
      <c r="N615" s="152"/>
    </row>
    <row r="616" spans="5:14" ht="24.95" customHeight="1" x14ac:dyDescent="0.25">
      <c r="E616" s="150"/>
      <c r="F616" s="151"/>
      <c r="G616" s="152"/>
      <c r="H616" s="152"/>
      <c r="I616" s="150"/>
      <c r="J616" s="150"/>
      <c r="K616" s="151"/>
      <c r="L616" s="152"/>
      <c r="M616" s="150"/>
      <c r="N616" s="152"/>
    </row>
    <row r="617" spans="5:14" ht="24.95" customHeight="1" x14ac:dyDescent="0.25">
      <c r="E617" s="150"/>
      <c r="F617" s="151"/>
      <c r="G617" s="152"/>
      <c r="H617" s="152"/>
      <c r="I617" s="150"/>
      <c r="J617" s="150"/>
      <c r="K617" s="151"/>
      <c r="L617" s="152"/>
      <c r="M617" s="150"/>
      <c r="N617" s="152"/>
    </row>
    <row r="618" spans="5:14" ht="24.95" customHeight="1" x14ac:dyDescent="0.25">
      <c r="E618" s="150"/>
      <c r="F618" s="151"/>
      <c r="G618" s="152"/>
      <c r="H618" s="152"/>
      <c r="I618" s="150"/>
      <c r="J618" s="150"/>
      <c r="K618" s="151"/>
      <c r="L618" s="152"/>
      <c r="M618" s="150"/>
      <c r="N618" s="152"/>
    </row>
    <row r="619" spans="5:14" ht="24.95" customHeight="1" x14ac:dyDescent="0.25">
      <c r="E619" s="150"/>
      <c r="F619" s="151"/>
      <c r="G619" s="152"/>
      <c r="H619" s="152"/>
      <c r="I619" s="150"/>
      <c r="J619" s="150"/>
      <c r="K619" s="151"/>
      <c r="L619" s="152"/>
      <c r="M619" s="150"/>
      <c r="N619" s="152"/>
    </row>
    <row r="620" spans="5:14" ht="24.95" customHeight="1" x14ac:dyDescent="0.25">
      <c r="E620" s="150"/>
      <c r="F620" s="151"/>
      <c r="G620" s="152"/>
      <c r="H620" s="152"/>
      <c r="I620" s="150"/>
      <c r="J620" s="150"/>
      <c r="K620" s="151"/>
      <c r="L620" s="152"/>
      <c r="M620" s="150"/>
      <c r="N620" s="152"/>
    </row>
    <row r="621" spans="5:14" ht="24.95" customHeight="1" x14ac:dyDescent="0.25">
      <c r="E621" s="150"/>
      <c r="F621" s="151"/>
      <c r="G621" s="152"/>
      <c r="H621" s="152"/>
      <c r="I621" s="150"/>
      <c r="J621" s="150"/>
      <c r="K621" s="151"/>
      <c r="L621" s="152"/>
      <c r="M621" s="150"/>
      <c r="N621" s="152"/>
    </row>
    <row r="622" spans="5:14" ht="24.95" customHeight="1" x14ac:dyDescent="0.25">
      <c r="E622" s="150"/>
      <c r="F622" s="151"/>
      <c r="G622" s="152"/>
      <c r="H622" s="152"/>
      <c r="I622" s="150"/>
      <c r="J622" s="150"/>
      <c r="K622" s="151"/>
      <c r="L622" s="152"/>
      <c r="M622" s="150"/>
      <c r="N622" s="152"/>
    </row>
    <row r="623" spans="5:14" ht="24.95" customHeight="1" x14ac:dyDescent="0.25">
      <c r="E623" s="150"/>
      <c r="F623" s="151"/>
      <c r="G623" s="152"/>
      <c r="H623" s="152"/>
      <c r="I623" s="150"/>
      <c r="J623" s="150"/>
      <c r="K623" s="151"/>
      <c r="L623" s="152"/>
      <c r="M623" s="150"/>
      <c r="N623" s="152"/>
    </row>
    <row r="624" spans="5:14" ht="24.95" customHeight="1" x14ac:dyDescent="0.25">
      <c r="E624" s="150"/>
      <c r="F624" s="151"/>
      <c r="G624" s="152"/>
      <c r="H624" s="152"/>
      <c r="I624" s="150"/>
      <c r="J624" s="150"/>
      <c r="K624" s="151"/>
      <c r="L624" s="152"/>
      <c r="M624" s="150"/>
      <c r="N624" s="152"/>
    </row>
    <row r="625" spans="5:14" ht="24.95" customHeight="1" x14ac:dyDescent="0.25">
      <c r="E625" s="150"/>
      <c r="F625" s="151"/>
      <c r="G625" s="152"/>
      <c r="H625" s="152"/>
      <c r="I625" s="150"/>
      <c r="J625" s="150"/>
      <c r="K625" s="151"/>
      <c r="L625" s="152"/>
      <c r="M625" s="150"/>
      <c r="N625" s="152"/>
    </row>
    <row r="626" spans="5:14" ht="24.95" customHeight="1" x14ac:dyDescent="0.25">
      <c r="E626" s="150"/>
      <c r="F626" s="151"/>
      <c r="G626" s="152"/>
      <c r="H626" s="152"/>
      <c r="I626" s="150"/>
      <c r="J626" s="150"/>
      <c r="K626" s="151"/>
      <c r="L626" s="152"/>
      <c r="M626" s="150"/>
      <c r="N626" s="152"/>
    </row>
    <row r="627" spans="5:14" ht="24.95" customHeight="1" x14ac:dyDescent="0.25">
      <c r="E627" s="150"/>
      <c r="F627" s="151"/>
      <c r="G627" s="152"/>
      <c r="H627" s="152"/>
      <c r="I627" s="150"/>
      <c r="J627" s="150"/>
      <c r="K627" s="151"/>
      <c r="L627" s="152"/>
      <c r="M627" s="150"/>
      <c r="N627" s="152"/>
    </row>
    <row r="628" spans="5:14" ht="24.95" customHeight="1" x14ac:dyDescent="0.25">
      <c r="E628" s="150"/>
      <c r="F628" s="151"/>
      <c r="G628" s="152"/>
      <c r="H628" s="152"/>
      <c r="I628" s="150"/>
      <c r="J628" s="150"/>
      <c r="K628" s="151"/>
      <c r="L628" s="152"/>
      <c r="M628" s="150"/>
      <c r="N628" s="152"/>
    </row>
    <row r="629" spans="5:14" ht="24.95" customHeight="1" x14ac:dyDescent="0.25">
      <c r="E629" s="150"/>
      <c r="F629" s="151"/>
      <c r="G629" s="152"/>
      <c r="H629" s="152"/>
      <c r="I629" s="150"/>
      <c r="J629" s="150"/>
      <c r="K629" s="151"/>
      <c r="L629" s="152"/>
      <c r="M629" s="150"/>
      <c r="N629" s="152"/>
    </row>
    <row r="630" spans="5:14" ht="24.95" customHeight="1" x14ac:dyDescent="0.25">
      <c r="E630" s="150"/>
      <c r="F630" s="151"/>
      <c r="G630" s="152"/>
      <c r="H630" s="152"/>
      <c r="I630" s="150"/>
      <c r="J630" s="150"/>
      <c r="K630" s="151"/>
      <c r="L630" s="152"/>
      <c r="M630" s="150"/>
      <c r="N630" s="152"/>
    </row>
    <row r="631" spans="5:14" ht="24.95" customHeight="1" x14ac:dyDescent="0.25">
      <c r="E631" s="150"/>
      <c r="F631" s="151"/>
      <c r="G631" s="152"/>
      <c r="H631" s="152"/>
      <c r="I631" s="150"/>
      <c r="J631" s="150"/>
      <c r="K631" s="151"/>
      <c r="L631" s="152"/>
      <c r="M631" s="150"/>
      <c r="N631" s="152"/>
    </row>
    <row r="632" spans="5:14" ht="24.95" customHeight="1" x14ac:dyDescent="0.25">
      <c r="E632" s="150"/>
      <c r="F632" s="151"/>
      <c r="G632" s="152"/>
      <c r="H632" s="152"/>
      <c r="I632" s="150"/>
      <c r="J632" s="150"/>
      <c r="K632" s="151"/>
      <c r="L632" s="152"/>
      <c r="M632" s="150"/>
      <c r="N632" s="152"/>
    </row>
    <row r="633" spans="5:14" ht="24.95" customHeight="1" x14ac:dyDescent="0.25">
      <c r="E633" s="150"/>
      <c r="F633" s="151"/>
      <c r="G633" s="152"/>
      <c r="H633" s="152"/>
      <c r="I633" s="150"/>
      <c r="J633" s="150"/>
      <c r="K633" s="151"/>
      <c r="L633" s="152"/>
      <c r="M633" s="150"/>
      <c r="N633" s="152"/>
    </row>
    <row r="634" spans="5:14" ht="24.95" customHeight="1" x14ac:dyDescent="0.25">
      <c r="E634" s="150"/>
      <c r="F634" s="151"/>
      <c r="G634" s="152"/>
      <c r="H634" s="152"/>
      <c r="I634" s="150"/>
      <c r="J634" s="150"/>
      <c r="K634" s="151"/>
      <c r="L634" s="152"/>
      <c r="M634" s="150"/>
      <c r="N634" s="152"/>
    </row>
    <row r="635" spans="5:14" ht="24.95" customHeight="1" x14ac:dyDescent="0.25">
      <c r="E635" s="150"/>
      <c r="F635" s="151"/>
      <c r="G635" s="152"/>
      <c r="H635" s="152"/>
      <c r="I635" s="150"/>
      <c r="J635" s="150"/>
      <c r="K635" s="151"/>
      <c r="L635" s="152"/>
      <c r="M635" s="150"/>
      <c r="N635" s="152"/>
    </row>
    <row r="636" spans="5:14" ht="24.95" customHeight="1" x14ac:dyDescent="0.25">
      <c r="E636" s="150"/>
      <c r="F636" s="151"/>
      <c r="G636" s="152"/>
      <c r="H636" s="152"/>
      <c r="I636" s="150"/>
      <c r="J636" s="150"/>
      <c r="K636" s="151"/>
      <c r="L636" s="152"/>
      <c r="M636" s="150"/>
      <c r="N636" s="152"/>
    </row>
    <row r="637" spans="5:14" ht="24.95" customHeight="1" x14ac:dyDescent="0.25">
      <c r="E637" s="150"/>
      <c r="F637" s="151"/>
      <c r="G637" s="152"/>
      <c r="H637" s="152"/>
      <c r="I637" s="150"/>
      <c r="J637" s="150"/>
      <c r="K637" s="151"/>
      <c r="L637" s="152"/>
      <c r="M637" s="150"/>
      <c r="N637" s="152"/>
    </row>
    <row r="638" spans="5:14" ht="24.95" customHeight="1" x14ac:dyDescent="0.25">
      <c r="E638" s="150"/>
      <c r="F638" s="151"/>
      <c r="G638" s="152"/>
      <c r="H638" s="152"/>
      <c r="I638" s="150"/>
      <c r="J638" s="150"/>
      <c r="K638" s="151"/>
      <c r="L638" s="152"/>
      <c r="M638" s="150"/>
      <c r="N638" s="152"/>
    </row>
    <row r="639" spans="5:14" ht="24.95" customHeight="1" x14ac:dyDescent="0.25">
      <c r="E639" s="150"/>
      <c r="F639" s="151"/>
      <c r="G639" s="152"/>
      <c r="H639" s="152"/>
      <c r="I639" s="150"/>
      <c r="J639" s="150"/>
      <c r="K639" s="151"/>
      <c r="L639" s="152"/>
      <c r="M639" s="150"/>
      <c r="N639" s="152"/>
    </row>
    <row r="640" spans="5:14" ht="24.95" customHeight="1" x14ac:dyDescent="0.25">
      <c r="E640" s="150"/>
      <c r="F640" s="151"/>
      <c r="G640" s="152"/>
      <c r="H640" s="152"/>
      <c r="I640" s="150"/>
      <c r="J640" s="150"/>
      <c r="K640" s="151"/>
      <c r="L640" s="152"/>
      <c r="M640" s="150"/>
      <c r="N640" s="152"/>
    </row>
    <row r="641" spans="5:14" ht="24.95" customHeight="1" x14ac:dyDescent="0.25">
      <c r="E641" s="150"/>
      <c r="F641" s="151"/>
      <c r="G641" s="152"/>
      <c r="H641" s="152"/>
      <c r="I641" s="150"/>
      <c r="J641" s="150"/>
      <c r="K641" s="151"/>
      <c r="L641" s="152"/>
      <c r="M641" s="150"/>
      <c r="N641" s="152"/>
    </row>
    <row r="642" spans="5:14" ht="24.95" customHeight="1" x14ac:dyDescent="0.25">
      <c r="E642" s="150"/>
      <c r="F642" s="151"/>
      <c r="G642" s="152"/>
      <c r="H642" s="152"/>
      <c r="I642" s="150"/>
      <c r="J642" s="150"/>
      <c r="K642" s="151"/>
      <c r="L642" s="152"/>
      <c r="M642" s="150"/>
      <c r="N642" s="152"/>
    </row>
    <row r="643" spans="5:14" ht="24.95" customHeight="1" x14ac:dyDescent="0.25">
      <c r="E643" s="150"/>
      <c r="F643" s="151"/>
      <c r="G643" s="152"/>
      <c r="H643" s="152"/>
      <c r="I643" s="150"/>
      <c r="J643" s="150"/>
      <c r="K643" s="151"/>
      <c r="L643" s="152"/>
      <c r="M643" s="150"/>
      <c r="N643" s="152"/>
    </row>
    <row r="644" spans="5:14" ht="24.95" customHeight="1" x14ac:dyDescent="0.25">
      <c r="E644" s="150"/>
      <c r="F644" s="151"/>
      <c r="G644" s="152"/>
      <c r="H644" s="152"/>
      <c r="I644" s="150"/>
      <c r="J644" s="150"/>
      <c r="K644" s="151"/>
      <c r="L644" s="152"/>
      <c r="M644" s="150"/>
      <c r="N644" s="152"/>
    </row>
    <row r="645" spans="5:14" ht="24.95" customHeight="1" x14ac:dyDescent="0.25">
      <c r="E645" s="150"/>
      <c r="F645" s="151"/>
      <c r="G645" s="152"/>
      <c r="H645" s="152"/>
      <c r="I645" s="150"/>
      <c r="J645" s="150"/>
      <c r="K645" s="151"/>
      <c r="L645" s="152"/>
      <c r="M645" s="150"/>
      <c r="N645" s="152"/>
    </row>
    <row r="646" spans="5:14" ht="24.95" customHeight="1" x14ac:dyDescent="0.25">
      <c r="E646" s="150"/>
      <c r="F646" s="151"/>
      <c r="G646" s="152"/>
      <c r="H646" s="152"/>
      <c r="I646" s="150"/>
      <c r="J646" s="150"/>
      <c r="K646" s="151"/>
      <c r="L646" s="152"/>
      <c r="M646" s="150"/>
      <c r="N646" s="152"/>
    </row>
    <row r="647" spans="5:14" ht="24.95" customHeight="1" x14ac:dyDescent="0.25">
      <c r="E647" s="150"/>
      <c r="F647" s="151"/>
      <c r="G647" s="152"/>
      <c r="H647" s="152"/>
      <c r="I647" s="150"/>
      <c r="J647" s="150"/>
      <c r="K647" s="151"/>
      <c r="L647" s="152"/>
      <c r="M647" s="150"/>
      <c r="N647" s="152"/>
    </row>
    <row r="648" spans="5:14" ht="24.95" customHeight="1" x14ac:dyDescent="0.25">
      <c r="E648" s="150"/>
      <c r="F648" s="151"/>
      <c r="G648" s="152"/>
      <c r="H648" s="152"/>
      <c r="I648" s="150"/>
      <c r="J648" s="150"/>
      <c r="K648" s="151"/>
      <c r="L648" s="152"/>
      <c r="M648" s="150"/>
      <c r="N648" s="152"/>
    </row>
    <row r="649" spans="5:14" ht="24.95" customHeight="1" x14ac:dyDescent="0.25">
      <c r="E649" s="150"/>
      <c r="F649" s="151"/>
      <c r="G649" s="152"/>
      <c r="H649" s="152"/>
      <c r="I649" s="150"/>
      <c r="J649" s="150"/>
      <c r="K649" s="151"/>
      <c r="L649" s="152"/>
      <c r="M649" s="150"/>
      <c r="N649" s="152"/>
    </row>
    <row r="650" spans="5:14" ht="24.95" customHeight="1" x14ac:dyDescent="0.25">
      <c r="E650" s="150"/>
      <c r="F650" s="151"/>
      <c r="G650" s="152"/>
      <c r="H650" s="152"/>
      <c r="I650" s="150"/>
      <c r="J650" s="150"/>
      <c r="K650" s="151"/>
      <c r="L650" s="152"/>
      <c r="M650" s="150"/>
      <c r="N650" s="152"/>
    </row>
    <row r="651" spans="5:14" ht="24.95" customHeight="1" x14ac:dyDescent="0.25">
      <c r="E651" s="150"/>
      <c r="F651" s="151"/>
      <c r="G651" s="152"/>
      <c r="H651" s="152"/>
      <c r="I651" s="150"/>
      <c r="J651" s="150"/>
      <c r="K651" s="151"/>
      <c r="L651" s="152"/>
      <c r="M651" s="150"/>
      <c r="N651" s="152"/>
    </row>
    <row r="652" spans="5:14" ht="24.95" customHeight="1" x14ac:dyDescent="0.25">
      <c r="E652" s="150"/>
      <c r="F652" s="151"/>
      <c r="G652" s="152"/>
      <c r="H652" s="152"/>
      <c r="I652" s="150"/>
      <c r="J652" s="150"/>
      <c r="K652" s="151"/>
      <c r="L652" s="152"/>
      <c r="M652" s="150"/>
      <c r="N652" s="152"/>
    </row>
    <row r="653" spans="5:14" ht="24.95" customHeight="1" x14ac:dyDescent="0.25">
      <c r="E653" s="150"/>
      <c r="F653" s="151"/>
      <c r="G653" s="152"/>
      <c r="H653" s="152"/>
      <c r="I653" s="150"/>
      <c r="J653" s="150"/>
      <c r="K653" s="151"/>
      <c r="L653" s="152"/>
      <c r="M653" s="150"/>
      <c r="N653" s="152"/>
    </row>
    <row r="654" spans="5:14" ht="24.95" customHeight="1" x14ac:dyDescent="0.25">
      <c r="E654" s="150"/>
      <c r="F654" s="151"/>
      <c r="G654" s="152"/>
      <c r="H654" s="152"/>
      <c r="I654" s="150"/>
      <c r="J654" s="150"/>
      <c r="K654" s="151"/>
      <c r="L654" s="152"/>
      <c r="M654" s="150"/>
      <c r="N654" s="152"/>
    </row>
    <row r="655" spans="5:14" ht="24.95" customHeight="1" x14ac:dyDescent="0.25">
      <c r="E655" s="150"/>
      <c r="F655" s="151"/>
      <c r="G655" s="152"/>
      <c r="H655" s="152"/>
      <c r="I655" s="150"/>
      <c r="J655" s="150"/>
      <c r="K655" s="151"/>
      <c r="L655" s="152"/>
      <c r="M655" s="150"/>
      <c r="N655" s="152"/>
    </row>
    <row r="656" spans="5:14" ht="24.95" customHeight="1" x14ac:dyDescent="0.25">
      <c r="E656" s="150"/>
      <c r="F656" s="151"/>
      <c r="G656" s="152"/>
      <c r="H656" s="152"/>
      <c r="I656" s="150"/>
      <c r="J656" s="150"/>
      <c r="K656" s="151"/>
      <c r="L656" s="152"/>
      <c r="M656" s="150"/>
      <c r="N656" s="152"/>
    </row>
    <row r="657" spans="5:14" ht="24.95" customHeight="1" x14ac:dyDescent="0.25">
      <c r="E657" s="150"/>
      <c r="F657" s="151"/>
      <c r="G657" s="152"/>
      <c r="H657" s="152"/>
      <c r="I657" s="150"/>
      <c r="J657" s="150"/>
      <c r="K657" s="151"/>
      <c r="L657" s="152"/>
      <c r="M657" s="150"/>
      <c r="N657" s="152"/>
    </row>
    <row r="658" spans="5:14" ht="24.95" customHeight="1" x14ac:dyDescent="0.25">
      <c r="E658" s="150"/>
      <c r="F658" s="151"/>
      <c r="G658" s="152"/>
      <c r="H658" s="152"/>
      <c r="I658" s="150"/>
      <c r="J658" s="150"/>
      <c r="K658" s="151"/>
      <c r="L658" s="152"/>
      <c r="M658" s="150"/>
      <c r="N658" s="152"/>
    </row>
    <row r="659" spans="5:14" ht="24.95" customHeight="1" x14ac:dyDescent="0.25">
      <c r="E659" s="150"/>
      <c r="F659" s="151"/>
      <c r="G659" s="152"/>
      <c r="H659" s="152"/>
      <c r="I659" s="150"/>
      <c r="J659" s="150"/>
      <c r="K659" s="151"/>
      <c r="L659" s="152"/>
      <c r="M659" s="150"/>
      <c r="N659" s="152"/>
    </row>
    <row r="660" spans="5:14" ht="24.95" customHeight="1" x14ac:dyDescent="0.25">
      <c r="E660" s="150"/>
      <c r="F660" s="151"/>
      <c r="G660" s="152"/>
      <c r="H660" s="152"/>
      <c r="I660" s="150"/>
      <c r="J660" s="150"/>
      <c r="K660" s="151"/>
      <c r="L660" s="152"/>
      <c r="M660" s="150"/>
      <c r="N660" s="152"/>
    </row>
    <row r="661" spans="5:14" ht="24.95" customHeight="1" x14ac:dyDescent="0.25">
      <c r="E661" s="150"/>
      <c r="F661" s="151"/>
      <c r="G661" s="152"/>
      <c r="H661" s="152"/>
      <c r="I661" s="150"/>
      <c r="J661" s="150"/>
      <c r="K661" s="151"/>
      <c r="L661" s="152"/>
      <c r="M661" s="150"/>
      <c r="N661" s="152"/>
    </row>
    <row r="662" spans="5:14" ht="24.95" customHeight="1" x14ac:dyDescent="0.25">
      <c r="E662" s="150"/>
      <c r="F662" s="151"/>
      <c r="G662" s="152"/>
      <c r="H662" s="152"/>
      <c r="I662" s="150"/>
      <c r="J662" s="150"/>
      <c r="K662" s="151"/>
      <c r="L662" s="152"/>
      <c r="M662" s="150"/>
      <c r="N662" s="152"/>
    </row>
    <row r="663" spans="5:14" ht="24.95" customHeight="1" x14ac:dyDescent="0.25">
      <c r="E663" s="150"/>
      <c r="F663" s="151"/>
      <c r="G663" s="152"/>
      <c r="H663" s="152"/>
      <c r="I663" s="150"/>
      <c r="J663" s="150"/>
      <c r="K663" s="151"/>
      <c r="L663" s="152"/>
      <c r="M663" s="150"/>
      <c r="N663" s="152"/>
    </row>
    <row r="664" spans="5:14" ht="24.95" customHeight="1" x14ac:dyDescent="0.25">
      <c r="E664" s="150"/>
      <c r="F664" s="151"/>
      <c r="G664" s="152"/>
      <c r="H664" s="152"/>
      <c r="I664" s="150"/>
      <c r="J664" s="150"/>
      <c r="K664" s="151"/>
      <c r="L664" s="152"/>
      <c r="M664" s="150"/>
      <c r="N664" s="152"/>
    </row>
    <row r="665" spans="5:14" ht="24.95" customHeight="1" x14ac:dyDescent="0.25">
      <c r="E665" s="150"/>
      <c r="F665" s="151"/>
      <c r="G665" s="152"/>
      <c r="H665" s="152"/>
      <c r="I665" s="150"/>
      <c r="J665" s="150"/>
      <c r="K665" s="151"/>
      <c r="L665" s="152"/>
      <c r="M665" s="150"/>
      <c r="N665" s="152"/>
    </row>
    <row r="666" spans="5:14" ht="24.95" customHeight="1" x14ac:dyDescent="0.25">
      <c r="E666" s="150"/>
      <c r="F666" s="151"/>
      <c r="G666" s="152"/>
      <c r="H666" s="152"/>
      <c r="I666" s="150"/>
      <c r="J666" s="150"/>
      <c r="K666" s="151"/>
      <c r="L666" s="152"/>
      <c r="M666" s="150"/>
      <c r="N666" s="152"/>
    </row>
    <row r="667" spans="5:14" ht="24.95" customHeight="1" x14ac:dyDescent="0.25">
      <c r="E667" s="150"/>
      <c r="F667" s="151"/>
      <c r="G667" s="152"/>
      <c r="H667" s="152"/>
      <c r="I667" s="150"/>
      <c r="J667" s="150"/>
      <c r="K667" s="151"/>
      <c r="L667" s="152"/>
      <c r="M667" s="150"/>
      <c r="N667" s="152"/>
    </row>
    <row r="668" spans="5:14" ht="24.95" customHeight="1" x14ac:dyDescent="0.25">
      <c r="E668" s="150"/>
      <c r="F668" s="151"/>
      <c r="G668" s="152"/>
      <c r="H668" s="152"/>
      <c r="I668" s="150"/>
      <c r="J668" s="150"/>
      <c r="K668" s="151"/>
      <c r="L668" s="152"/>
      <c r="M668" s="150"/>
      <c r="N668" s="152"/>
    </row>
    <row r="669" spans="5:14" ht="24.95" customHeight="1" x14ac:dyDescent="0.25">
      <c r="E669" s="150"/>
      <c r="F669" s="151"/>
      <c r="G669" s="152"/>
      <c r="H669" s="152"/>
      <c r="I669" s="150"/>
      <c r="J669" s="150"/>
      <c r="K669" s="151"/>
      <c r="L669" s="152"/>
      <c r="M669" s="150"/>
      <c r="N669" s="152"/>
    </row>
    <row r="670" spans="5:14" ht="24.95" customHeight="1" x14ac:dyDescent="0.25">
      <c r="E670" s="150"/>
      <c r="F670" s="151"/>
      <c r="G670" s="152"/>
      <c r="H670" s="152"/>
      <c r="I670" s="150"/>
      <c r="J670" s="150"/>
      <c r="K670" s="151"/>
      <c r="L670" s="152"/>
      <c r="M670" s="150"/>
      <c r="N670" s="152"/>
    </row>
    <row r="671" spans="5:14" ht="24.95" customHeight="1" x14ac:dyDescent="0.25">
      <c r="E671" s="150"/>
      <c r="F671" s="151"/>
      <c r="G671" s="152"/>
      <c r="H671" s="152"/>
      <c r="I671" s="150"/>
      <c r="J671" s="150"/>
      <c r="K671" s="151"/>
      <c r="L671" s="152"/>
      <c r="M671" s="150"/>
      <c r="N671" s="152"/>
    </row>
    <row r="672" spans="5:14" ht="24.95" customHeight="1" x14ac:dyDescent="0.25">
      <c r="E672" s="150"/>
      <c r="F672" s="151"/>
      <c r="G672" s="152"/>
      <c r="H672" s="152"/>
      <c r="I672" s="150"/>
      <c r="J672" s="150"/>
      <c r="K672" s="151"/>
      <c r="L672" s="152"/>
      <c r="M672" s="150"/>
      <c r="N672" s="152"/>
    </row>
    <row r="673" spans="5:14" ht="24.95" customHeight="1" x14ac:dyDescent="0.25">
      <c r="E673" s="150"/>
      <c r="F673" s="151"/>
      <c r="G673" s="152"/>
      <c r="H673" s="152"/>
      <c r="I673" s="150"/>
      <c r="J673" s="150"/>
      <c r="K673" s="151"/>
      <c r="L673" s="152"/>
      <c r="M673" s="150"/>
      <c r="N673" s="152"/>
    </row>
    <row r="674" spans="5:14" ht="24.95" customHeight="1" x14ac:dyDescent="0.25">
      <c r="E674" s="150"/>
      <c r="F674" s="151"/>
      <c r="G674" s="152"/>
      <c r="H674" s="152"/>
      <c r="I674" s="150"/>
      <c r="J674" s="150"/>
      <c r="K674" s="151"/>
      <c r="L674" s="152"/>
      <c r="M674" s="150"/>
      <c r="N674" s="152"/>
    </row>
    <row r="675" spans="5:14" ht="24.95" customHeight="1" x14ac:dyDescent="0.25">
      <c r="E675" s="150"/>
      <c r="F675" s="151"/>
      <c r="G675" s="152"/>
      <c r="H675" s="152"/>
      <c r="I675" s="150"/>
      <c r="J675" s="150"/>
      <c r="K675" s="151"/>
      <c r="L675" s="152"/>
      <c r="M675" s="150"/>
      <c r="N675" s="152"/>
    </row>
    <row r="676" spans="5:14" ht="24.95" customHeight="1" x14ac:dyDescent="0.25">
      <c r="E676" s="150"/>
      <c r="F676" s="151"/>
      <c r="G676" s="152"/>
      <c r="H676" s="152"/>
      <c r="I676" s="150"/>
      <c r="J676" s="150"/>
      <c r="K676" s="151"/>
      <c r="L676" s="152"/>
      <c r="M676" s="150"/>
      <c r="N676" s="152"/>
    </row>
    <row r="677" spans="5:14" ht="24.95" customHeight="1" x14ac:dyDescent="0.25">
      <c r="E677" s="150"/>
      <c r="F677" s="151"/>
      <c r="G677" s="152"/>
      <c r="H677" s="152"/>
      <c r="I677" s="150"/>
      <c r="J677" s="150"/>
      <c r="K677" s="151"/>
      <c r="L677" s="152"/>
      <c r="M677" s="150"/>
      <c r="N677" s="152"/>
    </row>
    <row r="678" spans="5:14" ht="24.95" customHeight="1" x14ac:dyDescent="0.25">
      <c r="E678" s="150"/>
      <c r="F678" s="151"/>
      <c r="G678" s="152"/>
      <c r="H678" s="152"/>
      <c r="I678" s="150"/>
      <c r="J678" s="150"/>
      <c r="K678" s="151"/>
      <c r="L678" s="152"/>
      <c r="M678" s="150"/>
      <c r="N678" s="152"/>
    </row>
    <row r="679" spans="5:14" ht="24.95" customHeight="1" x14ac:dyDescent="0.25">
      <c r="E679" s="150"/>
      <c r="F679" s="151"/>
      <c r="G679" s="152"/>
      <c r="H679" s="152"/>
      <c r="I679" s="150"/>
      <c r="J679" s="150"/>
      <c r="K679" s="151"/>
      <c r="L679" s="152"/>
      <c r="M679" s="150"/>
      <c r="N679" s="152"/>
    </row>
    <row r="680" spans="5:14" ht="24.95" customHeight="1" x14ac:dyDescent="0.25">
      <c r="E680" s="150"/>
      <c r="F680" s="151"/>
      <c r="G680" s="152"/>
      <c r="H680" s="152"/>
      <c r="I680" s="150"/>
      <c r="J680" s="150"/>
      <c r="K680" s="151"/>
      <c r="L680" s="152"/>
      <c r="M680" s="150"/>
      <c r="N680" s="152"/>
    </row>
    <row r="681" spans="5:14" ht="24.95" customHeight="1" x14ac:dyDescent="0.25">
      <c r="E681" s="150"/>
      <c r="F681" s="151"/>
      <c r="G681" s="152"/>
      <c r="H681" s="152"/>
      <c r="I681" s="150"/>
      <c r="J681" s="150"/>
      <c r="K681" s="151"/>
      <c r="L681" s="152"/>
      <c r="M681" s="150"/>
      <c r="N681" s="152"/>
    </row>
    <row r="682" spans="5:14" ht="24.95" customHeight="1" x14ac:dyDescent="0.25">
      <c r="E682" s="150"/>
      <c r="F682" s="151"/>
      <c r="G682" s="152"/>
      <c r="H682" s="152"/>
      <c r="I682" s="150"/>
      <c r="J682" s="150"/>
      <c r="K682" s="151"/>
      <c r="L682" s="152"/>
      <c r="M682" s="150"/>
      <c r="N682" s="152"/>
    </row>
    <row r="683" spans="5:14" ht="24.95" customHeight="1" x14ac:dyDescent="0.25">
      <c r="E683" s="150"/>
      <c r="F683" s="151"/>
      <c r="G683" s="152"/>
      <c r="H683" s="152"/>
      <c r="I683" s="150"/>
      <c r="J683" s="150"/>
      <c r="K683" s="151"/>
      <c r="L683" s="152"/>
      <c r="M683" s="150"/>
      <c r="N683" s="152"/>
    </row>
    <row r="684" spans="5:14" ht="24.95" customHeight="1" x14ac:dyDescent="0.25">
      <c r="E684" s="150"/>
      <c r="F684" s="151"/>
      <c r="G684" s="152"/>
      <c r="H684" s="152"/>
      <c r="I684" s="150"/>
      <c r="J684" s="150"/>
      <c r="K684" s="151"/>
      <c r="L684" s="152"/>
      <c r="M684" s="150"/>
      <c r="N684" s="152"/>
    </row>
    <row r="685" spans="5:14" ht="24.95" customHeight="1" x14ac:dyDescent="0.25">
      <c r="E685" s="150"/>
      <c r="F685" s="151"/>
      <c r="G685" s="152"/>
      <c r="H685" s="152"/>
      <c r="I685" s="150"/>
      <c r="J685" s="150"/>
      <c r="K685" s="151"/>
      <c r="L685" s="152"/>
      <c r="M685" s="150"/>
      <c r="N685" s="152"/>
    </row>
    <row r="686" spans="5:14" ht="24.95" customHeight="1" x14ac:dyDescent="0.25">
      <c r="E686" s="150"/>
      <c r="F686" s="151"/>
      <c r="G686" s="152"/>
      <c r="H686" s="152"/>
      <c r="I686" s="150"/>
      <c r="J686" s="150"/>
      <c r="K686" s="151"/>
      <c r="L686" s="152"/>
      <c r="M686" s="150"/>
      <c r="N686" s="152"/>
    </row>
    <row r="687" spans="5:14" ht="24.95" customHeight="1" x14ac:dyDescent="0.25">
      <c r="E687" s="150"/>
      <c r="F687" s="151"/>
      <c r="G687" s="152"/>
      <c r="H687" s="152"/>
      <c r="I687" s="150"/>
      <c r="J687" s="150"/>
      <c r="K687" s="151"/>
      <c r="L687" s="152"/>
      <c r="M687" s="150"/>
      <c r="N687" s="152"/>
    </row>
    <row r="688" spans="5:14" ht="24.95" customHeight="1" x14ac:dyDescent="0.25">
      <c r="E688" s="150"/>
      <c r="F688" s="151"/>
      <c r="G688" s="152"/>
      <c r="H688" s="152"/>
      <c r="I688" s="150"/>
      <c r="J688" s="150"/>
      <c r="K688" s="151"/>
      <c r="L688" s="152"/>
      <c r="M688" s="150"/>
      <c r="N688" s="152"/>
    </row>
    <row r="689" spans="5:14" ht="24.95" customHeight="1" x14ac:dyDescent="0.25">
      <c r="E689" s="150"/>
      <c r="F689" s="151"/>
      <c r="G689" s="152"/>
      <c r="H689" s="152"/>
      <c r="I689" s="150"/>
      <c r="J689" s="150"/>
      <c r="K689" s="151"/>
      <c r="L689" s="152"/>
      <c r="M689" s="150"/>
      <c r="N689" s="152"/>
    </row>
    <row r="690" spans="5:14" ht="24.95" customHeight="1" x14ac:dyDescent="0.25">
      <c r="E690" s="150"/>
      <c r="F690" s="151"/>
      <c r="G690" s="152"/>
      <c r="H690" s="152"/>
      <c r="I690" s="150"/>
      <c r="J690" s="150"/>
      <c r="K690" s="151"/>
      <c r="L690" s="152"/>
      <c r="M690" s="150"/>
      <c r="N690" s="152"/>
    </row>
    <row r="691" spans="5:14" ht="24.95" customHeight="1" x14ac:dyDescent="0.25">
      <c r="E691" s="150"/>
      <c r="F691" s="151"/>
      <c r="G691" s="152"/>
      <c r="H691" s="152"/>
      <c r="I691" s="150"/>
      <c r="J691" s="150"/>
      <c r="K691" s="151"/>
      <c r="L691" s="152"/>
      <c r="M691" s="150"/>
      <c r="N691" s="152"/>
    </row>
    <row r="692" spans="5:14" ht="24.95" customHeight="1" x14ac:dyDescent="0.25">
      <c r="E692" s="150"/>
      <c r="F692" s="151"/>
      <c r="G692" s="152"/>
      <c r="H692" s="152"/>
      <c r="I692" s="150"/>
      <c r="J692" s="150"/>
      <c r="K692" s="151"/>
      <c r="L692" s="152"/>
      <c r="M692" s="150"/>
      <c r="N692" s="152"/>
    </row>
    <row r="693" spans="5:14" ht="24.95" customHeight="1" x14ac:dyDescent="0.25">
      <c r="E693" s="150"/>
      <c r="F693" s="151"/>
      <c r="G693" s="152"/>
      <c r="H693" s="152"/>
      <c r="I693" s="150"/>
      <c r="J693" s="150"/>
      <c r="K693" s="151"/>
      <c r="L693" s="152"/>
      <c r="M693" s="150"/>
      <c r="N693" s="152"/>
    </row>
    <row r="694" spans="5:14" ht="24.95" customHeight="1" x14ac:dyDescent="0.25">
      <c r="E694" s="150"/>
      <c r="F694" s="151"/>
      <c r="G694" s="152"/>
      <c r="H694" s="152"/>
      <c r="I694" s="150"/>
      <c r="J694" s="150"/>
      <c r="K694" s="151"/>
      <c r="L694" s="152"/>
      <c r="M694" s="150"/>
      <c r="N694" s="152"/>
    </row>
    <row r="695" spans="5:14" ht="24.95" customHeight="1" x14ac:dyDescent="0.25">
      <c r="E695" s="150"/>
      <c r="F695" s="151"/>
      <c r="G695" s="152"/>
      <c r="H695" s="152"/>
      <c r="I695" s="150"/>
      <c r="J695" s="150"/>
      <c r="K695" s="151"/>
      <c r="L695" s="152"/>
      <c r="M695" s="150"/>
      <c r="N695" s="152"/>
    </row>
    <row r="696" spans="5:14" ht="24.95" customHeight="1" x14ac:dyDescent="0.25">
      <c r="E696" s="150"/>
      <c r="F696" s="151"/>
      <c r="G696" s="152"/>
      <c r="H696" s="152"/>
      <c r="I696" s="150"/>
      <c r="J696" s="150"/>
      <c r="K696" s="151"/>
      <c r="L696" s="152"/>
      <c r="M696" s="150"/>
      <c r="N696" s="152"/>
    </row>
    <row r="697" spans="5:14" ht="24.95" customHeight="1" x14ac:dyDescent="0.25">
      <c r="E697" s="150"/>
      <c r="F697" s="151"/>
      <c r="G697" s="152"/>
      <c r="H697" s="152"/>
      <c r="I697" s="150"/>
      <c r="J697" s="150"/>
      <c r="K697" s="151"/>
      <c r="L697" s="152"/>
      <c r="M697" s="150"/>
      <c r="N697" s="152"/>
    </row>
    <row r="698" spans="5:14" ht="24.95" customHeight="1" x14ac:dyDescent="0.25">
      <c r="E698" s="150"/>
      <c r="F698" s="151"/>
      <c r="G698" s="152"/>
      <c r="H698" s="152"/>
      <c r="I698" s="150"/>
      <c r="J698" s="150"/>
      <c r="K698" s="151"/>
      <c r="L698" s="152"/>
      <c r="M698" s="150"/>
      <c r="N698" s="152"/>
    </row>
    <row r="699" spans="5:14" ht="24.95" customHeight="1" x14ac:dyDescent="0.25">
      <c r="E699" s="150"/>
      <c r="F699" s="151"/>
      <c r="G699" s="152"/>
      <c r="H699" s="152"/>
      <c r="I699" s="150"/>
      <c r="J699" s="150"/>
      <c r="K699" s="151"/>
      <c r="L699" s="152"/>
      <c r="M699" s="150"/>
      <c r="N699" s="152"/>
    </row>
    <row r="700" spans="5:14" ht="24.95" customHeight="1" x14ac:dyDescent="0.25">
      <c r="E700" s="150"/>
      <c r="F700" s="151"/>
      <c r="G700" s="152"/>
      <c r="H700" s="152"/>
      <c r="I700" s="150"/>
      <c r="J700" s="150"/>
      <c r="K700" s="151"/>
      <c r="L700" s="152"/>
      <c r="M700" s="150"/>
      <c r="N700" s="152"/>
    </row>
    <row r="701" spans="5:14" ht="24.95" customHeight="1" x14ac:dyDescent="0.25">
      <c r="E701" s="150"/>
      <c r="F701" s="151"/>
      <c r="G701" s="152"/>
      <c r="H701" s="152"/>
      <c r="I701" s="150"/>
      <c r="J701" s="150"/>
      <c r="K701" s="151"/>
      <c r="L701" s="152"/>
      <c r="M701" s="150"/>
      <c r="N701" s="152"/>
    </row>
    <row r="702" spans="5:14" ht="24.95" customHeight="1" x14ac:dyDescent="0.25">
      <c r="E702" s="150"/>
      <c r="F702" s="151"/>
      <c r="G702" s="152"/>
      <c r="H702" s="152"/>
      <c r="I702" s="150"/>
      <c r="J702" s="150"/>
      <c r="K702" s="151"/>
      <c r="L702" s="152"/>
      <c r="M702" s="150"/>
      <c r="N702" s="152"/>
    </row>
    <row r="703" spans="5:14" ht="24.95" customHeight="1" x14ac:dyDescent="0.25">
      <c r="E703" s="150"/>
      <c r="F703" s="151"/>
      <c r="G703" s="152"/>
      <c r="H703" s="152"/>
      <c r="I703" s="150"/>
      <c r="J703" s="150"/>
      <c r="K703" s="151"/>
      <c r="L703" s="152"/>
      <c r="M703" s="150"/>
      <c r="N703" s="152"/>
    </row>
    <row r="704" spans="5:14" ht="24.95" customHeight="1" x14ac:dyDescent="0.25">
      <c r="E704" s="150"/>
      <c r="F704" s="151"/>
      <c r="G704" s="152"/>
      <c r="H704" s="152"/>
      <c r="I704" s="150"/>
      <c r="J704" s="150"/>
      <c r="K704" s="151"/>
      <c r="L704" s="152"/>
      <c r="M704" s="150"/>
      <c r="N704" s="152"/>
    </row>
    <row r="705" spans="5:14" ht="24.95" customHeight="1" x14ac:dyDescent="0.25">
      <c r="E705" s="150"/>
      <c r="F705" s="151"/>
      <c r="G705" s="152"/>
      <c r="H705" s="152"/>
      <c r="I705" s="150"/>
      <c r="J705" s="150"/>
      <c r="K705" s="151"/>
      <c r="L705" s="152"/>
      <c r="M705" s="150"/>
      <c r="N705" s="152"/>
    </row>
    <row r="706" spans="5:14" ht="24.95" customHeight="1" x14ac:dyDescent="0.25">
      <c r="E706" s="150"/>
      <c r="F706" s="151"/>
      <c r="G706" s="152"/>
      <c r="H706" s="152"/>
      <c r="I706" s="150"/>
      <c r="J706" s="150"/>
      <c r="K706" s="151"/>
      <c r="L706" s="152"/>
      <c r="M706" s="150"/>
      <c r="N706" s="152"/>
    </row>
    <row r="707" spans="5:14" ht="24.95" customHeight="1" x14ac:dyDescent="0.25">
      <c r="E707" s="150"/>
      <c r="F707" s="151"/>
      <c r="G707" s="152"/>
      <c r="H707" s="152"/>
      <c r="I707" s="150"/>
      <c r="J707" s="150"/>
      <c r="K707" s="151"/>
      <c r="L707" s="152"/>
      <c r="M707" s="150"/>
      <c r="N707" s="152"/>
    </row>
    <row r="708" spans="5:14" ht="24.95" customHeight="1" x14ac:dyDescent="0.25">
      <c r="E708" s="150"/>
      <c r="F708" s="151"/>
      <c r="G708" s="152"/>
      <c r="H708" s="152"/>
      <c r="I708" s="150"/>
      <c r="J708" s="150"/>
      <c r="K708" s="151"/>
      <c r="L708" s="152"/>
      <c r="M708" s="150"/>
      <c r="N708" s="152"/>
    </row>
    <row r="709" spans="5:14" ht="24.95" customHeight="1" x14ac:dyDescent="0.25">
      <c r="E709" s="150"/>
      <c r="F709" s="151"/>
      <c r="G709" s="152"/>
      <c r="H709" s="152"/>
      <c r="I709" s="150"/>
      <c r="J709" s="150"/>
      <c r="K709" s="151"/>
      <c r="L709" s="152"/>
      <c r="M709" s="150"/>
      <c r="N709" s="152"/>
    </row>
    <row r="710" spans="5:14" ht="24.95" customHeight="1" x14ac:dyDescent="0.25">
      <c r="E710" s="150"/>
      <c r="F710" s="151"/>
      <c r="G710" s="152"/>
      <c r="H710" s="152"/>
      <c r="I710" s="150"/>
      <c r="J710" s="150"/>
      <c r="K710" s="151"/>
      <c r="L710" s="152"/>
      <c r="M710" s="150"/>
      <c r="N710" s="152"/>
    </row>
    <row r="711" spans="5:14" ht="24.95" customHeight="1" x14ac:dyDescent="0.25">
      <c r="E711" s="150"/>
      <c r="F711" s="151"/>
      <c r="G711" s="152"/>
      <c r="H711" s="152"/>
      <c r="I711" s="150"/>
      <c r="J711" s="150"/>
      <c r="K711" s="151"/>
      <c r="L711" s="152"/>
      <c r="M711" s="150"/>
      <c r="N711" s="152"/>
    </row>
    <row r="712" spans="5:14" ht="24.95" customHeight="1" x14ac:dyDescent="0.25">
      <c r="E712" s="150"/>
      <c r="F712" s="151"/>
      <c r="G712" s="152"/>
      <c r="H712" s="152"/>
      <c r="I712" s="150"/>
      <c r="J712" s="150"/>
      <c r="K712" s="151"/>
      <c r="L712" s="152"/>
      <c r="M712" s="150"/>
      <c r="N712" s="152"/>
    </row>
    <row r="713" spans="5:14" ht="24.95" customHeight="1" x14ac:dyDescent="0.25">
      <c r="E713" s="150"/>
      <c r="F713" s="151"/>
      <c r="G713" s="152"/>
      <c r="H713" s="152"/>
      <c r="I713" s="150"/>
      <c r="J713" s="150"/>
      <c r="K713" s="151"/>
      <c r="L713" s="152"/>
      <c r="M713" s="150"/>
      <c r="N713" s="152"/>
    </row>
    <row r="714" spans="5:14" ht="24.95" customHeight="1" x14ac:dyDescent="0.25">
      <c r="E714" s="150"/>
      <c r="F714" s="151"/>
      <c r="G714" s="152"/>
      <c r="H714" s="152"/>
      <c r="I714" s="150"/>
      <c r="J714" s="150"/>
      <c r="K714" s="151"/>
      <c r="L714" s="152"/>
      <c r="M714" s="150"/>
      <c r="N714" s="152"/>
    </row>
    <row r="715" spans="5:14" ht="24.95" customHeight="1" x14ac:dyDescent="0.25">
      <c r="E715" s="150"/>
      <c r="F715" s="151"/>
      <c r="G715" s="152"/>
      <c r="H715" s="152"/>
      <c r="I715" s="150"/>
      <c r="J715" s="150"/>
      <c r="K715" s="151"/>
      <c r="L715" s="152"/>
      <c r="M715" s="150"/>
      <c r="N715" s="152"/>
    </row>
    <row r="716" spans="5:14" ht="24.95" customHeight="1" x14ac:dyDescent="0.25">
      <c r="E716" s="150"/>
      <c r="F716" s="151"/>
      <c r="G716" s="152"/>
      <c r="H716" s="152"/>
      <c r="I716" s="150"/>
      <c r="J716" s="150"/>
      <c r="K716" s="151"/>
      <c r="L716" s="152"/>
      <c r="M716" s="150"/>
      <c r="N716" s="152"/>
    </row>
    <row r="717" spans="5:14" ht="24.95" customHeight="1" x14ac:dyDescent="0.25">
      <c r="E717" s="150"/>
      <c r="F717" s="151"/>
      <c r="G717" s="152"/>
      <c r="H717" s="152"/>
      <c r="I717" s="150"/>
      <c r="J717" s="150"/>
      <c r="K717" s="151"/>
      <c r="L717" s="152"/>
      <c r="M717" s="150"/>
      <c r="N717" s="152"/>
    </row>
    <row r="718" spans="5:14" ht="24.95" customHeight="1" x14ac:dyDescent="0.25">
      <c r="E718" s="150"/>
      <c r="F718" s="151"/>
      <c r="G718" s="152"/>
      <c r="H718" s="152"/>
      <c r="I718" s="150"/>
      <c r="J718" s="150"/>
      <c r="K718" s="151"/>
      <c r="L718" s="152"/>
      <c r="M718" s="150"/>
      <c r="N718" s="152"/>
    </row>
    <row r="719" spans="5:14" ht="24.95" customHeight="1" x14ac:dyDescent="0.25">
      <c r="E719" s="150"/>
      <c r="F719" s="151"/>
      <c r="G719" s="152"/>
      <c r="H719" s="152"/>
      <c r="I719" s="150"/>
      <c r="J719" s="150"/>
      <c r="K719" s="151"/>
      <c r="L719" s="152"/>
      <c r="M719" s="150"/>
      <c r="N719" s="152"/>
    </row>
    <row r="720" spans="5:14" ht="24.95" customHeight="1" x14ac:dyDescent="0.25">
      <c r="E720" s="150"/>
      <c r="F720" s="151"/>
      <c r="G720" s="152"/>
      <c r="H720" s="152"/>
      <c r="I720" s="150"/>
      <c r="J720" s="150"/>
      <c r="K720" s="151"/>
      <c r="L720" s="152"/>
      <c r="M720" s="150"/>
      <c r="N720" s="152"/>
    </row>
    <row r="721" spans="5:14" ht="24.95" customHeight="1" x14ac:dyDescent="0.25">
      <c r="E721" s="150"/>
      <c r="F721" s="151"/>
      <c r="G721" s="152"/>
      <c r="H721" s="152"/>
      <c r="I721" s="150"/>
      <c r="J721" s="150"/>
      <c r="K721" s="151"/>
      <c r="L721" s="152"/>
      <c r="M721" s="150"/>
      <c r="N721" s="152"/>
    </row>
    <row r="722" spans="5:14" ht="24.95" customHeight="1" x14ac:dyDescent="0.25">
      <c r="E722" s="150"/>
      <c r="F722" s="151"/>
      <c r="G722" s="152"/>
      <c r="H722" s="152"/>
      <c r="I722" s="150"/>
      <c r="J722" s="150"/>
      <c r="K722" s="151"/>
      <c r="L722" s="152"/>
      <c r="M722" s="150"/>
      <c r="N722" s="152"/>
    </row>
    <row r="723" spans="5:14" ht="24.95" customHeight="1" x14ac:dyDescent="0.25">
      <c r="E723" s="150"/>
      <c r="F723" s="151"/>
      <c r="G723" s="152"/>
      <c r="H723" s="152"/>
      <c r="I723" s="150"/>
      <c r="J723" s="150"/>
      <c r="K723" s="151"/>
      <c r="L723" s="152"/>
      <c r="M723" s="150"/>
      <c r="N723" s="152"/>
    </row>
    <row r="724" spans="5:14" ht="24.95" customHeight="1" x14ac:dyDescent="0.25">
      <c r="E724" s="150"/>
      <c r="F724" s="151"/>
      <c r="G724" s="152"/>
      <c r="H724" s="152"/>
      <c r="I724" s="150"/>
      <c r="J724" s="150"/>
      <c r="K724" s="151"/>
      <c r="L724" s="152"/>
      <c r="M724" s="150"/>
      <c r="N724" s="152"/>
    </row>
    <row r="725" spans="5:14" ht="24.95" customHeight="1" x14ac:dyDescent="0.25">
      <c r="E725" s="150"/>
      <c r="F725" s="151"/>
      <c r="G725" s="152"/>
      <c r="H725" s="152"/>
      <c r="I725" s="150"/>
      <c r="J725" s="150"/>
      <c r="K725" s="151"/>
      <c r="L725" s="152"/>
      <c r="M725" s="150"/>
      <c r="N725" s="152"/>
    </row>
    <row r="726" spans="5:14" ht="24.95" customHeight="1" x14ac:dyDescent="0.25">
      <c r="E726" s="150"/>
      <c r="F726" s="151"/>
      <c r="G726" s="152"/>
      <c r="H726" s="152"/>
      <c r="I726" s="150"/>
      <c r="J726" s="150"/>
      <c r="K726" s="151"/>
      <c r="L726" s="152"/>
      <c r="M726" s="150"/>
      <c r="N726" s="152"/>
    </row>
    <row r="727" spans="5:14" ht="24.95" customHeight="1" x14ac:dyDescent="0.25">
      <c r="E727" s="150"/>
      <c r="F727" s="151"/>
      <c r="G727" s="152"/>
      <c r="H727" s="152"/>
      <c r="I727" s="150"/>
      <c r="J727" s="150"/>
      <c r="K727" s="151"/>
      <c r="L727" s="152"/>
      <c r="M727" s="150"/>
      <c r="N727" s="152"/>
    </row>
    <row r="728" spans="5:14" ht="24.95" customHeight="1" x14ac:dyDescent="0.25">
      <c r="E728" s="150"/>
      <c r="F728" s="151"/>
      <c r="G728" s="152"/>
      <c r="H728" s="152"/>
      <c r="I728" s="150"/>
      <c r="J728" s="150"/>
      <c r="K728" s="151"/>
      <c r="L728" s="152"/>
      <c r="M728" s="150"/>
      <c r="N728" s="152"/>
    </row>
    <row r="729" spans="5:14" ht="24.95" customHeight="1" x14ac:dyDescent="0.25">
      <c r="E729" s="150"/>
      <c r="F729" s="151"/>
      <c r="G729" s="152"/>
      <c r="H729" s="152"/>
      <c r="I729" s="150"/>
      <c r="J729" s="150"/>
      <c r="K729" s="151"/>
      <c r="L729" s="152"/>
      <c r="M729" s="150"/>
      <c r="N729" s="152"/>
    </row>
    <row r="730" spans="5:14" ht="24.95" customHeight="1" x14ac:dyDescent="0.25">
      <c r="E730" s="150"/>
      <c r="F730" s="151"/>
      <c r="G730" s="152"/>
      <c r="H730" s="152"/>
      <c r="I730" s="150"/>
      <c r="J730" s="150"/>
      <c r="K730" s="151"/>
      <c r="L730" s="152"/>
      <c r="M730" s="150"/>
      <c r="N730" s="152"/>
    </row>
    <row r="731" spans="5:14" ht="24.95" customHeight="1" x14ac:dyDescent="0.25">
      <c r="E731" s="150"/>
      <c r="F731" s="151"/>
      <c r="G731" s="152"/>
      <c r="H731" s="152"/>
      <c r="I731" s="150"/>
      <c r="J731" s="150"/>
      <c r="K731" s="151"/>
      <c r="L731" s="152"/>
      <c r="M731" s="150"/>
      <c r="N731" s="152"/>
    </row>
    <row r="732" spans="5:14" ht="24.95" customHeight="1" x14ac:dyDescent="0.25">
      <c r="E732" s="150"/>
      <c r="F732" s="151"/>
      <c r="G732" s="152"/>
      <c r="H732" s="152"/>
      <c r="I732" s="150"/>
      <c r="J732" s="150"/>
      <c r="K732" s="151"/>
      <c r="L732" s="152"/>
      <c r="M732" s="150"/>
      <c r="N732" s="152"/>
    </row>
    <row r="733" spans="5:14" ht="24.95" customHeight="1" x14ac:dyDescent="0.25">
      <c r="E733" s="150"/>
      <c r="F733" s="151"/>
      <c r="G733" s="152"/>
      <c r="H733" s="152"/>
      <c r="I733" s="150"/>
      <c r="J733" s="150"/>
      <c r="K733" s="151"/>
      <c r="L733" s="152"/>
      <c r="M733" s="150"/>
      <c r="N733" s="152"/>
    </row>
    <row r="734" spans="5:14" ht="24.95" customHeight="1" x14ac:dyDescent="0.25">
      <c r="E734" s="150"/>
      <c r="F734" s="151"/>
      <c r="G734" s="152"/>
      <c r="H734" s="152"/>
      <c r="I734" s="150"/>
      <c r="J734" s="150"/>
      <c r="K734" s="151"/>
      <c r="L734" s="152"/>
      <c r="M734" s="150"/>
      <c r="N734" s="152"/>
    </row>
    <row r="735" spans="5:14" ht="24.95" customHeight="1" x14ac:dyDescent="0.25">
      <c r="E735" s="150"/>
      <c r="F735" s="151"/>
      <c r="G735" s="152"/>
      <c r="H735" s="152"/>
      <c r="I735" s="150"/>
      <c r="J735" s="150"/>
      <c r="K735" s="151"/>
      <c r="L735" s="152"/>
      <c r="M735" s="150"/>
      <c r="N735" s="152"/>
    </row>
  </sheetData>
  <mergeCells count="10">
    <mergeCell ref="E4:N4"/>
    <mergeCell ref="E1:G1"/>
    <mergeCell ref="E2:G2"/>
    <mergeCell ref="E3:G3"/>
    <mergeCell ref="H1:K1"/>
    <mergeCell ref="H2:K2"/>
    <mergeCell ref="H3:K3"/>
    <mergeCell ref="M1:N1"/>
    <mergeCell ref="M2:N2"/>
    <mergeCell ref="M3:N3"/>
  </mergeCells>
  <dataValidations count="2">
    <dataValidation type="list" allowBlank="1" showInputMessage="1" showErrorMessage="1" sqref="I6:I735">
      <formula1>लिंग</formula1>
    </dataValidation>
    <dataValidation type="list" allowBlank="1" showInputMessage="1" showErrorMessage="1" sqref="J6:J735">
      <formula1>वास</formula1>
    </dataValidation>
  </dataValidations>
  <pageMargins left="0" right="0" top="0" bottom="0"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EB394"/>
  <sheetViews>
    <sheetView view="pageBreakPreview" topLeftCell="O5" zoomScaleNormal="100" zoomScaleSheetLayoutView="100" workbookViewId="0">
      <selection activeCell="O6" sqref="O6:AI6"/>
    </sheetView>
  </sheetViews>
  <sheetFormatPr defaultRowHeight="15" x14ac:dyDescent="0.25"/>
  <cols>
    <col min="1" max="14" width="9.140625" style="4" hidden="1" customWidth="1"/>
    <col min="15" max="15" width="4.85546875" style="4" customWidth="1"/>
    <col min="16" max="18" width="3.7109375" style="4" customWidth="1"/>
    <col min="19" max="24" width="5.7109375" style="4" customWidth="1"/>
    <col min="25" max="26" width="3.7109375" style="4" customWidth="1"/>
    <col min="27" max="29" width="5.7109375" style="4" customWidth="1"/>
    <col min="30" max="35" width="4.28515625" style="4" customWidth="1"/>
    <col min="36" max="36" width="4.85546875" style="4" customWidth="1"/>
    <col min="37" max="39" width="3.7109375" style="4" customWidth="1"/>
    <col min="40" max="42" width="5.7109375" style="4" customWidth="1"/>
    <col min="43" max="43" width="4.85546875" style="4" customWidth="1"/>
    <col min="44" max="45" width="3.7109375" style="4" customWidth="1"/>
    <col min="46" max="48" width="5.7109375" style="4" customWidth="1"/>
    <col min="49" max="50" width="7.7109375" style="4" customWidth="1"/>
    <col min="51" max="56" width="4.28515625" style="4" customWidth="1"/>
    <col min="57" max="57" width="4.85546875" style="4" customWidth="1"/>
    <col min="58" max="60" width="3.7109375" style="4" customWidth="1"/>
    <col min="61" max="64" width="5.7109375" style="4" customWidth="1"/>
    <col min="65" max="68" width="4.85546875" style="4" customWidth="1"/>
    <col min="69" max="71" width="6.7109375" style="4" customWidth="1"/>
    <col min="72" max="77" width="4.28515625" style="4" customWidth="1"/>
    <col min="78" max="78" width="4.85546875" style="4" customWidth="1"/>
    <col min="79" max="81" width="3.7109375" style="4" customWidth="1"/>
    <col min="82" max="84" width="5.7109375" style="4" customWidth="1"/>
    <col min="85" max="88" width="4.28515625" style="4" customWidth="1"/>
    <col min="89" max="90" width="6.7109375" style="4" customWidth="1"/>
    <col min="91" max="93" width="5.28515625" style="4" customWidth="1"/>
    <col min="94" max="119" width="4.85546875" style="4" customWidth="1"/>
    <col min="120" max="132" width="9.140625" style="4" hidden="1" customWidth="1"/>
    <col min="133" max="16384" width="9.140625" style="4"/>
  </cols>
  <sheetData>
    <row r="1" spans="1:126" hidden="1" x14ac:dyDescent="0.25"/>
    <row r="2" spans="1:126" hidden="1" x14ac:dyDescent="0.25"/>
    <row r="3" spans="1:126" hidden="1" x14ac:dyDescent="0.25"/>
    <row r="4" spans="1:126" hidden="1" x14ac:dyDescent="0.25">
      <c r="U4" s="238"/>
    </row>
    <row r="5" spans="1:126" ht="26.25" customHeight="1" x14ac:dyDescent="0.4">
      <c r="A5" s="4">
        <f>COUNTIF('R-6'!$F$8:$F$1008,"&gt;=1")</f>
        <v>0</v>
      </c>
      <c r="B5" s="4">
        <f>COUNTIF('R-7'!G9:G1008,"&gt;=1")</f>
        <v>0</v>
      </c>
      <c r="C5" s="4">
        <f>COUNTIF('R-8'!F13:F1012,"&gt;=1")</f>
        <v>0</v>
      </c>
      <c r="D5" s="4">
        <f>COUNTIF('R-8क'!F10:F1009,"&gt;=1")</f>
        <v>0</v>
      </c>
      <c r="O5" s="875" t="s">
        <v>322</v>
      </c>
      <c r="P5" s="875"/>
      <c r="Q5" s="875"/>
      <c r="R5" s="875"/>
      <c r="S5" s="875"/>
      <c r="T5" s="875"/>
      <c r="U5" s="875"/>
      <c r="V5" s="875"/>
      <c r="W5" s="875"/>
      <c r="X5" s="875"/>
      <c r="Y5" s="875"/>
      <c r="Z5" s="875"/>
      <c r="AA5" s="875"/>
      <c r="AB5" s="875"/>
      <c r="AC5" s="875"/>
      <c r="AD5" s="875"/>
      <c r="AE5" s="875"/>
      <c r="AF5" s="875"/>
      <c r="AG5" s="875"/>
      <c r="AH5" s="875"/>
      <c r="AI5" s="875"/>
      <c r="AJ5" s="875" t="s">
        <v>324</v>
      </c>
      <c r="AK5" s="875"/>
      <c r="AL5" s="875"/>
      <c r="AM5" s="875"/>
      <c r="AN5" s="875"/>
      <c r="AO5" s="875"/>
      <c r="AP5" s="875"/>
      <c r="AQ5" s="875"/>
      <c r="AR5" s="875"/>
      <c r="AS5" s="875"/>
      <c r="AT5" s="875"/>
      <c r="AU5" s="875"/>
      <c r="AV5" s="875"/>
      <c r="AW5" s="875"/>
      <c r="AX5" s="875"/>
      <c r="AY5" s="875"/>
      <c r="AZ5" s="875"/>
      <c r="BA5" s="875"/>
      <c r="BB5" s="875"/>
      <c r="BC5" s="875"/>
      <c r="BD5" s="875"/>
      <c r="BE5" s="875" t="s">
        <v>323</v>
      </c>
      <c r="BF5" s="875"/>
      <c r="BG5" s="875"/>
      <c r="BH5" s="875"/>
      <c r="BI5" s="875"/>
      <c r="BJ5" s="875"/>
      <c r="BK5" s="875"/>
      <c r="BL5" s="875"/>
      <c r="BM5" s="875"/>
      <c r="BN5" s="875"/>
      <c r="BO5" s="875"/>
      <c r="BP5" s="875"/>
      <c r="BQ5" s="875"/>
      <c r="BR5" s="875"/>
      <c r="BS5" s="875"/>
      <c r="BT5" s="875"/>
      <c r="BU5" s="875"/>
      <c r="BV5" s="875"/>
      <c r="BW5" s="875"/>
      <c r="BX5" s="875"/>
      <c r="BY5" s="875"/>
      <c r="BZ5" s="875" t="s">
        <v>325</v>
      </c>
      <c r="CA5" s="875"/>
      <c r="CB5" s="875"/>
      <c r="CC5" s="875"/>
      <c r="CD5" s="875"/>
      <c r="CE5" s="875"/>
      <c r="CF5" s="875"/>
      <c r="CG5" s="875"/>
      <c r="CH5" s="875"/>
      <c r="CI5" s="875"/>
      <c r="CJ5" s="875"/>
      <c r="CK5" s="875"/>
      <c r="CL5" s="875"/>
      <c r="CM5" s="875"/>
      <c r="CN5" s="875"/>
      <c r="CO5" s="875"/>
      <c r="CP5" s="875"/>
      <c r="CQ5" s="875"/>
      <c r="CR5" s="875"/>
      <c r="CS5" s="875"/>
      <c r="CT5" s="875"/>
      <c r="CU5" s="906" t="s">
        <v>30</v>
      </c>
      <c r="CV5" s="906"/>
      <c r="CW5" s="906"/>
      <c r="CX5" s="906"/>
      <c r="CY5" s="906"/>
      <c r="CZ5" s="906"/>
      <c r="DA5" s="906"/>
      <c r="DB5" s="906"/>
      <c r="DC5" s="906"/>
      <c r="DD5" s="906"/>
      <c r="DE5" s="906"/>
      <c r="DF5" s="906"/>
      <c r="DG5" s="906"/>
      <c r="DH5" s="906"/>
      <c r="DI5" s="906"/>
      <c r="DJ5" s="851" t="s">
        <v>375</v>
      </c>
      <c r="DK5" s="851"/>
      <c r="DL5" s="851"/>
      <c r="DM5" s="851"/>
      <c r="DN5" s="851"/>
      <c r="DO5" s="851"/>
      <c r="DQ5" s="4" t="str">
        <f>CONCATENATE(PLAN!O5," ",PLAN!P5," ",PLAN!Q5)</f>
        <v xml:space="preserve">  </v>
      </c>
    </row>
    <row r="6" spans="1:126" ht="23.25" customHeight="1" x14ac:dyDescent="0.25">
      <c r="A6" s="4">
        <f>COUNTIF('R-6'!$F$8:$F$1008,"0")</f>
        <v>1001</v>
      </c>
      <c r="B6" s="4">
        <f>COUNTIF('R-7'!G9:G1008,"0")</f>
        <v>1000</v>
      </c>
      <c r="C6" s="4">
        <f>COUNTIF('R-8'!F13:F1012,"0")</f>
        <v>1000</v>
      </c>
      <c r="D6" s="4">
        <f>COUNTIF('R-8क'!F10:F1009,"0")</f>
        <v>1000</v>
      </c>
      <c r="O6" s="876" t="s">
        <v>326</v>
      </c>
      <c r="P6" s="876"/>
      <c r="Q6" s="876"/>
      <c r="R6" s="876"/>
      <c r="S6" s="876"/>
      <c r="T6" s="876"/>
      <c r="U6" s="876"/>
      <c r="V6" s="876"/>
      <c r="W6" s="876"/>
      <c r="X6" s="876"/>
      <c r="Y6" s="876"/>
      <c r="Z6" s="876"/>
      <c r="AA6" s="876"/>
      <c r="AB6" s="876"/>
      <c r="AC6" s="876"/>
      <c r="AD6" s="876"/>
      <c r="AE6" s="876"/>
      <c r="AF6" s="876"/>
      <c r="AG6" s="876"/>
      <c r="AH6" s="876"/>
      <c r="AI6" s="876"/>
      <c r="AJ6" s="876" t="s">
        <v>326</v>
      </c>
      <c r="AK6" s="876"/>
      <c r="AL6" s="876"/>
      <c r="AM6" s="876"/>
      <c r="AN6" s="876"/>
      <c r="AO6" s="876"/>
      <c r="AP6" s="876"/>
      <c r="AQ6" s="876"/>
      <c r="AR6" s="876"/>
      <c r="AS6" s="876"/>
      <c r="AT6" s="876"/>
      <c r="AU6" s="876"/>
      <c r="AV6" s="876"/>
      <c r="AW6" s="876"/>
      <c r="AX6" s="876"/>
      <c r="AY6" s="876"/>
      <c r="AZ6" s="876"/>
      <c r="BA6" s="876"/>
      <c r="BB6" s="876"/>
      <c r="BC6" s="876"/>
      <c r="BD6" s="876"/>
      <c r="BE6" s="876" t="s">
        <v>326</v>
      </c>
      <c r="BF6" s="876"/>
      <c r="BG6" s="876"/>
      <c r="BH6" s="876"/>
      <c r="BI6" s="876"/>
      <c r="BJ6" s="876"/>
      <c r="BK6" s="876"/>
      <c r="BL6" s="876"/>
      <c r="BM6" s="876"/>
      <c r="BN6" s="876"/>
      <c r="BO6" s="876"/>
      <c r="BP6" s="876"/>
      <c r="BQ6" s="876"/>
      <c r="BR6" s="876"/>
      <c r="BS6" s="876"/>
      <c r="BT6" s="876"/>
      <c r="BU6" s="876"/>
      <c r="BV6" s="876"/>
      <c r="BW6" s="876"/>
      <c r="BX6" s="876"/>
      <c r="BY6" s="876"/>
      <c r="BZ6" s="876" t="s">
        <v>326</v>
      </c>
      <c r="CA6" s="876"/>
      <c r="CB6" s="876"/>
      <c r="CC6" s="876"/>
      <c r="CD6" s="876"/>
      <c r="CE6" s="876"/>
      <c r="CF6" s="876"/>
      <c r="CG6" s="876"/>
      <c r="CH6" s="876"/>
      <c r="CI6" s="876"/>
      <c r="CJ6" s="876"/>
      <c r="CK6" s="876"/>
      <c r="CL6" s="876"/>
      <c r="CM6" s="876"/>
      <c r="CN6" s="876"/>
      <c r="CO6" s="876"/>
      <c r="CP6" s="876"/>
      <c r="CQ6" s="876"/>
      <c r="CR6" s="876"/>
      <c r="CS6" s="876"/>
      <c r="CT6" s="876"/>
      <c r="CU6" s="645" t="s">
        <v>380</v>
      </c>
      <c r="CV6" s="645"/>
      <c r="CW6" s="645"/>
      <c r="CX6" s="645"/>
      <c r="CY6" s="645"/>
      <c r="CZ6" s="645"/>
      <c r="DA6" s="645"/>
      <c r="DB6" s="645"/>
      <c r="DC6" s="645"/>
      <c r="DD6" s="645"/>
      <c r="DE6" s="645"/>
      <c r="DF6" s="645"/>
      <c r="DG6" s="645"/>
      <c r="DH6" s="645"/>
      <c r="DI6" s="645"/>
      <c r="DJ6" s="851" t="s">
        <v>379</v>
      </c>
      <c r="DK6" s="851"/>
      <c r="DL6" s="851"/>
      <c r="DM6" s="851"/>
      <c r="DN6" s="851"/>
      <c r="DO6" s="851"/>
      <c r="DQ6" s="4" t="str">
        <f>CONCATENATE(PLAN!O7," ",PLAN!P7," ",PLAN!Q7)</f>
        <v xml:space="preserve">  </v>
      </c>
      <c r="DR6" s="4" t="s">
        <v>408</v>
      </c>
    </row>
    <row r="7" spans="1:126" ht="18.75" customHeight="1" x14ac:dyDescent="0.25">
      <c r="O7" s="732" t="s">
        <v>327</v>
      </c>
      <c r="P7" s="732"/>
      <c r="Q7" s="732"/>
      <c r="R7" s="732"/>
      <c r="S7" s="732"/>
      <c r="T7" s="732"/>
      <c r="U7" s="851" t="s">
        <v>329</v>
      </c>
      <c r="V7" s="851"/>
      <c r="W7" s="851"/>
      <c r="X7" s="851"/>
      <c r="Y7" s="851"/>
      <c r="Z7" s="851"/>
      <c r="AA7" s="851"/>
      <c r="AB7" s="851"/>
      <c r="AC7" s="851"/>
      <c r="AD7" s="877" t="s">
        <v>328</v>
      </c>
      <c r="AE7" s="877"/>
      <c r="AF7" s="877"/>
      <c r="AG7" s="877"/>
      <c r="AH7" s="877"/>
      <c r="AI7" s="877"/>
      <c r="AJ7" s="732" t="s">
        <v>327</v>
      </c>
      <c r="AK7" s="732"/>
      <c r="AL7" s="732"/>
      <c r="AM7" s="732"/>
      <c r="AN7" s="732"/>
      <c r="AO7" s="732"/>
      <c r="AP7" s="851" t="s">
        <v>330</v>
      </c>
      <c r="AQ7" s="851"/>
      <c r="AR7" s="851"/>
      <c r="AS7" s="851"/>
      <c r="AT7" s="851"/>
      <c r="AU7" s="851"/>
      <c r="AV7" s="851"/>
      <c r="AW7" s="851"/>
      <c r="AX7" s="851"/>
      <c r="AY7" s="899" t="s">
        <v>328</v>
      </c>
      <c r="AZ7" s="899"/>
      <c r="BA7" s="899"/>
      <c r="BB7" s="899"/>
      <c r="BC7" s="899"/>
      <c r="BD7" s="899"/>
      <c r="BE7" s="732" t="s">
        <v>327</v>
      </c>
      <c r="BF7" s="732"/>
      <c r="BG7" s="732"/>
      <c r="BH7" s="732"/>
      <c r="BI7" s="732"/>
      <c r="BJ7" s="732"/>
      <c r="BK7" s="649" t="s">
        <v>331</v>
      </c>
      <c r="BL7" s="649"/>
      <c r="BM7" s="649"/>
      <c r="BN7" s="649"/>
      <c r="BO7" s="649"/>
      <c r="BP7" s="649"/>
      <c r="BQ7" s="649"/>
      <c r="BR7" s="649"/>
      <c r="BS7" s="649"/>
      <c r="BT7" s="899" t="s">
        <v>328</v>
      </c>
      <c r="BU7" s="899"/>
      <c r="BV7" s="899"/>
      <c r="BW7" s="899"/>
      <c r="BX7" s="899"/>
      <c r="BY7" s="899"/>
      <c r="BZ7" s="732" t="s">
        <v>327</v>
      </c>
      <c r="CA7" s="732"/>
      <c r="CB7" s="732"/>
      <c r="CC7" s="732"/>
      <c r="CD7" s="732"/>
      <c r="CE7" s="732"/>
      <c r="CF7" s="851" t="s">
        <v>332</v>
      </c>
      <c r="CG7" s="851"/>
      <c r="CH7" s="851"/>
      <c r="CI7" s="851"/>
      <c r="CJ7" s="851"/>
      <c r="CK7" s="851"/>
      <c r="CL7" s="851"/>
      <c r="CM7" s="851"/>
      <c r="CN7" s="851"/>
      <c r="CO7" s="899" t="s">
        <v>328</v>
      </c>
      <c r="CP7" s="899"/>
      <c r="CQ7" s="899"/>
      <c r="CR7" s="899"/>
      <c r="CS7" s="899"/>
      <c r="CT7" s="899"/>
      <c r="CU7" s="907" t="s">
        <v>381</v>
      </c>
      <c r="CV7" s="907"/>
      <c r="CW7" s="907"/>
      <c r="CX7" s="907"/>
      <c r="CY7" s="907"/>
      <c r="CZ7" s="907"/>
      <c r="DA7" s="907"/>
      <c r="DB7" s="907"/>
      <c r="DC7" s="907"/>
      <c r="DD7" s="907"/>
      <c r="DE7" s="907"/>
      <c r="DF7" s="907"/>
      <c r="DG7" s="907"/>
      <c r="DH7" s="907"/>
      <c r="DI7" s="907"/>
      <c r="DJ7" s="851"/>
      <c r="DK7" s="851"/>
      <c r="DL7" s="851"/>
      <c r="DM7" s="851"/>
      <c r="DN7" s="851"/>
      <c r="DO7" s="851"/>
      <c r="DQ7" s="4">
        <f>PLAN!A1</f>
        <v>0</v>
      </c>
    </row>
    <row r="8" spans="1:126" ht="18" customHeight="1" x14ac:dyDescent="0.25">
      <c r="O8" s="732"/>
      <c r="P8" s="732"/>
      <c r="Q8" s="732"/>
      <c r="R8" s="732"/>
      <c r="S8" s="732"/>
      <c r="T8" s="732"/>
      <c r="U8" s="851"/>
      <c r="V8" s="851"/>
      <c r="W8" s="851"/>
      <c r="X8" s="851"/>
      <c r="Y8" s="851"/>
      <c r="Z8" s="851"/>
      <c r="AA8" s="851"/>
      <c r="AB8" s="851"/>
      <c r="AC8" s="851"/>
      <c r="AD8" s="851" t="str">
        <f>IFERROR(IF(PLAN!W1&gt;=1,VLOOKUP(DQ7,PLAN!C4:K245,2,0),""),"")</f>
        <v/>
      </c>
      <c r="AE8" s="851"/>
      <c r="AF8" s="851"/>
      <c r="AG8" s="851"/>
      <c r="AH8" s="851"/>
      <c r="AI8" s="851"/>
      <c r="AJ8" s="732"/>
      <c r="AK8" s="732"/>
      <c r="AL8" s="732"/>
      <c r="AM8" s="732"/>
      <c r="AN8" s="732"/>
      <c r="AO8" s="732"/>
      <c r="AP8" s="851"/>
      <c r="AQ8" s="851"/>
      <c r="AR8" s="851"/>
      <c r="AS8" s="851"/>
      <c r="AT8" s="851"/>
      <c r="AU8" s="851"/>
      <c r="AV8" s="851"/>
      <c r="AW8" s="851"/>
      <c r="AX8" s="851"/>
      <c r="AY8" s="851" t="str">
        <f>AD8</f>
        <v/>
      </c>
      <c r="AZ8" s="851"/>
      <c r="BA8" s="851"/>
      <c r="BB8" s="851"/>
      <c r="BC8" s="851"/>
      <c r="BD8" s="851"/>
      <c r="BE8" s="732"/>
      <c r="BF8" s="732"/>
      <c r="BG8" s="732"/>
      <c r="BH8" s="732"/>
      <c r="BI8" s="732"/>
      <c r="BJ8" s="732"/>
      <c r="BK8" s="649"/>
      <c r="BL8" s="649"/>
      <c r="BM8" s="649"/>
      <c r="BN8" s="649"/>
      <c r="BO8" s="649"/>
      <c r="BP8" s="649"/>
      <c r="BQ8" s="649"/>
      <c r="BR8" s="649"/>
      <c r="BS8" s="649"/>
      <c r="BT8" s="851" t="str">
        <f>AY8</f>
        <v/>
      </c>
      <c r="BU8" s="851"/>
      <c r="BV8" s="851"/>
      <c r="BW8" s="851"/>
      <c r="BX8" s="851"/>
      <c r="BY8" s="851"/>
      <c r="BZ8" s="732"/>
      <c r="CA8" s="732"/>
      <c r="CB8" s="732"/>
      <c r="CC8" s="732"/>
      <c r="CD8" s="732"/>
      <c r="CE8" s="732"/>
      <c r="CF8" s="851"/>
      <c r="CG8" s="851"/>
      <c r="CH8" s="851"/>
      <c r="CI8" s="851"/>
      <c r="CJ8" s="851"/>
      <c r="CK8" s="851"/>
      <c r="CL8" s="851"/>
      <c r="CM8" s="851"/>
      <c r="CN8" s="851"/>
      <c r="CO8" s="851" t="str">
        <f>BT8</f>
        <v/>
      </c>
      <c r="CP8" s="851"/>
      <c r="CQ8" s="851"/>
      <c r="CR8" s="851"/>
      <c r="CS8" s="851"/>
      <c r="CT8" s="851"/>
      <c r="CU8" s="646" t="str">
        <f>IFERROR(IF(LEN(CO8)&gt;=2,CONCATENATE(CO8," ","(",DQ5,DR6,DQ6,")"),""),"")</f>
        <v/>
      </c>
      <c r="CV8" s="647"/>
      <c r="CW8" s="647"/>
      <c r="CX8" s="647"/>
      <c r="CY8" s="647"/>
      <c r="CZ8" s="647"/>
      <c r="DA8" s="647"/>
      <c r="DB8" s="647"/>
      <c r="DC8" s="647"/>
      <c r="DD8" s="647"/>
      <c r="DE8" s="647"/>
      <c r="DF8" s="647"/>
      <c r="DG8" s="647"/>
      <c r="DH8" s="647"/>
      <c r="DI8" s="647"/>
      <c r="DJ8" s="647"/>
      <c r="DK8" s="647"/>
      <c r="DL8" s="647"/>
      <c r="DM8" s="647"/>
      <c r="DN8" s="647"/>
      <c r="DO8" s="648"/>
    </row>
    <row r="9" spans="1:126" ht="18.75" customHeight="1" x14ac:dyDescent="0.25">
      <c r="O9" s="650" t="str">
        <f>CONCATENATE(HOME!Z10," (",HOME!M10,HOME!Q10,")")</f>
        <v xml:space="preserve"> (भाग संख्या-)</v>
      </c>
      <c r="P9" s="878"/>
      <c r="Q9" s="878"/>
      <c r="R9" s="878"/>
      <c r="S9" s="878"/>
      <c r="T9" s="878"/>
      <c r="U9" s="878"/>
      <c r="V9" s="878"/>
      <c r="W9" s="878"/>
      <c r="X9" s="878"/>
      <c r="Y9" s="878"/>
      <c r="Z9" s="651"/>
      <c r="AA9" s="879" t="s">
        <v>334</v>
      </c>
      <c r="AB9" s="880"/>
      <c r="AC9" s="880"/>
      <c r="AD9" s="880"/>
      <c r="AE9" s="878" t="str">
        <f>CONCATENATE(HOME!AJ4," (",HOME!AR4,")")</f>
        <v xml:space="preserve"> ()</v>
      </c>
      <c r="AF9" s="878"/>
      <c r="AG9" s="878"/>
      <c r="AH9" s="878"/>
      <c r="AI9" s="651"/>
      <c r="AJ9" s="650" t="str">
        <f>O9</f>
        <v xml:space="preserve"> (भाग संख्या-)</v>
      </c>
      <c r="AK9" s="878"/>
      <c r="AL9" s="878"/>
      <c r="AM9" s="878"/>
      <c r="AN9" s="878"/>
      <c r="AO9" s="878"/>
      <c r="AP9" s="878"/>
      <c r="AQ9" s="878"/>
      <c r="AR9" s="878"/>
      <c r="AS9" s="878"/>
      <c r="AT9" s="878"/>
      <c r="AU9" s="651"/>
      <c r="AV9" s="879" t="s">
        <v>334</v>
      </c>
      <c r="AW9" s="880"/>
      <c r="AX9" s="880"/>
      <c r="AY9" s="880"/>
      <c r="AZ9" s="878" t="str">
        <f>AE9</f>
        <v xml:space="preserve"> ()</v>
      </c>
      <c r="BA9" s="878"/>
      <c r="BB9" s="878"/>
      <c r="BC9" s="878"/>
      <c r="BD9" s="651"/>
      <c r="BE9" s="650" t="str">
        <f>AJ9</f>
        <v xml:space="preserve"> (भाग संख्या-)</v>
      </c>
      <c r="BF9" s="878"/>
      <c r="BG9" s="878"/>
      <c r="BH9" s="878"/>
      <c r="BI9" s="878"/>
      <c r="BJ9" s="878"/>
      <c r="BK9" s="878"/>
      <c r="BL9" s="878"/>
      <c r="BM9" s="878"/>
      <c r="BN9" s="878"/>
      <c r="BO9" s="878"/>
      <c r="BP9" s="651"/>
      <c r="BQ9" s="879" t="s">
        <v>334</v>
      </c>
      <c r="BR9" s="880"/>
      <c r="BS9" s="880"/>
      <c r="BT9" s="880"/>
      <c r="BU9" s="878" t="str">
        <f>AZ9</f>
        <v xml:space="preserve"> ()</v>
      </c>
      <c r="BV9" s="878"/>
      <c r="BW9" s="878"/>
      <c r="BX9" s="878"/>
      <c r="BY9" s="651"/>
      <c r="BZ9" s="650" t="str">
        <f>BE9</f>
        <v xml:space="preserve"> (भाग संख्या-)</v>
      </c>
      <c r="CA9" s="878"/>
      <c r="CB9" s="878"/>
      <c r="CC9" s="878"/>
      <c r="CD9" s="878"/>
      <c r="CE9" s="878"/>
      <c r="CF9" s="878"/>
      <c r="CG9" s="878"/>
      <c r="CH9" s="878"/>
      <c r="CI9" s="878"/>
      <c r="CJ9" s="878"/>
      <c r="CK9" s="878"/>
      <c r="CL9" s="879" t="s">
        <v>334</v>
      </c>
      <c r="CM9" s="880"/>
      <c r="CN9" s="880"/>
      <c r="CO9" s="880"/>
      <c r="CP9" s="878" t="str">
        <f>BU9</f>
        <v xml:space="preserve"> ()</v>
      </c>
      <c r="CQ9" s="878"/>
      <c r="CR9" s="878"/>
      <c r="CS9" s="878"/>
      <c r="CT9" s="651"/>
      <c r="CU9" s="900" t="s">
        <v>2</v>
      </c>
      <c r="CV9" s="901"/>
      <c r="CW9" s="901"/>
      <c r="CX9" s="901"/>
      <c r="CY9" s="901"/>
      <c r="CZ9" s="901"/>
      <c r="DA9" s="901"/>
      <c r="DB9" s="901"/>
      <c r="DC9" s="901"/>
      <c r="DD9" s="902"/>
      <c r="DE9" s="903">
        <f>HOME!O6</f>
        <v>0</v>
      </c>
      <c r="DF9" s="904"/>
      <c r="DG9" s="904"/>
      <c r="DH9" s="904"/>
      <c r="DI9" s="904"/>
      <c r="DJ9" s="904"/>
      <c r="DK9" s="904"/>
      <c r="DL9" s="904"/>
      <c r="DM9" s="904"/>
      <c r="DN9" s="904"/>
      <c r="DO9" s="905"/>
    </row>
    <row r="10" spans="1:126" ht="18.75" customHeight="1" x14ac:dyDescent="0.25">
      <c r="O10" s="823" t="s">
        <v>335</v>
      </c>
      <c r="P10" s="886"/>
      <c r="Q10" s="886"/>
      <c r="R10" s="886"/>
      <c r="S10" s="886"/>
      <c r="T10" s="821"/>
      <c r="U10" s="888" t="s">
        <v>336</v>
      </c>
      <c r="V10" s="889"/>
      <c r="W10" s="889"/>
      <c r="X10" s="889"/>
      <c r="Y10" s="889"/>
      <c r="Z10" s="889"/>
      <c r="AA10" s="889"/>
      <c r="AB10" s="889"/>
      <c r="AC10" s="890"/>
      <c r="AD10" s="877" t="s">
        <v>338</v>
      </c>
      <c r="AE10" s="877"/>
      <c r="AF10" s="877"/>
      <c r="AG10" s="877" t="s">
        <v>339</v>
      </c>
      <c r="AH10" s="877"/>
      <c r="AI10" s="877"/>
      <c r="AJ10" s="823" t="s">
        <v>335</v>
      </c>
      <c r="AK10" s="886"/>
      <c r="AL10" s="886"/>
      <c r="AM10" s="886"/>
      <c r="AN10" s="886"/>
      <c r="AO10" s="821"/>
      <c r="AP10" s="888" t="s">
        <v>336</v>
      </c>
      <c r="AQ10" s="889"/>
      <c r="AR10" s="889"/>
      <c r="AS10" s="889"/>
      <c r="AT10" s="889"/>
      <c r="AU10" s="889"/>
      <c r="AV10" s="889"/>
      <c r="AW10" s="889"/>
      <c r="AX10" s="890"/>
      <c r="AY10" s="877" t="s">
        <v>338</v>
      </c>
      <c r="AZ10" s="877"/>
      <c r="BA10" s="877"/>
      <c r="BB10" s="877" t="s">
        <v>339</v>
      </c>
      <c r="BC10" s="877"/>
      <c r="BD10" s="877"/>
      <c r="BE10" s="823" t="s">
        <v>335</v>
      </c>
      <c r="BF10" s="886"/>
      <c r="BG10" s="886"/>
      <c r="BH10" s="886"/>
      <c r="BI10" s="886"/>
      <c r="BJ10" s="821"/>
      <c r="BK10" s="888" t="s">
        <v>336</v>
      </c>
      <c r="BL10" s="889"/>
      <c r="BM10" s="889"/>
      <c r="BN10" s="889"/>
      <c r="BO10" s="889"/>
      <c r="BP10" s="889"/>
      <c r="BQ10" s="889"/>
      <c r="BR10" s="889"/>
      <c r="BS10" s="890"/>
      <c r="BT10" s="877" t="s">
        <v>338</v>
      </c>
      <c r="BU10" s="877"/>
      <c r="BV10" s="877"/>
      <c r="BW10" s="877" t="s">
        <v>339</v>
      </c>
      <c r="BX10" s="877"/>
      <c r="BY10" s="877"/>
      <c r="BZ10" s="823" t="s">
        <v>335</v>
      </c>
      <c r="CA10" s="886"/>
      <c r="CB10" s="886"/>
      <c r="CC10" s="886"/>
      <c r="CD10" s="886"/>
      <c r="CE10" s="821"/>
      <c r="CF10" s="888" t="s">
        <v>336</v>
      </c>
      <c r="CG10" s="889"/>
      <c r="CH10" s="889"/>
      <c r="CI10" s="889"/>
      <c r="CJ10" s="889"/>
      <c r="CK10" s="889"/>
      <c r="CL10" s="889"/>
      <c r="CM10" s="889"/>
      <c r="CN10" s="890"/>
      <c r="CO10" s="877" t="s">
        <v>338</v>
      </c>
      <c r="CP10" s="877"/>
      <c r="CQ10" s="877"/>
      <c r="CR10" s="877" t="s">
        <v>339</v>
      </c>
      <c r="CS10" s="877"/>
      <c r="CT10" s="877"/>
      <c r="CU10" s="846" t="s">
        <v>376</v>
      </c>
      <c r="CV10" s="847"/>
      <c r="CW10" s="847"/>
      <c r="CX10" s="847"/>
      <c r="CY10" s="647">
        <f>HOME!Q10</f>
        <v>0</v>
      </c>
      <c r="CZ10" s="647"/>
      <c r="DA10" s="647"/>
      <c r="DB10" s="647"/>
      <c r="DC10" s="647"/>
      <c r="DD10" s="648"/>
      <c r="DE10" s="466" t="s">
        <v>378</v>
      </c>
      <c r="DF10" s="950"/>
      <c r="DG10" s="950"/>
      <c r="DH10" s="647">
        <f>HOME!Z10</f>
        <v>0</v>
      </c>
      <c r="DI10" s="647"/>
      <c r="DJ10" s="647"/>
      <c r="DK10" s="647"/>
      <c r="DL10" s="647"/>
      <c r="DM10" s="647"/>
      <c r="DN10" s="647"/>
      <c r="DO10" s="647"/>
      <c r="DQ10" s="4">
        <f>COUNTIF(DQ17:DQ216,"&lt;=2000")</f>
        <v>200</v>
      </c>
      <c r="DR10" s="4">
        <f t="shared" ref="DR10:DT10" si="0">COUNTIF(DR17:DR216,"&lt;=2000")</f>
        <v>200</v>
      </c>
      <c r="DS10" s="4">
        <f t="shared" si="0"/>
        <v>200</v>
      </c>
      <c r="DT10" s="4">
        <f t="shared" si="0"/>
        <v>200</v>
      </c>
      <c r="DV10" s="4">
        <f>COUNTIF(DV17:DV256,"&lt;=2000")</f>
        <v>240</v>
      </c>
    </row>
    <row r="11" spans="1:126" ht="18" customHeight="1" x14ac:dyDescent="0.25">
      <c r="O11" s="645">
        <f>IFERROR(IF($A$5&gt;=$A17,1,0),0)</f>
        <v>0</v>
      </c>
      <c r="P11" s="645"/>
      <c r="Q11" s="645"/>
      <c r="R11" s="645"/>
      <c r="S11" s="645"/>
      <c r="T11" s="645"/>
      <c r="U11" s="891" t="s">
        <v>337</v>
      </c>
      <c r="V11" s="892"/>
      <c r="W11" s="892"/>
      <c r="X11" s="892"/>
      <c r="Y11" s="892"/>
      <c r="Z11" s="892"/>
      <c r="AA11" s="892"/>
      <c r="AB11" s="892"/>
      <c r="AC11" s="893"/>
      <c r="AD11" s="887">
        <f>PLAN!R1</f>
        <v>0</v>
      </c>
      <c r="AE11" s="887"/>
      <c r="AF11" s="887"/>
      <c r="AG11" s="887">
        <f>PLAN!R2</f>
        <v>0</v>
      </c>
      <c r="AH11" s="887"/>
      <c r="AI11" s="887"/>
      <c r="AJ11" s="645">
        <f>IFERROR(IF($B$5&gt;=$A17,1,0),0)</f>
        <v>0</v>
      </c>
      <c r="AK11" s="645"/>
      <c r="AL11" s="645"/>
      <c r="AM11" s="645"/>
      <c r="AN11" s="645"/>
      <c r="AO11" s="645"/>
      <c r="AP11" s="891" t="s">
        <v>337</v>
      </c>
      <c r="AQ11" s="892"/>
      <c r="AR11" s="892"/>
      <c r="AS11" s="892"/>
      <c r="AT11" s="892"/>
      <c r="AU11" s="892"/>
      <c r="AV11" s="892"/>
      <c r="AW11" s="892"/>
      <c r="AX11" s="893"/>
      <c r="AY11" s="887">
        <f>AD11</f>
        <v>0</v>
      </c>
      <c r="AZ11" s="887"/>
      <c r="BA11" s="887"/>
      <c r="BB11" s="887">
        <f>AG11</f>
        <v>0</v>
      </c>
      <c r="BC11" s="887"/>
      <c r="BD11" s="887"/>
      <c r="BE11" s="645">
        <f>IFERROR(IF($C$5&gt;=$A17,1,0),0)</f>
        <v>0</v>
      </c>
      <c r="BF11" s="645"/>
      <c r="BG11" s="645"/>
      <c r="BH11" s="645"/>
      <c r="BI11" s="645"/>
      <c r="BJ11" s="645"/>
      <c r="BK11" s="891" t="s">
        <v>337</v>
      </c>
      <c r="BL11" s="892"/>
      <c r="BM11" s="892"/>
      <c r="BN11" s="892"/>
      <c r="BO11" s="892"/>
      <c r="BP11" s="892"/>
      <c r="BQ11" s="892"/>
      <c r="BR11" s="892"/>
      <c r="BS11" s="893"/>
      <c r="BT11" s="887">
        <f>AY11</f>
        <v>0</v>
      </c>
      <c r="BU11" s="887"/>
      <c r="BV11" s="887"/>
      <c r="BW11" s="887">
        <f>BB11</f>
        <v>0</v>
      </c>
      <c r="BX11" s="887"/>
      <c r="BY11" s="887"/>
      <c r="BZ11" s="645">
        <f>IFERROR(IF($D$5&gt;=$A17,1,0),0)</f>
        <v>0</v>
      </c>
      <c r="CA11" s="645"/>
      <c r="CB11" s="645"/>
      <c r="CC11" s="645"/>
      <c r="CD11" s="645"/>
      <c r="CE11" s="645"/>
      <c r="CF11" s="891" t="s">
        <v>337</v>
      </c>
      <c r="CG11" s="892"/>
      <c r="CH11" s="892"/>
      <c r="CI11" s="892"/>
      <c r="CJ11" s="892"/>
      <c r="CK11" s="892"/>
      <c r="CL11" s="892"/>
      <c r="CM11" s="892"/>
      <c r="CN11" s="893"/>
      <c r="CO11" s="887">
        <f>BT11</f>
        <v>0</v>
      </c>
      <c r="CP11" s="887"/>
      <c r="CQ11" s="887"/>
      <c r="CR11" s="887">
        <f>BW11</f>
        <v>0</v>
      </c>
      <c r="CS11" s="887"/>
      <c r="CT11" s="887"/>
      <c r="CU11" s="917" t="s">
        <v>377</v>
      </c>
      <c r="CV11" s="918"/>
      <c r="CW11" s="918"/>
      <c r="CX11" s="918"/>
      <c r="CY11" s="647">
        <f>HOME!AR4</f>
        <v>0</v>
      </c>
      <c r="CZ11" s="647">
        <v>126</v>
      </c>
      <c r="DA11" s="647"/>
      <c r="DB11" s="647"/>
      <c r="DC11" s="647"/>
      <c r="DD11" s="648"/>
      <c r="DE11" s="846" t="s">
        <v>334</v>
      </c>
      <c r="DF11" s="847"/>
      <c r="DG11" s="847"/>
      <c r="DH11" s="847"/>
      <c r="DI11" s="647">
        <f>HOME!AJ4</f>
        <v>0</v>
      </c>
      <c r="DJ11" s="647"/>
      <c r="DK11" s="647"/>
      <c r="DL11" s="647"/>
      <c r="DM11" s="647"/>
      <c r="DN11" s="647"/>
      <c r="DO11" s="647"/>
      <c r="DQ11" s="4">
        <f>COUNTIF(DQ17:DQ216,"&gt;=2000")</f>
        <v>0</v>
      </c>
      <c r="DR11" s="4">
        <f t="shared" ref="DR11:DT11" si="1">COUNTIF(DR17:DR216,"&gt;=2000")</f>
        <v>0</v>
      </c>
      <c r="DS11" s="4">
        <f t="shared" si="1"/>
        <v>0</v>
      </c>
      <c r="DT11" s="4">
        <f t="shared" si="1"/>
        <v>0</v>
      </c>
      <c r="DV11" s="4">
        <f>COUNTIF(DV17:DV256,"&gt;=2000")</f>
        <v>0</v>
      </c>
    </row>
    <row r="12" spans="1:126" ht="18.75" customHeight="1" x14ac:dyDescent="0.25">
      <c r="O12" s="823" t="s">
        <v>333</v>
      </c>
      <c r="P12" s="886"/>
      <c r="Q12" s="886"/>
      <c r="R12" s="886"/>
      <c r="S12" s="886"/>
      <c r="T12" s="886"/>
      <c r="U12" s="886"/>
      <c r="V12" s="886"/>
      <c r="W12" s="886"/>
      <c r="X12" s="886"/>
      <c r="Y12" s="886"/>
      <c r="Z12" s="886"/>
      <c r="AA12" s="886"/>
      <c r="AB12" s="886"/>
      <c r="AC12" s="886"/>
      <c r="AD12" s="886"/>
      <c r="AE12" s="886"/>
      <c r="AF12" s="886"/>
      <c r="AG12" s="886"/>
      <c r="AH12" s="886"/>
      <c r="AI12" s="821"/>
      <c r="AJ12" s="823" t="s">
        <v>333</v>
      </c>
      <c r="AK12" s="886"/>
      <c r="AL12" s="886"/>
      <c r="AM12" s="886"/>
      <c r="AN12" s="886"/>
      <c r="AO12" s="886"/>
      <c r="AP12" s="886"/>
      <c r="AQ12" s="886"/>
      <c r="AR12" s="886"/>
      <c r="AS12" s="886"/>
      <c r="AT12" s="886"/>
      <c r="AU12" s="886"/>
      <c r="AV12" s="886"/>
      <c r="AW12" s="886"/>
      <c r="AX12" s="886"/>
      <c r="AY12" s="886"/>
      <c r="AZ12" s="886"/>
      <c r="BA12" s="886"/>
      <c r="BB12" s="886"/>
      <c r="BC12" s="886"/>
      <c r="BD12" s="821"/>
      <c r="BE12" s="823" t="s">
        <v>333</v>
      </c>
      <c r="BF12" s="886"/>
      <c r="BG12" s="886"/>
      <c r="BH12" s="886"/>
      <c r="BI12" s="886"/>
      <c r="BJ12" s="886"/>
      <c r="BK12" s="886"/>
      <c r="BL12" s="886"/>
      <c r="BM12" s="886"/>
      <c r="BN12" s="886"/>
      <c r="BO12" s="886"/>
      <c r="BP12" s="886"/>
      <c r="BQ12" s="886"/>
      <c r="BR12" s="886"/>
      <c r="BS12" s="886"/>
      <c r="BT12" s="886"/>
      <c r="BU12" s="886"/>
      <c r="BV12" s="886"/>
      <c r="BW12" s="886"/>
      <c r="BX12" s="886"/>
      <c r="BY12" s="821"/>
      <c r="BZ12" s="823" t="s">
        <v>333</v>
      </c>
      <c r="CA12" s="886"/>
      <c r="CB12" s="886"/>
      <c r="CC12" s="886"/>
      <c r="CD12" s="886"/>
      <c r="CE12" s="886"/>
      <c r="CF12" s="886"/>
      <c r="CG12" s="886"/>
      <c r="CH12" s="886"/>
      <c r="CI12" s="886"/>
      <c r="CJ12" s="886"/>
      <c r="CK12" s="886"/>
      <c r="CL12" s="886"/>
      <c r="CM12" s="886"/>
      <c r="CN12" s="886"/>
      <c r="CO12" s="886"/>
      <c r="CP12" s="886"/>
      <c r="CQ12" s="886"/>
      <c r="CR12" s="886"/>
      <c r="CS12" s="886"/>
      <c r="CT12" s="821"/>
      <c r="CU12" s="937" t="s">
        <v>374</v>
      </c>
      <c r="CV12" s="938"/>
      <c r="CW12" s="938"/>
      <c r="CX12" s="938"/>
      <c r="CY12" s="938"/>
      <c r="CZ12" s="938"/>
      <c r="DA12" s="938"/>
      <c r="DB12" s="938"/>
      <c r="DC12" s="938"/>
      <c r="DD12" s="938"/>
      <c r="DE12" s="938"/>
      <c r="DF12" s="938"/>
      <c r="DG12" s="938"/>
      <c r="DH12" s="938"/>
      <c r="DI12" s="938"/>
      <c r="DJ12" s="938"/>
      <c r="DK12" s="938"/>
      <c r="DL12" s="938"/>
      <c r="DM12" s="938"/>
      <c r="DN12" s="938"/>
      <c r="DO12" s="939"/>
    </row>
    <row r="13" spans="1:126" ht="32.1" customHeight="1" x14ac:dyDescent="0.25">
      <c r="O13" s="869" t="s">
        <v>347</v>
      </c>
      <c r="P13" s="864" t="s">
        <v>340</v>
      </c>
      <c r="Q13" s="585"/>
      <c r="R13" s="865"/>
      <c r="S13" s="864" t="s">
        <v>341</v>
      </c>
      <c r="T13" s="585"/>
      <c r="U13" s="865"/>
      <c r="V13" s="864" t="s">
        <v>17</v>
      </c>
      <c r="W13" s="585"/>
      <c r="X13" s="865"/>
      <c r="Y13" s="864" t="s">
        <v>122</v>
      </c>
      <c r="Z13" s="865"/>
      <c r="AA13" s="864" t="s">
        <v>342</v>
      </c>
      <c r="AB13" s="585"/>
      <c r="AC13" s="865"/>
      <c r="AD13" s="864" t="s">
        <v>343</v>
      </c>
      <c r="AE13" s="585"/>
      <c r="AF13" s="865"/>
      <c r="AG13" s="864" t="s">
        <v>344</v>
      </c>
      <c r="AH13" s="585"/>
      <c r="AI13" s="865"/>
      <c r="AJ13" s="869" t="s">
        <v>347</v>
      </c>
      <c r="AK13" s="864" t="s">
        <v>340</v>
      </c>
      <c r="AL13" s="585"/>
      <c r="AM13" s="865"/>
      <c r="AN13" s="864" t="s">
        <v>348</v>
      </c>
      <c r="AO13" s="585"/>
      <c r="AP13" s="865"/>
      <c r="AQ13" s="864" t="s">
        <v>349</v>
      </c>
      <c r="AR13" s="585"/>
      <c r="AS13" s="585"/>
      <c r="AT13" s="585"/>
      <c r="AU13" s="585"/>
      <c r="AV13" s="865"/>
      <c r="AW13" s="864" t="s">
        <v>351</v>
      </c>
      <c r="AX13" s="865"/>
      <c r="AY13" s="864" t="s">
        <v>343</v>
      </c>
      <c r="AZ13" s="585"/>
      <c r="BA13" s="865"/>
      <c r="BB13" s="864" t="s">
        <v>344</v>
      </c>
      <c r="BC13" s="585"/>
      <c r="BD13" s="865"/>
      <c r="BE13" s="869" t="s">
        <v>347</v>
      </c>
      <c r="BF13" s="864" t="s">
        <v>340</v>
      </c>
      <c r="BG13" s="585"/>
      <c r="BH13" s="865"/>
      <c r="BI13" s="864" t="s">
        <v>356</v>
      </c>
      <c r="BJ13" s="585"/>
      <c r="BK13" s="585"/>
      <c r="BL13" s="865"/>
      <c r="BM13" s="881" t="s">
        <v>357</v>
      </c>
      <c r="BN13" s="571"/>
      <c r="BO13" s="571"/>
      <c r="BP13" s="882"/>
      <c r="BQ13" s="864" t="s">
        <v>351</v>
      </c>
      <c r="BR13" s="585"/>
      <c r="BS13" s="865"/>
      <c r="BT13" s="864" t="s">
        <v>343</v>
      </c>
      <c r="BU13" s="585"/>
      <c r="BV13" s="865"/>
      <c r="BW13" s="864" t="s">
        <v>344</v>
      </c>
      <c r="BX13" s="585"/>
      <c r="BY13" s="865"/>
      <c r="BZ13" s="873" t="s">
        <v>347</v>
      </c>
      <c r="CA13" s="852" t="s">
        <v>340</v>
      </c>
      <c r="CB13" s="853"/>
      <c r="CC13" s="854"/>
      <c r="CD13" s="852" t="s">
        <v>365</v>
      </c>
      <c r="CE13" s="853"/>
      <c r="CF13" s="854"/>
      <c r="CG13" s="881" t="s">
        <v>358</v>
      </c>
      <c r="CH13" s="571"/>
      <c r="CI13" s="571"/>
      <c r="CJ13" s="571"/>
      <c r="CK13" s="571"/>
      <c r="CL13" s="571"/>
      <c r="CM13" s="571"/>
      <c r="CN13" s="571"/>
      <c r="CO13" s="571"/>
      <c r="CP13" s="571"/>
      <c r="CQ13" s="571"/>
      <c r="CR13" s="882"/>
      <c r="CS13" s="864" t="s">
        <v>344</v>
      </c>
      <c r="CT13" s="865"/>
      <c r="CU13" s="940"/>
      <c r="CV13" s="941"/>
      <c r="CW13" s="941"/>
      <c r="CX13" s="941"/>
      <c r="CY13" s="941"/>
      <c r="CZ13" s="941"/>
      <c r="DA13" s="941"/>
      <c r="DB13" s="941"/>
      <c r="DC13" s="941"/>
      <c r="DD13" s="941"/>
      <c r="DE13" s="941"/>
      <c r="DF13" s="941"/>
      <c r="DG13" s="941"/>
      <c r="DH13" s="941"/>
      <c r="DI13" s="941"/>
      <c r="DJ13" s="941"/>
      <c r="DK13" s="941"/>
      <c r="DL13" s="941"/>
      <c r="DM13" s="941"/>
      <c r="DN13" s="941"/>
      <c r="DO13" s="942"/>
    </row>
    <row r="14" spans="1:126" ht="32.1" customHeight="1" x14ac:dyDescent="0.25">
      <c r="O14" s="670"/>
      <c r="P14" s="866"/>
      <c r="Q14" s="867"/>
      <c r="R14" s="868"/>
      <c r="S14" s="866"/>
      <c r="T14" s="867"/>
      <c r="U14" s="868"/>
      <c r="V14" s="866"/>
      <c r="W14" s="867"/>
      <c r="X14" s="868"/>
      <c r="Y14" s="866"/>
      <c r="Z14" s="868"/>
      <c r="AA14" s="866"/>
      <c r="AB14" s="867"/>
      <c r="AC14" s="868"/>
      <c r="AD14" s="866"/>
      <c r="AE14" s="867"/>
      <c r="AF14" s="868"/>
      <c r="AG14" s="866"/>
      <c r="AH14" s="867"/>
      <c r="AI14" s="868"/>
      <c r="AJ14" s="670"/>
      <c r="AK14" s="866"/>
      <c r="AL14" s="867"/>
      <c r="AM14" s="868"/>
      <c r="AN14" s="866"/>
      <c r="AO14" s="867"/>
      <c r="AP14" s="868"/>
      <c r="AQ14" s="869" t="s">
        <v>173</v>
      </c>
      <c r="AR14" s="864" t="s">
        <v>174</v>
      </c>
      <c r="AS14" s="865"/>
      <c r="AT14" s="864" t="s">
        <v>350</v>
      </c>
      <c r="AU14" s="585"/>
      <c r="AV14" s="865"/>
      <c r="AW14" s="866"/>
      <c r="AX14" s="868"/>
      <c r="AY14" s="866"/>
      <c r="AZ14" s="867"/>
      <c r="BA14" s="868"/>
      <c r="BB14" s="866"/>
      <c r="BC14" s="867"/>
      <c r="BD14" s="868"/>
      <c r="BE14" s="670"/>
      <c r="BF14" s="866"/>
      <c r="BG14" s="867"/>
      <c r="BH14" s="868"/>
      <c r="BI14" s="866"/>
      <c r="BJ14" s="867"/>
      <c r="BK14" s="867"/>
      <c r="BL14" s="868"/>
      <c r="BM14" s="864" t="s">
        <v>173</v>
      </c>
      <c r="BN14" s="865"/>
      <c r="BO14" s="864" t="s">
        <v>174</v>
      </c>
      <c r="BP14" s="865"/>
      <c r="BQ14" s="866"/>
      <c r="BR14" s="867"/>
      <c r="BS14" s="868"/>
      <c r="BT14" s="866"/>
      <c r="BU14" s="867"/>
      <c r="BV14" s="868"/>
      <c r="BW14" s="866"/>
      <c r="BX14" s="867"/>
      <c r="BY14" s="868"/>
      <c r="BZ14" s="874"/>
      <c r="CA14" s="855"/>
      <c r="CB14" s="856"/>
      <c r="CC14" s="857"/>
      <c r="CD14" s="855"/>
      <c r="CE14" s="856"/>
      <c r="CF14" s="857"/>
      <c r="CG14" s="858" t="s">
        <v>366</v>
      </c>
      <c r="CH14" s="859"/>
      <c r="CI14" s="859"/>
      <c r="CJ14" s="860"/>
      <c r="CK14" s="858" t="s">
        <v>367</v>
      </c>
      <c r="CL14" s="860"/>
      <c r="CM14" s="864" t="s">
        <v>364</v>
      </c>
      <c r="CN14" s="585"/>
      <c r="CO14" s="865"/>
      <c r="CP14" s="864" t="s">
        <v>363</v>
      </c>
      <c r="CQ14" s="585"/>
      <c r="CR14" s="865"/>
      <c r="CS14" s="866"/>
      <c r="CT14" s="868"/>
      <c r="CU14" s="652" t="s">
        <v>238</v>
      </c>
      <c r="CV14" s="653"/>
      <c r="CW14" s="654"/>
      <c r="CX14" s="652" t="s">
        <v>368</v>
      </c>
      <c r="CY14" s="653"/>
      <c r="CZ14" s="654"/>
      <c r="DA14" s="652" t="s">
        <v>369</v>
      </c>
      <c r="DB14" s="653"/>
      <c r="DC14" s="654"/>
      <c r="DD14" s="652" t="s">
        <v>370</v>
      </c>
      <c r="DE14" s="653"/>
      <c r="DF14" s="654"/>
      <c r="DG14" s="652" t="s">
        <v>371</v>
      </c>
      <c r="DH14" s="653"/>
      <c r="DI14" s="654"/>
      <c r="DJ14" s="922"/>
      <c r="DK14" s="923"/>
      <c r="DL14" s="924"/>
      <c r="DM14" s="652" t="s">
        <v>373</v>
      </c>
      <c r="DN14" s="653"/>
      <c r="DO14" s="654"/>
      <c r="DR14" s="239"/>
    </row>
    <row r="15" spans="1:126" ht="32.1" customHeight="1" x14ac:dyDescent="0.25">
      <c r="O15" s="870"/>
      <c r="P15" s="871"/>
      <c r="Q15" s="570"/>
      <c r="R15" s="872"/>
      <c r="S15" s="871"/>
      <c r="T15" s="570"/>
      <c r="U15" s="872"/>
      <c r="V15" s="871"/>
      <c r="W15" s="570"/>
      <c r="X15" s="872"/>
      <c r="Y15" s="871"/>
      <c r="Z15" s="872"/>
      <c r="AA15" s="871"/>
      <c r="AB15" s="570"/>
      <c r="AC15" s="872"/>
      <c r="AD15" s="871"/>
      <c r="AE15" s="570"/>
      <c r="AF15" s="872"/>
      <c r="AG15" s="871"/>
      <c r="AH15" s="570"/>
      <c r="AI15" s="872"/>
      <c r="AJ15" s="870"/>
      <c r="AK15" s="871"/>
      <c r="AL15" s="570"/>
      <c r="AM15" s="872"/>
      <c r="AN15" s="871"/>
      <c r="AO15" s="570"/>
      <c r="AP15" s="872"/>
      <c r="AQ15" s="870"/>
      <c r="AR15" s="871"/>
      <c r="AS15" s="872"/>
      <c r="AT15" s="871"/>
      <c r="AU15" s="570"/>
      <c r="AV15" s="872"/>
      <c r="AW15" s="871"/>
      <c r="AX15" s="872"/>
      <c r="AY15" s="871"/>
      <c r="AZ15" s="570"/>
      <c r="BA15" s="872"/>
      <c r="BB15" s="871"/>
      <c r="BC15" s="570"/>
      <c r="BD15" s="872"/>
      <c r="BE15" s="870"/>
      <c r="BF15" s="871"/>
      <c r="BG15" s="570"/>
      <c r="BH15" s="872"/>
      <c r="BI15" s="871"/>
      <c r="BJ15" s="570"/>
      <c r="BK15" s="570"/>
      <c r="BL15" s="872"/>
      <c r="BM15" s="871"/>
      <c r="BN15" s="872"/>
      <c r="BO15" s="871"/>
      <c r="BP15" s="872"/>
      <c r="BQ15" s="871"/>
      <c r="BR15" s="570"/>
      <c r="BS15" s="872"/>
      <c r="BT15" s="871"/>
      <c r="BU15" s="570"/>
      <c r="BV15" s="872"/>
      <c r="BW15" s="871"/>
      <c r="BX15" s="570"/>
      <c r="BY15" s="872"/>
      <c r="BZ15" s="874"/>
      <c r="CA15" s="855"/>
      <c r="CB15" s="856"/>
      <c r="CC15" s="857"/>
      <c r="CD15" s="855"/>
      <c r="CE15" s="856"/>
      <c r="CF15" s="857"/>
      <c r="CG15" s="861"/>
      <c r="CH15" s="862"/>
      <c r="CI15" s="862"/>
      <c r="CJ15" s="863"/>
      <c r="CK15" s="861"/>
      <c r="CL15" s="863"/>
      <c r="CM15" s="866"/>
      <c r="CN15" s="867"/>
      <c r="CO15" s="868"/>
      <c r="CP15" s="866"/>
      <c r="CQ15" s="867"/>
      <c r="CR15" s="868"/>
      <c r="CS15" s="866"/>
      <c r="CT15" s="868"/>
      <c r="CU15" s="655"/>
      <c r="CV15" s="656"/>
      <c r="CW15" s="657"/>
      <c r="CX15" s="655"/>
      <c r="CY15" s="656"/>
      <c r="CZ15" s="657"/>
      <c r="DA15" s="655"/>
      <c r="DB15" s="656"/>
      <c r="DC15" s="657"/>
      <c r="DD15" s="655"/>
      <c r="DE15" s="656"/>
      <c r="DF15" s="657"/>
      <c r="DG15" s="655"/>
      <c r="DH15" s="656"/>
      <c r="DI15" s="657"/>
      <c r="DJ15" s="925"/>
      <c r="DK15" s="926"/>
      <c r="DL15" s="927"/>
      <c r="DM15" s="655"/>
      <c r="DN15" s="656"/>
      <c r="DO15" s="657"/>
    </row>
    <row r="16" spans="1:126" ht="11.25" customHeight="1" x14ac:dyDescent="0.25">
      <c r="O16" s="237">
        <v>1</v>
      </c>
      <c r="P16" s="729">
        <v>2</v>
      </c>
      <c r="Q16" s="729"/>
      <c r="R16" s="729"/>
      <c r="S16" s="729">
        <v>3</v>
      </c>
      <c r="T16" s="729"/>
      <c r="U16" s="729"/>
      <c r="V16" s="729">
        <v>4</v>
      </c>
      <c r="W16" s="729"/>
      <c r="X16" s="729"/>
      <c r="Y16" s="729"/>
      <c r="Z16" s="729"/>
      <c r="AA16" s="729">
        <v>5</v>
      </c>
      <c r="AB16" s="729"/>
      <c r="AC16" s="729"/>
      <c r="AD16" s="729" t="s">
        <v>345</v>
      </c>
      <c r="AE16" s="729"/>
      <c r="AF16" s="729"/>
      <c r="AG16" s="729" t="s">
        <v>346</v>
      </c>
      <c r="AH16" s="729"/>
      <c r="AI16" s="729"/>
      <c r="AJ16" s="240">
        <v>1</v>
      </c>
      <c r="AK16" s="729">
        <v>2</v>
      </c>
      <c r="AL16" s="729"/>
      <c r="AM16" s="729"/>
      <c r="AN16" s="729">
        <v>3</v>
      </c>
      <c r="AO16" s="729"/>
      <c r="AP16" s="729"/>
      <c r="AQ16" s="240">
        <v>4</v>
      </c>
      <c r="AR16" s="729">
        <v>5</v>
      </c>
      <c r="AS16" s="729"/>
      <c r="AT16" s="729">
        <v>6</v>
      </c>
      <c r="AU16" s="729"/>
      <c r="AV16" s="729"/>
      <c r="AW16" s="729">
        <v>7</v>
      </c>
      <c r="AX16" s="729"/>
      <c r="AY16" s="729" t="s">
        <v>352</v>
      </c>
      <c r="AZ16" s="729"/>
      <c r="BA16" s="729"/>
      <c r="BB16" s="729" t="s">
        <v>353</v>
      </c>
      <c r="BC16" s="729"/>
      <c r="BD16" s="729"/>
      <c r="BE16" s="237">
        <v>1</v>
      </c>
      <c r="BF16" s="729">
        <v>2</v>
      </c>
      <c r="BG16" s="729"/>
      <c r="BH16" s="729"/>
      <c r="BI16" s="729">
        <v>3</v>
      </c>
      <c r="BJ16" s="729"/>
      <c r="BK16" s="729"/>
      <c r="BL16" s="729"/>
      <c r="BM16" s="729">
        <v>4</v>
      </c>
      <c r="BN16" s="729"/>
      <c r="BO16" s="729">
        <v>5</v>
      </c>
      <c r="BP16" s="729"/>
      <c r="BQ16" s="729">
        <v>6</v>
      </c>
      <c r="BR16" s="729"/>
      <c r="BS16" s="729"/>
      <c r="BT16" s="729" t="s">
        <v>354</v>
      </c>
      <c r="BU16" s="729"/>
      <c r="BV16" s="729"/>
      <c r="BW16" s="729" t="s">
        <v>355</v>
      </c>
      <c r="BX16" s="729"/>
      <c r="BY16" s="729"/>
      <c r="BZ16" s="237">
        <v>1</v>
      </c>
      <c r="CA16" s="729">
        <v>2</v>
      </c>
      <c r="CB16" s="729"/>
      <c r="CC16" s="729"/>
      <c r="CD16" s="729">
        <v>3</v>
      </c>
      <c r="CE16" s="729"/>
      <c r="CF16" s="729"/>
      <c r="CG16" s="729">
        <v>4</v>
      </c>
      <c r="CH16" s="729"/>
      <c r="CI16" s="729"/>
      <c r="CJ16" s="729"/>
      <c r="CK16" s="729">
        <v>5</v>
      </c>
      <c r="CL16" s="729"/>
      <c r="CM16" s="729">
        <v>6</v>
      </c>
      <c r="CN16" s="729"/>
      <c r="CO16" s="729"/>
      <c r="CP16" s="729">
        <v>7</v>
      </c>
      <c r="CQ16" s="729"/>
      <c r="CR16" s="729"/>
      <c r="CS16" s="729">
        <v>8</v>
      </c>
      <c r="CT16" s="729"/>
      <c r="CU16" s="919">
        <v>1</v>
      </c>
      <c r="CV16" s="920"/>
      <c r="CW16" s="921"/>
      <c r="CX16" s="919">
        <v>2</v>
      </c>
      <c r="CY16" s="920"/>
      <c r="CZ16" s="921"/>
      <c r="DA16" s="919">
        <v>3</v>
      </c>
      <c r="DB16" s="920"/>
      <c r="DC16" s="921"/>
      <c r="DD16" s="919">
        <v>4</v>
      </c>
      <c r="DE16" s="920"/>
      <c r="DF16" s="921"/>
      <c r="DG16" s="919">
        <v>5</v>
      </c>
      <c r="DH16" s="920"/>
      <c r="DI16" s="921"/>
      <c r="DJ16" s="934">
        <v>6</v>
      </c>
      <c r="DK16" s="935"/>
      <c r="DL16" s="936"/>
      <c r="DM16" s="919">
        <v>7</v>
      </c>
      <c r="DN16" s="920"/>
      <c r="DO16" s="921"/>
    </row>
    <row r="17" spans="1:132" ht="24" customHeight="1" x14ac:dyDescent="0.25">
      <c r="A17" s="4">
        <v>1</v>
      </c>
      <c r="B17" s="4">
        <f>IFERROR(IF(A$5&gt;=$A17,SMALL('R-6'!$F$8:$F$1008,A$6+$A17),0),0)</f>
        <v>0</v>
      </c>
      <c r="C17" s="4">
        <f>IFERROR(IF(B$5&gt;=$A17,SMALL('R-7'!$G$9:$G$1008,B$6+$A17),0),0)</f>
        <v>0</v>
      </c>
      <c r="D17" s="4">
        <f>IFERROR(IF(C$5&gt;=$A17,SMALL('R-8'!$F$13:$F$1012,C$6+$A17),0),0)</f>
        <v>0</v>
      </c>
      <c r="E17" s="4">
        <f>IFERROR(IF(D$5&gt;=$A17,SMALL('R-8क'!$F$10:$F$1009,D$6+$A17),0),0)</f>
        <v>0</v>
      </c>
      <c r="O17" s="241">
        <f>IFERROR(IF(B17&gt;=1,A17,0),0)</f>
        <v>0</v>
      </c>
      <c r="P17" s="894">
        <f>IFERROR(IF($O17&gt;=1,VLOOKUP($B17,'R-6'!$G$8:$AL$1008,2,0),0),0)</f>
        <v>0</v>
      </c>
      <c r="Q17" s="895"/>
      <c r="R17" s="896"/>
      <c r="S17" s="846" t="str">
        <f>IFERROR(IF($O17&gt;=1,VLOOKUP($B17,'R-6'!$G$8:$AL$1008,4,0),""),"")</f>
        <v/>
      </c>
      <c r="T17" s="847"/>
      <c r="U17" s="848"/>
      <c r="V17" s="846" t="str">
        <f>IFERROR(IF($O17&gt;=1,VLOOKUP($B17,'R-6'!$G$8:$AL$1008,6,0),""),"")</f>
        <v/>
      </c>
      <c r="W17" s="897"/>
      <c r="X17" s="897"/>
      <c r="Y17" s="884" t="str">
        <f>IFERROR(IF($O17&gt;=1,VLOOKUP($B17,'R-6'!$G$8:$AL$1008,8,0),""),"")</f>
        <v/>
      </c>
      <c r="Z17" s="898"/>
      <c r="AA17" s="544" t="str">
        <f>IFERROR(IF($O17&gt;=1,VLOOKUP($B17,'R-6'!$G$8:$AL$1008,28,0),""),"")</f>
        <v/>
      </c>
      <c r="AB17" s="545"/>
      <c r="AC17" s="849"/>
      <c r="AD17" s="883"/>
      <c r="AE17" s="884"/>
      <c r="AF17" s="885"/>
      <c r="AG17" s="883"/>
      <c r="AH17" s="884"/>
      <c r="AI17" s="885"/>
      <c r="AJ17" s="241">
        <f>IFERROR(IF(C17&gt;=1,A17,0),0)</f>
        <v>0</v>
      </c>
      <c r="AK17" s="894">
        <f>IFERROR(IF($AJ17&gt;=1,VLOOKUP($C17,'R-7'!$H$9:$AD$1008,2,0),0),0)</f>
        <v>0</v>
      </c>
      <c r="AL17" s="895"/>
      <c r="AM17" s="896"/>
      <c r="AN17" s="846" t="str">
        <f>IFERROR(IF($AJ17&gt;=1,VLOOKUP($C17,'R-7'!$H$9:$AD$1008,4,0),""),"")</f>
        <v/>
      </c>
      <c r="AO17" s="847"/>
      <c r="AP17" s="848"/>
      <c r="AQ17" s="241" t="str">
        <f>IFERROR(IF($AJ17&gt;=1,VLOOKUP($C17,'R-7'!$H$9:$AD$1008,6,0),""),"")</f>
        <v/>
      </c>
      <c r="AR17" s="883" t="str">
        <f>IFERROR(IF($AJ17&gt;=1,VLOOKUP($C17,'R-7'!$H$9:$AD$1008,7,0),""),"")</f>
        <v/>
      </c>
      <c r="AS17" s="885"/>
      <c r="AT17" s="846" t="str">
        <f>IFERROR(IF($AJ17&gt;=1,VLOOKUP($C17,'R-7'!$H$9:$AD$1008,9,0),""),"")</f>
        <v/>
      </c>
      <c r="AU17" s="847"/>
      <c r="AV17" s="848"/>
      <c r="AW17" s="844" t="str">
        <f>IFERROR(IF($AJ17&gt;=1,VLOOKUP($C17,'R-7'!$H$9:$AD$1008,14,0),""),"")</f>
        <v/>
      </c>
      <c r="AX17" s="844"/>
      <c r="AY17" s="844"/>
      <c r="AZ17" s="844"/>
      <c r="BA17" s="844"/>
      <c r="BB17" s="844"/>
      <c r="BC17" s="844"/>
      <c r="BD17" s="844"/>
      <c r="BE17" s="241">
        <f>IFERROR(IF(D17&gt;=1,A17,0),0)</f>
        <v>0</v>
      </c>
      <c r="BF17" s="845">
        <f>IFERROR(IF($BE17&gt;=1,VLOOKUP($D17,'R-8'!$G$13:$AG$1012,2,0),0),0)</f>
        <v>0</v>
      </c>
      <c r="BG17" s="845"/>
      <c r="BH17" s="845"/>
      <c r="BI17" s="846" t="str">
        <f>IFERROR(IF($BE17&gt;=1,VLOOKUP($D17,'R-8'!$G$13:$AG$1012,3,0),""),"")</f>
        <v/>
      </c>
      <c r="BJ17" s="847"/>
      <c r="BK17" s="847"/>
      <c r="BL17" s="848"/>
      <c r="BM17" s="844" t="str">
        <f>IFERROR(IF($BE17&gt;=1,VLOOKUP($D17,'R-8'!$G$13:$AG$1012,5,0),""),"")</f>
        <v/>
      </c>
      <c r="BN17" s="844"/>
      <c r="BO17" s="844" t="str">
        <f>IFERROR(IF($BE17&gt;=1,VLOOKUP($D17,'R-8'!$G$13:$AG$1012,6,0),""),"")</f>
        <v/>
      </c>
      <c r="BP17" s="844"/>
      <c r="BQ17" s="846" t="str">
        <f>IFERROR(IF($BE17&gt;=1,VLOOKUP($D17,'R-8'!$G$13:$AG$1012,2,0),""),"")</f>
        <v/>
      </c>
      <c r="BR17" s="847"/>
      <c r="BS17" s="848"/>
      <c r="BT17" s="844"/>
      <c r="BU17" s="844"/>
      <c r="BV17" s="844"/>
      <c r="BW17" s="844"/>
      <c r="BX17" s="844"/>
      <c r="BY17" s="844"/>
      <c r="BZ17" s="241">
        <f>IFERROR(IF(E17&gt;=1,A17,0),0)</f>
        <v>0</v>
      </c>
      <c r="CA17" s="845">
        <f>IFERROR(IF($BZ17&gt;=1,VLOOKUP($E17,'R-8क'!$G$10:$AA$1009,2,0),0),0)</f>
        <v>0</v>
      </c>
      <c r="CB17" s="845"/>
      <c r="CC17" s="845"/>
      <c r="CD17" s="846" t="str">
        <f>IFERROR(IF($BZ17&gt;=1,VLOOKUP($E17,'R-8क'!$G$10:$AA$1009,3,0),""),"")</f>
        <v/>
      </c>
      <c r="CE17" s="847"/>
      <c r="CF17" s="848"/>
      <c r="CG17" s="846" t="str">
        <f>IFERROR(IF($BZ17&gt;=1,VLOOKUP($E17,'R-8क'!$G$10:$AA$1009,4,0),""),"")</f>
        <v/>
      </c>
      <c r="CH17" s="847"/>
      <c r="CI17" s="847"/>
      <c r="CJ17" s="848"/>
      <c r="CK17" s="242" t="str">
        <f>IFERROR(IF($BZ17&gt;=1,VLOOKUP($E17,'R-8क'!$G$10:$AA$1009,6,0),""),"")</f>
        <v/>
      </c>
      <c r="CL17" s="243" t="str">
        <f>IFERROR(IF($BZ17&gt;=1,VLOOKUP($E17,'R-8क'!$G$10:$AA$1009,7,0),""),"")</f>
        <v/>
      </c>
      <c r="CM17" s="544" t="str">
        <f>IFERROR(IF($BZ17&gt;=1,VLOOKUP($E17,'R-8क'!$G$10:$AA$1009,8,0),""),"")</f>
        <v/>
      </c>
      <c r="CN17" s="545"/>
      <c r="CO17" s="849"/>
      <c r="CP17" s="850" t="str">
        <f>IFERROR(IF($BZ17&gt;=1,VLOOKUP($E17,'R-8क'!$G$10:$AA$1009,16,0),""),"")</f>
        <v/>
      </c>
      <c r="CQ17" s="850"/>
      <c r="CR17" s="850"/>
      <c r="CS17" s="851"/>
      <c r="CT17" s="851"/>
      <c r="CU17" s="928">
        <f>IFERROR(IF($DV$11&gt;=DP17,DZ17,0),0)</f>
        <v>0</v>
      </c>
      <c r="CV17" s="929"/>
      <c r="CW17" s="930"/>
      <c r="CX17" s="908">
        <f>IFERROR(IF($CU17&gt;=2000,COUNTIFS('R-6'!$G$8:$G$1008,"&gt;=1",'R-6'!$H$8:$H$1008,$CU17),0),0)</f>
        <v>0</v>
      </c>
      <c r="CY17" s="909"/>
      <c r="CZ17" s="910"/>
      <c r="DA17" s="908">
        <f>IFERROR(IF($CU17&gt;=2000,COUNTIFS('R-7'!$H$9:$H$1008,"&gt;=1",'R-7'!$I$9:$I$1008,$CU17),0),0)</f>
        <v>0</v>
      </c>
      <c r="DB17" s="909"/>
      <c r="DC17" s="910"/>
      <c r="DD17" s="908">
        <f>IFERROR(IF($CU17&gt;=2000,COUNTIFS('R-8'!$G$13:$G$1012,"&gt;=1",'R-8'!$H$13:$H$1012,$CU17),0),0)</f>
        <v>0</v>
      </c>
      <c r="DE17" s="909"/>
      <c r="DF17" s="910"/>
      <c r="DG17" s="908">
        <f>IFERROR(IF($CU17&gt;=2000,COUNTIFS('R-8क'!$G$10:$G$1009,"&gt;=1",'R-8क'!$H$10:$H$1009,$CU17),0),0)</f>
        <v>0</v>
      </c>
      <c r="DH17" s="909"/>
      <c r="DI17" s="910"/>
      <c r="DJ17" s="931"/>
      <c r="DK17" s="932"/>
      <c r="DL17" s="933"/>
      <c r="DM17" s="914">
        <f>CX17+DA17+DD17+DG17+DJ17</f>
        <v>0</v>
      </c>
      <c r="DN17" s="915"/>
      <c r="DO17" s="916"/>
      <c r="DP17" s="97">
        <v>1</v>
      </c>
      <c r="DQ17" s="97">
        <f>P17</f>
        <v>0</v>
      </c>
      <c r="DR17" s="97">
        <f>AK17</f>
        <v>0</v>
      </c>
      <c r="DS17" s="97">
        <f>BF17</f>
        <v>0</v>
      </c>
      <c r="DT17" s="97">
        <f>CA17</f>
        <v>0</v>
      </c>
      <c r="DU17" s="4">
        <v>1</v>
      </c>
      <c r="DV17" s="4">
        <f>IF($DQ$11&gt;=DU17,SMALL($DQ$17:$DQ$216,$DQ$10+DU17),0)</f>
        <v>0</v>
      </c>
      <c r="DW17" s="4">
        <f>IF(DV17&gt;=2000,COUNTIF($DQ$17:$DQ$216,DV17),0)</f>
        <v>0</v>
      </c>
      <c r="DY17" s="4">
        <v>1</v>
      </c>
      <c r="DZ17" s="4">
        <f>IF($DV$11&gt;=DY17,SMALL($DV$17:$DV$256,$DV$10+DY17),0)</f>
        <v>0</v>
      </c>
      <c r="EA17" s="4">
        <f>IF(DZ17&gt;=2000,COUNTIF($DV$17:$DV$256,DZ17),0)</f>
        <v>0</v>
      </c>
    </row>
    <row r="18" spans="1:132" ht="24" customHeight="1" x14ac:dyDescent="0.25">
      <c r="A18" s="4">
        <v>2</v>
      </c>
      <c r="B18" s="4">
        <f>IFERROR(IF($A$5&gt;=A18,SMALL('R-6'!$F$8:$F$1008,$A$6+A18),0),0)</f>
        <v>0</v>
      </c>
      <c r="C18" s="4">
        <f>IFERROR(IF(B$5&gt;=$A18,SMALL('R-7'!$G$9:$G$1008,B$6+$A18),0),0)</f>
        <v>0</v>
      </c>
      <c r="D18" s="4">
        <f>IFERROR(IF(C$5&gt;=$A18,SMALL('R-8'!$F$13:$F$1012,C$6+$A18),0),0)</f>
        <v>0</v>
      </c>
      <c r="E18" s="4">
        <f>IFERROR(IF(D$5&gt;=$A18,SMALL('R-8क'!$F$10:$F$1009,D$6+$A18),0),0)</f>
        <v>0</v>
      </c>
      <c r="O18" s="241">
        <f t="shared" ref="O18:O36" si="2">IFERROR(IF(B18&gt;=1,A18,0),0)</f>
        <v>0</v>
      </c>
      <c r="P18" s="894">
        <f>IFERROR(IF($O18&gt;=1,VLOOKUP($B18,'R-6'!$G$8:$AL$1008,2,0),0),0)</f>
        <v>0</v>
      </c>
      <c r="Q18" s="895"/>
      <c r="R18" s="896"/>
      <c r="S18" s="846" t="str">
        <f>IFERROR(IF($O18&gt;=1,VLOOKUP($B18,'R-6'!$G$8:$AL$1008,4,0),""),"")</f>
        <v/>
      </c>
      <c r="T18" s="847"/>
      <c r="U18" s="848"/>
      <c r="V18" s="846" t="str">
        <f>IFERROR(IF($O18&gt;=1,VLOOKUP($B18,'R-6'!$G$8:$AL$1008,6,0),""),"")</f>
        <v/>
      </c>
      <c r="W18" s="897"/>
      <c r="X18" s="897"/>
      <c r="Y18" s="884" t="str">
        <f>IFERROR(IF($O18&gt;=1,VLOOKUP($B18,'R-6'!$G$8:$AL$1008,8,0),""),"")</f>
        <v/>
      </c>
      <c r="Z18" s="898"/>
      <c r="AA18" s="544" t="str">
        <f>IFERROR(IF($O18&gt;=1,VLOOKUP($B18,'R-6'!$G$8:$AL$1008,28,0),""),"")</f>
        <v/>
      </c>
      <c r="AB18" s="545"/>
      <c r="AC18" s="849"/>
      <c r="AD18" s="883"/>
      <c r="AE18" s="884"/>
      <c r="AF18" s="885"/>
      <c r="AG18" s="883"/>
      <c r="AH18" s="884"/>
      <c r="AI18" s="885"/>
      <c r="AJ18" s="241">
        <f t="shared" ref="AJ18:AJ36" si="3">IFERROR(IF(C18&gt;=1,A18,0),0)</f>
        <v>0</v>
      </c>
      <c r="AK18" s="894">
        <f>IFERROR(IF($AJ18&gt;=1,VLOOKUP($C18,'R-7'!$H$9:$AD$1008,2,0),0),0)</f>
        <v>0</v>
      </c>
      <c r="AL18" s="895"/>
      <c r="AM18" s="896"/>
      <c r="AN18" s="846" t="str">
        <f>IFERROR(IF($AJ18&gt;=1,VLOOKUP($C18,'R-7'!$H$9:$AD$1008,4,0),""),"")</f>
        <v/>
      </c>
      <c r="AO18" s="847"/>
      <c r="AP18" s="848"/>
      <c r="AQ18" s="241" t="str">
        <f>IFERROR(IF($AJ18&gt;=1,VLOOKUP($C18,'R-7'!$H$9:$AD$1008,6,0),""),"")</f>
        <v/>
      </c>
      <c r="AR18" s="883" t="str">
        <f>IFERROR(IF($AJ18&gt;=1,VLOOKUP($C18,'R-7'!$H$9:$AD$1008,7,0),""),"")</f>
        <v/>
      </c>
      <c r="AS18" s="885"/>
      <c r="AT18" s="846" t="str">
        <f>IFERROR(IF($AJ18&gt;=1,VLOOKUP($C18,'R-7'!$H$9:$AD$1008,9,0),""),"")</f>
        <v/>
      </c>
      <c r="AU18" s="847"/>
      <c r="AV18" s="848"/>
      <c r="AW18" s="844" t="str">
        <f>IFERROR(IF($AJ18&gt;=1,VLOOKUP($C18,'R-7'!$H$9:$AD$1008,14,0),""),"")</f>
        <v/>
      </c>
      <c r="AX18" s="844"/>
      <c r="AY18" s="844"/>
      <c r="AZ18" s="844"/>
      <c r="BA18" s="844"/>
      <c r="BB18" s="844"/>
      <c r="BC18" s="844"/>
      <c r="BD18" s="844"/>
      <c r="BE18" s="241">
        <f t="shared" ref="BE18:BE36" si="4">IFERROR(IF(D18&gt;=1,A18,0),0)</f>
        <v>0</v>
      </c>
      <c r="BF18" s="845">
        <f>IFERROR(IF($BE18&gt;=1,VLOOKUP($D18,'R-8'!$G$13:$AG$1012,2,0),0),0)</f>
        <v>0</v>
      </c>
      <c r="BG18" s="845"/>
      <c r="BH18" s="845"/>
      <c r="BI18" s="846" t="str">
        <f>IFERROR(IF($BE18&gt;=1,VLOOKUP($D18,'R-8'!$G$13:$AG$1012,3,0),""),"")</f>
        <v/>
      </c>
      <c r="BJ18" s="847"/>
      <c r="BK18" s="847"/>
      <c r="BL18" s="848"/>
      <c r="BM18" s="844" t="str">
        <f>IFERROR(IF($BE18&gt;=1,VLOOKUP($D18,'R-8'!$G$13:$AG$1012,5,0),""),"")</f>
        <v/>
      </c>
      <c r="BN18" s="844"/>
      <c r="BO18" s="844" t="str">
        <f>IFERROR(IF($BE18&gt;=1,VLOOKUP($D18,'R-8'!$G$13:$AG$1012,6,0),""),"")</f>
        <v/>
      </c>
      <c r="BP18" s="844"/>
      <c r="BQ18" s="846" t="str">
        <f>IFERROR(IF($BE18&gt;=1,VLOOKUP($D18,'R-8'!$G$13:$AG$1012,2,0),""),"")</f>
        <v/>
      </c>
      <c r="BR18" s="847"/>
      <c r="BS18" s="848"/>
      <c r="BT18" s="844"/>
      <c r="BU18" s="844"/>
      <c r="BV18" s="844"/>
      <c r="BW18" s="844"/>
      <c r="BX18" s="844"/>
      <c r="BY18" s="844"/>
      <c r="BZ18" s="241">
        <f t="shared" ref="BZ18:BZ36" si="5">IFERROR(IF(E18&gt;=1,A18,0),0)</f>
        <v>0</v>
      </c>
      <c r="CA18" s="845">
        <f>IFERROR(IF($BZ18&gt;=1,VLOOKUP($E18,'R-8क'!$G$10:$AA$1009,2,0),0),0)</f>
        <v>0</v>
      </c>
      <c r="CB18" s="845"/>
      <c r="CC18" s="845"/>
      <c r="CD18" s="846" t="str">
        <f>IFERROR(IF($BZ18&gt;=1,VLOOKUP($E18,'R-8क'!$G$10:$AA$1009,3,0),""),"")</f>
        <v/>
      </c>
      <c r="CE18" s="847"/>
      <c r="CF18" s="848"/>
      <c r="CG18" s="846" t="str">
        <f>IFERROR(IF($BZ18&gt;=1,VLOOKUP($E18,'R-8क'!$G$10:$AA$1009,4,0),""),"")</f>
        <v/>
      </c>
      <c r="CH18" s="847"/>
      <c r="CI18" s="847"/>
      <c r="CJ18" s="848"/>
      <c r="CK18" s="242" t="str">
        <f>IFERROR(IF($BZ18&gt;=1,VLOOKUP($E18,'R-8क'!$G$10:$AA$1009,6,0),""),"")</f>
        <v/>
      </c>
      <c r="CL18" s="243" t="str">
        <f>IFERROR(IF($BZ18&gt;=1,VLOOKUP($E18,'R-8क'!$G$10:$AA$1009,7,0),""),"")</f>
        <v/>
      </c>
      <c r="CM18" s="544" t="str">
        <f>IFERROR(IF($BZ18&gt;=1,VLOOKUP($E18,'R-8क'!$G$10:$AA$1009,8,0),""),"")</f>
        <v/>
      </c>
      <c r="CN18" s="545"/>
      <c r="CO18" s="849"/>
      <c r="CP18" s="850" t="str">
        <f>IFERROR(IF($BZ18&gt;=1,VLOOKUP($E18,'R-8क'!$G$10:$AA$1009,16,0),""),"")</f>
        <v/>
      </c>
      <c r="CQ18" s="850"/>
      <c r="CR18" s="850"/>
      <c r="CS18" s="851"/>
      <c r="CT18" s="851"/>
      <c r="CU18" s="928">
        <f t="shared" ref="CU18:CU35" si="6">IFERROR(IF($DV$11&gt;=DP18,DZ18,0),0)</f>
        <v>0</v>
      </c>
      <c r="CV18" s="929"/>
      <c r="CW18" s="930"/>
      <c r="CX18" s="908">
        <f>IFERROR(IF($CU18&gt;=2000,COUNTIFS('R-6'!$G$8:$G$1008,"&gt;=1",'R-6'!$H$8:$H$1008,$CU18),0),0)</f>
        <v>0</v>
      </c>
      <c r="CY18" s="909"/>
      <c r="CZ18" s="910"/>
      <c r="DA18" s="908">
        <f>IFERROR(IF($CU18&gt;=2000,COUNTIFS('R-7'!$H$9:$H$1008,"&gt;=1",'R-7'!$I$9:$I$1008,$CU18),0),0)</f>
        <v>0</v>
      </c>
      <c r="DB18" s="909"/>
      <c r="DC18" s="910"/>
      <c r="DD18" s="908">
        <f>IFERROR(IF($CU18&gt;=2000,COUNTIFS('R-8'!$G$13:$G$1012,"&gt;=1",'R-8'!$H$13:$H$1012,$CU18),0),0)</f>
        <v>0</v>
      </c>
      <c r="DE18" s="909"/>
      <c r="DF18" s="910"/>
      <c r="DG18" s="908">
        <f>IFERROR(IF($CU18&gt;=2000,COUNTIFS('R-8क'!$G$10:$G$1009,"&gt;=1",'R-8क'!$H$10:$H$1009,$CU18),0),0)</f>
        <v>0</v>
      </c>
      <c r="DH18" s="909"/>
      <c r="DI18" s="910"/>
      <c r="DJ18" s="911"/>
      <c r="DK18" s="912"/>
      <c r="DL18" s="913"/>
      <c r="DM18" s="914">
        <f t="shared" ref="DM18:DM36" si="7">CX18+DA18+DD18+DG18+DJ18</f>
        <v>0</v>
      </c>
      <c r="DN18" s="915"/>
      <c r="DO18" s="916"/>
      <c r="DP18" s="97">
        <v>2</v>
      </c>
      <c r="DQ18" s="97">
        <f t="shared" ref="DQ18:DQ36" si="8">P18</f>
        <v>0</v>
      </c>
      <c r="DR18" s="97">
        <f>AK18</f>
        <v>0</v>
      </c>
      <c r="DS18" s="97">
        <f t="shared" ref="DS18:DS36" si="9">BF18</f>
        <v>0</v>
      </c>
      <c r="DT18" s="97">
        <f t="shared" ref="DT18:DT36" si="10">CA18</f>
        <v>0</v>
      </c>
      <c r="DU18" s="4">
        <f>DW17+$DQ$10</f>
        <v>200</v>
      </c>
      <c r="DV18" s="4">
        <f>IFERROR(IF(DW17&gt;=1,(IF($DQ$11&gt;DW17,SMALL($DQ$17:$DQ$216,DU18+1),0)),0),0)</f>
        <v>0</v>
      </c>
      <c r="DW18" s="4">
        <f>IF(DV18&gt;=2000,COUNTIF($DQ$17:$DQ$216,DV18),0)</f>
        <v>0</v>
      </c>
      <c r="DX18" s="4">
        <f>DW17+DW18</f>
        <v>0</v>
      </c>
      <c r="DY18" s="4">
        <f>EA17+$DV$10</f>
        <v>240</v>
      </c>
      <c r="DZ18" s="4">
        <f>IFERROR(IF(EA17&gt;=1,(IF($DV$11&gt;EA17,SMALL($DV$17:$DV$256,DY18+1),0)),0),0)</f>
        <v>0</v>
      </c>
      <c r="EA18" s="4">
        <f>IF(DZ18&gt;=2000,COUNTIF($DV$17:$DV$256,DZ18),0)</f>
        <v>0</v>
      </c>
      <c r="EB18" s="4">
        <f>EA17+EA18</f>
        <v>0</v>
      </c>
    </row>
    <row r="19" spans="1:132" ht="24" customHeight="1" x14ac:dyDescent="0.25">
      <c r="A19" s="4">
        <v>3</v>
      </c>
      <c r="B19" s="4">
        <f>IFERROR(IF($A$5&gt;=A19,SMALL('R-6'!$F$8:$F$1008,$A$6+A19),0),0)</f>
        <v>0</v>
      </c>
      <c r="C19" s="4">
        <f>IFERROR(IF(B$5&gt;=$A19,SMALL('R-7'!$G$9:$G$1008,B$6+$A19),0),0)</f>
        <v>0</v>
      </c>
      <c r="D19" s="4">
        <f>IFERROR(IF(C$5&gt;=$A19,SMALL('R-8'!$F$13:$F$1012,C$6+$A19),0),0)</f>
        <v>0</v>
      </c>
      <c r="E19" s="4">
        <f>IFERROR(IF(D$5&gt;=$A19,SMALL('R-8क'!$F$10:$F$1009,D$6+$A19),0),0)</f>
        <v>0</v>
      </c>
      <c r="O19" s="241">
        <f t="shared" si="2"/>
        <v>0</v>
      </c>
      <c r="P19" s="894">
        <f>IFERROR(IF($O19&gt;=1,VLOOKUP($B19,'R-6'!$G$8:$AL$1008,2,0),0),0)</f>
        <v>0</v>
      </c>
      <c r="Q19" s="895"/>
      <c r="R19" s="896"/>
      <c r="S19" s="846" t="str">
        <f>IFERROR(IF($O19&gt;=1,VLOOKUP($B19,'R-6'!$G$8:$AL$1008,4,0),""),"")</f>
        <v/>
      </c>
      <c r="T19" s="847"/>
      <c r="U19" s="848"/>
      <c r="V19" s="846" t="str">
        <f>IFERROR(IF($O19&gt;=1,VLOOKUP($B19,'R-6'!$G$8:$AL$1008,6,0),""),"")</f>
        <v/>
      </c>
      <c r="W19" s="897"/>
      <c r="X19" s="897"/>
      <c r="Y19" s="884" t="str">
        <f>IFERROR(IF($O19&gt;=1,VLOOKUP($B19,'R-6'!$G$8:$AL$1008,8,0),""),"")</f>
        <v/>
      </c>
      <c r="Z19" s="898"/>
      <c r="AA19" s="544" t="str">
        <f>IFERROR(IF($O19&gt;=1,VLOOKUP($B19,'R-6'!$G$8:$AL$1008,28,0),""),"")</f>
        <v/>
      </c>
      <c r="AB19" s="545"/>
      <c r="AC19" s="849"/>
      <c r="AD19" s="883"/>
      <c r="AE19" s="884"/>
      <c r="AF19" s="885"/>
      <c r="AG19" s="883"/>
      <c r="AH19" s="884"/>
      <c r="AI19" s="885"/>
      <c r="AJ19" s="241">
        <f t="shared" si="3"/>
        <v>0</v>
      </c>
      <c r="AK19" s="894">
        <f>IFERROR(IF($AJ19&gt;=1,VLOOKUP($C19,'R-7'!$H$9:$AD$1008,2,0),0),0)</f>
        <v>0</v>
      </c>
      <c r="AL19" s="895"/>
      <c r="AM19" s="896"/>
      <c r="AN19" s="846" t="str">
        <f>IFERROR(IF($AJ19&gt;=1,VLOOKUP($C19,'R-7'!$H$9:$AD$1008,4,0),""),"")</f>
        <v/>
      </c>
      <c r="AO19" s="847"/>
      <c r="AP19" s="848"/>
      <c r="AQ19" s="241" t="str">
        <f>IFERROR(IF($AJ19&gt;=1,VLOOKUP($C19,'R-7'!$H$9:$AD$1008,6,0),""),"")</f>
        <v/>
      </c>
      <c r="AR19" s="883" t="str">
        <f>IFERROR(IF($AJ19&gt;=1,VLOOKUP($C19,'R-7'!$H$9:$AD$1008,7,0),""),"")</f>
        <v/>
      </c>
      <c r="AS19" s="885"/>
      <c r="AT19" s="846" t="str">
        <f>IFERROR(IF($AJ19&gt;=1,VLOOKUP($C19,'R-7'!$H$9:$AD$1008,9,0),""),"")</f>
        <v/>
      </c>
      <c r="AU19" s="847"/>
      <c r="AV19" s="848"/>
      <c r="AW19" s="844" t="str">
        <f>IFERROR(IF($AJ19&gt;=1,VLOOKUP($C19,'R-7'!$H$9:$AD$1008,14,0),""),"")</f>
        <v/>
      </c>
      <c r="AX19" s="844"/>
      <c r="AY19" s="844"/>
      <c r="AZ19" s="844"/>
      <c r="BA19" s="844"/>
      <c r="BB19" s="844"/>
      <c r="BC19" s="844"/>
      <c r="BD19" s="844"/>
      <c r="BE19" s="241">
        <f t="shared" si="4"/>
        <v>0</v>
      </c>
      <c r="BF19" s="845">
        <f>IFERROR(IF($BE19&gt;=1,VLOOKUP($D19,'R-8'!$G$13:$AG$1012,2,0),0),0)</f>
        <v>0</v>
      </c>
      <c r="BG19" s="845"/>
      <c r="BH19" s="845"/>
      <c r="BI19" s="846" t="str">
        <f>IFERROR(IF($BE19&gt;=1,VLOOKUP($D19,'R-8'!$G$13:$AG$1012,3,0),""),"")</f>
        <v/>
      </c>
      <c r="BJ19" s="847"/>
      <c r="BK19" s="847"/>
      <c r="BL19" s="848"/>
      <c r="BM19" s="844" t="str">
        <f>IFERROR(IF($BE19&gt;=1,VLOOKUP($D19,'R-8'!$G$13:$AG$1012,5,0),""),"")</f>
        <v/>
      </c>
      <c r="BN19" s="844"/>
      <c r="BO19" s="844" t="str">
        <f>IFERROR(IF($BE19&gt;=1,VLOOKUP($D19,'R-8'!$G$13:$AG$1012,6,0),""),"")</f>
        <v/>
      </c>
      <c r="BP19" s="844"/>
      <c r="BQ19" s="846" t="str">
        <f>IFERROR(IF($BE19&gt;=1,VLOOKUP($D19,'R-8'!$G$13:$AG$1012,2,0),""),"")</f>
        <v/>
      </c>
      <c r="BR19" s="847"/>
      <c r="BS19" s="848"/>
      <c r="BT19" s="844"/>
      <c r="BU19" s="844"/>
      <c r="BV19" s="844"/>
      <c r="BW19" s="844"/>
      <c r="BX19" s="844"/>
      <c r="BY19" s="844"/>
      <c r="BZ19" s="241">
        <f t="shared" si="5"/>
        <v>0</v>
      </c>
      <c r="CA19" s="845">
        <f>IFERROR(IF($BZ19&gt;=1,VLOOKUP($E19,'R-8क'!$G$10:$AA$1009,2,0),0),0)</f>
        <v>0</v>
      </c>
      <c r="CB19" s="845"/>
      <c r="CC19" s="845"/>
      <c r="CD19" s="846" t="str">
        <f>IFERROR(IF($BZ19&gt;=1,VLOOKUP($E19,'R-8क'!$G$10:$AA$1009,3,0),""),"")</f>
        <v/>
      </c>
      <c r="CE19" s="847"/>
      <c r="CF19" s="848"/>
      <c r="CG19" s="846" t="str">
        <f>IFERROR(IF($BZ19&gt;=1,VLOOKUP($E19,'R-8क'!$G$10:$AA$1009,4,0),""),"")</f>
        <v/>
      </c>
      <c r="CH19" s="847"/>
      <c r="CI19" s="847"/>
      <c r="CJ19" s="848"/>
      <c r="CK19" s="242" t="str">
        <f>IFERROR(IF($BZ19&gt;=1,VLOOKUP($E19,'R-8क'!$G$10:$AA$1009,6,0),""),"")</f>
        <v/>
      </c>
      <c r="CL19" s="243" t="str">
        <f>IFERROR(IF($BZ19&gt;=1,VLOOKUP($E19,'R-8क'!$G$10:$AA$1009,7,0),""),"")</f>
        <v/>
      </c>
      <c r="CM19" s="544" t="str">
        <f>IFERROR(IF($BZ19&gt;=1,VLOOKUP($E19,'R-8क'!$G$10:$AA$1009,8,0),""),"")</f>
        <v/>
      </c>
      <c r="CN19" s="545"/>
      <c r="CO19" s="849"/>
      <c r="CP19" s="850" t="str">
        <f>IFERROR(IF($BZ19&gt;=1,VLOOKUP($E19,'R-8क'!$G$10:$AA$1009,16,0),""),"")</f>
        <v/>
      </c>
      <c r="CQ19" s="850"/>
      <c r="CR19" s="850"/>
      <c r="CS19" s="851"/>
      <c r="CT19" s="851"/>
      <c r="CU19" s="928">
        <f t="shared" si="6"/>
        <v>0</v>
      </c>
      <c r="CV19" s="929"/>
      <c r="CW19" s="930"/>
      <c r="CX19" s="908">
        <f>IFERROR(IF($CU19&gt;=2000,COUNTIFS('R-6'!$G$8:$G$1008,"&gt;=1",'R-6'!$H$8:$H$1008,$CU19),0),0)</f>
        <v>0</v>
      </c>
      <c r="CY19" s="909"/>
      <c r="CZ19" s="910"/>
      <c r="DA19" s="908">
        <f>IFERROR(IF($CU19&gt;=2000,COUNTIFS('R-7'!$H$9:$H$1008,"&gt;=1",'R-7'!$I$9:$I$1008,$CU19),0),0)</f>
        <v>0</v>
      </c>
      <c r="DB19" s="909"/>
      <c r="DC19" s="910"/>
      <c r="DD19" s="908">
        <f>IFERROR(IF($CU19&gt;=2000,COUNTIFS('R-8'!$G$13:$G$1012,"&gt;=1",'R-8'!$H$13:$H$1012,$CU19),0),0)</f>
        <v>0</v>
      </c>
      <c r="DE19" s="909"/>
      <c r="DF19" s="910"/>
      <c r="DG19" s="908">
        <f>IFERROR(IF($CU19&gt;=2000,COUNTIFS('R-8क'!$G$10:$G$1009,"&gt;=1",'R-8क'!$H$10:$H$1009,$CU19),0),0)</f>
        <v>0</v>
      </c>
      <c r="DH19" s="909"/>
      <c r="DI19" s="910"/>
      <c r="DJ19" s="911"/>
      <c r="DK19" s="912"/>
      <c r="DL19" s="913"/>
      <c r="DM19" s="914">
        <f t="shared" si="7"/>
        <v>0</v>
      </c>
      <c r="DN19" s="915"/>
      <c r="DO19" s="916"/>
      <c r="DP19" s="97">
        <v>3</v>
      </c>
      <c r="DQ19" s="97">
        <f t="shared" si="8"/>
        <v>0</v>
      </c>
      <c r="DR19" s="97">
        <f t="shared" ref="DR19:DR36" si="11">AK19</f>
        <v>0</v>
      </c>
      <c r="DS19" s="97">
        <f t="shared" si="9"/>
        <v>0</v>
      </c>
      <c r="DT19" s="97">
        <f t="shared" si="10"/>
        <v>0</v>
      </c>
      <c r="DU19" s="4">
        <f>DW18+DU18</f>
        <v>200</v>
      </c>
      <c r="DV19" s="4">
        <f>IFERROR(IF(DX18&gt;=1,(IF($DQ$11&gt;DX18,SMALL($DQ$17:$DQ$216,DU19+1),0)),0),0)</f>
        <v>0</v>
      </c>
      <c r="DW19" s="4">
        <f>IF(DV19&gt;=2000,COUNTIF($DQ$17:$DQ$216,DV19),0)</f>
        <v>0</v>
      </c>
      <c r="DX19" s="4">
        <f>DX18+DW19</f>
        <v>0</v>
      </c>
      <c r="DY19" s="4">
        <f>EA18+DY18</f>
        <v>240</v>
      </c>
      <c r="DZ19" s="4">
        <f>IFERROR(IF(EB18&gt;=1,(IF($DV$11&gt;EB18,SMALL($DV$17:$DV$256,DY19+1),0)),0),0)</f>
        <v>0</v>
      </c>
      <c r="EA19" s="4">
        <f>IF(DZ19&gt;=2000,COUNTIF($DV$17:$DV$256,DZ19),0)</f>
        <v>0</v>
      </c>
      <c r="EB19" s="4">
        <f>EB18+EA19</f>
        <v>0</v>
      </c>
    </row>
    <row r="20" spans="1:132" ht="24" customHeight="1" x14ac:dyDescent="0.25">
      <c r="A20" s="4">
        <v>4</v>
      </c>
      <c r="B20" s="4">
        <f>IFERROR(IF($A$5&gt;=A20,SMALL('R-6'!$F$8:$F$1008,$A$6+A20),0),0)</f>
        <v>0</v>
      </c>
      <c r="C20" s="4">
        <f>IFERROR(IF(B$5&gt;=$A20,SMALL('R-7'!$G$9:$G$1008,B$6+$A20),0),0)</f>
        <v>0</v>
      </c>
      <c r="D20" s="4">
        <f>IFERROR(IF(C$5&gt;=$A20,SMALL('R-8'!$F$13:$F$1012,C$6+$A20),0),0)</f>
        <v>0</v>
      </c>
      <c r="E20" s="4">
        <f>IFERROR(IF(D$5&gt;=$A20,SMALL('R-8क'!$F$10:$F$1009,D$6+$A20),0),0)</f>
        <v>0</v>
      </c>
      <c r="O20" s="241">
        <f t="shared" si="2"/>
        <v>0</v>
      </c>
      <c r="P20" s="894">
        <f>IFERROR(IF($O20&gt;=1,VLOOKUP($B20,'R-6'!$G$8:$AL$1008,2,0),0),0)</f>
        <v>0</v>
      </c>
      <c r="Q20" s="895"/>
      <c r="R20" s="896"/>
      <c r="S20" s="846" t="str">
        <f>IFERROR(IF($O20&gt;=1,VLOOKUP($B20,'R-6'!$G$8:$AL$1008,4,0),""),"")</f>
        <v/>
      </c>
      <c r="T20" s="847"/>
      <c r="U20" s="848"/>
      <c r="V20" s="846" t="str">
        <f>IFERROR(IF($O20&gt;=1,VLOOKUP($B20,'R-6'!$G$8:$AL$1008,6,0),""),"")</f>
        <v/>
      </c>
      <c r="W20" s="897"/>
      <c r="X20" s="897"/>
      <c r="Y20" s="884" t="str">
        <f>IFERROR(IF($O20&gt;=1,VLOOKUP($B20,'R-6'!$G$8:$AL$1008,8,0),""),"")</f>
        <v/>
      </c>
      <c r="Z20" s="898"/>
      <c r="AA20" s="544" t="str">
        <f>IFERROR(IF($O20&gt;=1,VLOOKUP($B20,'R-6'!$G$8:$AL$1008,28,0),""),"")</f>
        <v/>
      </c>
      <c r="AB20" s="545"/>
      <c r="AC20" s="849"/>
      <c r="AD20" s="883"/>
      <c r="AE20" s="884"/>
      <c r="AF20" s="885"/>
      <c r="AG20" s="883"/>
      <c r="AH20" s="884"/>
      <c r="AI20" s="885"/>
      <c r="AJ20" s="241">
        <f t="shared" si="3"/>
        <v>0</v>
      </c>
      <c r="AK20" s="894">
        <f>IFERROR(IF($AJ20&gt;=1,VLOOKUP($C20,'R-7'!$H$9:$AD$1008,2,0),0),0)</f>
        <v>0</v>
      </c>
      <c r="AL20" s="895"/>
      <c r="AM20" s="896"/>
      <c r="AN20" s="846" t="str">
        <f>IFERROR(IF($AJ20&gt;=1,VLOOKUP($C20,'R-7'!$H$9:$AD$1008,4,0),""),"")</f>
        <v/>
      </c>
      <c r="AO20" s="847"/>
      <c r="AP20" s="848"/>
      <c r="AQ20" s="241" t="str">
        <f>IFERROR(IF($AJ20&gt;=1,VLOOKUP($C20,'R-7'!$H$9:$AD$1008,6,0),""),"")</f>
        <v/>
      </c>
      <c r="AR20" s="883" t="str">
        <f>IFERROR(IF($AJ20&gt;=1,VLOOKUP($C20,'R-7'!$H$9:$AD$1008,7,0),""),"")</f>
        <v/>
      </c>
      <c r="AS20" s="885"/>
      <c r="AT20" s="846" t="str">
        <f>IFERROR(IF($AJ20&gt;=1,VLOOKUP($C20,'R-7'!$H$9:$AD$1008,9,0),""),"")</f>
        <v/>
      </c>
      <c r="AU20" s="847"/>
      <c r="AV20" s="848"/>
      <c r="AW20" s="844" t="str">
        <f>IFERROR(IF($AJ20&gt;=1,VLOOKUP($C20,'R-7'!$H$9:$AD$1008,14,0),""),"")</f>
        <v/>
      </c>
      <c r="AX20" s="844"/>
      <c r="AY20" s="844"/>
      <c r="AZ20" s="844"/>
      <c r="BA20" s="844"/>
      <c r="BB20" s="844"/>
      <c r="BC20" s="844"/>
      <c r="BD20" s="844"/>
      <c r="BE20" s="241">
        <f t="shared" si="4"/>
        <v>0</v>
      </c>
      <c r="BF20" s="845">
        <f>IFERROR(IF($BE20&gt;=1,VLOOKUP($D20,'R-8'!$G$13:$AG$1012,2,0),0),0)</f>
        <v>0</v>
      </c>
      <c r="BG20" s="845"/>
      <c r="BH20" s="845"/>
      <c r="BI20" s="846" t="str">
        <f>IFERROR(IF($BE20&gt;=1,VLOOKUP($D20,'R-8'!$G$13:$AG$1012,3,0),""),"")</f>
        <v/>
      </c>
      <c r="BJ20" s="847"/>
      <c r="BK20" s="847"/>
      <c r="BL20" s="848"/>
      <c r="BM20" s="844" t="str">
        <f>IFERROR(IF($BE20&gt;=1,VLOOKUP($D20,'R-8'!$G$13:$AG$1012,5,0),""),"")</f>
        <v/>
      </c>
      <c r="BN20" s="844"/>
      <c r="BO20" s="844" t="str">
        <f>IFERROR(IF($BE20&gt;=1,VLOOKUP($D20,'R-8'!$G$13:$AG$1012,6,0),""),"")</f>
        <v/>
      </c>
      <c r="BP20" s="844"/>
      <c r="BQ20" s="846" t="str">
        <f>IFERROR(IF($BE20&gt;=1,VLOOKUP($D20,'R-8'!$G$13:$AG$1012,2,0),""),"")</f>
        <v/>
      </c>
      <c r="BR20" s="847"/>
      <c r="BS20" s="848"/>
      <c r="BT20" s="844"/>
      <c r="BU20" s="844"/>
      <c r="BV20" s="844"/>
      <c r="BW20" s="844"/>
      <c r="BX20" s="844"/>
      <c r="BY20" s="844"/>
      <c r="BZ20" s="241">
        <f t="shared" si="5"/>
        <v>0</v>
      </c>
      <c r="CA20" s="845">
        <f>IFERROR(IF($BZ20&gt;=1,VLOOKUP($E20,'R-8क'!$G$10:$AA$1009,2,0),0),0)</f>
        <v>0</v>
      </c>
      <c r="CB20" s="845"/>
      <c r="CC20" s="845"/>
      <c r="CD20" s="846" t="str">
        <f>IFERROR(IF($BZ20&gt;=1,VLOOKUP($E20,'R-8क'!$G$10:$AA$1009,3,0),""),"")</f>
        <v/>
      </c>
      <c r="CE20" s="847"/>
      <c r="CF20" s="848"/>
      <c r="CG20" s="846" t="str">
        <f>IFERROR(IF($BZ20&gt;=1,VLOOKUP($E20,'R-8क'!$G$10:$AA$1009,4,0),""),"")</f>
        <v/>
      </c>
      <c r="CH20" s="847"/>
      <c r="CI20" s="847"/>
      <c r="CJ20" s="848"/>
      <c r="CK20" s="242" t="str">
        <f>IFERROR(IF($BZ20&gt;=1,VLOOKUP($E20,'R-8क'!$G$10:$AA$1009,6,0),""),"")</f>
        <v/>
      </c>
      <c r="CL20" s="243" t="str">
        <f>IFERROR(IF($BZ20&gt;=1,VLOOKUP($E20,'R-8क'!$G$10:$AA$1009,7,0),""),"")</f>
        <v/>
      </c>
      <c r="CM20" s="544" t="str">
        <f>IFERROR(IF($BZ20&gt;=1,VLOOKUP($E20,'R-8क'!$G$10:$AA$1009,8,0),""),"")</f>
        <v/>
      </c>
      <c r="CN20" s="545"/>
      <c r="CO20" s="849"/>
      <c r="CP20" s="850" t="str">
        <f>IFERROR(IF($BZ20&gt;=1,VLOOKUP($E20,'R-8क'!$G$10:$AA$1009,16,0),""),"")</f>
        <v/>
      </c>
      <c r="CQ20" s="850"/>
      <c r="CR20" s="850"/>
      <c r="CS20" s="851"/>
      <c r="CT20" s="851"/>
      <c r="CU20" s="928">
        <f t="shared" si="6"/>
        <v>0</v>
      </c>
      <c r="CV20" s="929"/>
      <c r="CW20" s="930"/>
      <c r="CX20" s="908">
        <f>IFERROR(IF($CU20&gt;=2000,COUNTIFS('R-6'!$G$8:$G$1008,"&gt;=1",'R-6'!$H$8:$H$1008,$CU20),0),0)</f>
        <v>0</v>
      </c>
      <c r="CY20" s="909"/>
      <c r="CZ20" s="910"/>
      <c r="DA20" s="908">
        <f>IFERROR(IF($CU20&gt;=2000,COUNTIFS('R-7'!$H$9:$H$1008,"&gt;=1",'R-7'!$I$9:$I$1008,$CU20),0),0)</f>
        <v>0</v>
      </c>
      <c r="DB20" s="909"/>
      <c r="DC20" s="910"/>
      <c r="DD20" s="908">
        <f>IFERROR(IF($CU20&gt;=2000,COUNTIFS('R-8'!$G$13:$G$1012,"&gt;=1",'R-8'!$H$13:$H$1012,$CU20),0),0)</f>
        <v>0</v>
      </c>
      <c r="DE20" s="909"/>
      <c r="DF20" s="910"/>
      <c r="DG20" s="908">
        <f>IFERROR(IF($CU20&gt;=2000,COUNTIFS('R-8क'!$G$10:$G$1009,"&gt;=1",'R-8क'!$H$10:$H$1009,$CU20),0),0)</f>
        <v>0</v>
      </c>
      <c r="DH20" s="909"/>
      <c r="DI20" s="910"/>
      <c r="DJ20" s="911"/>
      <c r="DK20" s="912"/>
      <c r="DL20" s="913"/>
      <c r="DM20" s="914">
        <f t="shared" si="7"/>
        <v>0</v>
      </c>
      <c r="DN20" s="915"/>
      <c r="DO20" s="916"/>
      <c r="DP20" s="97">
        <v>4</v>
      </c>
      <c r="DQ20" s="97">
        <f t="shared" si="8"/>
        <v>0</v>
      </c>
      <c r="DR20" s="97">
        <f t="shared" si="11"/>
        <v>0</v>
      </c>
      <c r="DS20" s="97">
        <f t="shared" si="9"/>
        <v>0</v>
      </c>
      <c r="DT20" s="97">
        <f t="shared" si="10"/>
        <v>0</v>
      </c>
      <c r="DU20" s="4">
        <f>DW19+DU19</f>
        <v>200</v>
      </c>
      <c r="DV20" s="4">
        <f>IFERROR(IF(DX19&gt;=1,(IF($DQ$11&gt;DX19,SMALL($DQ$17:$DQ$216,DU20+1),0)),0),0)</f>
        <v>0</v>
      </c>
      <c r="DW20" s="4">
        <f>IF(DV20&gt;=2000,COUNTIF($DQ$17:$DQ$216,DV20),0)</f>
        <v>0</v>
      </c>
      <c r="DX20" s="4">
        <f>DX19+DW20</f>
        <v>0</v>
      </c>
      <c r="DY20" s="4">
        <f t="shared" ref="DY20:DY76" si="12">EA19+DY19</f>
        <v>240</v>
      </c>
      <c r="DZ20" s="4">
        <f t="shared" ref="DZ20:DZ76" si="13">IFERROR(IF(EB19&gt;=1,(IF($DV$11&gt;EB19,SMALL($DV$17:$DV$256,DY20+1),0)),0),0)</f>
        <v>0</v>
      </c>
      <c r="EA20" s="4">
        <f t="shared" ref="EA20:EA76" si="14">IF(DZ20&gt;=2000,COUNTIF($DV$17:$DV$256,DZ20),0)</f>
        <v>0</v>
      </c>
      <c r="EB20" s="4">
        <f t="shared" ref="EB20:EB76" si="15">EB19+EA20</f>
        <v>0</v>
      </c>
    </row>
    <row r="21" spans="1:132" ht="24" customHeight="1" x14ac:dyDescent="0.25">
      <c r="A21" s="4">
        <v>5</v>
      </c>
      <c r="B21" s="4">
        <f>IFERROR(IF($A$5&gt;=A21,SMALL('R-6'!$F$8:$F$1008,$A$6+A21),0),0)</f>
        <v>0</v>
      </c>
      <c r="C21" s="4">
        <f>IFERROR(IF(B$5&gt;=$A21,SMALL('R-7'!$G$9:$G$1008,B$6+$A21),0),0)</f>
        <v>0</v>
      </c>
      <c r="D21" s="4">
        <f>IFERROR(IF(C$5&gt;=$A21,SMALL('R-8'!$F$13:$F$1012,C$6+$A21),0),0)</f>
        <v>0</v>
      </c>
      <c r="E21" s="4">
        <f>IFERROR(IF(D$5&gt;=$A21,SMALL('R-8क'!$F$10:$F$1009,D$6+$A21),0),0)</f>
        <v>0</v>
      </c>
      <c r="O21" s="241">
        <f t="shared" si="2"/>
        <v>0</v>
      </c>
      <c r="P21" s="894">
        <f>IFERROR(IF($O21&gt;=1,VLOOKUP($B21,'R-6'!$G$8:$AL$1008,2,0),0),0)</f>
        <v>0</v>
      </c>
      <c r="Q21" s="895"/>
      <c r="R21" s="896"/>
      <c r="S21" s="846" t="str">
        <f>IFERROR(IF($O21&gt;=1,VLOOKUP($B21,'R-6'!$G$8:$AL$1008,4,0),""),"")</f>
        <v/>
      </c>
      <c r="T21" s="847"/>
      <c r="U21" s="848"/>
      <c r="V21" s="846" t="str">
        <f>IFERROR(IF($O21&gt;=1,VLOOKUP($B21,'R-6'!$G$8:$AL$1008,6,0),""),"")</f>
        <v/>
      </c>
      <c r="W21" s="897"/>
      <c r="X21" s="897"/>
      <c r="Y21" s="884" t="str">
        <f>IFERROR(IF($O21&gt;=1,VLOOKUP($B21,'R-6'!$G$8:$AL$1008,8,0),""),"")</f>
        <v/>
      </c>
      <c r="Z21" s="898"/>
      <c r="AA21" s="544" t="str">
        <f>IFERROR(IF($O21&gt;=1,VLOOKUP($B21,'R-6'!$G$8:$AL$1008,28,0),""),"")</f>
        <v/>
      </c>
      <c r="AB21" s="545"/>
      <c r="AC21" s="849"/>
      <c r="AD21" s="883"/>
      <c r="AE21" s="884"/>
      <c r="AF21" s="885"/>
      <c r="AG21" s="883"/>
      <c r="AH21" s="884"/>
      <c r="AI21" s="885"/>
      <c r="AJ21" s="241">
        <f t="shared" si="3"/>
        <v>0</v>
      </c>
      <c r="AK21" s="894">
        <f>IFERROR(IF($AJ21&gt;=1,VLOOKUP($C21,'R-7'!$H$9:$AD$1008,2,0),0),0)</f>
        <v>0</v>
      </c>
      <c r="AL21" s="895"/>
      <c r="AM21" s="896"/>
      <c r="AN21" s="846" t="str">
        <f>IFERROR(IF($AJ21&gt;=1,VLOOKUP($C21,'R-7'!$H$9:$AD$1008,4,0),""),"")</f>
        <v/>
      </c>
      <c r="AO21" s="847"/>
      <c r="AP21" s="848"/>
      <c r="AQ21" s="241" t="str">
        <f>IFERROR(IF($AJ21&gt;=1,VLOOKUP($C21,'R-7'!$H$9:$AD$1008,6,0),""),"")</f>
        <v/>
      </c>
      <c r="AR21" s="883" t="str">
        <f>IFERROR(IF($AJ21&gt;=1,VLOOKUP($C21,'R-7'!$H$9:$AD$1008,7,0),""),"")</f>
        <v/>
      </c>
      <c r="AS21" s="885"/>
      <c r="AT21" s="846" t="str">
        <f>IFERROR(IF($AJ21&gt;=1,VLOOKUP($C21,'R-7'!$H$9:$AD$1008,9,0),""),"")</f>
        <v/>
      </c>
      <c r="AU21" s="847"/>
      <c r="AV21" s="848"/>
      <c r="AW21" s="844" t="str">
        <f>IFERROR(IF($AJ21&gt;=1,VLOOKUP($C21,'R-7'!$H$9:$AD$1008,14,0),""),"")</f>
        <v/>
      </c>
      <c r="AX21" s="844"/>
      <c r="AY21" s="844"/>
      <c r="AZ21" s="844"/>
      <c r="BA21" s="844"/>
      <c r="BB21" s="844"/>
      <c r="BC21" s="844"/>
      <c r="BD21" s="844"/>
      <c r="BE21" s="241">
        <f t="shared" si="4"/>
        <v>0</v>
      </c>
      <c r="BF21" s="845">
        <f>IFERROR(IF($BE21&gt;=1,VLOOKUP($D21,'R-8'!$G$13:$AG$1012,2,0),0),0)</f>
        <v>0</v>
      </c>
      <c r="BG21" s="845"/>
      <c r="BH21" s="845"/>
      <c r="BI21" s="846" t="str">
        <f>IFERROR(IF($BE21&gt;=1,VLOOKUP($D21,'R-8'!$G$13:$AG$1012,3,0),""),"")</f>
        <v/>
      </c>
      <c r="BJ21" s="847"/>
      <c r="BK21" s="847"/>
      <c r="BL21" s="848"/>
      <c r="BM21" s="844" t="str">
        <f>IFERROR(IF($BE21&gt;=1,VLOOKUP($D21,'R-8'!$G$13:$AG$1012,5,0),""),"")</f>
        <v/>
      </c>
      <c r="BN21" s="844"/>
      <c r="BO21" s="844" t="str">
        <f>IFERROR(IF($BE21&gt;=1,VLOOKUP($D21,'R-8'!$G$13:$AG$1012,6,0),""),"")</f>
        <v/>
      </c>
      <c r="BP21" s="844"/>
      <c r="BQ21" s="846" t="str">
        <f>IFERROR(IF($BE21&gt;=1,VLOOKUP($D21,'R-8'!$G$13:$AG$1012,2,0),""),"")</f>
        <v/>
      </c>
      <c r="BR21" s="847"/>
      <c r="BS21" s="848"/>
      <c r="BT21" s="844"/>
      <c r="BU21" s="844"/>
      <c r="BV21" s="844"/>
      <c r="BW21" s="844"/>
      <c r="BX21" s="844"/>
      <c r="BY21" s="844"/>
      <c r="BZ21" s="241">
        <f t="shared" si="5"/>
        <v>0</v>
      </c>
      <c r="CA21" s="845">
        <f>IFERROR(IF($BZ21&gt;=1,VLOOKUP($E21,'R-8क'!$G$10:$AA$1009,2,0),0),0)</f>
        <v>0</v>
      </c>
      <c r="CB21" s="845"/>
      <c r="CC21" s="845"/>
      <c r="CD21" s="846" t="str">
        <f>IFERROR(IF($BZ21&gt;=1,VLOOKUP($E21,'R-8क'!$G$10:$AA$1009,3,0),""),"")</f>
        <v/>
      </c>
      <c r="CE21" s="847"/>
      <c r="CF21" s="848"/>
      <c r="CG21" s="846" t="str">
        <f>IFERROR(IF($BZ21&gt;=1,VLOOKUP($E21,'R-8क'!$G$10:$AA$1009,4,0),""),"")</f>
        <v/>
      </c>
      <c r="CH21" s="847"/>
      <c r="CI21" s="847"/>
      <c r="CJ21" s="848"/>
      <c r="CK21" s="242" t="str">
        <f>IFERROR(IF($BZ21&gt;=1,VLOOKUP($E21,'R-8क'!$G$10:$AA$1009,6,0),""),"")</f>
        <v/>
      </c>
      <c r="CL21" s="243" t="str">
        <f>IFERROR(IF($BZ21&gt;=1,VLOOKUP($E21,'R-8क'!$G$10:$AA$1009,7,0),""),"")</f>
        <v/>
      </c>
      <c r="CM21" s="544" t="str">
        <f>IFERROR(IF($BZ21&gt;=1,VLOOKUP($E21,'R-8क'!$G$10:$AA$1009,8,0),""),"")</f>
        <v/>
      </c>
      <c r="CN21" s="545"/>
      <c r="CO21" s="849"/>
      <c r="CP21" s="850" t="str">
        <f>IFERROR(IF($BZ21&gt;=1,VLOOKUP($E21,'R-8क'!$G$10:$AA$1009,16,0),""),"")</f>
        <v/>
      </c>
      <c r="CQ21" s="850"/>
      <c r="CR21" s="850"/>
      <c r="CS21" s="851"/>
      <c r="CT21" s="851"/>
      <c r="CU21" s="928">
        <f t="shared" si="6"/>
        <v>0</v>
      </c>
      <c r="CV21" s="929"/>
      <c r="CW21" s="930"/>
      <c r="CX21" s="908">
        <f>IFERROR(IF($CU21&gt;=2000,COUNTIFS('R-6'!$G$8:$G$1008,"&gt;=1",'R-6'!$H$8:$H$1008,$CU21),0),0)</f>
        <v>0</v>
      </c>
      <c r="CY21" s="909"/>
      <c r="CZ21" s="910"/>
      <c r="DA21" s="908">
        <f>IFERROR(IF($CU21&gt;=2000,COUNTIFS('R-7'!$H$9:$H$1008,"&gt;=1",'R-7'!$I$9:$I$1008,$CU21),0),0)</f>
        <v>0</v>
      </c>
      <c r="DB21" s="909"/>
      <c r="DC21" s="910"/>
      <c r="DD21" s="908">
        <f>IFERROR(IF($CU21&gt;=2000,COUNTIFS('R-8'!$G$13:$G$1012,"&gt;=1",'R-8'!$H$13:$H$1012,$CU21),0),0)</f>
        <v>0</v>
      </c>
      <c r="DE21" s="909"/>
      <c r="DF21" s="910"/>
      <c r="DG21" s="908">
        <f>IFERROR(IF($CU21&gt;=2000,COUNTIFS('R-8क'!$G$10:$G$1009,"&gt;=1",'R-8क'!$H$10:$H$1009,$CU21),0),0)</f>
        <v>0</v>
      </c>
      <c r="DH21" s="909"/>
      <c r="DI21" s="910"/>
      <c r="DJ21" s="911"/>
      <c r="DK21" s="912"/>
      <c r="DL21" s="913"/>
      <c r="DM21" s="914">
        <f t="shared" si="7"/>
        <v>0</v>
      </c>
      <c r="DN21" s="915"/>
      <c r="DO21" s="916"/>
      <c r="DP21" s="97">
        <v>5</v>
      </c>
      <c r="DQ21" s="97">
        <f t="shared" si="8"/>
        <v>0</v>
      </c>
      <c r="DR21" s="97">
        <f t="shared" si="11"/>
        <v>0</v>
      </c>
      <c r="DS21" s="97">
        <f t="shared" si="9"/>
        <v>0</v>
      </c>
      <c r="DT21" s="97">
        <f t="shared" si="10"/>
        <v>0</v>
      </c>
      <c r="DU21" s="4">
        <f t="shared" ref="DU21:DU76" si="16">DW20+DU20</f>
        <v>200</v>
      </c>
      <c r="DV21" s="4">
        <f t="shared" ref="DV21:DV76" si="17">IFERROR(IF(DX20&gt;=1,(IF($DQ$11&gt;DX20,SMALL($DQ$17:$DQ$216,DU21+1),0)),0),0)</f>
        <v>0</v>
      </c>
      <c r="DW21" s="4">
        <f t="shared" ref="DW21:DW76" si="18">IF(DV21&gt;=2000,COUNTIF($DQ$17:$DQ$216,DV21),0)</f>
        <v>0</v>
      </c>
      <c r="DX21" s="4">
        <f t="shared" ref="DX21:DX76" si="19">DX20+DW21</f>
        <v>0</v>
      </c>
      <c r="DY21" s="4">
        <f t="shared" si="12"/>
        <v>240</v>
      </c>
      <c r="DZ21" s="4">
        <f t="shared" si="13"/>
        <v>0</v>
      </c>
      <c r="EA21" s="4">
        <f t="shared" si="14"/>
        <v>0</v>
      </c>
      <c r="EB21" s="4">
        <f t="shared" si="15"/>
        <v>0</v>
      </c>
    </row>
    <row r="22" spans="1:132" ht="24" customHeight="1" x14ac:dyDescent="0.25">
      <c r="A22" s="4">
        <v>6</v>
      </c>
      <c r="B22" s="4">
        <f>IFERROR(IF($A$5&gt;=A22,SMALL('R-6'!$F$8:$F$1008,$A$6+A22),0),0)</f>
        <v>0</v>
      </c>
      <c r="C22" s="4">
        <f>IFERROR(IF(B$5&gt;=$A22,SMALL('R-7'!$G$9:$G$1008,B$6+$A22),0),0)</f>
        <v>0</v>
      </c>
      <c r="D22" s="4">
        <f>IFERROR(IF(C$5&gt;=$A22,SMALL('R-8'!$F$13:$F$1012,C$6+$A22),0),0)</f>
        <v>0</v>
      </c>
      <c r="E22" s="4">
        <f>IFERROR(IF(D$5&gt;=$A22,SMALL('R-8क'!$F$10:$F$1009,D$6+$A22),0),0)</f>
        <v>0</v>
      </c>
      <c r="O22" s="241">
        <f t="shared" si="2"/>
        <v>0</v>
      </c>
      <c r="P22" s="894">
        <f>IFERROR(IF($O22&gt;=1,VLOOKUP($B22,'R-6'!$G$8:$AL$1008,2,0),0),0)</f>
        <v>0</v>
      </c>
      <c r="Q22" s="895"/>
      <c r="R22" s="896"/>
      <c r="S22" s="846" t="str">
        <f>IFERROR(IF($O22&gt;=1,VLOOKUP($B22,'R-6'!$G$8:$AL$1008,4,0),""),"")</f>
        <v/>
      </c>
      <c r="T22" s="847"/>
      <c r="U22" s="848"/>
      <c r="V22" s="846" t="str">
        <f>IFERROR(IF($O22&gt;=1,VLOOKUP($B22,'R-6'!$G$8:$AL$1008,6,0),""),"")</f>
        <v/>
      </c>
      <c r="W22" s="897"/>
      <c r="X22" s="897"/>
      <c r="Y22" s="884" t="str">
        <f>IFERROR(IF($O22&gt;=1,VLOOKUP($B22,'R-6'!$G$8:$AL$1008,8,0),""),"")</f>
        <v/>
      </c>
      <c r="Z22" s="898"/>
      <c r="AA22" s="544" t="str">
        <f>IFERROR(IF($O22&gt;=1,VLOOKUP($B22,'R-6'!$G$8:$AL$1008,28,0),""),"")</f>
        <v/>
      </c>
      <c r="AB22" s="545"/>
      <c r="AC22" s="849"/>
      <c r="AD22" s="883"/>
      <c r="AE22" s="884"/>
      <c r="AF22" s="885"/>
      <c r="AG22" s="883"/>
      <c r="AH22" s="884"/>
      <c r="AI22" s="885"/>
      <c r="AJ22" s="241">
        <f t="shared" si="3"/>
        <v>0</v>
      </c>
      <c r="AK22" s="894">
        <f>IFERROR(IF($AJ22&gt;=1,VLOOKUP($C22,'R-7'!$H$9:$AD$1008,2,0),0),0)</f>
        <v>0</v>
      </c>
      <c r="AL22" s="895"/>
      <c r="AM22" s="896"/>
      <c r="AN22" s="846" t="str">
        <f>IFERROR(IF($AJ22&gt;=1,VLOOKUP($C22,'R-7'!$H$9:$AD$1008,4,0),""),"")</f>
        <v/>
      </c>
      <c r="AO22" s="847"/>
      <c r="AP22" s="848"/>
      <c r="AQ22" s="241" t="str">
        <f>IFERROR(IF($AJ22&gt;=1,VLOOKUP($C22,'R-7'!$H$9:$AD$1008,6,0),""),"")</f>
        <v/>
      </c>
      <c r="AR22" s="883" t="str">
        <f>IFERROR(IF($AJ22&gt;=1,VLOOKUP($C22,'R-7'!$H$9:$AD$1008,7,0),""),"")</f>
        <v/>
      </c>
      <c r="AS22" s="885"/>
      <c r="AT22" s="846" t="str">
        <f>IFERROR(IF($AJ22&gt;=1,VLOOKUP($C22,'R-7'!$H$9:$AD$1008,9,0),""),"")</f>
        <v/>
      </c>
      <c r="AU22" s="847"/>
      <c r="AV22" s="848"/>
      <c r="AW22" s="844" t="str">
        <f>IFERROR(IF($AJ22&gt;=1,VLOOKUP($C22,'R-7'!$H$9:$AD$1008,14,0),""),"")</f>
        <v/>
      </c>
      <c r="AX22" s="844"/>
      <c r="AY22" s="844"/>
      <c r="AZ22" s="844"/>
      <c r="BA22" s="844"/>
      <c r="BB22" s="844"/>
      <c r="BC22" s="844"/>
      <c r="BD22" s="844"/>
      <c r="BE22" s="241">
        <f t="shared" si="4"/>
        <v>0</v>
      </c>
      <c r="BF22" s="845">
        <f>IFERROR(IF($BE22&gt;=1,VLOOKUP($D22,'R-8'!$G$13:$AG$1012,2,0),0),0)</f>
        <v>0</v>
      </c>
      <c r="BG22" s="845"/>
      <c r="BH22" s="845"/>
      <c r="BI22" s="846" t="str">
        <f>IFERROR(IF($BE22&gt;=1,VLOOKUP($D22,'R-8'!$G$13:$AG$1012,3,0),""),"")</f>
        <v/>
      </c>
      <c r="BJ22" s="847"/>
      <c r="BK22" s="847"/>
      <c r="BL22" s="848"/>
      <c r="BM22" s="844" t="str">
        <f>IFERROR(IF($BE22&gt;=1,VLOOKUP($D22,'R-8'!$G$13:$AG$1012,5,0),""),"")</f>
        <v/>
      </c>
      <c r="BN22" s="844"/>
      <c r="BO22" s="844" t="str">
        <f>IFERROR(IF($BE22&gt;=1,VLOOKUP($D22,'R-8'!$G$13:$AG$1012,6,0),""),"")</f>
        <v/>
      </c>
      <c r="BP22" s="844"/>
      <c r="BQ22" s="846" t="str">
        <f>IFERROR(IF($BE22&gt;=1,VLOOKUP($D22,'R-8'!$G$13:$AG$1012,2,0),""),"")</f>
        <v/>
      </c>
      <c r="BR22" s="847"/>
      <c r="BS22" s="848"/>
      <c r="BT22" s="844"/>
      <c r="BU22" s="844"/>
      <c r="BV22" s="844"/>
      <c r="BW22" s="844"/>
      <c r="BX22" s="844"/>
      <c r="BY22" s="844"/>
      <c r="BZ22" s="241">
        <f t="shared" si="5"/>
        <v>0</v>
      </c>
      <c r="CA22" s="845">
        <f>IFERROR(IF($BZ22&gt;=1,VLOOKUP($E22,'R-8क'!$G$10:$AA$1009,2,0),0),0)</f>
        <v>0</v>
      </c>
      <c r="CB22" s="845"/>
      <c r="CC22" s="845"/>
      <c r="CD22" s="846" t="str">
        <f>IFERROR(IF($BZ22&gt;=1,VLOOKUP($E22,'R-8क'!$G$10:$AA$1009,3,0),""),"")</f>
        <v/>
      </c>
      <c r="CE22" s="847"/>
      <c r="CF22" s="848"/>
      <c r="CG22" s="846" t="str">
        <f>IFERROR(IF($BZ22&gt;=1,VLOOKUP($E22,'R-8क'!$G$10:$AA$1009,4,0),""),"")</f>
        <v/>
      </c>
      <c r="CH22" s="847"/>
      <c r="CI22" s="847"/>
      <c r="CJ22" s="848"/>
      <c r="CK22" s="242" t="str">
        <f>IFERROR(IF($BZ22&gt;=1,VLOOKUP($E22,'R-8क'!$G$10:$AA$1009,6,0),""),"")</f>
        <v/>
      </c>
      <c r="CL22" s="243" t="str">
        <f>IFERROR(IF($BZ22&gt;=1,VLOOKUP($E22,'R-8क'!$G$10:$AA$1009,7,0),""),"")</f>
        <v/>
      </c>
      <c r="CM22" s="544" t="str">
        <f>IFERROR(IF($BZ22&gt;=1,VLOOKUP($E22,'R-8क'!$G$10:$AA$1009,8,0),""),"")</f>
        <v/>
      </c>
      <c r="CN22" s="545"/>
      <c r="CO22" s="849"/>
      <c r="CP22" s="850" t="str">
        <f>IFERROR(IF($BZ22&gt;=1,VLOOKUP($E22,'R-8क'!$G$10:$AA$1009,16,0),""),"")</f>
        <v/>
      </c>
      <c r="CQ22" s="850"/>
      <c r="CR22" s="850"/>
      <c r="CS22" s="851"/>
      <c r="CT22" s="851"/>
      <c r="CU22" s="928">
        <f t="shared" si="6"/>
        <v>0</v>
      </c>
      <c r="CV22" s="929"/>
      <c r="CW22" s="930"/>
      <c r="CX22" s="908">
        <f>IFERROR(IF($CU22&gt;=2000,COUNTIFS('R-6'!$G$8:$G$1008,"&gt;=1",'R-6'!$H$8:$H$1008,$CU22),0),0)</f>
        <v>0</v>
      </c>
      <c r="CY22" s="909"/>
      <c r="CZ22" s="910"/>
      <c r="DA22" s="908">
        <f>IFERROR(IF($CU22&gt;=2000,COUNTIFS('R-7'!$H$9:$H$1008,"&gt;=1",'R-7'!$I$9:$I$1008,$CU22),0),0)</f>
        <v>0</v>
      </c>
      <c r="DB22" s="909"/>
      <c r="DC22" s="910"/>
      <c r="DD22" s="908">
        <f>IFERROR(IF($CU22&gt;=2000,COUNTIFS('R-8'!$G$13:$G$1012,"&gt;=1",'R-8'!$H$13:$H$1012,$CU22),0),0)</f>
        <v>0</v>
      </c>
      <c r="DE22" s="909"/>
      <c r="DF22" s="910"/>
      <c r="DG22" s="908">
        <f>IFERROR(IF($CU22&gt;=2000,COUNTIFS('R-8क'!$G$10:$G$1009,"&gt;=1",'R-8क'!$H$10:$H$1009,$CU22),0),0)</f>
        <v>0</v>
      </c>
      <c r="DH22" s="909"/>
      <c r="DI22" s="910"/>
      <c r="DJ22" s="911"/>
      <c r="DK22" s="912"/>
      <c r="DL22" s="913"/>
      <c r="DM22" s="914">
        <f t="shared" si="7"/>
        <v>0</v>
      </c>
      <c r="DN22" s="915"/>
      <c r="DO22" s="916"/>
      <c r="DP22" s="97">
        <v>6</v>
      </c>
      <c r="DQ22" s="97">
        <f t="shared" si="8"/>
        <v>0</v>
      </c>
      <c r="DR22" s="97">
        <f t="shared" si="11"/>
        <v>0</v>
      </c>
      <c r="DS22" s="97">
        <f t="shared" si="9"/>
        <v>0</v>
      </c>
      <c r="DT22" s="97">
        <f t="shared" si="10"/>
        <v>0</v>
      </c>
      <c r="DU22" s="4">
        <f t="shared" si="16"/>
        <v>200</v>
      </c>
      <c r="DV22" s="4">
        <f t="shared" si="17"/>
        <v>0</v>
      </c>
      <c r="DW22" s="4">
        <f t="shared" si="18"/>
        <v>0</v>
      </c>
      <c r="DX22" s="4">
        <f t="shared" si="19"/>
        <v>0</v>
      </c>
      <c r="DY22" s="4">
        <f t="shared" si="12"/>
        <v>240</v>
      </c>
      <c r="DZ22" s="4">
        <f t="shared" si="13"/>
        <v>0</v>
      </c>
      <c r="EA22" s="4">
        <f t="shared" si="14"/>
        <v>0</v>
      </c>
      <c r="EB22" s="4">
        <f t="shared" si="15"/>
        <v>0</v>
      </c>
    </row>
    <row r="23" spans="1:132" ht="24" customHeight="1" x14ac:dyDescent="0.25">
      <c r="A23" s="4">
        <v>7</v>
      </c>
      <c r="B23" s="4">
        <f>IFERROR(IF($A$5&gt;=A23,SMALL('R-6'!$F$8:$F$1008,$A$6+A23),0),0)</f>
        <v>0</v>
      </c>
      <c r="C23" s="4">
        <f>IFERROR(IF(B$5&gt;=$A23,SMALL('R-7'!$G$9:$G$1008,B$6+$A23),0),0)</f>
        <v>0</v>
      </c>
      <c r="D23" s="4">
        <f>IFERROR(IF(C$5&gt;=$A23,SMALL('R-8'!$F$13:$F$1012,C$6+$A23),0),0)</f>
        <v>0</v>
      </c>
      <c r="E23" s="4">
        <f>IFERROR(IF(D$5&gt;=$A23,SMALL('R-8क'!$F$10:$F$1009,D$6+$A23),0),0)</f>
        <v>0</v>
      </c>
      <c r="O23" s="241">
        <f t="shared" si="2"/>
        <v>0</v>
      </c>
      <c r="P23" s="894">
        <f>IFERROR(IF($O23&gt;=1,VLOOKUP($B23,'R-6'!$G$8:$AL$1008,2,0),0),0)</f>
        <v>0</v>
      </c>
      <c r="Q23" s="895"/>
      <c r="R23" s="896"/>
      <c r="S23" s="846" t="str">
        <f>IFERROR(IF($O23&gt;=1,VLOOKUP($B23,'R-6'!$G$8:$AL$1008,4,0),""),"")</f>
        <v/>
      </c>
      <c r="T23" s="847"/>
      <c r="U23" s="848"/>
      <c r="V23" s="846" t="str">
        <f>IFERROR(IF($O23&gt;=1,VLOOKUP($B23,'R-6'!$G$8:$AL$1008,6,0),""),"")</f>
        <v/>
      </c>
      <c r="W23" s="897"/>
      <c r="X23" s="897"/>
      <c r="Y23" s="884" t="str">
        <f>IFERROR(IF($O23&gt;=1,VLOOKUP($B23,'R-6'!$G$8:$AL$1008,8,0),""),"")</f>
        <v/>
      </c>
      <c r="Z23" s="898"/>
      <c r="AA23" s="544" t="str">
        <f>IFERROR(IF($O23&gt;=1,VLOOKUP($B23,'R-6'!$G$8:$AL$1008,28,0),""),"")</f>
        <v/>
      </c>
      <c r="AB23" s="545"/>
      <c r="AC23" s="849"/>
      <c r="AD23" s="883"/>
      <c r="AE23" s="884"/>
      <c r="AF23" s="885"/>
      <c r="AG23" s="883"/>
      <c r="AH23" s="884"/>
      <c r="AI23" s="885"/>
      <c r="AJ23" s="241">
        <f t="shared" si="3"/>
        <v>0</v>
      </c>
      <c r="AK23" s="894">
        <f>IFERROR(IF($AJ23&gt;=1,VLOOKUP($C23,'R-7'!$H$9:$AD$1008,2,0),0),0)</f>
        <v>0</v>
      </c>
      <c r="AL23" s="895"/>
      <c r="AM23" s="896"/>
      <c r="AN23" s="846" t="str">
        <f>IFERROR(IF($AJ23&gt;=1,VLOOKUP($C23,'R-7'!$H$9:$AD$1008,4,0),""),"")</f>
        <v/>
      </c>
      <c r="AO23" s="847"/>
      <c r="AP23" s="848"/>
      <c r="AQ23" s="241" t="str">
        <f>IFERROR(IF($AJ23&gt;=1,VLOOKUP($C23,'R-7'!$H$9:$AD$1008,6,0),""),"")</f>
        <v/>
      </c>
      <c r="AR23" s="883" t="str">
        <f>IFERROR(IF($AJ23&gt;=1,VLOOKUP($C23,'R-7'!$H$9:$AD$1008,7,0),""),"")</f>
        <v/>
      </c>
      <c r="AS23" s="885"/>
      <c r="AT23" s="846" t="str">
        <f>IFERROR(IF($AJ23&gt;=1,VLOOKUP($C23,'R-7'!$H$9:$AD$1008,9,0),""),"")</f>
        <v/>
      </c>
      <c r="AU23" s="847"/>
      <c r="AV23" s="848"/>
      <c r="AW23" s="844" t="str">
        <f>IFERROR(IF($AJ23&gt;=1,VLOOKUP($C23,'R-7'!$H$9:$AD$1008,14,0),""),"")</f>
        <v/>
      </c>
      <c r="AX23" s="844"/>
      <c r="AY23" s="844"/>
      <c r="AZ23" s="844"/>
      <c r="BA23" s="844"/>
      <c r="BB23" s="844"/>
      <c r="BC23" s="844"/>
      <c r="BD23" s="844"/>
      <c r="BE23" s="241">
        <f t="shared" si="4"/>
        <v>0</v>
      </c>
      <c r="BF23" s="845">
        <f>IFERROR(IF($BE23&gt;=1,VLOOKUP($D23,'R-8'!$G$13:$AG$1012,2,0),0),0)</f>
        <v>0</v>
      </c>
      <c r="BG23" s="845"/>
      <c r="BH23" s="845"/>
      <c r="BI23" s="846" t="str">
        <f>IFERROR(IF($BE23&gt;=1,VLOOKUP($D23,'R-8'!$G$13:$AG$1012,3,0),""),"")</f>
        <v/>
      </c>
      <c r="BJ23" s="847"/>
      <c r="BK23" s="847"/>
      <c r="BL23" s="848"/>
      <c r="BM23" s="844" t="str">
        <f>IFERROR(IF($BE23&gt;=1,VLOOKUP($D23,'R-8'!$G$13:$AG$1012,5,0),""),"")</f>
        <v/>
      </c>
      <c r="BN23" s="844"/>
      <c r="BO23" s="844" t="str">
        <f>IFERROR(IF($BE23&gt;=1,VLOOKUP($D23,'R-8'!$G$13:$AG$1012,6,0),""),"")</f>
        <v/>
      </c>
      <c r="BP23" s="844"/>
      <c r="BQ23" s="846" t="str">
        <f>IFERROR(IF($BE23&gt;=1,VLOOKUP($D23,'R-8'!$G$13:$AG$1012,2,0),""),"")</f>
        <v/>
      </c>
      <c r="BR23" s="847"/>
      <c r="BS23" s="848"/>
      <c r="BT23" s="844"/>
      <c r="BU23" s="844"/>
      <c r="BV23" s="844"/>
      <c r="BW23" s="844"/>
      <c r="BX23" s="844"/>
      <c r="BY23" s="844"/>
      <c r="BZ23" s="241">
        <f t="shared" si="5"/>
        <v>0</v>
      </c>
      <c r="CA23" s="845">
        <f>IFERROR(IF($BZ23&gt;=1,VLOOKUP($E23,'R-8क'!$G$10:$AA$1009,2,0),0),0)</f>
        <v>0</v>
      </c>
      <c r="CB23" s="845"/>
      <c r="CC23" s="845"/>
      <c r="CD23" s="846" t="str">
        <f>IFERROR(IF($BZ23&gt;=1,VLOOKUP($E23,'R-8क'!$G$10:$AA$1009,3,0),""),"")</f>
        <v/>
      </c>
      <c r="CE23" s="847"/>
      <c r="CF23" s="848"/>
      <c r="CG23" s="846" t="str">
        <f>IFERROR(IF($BZ23&gt;=1,VLOOKUP($E23,'R-8क'!$G$10:$AA$1009,4,0),""),"")</f>
        <v/>
      </c>
      <c r="CH23" s="847"/>
      <c r="CI23" s="847"/>
      <c r="CJ23" s="848"/>
      <c r="CK23" s="242" t="str">
        <f>IFERROR(IF($BZ23&gt;=1,VLOOKUP($E23,'R-8क'!$G$10:$AA$1009,6,0),""),"")</f>
        <v/>
      </c>
      <c r="CL23" s="243" t="str">
        <f>IFERROR(IF($BZ23&gt;=1,VLOOKUP($E23,'R-8क'!$G$10:$AA$1009,7,0),""),"")</f>
        <v/>
      </c>
      <c r="CM23" s="544" t="str">
        <f>IFERROR(IF($BZ23&gt;=1,VLOOKUP($E23,'R-8क'!$G$10:$AA$1009,8,0),""),"")</f>
        <v/>
      </c>
      <c r="CN23" s="545"/>
      <c r="CO23" s="849"/>
      <c r="CP23" s="850" t="str">
        <f>IFERROR(IF($BZ23&gt;=1,VLOOKUP($E23,'R-8क'!$G$10:$AA$1009,16,0),""),"")</f>
        <v/>
      </c>
      <c r="CQ23" s="850"/>
      <c r="CR23" s="850"/>
      <c r="CS23" s="851"/>
      <c r="CT23" s="851"/>
      <c r="CU23" s="928">
        <f t="shared" si="6"/>
        <v>0</v>
      </c>
      <c r="CV23" s="929"/>
      <c r="CW23" s="930"/>
      <c r="CX23" s="908">
        <f>IFERROR(IF($CU23&gt;=2000,COUNTIFS('R-6'!$G$8:$G$1008,"&gt;=1",'R-6'!$H$8:$H$1008,$CU23),0),0)</f>
        <v>0</v>
      </c>
      <c r="CY23" s="909"/>
      <c r="CZ23" s="910"/>
      <c r="DA23" s="908">
        <f>IFERROR(IF($CU23&gt;=2000,COUNTIFS('R-7'!$H$9:$H$1008,"&gt;=1",'R-7'!$I$9:$I$1008,$CU23),0),0)</f>
        <v>0</v>
      </c>
      <c r="DB23" s="909"/>
      <c r="DC23" s="910"/>
      <c r="DD23" s="908">
        <f>IFERROR(IF($CU23&gt;=2000,COUNTIFS('R-8'!$G$13:$G$1012,"&gt;=1",'R-8'!$H$13:$H$1012,$CU23),0),0)</f>
        <v>0</v>
      </c>
      <c r="DE23" s="909"/>
      <c r="DF23" s="910"/>
      <c r="DG23" s="908">
        <f>IFERROR(IF($CU23&gt;=2000,COUNTIFS('R-8क'!$G$10:$G$1009,"&gt;=1",'R-8क'!$H$10:$H$1009,$CU23),0),0)</f>
        <v>0</v>
      </c>
      <c r="DH23" s="909"/>
      <c r="DI23" s="910"/>
      <c r="DJ23" s="911"/>
      <c r="DK23" s="912"/>
      <c r="DL23" s="913"/>
      <c r="DM23" s="914">
        <f t="shared" si="7"/>
        <v>0</v>
      </c>
      <c r="DN23" s="915"/>
      <c r="DO23" s="916"/>
      <c r="DP23" s="97">
        <v>7</v>
      </c>
      <c r="DQ23" s="97">
        <f t="shared" si="8"/>
        <v>0</v>
      </c>
      <c r="DR23" s="97">
        <f t="shared" si="11"/>
        <v>0</v>
      </c>
      <c r="DS23" s="97">
        <f t="shared" si="9"/>
        <v>0</v>
      </c>
      <c r="DT23" s="97">
        <f t="shared" si="10"/>
        <v>0</v>
      </c>
      <c r="DU23" s="4">
        <f t="shared" si="16"/>
        <v>200</v>
      </c>
      <c r="DV23" s="4">
        <f t="shared" si="17"/>
        <v>0</v>
      </c>
      <c r="DW23" s="4">
        <f t="shared" si="18"/>
        <v>0</v>
      </c>
      <c r="DX23" s="4">
        <f t="shared" si="19"/>
        <v>0</v>
      </c>
      <c r="DY23" s="4">
        <f t="shared" si="12"/>
        <v>240</v>
      </c>
      <c r="DZ23" s="4">
        <f t="shared" si="13"/>
        <v>0</v>
      </c>
      <c r="EA23" s="4">
        <f t="shared" si="14"/>
        <v>0</v>
      </c>
      <c r="EB23" s="4">
        <f t="shared" si="15"/>
        <v>0</v>
      </c>
    </row>
    <row r="24" spans="1:132" ht="24" customHeight="1" x14ac:dyDescent="0.25">
      <c r="A24" s="4">
        <v>8</v>
      </c>
      <c r="B24" s="4">
        <f>IFERROR(IF($A$5&gt;=A24,SMALL('R-6'!$F$8:$F$1008,$A$6+A24),0),0)</f>
        <v>0</v>
      </c>
      <c r="C24" s="4">
        <f>IFERROR(IF(B$5&gt;=$A24,SMALL('R-7'!$G$9:$G$1008,B$6+$A24),0),0)</f>
        <v>0</v>
      </c>
      <c r="D24" s="4">
        <f>IFERROR(IF(C$5&gt;=$A24,SMALL('R-8'!$F$13:$F$1012,C$6+$A24),0),0)</f>
        <v>0</v>
      </c>
      <c r="E24" s="4">
        <f>IFERROR(IF(D$5&gt;=$A24,SMALL('R-8क'!$F$10:$F$1009,D$6+$A24),0),0)</f>
        <v>0</v>
      </c>
      <c r="O24" s="241">
        <f t="shared" si="2"/>
        <v>0</v>
      </c>
      <c r="P24" s="894">
        <f>IFERROR(IF($O24&gt;=1,VLOOKUP($B24,'R-6'!$G$8:$AL$1008,2,0),0),0)</f>
        <v>0</v>
      </c>
      <c r="Q24" s="895"/>
      <c r="R24" s="896"/>
      <c r="S24" s="846" t="str">
        <f>IFERROR(IF($O24&gt;=1,VLOOKUP($B24,'R-6'!$G$8:$AL$1008,4,0),""),"")</f>
        <v/>
      </c>
      <c r="T24" s="847"/>
      <c r="U24" s="848"/>
      <c r="V24" s="846" t="str">
        <f>IFERROR(IF($O24&gt;=1,VLOOKUP($B24,'R-6'!$G$8:$AL$1008,6,0),""),"")</f>
        <v/>
      </c>
      <c r="W24" s="897"/>
      <c r="X24" s="897"/>
      <c r="Y24" s="884" t="str">
        <f>IFERROR(IF($O24&gt;=1,VLOOKUP($B24,'R-6'!$G$8:$AL$1008,8,0),""),"")</f>
        <v/>
      </c>
      <c r="Z24" s="898"/>
      <c r="AA24" s="544" t="str">
        <f>IFERROR(IF($O24&gt;=1,VLOOKUP($B24,'R-6'!$G$8:$AL$1008,28,0),""),"")</f>
        <v/>
      </c>
      <c r="AB24" s="545"/>
      <c r="AC24" s="849"/>
      <c r="AD24" s="883"/>
      <c r="AE24" s="884"/>
      <c r="AF24" s="885"/>
      <c r="AG24" s="883"/>
      <c r="AH24" s="884"/>
      <c r="AI24" s="885"/>
      <c r="AJ24" s="241">
        <f t="shared" si="3"/>
        <v>0</v>
      </c>
      <c r="AK24" s="894">
        <f>IFERROR(IF($AJ24&gt;=1,VLOOKUP($C24,'R-7'!$H$9:$AD$1008,2,0),0),0)</f>
        <v>0</v>
      </c>
      <c r="AL24" s="895"/>
      <c r="AM24" s="896"/>
      <c r="AN24" s="846" t="str">
        <f>IFERROR(IF($AJ24&gt;=1,VLOOKUP($C24,'R-7'!$H$9:$AD$1008,4,0),""),"")</f>
        <v/>
      </c>
      <c r="AO24" s="847"/>
      <c r="AP24" s="848"/>
      <c r="AQ24" s="241" t="str">
        <f>IFERROR(IF($AJ24&gt;=1,VLOOKUP($C24,'R-7'!$H$9:$AD$1008,6,0),""),"")</f>
        <v/>
      </c>
      <c r="AR24" s="883" t="str">
        <f>IFERROR(IF($AJ24&gt;=1,VLOOKUP($C24,'R-7'!$H$9:$AD$1008,7,0),""),"")</f>
        <v/>
      </c>
      <c r="AS24" s="885"/>
      <c r="AT24" s="846" t="str">
        <f>IFERROR(IF($AJ24&gt;=1,VLOOKUP($C24,'R-7'!$H$9:$AD$1008,9,0),""),"")</f>
        <v/>
      </c>
      <c r="AU24" s="847"/>
      <c r="AV24" s="848"/>
      <c r="AW24" s="844" t="str">
        <f>IFERROR(IF($AJ24&gt;=1,VLOOKUP($C24,'R-7'!$H$9:$AD$1008,14,0),""),"")</f>
        <v/>
      </c>
      <c r="AX24" s="844"/>
      <c r="AY24" s="844"/>
      <c r="AZ24" s="844"/>
      <c r="BA24" s="844"/>
      <c r="BB24" s="844"/>
      <c r="BC24" s="844"/>
      <c r="BD24" s="844"/>
      <c r="BE24" s="241">
        <f t="shared" si="4"/>
        <v>0</v>
      </c>
      <c r="BF24" s="845">
        <f>IFERROR(IF($BE24&gt;=1,VLOOKUP($D24,'R-8'!$G$13:$AG$1012,2,0),0),0)</f>
        <v>0</v>
      </c>
      <c r="BG24" s="845"/>
      <c r="BH24" s="845"/>
      <c r="BI24" s="846" t="str">
        <f>IFERROR(IF($BE24&gt;=1,VLOOKUP($D24,'R-8'!$G$13:$AG$1012,3,0),""),"")</f>
        <v/>
      </c>
      <c r="BJ24" s="847"/>
      <c r="BK24" s="847"/>
      <c r="BL24" s="848"/>
      <c r="BM24" s="844" t="str">
        <f>IFERROR(IF($BE24&gt;=1,VLOOKUP($D24,'R-8'!$G$13:$AG$1012,5,0),""),"")</f>
        <v/>
      </c>
      <c r="BN24" s="844"/>
      <c r="BO24" s="844" t="str">
        <f>IFERROR(IF($BE24&gt;=1,VLOOKUP($D24,'R-8'!$G$13:$AG$1012,6,0),""),"")</f>
        <v/>
      </c>
      <c r="BP24" s="844"/>
      <c r="BQ24" s="846" t="str">
        <f>IFERROR(IF($BE24&gt;=1,VLOOKUP($D24,'R-8'!$G$13:$AG$1012,2,0),""),"")</f>
        <v/>
      </c>
      <c r="BR24" s="847"/>
      <c r="BS24" s="848"/>
      <c r="BT24" s="844"/>
      <c r="BU24" s="844"/>
      <c r="BV24" s="844"/>
      <c r="BW24" s="844"/>
      <c r="BX24" s="844"/>
      <c r="BY24" s="844"/>
      <c r="BZ24" s="241">
        <f t="shared" si="5"/>
        <v>0</v>
      </c>
      <c r="CA24" s="845">
        <f>IFERROR(IF($BZ24&gt;=1,VLOOKUP($E24,'R-8क'!$G$10:$AA$1009,2,0),0),0)</f>
        <v>0</v>
      </c>
      <c r="CB24" s="845"/>
      <c r="CC24" s="845"/>
      <c r="CD24" s="846" t="str">
        <f>IFERROR(IF($BZ24&gt;=1,VLOOKUP($E24,'R-8क'!$G$10:$AA$1009,3,0),""),"")</f>
        <v/>
      </c>
      <c r="CE24" s="847"/>
      <c r="CF24" s="848"/>
      <c r="CG24" s="846" t="str">
        <f>IFERROR(IF($BZ24&gt;=1,VLOOKUP($E24,'R-8क'!$G$10:$AA$1009,4,0),""),"")</f>
        <v/>
      </c>
      <c r="CH24" s="847"/>
      <c r="CI24" s="847"/>
      <c r="CJ24" s="848"/>
      <c r="CK24" s="242" t="str">
        <f>IFERROR(IF($BZ24&gt;=1,VLOOKUP($E24,'R-8क'!$G$10:$AA$1009,6,0),""),"")</f>
        <v/>
      </c>
      <c r="CL24" s="243" t="str">
        <f>IFERROR(IF($BZ24&gt;=1,VLOOKUP($E24,'R-8क'!$G$10:$AA$1009,7,0),""),"")</f>
        <v/>
      </c>
      <c r="CM24" s="544" t="str">
        <f>IFERROR(IF($BZ24&gt;=1,VLOOKUP($E24,'R-8क'!$G$10:$AA$1009,8,0),""),"")</f>
        <v/>
      </c>
      <c r="CN24" s="545"/>
      <c r="CO24" s="849"/>
      <c r="CP24" s="850" t="str">
        <f>IFERROR(IF($BZ24&gt;=1,VLOOKUP($E24,'R-8क'!$G$10:$AA$1009,16,0),""),"")</f>
        <v/>
      </c>
      <c r="CQ24" s="850"/>
      <c r="CR24" s="850"/>
      <c r="CS24" s="851"/>
      <c r="CT24" s="851"/>
      <c r="CU24" s="928">
        <f t="shared" si="6"/>
        <v>0</v>
      </c>
      <c r="CV24" s="929"/>
      <c r="CW24" s="930"/>
      <c r="CX24" s="908">
        <f>IFERROR(IF($CU24&gt;=2000,COUNTIFS('R-6'!$G$8:$G$1008,"&gt;=1",'R-6'!$H$8:$H$1008,$CU24),0),0)</f>
        <v>0</v>
      </c>
      <c r="CY24" s="909"/>
      <c r="CZ24" s="910"/>
      <c r="DA24" s="908">
        <f>IFERROR(IF($CU24&gt;=2000,COUNTIFS('R-7'!$H$9:$H$1008,"&gt;=1",'R-7'!$I$9:$I$1008,$CU24),0),0)</f>
        <v>0</v>
      </c>
      <c r="DB24" s="909"/>
      <c r="DC24" s="910"/>
      <c r="DD24" s="908">
        <f>IFERROR(IF($CU24&gt;=2000,COUNTIFS('R-8'!$G$13:$G$1012,"&gt;=1",'R-8'!$H$13:$H$1012,$CU24),0),0)</f>
        <v>0</v>
      </c>
      <c r="DE24" s="909"/>
      <c r="DF24" s="910"/>
      <c r="DG24" s="908">
        <f>IFERROR(IF($CU24&gt;=2000,COUNTIFS('R-8क'!$G$10:$G$1009,"&gt;=1",'R-8क'!$H$10:$H$1009,$CU24),0),0)</f>
        <v>0</v>
      </c>
      <c r="DH24" s="909"/>
      <c r="DI24" s="910"/>
      <c r="DJ24" s="911"/>
      <c r="DK24" s="912"/>
      <c r="DL24" s="913"/>
      <c r="DM24" s="914">
        <f t="shared" si="7"/>
        <v>0</v>
      </c>
      <c r="DN24" s="915"/>
      <c r="DO24" s="916"/>
      <c r="DP24" s="97">
        <v>8</v>
      </c>
      <c r="DQ24" s="97">
        <f t="shared" si="8"/>
        <v>0</v>
      </c>
      <c r="DR24" s="97">
        <f t="shared" si="11"/>
        <v>0</v>
      </c>
      <c r="DS24" s="97">
        <f t="shared" si="9"/>
        <v>0</v>
      </c>
      <c r="DT24" s="97">
        <f t="shared" si="10"/>
        <v>0</v>
      </c>
      <c r="DU24" s="4">
        <f t="shared" si="16"/>
        <v>200</v>
      </c>
      <c r="DV24" s="4">
        <f t="shared" si="17"/>
        <v>0</v>
      </c>
      <c r="DW24" s="4">
        <f t="shared" si="18"/>
        <v>0</v>
      </c>
      <c r="DX24" s="4">
        <f t="shared" si="19"/>
        <v>0</v>
      </c>
      <c r="DY24" s="4">
        <f t="shared" si="12"/>
        <v>240</v>
      </c>
      <c r="DZ24" s="4">
        <f t="shared" si="13"/>
        <v>0</v>
      </c>
      <c r="EA24" s="4">
        <f t="shared" si="14"/>
        <v>0</v>
      </c>
      <c r="EB24" s="4">
        <f t="shared" si="15"/>
        <v>0</v>
      </c>
    </row>
    <row r="25" spans="1:132" ht="24" customHeight="1" x14ac:dyDescent="0.25">
      <c r="A25" s="4">
        <v>9</v>
      </c>
      <c r="B25" s="4">
        <f>IFERROR(IF($A$5&gt;=A25,SMALL('R-6'!$F$8:$F$1008,$A$6+A25),0),0)</f>
        <v>0</v>
      </c>
      <c r="C25" s="4">
        <f>IFERROR(IF(B$5&gt;=$A25,SMALL('R-7'!$G$9:$G$1008,B$6+$A25),0),0)</f>
        <v>0</v>
      </c>
      <c r="D25" s="4">
        <f>IFERROR(IF(C$5&gt;=$A25,SMALL('R-8'!$F$13:$F$1012,C$6+$A25),0),0)</f>
        <v>0</v>
      </c>
      <c r="E25" s="4">
        <f>IFERROR(IF(D$5&gt;=$A25,SMALL('R-8क'!$F$10:$F$1009,D$6+$A25),0),0)</f>
        <v>0</v>
      </c>
      <c r="O25" s="241">
        <f t="shared" si="2"/>
        <v>0</v>
      </c>
      <c r="P25" s="894">
        <f>IFERROR(IF($O25&gt;=1,VLOOKUP($B25,'R-6'!$G$8:$AL$1008,2,0),0),0)</f>
        <v>0</v>
      </c>
      <c r="Q25" s="895"/>
      <c r="R25" s="896"/>
      <c r="S25" s="846" t="str">
        <f>IFERROR(IF($O25&gt;=1,VLOOKUP($B25,'R-6'!$G$8:$AL$1008,4,0),""),"")</f>
        <v/>
      </c>
      <c r="T25" s="847"/>
      <c r="U25" s="848"/>
      <c r="V25" s="846" t="str">
        <f>IFERROR(IF($O25&gt;=1,VLOOKUP($B25,'R-6'!$G$8:$AL$1008,6,0),""),"")</f>
        <v/>
      </c>
      <c r="W25" s="897"/>
      <c r="X25" s="897"/>
      <c r="Y25" s="884" t="str">
        <f>IFERROR(IF($O25&gt;=1,VLOOKUP($B25,'R-6'!$G$8:$AL$1008,8,0),""),"")</f>
        <v/>
      </c>
      <c r="Z25" s="898"/>
      <c r="AA25" s="544" t="str">
        <f>IFERROR(IF($O25&gt;=1,VLOOKUP($B25,'R-6'!$G$8:$AL$1008,28,0),""),"")</f>
        <v/>
      </c>
      <c r="AB25" s="545"/>
      <c r="AC25" s="849"/>
      <c r="AD25" s="883"/>
      <c r="AE25" s="884"/>
      <c r="AF25" s="885"/>
      <c r="AG25" s="883"/>
      <c r="AH25" s="884"/>
      <c r="AI25" s="885"/>
      <c r="AJ25" s="241">
        <f t="shared" si="3"/>
        <v>0</v>
      </c>
      <c r="AK25" s="894">
        <f>IFERROR(IF($AJ25&gt;=1,VLOOKUP($C25,'R-7'!$H$9:$AD$1008,2,0),0),0)</f>
        <v>0</v>
      </c>
      <c r="AL25" s="895"/>
      <c r="AM25" s="896"/>
      <c r="AN25" s="846" t="str">
        <f>IFERROR(IF($AJ25&gt;=1,VLOOKUP($C25,'R-7'!$H$9:$AD$1008,4,0),""),"")</f>
        <v/>
      </c>
      <c r="AO25" s="847"/>
      <c r="AP25" s="848"/>
      <c r="AQ25" s="241" t="str">
        <f>IFERROR(IF($AJ25&gt;=1,VLOOKUP($C25,'R-7'!$H$9:$AD$1008,6,0),""),"")</f>
        <v/>
      </c>
      <c r="AR25" s="883" t="str">
        <f>IFERROR(IF($AJ25&gt;=1,VLOOKUP($C25,'R-7'!$H$9:$AD$1008,7,0),""),"")</f>
        <v/>
      </c>
      <c r="AS25" s="885"/>
      <c r="AT25" s="846" t="str">
        <f>IFERROR(IF($AJ25&gt;=1,VLOOKUP($C25,'R-7'!$H$9:$AD$1008,9,0),""),"")</f>
        <v/>
      </c>
      <c r="AU25" s="847"/>
      <c r="AV25" s="848"/>
      <c r="AW25" s="844" t="str">
        <f>IFERROR(IF($AJ25&gt;=1,VLOOKUP($C25,'R-7'!$H$9:$AD$1008,14,0),""),"")</f>
        <v/>
      </c>
      <c r="AX25" s="844"/>
      <c r="AY25" s="844"/>
      <c r="AZ25" s="844"/>
      <c r="BA25" s="844"/>
      <c r="BB25" s="844"/>
      <c r="BC25" s="844"/>
      <c r="BD25" s="844"/>
      <c r="BE25" s="241">
        <f t="shared" si="4"/>
        <v>0</v>
      </c>
      <c r="BF25" s="845">
        <f>IFERROR(IF($BE25&gt;=1,VLOOKUP($D25,'R-8'!$G$13:$AG$1012,2,0),0),0)</f>
        <v>0</v>
      </c>
      <c r="BG25" s="845"/>
      <c r="BH25" s="845"/>
      <c r="BI25" s="846" t="str">
        <f>IFERROR(IF($BE25&gt;=1,VLOOKUP($D25,'R-8'!$G$13:$AG$1012,3,0),""),"")</f>
        <v/>
      </c>
      <c r="BJ25" s="847"/>
      <c r="BK25" s="847"/>
      <c r="BL25" s="848"/>
      <c r="BM25" s="844" t="str">
        <f>IFERROR(IF($BE25&gt;=1,VLOOKUP($D25,'R-8'!$G$13:$AG$1012,5,0),""),"")</f>
        <v/>
      </c>
      <c r="BN25" s="844"/>
      <c r="BO25" s="844" t="str">
        <f>IFERROR(IF($BE25&gt;=1,VLOOKUP($D25,'R-8'!$G$13:$AG$1012,6,0),""),"")</f>
        <v/>
      </c>
      <c r="BP25" s="844"/>
      <c r="BQ25" s="846" t="str">
        <f>IFERROR(IF($BE25&gt;=1,VLOOKUP($D25,'R-8'!$G$13:$AG$1012,2,0),""),"")</f>
        <v/>
      </c>
      <c r="BR25" s="847"/>
      <c r="BS25" s="848"/>
      <c r="BT25" s="844"/>
      <c r="BU25" s="844"/>
      <c r="BV25" s="844"/>
      <c r="BW25" s="844"/>
      <c r="BX25" s="844"/>
      <c r="BY25" s="844"/>
      <c r="BZ25" s="241">
        <f t="shared" si="5"/>
        <v>0</v>
      </c>
      <c r="CA25" s="845">
        <f>IFERROR(IF($BZ25&gt;=1,VLOOKUP($E25,'R-8क'!$G$10:$AA$1009,2,0),0),0)</f>
        <v>0</v>
      </c>
      <c r="CB25" s="845"/>
      <c r="CC25" s="845"/>
      <c r="CD25" s="846" t="str">
        <f>IFERROR(IF($BZ25&gt;=1,VLOOKUP($E25,'R-8क'!$G$10:$AA$1009,3,0),""),"")</f>
        <v/>
      </c>
      <c r="CE25" s="847"/>
      <c r="CF25" s="848"/>
      <c r="CG25" s="846" t="str">
        <f>IFERROR(IF($BZ25&gt;=1,VLOOKUP($E25,'R-8क'!$G$10:$AA$1009,4,0),""),"")</f>
        <v/>
      </c>
      <c r="CH25" s="847"/>
      <c r="CI25" s="847"/>
      <c r="CJ25" s="848"/>
      <c r="CK25" s="242" t="str">
        <f>IFERROR(IF($BZ25&gt;=1,VLOOKUP($E25,'R-8क'!$G$10:$AA$1009,6,0),""),"")</f>
        <v/>
      </c>
      <c r="CL25" s="243" t="str">
        <f>IFERROR(IF($BZ25&gt;=1,VLOOKUP($E25,'R-8क'!$G$10:$AA$1009,7,0),""),"")</f>
        <v/>
      </c>
      <c r="CM25" s="544" t="str">
        <f>IFERROR(IF($BZ25&gt;=1,VLOOKUP($E25,'R-8क'!$G$10:$AA$1009,8,0),""),"")</f>
        <v/>
      </c>
      <c r="CN25" s="545"/>
      <c r="CO25" s="849"/>
      <c r="CP25" s="850" t="str">
        <f>IFERROR(IF($BZ25&gt;=1,VLOOKUP($E25,'R-8क'!$G$10:$AA$1009,16,0),""),"")</f>
        <v/>
      </c>
      <c r="CQ25" s="850"/>
      <c r="CR25" s="850"/>
      <c r="CS25" s="851"/>
      <c r="CT25" s="851"/>
      <c r="CU25" s="928">
        <f t="shared" si="6"/>
        <v>0</v>
      </c>
      <c r="CV25" s="929"/>
      <c r="CW25" s="930"/>
      <c r="CX25" s="908">
        <f>IFERROR(IF($CU25&gt;=2000,COUNTIFS('R-6'!$G$8:$G$1008,"&gt;=1",'R-6'!$H$8:$H$1008,$CU25),0),0)</f>
        <v>0</v>
      </c>
      <c r="CY25" s="909"/>
      <c r="CZ25" s="910"/>
      <c r="DA25" s="908">
        <f>IFERROR(IF($CU25&gt;=2000,COUNTIFS('R-7'!$H$9:$H$1008,"&gt;=1",'R-7'!$I$9:$I$1008,$CU25),0),0)</f>
        <v>0</v>
      </c>
      <c r="DB25" s="909"/>
      <c r="DC25" s="910"/>
      <c r="DD25" s="908">
        <f>IFERROR(IF($CU25&gt;=2000,COUNTIFS('R-8'!$G$13:$G$1012,"&gt;=1",'R-8'!$H$13:$H$1012,$CU25),0),0)</f>
        <v>0</v>
      </c>
      <c r="DE25" s="909"/>
      <c r="DF25" s="910"/>
      <c r="DG25" s="908">
        <f>IFERROR(IF($CU25&gt;=2000,COUNTIFS('R-8क'!$G$10:$G$1009,"&gt;=1",'R-8क'!$H$10:$H$1009,$CU25),0),0)</f>
        <v>0</v>
      </c>
      <c r="DH25" s="909"/>
      <c r="DI25" s="910"/>
      <c r="DJ25" s="911"/>
      <c r="DK25" s="912"/>
      <c r="DL25" s="913"/>
      <c r="DM25" s="914">
        <f t="shared" si="7"/>
        <v>0</v>
      </c>
      <c r="DN25" s="915"/>
      <c r="DO25" s="916"/>
      <c r="DP25" s="97">
        <v>9</v>
      </c>
      <c r="DQ25" s="97">
        <f t="shared" si="8"/>
        <v>0</v>
      </c>
      <c r="DR25" s="97">
        <f t="shared" si="11"/>
        <v>0</v>
      </c>
      <c r="DS25" s="97">
        <f t="shared" si="9"/>
        <v>0</v>
      </c>
      <c r="DT25" s="97">
        <f t="shared" si="10"/>
        <v>0</v>
      </c>
      <c r="DU25" s="4">
        <f t="shared" si="16"/>
        <v>200</v>
      </c>
      <c r="DV25" s="4">
        <f t="shared" si="17"/>
        <v>0</v>
      </c>
      <c r="DW25" s="4">
        <f t="shared" si="18"/>
        <v>0</v>
      </c>
      <c r="DX25" s="4">
        <f t="shared" si="19"/>
        <v>0</v>
      </c>
      <c r="DY25" s="4">
        <f t="shared" si="12"/>
        <v>240</v>
      </c>
      <c r="DZ25" s="4">
        <f t="shared" si="13"/>
        <v>0</v>
      </c>
      <c r="EA25" s="4">
        <f t="shared" si="14"/>
        <v>0</v>
      </c>
      <c r="EB25" s="4">
        <f t="shared" si="15"/>
        <v>0</v>
      </c>
    </row>
    <row r="26" spans="1:132" ht="24" customHeight="1" x14ac:dyDescent="0.25">
      <c r="A26" s="4">
        <v>10</v>
      </c>
      <c r="B26" s="4">
        <f>IFERROR(IF($A$5&gt;=A26,SMALL('R-6'!$F$8:$F$1008,$A$6+A26),0),0)</f>
        <v>0</v>
      </c>
      <c r="C26" s="4">
        <f>IFERROR(IF(B$5&gt;=$A26,SMALL('R-7'!$G$9:$G$1008,B$6+$A26),0),0)</f>
        <v>0</v>
      </c>
      <c r="D26" s="4">
        <f>IFERROR(IF(C$5&gt;=$A26,SMALL('R-8'!$F$13:$F$1012,C$6+$A26),0),0)</f>
        <v>0</v>
      </c>
      <c r="E26" s="4">
        <f>IFERROR(IF(D$5&gt;=$A26,SMALL('R-8क'!$F$10:$F$1009,D$6+$A26),0),0)</f>
        <v>0</v>
      </c>
      <c r="O26" s="241">
        <f t="shared" si="2"/>
        <v>0</v>
      </c>
      <c r="P26" s="894">
        <f>IFERROR(IF($O26&gt;=1,VLOOKUP($B26,'R-6'!$G$8:$AL$1008,2,0),0),0)</f>
        <v>0</v>
      </c>
      <c r="Q26" s="895"/>
      <c r="R26" s="896"/>
      <c r="S26" s="846" t="str">
        <f>IFERROR(IF($O26&gt;=1,VLOOKUP($B26,'R-6'!$G$8:$AL$1008,4,0),""),"")</f>
        <v/>
      </c>
      <c r="T26" s="847"/>
      <c r="U26" s="848"/>
      <c r="V26" s="846" t="str">
        <f>IFERROR(IF($O26&gt;=1,VLOOKUP($B26,'R-6'!$G$8:$AL$1008,6,0),""),"")</f>
        <v/>
      </c>
      <c r="W26" s="897"/>
      <c r="X26" s="897"/>
      <c r="Y26" s="884" t="str">
        <f>IFERROR(IF($O26&gt;=1,VLOOKUP($B26,'R-6'!$G$8:$AL$1008,8,0),""),"")</f>
        <v/>
      </c>
      <c r="Z26" s="898"/>
      <c r="AA26" s="544" t="str">
        <f>IFERROR(IF($O26&gt;=1,VLOOKUP($B26,'R-6'!$G$8:$AL$1008,28,0),""),"")</f>
        <v/>
      </c>
      <c r="AB26" s="545"/>
      <c r="AC26" s="849"/>
      <c r="AD26" s="883"/>
      <c r="AE26" s="884"/>
      <c r="AF26" s="885"/>
      <c r="AG26" s="883"/>
      <c r="AH26" s="884"/>
      <c r="AI26" s="885"/>
      <c r="AJ26" s="241">
        <f t="shared" si="3"/>
        <v>0</v>
      </c>
      <c r="AK26" s="894">
        <f>IFERROR(IF($AJ26&gt;=1,VLOOKUP($C26,'R-7'!$H$9:$AD$1008,2,0),0),0)</f>
        <v>0</v>
      </c>
      <c r="AL26" s="895"/>
      <c r="AM26" s="896"/>
      <c r="AN26" s="846" t="str">
        <f>IFERROR(IF($AJ26&gt;=1,VLOOKUP($C26,'R-7'!$H$9:$AD$1008,4,0),""),"")</f>
        <v/>
      </c>
      <c r="AO26" s="847"/>
      <c r="AP26" s="848"/>
      <c r="AQ26" s="241" t="str">
        <f>IFERROR(IF($AJ26&gt;=1,VLOOKUP($C26,'R-7'!$H$9:$AD$1008,6,0),""),"")</f>
        <v/>
      </c>
      <c r="AR26" s="883" t="str">
        <f>IFERROR(IF($AJ26&gt;=1,VLOOKUP($C26,'R-7'!$H$9:$AD$1008,7,0),""),"")</f>
        <v/>
      </c>
      <c r="AS26" s="885"/>
      <c r="AT26" s="846" t="str">
        <f>IFERROR(IF($AJ26&gt;=1,VLOOKUP($C26,'R-7'!$H$9:$AD$1008,9,0),""),"")</f>
        <v/>
      </c>
      <c r="AU26" s="847"/>
      <c r="AV26" s="848"/>
      <c r="AW26" s="844" t="str">
        <f>IFERROR(IF($AJ26&gt;=1,VLOOKUP($C26,'R-7'!$H$9:$AD$1008,14,0),""),"")</f>
        <v/>
      </c>
      <c r="AX26" s="844"/>
      <c r="AY26" s="844"/>
      <c r="AZ26" s="844"/>
      <c r="BA26" s="844"/>
      <c r="BB26" s="844"/>
      <c r="BC26" s="844"/>
      <c r="BD26" s="844"/>
      <c r="BE26" s="241">
        <f t="shared" si="4"/>
        <v>0</v>
      </c>
      <c r="BF26" s="845">
        <f>IFERROR(IF($BE26&gt;=1,VLOOKUP($D26,'R-8'!$G$13:$AG$1012,2,0),0),0)</f>
        <v>0</v>
      </c>
      <c r="BG26" s="845"/>
      <c r="BH26" s="845"/>
      <c r="BI26" s="846" t="str">
        <f>IFERROR(IF($BE26&gt;=1,VLOOKUP($D26,'R-8'!$G$13:$AG$1012,3,0),""),"")</f>
        <v/>
      </c>
      <c r="BJ26" s="847"/>
      <c r="BK26" s="847"/>
      <c r="BL26" s="848"/>
      <c r="BM26" s="844" t="str">
        <f>IFERROR(IF($BE26&gt;=1,VLOOKUP($D26,'R-8'!$G$13:$AG$1012,5,0),""),"")</f>
        <v/>
      </c>
      <c r="BN26" s="844"/>
      <c r="BO26" s="844" t="str">
        <f>IFERROR(IF($BE26&gt;=1,VLOOKUP($D26,'R-8'!$G$13:$AG$1012,6,0),""),"")</f>
        <v/>
      </c>
      <c r="BP26" s="844"/>
      <c r="BQ26" s="846" t="str">
        <f>IFERROR(IF($BE26&gt;=1,VLOOKUP($D26,'R-8'!$G$13:$AG$1012,2,0),""),"")</f>
        <v/>
      </c>
      <c r="BR26" s="847"/>
      <c r="BS26" s="848"/>
      <c r="BT26" s="844"/>
      <c r="BU26" s="844"/>
      <c r="BV26" s="844"/>
      <c r="BW26" s="844"/>
      <c r="BX26" s="844"/>
      <c r="BY26" s="844"/>
      <c r="BZ26" s="241">
        <f t="shared" si="5"/>
        <v>0</v>
      </c>
      <c r="CA26" s="845">
        <f>IFERROR(IF($BZ26&gt;=1,VLOOKUP($E26,'R-8क'!$G$10:$AA$1009,2,0),0),0)</f>
        <v>0</v>
      </c>
      <c r="CB26" s="845"/>
      <c r="CC26" s="845"/>
      <c r="CD26" s="846" t="str">
        <f>IFERROR(IF($BZ26&gt;=1,VLOOKUP($E26,'R-8क'!$G$10:$AA$1009,3,0),""),"")</f>
        <v/>
      </c>
      <c r="CE26" s="847"/>
      <c r="CF26" s="848"/>
      <c r="CG26" s="846" t="str">
        <f>IFERROR(IF($BZ26&gt;=1,VLOOKUP($E26,'R-8क'!$G$10:$AA$1009,4,0),""),"")</f>
        <v/>
      </c>
      <c r="CH26" s="847"/>
      <c r="CI26" s="847"/>
      <c r="CJ26" s="848"/>
      <c r="CK26" s="242" t="str">
        <f>IFERROR(IF($BZ26&gt;=1,VLOOKUP($E26,'R-8क'!$G$10:$AA$1009,6,0),""),"")</f>
        <v/>
      </c>
      <c r="CL26" s="243" t="str">
        <f>IFERROR(IF($BZ26&gt;=1,VLOOKUP($E26,'R-8क'!$G$10:$AA$1009,7,0),""),"")</f>
        <v/>
      </c>
      <c r="CM26" s="544" t="str">
        <f>IFERROR(IF($BZ26&gt;=1,VLOOKUP($E26,'R-8क'!$G$10:$AA$1009,8,0),""),"")</f>
        <v/>
      </c>
      <c r="CN26" s="545"/>
      <c r="CO26" s="849"/>
      <c r="CP26" s="850" t="str">
        <f>IFERROR(IF($BZ26&gt;=1,VLOOKUP($E26,'R-8क'!$G$10:$AA$1009,16,0),""),"")</f>
        <v/>
      </c>
      <c r="CQ26" s="850"/>
      <c r="CR26" s="850"/>
      <c r="CS26" s="851"/>
      <c r="CT26" s="851"/>
      <c r="CU26" s="928">
        <f t="shared" si="6"/>
        <v>0</v>
      </c>
      <c r="CV26" s="929"/>
      <c r="CW26" s="930"/>
      <c r="CX26" s="908">
        <f>IFERROR(IF($CU26&gt;=2000,COUNTIFS('R-6'!$G$8:$G$1008,"&gt;=1",'R-6'!$H$8:$H$1008,$CU26),0),0)</f>
        <v>0</v>
      </c>
      <c r="CY26" s="909"/>
      <c r="CZ26" s="910"/>
      <c r="DA26" s="908">
        <f>IFERROR(IF($CU26&gt;=2000,COUNTIFS('R-7'!$H$9:$H$1008,"&gt;=1",'R-7'!$I$9:$I$1008,$CU26),0),0)</f>
        <v>0</v>
      </c>
      <c r="DB26" s="909"/>
      <c r="DC26" s="910"/>
      <c r="DD26" s="908">
        <f>IFERROR(IF($CU26&gt;=2000,COUNTIFS('R-8'!$G$13:$G$1012,"&gt;=1",'R-8'!$H$13:$H$1012,$CU26),0),0)</f>
        <v>0</v>
      </c>
      <c r="DE26" s="909"/>
      <c r="DF26" s="910"/>
      <c r="DG26" s="908">
        <f>IFERROR(IF($CU26&gt;=2000,COUNTIFS('R-8क'!$G$10:$G$1009,"&gt;=1",'R-8क'!$H$10:$H$1009,$CU26),0),0)</f>
        <v>0</v>
      </c>
      <c r="DH26" s="909"/>
      <c r="DI26" s="910"/>
      <c r="DJ26" s="911"/>
      <c r="DK26" s="912"/>
      <c r="DL26" s="913"/>
      <c r="DM26" s="914">
        <f t="shared" si="7"/>
        <v>0</v>
      </c>
      <c r="DN26" s="915"/>
      <c r="DO26" s="916"/>
      <c r="DP26" s="97">
        <v>10</v>
      </c>
      <c r="DQ26" s="97">
        <f t="shared" si="8"/>
        <v>0</v>
      </c>
      <c r="DR26" s="97">
        <f t="shared" si="11"/>
        <v>0</v>
      </c>
      <c r="DS26" s="97">
        <f t="shared" si="9"/>
        <v>0</v>
      </c>
      <c r="DT26" s="97">
        <f t="shared" si="10"/>
        <v>0</v>
      </c>
      <c r="DU26" s="4">
        <f t="shared" si="16"/>
        <v>200</v>
      </c>
      <c r="DV26" s="4">
        <f t="shared" si="17"/>
        <v>0</v>
      </c>
      <c r="DW26" s="4">
        <f t="shared" si="18"/>
        <v>0</v>
      </c>
      <c r="DX26" s="4">
        <f t="shared" si="19"/>
        <v>0</v>
      </c>
      <c r="DY26" s="4">
        <f t="shared" si="12"/>
        <v>240</v>
      </c>
      <c r="DZ26" s="4">
        <f t="shared" si="13"/>
        <v>0</v>
      </c>
      <c r="EA26" s="4">
        <f t="shared" si="14"/>
        <v>0</v>
      </c>
      <c r="EB26" s="4">
        <f t="shared" si="15"/>
        <v>0</v>
      </c>
    </row>
    <row r="27" spans="1:132" ht="24" customHeight="1" x14ac:dyDescent="0.25">
      <c r="A27" s="4">
        <v>11</v>
      </c>
      <c r="B27" s="4">
        <f>IFERROR(IF($A$5&gt;=A27,SMALL('R-6'!$F$8:$F$1008,$A$6+A27),0),0)</f>
        <v>0</v>
      </c>
      <c r="C27" s="4">
        <f>IFERROR(IF(B$5&gt;=$A27,SMALL('R-7'!$G$9:$G$1008,B$6+$A27),0),0)</f>
        <v>0</v>
      </c>
      <c r="D27" s="4">
        <f>IFERROR(IF(C$5&gt;=$A27,SMALL('R-8'!$F$13:$F$1012,C$6+$A27),0),0)</f>
        <v>0</v>
      </c>
      <c r="E27" s="4">
        <f>IFERROR(IF(D$5&gt;=$A27,SMALL('R-8क'!$F$10:$F$1009,D$6+$A27),0),0)</f>
        <v>0</v>
      </c>
      <c r="O27" s="241">
        <f t="shared" si="2"/>
        <v>0</v>
      </c>
      <c r="P27" s="894">
        <f>IFERROR(IF($O27&gt;=1,VLOOKUP($B27,'R-6'!$G$8:$AL$1008,2,0),0),0)</f>
        <v>0</v>
      </c>
      <c r="Q27" s="895"/>
      <c r="R27" s="896"/>
      <c r="S27" s="846" t="str">
        <f>IFERROR(IF($O27&gt;=1,VLOOKUP($B27,'R-6'!$G$8:$AL$1008,4,0),""),"")</f>
        <v/>
      </c>
      <c r="T27" s="847"/>
      <c r="U27" s="848"/>
      <c r="V27" s="846" t="str">
        <f>IFERROR(IF($O27&gt;=1,VLOOKUP($B27,'R-6'!$G$8:$AL$1008,6,0),""),"")</f>
        <v/>
      </c>
      <c r="W27" s="897"/>
      <c r="X27" s="897"/>
      <c r="Y27" s="884" t="str">
        <f>IFERROR(IF($O27&gt;=1,VLOOKUP($B27,'R-6'!$G$8:$AL$1008,8,0),""),"")</f>
        <v/>
      </c>
      <c r="Z27" s="898"/>
      <c r="AA27" s="544" t="str">
        <f>IFERROR(IF($O27&gt;=1,VLOOKUP($B27,'R-6'!$G$8:$AL$1008,28,0),""),"")</f>
        <v/>
      </c>
      <c r="AB27" s="545"/>
      <c r="AC27" s="849"/>
      <c r="AD27" s="883"/>
      <c r="AE27" s="884"/>
      <c r="AF27" s="885"/>
      <c r="AG27" s="883"/>
      <c r="AH27" s="884"/>
      <c r="AI27" s="885"/>
      <c r="AJ27" s="241">
        <f t="shared" si="3"/>
        <v>0</v>
      </c>
      <c r="AK27" s="894">
        <f>IFERROR(IF($AJ27&gt;=1,VLOOKUP($C27,'R-7'!$H$9:$AD$1008,2,0),0),0)</f>
        <v>0</v>
      </c>
      <c r="AL27" s="895"/>
      <c r="AM27" s="896"/>
      <c r="AN27" s="846" t="str">
        <f>IFERROR(IF($AJ27&gt;=1,VLOOKUP($C27,'R-7'!$H$9:$AD$1008,4,0),""),"")</f>
        <v/>
      </c>
      <c r="AO27" s="847"/>
      <c r="AP27" s="848"/>
      <c r="AQ27" s="241" t="str">
        <f>IFERROR(IF($AJ27&gt;=1,VLOOKUP($C27,'R-7'!$H$9:$AD$1008,6,0),""),"")</f>
        <v/>
      </c>
      <c r="AR27" s="883" t="str">
        <f>IFERROR(IF($AJ27&gt;=1,VLOOKUP($C27,'R-7'!$H$9:$AD$1008,7,0),""),"")</f>
        <v/>
      </c>
      <c r="AS27" s="885"/>
      <c r="AT27" s="846" t="str">
        <f>IFERROR(IF($AJ27&gt;=1,VLOOKUP($C27,'R-7'!$H$9:$AD$1008,9,0),""),"")</f>
        <v/>
      </c>
      <c r="AU27" s="847"/>
      <c r="AV27" s="848"/>
      <c r="AW27" s="844" t="str">
        <f>IFERROR(IF($AJ27&gt;=1,VLOOKUP($C27,'R-7'!$H$9:$AD$1008,14,0),""),"")</f>
        <v/>
      </c>
      <c r="AX27" s="844"/>
      <c r="AY27" s="844"/>
      <c r="AZ27" s="844"/>
      <c r="BA27" s="844"/>
      <c r="BB27" s="844"/>
      <c r="BC27" s="844"/>
      <c r="BD27" s="844"/>
      <c r="BE27" s="241">
        <f t="shared" si="4"/>
        <v>0</v>
      </c>
      <c r="BF27" s="845">
        <f>IFERROR(IF($BE27&gt;=1,VLOOKUP($D27,'R-8'!$G$13:$AG$1012,2,0),0),0)</f>
        <v>0</v>
      </c>
      <c r="BG27" s="845"/>
      <c r="BH27" s="845"/>
      <c r="BI27" s="846" t="str">
        <f>IFERROR(IF($BE27&gt;=1,VLOOKUP($D27,'R-8'!$G$13:$AG$1012,3,0),""),"")</f>
        <v/>
      </c>
      <c r="BJ27" s="847"/>
      <c r="BK27" s="847"/>
      <c r="BL27" s="848"/>
      <c r="BM27" s="844" t="str">
        <f>IFERROR(IF($BE27&gt;=1,VLOOKUP($D27,'R-8'!$G$13:$AG$1012,5,0),""),"")</f>
        <v/>
      </c>
      <c r="BN27" s="844"/>
      <c r="BO27" s="844" t="str">
        <f>IFERROR(IF($BE27&gt;=1,VLOOKUP($D27,'R-8'!$G$13:$AG$1012,6,0),""),"")</f>
        <v/>
      </c>
      <c r="BP27" s="844"/>
      <c r="BQ27" s="846" t="str">
        <f>IFERROR(IF($BE27&gt;=1,VLOOKUP($D27,'R-8'!$G$13:$AG$1012,2,0),""),"")</f>
        <v/>
      </c>
      <c r="BR27" s="847"/>
      <c r="BS27" s="848"/>
      <c r="BT27" s="844"/>
      <c r="BU27" s="844"/>
      <c r="BV27" s="844"/>
      <c r="BW27" s="844"/>
      <c r="BX27" s="844"/>
      <c r="BY27" s="844"/>
      <c r="BZ27" s="241">
        <f t="shared" si="5"/>
        <v>0</v>
      </c>
      <c r="CA27" s="845">
        <f>IFERROR(IF($BZ27&gt;=1,VLOOKUP($E27,'R-8क'!$G$10:$AA$1009,2,0),0),0)</f>
        <v>0</v>
      </c>
      <c r="CB27" s="845"/>
      <c r="CC27" s="845"/>
      <c r="CD27" s="846" t="str">
        <f>IFERROR(IF($BZ27&gt;=1,VLOOKUP($E27,'R-8क'!$G$10:$AA$1009,3,0),""),"")</f>
        <v/>
      </c>
      <c r="CE27" s="847"/>
      <c r="CF27" s="848"/>
      <c r="CG27" s="846" t="str">
        <f>IFERROR(IF($BZ27&gt;=1,VLOOKUP($E27,'R-8क'!$G$10:$AA$1009,4,0),""),"")</f>
        <v/>
      </c>
      <c r="CH27" s="847"/>
      <c r="CI27" s="847"/>
      <c r="CJ27" s="848"/>
      <c r="CK27" s="242" t="str">
        <f>IFERROR(IF($BZ27&gt;=1,VLOOKUP($E27,'R-8क'!$G$10:$AA$1009,6,0),""),"")</f>
        <v/>
      </c>
      <c r="CL27" s="243" t="str">
        <f>IFERROR(IF($BZ27&gt;=1,VLOOKUP($E27,'R-8क'!$G$10:$AA$1009,7,0),""),"")</f>
        <v/>
      </c>
      <c r="CM27" s="544" t="str">
        <f>IFERROR(IF($BZ27&gt;=1,VLOOKUP($E27,'R-8क'!$G$10:$AA$1009,8,0),""),"")</f>
        <v/>
      </c>
      <c r="CN27" s="545"/>
      <c r="CO27" s="849"/>
      <c r="CP27" s="850" t="str">
        <f>IFERROR(IF($BZ27&gt;=1,VLOOKUP($E27,'R-8क'!$G$10:$AA$1009,16,0),""),"")</f>
        <v/>
      </c>
      <c r="CQ27" s="850"/>
      <c r="CR27" s="850"/>
      <c r="CS27" s="851"/>
      <c r="CT27" s="851"/>
      <c r="CU27" s="928">
        <f t="shared" si="6"/>
        <v>0</v>
      </c>
      <c r="CV27" s="929"/>
      <c r="CW27" s="930"/>
      <c r="CX27" s="908">
        <f>IFERROR(IF($CU27&gt;=2000,COUNTIFS('R-6'!$G$8:$G$1008,"&gt;=1",'R-6'!$H$8:$H$1008,$CU27),0),0)</f>
        <v>0</v>
      </c>
      <c r="CY27" s="909"/>
      <c r="CZ27" s="910"/>
      <c r="DA27" s="908">
        <f>IFERROR(IF($CU27&gt;=2000,COUNTIFS('R-7'!$H$9:$H$1008,"&gt;=1",'R-7'!$I$9:$I$1008,$CU27),0),0)</f>
        <v>0</v>
      </c>
      <c r="DB27" s="909"/>
      <c r="DC27" s="910"/>
      <c r="DD27" s="908">
        <f>IFERROR(IF($CU27&gt;=2000,COUNTIFS('R-8'!$G$13:$G$1012,"&gt;=1",'R-8'!$H$13:$H$1012,$CU27),0),0)</f>
        <v>0</v>
      </c>
      <c r="DE27" s="909"/>
      <c r="DF27" s="910"/>
      <c r="DG27" s="908">
        <f>IFERROR(IF($CU27&gt;=2000,COUNTIFS('R-8क'!$G$10:$G$1009,"&gt;=1",'R-8क'!$H$10:$H$1009,$CU27),0),0)</f>
        <v>0</v>
      </c>
      <c r="DH27" s="909"/>
      <c r="DI27" s="910"/>
      <c r="DJ27" s="911"/>
      <c r="DK27" s="912"/>
      <c r="DL27" s="913"/>
      <c r="DM27" s="914">
        <f t="shared" si="7"/>
        <v>0</v>
      </c>
      <c r="DN27" s="915"/>
      <c r="DO27" s="916"/>
      <c r="DP27" s="97">
        <v>11</v>
      </c>
      <c r="DQ27" s="97">
        <f t="shared" si="8"/>
        <v>0</v>
      </c>
      <c r="DR27" s="97">
        <f t="shared" si="11"/>
        <v>0</v>
      </c>
      <c r="DS27" s="97">
        <f t="shared" si="9"/>
        <v>0</v>
      </c>
      <c r="DT27" s="97">
        <f t="shared" si="10"/>
        <v>0</v>
      </c>
      <c r="DU27" s="4">
        <f t="shared" si="16"/>
        <v>200</v>
      </c>
      <c r="DV27" s="4">
        <f t="shared" si="17"/>
        <v>0</v>
      </c>
      <c r="DW27" s="4">
        <f t="shared" si="18"/>
        <v>0</v>
      </c>
      <c r="DX27" s="4">
        <f t="shared" si="19"/>
        <v>0</v>
      </c>
      <c r="DY27" s="4">
        <f t="shared" si="12"/>
        <v>240</v>
      </c>
      <c r="DZ27" s="4">
        <f t="shared" si="13"/>
        <v>0</v>
      </c>
      <c r="EA27" s="4">
        <f t="shared" si="14"/>
        <v>0</v>
      </c>
      <c r="EB27" s="4">
        <f t="shared" si="15"/>
        <v>0</v>
      </c>
    </row>
    <row r="28" spans="1:132" ht="24" customHeight="1" x14ac:dyDescent="0.25">
      <c r="A28" s="4">
        <v>12</v>
      </c>
      <c r="B28" s="4">
        <f>IFERROR(IF($A$5&gt;=A28,SMALL('R-6'!$F$8:$F$1008,$A$6+A28),0),0)</f>
        <v>0</v>
      </c>
      <c r="C28" s="4">
        <f>IFERROR(IF(B$5&gt;=$A28,SMALL('R-7'!$G$9:$G$1008,B$6+$A28),0),0)</f>
        <v>0</v>
      </c>
      <c r="D28" s="4">
        <f>IFERROR(IF(C$5&gt;=$A28,SMALL('R-8'!$F$13:$F$1012,C$6+$A28),0),0)</f>
        <v>0</v>
      </c>
      <c r="E28" s="4">
        <f>IFERROR(IF(D$5&gt;=$A28,SMALL('R-8क'!$F$10:$F$1009,D$6+$A28),0),0)</f>
        <v>0</v>
      </c>
      <c r="O28" s="241">
        <f t="shared" si="2"/>
        <v>0</v>
      </c>
      <c r="P28" s="894">
        <f>IFERROR(IF($O28&gt;=1,VLOOKUP($B28,'R-6'!$G$8:$AL$1008,2,0),0),0)</f>
        <v>0</v>
      </c>
      <c r="Q28" s="895"/>
      <c r="R28" s="896"/>
      <c r="S28" s="846" t="str">
        <f>IFERROR(IF($O28&gt;=1,VLOOKUP($B28,'R-6'!$G$8:$AL$1008,4,0),""),"")</f>
        <v/>
      </c>
      <c r="T28" s="847"/>
      <c r="U28" s="848"/>
      <c r="V28" s="846" t="str">
        <f>IFERROR(IF($O28&gt;=1,VLOOKUP($B28,'R-6'!$G$8:$AL$1008,6,0),""),"")</f>
        <v/>
      </c>
      <c r="W28" s="897"/>
      <c r="X28" s="897"/>
      <c r="Y28" s="884" t="str">
        <f>IFERROR(IF($O28&gt;=1,VLOOKUP($B28,'R-6'!$G$8:$AL$1008,8,0),""),"")</f>
        <v/>
      </c>
      <c r="Z28" s="898"/>
      <c r="AA28" s="544" t="str">
        <f>IFERROR(IF($O28&gt;=1,VLOOKUP($B28,'R-6'!$G$8:$AL$1008,28,0),""),"")</f>
        <v/>
      </c>
      <c r="AB28" s="545"/>
      <c r="AC28" s="849"/>
      <c r="AD28" s="883"/>
      <c r="AE28" s="884"/>
      <c r="AF28" s="885"/>
      <c r="AG28" s="883"/>
      <c r="AH28" s="884"/>
      <c r="AI28" s="885"/>
      <c r="AJ28" s="241">
        <f t="shared" si="3"/>
        <v>0</v>
      </c>
      <c r="AK28" s="894">
        <f>IFERROR(IF($AJ28&gt;=1,VLOOKUP($C28,'R-7'!$H$9:$AD$1008,2,0),0),0)</f>
        <v>0</v>
      </c>
      <c r="AL28" s="895"/>
      <c r="AM28" s="896"/>
      <c r="AN28" s="846" t="str">
        <f>IFERROR(IF($AJ28&gt;=1,VLOOKUP($C28,'R-7'!$H$9:$AD$1008,4,0),""),"")</f>
        <v/>
      </c>
      <c r="AO28" s="847"/>
      <c r="AP28" s="848"/>
      <c r="AQ28" s="241" t="str">
        <f>IFERROR(IF($AJ28&gt;=1,VLOOKUP($C28,'R-7'!$H$9:$AD$1008,6,0),""),"")</f>
        <v/>
      </c>
      <c r="AR28" s="883" t="str">
        <f>IFERROR(IF($AJ28&gt;=1,VLOOKUP($C28,'R-7'!$H$9:$AD$1008,7,0),""),"")</f>
        <v/>
      </c>
      <c r="AS28" s="885"/>
      <c r="AT28" s="846" t="str">
        <f>IFERROR(IF($AJ28&gt;=1,VLOOKUP($C28,'R-7'!$H$9:$AD$1008,9,0),""),"")</f>
        <v/>
      </c>
      <c r="AU28" s="847"/>
      <c r="AV28" s="848"/>
      <c r="AW28" s="844" t="str">
        <f>IFERROR(IF($AJ28&gt;=1,VLOOKUP($C28,'R-7'!$H$9:$AD$1008,14,0),""),"")</f>
        <v/>
      </c>
      <c r="AX28" s="844"/>
      <c r="AY28" s="844"/>
      <c r="AZ28" s="844"/>
      <c r="BA28" s="844"/>
      <c r="BB28" s="844"/>
      <c r="BC28" s="844"/>
      <c r="BD28" s="844"/>
      <c r="BE28" s="241">
        <f t="shared" si="4"/>
        <v>0</v>
      </c>
      <c r="BF28" s="845">
        <f>IFERROR(IF($BE28&gt;=1,VLOOKUP($D28,'R-8'!$G$13:$AG$1012,2,0),0),0)</f>
        <v>0</v>
      </c>
      <c r="BG28" s="845"/>
      <c r="BH28" s="845"/>
      <c r="BI28" s="846" t="str">
        <f>IFERROR(IF($BE28&gt;=1,VLOOKUP($D28,'R-8'!$G$13:$AG$1012,3,0),""),"")</f>
        <v/>
      </c>
      <c r="BJ28" s="847"/>
      <c r="BK28" s="847"/>
      <c r="BL28" s="848"/>
      <c r="BM28" s="844" t="str">
        <f>IFERROR(IF($BE28&gt;=1,VLOOKUP($D28,'R-8'!$G$13:$AG$1012,5,0),""),"")</f>
        <v/>
      </c>
      <c r="BN28" s="844"/>
      <c r="BO28" s="844" t="str">
        <f>IFERROR(IF($BE28&gt;=1,VLOOKUP($D28,'R-8'!$G$13:$AG$1012,6,0),""),"")</f>
        <v/>
      </c>
      <c r="BP28" s="844"/>
      <c r="BQ28" s="846" t="str">
        <f>IFERROR(IF($BE28&gt;=1,VLOOKUP($D28,'R-8'!$G$13:$AG$1012,2,0),""),"")</f>
        <v/>
      </c>
      <c r="BR28" s="847"/>
      <c r="BS28" s="848"/>
      <c r="BT28" s="844"/>
      <c r="BU28" s="844"/>
      <c r="BV28" s="844"/>
      <c r="BW28" s="844"/>
      <c r="BX28" s="844"/>
      <c r="BY28" s="844"/>
      <c r="BZ28" s="241">
        <f t="shared" si="5"/>
        <v>0</v>
      </c>
      <c r="CA28" s="845">
        <f>IFERROR(IF($BZ28&gt;=1,VLOOKUP($E28,'R-8क'!$G$10:$AA$1009,2,0),0),0)</f>
        <v>0</v>
      </c>
      <c r="CB28" s="845"/>
      <c r="CC28" s="845"/>
      <c r="CD28" s="846" t="str">
        <f>IFERROR(IF($BZ28&gt;=1,VLOOKUP($E28,'R-8क'!$G$10:$AA$1009,3,0),""),"")</f>
        <v/>
      </c>
      <c r="CE28" s="847"/>
      <c r="CF28" s="848"/>
      <c r="CG28" s="846" t="str">
        <f>IFERROR(IF($BZ28&gt;=1,VLOOKUP($E28,'R-8क'!$G$10:$AA$1009,4,0),""),"")</f>
        <v/>
      </c>
      <c r="CH28" s="847"/>
      <c r="CI28" s="847"/>
      <c r="CJ28" s="848"/>
      <c r="CK28" s="242" t="str">
        <f>IFERROR(IF($BZ28&gt;=1,VLOOKUP($E28,'R-8क'!$G$10:$AA$1009,6,0),""),"")</f>
        <v/>
      </c>
      <c r="CL28" s="243" t="str">
        <f>IFERROR(IF($BZ28&gt;=1,VLOOKUP($E28,'R-8क'!$G$10:$AA$1009,7,0),""),"")</f>
        <v/>
      </c>
      <c r="CM28" s="544" t="str">
        <f>IFERROR(IF($BZ28&gt;=1,VLOOKUP($E28,'R-8क'!$G$10:$AA$1009,8,0),""),"")</f>
        <v/>
      </c>
      <c r="CN28" s="545"/>
      <c r="CO28" s="849"/>
      <c r="CP28" s="850" t="str">
        <f>IFERROR(IF($BZ28&gt;=1,VLOOKUP($E28,'R-8क'!$G$10:$AA$1009,16,0),""),"")</f>
        <v/>
      </c>
      <c r="CQ28" s="850"/>
      <c r="CR28" s="850"/>
      <c r="CS28" s="851"/>
      <c r="CT28" s="851"/>
      <c r="CU28" s="928">
        <f t="shared" si="6"/>
        <v>0</v>
      </c>
      <c r="CV28" s="929"/>
      <c r="CW28" s="930"/>
      <c r="CX28" s="908">
        <f>IFERROR(IF($CU28&gt;=2000,COUNTIFS('R-6'!$G$8:$G$1008,"&gt;=1",'R-6'!$H$8:$H$1008,$CU28),0),0)</f>
        <v>0</v>
      </c>
      <c r="CY28" s="909"/>
      <c r="CZ28" s="910"/>
      <c r="DA28" s="908">
        <f>IFERROR(IF($CU28&gt;=2000,COUNTIFS('R-7'!$H$9:$H$1008,"&gt;=1",'R-7'!$I$9:$I$1008,$CU28),0),0)</f>
        <v>0</v>
      </c>
      <c r="DB28" s="909"/>
      <c r="DC28" s="910"/>
      <c r="DD28" s="908">
        <f>IFERROR(IF($CU28&gt;=2000,COUNTIFS('R-8'!$G$13:$G$1012,"&gt;=1",'R-8'!$H$13:$H$1012,$CU28),0),0)</f>
        <v>0</v>
      </c>
      <c r="DE28" s="909"/>
      <c r="DF28" s="910"/>
      <c r="DG28" s="908">
        <f>IFERROR(IF($CU28&gt;=2000,COUNTIFS('R-8क'!$G$10:$G$1009,"&gt;=1",'R-8क'!$H$10:$H$1009,$CU28),0),0)</f>
        <v>0</v>
      </c>
      <c r="DH28" s="909"/>
      <c r="DI28" s="910"/>
      <c r="DJ28" s="911"/>
      <c r="DK28" s="912"/>
      <c r="DL28" s="913"/>
      <c r="DM28" s="914">
        <f t="shared" si="7"/>
        <v>0</v>
      </c>
      <c r="DN28" s="915"/>
      <c r="DO28" s="916"/>
      <c r="DP28" s="97">
        <v>12</v>
      </c>
      <c r="DQ28" s="97">
        <f t="shared" si="8"/>
        <v>0</v>
      </c>
      <c r="DR28" s="97">
        <f t="shared" si="11"/>
        <v>0</v>
      </c>
      <c r="DS28" s="97">
        <f t="shared" si="9"/>
        <v>0</v>
      </c>
      <c r="DT28" s="97">
        <f t="shared" si="10"/>
        <v>0</v>
      </c>
      <c r="DU28" s="4">
        <f t="shared" si="16"/>
        <v>200</v>
      </c>
      <c r="DV28" s="4">
        <f t="shared" si="17"/>
        <v>0</v>
      </c>
      <c r="DW28" s="4">
        <f t="shared" si="18"/>
        <v>0</v>
      </c>
      <c r="DX28" s="4">
        <f t="shared" si="19"/>
        <v>0</v>
      </c>
      <c r="DY28" s="4">
        <f t="shared" si="12"/>
        <v>240</v>
      </c>
      <c r="DZ28" s="4">
        <f t="shared" si="13"/>
        <v>0</v>
      </c>
      <c r="EA28" s="4">
        <f t="shared" si="14"/>
        <v>0</v>
      </c>
      <c r="EB28" s="4">
        <f t="shared" si="15"/>
        <v>0</v>
      </c>
    </row>
    <row r="29" spans="1:132" ht="24" customHeight="1" x14ac:dyDescent="0.25">
      <c r="A29" s="4">
        <v>13</v>
      </c>
      <c r="B29" s="4">
        <f>IFERROR(IF($A$5&gt;=A29,SMALL('R-6'!$F$8:$F$1008,$A$6+A29),0),0)</f>
        <v>0</v>
      </c>
      <c r="C29" s="4">
        <f>IFERROR(IF(B$5&gt;=$A29,SMALL('R-7'!$G$9:$G$1008,B$6+$A29),0),0)</f>
        <v>0</v>
      </c>
      <c r="D29" s="4">
        <f>IFERROR(IF(C$5&gt;=$A29,SMALL('R-8'!$F$13:$F$1012,C$6+$A29),0),0)</f>
        <v>0</v>
      </c>
      <c r="E29" s="4">
        <f>IFERROR(IF(D$5&gt;=$A29,SMALL('R-8क'!$F$10:$F$1009,D$6+$A29),0),0)</f>
        <v>0</v>
      </c>
      <c r="O29" s="241">
        <f t="shared" si="2"/>
        <v>0</v>
      </c>
      <c r="P29" s="894">
        <f>IFERROR(IF($O29&gt;=1,VLOOKUP($B29,'R-6'!$G$8:$AL$1008,2,0),0),0)</f>
        <v>0</v>
      </c>
      <c r="Q29" s="895"/>
      <c r="R29" s="896"/>
      <c r="S29" s="846" t="str">
        <f>IFERROR(IF($O29&gt;=1,VLOOKUP($B29,'R-6'!$G$8:$AL$1008,4,0),""),"")</f>
        <v/>
      </c>
      <c r="T29" s="847"/>
      <c r="U29" s="848"/>
      <c r="V29" s="846" t="str">
        <f>IFERROR(IF($O29&gt;=1,VLOOKUP($B29,'R-6'!$G$8:$AL$1008,6,0),""),"")</f>
        <v/>
      </c>
      <c r="W29" s="897"/>
      <c r="X29" s="897"/>
      <c r="Y29" s="884" t="str">
        <f>IFERROR(IF($O29&gt;=1,VLOOKUP($B29,'R-6'!$G$8:$AL$1008,8,0),""),"")</f>
        <v/>
      </c>
      <c r="Z29" s="898"/>
      <c r="AA29" s="544" t="str">
        <f>IFERROR(IF($O29&gt;=1,VLOOKUP($B29,'R-6'!$G$8:$AL$1008,28,0),""),"")</f>
        <v/>
      </c>
      <c r="AB29" s="545"/>
      <c r="AC29" s="849"/>
      <c r="AD29" s="883"/>
      <c r="AE29" s="884"/>
      <c r="AF29" s="885"/>
      <c r="AG29" s="883"/>
      <c r="AH29" s="884"/>
      <c r="AI29" s="885"/>
      <c r="AJ29" s="241">
        <f t="shared" si="3"/>
        <v>0</v>
      </c>
      <c r="AK29" s="894">
        <f>IFERROR(IF($AJ29&gt;=1,VLOOKUP($C29,'R-7'!$H$9:$AD$1008,2,0),0),0)</f>
        <v>0</v>
      </c>
      <c r="AL29" s="895"/>
      <c r="AM29" s="896"/>
      <c r="AN29" s="846" t="str">
        <f>IFERROR(IF($AJ29&gt;=1,VLOOKUP($C29,'R-7'!$H$9:$AD$1008,4,0),""),"")</f>
        <v/>
      </c>
      <c r="AO29" s="847"/>
      <c r="AP29" s="848"/>
      <c r="AQ29" s="241" t="str">
        <f>IFERROR(IF($AJ29&gt;=1,VLOOKUP($C29,'R-7'!$H$9:$AD$1008,6,0),""),"")</f>
        <v/>
      </c>
      <c r="AR29" s="883" t="str">
        <f>IFERROR(IF($AJ29&gt;=1,VLOOKUP($C29,'R-7'!$H$9:$AD$1008,7,0),""),"")</f>
        <v/>
      </c>
      <c r="AS29" s="885"/>
      <c r="AT29" s="846" t="str">
        <f>IFERROR(IF($AJ29&gt;=1,VLOOKUP($C29,'R-7'!$H$9:$AD$1008,9,0),""),"")</f>
        <v/>
      </c>
      <c r="AU29" s="847"/>
      <c r="AV29" s="848"/>
      <c r="AW29" s="844" t="str">
        <f>IFERROR(IF($AJ29&gt;=1,VLOOKUP($C29,'R-7'!$H$9:$AD$1008,14,0),""),"")</f>
        <v/>
      </c>
      <c r="AX29" s="844"/>
      <c r="AY29" s="844"/>
      <c r="AZ29" s="844"/>
      <c r="BA29" s="844"/>
      <c r="BB29" s="844"/>
      <c r="BC29" s="844"/>
      <c r="BD29" s="844"/>
      <c r="BE29" s="241">
        <f t="shared" si="4"/>
        <v>0</v>
      </c>
      <c r="BF29" s="845">
        <f>IFERROR(IF($BE29&gt;=1,VLOOKUP($D29,'R-8'!$G$13:$AG$1012,2,0),0),0)</f>
        <v>0</v>
      </c>
      <c r="BG29" s="845"/>
      <c r="BH29" s="845"/>
      <c r="BI29" s="846" t="str">
        <f>IFERROR(IF($BE29&gt;=1,VLOOKUP($D29,'R-8'!$G$13:$AG$1012,3,0),""),"")</f>
        <v/>
      </c>
      <c r="BJ29" s="847"/>
      <c r="BK29" s="847"/>
      <c r="BL29" s="848"/>
      <c r="BM29" s="844" t="str">
        <f>IFERROR(IF($BE29&gt;=1,VLOOKUP($D29,'R-8'!$G$13:$AG$1012,5,0),""),"")</f>
        <v/>
      </c>
      <c r="BN29" s="844"/>
      <c r="BO29" s="844" t="str">
        <f>IFERROR(IF($BE29&gt;=1,VLOOKUP($D29,'R-8'!$G$13:$AG$1012,6,0),""),"")</f>
        <v/>
      </c>
      <c r="BP29" s="844"/>
      <c r="BQ29" s="846" t="str">
        <f>IFERROR(IF($BE29&gt;=1,VLOOKUP($D29,'R-8'!$G$13:$AG$1012,2,0),""),"")</f>
        <v/>
      </c>
      <c r="BR29" s="847"/>
      <c r="BS29" s="848"/>
      <c r="BT29" s="844"/>
      <c r="BU29" s="844"/>
      <c r="BV29" s="844"/>
      <c r="BW29" s="844"/>
      <c r="BX29" s="844"/>
      <c r="BY29" s="844"/>
      <c r="BZ29" s="241">
        <f t="shared" si="5"/>
        <v>0</v>
      </c>
      <c r="CA29" s="845">
        <f>IFERROR(IF($BZ29&gt;=1,VLOOKUP($E29,'R-8क'!$G$10:$AA$1009,2,0),0),0)</f>
        <v>0</v>
      </c>
      <c r="CB29" s="845"/>
      <c r="CC29" s="845"/>
      <c r="CD29" s="846" t="str">
        <f>IFERROR(IF($BZ29&gt;=1,VLOOKUP($E29,'R-8क'!$G$10:$AA$1009,3,0),""),"")</f>
        <v/>
      </c>
      <c r="CE29" s="847"/>
      <c r="CF29" s="848"/>
      <c r="CG29" s="846" t="str">
        <f>IFERROR(IF($BZ29&gt;=1,VLOOKUP($E29,'R-8क'!$G$10:$AA$1009,4,0),""),"")</f>
        <v/>
      </c>
      <c r="CH29" s="847"/>
      <c r="CI29" s="847"/>
      <c r="CJ29" s="848"/>
      <c r="CK29" s="242" t="str">
        <f>IFERROR(IF($BZ29&gt;=1,VLOOKUP($E29,'R-8क'!$G$10:$AA$1009,6,0),""),"")</f>
        <v/>
      </c>
      <c r="CL29" s="243" t="str">
        <f>IFERROR(IF($BZ29&gt;=1,VLOOKUP($E29,'R-8क'!$G$10:$AA$1009,7,0),""),"")</f>
        <v/>
      </c>
      <c r="CM29" s="544" t="str">
        <f>IFERROR(IF($BZ29&gt;=1,VLOOKUP($E29,'R-8क'!$G$10:$AA$1009,8,0),""),"")</f>
        <v/>
      </c>
      <c r="CN29" s="545"/>
      <c r="CO29" s="849"/>
      <c r="CP29" s="850" t="str">
        <f>IFERROR(IF($BZ29&gt;=1,VLOOKUP($E29,'R-8क'!$G$10:$AA$1009,16,0),""),"")</f>
        <v/>
      </c>
      <c r="CQ29" s="850"/>
      <c r="CR29" s="850"/>
      <c r="CS29" s="851"/>
      <c r="CT29" s="851"/>
      <c r="CU29" s="928">
        <f t="shared" si="6"/>
        <v>0</v>
      </c>
      <c r="CV29" s="929"/>
      <c r="CW29" s="930"/>
      <c r="CX29" s="908">
        <f>IFERROR(IF($CU29&gt;=2000,COUNTIFS('R-6'!$G$8:$G$1008,"&gt;=1",'R-6'!$H$8:$H$1008,$CU29),0),0)</f>
        <v>0</v>
      </c>
      <c r="CY29" s="909"/>
      <c r="CZ29" s="910"/>
      <c r="DA29" s="908">
        <f>IFERROR(IF($CU29&gt;=2000,COUNTIFS('R-7'!$H$9:$H$1008,"&gt;=1",'R-7'!$I$9:$I$1008,$CU29),0),0)</f>
        <v>0</v>
      </c>
      <c r="DB29" s="909"/>
      <c r="DC29" s="910"/>
      <c r="DD29" s="908">
        <f>IFERROR(IF($CU29&gt;=2000,COUNTIFS('R-8'!$G$13:$G$1012,"&gt;=1",'R-8'!$H$13:$H$1012,$CU29),0),0)</f>
        <v>0</v>
      </c>
      <c r="DE29" s="909"/>
      <c r="DF29" s="910"/>
      <c r="DG29" s="908">
        <f>IFERROR(IF($CU29&gt;=2000,COUNTIFS('R-8क'!$G$10:$G$1009,"&gt;=1",'R-8क'!$H$10:$H$1009,$CU29),0),0)</f>
        <v>0</v>
      </c>
      <c r="DH29" s="909"/>
      <c r="DI29" s="910"/>
      <c r="DJ29" s="911"/>
      <c r="DK29" s="912"/>
      <c r="DL29" s="913"/>
      <c r="DM29" s="914">
        <f t="shared" si="7"/>
        <v>0</v>
      </c>
      <c r="DN29" s="915"/>
      <c r="DO29" s="916"/>
      <c r="DP29" s="97">
        <v>13</v>
      </c>
      <c r="DQ29" s="97">
        <f t="shared" si="8"/>
        <v>0</v>
      </c>
      <c r="DR29" s="97">
        <f t="shared" si="11"/>
        <v>0</v>
      </c>
      <c r="DS29" s="97">
        <f t="shared" si="9"/>
        <v>0</v>
      </c>
      <c r="DT29" s="97">
        <f t="shared" si="10"/>
        <v>0</v>
      </c>
      <c r="DU29" s="4">
        <f t="shared" si="16"/>
        <v>200</v>
      </c>
      <c r="DV29" s="4">
        <f t="shared" si="17"/>
        <v>0</v>
      </c>
      <c r="DW29" s="4">
        <f t="shared" si="18"/>
        <v>0</v>
      </c>
      <c r="DX29" s="4">
        <f t="shared" si="19"/>
        <v>0</v>
      </c>
      <c r="DY29" s="4">
        <f t="shared" si="12"/>
        <v>240</v>
      </c>
      <c r="DZ29" s="4">
        <f t="shared" si="13"/>
        <v>0</v>
      </c>
      <c r="EA29" s="4">
        <f t="shared" si="14"/>
        <v>0</v>
      </c>
      <c r="EB29" s="4">
        <f t="shared" si="15"/>
        <v>0</v>
      </c>
    </row>
    <row r="30" spans="1:132" ht="24" customHeight="1" x14ac:dyDescent="0.25">
      <c r="A30" s="4">
        <v>14</v>
      </c>
      <c r="B30" s="4">
        <f>IFERROR(IF($A$5&gt;=A30,SMALL('R-6'!$F$8:$F$1008,$A$6+A30),0),0)</f>
        <v>0</v>
      </c>
      <c r="C30" s="4">
        <f>IFERROR(IF(B$5&gt;=$A30,SMALL('R-7'!$G$9:$G$1008,B$6+$A30),0),0)</f>
        <v>0</v>
      </c>
      <c r="D30" s="4">
        <f>IFERROR(IF(C$5&gt;=$A30,SMALL('R-8'!$F$13:$F$1012,C$6+$A30),0),0)</f>
        <v>0</v>
      </c>
      <c r="E30" s="4">
        <f>IFERROR(IF(D$5&gt;=$A30,SMALL('R-8क'!$F$10:$F$1009,D$6+$A30),0),0)</f>
        <v>0</v>
      </c>
      <c r="O30" s="241">
        <f t="shared" si="2"/>
        <v>0</v>
      </c>
      <c r="P30" s="894">
        <f>IFERROR(IF($O30&gt;=1,VLOOKUP($B30,'R-6'!$G$8:$AL$1008,2,0),0),0)</f>
        <v>0</v>
      </c>
      <c r="Q30" s="895"/>
      <c r="R30" s="896"/>
      <c r="S30" s="846" t="str">
        <f>IFERROR(IF($O30&gt;=1,VLOOKUP($B30,'R-6'!$G$8:$AL$1008,4,0),""),"")</f>
        <v/>
      </c>
      <c r="T30" s="847"/>
      <c r="U30" s="848"/>
      <c r="V30" s="846" t="str">
        <f>IFERROR(IF($O30&gt;=1,VLOOKUP($B30,'R-6'!$G$8:$AL$1008,6,0),""),"")</f>
        <v/>
      </c>
      <c r="W30" s="897"/>
      <c r="X30" s="897"/>
      <c r="Y30" s="884" t="str">
        <f>IFERROR(IF($O30&gt;=1,VLOOKUP($B30,'R-6'!$G$8:$AL$1008,8,0),""),"")</f>
        <v/>
      </c>
      <c r="Z30" s="898"/>
      <c r="AA30" s="544" t="str">
        <f>IFERROR(IF($O30&gt;=1,VLOOKUP($B30,'R-6'!$G$8:$AL$1008,28,0),""),"")</f>
        <v/>
      </c>
      <c r="AB30" s="545"/>
      <c r="AC30" s="849"/>
      <c r="AD30" s="883"/>
      <c r="AE30" s="884"/>
      <c r="AF30" s="885"/>
      <c r="AG30" s="883"/>
      <c r="AH30" s="884"/>
      <c r="AI30" s="885"/>
      <c r="AJ30" s="241">
        <f t="shared" si="3"/>
        <v>0</v>
      </c>
      <c r="AK30" s="894">
        <f>IFERROR(IF($AJ30&gt;=1,VLOOKUP($C30,'R-7'!$H$9:$AD$1008,2,0),0),0)</f>
        <v>0</v>
      </c>
      <c r="AL30" s="895"/>
      <c r="AM30" s="896"/>
      <c r="AN30" s="846" t="str">
        <f>IFERROR(IF($AJ30&gt;=1,VLOOKUP($C30,'R-7'!$H$9:$AD$1008,4,0),""),"")</f>
        <v/>
      </c>
      <c r="AO30" s="847"/>
      <c r="AP30" s="848"/>
      <c r="AQ30" s="241" t="str">
        <f>IFERROR(IF($AJ30&gt;=1,VLOOKUP($C30,'R-7'!$H$9:$AD$1008,6,0),""),"")</f>
        <v/>
      </c>
      <c r="AR30" s="883" t="str">
        <f>IFERROR(IF($AJ30&gt;=1,VLOOKUP($C30,'R-7'!$H$9:$AD$1008,7,0),""),"")</f>
        <v/>
      </c>
      <c r="AS30" s="885"/>
      <c r="AT30" s="846" t="str">
        <f>IFERROR(IF($AJ30&gt;=1,VLOOKUP($C30,'R-7'!$H$9:$AD$1008,9,0),""),"")</f>
        <v/>
      </c>
      <c r="AU30" s="847"/>
      <c r="AV30" s="848"/>
      <c r="AW30" s="844" t="str">
        <f>IFERROR(IF($AJ30&gt;=1,VLOOKUP($C30,'R-7'!$H$9:$AD$1008,14,0),""),"")</f>
        <v/>
      </c>
      <c r="AX30" s="844"/>
      <c r="AY30" s="844"/>
      <c r="AZ30" s="844"/>
      <c r="BA30" s="844"/>
      <c r="BB30" s="844"/>
      <c r="BC30" s="844"/>
      <c r="BD30" s="844"/>
      <c r="BE30" s="241">
        <f t="shared" si="4"/>
        <v>0</v>
      </c>
      <c r="BF30" s="845">
        <f>IFERROR(IF($BE30&gt;=1,VLOOKUP($D30,'R-8'!$G$13:$AG$1012,2,0),0),0)</f>
        <v>0</v>
      </c>
      <c r="BG30" s="845"/>
      <c r="BH30" s="845"/>
      <c r="BI30" s="846" t="str">
        <f>IFERROR(IF($BE30&gt;=1,VLOOKUP($D30,'R-8'!$G$13:$AG$1012,3,0),""),"")</f>
        <v/>
      </c>
      <c r="BJ30" s="847"/>
      <c r="BK30" s="847"/>
      <c r="BL30" s="848"/>
      <c r="BM30" s="844" t="str">
        <f>IFERROR(IF($BE30&gt;=1,VLOOKUP($D30,'R-8'!$G$13:$AG$1012,5,0),""),"")</f>
        <v/>
      </c>
      <c r="BN30" s="844"/>
      <c r="BO30" s="844" t="str">
        <f>IFERROR(IF($BE30&gt;=1,VLOOKUP($D30,'R-8'!$G$13:$AG$1012,6,0),""),"")</f>
        <v/>
      </c>
      <c r="BP30" s="844"/>
      <c r="BQ30" s="846" t="str">
        <f>IFERROR(IF($BE30&gt;=1,VLOOKUP($D30,'R-8'!$G$13:$AG$1012,2,0),""),"")</f>
        <v/>
      </c>
      <c r="BR30" s="847"/>
      <c r="BS30" s="848"/>
      <c r="BT30" s="844"/>
      <c r="BU30" s="844"/>
      <c r="BV30" s="844"/>
      <c r="BW30" s="844"/>
      <c r="BX30" s="844"/>
      <c r="BY30" s="844"/>
      <c r="BZ30" s="241">
        <f t="shared" si="5"/>
        <v>0</v>
      </c>
      <c r="CA30" s="845">
        <f>IFERROR(IF($BZ30&gt;=1,VLOOKUP($E30,'R-8क'!$G$10:$AA$1009,2,0),0),0)</f>
        <v>0</v>
      </c>
      <c r="CB30" s="845"/>
      <c r="CC30" s="845"/>
      <c r="CD30" s="846" t="str">
        <f>IFERROR(IF($BZ30&gt;=1,VLOOKUP($E30,'R-8क'!$G$10:$AA$1009,3,0),""),"")</f>
        <v/>
      </c>
      <c r="CE30" s="847"/>
      <c r="CF30" s="848"/>
      <c r="CG30" s="846" t="str">
        <f>IFERROR(IF($BZ30&gt;=1,VLOOKUP($E30,'R-8क'!$G$10:$AA$1009,4,0),""),"")</f>
        <v/>
      </c>
      <c r="CH30" s="847"/>
      <c r="CI30" s="847"/>
      <c r="CJ30" s="848"/>
      <c r="CK30" s="242" t="str">
        <f>IFERROR(IF($BZ30&gt;=1,VLOOKUP($E30,'R-8क'!$G$10:$AA$1009,6,0),""),"")</f>
        <v/>
      </c>
      <c r="CL30" s="243" t="str">
        <f>IFERROR(IF($BZ30&gt;=1,VLOOKUP($E30,'R-8क'!$G$10:$AA$1009,7,0),""),"")</f>
        <v/>
      </c>
      <c r="CM30" s="544" t="str">
        <f>IFERROR(IF($BZ30&gt;=1,VLOOKUP($E30,'R-8क'!$G$10:$AA$1009,8,0),""),"")</f>
        <v/>
      </c>
      <c r="CN30" s="545"/>
      <c r="CO30" s="849"/>
      <c r="CP30" s="850" t="str">
        <f>IFERROR(IF($BZ30&gt;=1,VLOOKUP($E30,'R-8क'!$G$10:$AA$1009,16,0),""),"")</f>
        <v/>
      </c>
      <c r="CQ30" s="850"/>
      <c r="CR30" s="850"/>
      <c r="CS30" s="851"/>
      <c r="CT30" s="851"/>
      <c r="CU30" s="928">
        <f t="shared" si="6"/>
        <v>0</v>
      </c>
      <c r="CV30" s="929"/>
      <c r="CW30" s="930"/>
      <c r="CX30" s="908">
        <f>IFERROR(IF($CU30&gt;=2000,COUNTIFS('R-6'!$G$8:$G$1008,"&gt;=1",'R-6'!$H$8:$H$1008,$CU30),0),0)</f>
        <v>0</v>
      </c>
      <c r="CY30" s="909"/>
      <c r="CZ30" s="910"/>
      <c r="DA30" s="908">
        <f>IFERROR(IF($CU30&gt;=2000,COUNTIFS('R-7'!$H$9:$H$1008,"&gt;=1",'R-7'!$I$9:$I$1008,$CU30),0),0)</f>
        <v>0</v>
      </c>
      <c r="DB30" s="909"/>
      <c r="DC30" s="910"/>
      <c r="DD30" s="908">
        <f>IFERROR(IF($CU30&gt;=2000,COUNTIFS('R-8'!$G$13:$G$1012,"&gt;=1",'R-8'!$H$13:$H$1012,$CU30),0),0)</f>
        <v>0</v>
      </c>
      <c r="DE30" s="909"/>
      <c r="DF30" s="910"/>
      <c r="DG30" s="908">
        <f>IFERROR(IF($CU30&gt;=2000,COUNTIFS('R-8क'!$G$10:$G$1009,"&gt;=1",'R-8क'!$H$10:$H$1009,$CU30),0),0)</f>
        <v>0</v>
      </c>
      <c r="DH30" s="909"/>
      <c r="DI30" s="910"/>
      <c r="DJ30" s="911"/>
      <c r="DK30" s="912"/>
      <c r="DL30" s="913"/>
      <c r="DM30" s="914">
        <f t="shared" si="7"/>
        <v>0</v>
      </c>
      <c r="DN30" s="915"/>
      <c r="DO30" s="916"/>
      <c r="DP30" s="97">
        <v>14</v>
      </c>
      <c r="DQ30" s="97">
        <f t="shared" si="8"/>
        <v>0</v>
      </c>
      <c r="DR30" s="97">
        <f t="shared" si="11"/>
        <v>0</v>
      </c>
      <c r="DS30" s="97">
        <f t="shared" si="9"/>
        <v>0</v>
      </c>
      <c r="DT30" s="97">
        <f t="shared" si="10"/>
        <v>0</v>
      </c>
      <c r="DU30" s="4">
        <f t="shared" si="16"/>
        <v>200</v>
      </c>
      <c r="DV30" s="4">
        <f t="shared" si="17"/>
        <v>0</v>
      </c>
      <c r="DW30" s="4">
        <f t="shared" si="18"/>
        <v>0</v>
      </c>
      <c r="DX30" s="4">
        <f t="shared" si="19"/>
        <v>0</v>
      </c>
      <c r="DY30" s="4">
        <f t="shared" si="12"/>
        <v>240</v>
      </c>
      <c r="DZ30" s="4">
        <f t="shared" si="13"/>
        <v>0</v>
      </c>
      <c r="EA30" s="4">
        <f t="shared" si="14"/>
        <v>0</v>
      </c>
      <c r="EB30" s="4">
        <f t="shared" si="15"/>
        <v>0</v>
      </c>
    </row>
    <row r="31" spans="1:132" ht="24" customHeight="1" x14ac:dyDescent="0.25">
      <c r="A31" s="4">
        <v>15</v>
      </c>
      <c r="B31" s="4">
        <f>IFERROR(IF($A$5&gt;=A31,SMALL('R-6'!$F$8:$F$1008,$A$6+A31),0),0)</f>
        <v>0</v>
      </c>
      <c r="C31" s="4">
        <f>IFERROR(IF(B$5&gt;=$A31,SMALL('R-7'!$G$9:$G$1008,B$6+$A31),0),0)</f>
        <v>0</v>
      </c>
      <c r="D31" s="4">
        <f>IFERROR(IF(C$5&gt;=$A31,SMALL('R-8'!$F$13:$F$1012,C$6+$A31),0),0)</f>
        <v>0</v>
      </c>
      <c r="E31" s="4">
        <f>IFERROR(IF(D$5&gt;=$A31,SMALL('R-8क'!$F$10:$F$1009,D$6+$A31),0),0)</f>
        <v>0</v>
      </c>
      <c r="O31" s="241">
        <f t="shared" si="2"/>
        <v>0</v>
      </c>
      <c r="P31" s="894">
        <f>IFERROR(IF($O31&gt;=1,VLOOKUP($B31,'R-6'!$G$8:$AL$1008,2,0),0),0)</f>
        <v>0</v>
      </c>
      <c r="Q31" s="895"/>
      <c r="R31" s="896"/>
      <c r="S31" s="846" t="str">
        <f>IFERROR(IF($O31&gt;=1,VLOOKUP($B31,'R-6'!$G$8:$AL$1008,4,0),""),"")</f>
        <v/>
      </c>
      <c r="T31" s="847"/>
      <c r="U31" s="848"/>
      <c r="V31" s="846" t="str">
        <f>IFERROR(IF($O31&gt;=1,VLOOKUP($B31,'R-6'!$G$8:$AL$1008,6,0),""),"")</f>
        <v/>
      </c>
      <c r="W31" s="897"/>
      <c r="X31" s="897"/>
      <c r="Y31" s="884" t="str">
        <f>IFERROR(IF($O31&gt;=1,VLOOKUP($B31,'R-6'!$G$8:$AL$1008,8,0),""),"")</f>
        <v/>
      </c>
      <c r="Z31" s="898"/>
      <c r="AA31" s="544" t="str">
        <f>IFERROR(IF($O31&gt;=1,VLOOKUP($B31,'R-6'!$G$8:$AL$1008,28,0),""),"")</f>
        <v/>
      </c>
      <c r="AB31" s="545"/>
      <c r="AC31" s="849"/>
      <c r="AD31" s="883"/>
      <c r="AE31" s="884"/>
      <c r="AF31" s="885"/>
      <c r="AG31" s="883"/>
      <c r="AH31" s="884"/>
      <c r="AI31" s="885"/>
      <c r="AJ31" s="241">
        <f t="shared" si="3"/>
        <v>0</v>
      </c>
      <c r="AK31" s="894">
        <f>IFERROR(IF($AJ31&gt;=1,VLOOKUP($C31,'R-7'!$H$9:$AD$1008,2,0),0),0)</f>
        <v>0</v>
      </c>
      <c r="AL31" s="895"/>
      <c r="AM31" s="896"/>
      <c r="AN31" s="846" t="str">
        <f>IFERROR(IF($AJ31&gt;=1,VLOOKUP($C31,'R-7'!$H$9:$AD$1008,4,0),""),"")</f>
        <v/>
      </c>
      <c r="AO31" s="847"/>
      <c r="AP31" s="848"/>
      <c r="AQ31" s="241" t="str">
        <f>IFERROR(IF($AJ31&gt;=1,VLOOKUP($C31,'R-7'!$H$9:$AD$1008,6,0),""),"")</f>
        <v/>
      </c>
      <c r="AR31" s="883" t="str">
        <f>IFERROR(IF($AJ31&gt;=1,VLOOKUP($C31,'R-7'!$H$9:$AD$1008,7,0),""),"")</f>
        <v/>
      </c>
      <c r="AS31" s="885"/>
      <c r="AT31" s="846" t="str">
        <f>IFERROR(IF($AJ31&gt;=1,VLOOKUP($C31,'R-7'!$H$9:$AD$1008,9,0),""),"")</f>
        <v/>
      </c>
      <c r="AU31" s="847"/>
      <c r="AV31" s="848"/>
      <c r="AW31" s="844" t="str">
        <f>IFERROR(IF($AJ31&gt;=1,VLOOKUP($C31,'R-7'!$H$9:$AD$1008,14,0),""),"")</f>
        <v/>
      </c>
      <c r="AX31" s="844"/>
      <c r="AY31" s="844"/>
      <c r="AZ31" s="844"/>
      <c r="BA31" s="844"/>
      <c r="BB31" s="844"/>
      <c r="BC31" s="844"/>
      <c r="BD31" s="844"/>
      <c r="BE31" s="241">
        <f t="shared" si="4"/>
        <v>0</v>
      </c>
      <c r="BF31" s="845">
        <f>IFERROR(IF($BE31&gt;=1,VLOOKUP($D31,'R-8'!$G$13:$AG$1012,2,0),0),0)</f>
        <v>0</v>
      </c>
      <c r="BG31" s="845"/>
      <c r="BH31" s="845"/>
      <c r="BI31" s="846" t="str">
        <f>IFERROR(IF($BE31&gt;=1,VLOOKUP($D31,'R-8'!$G$13:$AG$1012,3,0),""),"")</f>
        <v/>
      </c>
      <c r="BJ31" s="847"/>
      <c r="BK31" s="847"/>
      <c r="BL31" s="848"/>
      <c r="BM31" s="844" t="str">
        <f>IFERROR(IF($BE31&gt;=1,VLOOKUP($D31,'R-8'!$G$13:$AG$1012,5,0),""),"")</f>
        <v/>
      </c>
      <c r="BN31" s="844"/>
      <c r="BO31" s="844" t="str">
        <f>IFERROR(IF($BE31&gt;=1,VLOOKUP($D31,'R-8'!$G$13:$AG$1012,6,0),""),"")</f>
        <v/>
      </c>
      <c r="BP31" s="844"/>
      <c r="BQ31" s="846" t="str">
        <f>IFERROR(IF($BE31&gt;=1,VLOOKUP($D31,'R-8'!$G$13:$AG$1012,2,0),""),"")</f>
        <v/>
      </c>
      <c r="BR31" s="847"/>
      <c r="BS31" s="848"/>
      <c r="BT31" s="844"/>
      <c r="BU31" s="844"/>
      <c r="BV31" s="844"/>
      <c r="BW31" s="844"/>
      <c r="BX31" s="844"/>
      <c r="BY31" s="844"/>
      <c r="BZ31" s="241">
        <f t="shared" si="5"/>
        <v>0</v>
      </c>
      <c r="CA31" s="845">
        <f>IFERROR(IF($BZ31&gt;=1,VLOOKUP($E31,'R-8क'!$G$10:$AA$1009,2,0),0),0)</f>
        <v>0</v>
      </c>
      <c r="CB31" s="845"/>
      <c r="CC31" s="845"/>
      <c r="CD31" s="846" t="str">
        <f>IFERROR(IF($BZ31&gt;=1,VLOOKUP($E31,'R-8क'!$G$10:$AA$1009,3,0),""),"")</f>
        <v/>
      </c>
      <c r="CE31" s="847"/>
      <c r="CF31" s="848"/>
      <c r="CG31" s="846" t="str">
        <f>IFERROR(IF($BZ31&gt;=1,VLOOKUP($E31,'R-8क'!$G$10:$AA$1009,4,0),""),"")</f>
        <v/>
      </c>
      <c r="CH31" s="847"/>
      <c r="CI31" s="847"/>
      <c r="CJ31" s="848"/>
      <c r="CK31" s="242" t="str">
        <f>IFERROR(IF($BZ31&gt;=1,VLOOKUP($E31,'R-8क'!$G$10:$AA$1009,6,0),""),"")</f>
        <v/>
      </c>
      <c r="CL31" s="243" t="str">
        <f>IFERROR(IF($BZ31&gt;=1,VLOOKUP($E31,'R-8क'!$G$10:$AA$1009,7,0),""),"")</f>
        <v/>
      </c>
      <c r="CM31" s="544" t="str">
        <f>IFERROR(IF($BZ31&gt;=1,VLOOKUP($E31,'R-8क'!$G$10:$AA$1009,8,0),""),"")</f>
        <v/>
      </c>
      <c r="CN31" s="545"/>
      <c r="CO31" s="849"/>
      <c r="CP31" s="850" t="str">
        <f>IFERROR(IF($BZ31&gt;=1,VLOOKUP($E31,'R-8क'!$G$10:$AA$1009,16,0),""),"")</f>
        <v/>
      </c>
      <c r="CQ31" s="850"/>
      <c r="CR31" s="850"/>
      <c r="CS31" s="851"/>
      <c r="CT31" s="851"/>
      <c r="CU31" s="928">
        <f t="shared" si="6"/>
        <v>0</v>
      </c>
      <c r="CV31" s="929"/>
      <c r="CW31" s="930"/>
      <c r="CX31" s="908">
        <f>IFERROR(IF($CU31&gt;=2000,COUNTIFS('R-6'!$G$8:$G$1008,"&gt;=1",'R-6'!$H$8:$H$1008,$CU31),0),0)</f>
        <v>0</v>
      </c>
      <c r="CY31" s="909"/>
      <c r="CZ31" s="910"/>
      <c r="DA31" s="908">
        <f>IFERROR(IF($CU31&gt;=2000,COUNTIFS('R-7'!$H$9:$H$1008,"&gt;=1",'R-7'!$I$9:$I$1008,$CU31),0),0)</f>
        <v>0</v>
      </c>
      <c r="DB31" s="909"/>
      <c r="DC31" s="910"/>
      <c r="DD31" s="908">
        <f>IFERROR(IF($CU31&gt;=2000,COUNTIFS('R-8'!$G$13:$G$1012,"&gt;=1",'R-8'!$H$13:$H$1012,$CU31),0),0)</f>
        <v>0</v>
      </c>
      <c r="DE31" s="909"/>
      <c r="DF31" s="910"/>
      <c r="DG31" s="908">
        <f>IFERROR(IF($CU31&gt;=2000,COUNTIFS('R-8क'!$G$10:$G$1009,"&gt;=1",'R-8क'!$H$10:$H$1009,$CU31),0),0)</f>
        <v>0</v>
      </c>
      <c r="DH31" s="909"/>
      <c r="DI31" s="910"/>
      <c r="DJ31" s="911"/>
      <c r="DK31" s="912"/>
      <c r="DL31" s="913"/>
      <c r="DM31" s="914">
        <f t="shared" si="7"/>
        <v>0</v>
      </c>
      <c r="DN31" s="915"/>
      <c r="DO31" s="916"/>
      <c r="DP31" s="97">
        <v>15</v>
      </c>
      <c r="DQ31" s="97">
        <f t="shared" si="8"/>
        <v>0</v>
      </c>
      <c r="DR31" s="97">
        <f t="shared" si="11"/>
        <v>0</v>
      </c>
      <c r="DS31" s="97">
        <f t="shared" si="9"/>
        <v>0</v>
      </c>
      <c r="DT31" s="97">
        <f t="shared" si="10"/>
        <v>0</v>
      </c>
      <c r="DU31" s="4">
        <f t="shared" si="16"/>
        <v>200</v>
      </c>
      <c r="DV31" s="4">
        <f t="shared" si="17"/>
        <v>0</v>
      </c>
      <c r="DW31" s="4">
        <f t="shared" si="18"/>
        <v>0</v>
      </c>
      <c r="DX31" s="4">
        <f t="shared" si="19"/>
        <v>0</v>
      </c>
      <c r="DY31" s="4">
        <f t="shared" si="12"/>
        <v>240</v>
      </c>
      <c r="DZ31" s="4">
        <f t="shared" si="13"/>
        <v>0</v>
      </c>
      <c r="EA31" s="4">
        <f t="shared" si="14"/>
        <v>0</v>
      </c>
      <c r="EB31" s="4">
        <f t="shared" si="15"/>
        <v>0</v>
      </c>
    </row>
    <row r="32" spans="1:132" ht="24" customHeight="1" x14ac:dyDescent="0.25">
      <c r="A32" s="4">
        <v>16</v>
      </c>
      <c r="B32" s="4">
        <f>IFERROR(IF($A$5&gt;=A32,SMALL('R-6'!$F$8:$F$1008,$A$6+A32),0),0)</f>
        <v>0</v>
      </c>
      <c r="C32" s="4">
        <f>IFERROR(IF(B$5&gt;=$A32,SMALL('R-7'!$G$9:$G$1008,B$6+$A32),0),0)</f>
        <v>0</v>
      </c>
      <c r="D32" s="4">
        <f>IFERROR(IF(C$5&gt;=$A32,SMALL('R-8'!$F$13:$F$1012,C$6+$A32),0),0)</f>
        <v>0</v>
      </c>
      <c r="E32" s="4">
        <f>IFERROR(IF(D$5&gt;=$A32,SMALL('R-8क'!$F$10:$F$1009,D$6+$A32),0),0)</f>
        <v>0</v>
      </c>
      <c r="O32" s="241">
        <f t="shared" si="2"/>
        <v>0</v>
      </c>
      <c r="P32" s="894">
        <f>IFERROR(IF($O32&gt;=1,VLOOKUP($B32,'R-6'!$G$8:$AL$1008,2,0),0),0)</f>
        <v>0</v>
      </c>
      <c r="Q32" s="895"/>
      <c r="R32" s="896"/>
      <c r="S32" s="846" t="str">
        <f>IFERROR(IF($O32&gt;=1,VLOOKUP($B32,'R-6'!$G$8:$AL$1008,4,0),""),"")</f>
        <v/>
      </c>
      <c r="T32" s="847"/>
      <c r="U32" s="848"/>
      <c r="V32" s="846" t="str">
        <f>IFERROR(IF($O32&gt;=1,VLOOKUP($B32,'R-6'!$G$8:$AL$1008,6,0),""),"")</f>
        <v/>
      </c>
      <c r="W32" s="897"/>
      <c r="X32" s="897"/>
      <c r="Y32" s="884" t="str">
        <f>IFERROR(IF($O32&gt;=1,VLOOKUP($B32,'R-6'!$G$8:$AL$1008,8,0),""),"")</f>
        <v/>
      </c>
      <c r="Z32" s="898"/>
      <c r="AA32" s="544" t="str">
        <f>IFERROR(IF($O32&gt;=1,VLOOKUP($B32,'R-6'!$G$8:$AL$1008,28,0),""),"")</f>
        <v/>
      </c>
      <c r="AB32" s="545"/>
      <c r="AC32" s="849"/>
      <c r="AD32" s="883"/>
      <c r="AE32" s="884"/>
      <c r="AF32" s="885"/>
      <c r="AG32" s="883"/>
      <c r="AH32" s="884"/>
      <c r="AI32" s="885"/>
      <c r="AJ32" s="241">
        <f t="shared" si="3"/>
        <v>0</v>
      </c>
      <c r="AK32" s="894">
        <f>IFERROR(IF($AJ32&gt;=1,VLOOKUP($C32,'R-7'!$H$9:$AD$1008,2,0),0),0)</f>
        <v>0</v>
      </c>
      <c r="AL32" s="895"/>
      <c r="AM32" s="896"/>
      <c r="AN32" s="846" t="str">
        <f>IFERROR(IF($AJ32&gt;=1,VLOOKUP($C32,'R-7'!$H$9:$AD$1008,4,0),""),"")</f>
        <v/>
      </c>
      <c r="AO32" s="847"/>
      <c r="AP32" s="848"/>
      <c r="AQ32" s="241" t="str">
        <f>IFERROR(IF($AJ32&gt;=1,VLOOKUP($C32,'R-7'!$H$9:$AD$1008,6,0),""),"")</f>
        <v/>
      </c>
      <c r="AR32" s="883" t="str">
        <f>IFERROR(IF($AJ32&gt;=1,VLOOKUP($C32,'R-7'!$H$9:$AD$1008,7,0),""),"")</f>
        <v/>
      </c>
      <c r="AS32" s="885"/>
      <c r="AT32" s="846" t="str">
        <f>IFERROR(IF($AJ32&gt;=1,VLOOKUP($C32,'R-7'!$H$9:$AD$1008,9,0),""),"")</f>
        <v/>
      </c>
      <c r="AU32" s="847"/>
      <c r="AV32" s="848"/>
      <c r="AW32" s="844" t="str">
        <f>IFERROR(IF($AJ32&gt;=1,VLOOKUP($C32,'R-7'!$H$9:$AD$1008,14,0),""),"")</f>
        <v/>
      </c>
      <c r="AX32" s="844"/>
      <c r="AY32" s="844"/>
      <c r="AZ32" s="844"/>
      <c r="BA32" s="844"/>
      <c r="BB32" s="844"/>
      <c r="BC32" s="844"/>
      <c r="BD32" s="844"/>
      <c r="BE32" s="241">
        <f t="shared" si="4"/>
        <v>0</v>
      </c>
      <c r="BF32" s="845">
        <f>IFERROR(IF($BE32&gt;=1,VLOOKUP($D32,'R-8'!$G$13:$AG$1012,2,0),0),0)</f>
        <v>0</v>
      </c>
      <c r="BG32" s="845"/>
      <c r="BH32" s="845"/>
      <c r="BI32" s="846" t="str">
        <f>IFERROR(IF($BE32&gt;=1,VLOOKUP($D32,'R-8'!$G$13:$AG$1012,3,0),""),"")</f>
        <v/>
      </c>
      <c r="BJ32" s="847"/>
      <c r="BK32" s="847"/>
      <c r="BL32" s="848"/>
      <c r="BM32" s="844" t="str">
        <f>IFERROR(IF($BE32&gt;=1,VLOOKUP($D32,'R-8'!$G$13:$AG$1012,5,0),""),"")</f>
        <v/>
      </c>
      <c r="BN32" s="844"/>
      <c r="BO32" s="844" t="str">
        <f>IFERROR(IF($BE32&gt;=1,VLOOKUP($D32,'R-8'!$G$13:$AG$1012,6,0),""),"")</f>
        <v/>
      </c>
      <c r="BP32" s="844"/>
      <c r="BQ32" s="846" t="str">
        <f>IFERROR(IF($BE32&gt;=1,VLOOKUP($D32,'R-8'!$G$13:$AG$1012,2,0),""),"")</f>
        <v/>
      </c>
      <c r="BR32" s="847"/>
      <c r="BS32" s="848"/>
      <c r="BT32" s="844"/>
      <c r="BU32" s="844"/>
      <c r="BV32" s="844"/>
      <c r="BW32" s="844"/>
      <c r="BX32" s="844"/>
      <c r="BY32" s="844"/>
      <c r="BZ32" s="241">
        <f t="shared" si="5"/>
        <v>0</v>
      </c>
      <c r="CA32" s="845">
        <f>IFERROR(IF($BZ32&gt;=1,VLOOKUP($E32,'R-8क'!$G$10:$AA$1009,2,0),0),0)</f>
        <v>0</v>
      </c>
      <c r="CB32" s="845"/>
      <c r="CC32" s="845"/>
      <c r="CD32" s="846" t="str">
        <f>IFERROR(IF($BZ32&gt;=1,VLOOKUP($E32,'R-8क'!$G$10:$AA$1009,3,0),""),"")</f>
        <v/>
      </c>
      <c r="CE32" s="847"/>
      <c r="CF32" s="848"/>
      <c r="CG32" s="846" t="str">
        <f>IFERROR(IF($BZ32&gt;=1,VLOOKUP($E32,'R-8क'!$G$10:$AA$1009,4,0),""),"")</f>
        <v/>
      </c>
      <c r="CH32" s="847"/>
      <c r="CI32" s="847"/>
      <c r="CJ32" s="848"/>
      <c r="CK32" s="242" t="str">
        <f>IFERROR(IF($BZ32&gt;=1,VLOOKUP($E32,'R-8क'!$G$10:$AA$1009,6,0),""),"")</f>
        <v/>
      </c>
      <c r="CL32" s="243" t="str">
        <f>IFERROR(IF($BZ32&gt;=1,VLOOKUP($E32,'R-8क'!$G$10:$AA$1009,7,0),""),"")</f>
        <v/>
      </c>
      <c r="CM32" s="544" t="str">
        <f>IFERROR(IF($BZ32&gt;=1,VLOOKUP($E32,'R-8क'!$G$10:$AA$1009,8,0),""),"")</f>
        <v/>
      </c>
      <c r="CN32" s="545"/>
      <c r="CO32" s="849"/>
      <c r="CP32" s="850" t="str">
        <f>IFERROR(IF($BZ32&gt;=1,VLOOKUP($E32,'R-8क'!$G$10:$AA$1009,16,0),""),"")</f>
        <v/>
      </c>
      <c r="CQ32" s="850"/>
      <c r="CR32" s="850"/>
      <c r="CS32" s="851"/>
      <c r="CT32" s="851"/>
      <c r="CU32" s="928">
        <f t="shared" si="6"/>
        <v>0</v>
      </c>
      <c r="CV32" s="929"/>
      <c r="CW32" s="930"/>
      <c r="CX32" s="908">
        <f>IFERROR(IF($CU32&gt;=2000,COUNTIFS('R-6'!$G$8:$G$1008,"&gt;=1",'R-6'!$H$8:$H$1008,$CU32),0),0)</f>
        <v>0</v>
      </c>
      <c r="CY32" s="909"/>
      <c r="CZ32" s="910"/>
      <c r="DA32" s="908">
        <f>IFERROR(IF($CU32&gt;=2000,COUNTIFS('R-7'!$H$9:$H$1008,"&gt;=1",'R-7'!$I$9:$I$1008,$CU32),0),0)</f>
        <v>0</v>
      </c>
      <c r="DB32" s="909"/>
      <c r="DC32" s="910"/>
      <c r="DD32" s="908">
        <f>IFERROR(IF($CU32&gt;=2000,COUNTIFS('R-8'!$G$13:$G$1012,"&gt;=1",'R-8'!$H$13:$H$1012,$CU32),0),0)</f>
        <v>0</v>
      </c>
      <c r="DE32" s="909"/>
      <c r="DF32" s="910"/>
      <c r="DG32" s="908">
        <f>IFERROR(IF($CU32&gt;=2000,COUNTIFS('R-8क'!$G$10:$G$1009,"&gt;=1",'R-8क'!$H$10:$H$1009,$CU32),0),0)</f>
        <v>0</v>
      </c>
      <c r="DH32" s="909"/>
      <c r="DI32" s="910"/>
      <c r="DJ32" s="911"/>
      <c r="DK32" s="912"/>
      <c r="DL32" s="913"/>
      <c r="DM32" s="914">
        <f t="shared" si="7"/>
        <v>0</v>
      </c>
      <c r="DN32" s="915"/>
      <c r="DO32" s="916"/>
      <c r="DP32" s="97">
        <v>16</v>
      </c>
      <c r="DQ32" s="97">
        <f t="shared" si="8"/>
        <v>0</v>
      </c>
      <c r="DR32" s="97">
        <f t="shared" si="11"/>
        <v>0</v>
      </c>
      <c r="DS32" s="97">
        <f t="shared" si="9"/>
        <v>0</v>
      </c>
      <c r="DT32" s="97">
        <f t="shared" si="10"/>
        <v>0</v>
      </c>
      <c r="DU32" s="4">
        <f t="shared" si="16"/>
        <v>200</v>
      </c>
      <c r="DV32" s="4">
        <f t="shared" si="17"/>
        <v>0</v>
      </c>
      <c r="DW32" s="4">
        <f t="shared" si="18"/>
        <v>0</v>
      </c>
      <c r="DX32" s="4">
        <f t="shared" si="19"/>
        <v>0</v>
      </c>
      <c r="DY32" s="4">
        <f t="shared" si="12"/>
        <v>240</v>
      </c>
      <c r="DZ32" s="4">
        <f t="shared" si="13"/>
        <v>0</v>
      </c>
      <c r="EA32" s="4">
        <f t="shared" si="14"/>
        <v>0</v>
      </c>
      <c r="EB32" s="4">
        <f t="shared" si="15"/>
        <v>0</v>
      </c>
    </row>
    <row r="33" spans="1:132" ht="24" customHeight="1" x14ac:dyDescent="0.25">
      <c r="A33" s="4">
        <v>17</v>
      </c>
      <c r="B33" s="4">
        <f>IFERROR(IF($A$5&gt;=A33,SMALL('R-6'!$F$8:$F$1008,$A$6+A33),0),0)</f>
        <v>0</v>
      </c>
      <c r="C33" s="4">
        <f>IFERROR(IF(B$5&gt;=$A33,SMALL('R-7'!$G$9:$G$1008,B$6+$A33),0),0)</f>
        <v>0</v>
      </c>
      <c r="D33" s="4">
        <f>IFERROR(IF(C$5&gt;=$A33,SMALL('R-8'!$F$13:$F$1012,C$6+$A33),0),0)</f>
        <v>0</v>
      </c>
      <c r="E33" s="4">
        <f>IFERROR(IF(D$5&gt;=$A33,SMALL('R-8क'!$F$10:$F$1009,D$6+$A33),0),0)</f>
        <v>0</v>
      </c>
      <c r="O33" s="241">
        <f t="shared" si="2"/>
        <v>0</v>
      </c>
      <c r="P33" s="894">
        <f>IFERROR(IF($O33&gt;=1,VLOOKUP($B33,'R-6'!$G$8:$AL$1008,2,0),0),0)</f>
        <v>0</v>
      </c>
      <c r="Q33" s="895"/>
      <c r="R33" s="896"/>
      <c r="S33" s="846" t="str">
        <f>IFERROR(IF($O33&gt;=1,VLOOKUP($B33,'R-6'!$G$8:$AL$1008,4,0),""),"")</f>
        <v/>
      </c>
      <c r="T33" s="847"/>
      <c r="U33" s="848"/>
      <c r="V33" s="846" t="str">
        <f>IFERROR(IF($O33&gt;=1,VLOOKUP($B33,'R-6'!$G$8:$AL$1008,6,0),""),"")</f>
        <v/>
      </c>
      <c r="W33" s="897"/>
      <c r="X33" s="897"/>
      <c r="Y33" s="884" t="str">
        <f>IFERROR(IF($O33&gt;=1,VLOOKUP($B33,'R-6'!$G$8:$AL$1008,8,0),""),"")</f>
        <v/>
      </c>
      <c r="Z33" s="898"/>
      <c r="AA33" s="544" t="str">
        <f>IFERROR(IF($O33&gt;=1,VLOOKUP($B33,'R-6'!$G$8:$AL$1008,28,0),""),"")</f>
        <v/>
      </c>
      <c r="AB33" s="545"/>
      <c r="AC33" s="849"/>
      <c r="AD33" s="883"/>
      <c r="AE33" s="884"/>
      <c r="AF33" s="885"/>
      <c r="AG33" s="883"/>
      <c r="AH33" s="884"/>
      <c r="AI33" s="885"/>
      <c r="AJ33" s="241">
        <f t="shared" si="3"/>
        <v>0</v>
      </c>
      <c r="AK33" s="894">
        <f>IFERROR(IF($AJ33&gt;=1,VLOOKUP($C33,'R-7'!$H$9:$AD$1008,2,0),0),0)</f>
        <v>0</v>
      </c>
      <c r="AL33" s="895"/>
      <c r="AM33" s="896"/>
      <c r="AN33" s="846" t="str">
        <f>IFERROR(IF($AJ33&gt;=1,VLOOKUP($C33,'R-7'!$H$9:$AD$1008,4,0),""),"")</f>
        <v/>
      </c>
      <c r="AO33" s="847"/>
      <c r="AP33" s="848"/>
      <c r="AQ33" s="241" t="str">
        <f>IFERROR(IF($AJ33&gt;=1,VLOOKUP($C33,'R-7'!$H$9:$AD$1008,6,0),""),"")</f>
        <v/>
      </c>
      <c r="AR33" s="883" t="str">
        <f>IFERROR(IF($AJ33&gt;=1,VLOOKUP($C33,'R-7'!$H$9:$AD$1008,7,0),""),"")</f>
        <v/>
      </c>
      <c r="AS33" s="885"/>
      <c r="AT33" s="846" t="str">
        <f>IFERROR(IF($AJ33&gt;=1,VLOOKUP($C33,'R-7'!$H$9:$AD$1008,9,0),""),"")</f>
        <v/>
      </c>
      <c r="AU33" s="847"/>
      <c r="AV33" s="848"/>
      <c r="AW33" s="844" t="str">
        <f>IFERROR(IF($AJ33&gt;=1,VLOOKUP($C33,'R-7'!$H$9:$AD$1008,14,0),""),"")</f>
        <v/>
      </c>
      <c r="AX33" s="844"/>
      <c r="AY33" s="844"/>
      <c r="AZ33" s="844"/>
      <c r="BA33" s="844"/>
      <c r="BB33" s="844"/>
      <c r="BC33" s="844"/>
      <c r="BD33" s="844"/>
      <c r="BE33" s="241">
        <f t="shared" si="4"/>
        <v>0</v>
      </c>
      <c r="BF33" s="845">
        <f>IFERROR(IF($BE33&gt;=1,VLOOKUP($D33,'R-8'!$G$13:$AG$1012,2,0),0),0)</f>
        <v>0</v>
      </c>
      <c r="BG33" s="845"/>
      <c r="BH33" s="845"/>
      <c r="BI33" s="846" t="str">
        <f>IFERROR(IF($BE33&gt;=1,VLOOKUP($D33,'R-8'!$G$13:$AG$1012,3,0),""),"")</f>
        <v/>
      </c>
      <c r="BJ33" s="847"/>
      <c r="BK33" s="847"/>
      <c r="BL33" s="848"/>
      <c r="BM33" s="844" t="str">
        <f>IFERROR(IF($BE33&gt;=1,VLOOKUP($D33,'R-8'!$G$13:$AG$1012,5,0),""),"")</f>
        <v/>
      </c>
      <c r="BN33" s="844"/>
      <c r="BO33" s="844" t="str">
        <f>IFERROR(IF($BE33&gt;=1,VLOOKUP($D33,'R-8'!$G$13:$AG$1012,6,0),""),"")</f>
        <v/>
      </c>
      <c r="BP33" s="844"/>
      <c r="BQ33" s="846" t="str">
        <f>IFERROR(IF($BE33&gt;=1,VLOOKUP($D33,'R-8'!$G$13:$AG$1012,2,0),""),"")</f>
        <v/>
      </c>
      <c r="BR33" s="847"/>
      <c r="BS33" s="848"/>
      <c r="BT33" s="844"/>
      <c r="BU33" s="844"/>
      <c r="BV33" s="844"/>
      <c r="BW33" s="844"/>
      <c r="BX33" s="844"/>
      <c r="BY33" s="844"/>
      <c r="BZ33" s="241">
        <f t="shared" si="5"/>
        <v>0</v>
      </c>
      <c r="CA33" s="845">
        <f>IFERROR(IF($BZ33&gt;=1,VLOOKUP($E33,'R-8क'!$G$10:$AA$1009,2,0),0),0)</f>
        <v>0</v>
      </c>
      <c r="CB33" s="845"/>
      <c r="CC33" s="845"/>
      <c r="CD33" s="846" t="str">
        <f>IFERROR(IF($BZ33&gt;=1,VLOOKUP($E33,'R-8क'!$G$10:$AA$1009,3,0),""),"")</f>
        <v/>
      </c>
      <c r="CE33" s="847"/>
      <c r="CF33" s="848"/>
      <c r="CG33" s="846" t="str">
        <f>IFERROR(IF($BZ33&gt;=1,VLOOKUP($E33,'R-8क'!$G$10:$AA$1009,4,0),""),"")</f>
        <v/>
      </c>
      <c r="CH33" s="847"/>
      <c r="CI33" s="847"/>
      <c r="CJ33" s="848"/>
      <c r="CK33" s="242" t="str">
        <f>IFERROR(IF($BZ33&gt;=1,VLOOKUP($E33,'R-8क'!$G$10:$AA$1009,6,0),""),"")</f>
        <v/>
      </c>
      <c r="CL33" s="243" t="str">
        <f>IFERROR(IF($BZ33&gt;=1,VLOOKUP($E33,'R-8क'!$G$10:$AA$1009,7,0),""),"")</f>
        <v/>
      </c>
      <c r="CM33" s="544" t="str">
        <f>IFERROR(IF($BZ33&gt;=1,VLOOKUP($E33,'R-8क'!$G$10:$AA$1009,8,0),""),"")</f>
        <v/>
      </c>
      <c r="CN33" s="545"/>
      <c r="CO33" s="849"/>
      <c r="CP33" s="850" t="str">
        <f>IFERROR(IF($BZ33&gt;=1,VLOOKUP($E33,'R-8क'!$G$10:$AA$1009,16,0),""),"")</f>
        <v/>
      </c>
      <c r="CQ33" s="850"/>
      <c r="CR33" s="850"/>
      <c r="CS33" s="851"/>
      <c r="CT33" s="851"/>
      <c r="CU33" s="928">
        <f t="shared" si="6"/>
        <v>0</v>
      </c>
      <c r="CV33" s="929"/>
      <c r="CW33" s="930"/>
      <c r="CX33" s="908">
        <f>IFERROR(IF($CU33&gt;=2000,COUNTIFS('R-6'!$G$8:$G$1008,"&gt;=1",'R-6'!$H$8:$H$1008,$CU33),0),0)</f>
        <v>0</v>
      </c>
      <c r="CY33" s="909"/>
      <c r="CZ33" s="910"/>
      <c r="DA33" s="908">
        <f>IFERROR(IF($CU33&gt;=2000,COUNTIFS('R-7'!$H$9:$H$1008,"&gt;=1",'R-7'!$I$9:$I$1008,$CU33),0),0)</f>
        <v>0</v>
      </c>
      <c r="DB33" s="909"/>
      <c r="DC33" s="910"/>
      <c r="DD33" s="908">
        <f>IFERROR(IF($CU33&gt;=2000,COUNTIFS('R-8'!$G$13:$G$1012,"&gt;=1",'R-8'!$H$13:$H$1012,$CU33),0),0)</f>
        <v>0</v>
      </c>
      <c r="DE33" s="909"/>
      <c r="DF33" s="910"/>
      <c r="DG33" s="908">
        <f>IFERROR(IF($CU33&gt;=2000,COUNTIFS('R-8क'!$G$10:$G$1009,"&gt;=1",'R-8क'!$H$10:$H$1009,$CU33),0),0)</f>
        <v>0</v>
      </c>
      <c r="DH33" s="909"/>
      <c r="DI33" s="910"/>
      <c r="DJ33" s="911"/>
      <c r="DK33" s="912"/>
      <c r="DL33" s="913"/>
      <c r="DM33" s="914">
        <f t="shared" si="7"/>
        <v>0</v>
      </c>
      <c r="DN33" s="915"/>
      <c r="DO33" s="916"/>
      <c r="DP33" s="97">
        <v>17</v>
      </c>
      <c r="DQ33" s="97">
        <f t="shared" si="8"/>
        <v>0</v>
      </c>
      <c r="DR33" s="97">
        <f t="shared" si="11"/>
        <v>0</v>
      </c>
      <c r="DS33" s="97">
        <f t="shared" si="9"/>
        <v>0</v>
      </c>
      <c r="DT33" s="97">
        <f t="shared" si="10"/>
        <v>0</v>
      </c>
      <c r="DU33" s="4">
        <f t="shared" si="16"/>
        <v>200</v>
      </c>
      <c r="DV33" s="4">
        <f t="shared" si="17"/>
        <v>0</v>
      </c>
      <c r="DW33" s="4">
        <f t="shared" si="18"/>
        <v>0</v>
      </c>
      <c r="DX33" s="4">
        <f t="shared" si="19"/>
        <v>0</v>
      </c>
      <c r="DY33" s="4">
        <f t="shared" si="12"/>
        <v>240</v>
      </c>
      <c r="DZ33" s="4">
        <f t="shared" si="13"/>
        <v>0</v>
      </c>
      <c r="EA33" s="4">
        <f t="shared" si="14"/>
        <v>0</v>
      </c>
      <c r="EB33" s="4">
        <f t="shared" si="15"/>
        <v>0</v>
      </c>
    </row>
    <row r="34" spans="1:132" ht="24" customHeight="1" x14ac:dyDescent="0.25">
      <c r="A34" s="4">
        <v>18</v>
      </c>
      <c r="B34" s="4">
        <f>IFERROR(IF($A$5&gt;=A34,SMALL('R-6'!$F$8:$F$1008,$A$6+A34),0),0)</f>
        <v>0</v>
      </c>
      <c r="C34" s="4">
        <f>IFERROR(IF(B$5&gt;=$A34,SMALL('R-7'!$G$9:$G$1008,B$6+$A34),0),0)</f>
        <v>0</v>
      </c>
      <c r="D34" s="4">
        <f>IFERROR(IF(C$5&gt;=$A34,SMALL('R-8'!$F$13:$F$1012,C$6+$A34),0),0)</f>
        <v>0</v>
      </c>
      <c r="E34" s="4">
        <f>IFERROR(IF(D$5&gt;=$A34,SMALL('R-8क'!$F$10:$F$1009,D$6+$A34),0),0)</f>
        <v>0</v>
      </c>
      <c r="O34" s="241">
        <f t="shared" si="2"/>
        <v>0</v>
      </c>
      <c r="P34" s="894">
        <f>IFERROR(IF($O34&gt;=1,VLOOKUP($B34,'R-6'!$G$8:$AL$1008,2,0),0),0)</f>
        <v>0</v>
      </c>
      <c r="Q34" s="895"/>
      <c r="R34" s="896"/>
      <c r="S34" s="846" t="str">
        <f>IFERROR(IF($O34&gt;=1,VLOOKUP($B34,'R-6'!$G$8:$AL$1008,4,0),""),"")</f>
        <v/>
      </c>
      <c r="T34" s="847"/>
      <c r="U34" s="848"/>
      <c r="V34" s="846" t="str">
        <f>IFERROR(IF($O34&gt;=1,VLOOKUP($B34,'R-6'!$G$8:$AL$1008,6,0),""),"")</f>
        <v/>
      </c>
      <c r="W34" s="897"/>
      <c r="X34" s="897"/>
      <c r="Y34" s="884" t="str">
        <f>IFERROR(IF($O34&gt;=1,VLOOKUP($B34,'R-6'!$G$8:$AL$1008,8,0),""),"")</f>
        <v/>
      </c>
      <c r="Z34" s="898"/>
      <c r="AA34" s="544" t="str">
        <f>IFERROR(IF($O34&gt;=1,VLOOKUP($B34,'R-6'!$G$8:$AL$1008,28,0),""),"")</f>
        <v/>
      </c>
      <c r="AB34" s="545"/>
      <c r="AC34" s="849"/>
      <c r="AD34" s="883"/>
      <c r="AE34" s="884"/>
      <c r="AF34" s="885"/>
      <c r="AG34" s="883"/>
      <c r="AH34" s="884"/>
      <c r="AI34" s="885"/>
      <c r="AJ34" s="241">
        <f t="shared" si="3"/>
        <v>0</v>
      </c>
      <c r="AK34" s="894">
        <f>IFERROR(IF($AJ34&gt;=1,VLOOKUP($C34,'R-7'!$H$9:$AD$1008,2,0),0),0)</f>
        <v>0</v>
      </c>
      <c r="AL34" s="895"/>
      <c r="AM34" s="896"/>
      <c r="AN34" s="846" t="str">
        <f>IFERROR(IF($AJ34&gt;=1,VLOOKUP($C34,'R-7'!$H$9:$AD$1008,4,0),""),"")</f>
        <v/>
      </c>
      <c r="AO34" s="847"/>
      <c r="AP34" s="848"/>
      <c r="AQ34" s="241" t="str">
        <f>IFERROR(IF($AJ34&gt;=1,VLOOKUP($C34,'R-7'!$H$9:$AD$1008,6,0),""),"")</f>
        <v/>
      </c>
      <c r="AR34" s="883" t="str">
        <f>IFERROR(IF($AJ34&gt;=1,VLOOKUP($C34,'R-7'!$H$9:$AD$1008,7,0),""),"")</f>
        <v/>
      </c>
      <c r="AS34" s="885"/>
      <c r="AT34" s="846" t="str">
        <f>IFERROR(IF($AJ34&gt;=1,VLOOKUP($C34,'R-7'!$H$9:$AD$1008,9,0),""),"")</f>
        <v/>
      </c>
      <c r="AU34" s="847"/>
      <c r="AV34" s="848"/>
      <c r="AW34" s="844" t="str">
        <f>IFERROR(IF($AJ34&gt;=1,VLOOKUP($C34,'R-7'!$H$9:$AD$1008,14,0),""),"")</f>
        <v/>
      </c>
      <c r="AX34" s="844"/>
      <c r="AY34" s="844"/>
      <c r="AZ34" s="844"/>
      <c r="BA34" s="844"/>
      <c r="BB34" s="844"/>
      <c r="BC34" s="844"/>
      <c r="BD34" s="844"/>
      <c r="BE34" s="241">
        <f t="shared" si="4"/>
        <v>0</v>
      </c>
      <c r="BF34" s="845">
        <f>IFERROR(IF($BE34&gt;=1,VLOOKUP($D34,'R-8'!$G$13:$AG$1012,2,0),0),0)</f>
        <v>0</v>
      </c>
      <c r="BG34" s="845"/>
      <c r="BH34" s="845"/>
      <c r="BI34" s="846" t="str">
        <f>IFERROR(IF($BE34&gt;=1,VLOOKUP($D34,'R-8'!$G$13:$AG$1012,3,0),""),"")</f>
        <v/>
      </c>
      <c r="BJ34" s="847"/>
      <c r="BK34" s="847"/>
      <c r="BL34" s="848"/>
      <c r="BM34" s="844" t="str">
        <f>IFERROR(IF($BE34&gt;=1,VLOOKUP($D34,'R-8'!$G$13:$AG$1012,5,0),""),"")</f>
        <v/>
      </c>
      <c r="BN34" s="844"/>
      <c r="BO34" s="844" t="str">
        <f>IFERROR(IF($BE34&gt;=1,VLOOKUP($D34,'R-8'!$G$13:$AG$1012,6,0),""),"")</f>
        <v/>
      </c>
      <c r="BP34" s="844"/>
      <c r="BQ34" s="846" t="str">
        <f>IFERROR(IF($BE34&gt;=1,VLOOKUP($D34,'R-8'!$G$13:$AG$1012,2,0),""),"")</f>
        <v/>
      </c>
      <c r="BR34" s="847"/>
      <c r="BS34" s="848"/>
      <c r="BT34" s="844"/>
      <c r="BU34" s="844"/>
      <c r="BV34" s="844"/>
      <c r="BW34" s="844"/>
      <c r="BX34" s="844"/>
      <c r="BY34" s="844"/>
      <c r="BZ34" s="241">
        <f t="shared" si="5"/>
        <v>0</v>
      </c>
      <c r="CA34" s="845">
        <f>IFERROR(IF($BZ34&gt;=1,VLOOKUP($E34,'R-8क'!$G$10:$AA$1009,2,0),0),0)</f>
        <v>0</v>
      </c>
      <c r="CB34" s="845"/>
      <c r="CC34" s="845"/>
      <c r="CD34" s="846" t="str">
        <f>IFERROR(IF($BZ34&gt;=1,VLOOKUP($E34,'R-8क'!$G$10:$AA$1009,3,0),""),"")</f>
        <v/>
      </c>
      <c r="CE34" s="847"/>
      <c r="CF34" s="848"/>
      <c r="CG34" s="846" t="str">
        <f>IFERROR(IF($BZ34&gt;=1,VLOOKUP($E34,'R-8क'!$G$10:$AA$1009,4,0),""),"")</f>
        <v/>
      </c>
      <c r="CH34" s="847"/>
      <c r="CI34" s="847"/>
      <c r="CJ34" s="848"/>
      <c r="CK34" s="242" t="str">
        <f>IFERROR(IF($BZ34&gt;=1,VLOOKUP($E34,'R-8क'!$G$10:$AA$1009,6,0),""),"")</f>
        <v/>
      </c>
      <c r="CL34" s="243" t="str">
        <f>IFERROR(IF($BZ34&gt;=1,VLOOKUP($E34,'R-8क'!$G$10:$AA$1009,7,0),""),"")</f>
        <v/>
      </c>
      <c r="CM34" s="544" t="str">
        <f>IFERROR(IF($BZ34&gt;=1,VLOOKUP($E34,'R-8क'!$G$10:$AA$1009,8,0),""),"")</f>
        <v/>
      </c>
      <c r="CN34" s="545"/>
      <c r="CO34" s="849"/>
      <c r="CP34" s="850" t="str">
        <f>IFERROR(IF($BZ34&gt;=1,VLOOKUP($E34,'R-8क'!$G$10:$AA$1009,16,0),""),"")</f>
        <v/>
      </c>
      <c r="CQ34" s="850"/>
      <c r="CR34" s="850"/>
      <c r="CS34" s="851"/>
      <c r="CT34" s="851"/>
      <c r="CU34" s="928">
        <f t="shared" si="6"/>
        <v>0</v>
      </c>
      <c r="CV34" s="929"/>
      <c r="CW34" s="930"/>
      <c r="CX34" s="908">
        <f>IFERROR(IF($CU34&gt;=2000,COUNTIFS('R-6'!$G$8:$G$1008,"&gt;=1",'R-6'!$H$8:$H$1008,$CU34),0),0)</f>
        <v>0</v>
      </c>
      <c r="CY34" s="909"/>
      <c r="CZ34" s="910"/>
      <c r="DA34" s="908">
        <f>IFERROR(IF($CU34&gt;=2000,COUNTIFS('R-7'!$H$9:$H$1008,"&gt;=1",'R-7'!$I$9:$I$1008,$CU34),0),0)</f>
        <v>0</v>
      </c>
      <c r="DB34" s="909"/>
      <c r="DC34" s="910"/>
      <c r="DD34" s="908">
        <f>IFERROR(IF($CU34&gt;=2000,COUNTIFS('R-8'!$G$13:$G$1012,"&gt;=1",'R-8'!$H$13:$H$1012,$CU34),0),0)</f>
        <v>0</v>
      </c>
      <c r="DE34" s="909"/>
      <c r="DF34" s="910"/>
      <c r="DG34" s="908">
        <f>IFERROR(IF($CU34&gt;=2000,COUNTIFS('R-8क'!$G$10:$G$1009,"&gt;=1",'R-8क'!$H$10:$H$1009,$CU34),0),0)</f>
        <v>0</v>
      </c>
      <c r="DH34" s="909"/>
      <c r="DI34" s="910"/>
      <c r="DJ34" s="911"/>
      <c r="DK34" s="912"/>
      <c r="DL34" s="913"/>
      <c r="DM34" s="914">
        <f t="shared" si="7"/>
        <v>0</v>
      </c>
      <c r="DN34" s="915"/>
      <c r="DO34" s="916"/>
      <c r="DP34" s="97">
        <v>18</v>
      </c>
      <c r="DQ34" s="97">
        <f t="shared" si="8"/>
        <v>0</v>
      </c>
      <c r="DR34" s="97">
        <f t="shared" si="11"/>
        <v>0</v>
      </c>
      <c r="DS34" s="97">
        <f t="shared" si="9"/>
        <v>0</v>
      </c>
      <c r="DT34" s="97">
        <f t="shared" si="10"/>
        <v>0</v>
      </c>
      <c r="DU34" s="4">
        <f t="shared" si="16"/>
        <v>200</v>
      </c>
      <c r="DV34" s="4">
        <f t="shared" si="17"/>
        <v>0</v>
      </c>
      <c r="DW34" s="4">
        <f t="shared" si="18"/>
        <v>0</v>
      </c>
      <c r="DX34" s="4">
        <f t="shared" si="19"/>
        <v>0</v>
      </c>
      <c r="DY34" s="4">
        <f t="shared" si="12"/>
        <v>240</v>
      </c>
      <c r="DZ34" s="4">
        <f t="shared" si="13"/>
        <v>0</v>
      </c>
      <c r="EA34" s="4">
        <f t="shared" si="14"/>
        <v>0</v>
      </c>
      <c r="EB34" s="4">
        <f t="shared" si="15"/>
        <v>0</v>
      </c>
    </row>
    <row r="35" spans="1:132" ht="24" customHeight="1" x14ac:dyDescent="0.25">
      <c r="A35" s="4">
        <v>19</v>
      </c>
      <c r="B35" s="4">
        <f>IFERROR(IF($A$5&gt;=A35,SMALL('R-6'!$F$8:$F$1008,$A$6+A35),0),0)</f>
        <v>0</v>
      </c>
      <c r="C35" s="4">
        <f>IFERROR(IF(B$5&gt;=$A35,SMALL('R-7'!$G$9:$G$1008,B$6+$A35),0),0)</f>
        <v>0</v>
      </c>
      <c r="D35" s="4">
        <f>IFERROR(IF(C$5&gt;=$A35,SMALL('R-8'!$F$13:$F$1012,C$6+$A35),0),0)</f>
        <v>0</v>
      </c>
      <c r="E35" s="4">
        <f>IFERROR(IF(D$5&gt;=$A35,SMALL('R-8क'!$F$10:$F$1009,D$6+$A35),0),0)</f>
        <v>0</v>
      </c>
      <c r="O35" s="241">
        <f t="shared" si="2"/>
        <v>0</v>
      </c>
      <c r="P35" s="894">
        <f>IFERROR(IF($O35&gt;=1,VLOOKUP($B35,'R-6'!$G$8:$AL$1008,2,0),0),0)</f>
        <v>0</v>
      </c>
      <c r="Q35" s="895"/>
      <c r="R35" s="896"/>
      <c r="S35" s="846" t="str">
        <f>IFERROR(IF($O35&gt;=1,VLOOKUP($B35,'R-6'!$G$8:$AL$1008,4,0),""),"")</f>
        <v/>
      </c>
      <c r="T35" s="847"/>
      <c r="U35" s="848"/>
      <c r="V35" s="846" t="str">
        <f>IFERROR(IF($O35&gt;=1,VLOOKUP($B35,'R-6'!$G$8:$AL$1008,6,0),""),"")</f>
        <v/>
      </c>
      <c r="W35" s="897"/>
      <c r="X35" s="897"/>
      <c r="Y35" s="884" t="str">
        <f>IFERROR(IF($O35&gt;=1,VLOOKUP($B35,'R-6'!$G$8:$AL$1008,8,0),""),"")</f>
        <v/>
      </c>
      <c r="Z35" s="898"/>
      <c r="AA35" s="544" t="str">
        <f>IFERROR(IF($O35&gt;=1,VLOOKUP($B35,'R-6'!$G$8:$AL$1008,28,0),""),"")</f>
        <v/>
      </c>
      <c r="AB35" s="545"/>
      <c r="AC35" s="849"/>
      <c r="AD35" s="883"/>
      <c r="AE35" s="884"/>
      <c r="AF35" s="885"/>
      <c r="AG35" s="883"/>
      <c r="AH35" s="884"/>
      <c r="AI35" s="885"/>
      <c r="AJ35" s="241">
        <f t="shared" si="3"/>
        <v>0</v>
      </c>
      <c r="AK35" s="894">
        <f>IFERROR(IF($AJ35&gt;=1,VLOOKUP($C35,'R-7'!$H$9:$AD$1008,2,0),0),0)</f>
        <v>0</v>
      </c>
      <c r="AL35" s="895"/>
      <c r="AM35" s="896"/>
      <c r="AN35" s="846" t="str">
        <f>IFERROR(IF($AJ35&gt;=1,VLOOKUP($C35,'R-7'!$H$9:$AD$1008,4,0),""),"")</f>
        <v/>
      </c>
      <c r="AO35" s="847"/>
      <c r="AP35" s="848"/>
      <c r="AQ35" s="241" t="str">
        <f>IFERROR(IF($AJ35&gt;=1,VLOOKUP($C35,'R-7'!$H$9:$AD$1008,6,0),""),"")</f>
        <v/>
      </c>
      <c r="AR35" s="883" t="str">
        <f>IFERROR(IF($AJ35&gt;=1,VLOOKUP($C35,'R-7'!$H$9:$AD$1008,7,0),""),"")</f>
        <v/>
      </c>
      <c r="AS35" s="885"/>
      <c r="AT35" s="846" t="str">
        <f>IFERROR(IF($AJ35&gt;=1,VLOOKUP($C35,'R-7'!$H$9:$AD$1008,9,0),""),"")</f>
        <v/>
      </c>
      <c r="AU35" s="847"/>
      <c r="AV35" s="848"/>
      <c r="AW35" s="844" t="str">
        <f>IFERROR(IF($AJ35&gt;=1,VLOOKUP($C35,'R-7'!$H$9:$AD$1008,14,0),""),"")</f>
        <v/>
      </c>
      <c r="AX35" s="844"/>
      <c r="AY35" s="844"/>
      <c r="AZ35" s="844"/>
      <c r="BA35" s="844"/>
      <c r="BB35" s="844"/>
      <c r="BC35" s="844"/>
      <c r="BD35" s="844"/>
      <c r="BE35" s="241">
        <f t="shared" si="4"/>
        <v>0</v>
      </c>
      <c r="BF35" s="845">
        <f>IFERROR(IF($BE35&gt;=1,VLOOKUP($D35,'R-8'!$G$13:$AG$1012,2,0),0),0)</f>
        <v>0</v>
      </c>
      <c r="BG35" s="845"/>
      <c r="BH35" s="845"/>
      <c r="BI35" s="846" t="str">
        <f>IFERROR(IF($BE35&gt;=1,VLOOKUP($D35,'R-8'!$G$13:$AG$1012,3,0),""),"")</f>
        <v/>
      </c>
      <c r="BJ35" s="847"/>
      <c r="BK35" s="847"/>
      <c r="BL35" s="848"/>
      <c r="BM35" s="844" t="str">
        <f>IFERROR(IF($BE35&gt;=1,VLOOKUP($D35,'R-8'!$G$13:$AG$1012,5,0),""),"")</f>
        <v/>
      </c>
      <c r="BN35" s="844"/>
      <c r="BO35" s="844" t="str">
        <f>IFERROR(IF($BE35&gt;=1,VLOOKUP($D35,'R-8'!$G$13:$AG$1012,6,0),""),"")</f>
        <v/>
      </c>
      <c r="BP35" s="844"/>
      <c r="BQ35" s="846" t="str">
        <f>IFERROR(IF($BE35&gt;=1,VLOOKUP($D35,'R-8'!$G$13:$AG$1012,2,0),""),"")</f>
        <v/>
      </c>
      <c r="BR35" s="847"/>
      <c r="BS35" s="848"/>
      <c r="BT35" s="844"/>
      <c r="BU35" s="844"/>
      <c r="BV35" s="844"/>
      <c r="BW35" s="844"/>
      <c r="BX35" s="844"/>
      <c r="BY35" s="844"/>
      <c r="BZ35" s="241">
        <f t="shared" si="5"/>
        <v>0</v>
      </c>
      <c r="CA35" s="845">
        <f>IFERROR(IF($BZ35&gt;=1,VLOOKUP($E35,'R-8क'!$G$10:$AA$1009,2,0),0),0)</f>
        <v>0</v>
      </c>
      <c r="CB35" s="845"/>
      <c r="CC35" s="845"/>
      <c r="CD35" s="846" t="str">
        <f>IFERROR(IF($BZ35&gt;=1,VLOOKUP($E35,'R-8क'!$G$10:$AA$1009,3,0),""),"")</f>
        <v/>
      </c>
      <c r="CE35" s="847"/>
      <c r="CF35" s="848"/>
      <c r="CG35" s="846" t="str">
        <f>IFERROR(IF($BZ35&gt;=1,VLOOKUP($E35,'R-8क'!$G$10:$AA$1009,4,0),""),"")</f>
        <v/>
      </c>
      <c r="CH35" s="847"/>
      <c r="CI35" s="847"/>
      <c r="CJ35" s="848"/>
      <c r="CK35" s="242" t="str">
        <f>IFERROR(IF($BZ35&gt;=1,VLOOKUP($E35,'R-8क'!$G$10:$AA$1009,6,0),""),"")</f>
        <v/>
      </c>
      <c r="CL35" s="243" t="str">
        <f>IFERROR(IF($BZ35&gt;=1,VLOOKUP($E35,'R-8क'!$G$10:$AA$1009,7,0),""),"")</f>
        <v/>
      </c>
      <c r="CM35" s="544" t="str">
        <f>IFERROR(IF($BZ35&gt;=1,VLOOKUP($E35,'R-8क'!$G$10:$AA$1009,8,0),""),"")</f>
        <v/>
      </c>
      <c r="CN35" s="545"/>
      <c r="CO35" s="849"/>
      <c r="CP35" s="850" t="str">
        <f>IFERROR(IF($BZ35&gt;=1,VLOOKUP($E35,'R-8क'!$G$10:$AA$1009,16,0),""),"")</f>
        <v/>
      </c>
      <c r="CQ35" s="850"/>
      <c r="CR35" s="850"/>
      <c r="CS35" s="851"/>
      <c r="CT35" s="851"/>
      <c r="CU35" s="928">
        <f t="shared" si="6"/>
        <v>0</v>
      </c>
      <c r="CV35" s="929"/>
      <c r="CW35" s="930"/>
      <c r="CX35" s="908">
        <f>IFERROR(IF($CU35&gt;=2000,COUNTIFS('R-6'!$G$8:$G$1008,"&gt;=1",'R-6'!$H$8:$H$1008,$CU35),0),0)</f>
        <v>0</v>
      </c>
      <c r="CY35" s="909"/>
      <c r="CZ35" s="910"/>
      <c r="DA35" s="908">
        <f>IFERROR(IF($CU35&gt;=2000,COUNTIFS('R-7'!$H$9:$H$1008,"&gt;=1",'R-7'!$I$9:$I$1008,$CU35),0),0)</f>
        <v>0</v>
      </c>
      <c r="DB35" s="909"/>
      <c r="DC35" s="910"/>
      <c r="DD35" s="908">
        <f>IFERROR(IF($CU35&gt;=2000,COUNTIFS('R-8'!$G$13:$G$1012,"&gt;=1",'R-8'!$H$13:$H$1012,$CU35),0),0)</f>
        <v>0</v>
      </c>
      <c r="DE35" s="909"/>
      <c r="DF35" s="910"/>
      <c r="DG35" s="908">
        <f>IFERROR(IF($CU35&gt;=2000,COUNTIFS('R-8क'!$G$10:$G$1009,"&gt;=1",'R-8क'!$H$10:$H$1009,$CU35),0),0)</f>
        <v>0</v>
      </c>
      <c r="DH35" s="909"/>
      <c r="DI35" s="910"/>
      <c r="DJ35" s="911"/>
      <c r="DK35" s="912"/>
      <c r="DL35" s="913"/>
      <c r="DM35" s="914">
        <f t="shared" si="7"/>
        <v>0</v>
      </c>
      <c r="DN35" s="915"/>
      <c r="DO35" s="916"/>
      <c r="DP35" s="97">
        <v>19</v>
      </c>
      <c r="DQ35" s="97">
        <f t="shared" si="8"/>
        <v>0</v>
      </c>
      <c r="DR35" s="97">
        <f t="shared" si="11"/>
        <v>0</v>
      </c>
      <c r="DS35" s="97">
        <f t="shared" si="9"/>
        <v>0</v>
      </c>
      <c r="DT35" s="97">
        <f t="shared" si="10"/>
        <v>0</v>
      </c>
      <c r="DU35" s="4">
        <f t="shared" si="16"/>
        <v>200</v>
      </c>
      <c r="DV35" s="4">
        <f t="shared" si="17"/>
        <v>0</v>
      </c>
      <c r="DW35" s="4">
        <f t="shared" si="18"/>
        <v>0</v>
      </c>
      <c r="DX35" s="4">
        <f t="shared" si="19"/>
        <v>0</v>
      </c>
      <c r="DY35" s="4">
        <f t="shared" si="12"/>
        <v>240</v>
      </c>
      <c r="DZ35" s="4">
        <f t="shared" si="13"/>
        <v>0</v>
      </c>
      <c r="EA35" s="4">
        <f t="shared" si="14"/>
        <v>0</v>
      </c>
      <c r="EB35" s="4">
        <f t="shared" si="15"/>
        <v>0</v>
      </c>
    </row>
    <row r="36" spans="1:132" ht="24" customHeight="1" x14ac:dyDescent="0.25">
      <c r="A36" s="4">
        <v>20</v>
      </c>
      <c r="B36" s="4">
        <f>IFERROR(IF($A$5&gt;=A36,SMALL('R-6'!$F$8:$F$1008,$A$6+A36),0),0)</f>
        <v>0</v>
      </c>
      <c r="C36" s="4">
        <f>IFERROR(IF(B$5&gt;=$A36,SMALL('R-7'!$G$9:$G$1008,B$6+$A36),0),0)</f>
        <v>0</v>
      </c>
      <c r="D36" s="4">
        <f>IFERROR(IF(C$5&gt;=$A36,SMALL('R-8'!$F$13:$F$1012,C$6+$A36),0),0)</f>
        <v>0</v>
      </c>
      <c r="E36" s="4">
        <f>IFERROR(IF(D$5&gt;=$A36,SMALL('R-8क'!$F$10:$F$1009,D$6+$A36),0),0)</f>
        <v>0</v>
      </c>
      <c r="O36" s="241">
        <f t="shared" si="2"/>
        <v>0</v>
      </c>
      <c r="P36" s="894">
        <f>IFERROR(IF($O36&gt;=1,VLOOKUP($B36,'R-6'!$G$8:$AL$1008,2,0),0),0)</f>
        <v>0</v>
      </c>
      <c r="Q36" s="895"/>
      <c r="R36" s="896"/>
      <c r="S36" s="846" t="str">
        <f>IFERROR(IF($O36&gt;=1,VLOOKUP($B36,'R-6'!$G$8:$AL$1008,4,0),""),"")</f>
        <v/>
      </c>
      <c r="T36" s="847"/>
      <c r="U36" s="848"/>
      <c r="V36" s="846" t="str">
        <f>IFERROR(IF($O36&gt;=1,VLOOKUP($B36,'R-6'!$G$8:$AL$1008,6,0),""),"")</f>
        <v/>
      </c>
      <c r="W36" s="897"/>
      <c r="X36" s="897"/>
      <c r="Y36" s="884" t="str">
        <f>IFERROR(IF($O36&gt;=1,VLOOKUP($B36,'R-6'!$G$8:$AL$1008,8,0),""),"")</f>
        <v/>
      </c>
      <c r="Z36" s="898"/>
      <c r="AA36" s="544" t="str">
        <f>IFERROR(IF($O36&gt;=1,VLOOKUP($B36,'R-6'!$G$8:$AL$1008,28,0),""),"")</f>
        <v/>
      </c>
      <c r="AB36" s="545"/>
      <c r="AC36" s="849"/>
      <c r="AD36" s="883"/>
      <c r="AE36" s="884"/>
      <c r="AF36" s="885"/>
      <c r="AG36" s="883"/>
      <c r="AH36" s="884"/>
      <c r="AI36" s="885"/>
      <c r="AJ36" s="241">
        <f t="shared" si="3"/>
        <v>0</v>
      </c>
      <c r="AK36" s="894">
        <f>IFERROR(IF($AJ36&gt;=1,VLOOKUP($C36,'R-7'!$H$9:$AD$1008,2,0),0),0)</f>
        <v>0</v>
      </c>
      <c r="AL36" s="895"/>
      <c r="AM36" s="896"/>
      <c r="AN36" s="846" t="str">
        <f>IFERROR(IF($AJ36&gt;=1,VLOOKUP($C36,'R-7'!$H$9:$AD$1008,4,0),""),"")</f>
        <v/>
      </c>
      <c r="AO36" s="847"/>
      <c r="AP36" s="848"/>
      <c r="AQ36" s="241" t="str">
        <f>IFERROR(IF($AJ36&gt;=1,VLOOKUP($C36,'R-7'!$H$9:$AD$1008,6,0),""),"")</f>
        <v/>
      </c>
      <c r="AR36" s="883" t="str">
        <f>IFERROR(IF($AJ36&gt;=1,VLOOKUP($C36,'R-7'!$H$9:$AD$1008,7,0),""),"")</f>
        <v/>
      </c>
      <c r="AS36" s="885"/>
      <c r="AT36" s="846" t="str">
        <f>IFERROR(IF($AJ36&gt;=1,VLOOKUP($C36,'R-7'!$H$9:$AD$1008,9,0),""),"")</f>
        <v/>
      </c>
      <c r="AU36" s="847"/>
      <c r="AV36" s="848"/>
      <c r="AW36" s="844" t="str">
        <f>IFERROR(IF($AJ36&gt;=1,VLOOKUP($C36,'R-7'!$H$9:$AD$1008,14,0),""),"")</f>
        <v/>
      </c>
      <c r="AX36" s="844"/>
      <c r="AY36" s="844"/>
      <c r="AZ36" s="844"/>
      <c r="BA36" s="844"/>
      <c r="BB36" s="844"/>
      <c r="BC36" s="844"/>
      <c r="BD36" s="844"/>
      <c r="BE36" s="241">
        <f t="shared" si="4"/>
        <v>0</v>
      </c>
      <c r="BF36" s="845">
        <f>IFERROR(IF($BE36&gt;=1,VLOOKUP($D36,'R-8'!$G$13:$AG$1012,2,0),0),0)</f>
        <v>0</v>
      </c>
      <c r="BG36" s="845"/>
      <c r="BH36" s="845"/>
      <c r="BI36" s="846" t="str">
        <f>IFERROR(IF($BE36&gt;=1,VLOOKUP($D36,'R-8'!$G$13:$AG$1012,3,0),""),"")</f>
        <v/>
      </c>
      <c r="BJ36" s="847"/>
      <c r="BK36" s="847"/>
      <c r="BL36" s="848"/>
      <c r="BM36" s="844" t="str">
        <f>IFERROR(IF($BE36&gt;=1,VLOOKUP($D36,'R-8'!$G$13:$AG$1012,5,0),""),"")</f>
        <v/>
      </c>
      <c r="BN36" s="844"/>
      <c r="BO36" s="844" t="str">
        <f>IFERROR(IF($BE36&gt;=1,VLOOKUP($D36,'R-8'!$G$13:$AG$1012,6,0),""),"")</f>
        <v/>
      </c>
      <c r="BP36" s="844"/>
      <c r="BQ36" s="846" t="str">
        <f>IFERROR(IF($BE36&gt;=1,VLOOKUP($D36,'R-8'!$G$13:$AG$1012,2,0),""),"")</f>
        <v/>
      </c>
      <c r="BR36" s="847"/>
      <c r="BS36" s="848"/>
      <c r="BT36" s="844"/>
      <c r="BU36" s="844"/>
      <c r="BV36" s="844"/>
      <c r="BW36" s="844"/>
      <c r="BX36" s="844"/>
      <c r="BY36" s="844"/>
      <c r="BZ36" s="241">
        <f t="shared" si="5"/>
        <v>0</v>
      </c>
      <c r="CA36" s="845">
        <f>IFERROR(IF($BZ36&gt;=1,VLOOKUP($E36,'R-8क'!$G$10:$AA$1009,2,0),0),0)</f>
        <v>0</v>
      </c>
      <c r="CB36" s="845"/>
      <c r="CC36" s="845"/>
      <c r="CD36" s="846" t="str">
        <f>IFERROR(IF($BZ36&gt;=1,VLOOKUP($E36,'R-8क'!$G$10:$AA$1009,3,0),""),"")</f>
        <v/>
      </c>
      <c r="CE36" s="847"/>
      <c r="CF36" s="848"/>
      <c r="CG36" s="846" t="str">
        <f>IFERROR(IF($BZ36&gt;=1,VLOOKUP($E36,'R-8क'!$G$10:$AA$1009,4,0),""),"")</f>
        <v/>
      </c>
      <c r="CH36" s="847"/>
      <c r="CI36" s="847"/>
      <c r="CJ36" s="848"/>
      <c r="CK36" s="242" t="str">
        <f>IFERROR(IF($BZ36&gt;=1,VLOOKUP($E36,'R-8क'!$G$10:$AA$1009,6,0),""),"")</f>
        <v/>
      </c>
      <c r="CL36" s="243" t="str">
        <f>IFERROR(IF($BZ36&gt;=1,VLOOKUP($E36,'R-8क'!$G$10:$AA$1009,7,0),""),"")</f>
        <v/>
      </c>
      <c r="CM36" s="544" t="str">
        <f>IFERROR(IF($BZ36&gt;=1,VLOOKUP($E36,'R-8क'!$G$10:$AA$1009,8,0),""),"")</f>
        <v/>
      </c>
      <c r="CN36" s="545"/>
      <c r="CO36" s="849"/>
      <c r="CP36" s="850" t="str">
        <f>IFERROR(IF($BZ36&gt;=1,VLOOKUP($E36,'R-8क'!$G$10:$AA$1009,16,0),""),"")</f>
        <v/>
      </c>
      <c r="CQ36" s="850"/>
      <c r="CR36" s="850"/>
      <c r="CS36" s="851"/>
      <c r="CT36" s="851"/>
      <c r="CU36" s="928">
        <f>IFERROR(IF($DV$11&gt;=DP36,DZ36,0),0)</f>
        <v>0</v>
      </c>
      <c r="CV36" s="929"/>
      <c r="CW36" s="930"/>
      <c r="CX36" s="908">
        <f>IFERROR(IF($CU36&gt;=2000,COUNTIFS('R-6'!$G$8:$G$1008,"&gt;=1",'R-6'!$H$8:$H$1008,$CU36),0),0)</f>
        <v>0</v>
      </c>
      <c r="CY36" s="909"/>
      <c r="CZ36" s="910"/>
      <c r="DA36" s="908">
        <f>IFERROR(IF($CU36&gt;=2000,COUNTIFS('R-7'!$H$9:$H$1008,"&gt;=1",'R-7'!$I$9:$I$1008,$CU36),0),0)</f>
        <v>0</v>
      </c>
      <c r="DB36" s="909"/>
      <c r="DC36" s="910"/>
      <c r="DD36" s="908">
        <f>IFERROR(IF($CU36&gt;=2000,COUNTIFS('R-8'!$G$13:$G$1012,"&gt;=1",'R-8'!$H$13:$H$1012,$CU36),0),0)</f>
        <v>0</v>
      </c>
      <c r="DE36" s="909"/>
      <c r="DF36" s="910"/>
      <c r="DG36" s="908">
        <f>IFERROR(IF($CU36&gt;=2000,COUNTIFS('R-8क'!$G$10:$G$1009,"&gt;=1",'R-8क'!$H$10:$H$1009,$CU36),0),0)</f>
        <v>0</v>
      </c>
      <c r="DH36" s="909"/>
      <c r="DI36" s="910"/>
      <c r="DJ36" s="911"/>
      <c r="DK36" s="912"/>
      <c r="DL36" s="913"/>
      <c r="DM36" s="914">
        <f t="shared" si="7"/>
        <v>0</v>
      </c>
      <c r="DN36" s="915"/>
      <c r="DO36" s="916"/>
      <c r="DP36" s="97">
        <v>20</v>
      </c>
      <c r="DQ36" s="97">
        <f t="shared" si="8"/>
        <v>0</v>
      </c>
      <c r="DR36" s="97">
        <f t="shared" si="11"/>
        <v>0</v>
      </c>
      <c r="DS36" s="97">
        <f t="shared" si="9"/>
        <v>0</v>
      </c>
      <c r="DT36" s="97">
        <f t="shared" si="10"/>
        <v>0</v>
      </c>
      <c r="DU36" s="4">
        <f t="shared" si="16"/>
        <v>200</v>
      </c>
      <c r="DV36" s="4">
        <f t="shared" si="17"/>
        <v>0</v>
      </c>
      <c r="DW36" s="4">
        <f t="shared" si="18"/>
        <v>0</v>
      </c>
      <c r="DX36" s="4">
        <f t="shared" si="19"/>
        <v>0</v>
      </c>
      <c r="DY36" s="4">
        <f t="shared" si="12"/>
        <v>240</v>
      </c>
      <c r="DZ36" s="4">
        <f t="shared" si="13"/>
        <v>0</v>
      </c>
      <c r="EA36" s="4">
        <f t="shared" si="14"/>
        <v>0</v>
      </c>
      <c r="EB36" s="4">
        <f t="shared" si="15"/>
        <v>0</v>
      </c>
    </row>
    <row r="37" spans="1:132" ht="15.95" customHeight="1" x14ac:dyDescent="0.25">
      <c r="O37" s="31"/>
      <c r="P37" s="31"/>
      <c r="Q37" s="31"/>
      <c r="R37" s="31"/>
      <c r="S37" s="31"/>
      <c r="T37" s="31"/>
      <c r="U37" s="31"/>
      <c r="V37" s="31"/>
      <c r="W37" s="31"/>
      <c r="X37" s="31"/>
      <c r="Y37" s="31"/>
      <c r="Z37" s="31"/>
      <c r="AA37" s="31"/>
      <c r="AB37" s="31"/>
      <c r="AC37" s="31"/>
      <c r="AD37" s="842" t="s">
        <v>361</v>
      </c>
      <c r="AE37" s="842"/>
      <c r="AF37" s="842"/>
      <c r="AG37" s="842" t="s">
        <v>362</v>
      </c>
      <c r="AH37" s="842"/>
      <c r="AI37" s="842"/>
      <c r="AJ37" s="31"/>
      <c r="AK37" s="31"/>
      <c r="AL37" s="31"/>
      <c r="AM37" s="31"/>
      <c r="AN37" s="31"/>
      <c r="AO37" s="31"/>
      <c r="AP37" s="31"/>
      <c r="AQ37" s="31"/>
      <c r="AR37" s="31"/>
      <c r="AS37" s="31"/>
      <c r="AT37" s="31"/>
      <c r="AU37" s="31"/>
      <c r="AV37" s="31"/>
      <c r="AW37" s="31"/>
      <c r="AX37" s="31"/>
      <c r="AY37" s="842" t="s">
        <v>361</v>
      </c>
      <c r="AZ37" s="842"/>
      <c r="BA37" s="842"/>
      <c r="BB37" s="842" t="s">
        <v>362</v>
      </c>
      <c r="BC37" s="842"/>
      <c r="BD37" s="842"/>
      <c r="BE37" s="31"/>
      <c r="BF37" s="31"/>
      <c r="BG37" s="31"/>
      <c r="BH37" s="31"/>
      <c r="BI37" s="31"/>
      <c r="BJ37" s="31"/>
      <c r="BK37" s="31"/>
      <c r="BL37" s="31"/>
      <c r="BM37" s="31"/>
      <c r="BN37" s="31"/>
      <c r="BO37" s="31"/>
      <c r="BP37" s="31"/>
      <c r="BQ37" s="31"/>
      <c r="BR37" s="31"/>
      <c r="BS37" s="31"/>
      <c r="BT37" s="842" t="s">
        <v>361</v>
      </c>
      <c r="BU37" s="842"/>
      <c r="BV37" s="842"/>
      <c r="BW37" s="842" t="s">
        <v>362</v>
      </c>
      <c r="BX37" s="842"/>
      <c r="BY37" s="842"/>
      <c r="BZ37" s="31"/>
      <c r="CA37" s="31"/>
      <c r="CB37" s="31"/>
      <c r="CC37" s="31"/>
      <c r="CD37" s="31"/>
      <c r="CE37" s="31"/>
      <c r="CF37" s="31"/>
      <c r="CG37" s="31"/>
      <c r="CH37" s="31"/>
      <c r="CI37" s="31"/>
      <c r="CJ37" s="31"/>
      <c r="CK37" s="31"/>
      <c r="CL37" s="31"/>
      <c r="CM37" s="31"/>
      <c r="CN37" s="31"/>
      <c r="CO37" s="842" t="s">
        <v>361</v>
      </c>
      <c r="CP37" s="842"/>
      <c r="CQ37" s="842"/>
      <c r="CR37" s="842" t="s">
        <v>362</v>
      </c>
      <c r="CS37" s="842"/>
      <c r="CT37" s="842"/>
      <c r="CU37" s="947" t="s">
        <v>418</v>
      </c>
      <c r="CV37" s="948"/>
      <c r="CW37" s="948"/>
      <c r="CX37" s="949">
        <f t="shared" ref="CX37" si="20">SUM(CX17:CZ36)</f>
        <v>0</v>
      </c>
      <c r="CY37" s="949"/>
      <c r="CZ37" s="949"/>
      <c r="DA37" s="949">
        <f t="shared" ref="DA37" si="21">SUM(DA17:DC36)</f>
        <v>0</v>
      </c>
      <c r="DB37" s="949"/>
      <c r="DC37" s="949"/>
      <c r="DD37" s="949">
        <f t="shared" ref="DD37" si="22">SUM(DD17:DF36)</f>
        <v>0</v>
      </c>
      <c r="DE37" s="949"/>
      <c r="DF37" s="949"/>
      <c r="DG37" s="949">
        <f t="shared" ref="DG37" si="23">SUM(DG17:DI36)</f>
        <v>0</v>
      </c>
      <c r="DH37" s="949"/>
      <c r="DI37" s="949"/>
      <c r="DJ37" s="949">
        <f t="shared" ref="DJ37" si="24">SUM(DJ17:DL36)</f>
        <v>0</v>
      </c>
      <c r="DK37" s="949"/>
      <c r="DL37" s="949"/>
      <c r="DM37" s="949">
        <f t="shared" ref="DM37" si="25">SUM(DM17:DO36)</f>
        <v>0</v>
      </c>
      <c r="DN37" s="949"/>
      <c r="DO37" s="949"/>
      <c r="DP37" s="97">
        <v>21</v>
      </c>
      <c r="DQ37" s="97">
        <f>P56</f>
        <v>0</v>
      </c>
      <c r="DR37" s="97">
        <f>AK56</f>
        <v>0</v>
      </c>
      <c r="DS37" s="97">
        <f>BF56</f>
        <v>0</v>
      </c>
      <c r="DT37" s="97">
        <f>CA56</f>
        <v>0</v>
      </c>
      <c r="DU37" s="4">
        <f t="shared" si="16"/>
        <v>200</v>
      </c>
      <c r="DV37" s="4">
        <f t="shared" si="17"/>
        <v>0</v>
      </c>
      <c r="DW37" s="4">
        <f t="shared" si="18"/>
        <v>0</v>
      </c>
      <c r="DX37" s="4">
        <f t="shared" si="19"/>
        <v>0</v>
      </c>
      <c r="DY37" s="4">
        <f t="shared" si="12"/>
        <v>240</v>
      </c>
      <c r="DZ37" s="4">
        <f t="shared" si="13"/>
        <v>0</v>
      </c>
      <c r="EA37" s="4">
        <f t="shared" si="14"/>
        <v>0</v>
      </c>
      <c r="EB37" s="4">
        <f t="shared" si="15"/>
        <v>0</v>
      </c>
    </row>
    <row r="38" spans="1:132" ht="15.95" customHeight="1" x14ac:dyDescent="0.25">
      <c r="O38" s="31"/>
      <c r="P38" s="31"/>
      <c r="Q38" s="31"/>
      <c r="R38" s="31"/>
      <c r="S38" s="31"/>
      <c r="T38" s="31"/>
      <c r="U38" s="31"/>
      <c r="V38" s="31"/>
      <c r="W38" s="31"/>
      <c r="X38" s="31"/>
      <c r="Y38" s="31"/>
      <c r="Z38" s="31"/>
      <c r="AA38" s="31"/>
      <c r="AB38" s="31"/>
      <c r="AC38" s="31"/>
      <c r="AD38" s="842"/>
      <c r="AE38" s="842"/>
      <c r="AF38" s="842"/>
      <c r="AG38" s="842"/>
      <c r="AH38" s="842"/>
      <c r="AI38" s="842"/>
      <c r="AJ38" s="31"/>
      <c r="AK38" s="31"/>
      <c r="AL38" s="31"/>
      <c r="AM38" s="31"/>
      <c r="AN38" s="31"/>
      <c r="AO38" s="31"/>
      <c r="AP38" s="31"/>
      <c r="AQ38" s="31"/>
      <c r="AR38" s="31"/>
      <c r="AS38" s="31"/>
      <c r="AT38" s="31"/>
      <c r="AU38" s="31"/>
      <c r="AV38" s="31"/>
      <c r="AW38" s="31"/>
      <c r="AX38" s="31"/>
      <c r="AY38" s="842"/>
      <c r="AZ38" s="842"/>
      <c r="BA38" s="842"/>
      <c r="BB38" s="842"/>
      <c r="BC38" s="842"/>
      <c r="BD38" s="842"/>
      <c r="BE38" s="31"/>
      <c r="BF38" s="31"/>
      <c r="BG38" s="31"/>
      <c r="BH38" s="31"/>
      <c r="BI38" s="31"/>
      <c r="BJ38" s="31"/>
      <c r="BK38" s="31"/>
      <c r="BL38" s="31"/>
      <c r="BM38" s="31"/>
      <c r="BN38" s="31"/>
      <c r="BO38" s="31"/>
      <c r="BP38" s="31"/>
      <c r="BQ38" s="31"/>
      <c r="BR38" s="31"/>
      <c r="BS38" s="31"/>
      <c r="BT38" s="842"/>
      <c r="BU38" s="842"/>
      <c r="BV38" s="842"/>
      <c r="BW38" s="842"/>
      <c r="BX38" s="842"/>
      <c r="BY38" s="842"/>
      <c r="BZ38" s="31"/>
      <c r="CA38" s="31"/>
      <c r="CB38" s="31"/>
      <c r="CC38" s="31"/>
      <c r="CD38" s="31"/>
      <c r="CE38" s="31"/>
      <c r="CF38" s="31"/>
      <c r="CG38" s="31"/>
      <c r="CH38" s="31"/>
      <c r="CI38" s="31"/>
      <c r="CJ38" s="31"/>
      <c r="CK38" s="31"/>
      <c r="CL38" s="31"/>
      <c r="CM38" s="31"/>
      <c r="CN38" s="31"/>
      <c r="CO38" s="842"/>
      <c r="CP38" s="842"/>
      <c r="CQ38" s="842"/>
      <c r="CR38" s="842"/>
      <c r="CS38" s="842"/>
      <c r="CT38" s="842"/>
      <c r="CU38" s="948"/>
      <c r="CV38" s="948"/>
      <c r="CW38" s="948"/>
      <c r="CX38" s="949"/>
      <c r="CY38" s="949"/>
      <c r="CZ38" s="949"/>
      <c r="DA38" s="949"/>
      <c r="DB38" s="949"/>
      <c r="DC38" s="949"/>
      <c r="DD38" s="949"/>
      <c r="DE38" s="949"/>
      <c r="DF38" s="949"/>
      <c r="DG38" s="949"/>
      <c r="DH38" s="949"/>
      <c r="DI38" s="949"/>
      <c r="DJ38" s="949"/>
      <c r="DK38" s="949"/>
      <c r="DL38" s="949"/>
      <c r="DM38" s="949"/>
      <c r="DN38" s="949"/>
      <c r="DO38" s="949"/>
      <c r="DP38" s="97">
        <v>22</v>
      </c>
      <c r="DQ38" s="97">
        <f t="shared" ref="DQ38:DQ56" si="26">P57</f>
        <v>0</v>
      </c>
      <c r="DR38" s="97">
        <f t="shared" ref="DR38:DR56" si="27">AK57</f>
        <v>0</v>
      </c>
      <c r="DS38" s="97">
        <f t="shared" ref="DS38:DS56" si="28">BF57</f>
        <v>0</v>
      </c>
      <c r="DT38" s="97">
        <f t="shared" ref="DT38:DT56" si="29">CA57</f>
        <v>0</v>
      </c>
      <c r="DU38" s="4">
        <f t="shared" si="16"/>
        <v>200</v>
      </c>
      <c r="DV38" s="4">
        <f t="shared" si="17"/>
        <v>0</v>
      </c>
      <c r="DW38" s="4">
        <f t="shared" si="18"/>
        <v>0</v>
      </c>
      <c r="DX38" s="4">
        <f t="shared" si="19"/>
        <v>0</v>
      </c>
      <c r="DY38" s="4">
        <f t="shared" si="12"/>
        <v>240</v>
      </c>
      <c r="DZ38" s="4">
        <f t="shared" si="13"/>
        <v>0</v>
      </c>
      <c r="EA38" s="4">
        <f t="shared" si="14"/>
        <v>0</v>
      </c>
      <c r="EB38" s="4">
        <f t="shared" si="15"/>
        <v>0</v>
      </c>
    </row>
    <row r="39" spans="1:132" ht="15.95" customHeight="1" x14ac:dyDescent="0.25">
      <c r="O39" s="31"/>
      <c r="P39" s="31"/>
      <c r="Q39" s="31"/>
      <c r="R39" s="31"/>
      <c r="S39" s="31"/>
      <c r="T39" s="31"/>
      <c r="U39" s="31"/>
      <c r="V39" s="31"/>
      <c r="W39" s="31"/>
      <c r="X39" s="31"/>
      <c r="Y39" s="31"/>
      <c r="Z39" s="31"/>
      <c r="AA39" s="31"/>
      <c r="AB39" s="31"/>
      <c r="AC39" s="31"/>
      <c r="AD39" s="842"/>
      <c r="AE39" s="842"/>
      <c r="AF39" s="842"/>
      <c r="AG39" s="842"/>
      <c r="AH39" s="842"/>
      <c r="AI39" s="842"/>
      <c r="AJ39" s="31"/>
      <c r="AK39" s="31"/>
      <c r="AL39" s="31"/>
      <c r="AM39" s="31"/>
      <c r="AN39" s="31"/>
      <c r="AO39" s="31"/>
      <c r="AP39" s="31"/>
      <c r="AQ39" s="31"/>
      <c r="AR39" s="31"/>
      <c r="AS39" s="31"/>
      <c r="AT39" s="31"/>
      <c r="AU39" s="31"/>
      <c r="AV39" s="31"/>
      <c r="AW39" s="31"/>
      <c r="AX39" s="31"/>
      <c r="AY39" s="842"/>
      <c r="AZ39" s="842"/>
      <c r="BA39" s="842"/>
      <c r="BB39" s="842"/>
      <c r="BC39" s="842"/>
      <c r="BD39" s="842"/>
      <c r="BE39" s="31"/>
      <c r="BF39" s="31"/>
      <c r="BG39" s="31"/>
      <c r="BH39" s="31"/>
      <c r="BI39" s="31"/>
      <c r="BJ39" s="31"/>
      <c r="BK39" s="31"/>
      <c r="BL39" s="31"/>
      <c r="BM39" s="31"/>
      <c r="BN39" s="31"/>
      <c r="BO39" s="31"/>
      <c r="BP39" s="31"/>
      <c r="BQ39" s="31"/>
      <c r="BR39" s="31"/>
      <c r="BS39" s="31"/>
      <c r="BT39" s="842"/>
      <c r="BU39" s="842"/>
      <c r="BV39" s="842"/>
      <c r="BW39" s="842"/>
      <c r="BX39" s="842"/>
      <c r="BY39" s="842"/>
      <c r="BZ39" s="31"/>
      <c r="CA39" s="31"/>
      <c r="CB39" s="31"/>
      <c r="CC39" s="31"/>
      <c r="CD39" s="31"/>
      <c r="CE39" s="31"/>
      <c r="CF39" s="31"/>
      <c r="CG39" s="31"/>
      <c r="CH39" s="31"/>
      <c r="CI39" s="31"/>
      <c r="CJ39" s="31"/>
      <c r="CK39" s="31"/>
      <c r="CL39" s="31"/>
      <c r="CM39" s="31"/>
      <c r="CN39" s="31"/>
      <c r="CO39" s="842"/>
      <c r="CP39" s="842"/>
      <c r="CQ39" s="842"/>
      <c r="CR39" s="842"/>
      <c r="CS39" s="842"/>
      <c r="CT39" s="842"/>
      <c r="CU39" s="31"/>
      <c r="CV39" s="31"/>
      <c r="CW39" s="31"/>
      <c r="CX39" s="31"/>
      <c r="CY39" s="31"/>
      <c r="CZ39" s="31"/>
      <c r="DA39" s="31"/>
      <c r="DB39" s="31"/>
      <c r="DC39" s="31"/>
      <c r="DD39" s="31"/>
      <c r="DE39" s="31"/>
      <c r="DF39" s="31"/>
      <c r="DG39" s="31"/>
      <c r="DH39" s="31"/>
      <c r="DI39" s="31"/>
      <c r="DJ39" s="31"/>
      <c r="DK39" s="31"/>
      <c r="DL39" s="31"/>
      <c r="DM39" s="31"/>
      <c r="DN39" s="31"/>
      <c r="DO39" s="31"/>
      <c r="DP39" s="97">
        <v>23</v>
      </c>
      <c r="DQ39" s="97">
        <f t="shared" si="26"/>
        <v>0</v>
      </c>
      <c r="DR39" s="97">
        <f t="shared" si="27"/>
        <v>0</v>
      </c>
      <c r="DS39" s="97">
        <f t="shared" si="28"/>
        <v>0</v>
      </c>
      <c r="DT39" s="97">
        <f t="shared" si="29"/>
        <v>0</v>
      </c>
      <c r="DU39" s="4">
        <f t="shared" si="16"/>
        <v>200</v>
      </c>
      <c r="DV39" s="4">
        <f t="shared" si="17"/>
        <v>0</v>
      </c>
      <c r="DW39" s="4">
        <f t="shared" si="18"/>
        <v>0</v>
      </c>
      <c r="DX39" s="4">
        <f t="shared" si="19"/>
        <v>0</v>
      </c>
      <c r="DY39" s="4">
        <f t="shared" si="12"/>
        <v>240</v>
      </c>
      <c r="DZ39" s="4">
        <f t="shared" si="13"/>
        <v>0</v>
      </c>
      <c r="EA39" s="4">
        <f t="shared" si="14"/>
        <v>0</v>
      </c>
      <c r="EB39" s="4">
        <f t="shared" si="15"/>
        <v>0</v>
      </c>
    </row>
    <row r="40" spans="1:132" ht="15.95" customHeight="1" x14ac:dyDescent="0.25">
      <c r="O40" s="839" t="str">
        <f>IF(O11&gt;=1,DH41,"")</f>
        <v/>
      </c>
      <c r="P40" s="839"/>
      <c r="Q40" s="839"/>
      <c r="R40" s="839"/>
      <c r="S40" s="839"/>
      <c r="T40" s="839"/>
      <c r="U40" s="839"/>
      <c r="V40" s="839"/>
      <c r="W40" s="839"/>
      <c r="X40" s="839"/>
      <c r="Y40" s="839"/>
      <c r="Z40" s="839"/>
      <c r="AA40" s="839"/>
      <c r="AB40" s="839"/>
      <c r="AC40" s="840"/>
      <c r="AD40" s="842"/>
      <c r="AE40" s="842"/>
      <c r="AF40" s="842"/>
      <c r="AG40" s="842"/>
      <c r="AH40" s="842"/>
      <c r="AI40" s="842"/>
      <c r="AJ40" s="839" t="str">
        <f>IF(AJ11&gt;=1,O40,"")</f>
        <v/>
      </c>
      <c r="AK40" s="839"/>
      <c r="AL40" s="839"/>
      <c r="AM40" s="839"/>
      <c r="AN40" s="839"/>
      <c r="AO40" s="839"/>
      <c r="AP40" s="839"/>
      <c r="AQ40" s="839"/>
      <c r="AR40" s="839"/>
      <c r="AS40" s="839"/>
      <c r="AT40" s="839"/>
      <c r="AU40" s="839"/>
      <c r="AV40" s="839"/>
      <c r="AW40" s="839"/>
      <c r="AX40" s="840"/>
      <c r="AY40" s="842"/>
      <c r="AZ40" s="842"/>
      <c r="BA40" s="842"/>
      <c r="BB40" s="842"/>
      <c r="BC40" s="842"/>
      <c r="BD40" s="842"/>
      <c r="BE40" s="839" t="str">
        <f>IF(BE11&gt;=1,AJ40,"")</f>
        <v/>
      </c>
      <c r="BF40" s="839"/>
      <c r="BG40" s="839"/>
      <c r="BH40" s="839"/>
      <c r="BI40" s="839"/>
      <c r="BJ40" s="839"/>
      <c r="BK40" s="839"/>
      <c r="BL40" s="839"/>
      <c r="BM40" s="839"/>
      <c r="BN40" s="839"/>
      <c r="BO40" s="839"/>
      <c r="BP40" s="839"/>
      <c r="BQ40" s="839"/>
      <c r="BR40" s="839"/>
      <c r="BS40" s="840"/>
      <c r="BT40" s="842"/>
      <c r="BU40" s="842"/>
      <c r="BV40" s="842"/>
      <c r="BW40" s="842"/>
      <c r="BX40" s="842"/>
      <c r="BY40" s="842"/>
      <c r="BZ40" s="839" t="str">
        <f>IF(BZ11&gt;=1,BE40,"")</f>
        <v/>
      </c>
      <c r="CA40" s="839"/>
      <c r="CB40" s="839"/>
      <c r="CC40" s="839"/>
      <c r="CD40" s="839"/>
      <c r="CE40" s="839"/>
      <c r="CF40" s="839"/>
      <c r="CG40" s="839"/>
      <c r="CH40" s="839"/>
      <c r="CI40" s="839"/>
      <c r="CJ40" s="839"/>
      <c r="CK40" s="839"/>
      <c r="CL40" s="839"/>
      <c r="CM40" s="839"/>
      <c r="CN40" s="840"/>
      <c r="CO40" s="842"/>
      <c r="CP40" s="842"/>
      <c r="CQ40" s="842"/>
      <c r="CR40" s="842"/>
      <c r="CS40" s="842"/>
      <c r="CT40" s="842"/>
      <c r="CU40" s="31"/>
      <c r="CV40" s="31"/>
      <c r="CW40" s="31"/>
      <c r="CX40" s="31"/>
      <c r="CY40" s="31"/>
      <c r="CZ40" s="31"/>
      <c r="DA40" s="31"/>
      <c r="DB40" s="31"/>
      <c r="DC40" s="31"/>
      <c r="DD40" s="31"/>
      <c r="DE40" s="31"/>
      <c r="DF40" s="31"/>
      <c r="DG40" s="31"/>
      <c r="DH40" s="31"/>
      <c r="DI40" s="31"/>
      <c r="DJ40" s="31"/>
      <c r="DK40" s="31"/>
      <c r="DL40" s="31"/>
      <c r="DM40" s="31"/>
      <c r="DN40" s="31"/>
      <c r="DO40" s="31"/>
      <c r="DP40" s="97">
        <v>24</v>
      </c>
      <c r="DQ40" s="97">
        <f t="shared" si="26"/>
        <v>0</v>
      </c>
      <c r="DR40" s="97">
        <f t="shared" si="27"/>
        <v>0</v>
      </c>
      <c r="DS40" s="97">
        <f t="shared" si="28"/>
        <v>0</v>
      </c>
      <c r="DT40" s="97">
        <f t="shared" si="29"/>
        <v>0</v>
      </c>
      <c r="DU40" s="4">
        <f t="shared" si="16"/>
        <v>200</v>
      </c>
      <c r="DV40" s="4">
        <f t="shared" si="17"/>
        <v>0</v>
      </c>
      <c r="DW40" s="4">
        <f t="shared" si="18"/>
        <v>0</v>
      </c>
      <c r="DX40" s="4">
        <f t="shared" si="19"/>
        <v>0</v>
      </c>
      <c r="DY40" s="4">
        <f t="shared" si="12"/>
        <v>240</v>
      </c>
      <c r="DZ40" s="4">
        <f t="shared" si="13"/>
        <v>0</v>
      </c>
      <c r="EA40" s="4">
        <f t="shared" si="14"/>
        <v>0</v>
      </c>
      <c r="EB40" s="4">
        <f t="shared" si="15"/>
        <v>0</v>
      </c>
    </row>
    <row r="41" spans="1:132" ht="15.95" customHeight="1" x14ac:dyDescent="0.25">
      <c r="O41" s="839" t="str">
        <f>IF(O11&gt;=1,DH42,"")</f>
        <v/>
      </c>
      <c r="P41" s="839"/>
      <c r="Q41" s="839"/>
      <c r="R41" s="839"/>
      <c r="S41" s="839"/>
      <c r="T41" s="839"/>
      <c r="U41" s="839"/>
      <c r="V41" s="839"/>
      <c r="W41" s="839"/>
      <c r="X41" s="839"/>
      <c r="Y41" s="839"/>
      <c r="Z41" s="839"/>
      <c r="AA41" s="839"/>
      <c r="AB41" s="839"/>
      <c r="AC41" s="840"/>
      <c r="AD41" s="842"/>
      <c r="AE41" s="842"/>
      <c r="AF41" s="842"/>
      <c r="AG41" s="842"/>
      <c r="AH41" s="842"/>
      <c r="AI41" s="842"/>
      <c r="AJ41" s="839" t="str">
        <f>IF(AJ11&gt;=1,O41,"")</f>
        <v/>
      </c>
      <c r="AK41" s="839"/>
      <c r="AL41" s="839"/>
      <c r="AM41" s="839"/>
      <c r="AN41" s="839"/>
      <c r="AO41" s="839"/>
      <c r="AP41" s="839"/>
      <c r="AQ41" s="839"/>
      <c r="AR41" s="839"/>
      <c r="AS41" s="839"/>
      <c r="AT41" s="839"/>
      <c r="AU41" s="839"/>
      <c r="AV41" s="839"/>
      <c r="AW41" s="839"/>
      <c r="AX41" s="840"/>
      <c r="AY41" s="842"/>
      <c r="AZ41" s="842"/>
      <c r="BA41" s="842"/>
      <c r="BB41" s="842"/>
      <c r="BC41" s="842"/>
      <c r="BD41" s="842"/>
      <c r="BE41" s="839" t="str">
        <f>IF(BE11&gt;=1,AJ41,"")</f>
        <v/>
      </c>
      <c r="BF41" s="839"/>
      <c r="BG41" s="839"/>
      <c r="BH41" s="839"/>
      <c r="BI41" s="839"/>
      <c r="BJ41" s="839"/>
      <c r="BK41" s="839"/>
      <c r="BL41" s="839"/>
      <c r="BM41" s="839"/>
      <c r="BN41" s="839"/>
      <c r="BO41" s="839"/>
      <c r="BP41" s="839"/>
      <c r="BQ41" s="839"/>
      <c r="BR41" s="839"/>
      <c r="BS41" s="840"/>
      <c r="BT41" s="842"/>
      <c r="BU41" s="842"/>
      <c r="BV41" s="842"/>
      <c r="BW41" s="842"/>
      <c r="BX41" s="842"/>
      <c r="BY41" s="842"/>
      <c r="BZ41" s="839" t="str">
        <f>IF(BZ11&gt;=1,BE41,"")</f>
        <v/>
      </c>
      <c r="CA41" s="839"/>
      <c r="CB41" s="839"/>
      <c r="CC41" s="839"/>
      <c r="CD41" s="839"/>
      <c r="CE41" s="839"/>
      <c r="CF41" s="839"/>
      <c r="CG41" s="839"/>
      <c r="CH41" s="839"/>
      <c r="CI41" s="839"/>
      <c r="CJ41" s="839"/>
      <c r="CK41" s="839"/>
      <c r="CL41" s="839"/>
      <c r="CM41" s="839"/>
      <c r="CN41" s="840"/>
      <c r="CO41" s="842"/>
      <c r="CP41" s="842"/>
      <c r="CQ41" s="842"/>
      <c r="CR41" s="842"/>
      <c r="CS41" s="842"/>
      <c r="CT41" s="842"/>
      <c r="CU41" s="31"/>
      <c r="CV41" s="31"/>
      <c r="CW41" s="31"/>
      <c r="CX41" s="31"/>
      <c r="CY41" s="31"/>
      <c r="CZ41" s="31"/>
      <c r="DA41" s="31"/>
      <c r="DB41" s="31"/>
      <c r="DC41" s="31"/>
      <c r="DD41" s="31"/>
      <c r="DE41" s="31"/>
      <c r="DF41" s="31"/>
      <c r="DG41" s="31"/>
      <c r="DH41" s="841" t="str">
        <f>IFERROR(IF($DV$11&gt;=1,HOME!U12,""),"")</f>
        <v/>
      </c>
      <c r="DI41" s="841"/>
      <c r="DJ41" s="841"/>
      <c r="DK41" s="841"/>
      <c r="DL41" s="841"/>
      <c r="DM41" s="841"/>
      <c r="DN41" s="841"/>
      <c r="DO41" s="841"/>
      <c r="DP41" s="97">
        <v>25</v>
      </c>
      <c r="DQ41" s="97">
        <f t="shared" si="26"/>
        <v>0</v>
      </c>
      <c r="DR41" s="97">
        <f t="shared" si="27"/>
        <v>0</v>
      </c>
      <c r="DS41" s="97">
        <f t="shared" si="28"/>
        <v>0</v>
      </c>
      <c r="DT41" s="97">
        <f t="shared" si="29"/>
        <v>0</v>
      </c>
      <c r="DU41" s="4">
        <f t="shared" si="16"/>
        <v>200</v>
      </c>
      <c r="DV41" s="4">
        <f t="shared" si="17"/>
        <v>0</v>
      </c>
      <c r="DW41" s="4">
        <f t="shared" si="18"/>
        <v>0</v>
      </c>
      <c r="DX41" s="4">
        <f t="shared" si="19"/>
        <v>0</v>
      </c>
      <c r="DY41" s="4">
        <f t="shared" si="12"/>
        <v>240</v>
      </c>
      <c r="DZ41" s="4">
        <f t="shared" si="13"/>
        <v>0</v>
      </c>
      <c r="EA41" s="4">
        <f t="shared" si="14"/>
        <v>0</v>
      </c>
      <c r="EB41" s="4">
        <f t="shared" si="15"/>
        <v>0</v>
      </c>
    </row>
    <row r="42" spans="1:132" ht="15.95" customHeight="1" x14ac:dyDescent="0.25">
      <c r="O42" s="839" t="str">
        <f>IF(O11&gt;=1,DH43,"")</f>
        <v/>
      </c>
      <c r="P42" s="839"/>
      <c r="Q42" s="839"/>
      <c r="R42" s="839"/>
      <c r="S42" s="839"/>
      <c r="T42" s="839"/>
      <c r="U42" s="839"/>
      <c r="V42" s="839"/>
      <c r="W42" s="839"/>
      <c r="X42" s="839"/>
      <c r="Y42" s="839"/>
      <c r="Z42" s="839"/>
      <c r="AA42" s="839"/>
      <c r="AB42" s="839"/>
      <c r="AC42" s="840"/>
      <c r="AD42" s="843"/>
      <c r="AE42" s="843"/>
      <c r="AF42" s="843"/>
      <c r="AG42" s="843"/>
      <c r="AH42" s="843"/>
      <c r="AI42" s="843"/>
      <c r="AJ42" s="839" t="str">
        <f>IF(AJ11&gt;=1,O42,"")</f>
        <v/>
      </c>
      <c r="AK42" s="839"/>
      <c r="AL42" s="839"/>
      <c r="AM42" s="839"/>
      <c r="AN42" s="839"/>
      <c r="AO42" s="839"/>
      <c r="AP42" s="839"/>
      <c r="AQ42" s="839"/>
      <c r="AR42" s="839"/>
      <c r="AS42" s="839"/>
      <c r="AT42" s="839"/>
      <c r="AU42" s="839"/>
      <c r="AV42" s="839"/>
      <c r="AW42" s="839"/>
      <c r="AX42" s="840"/>
      <c r="AY42" s="843"/>
      <c r="AZ42" s="843"/>
      <c r="BA42" s="843"/>
      <c r="BB42" s="843"/>
      <c r="BC42" s="843"/>
      <c r="BD42" s="843"/>
      <c r="BE42" s="839" t="str">
        <f>IF(BE11&gt;=1,AJ42,"")</f>
        <v/>
      </c>
      <c r="BF42" s="839"/>
      <c r="BG42" s="839"/>
      <c r="BH42" s="839"/>
      <c r="BI42" s="839"/>
      <c r="BJ42" s="839"/>
      <c r="BK42" s="839"/>
      <c r="BL42" s="839"/>
      <c r="BM42" s="839"/>
      <c r="BN42" s="839"/>
      <c r="BO42" s="839"/>
      <c r="BP42" s="839"/>
      <c r="BQ42" s="839"/>
      <c r="BR42" s="839"/>
      <c r="BS42" s="840"/>
      <c r="BT42" s="843"/>
      <c r="BU42" s="843"/>
      <c r="BV42" s="843"/>
      <c r="BW42" s="843"/>
      <c r="BX42" s="843"/>
      <c r="BY42" s="843"/>
      <c r="BZ42" s="839" t="str">
        <f>IF(BZ11&gt;=1,BE42,"")</f>
        <v/>
      </c>
      <c r="CA42" s="839"/>
      <c r="CB42" s="839"/>
      <c r="CC42" s="839"/>
      <c r="CD42" s="839"/>
      <c r="CE42" s="839"/>
      <c r="CF42" s="839"/>
      <c r="CG42" s="839"/>
      <c r="CH42" s="839"/>
      <c r="CI42" s="839"/>
      <c r="CJ42" s="839"/>
      <c r="CK42" s="839"/>
      <c r="CL42" s="839"/>
      <c r="CM42" s="839"/>
      <c r="CN42" s="840"/>
      <c r="CO42" s="843"/>
      <c r="CP42" s="843"/>
      <c r="CQ42" s="843"/>
      <c r="CR42" s="843"/>
      <c r="CS42" s="843"/>
      <c r="CT42" s="843"/>
      <c r="CU42" s="31"/>
      <c r="CV42" s="31"/>
      <c r="CW42" s="31"/>
      <c r="CX42" s="31"/>
      <c r="CY42" s="31"/>
      <c r="CZ42" s="31"/>
      <c r="DA42" s="31"/>
      <c r="DB42" s="31"/>
      <c r="DC42" s="31"/>
      <c r="DD42" s="31"/>
      <c r="DE42" s="31"/>
      <c r="DF42" s="31"/>
      <c r="DG42" s="31"/>
      <c r="DH42" s="839" t="str">
        <f>IFERROR(IF($DV$11&gt;=1,CONCATENATE("BLO - ",HOME!Q10),""),)</f>
        <v/>
      </c>
      <c r="DI42" s="839"/>
      <c r="DJ42" s="839"/>
      <c r="DK42" s="839"/>
      <c r="DL42" s="839"/>
      <c r="DM42" s="839"/>
      <c r="DN42" s="839"/>
      <c r="DO42" s="839"/>
      <c r="DP42" s="97">
        <v>26</v>
      </c>
      <c r="DQ42" s="97">
        <f t="shared" si="26"/>
        <v>0</v>
      </c>
      <c r="DR42" s="97">
        <f t="shared" si="27"/>
        <v>0</v>
      </c>
      <c r="DS42" s="97">
        <f t="shared" si="28"/>
        <v>0</v>
      </c>
      <c r="DT42" s="97">
        <f t="shared" si="29"/>
        <v>0</v>
      </c>
      <c r="DU42" s="4">
        <f t="shared" si="16"/>
        <v>200</v>
      </c>
      <c r="DV42" s="4">
        <f t="shared" si="17"/>
        <v>0</v>
      </c>
      <c r="DW42" s="4">
        <f t="shared" si="18"/>
        <v>0</v>
      </c>
      <c r="DX42" s="4">
        <f t="shared" si="19"/>
        <v>0</v>
      </c>
      <c r="DY42" s="4">
        <f t="shared" si="12"/>
        <v>240</v>
      </c>
      <c r="DZ42" s="4">
        <f t="shared" si="13"/>
        <v>0</v>
      </c>
      <c r="EA42" s="4">
        <f t="shared" si="14"/>
        <v>0</v>
      </c>
      <c r="EB42" s="4">
        <f t="shared" si="15"/>
        <v>0</v>
      </c>
    </row>
    <row r="43" spans="1:132" ht="15.95" customHeight="1" x14ac:dyDescent="0.25">
      <c r="O43" s="244"/>
      <c r="P43" s="244"/>
      <c r="Q43" s="244"/>
      <c r="R43" s="244"/>
      <c r="S43" s="244"/>
      <c r="T43" s="244"/>
      <c r="U43" s="244"/>
      <c r="V43" s="244"/>
      <c r="W43" s="244"/>
      <c r="X43" s="244"/>
      <c r="Y43" s="244"/>
      <c r="Z43" s="244"/>
      <c r="AA43" s="244"/>
      <c r="AB43" s="244"/>
      <c r="AC43" s="244"/>
      <c r="AD43" s="843"/>
      <c r="AE43" s="843"/>
      <c r="AF43" s="843"/>
      <c r="AG43" s="843"/>
      <c r="AH43" s="843"/>
      <c r="AI43" s="843"/>
      <c r="AJ43" s="244"/>
      <c r="AK43" s="244"/>
      <c r="AL43" s="244"/>
      <c r="AM43" s="244"/>
      <c r="AN43" s="244"/>
      <c r="AO43" s="244"/>
      <c r="AP43" s="244"/>
      <c r="AQ43" s="244"/>
      <c r="AR43" s="244"/>
      <c r="AS43" s="244"/>
      <c r="AT43" s="244"/>
      <c r="AU43" s="244"/>
      <c r="AV43" s="244"/>
      <c r="AW43" s="244"/>
      <c r="AX43" s="244"/>
      <c r="AY43" s="843"/>
      <c r="AZ43" s="843"/>
      <c r="BA43" s="843"/>
      <c r="BB43" s="843"/>
      <c r="BC43" s="843"/>
      <c r="BD43" s="843"/>
      <c r="BE43" s="244"/>
      <c r="BF43" s="244"/>
      <c r="BG43" s="244"/>
      <c r="BH43" s="244"/>
      <c r="BI43" s="244"/>
      <c r="BJ43" s="244"/>
      <c r="BK43" s="244"/>
      <c r="BL43" s="244"/>
      <c r="BM43" s="244"/>
      <c r="BN43" s="244"/>
      <c r="BO43" s="244"/>
      <c r="BP43" s="244"/>
      <c r="BQ43" s="244"/>
      <c r="BR43" s="244"/>
      <c r="BS43" s="244"/>
      <c r="BT43" s="843"/>
      <c r="BU43" s="843"/>
      <c r="BV43" s="843"/>
      <c r="BW43" s="843"/>
      <c r="BX43" s="843"/>
      <c r="BY43" s="843"/>
      <c r="BZ43" s="244"/>
      <c r="CA43" s="244"/>
      <c r="CB43" s="244"/>
      <c r="CC43" s="244"/>
      <c r="CD43" s="244"/>
      <c r="CE43" s="244"/>
      <c r="CF43" s="244"/>
      <c r="CG43" s="244"/>
      <c r="CH43" s="244"/>
      <c r="CI43" s="244"/>
      <c r="CJ43" s="244"/>
      <c r="CK43" s="244"/>
      <c r="CL43" s="244"/>
      <c r="CM43" s="244"/>
      <c r="CN43" s="244"/>
      <c r="CO43" s="843"/>
      <c r="CP43" s="843"/>
      <c r="CQ43" s="843"/>
      <c r="CR43" s="843"/>
      <c r="CS43" s="843"/>
      <c r="CT43" s="843"/>
      <c r="CU43" s="31"/>
      <c r="CV43" s="31"/>
      <c r="CW43" s="31"/>
      <c r="CX43" s="31"/>
      <c r="CY43" s="31"/>
      <c r="CZ43" s="31"/>
      <c r="DA43" s="31"/>
      <c r="DB43" s="31"/>
      <c r="DC43" s="31"/>
      <c r="DD43" s="31"/>
      <c r="DE43" s="31"/>
      <c r="DF43" s="31"/>
      <c r="DG43" s="31"/>
      <c r="DH43" s="839" t="str">
        <f>IFERROR(IF($DV$11&gt;=1,CONCATENATE("Mo.N. - ",HOME!AM14),""),)</f>
        <v/>
      </c>
      <c r="DI43" s="839"/>
      <c r="DJ43" s="839"/>
      <c r="DK43" s="839"/>
      <c r="DL43" s="839"/>
      <c r="DM43" s="839"/>
      <c r="DN43" s="839"/>
      <c r="DO43" s="839"/>
      <c r="DP43" s="97">
        <v>27</v>
      </c>
      <c r="DQ43" s="97">
        <f t="shared" si="26"/>
        <v>0</v>
      </c>
      <c r="DR43" s="97">
        <f t="shared" si="27"/>
        <v>0</v>
      </c>
      <c r="DS43" s="97">
        <f t="shared" si="28"/>
        <v>0</v>
      </c>
      <c r="DT43" s="97">
        <f t="shared" si="29"/>
        <v>0</v>
      </c>
      <c r="DU43" s="4">
        <f t="shared" si="16"/>
        <v>200</v>
      </c>
      <c r="DV43" s="4">
        <f t="shared" si="17"/>
        <v>0</v>
      </c>
      <c r="DW43" s="4">
        <f t="shared" si="18"/>
        <v>0</v>
      </c>
      <c r="DX43" s="4">
        <f t="shared" si="19"/>
        <v>0</v>
      </c>
      <c r="DY43" s="4">
        <f t="shared" si="12"/>
        <v>240</v>
      </c>
      <c r="DZ43" s="4">
        <f t="shared" si="13"/>
        <v>0</v>
      </c>
      <c r="EA43" s="4">
        <f t="shared" si="14"/>
        <v>0</v>
      </c>
      <c r="EB43" s="4">
        <f t="shared" si="15"/>
        <v>0</v>
      </c>
    </row>
    <row r="44" spans="1:132" ht="26.25" x14ac:dyDescent="0.4">
      <c r="F44" s="4">
        <f>IF(O50&gt;=1,1,0)</f>
        <v>0</v>
      </c>
      <c r="G44" s="4">
        <f>IF(AJ50&gt;=1,1,0)</f>
        <v>0</v>
      </c>
      <c r="H44" s="4">
        <f>IF(BE50&gt;=1,1,0)</f>
        <v>0</v>
      </c>
      <c r="I44" s="4">
        <f>IF(BZ50&gt;=1,1,0)</f>
        <v>0</v>
      </c>
      <c r="O44" s="875" t="s">
        <v>322</v>
      </c>
      <c r="P44" s="875"/>
      <c r="Q44" s="875"/>
      <c r="R44" s="875"/>
      <c r="S44" s="875"/>
      <c r="T44" s="875"/>
      <c r="U44" s="875"/>
      <c r="V44" s="875"/>
      <c r="W44" s="875"/>
      <c r="X44" s="875"/>
      <c r="Y44" s="875"/>
      <c r="Z44" s="875"/>
      <c r="AA44" s="875"/>
      <c r="AB44" s="875"/>
      <c r="AC44" s="875"/>
      <c r="AD44" s="875"/>
      <c r="AE44" s="875"/>
      <c r="AF44" s="875"/>
      <c r="AG44" s="875"/>
      <c r="AH44" s="875"/>
      <c r="AI44" s="875"/>
      <c r="AJ44" s="875" t="s">
        <v>324</v>
      </c>
      <c r="AK44" s="875"/>
      <c r="AL44" s="875"/>
      <c r="AM44" s="875"/>
      <c r="AN44" s="875"/>
      <c r="AO44" s="875"/>
      <c r="AP44" s="875"/>
      <c r="AQ44" s="875"/>
      <c r="AR44" s="875"/>
      <c r="AS44" s="875"/>
      <c r="AT44" s="875"/>
      <c r="AU44" s="875"/>
      <c r="AV44" s="875"/>
      <c r="AW44" s="875"/>
      <c r="AX44" s="875"/>
      <c r="AY44" s="875"/>
      <c r="AZ44" s="875"/>
      <c r="BA44" s="875"/>
      <c r="BB44" s="875"/>
      <c r="BC44" s="875"/>
      <c r="BD44" s="875"/>
      <c r="BE44" s="875" t="s">
        <v>323</v>
      </c>
      <c r="BF44" s="875"/>
      <c r="BG44" s="875"/>
      <c r="BH44" s="875"/>
      <c r="BI44" s="875"/>
      <c r="BJ44" s="875"/>
      <c r="BK44" s="875"/>
      <c r="BL44" s="875"/>
      <c r="BM44" s="875"/>
      <c r="BN44" s="875"/>
      <c r="BO44" s="875"/>
      <c r="BP44" s="875"/>
      <c r="BQ44" s="875"/>
      <c r="BR44" s="875"/>
      <c r="BS44" s="875"/>
      <c r="BT44" s="875"/>
      <c r="BU44" s="875"/>
      <c r="BV44" s="875"/>
      <c r="BW44" s="875"/>
      <c r="BX44" s="875"/>
      <c r="BY44" s="875"/>
      <c r="BZ44" s="875" t="s">
        <v>325</v>
      </c>
      <c r="CA44" s="875"/>
      <c r="CB44" s="875"/>
      <c r="CC44" s="875"/>
      <c r="CD44" s="875"/>
      <c r="CE44" s="875"/>
      <c r="CF44" s="875"/>
      <c r="CG44" s="875"/>
      <c r="CH44" s="875"/>
      <c r="CI44" s="875"/>
      <c r="CJ44" s="875"/>
      <c r="CK44" s="875"/>
      <c r="CL44" s="875"/>
      <c r="CM44" s="875"/>
      <c r="CN44" s="875"/>
      <c r="CO44" s="875"/>
      <c r="CP44" s="875"/>
      <c r="CQ44" s="875"/>
      <c r="CR44" s="875"/>
      <c r="CS44" s="875"/>
      <c r="CT44" s="875"/>
      <c r="CU44" s="906" t="s">
        <v>30</v>
      </c>
      <c r="CV44" s="906"/>
      <c r="CW44" s="906"/>
      <c r="CX44" s="906"/>
      <c r="CY44" s="906"/>
      <c r="CZ44" s="906"/>
      <c r="DA44" s="906"/>
      <c r="DB44" s="906"/>
      <c r="DC44" s="906"/>
      <c r="DD44" s="906"/>
      <c r="DE44" s="906"/>
      <c r="DF44" s="906"/>
      <c r="DG44" s="906"/>
      <c r="DH44" s="906"/>
      <c r="DI44" s="906"/>
      <c r="DJ44" s="851" t="s">
        <v>375</v>
      </c>
      <c r="DK44" s="851"/>
      <c r="DL44" s="851"/>
      <c r="DM44" s="851"/>
      <c r="DN44" s="851"/>
      <c r="DO44" s="851"/>
      <c r="DP44" s="97">
        <v>28</v>
      </c>
      <c r="DQ44" s="97">
        <f t="shared" si="26"/>
        <v>0</v>
      </c>
      <c r="DR44" s="97">
        <f t="shared" si="27"/>
        <v>0</v>
      </c>
      <c r="DS44" s="97">
        <f t="shared" si="28"/>
        <v>0</v>
      </c>
      <c r="DT44" s="97">
        <f t="shared" si="29"/>
        <v>0</v>
      </c>
      <c r="DU44" s="4">
        <f t="shared" si="16"/>
        <v>200</v>
      </c>
      <c r="DV44" s="4">
        <f t="shared" si="17"/>
        <v>0</v>
      </c>
      <c r="DW44" s="4">
        <f t="shared" si="18"/>
        <v>0</v>
      </c>
      <c r="DX44" s="4">
        <f t="shared" si="19"/>
        <v>0</v>
      </c>
      <c r="DY44" s="4">
        <f t="shared" si="12"/>
        <v>240</v>
      </c>
      <c r="DZ44" s="4">
        <f t="shared" si="13"/>
        <v>0</v>
      </c>
      <c r="EA44" s="4">
        <f t="shared" si="14"/>
        <v>0</v>
      </c>
      <c r="EB44" s="4">
        <f t="shared" si="15"/>
        <v>0</v>
      </c>
    </row>
    <row r="45" spans="1:132" ht="18" x14ac:dyDescent="0.25">
      <c r="F45" s="4">
        <f>F44</f>
        <v>0</v>
      </c>
      <c r="G45" s="4">
        <f>G44</f>
        <v>0</v>
      </c>
      <c r="H45" s="4">
        <f t="shared" ref="H45:I60" si="30">H44</f>
        <v>0</v>
      </c>
      <c r="I45" s="4">
        <f t="shared" si="30"/>
        <v>0</v>
      </c>
      <c r="O45" s="876" t="s">
        <v>326</v>
      </c>
      <c r="P45" s="876"/>
      <c r="Q45" s="876"/>
      <c r="R45" s="876"/>
      <c r="S45" s="876"/>
      <c r="T45" s="876"/>
      <c r="U45" s="876"/>
      <c r="V45" s="876"/>
      <c r="W45" s="876"/>
      <c r="X45" s="876"/>
      <c r="Y45" s="876"/>
      <c r="Z45" s="876"/>
      <c r="AA45" s="876"/>
      <c r="AB45" s="876"/>
      <c r="AC45" s="876"/>
      <c r="AD45" s="876"/>
      <c r="AE45" s="876"/>
      <c r="AF45" s="876"/>
      <c r="AG45" s="876"/>
      <c r="AH45" s="876"/>
      <c r="AI45" s="876"/>
      <c r="AJ45" s="876" t="s">
        <v>326</v>
      </c>
      <c r="AK45" s="876"/>
      <c r="AL45" s="876"/>
      <c r="AM45" s="876"/>
      <c r="AN45" s="876"/>
      <c r="AO45" s="876"/>
      <c r="AP45" s="876"/>
      <c r="AQ45" s="876"/>
      <c r="AR45" s="876"/>
      <c r="AS45" s="876"/>
      <c r="AT45" s="876"/>
      <c r="AU45" s="876"/>
      <c r="AV45" s="876"/>
      <c r="AW45" s="876"/>
      <c r="AX45" s="876"/>
      <c r="AY45" s="876"/>
      <c r="AZ45" s="876"/>
      <c r="BA45" s="876"/>
      <c r="BB45" s="876"/>
      <c r="BC45" s="876"/>
      <c r="BD45" s="876"/>
      <c r="BE45" s="876" t="s">
        <v>326</v>
      </c>
      <c r="BF45" s="876"/>
      <c r="BG45" s="876"/>
      <c r="BH45" s="876"/>
      <c r="BI45" s="876"/>
      <c r="BJ45" s="876"/>
      <c r="BK45" s="876"/>
      <c r="BL45" s="876"/>
      <c r="BM45" s="876"/>
      <c r="BN45" s="876"/>
      <c r="BO45" s="876"/>
      <c r="BP45" s="876"/>
      <c r="BQ45" s="876"/>
      <c r="BR45" s="876"/>
      <c r="BS45" s="876"/>
      <c r="BT45" s="876"/>
      <c r="BU45" s="876"/>
      <c r="BV45" s="876"/>
      <c r="BW45" s="876"/>
      <c r="BX45" s="876"/>
      <c r="BY45" s="876"/>
      <c r="BZ45" s="876" t="s">
        <v>326</v>
      </c>
      <c r="CA45" s="876"/>
      <c r="CB45" s="876"/>
      <c r="CC45" s="876"/>
      <c r="CD45" s="876"/>
      <c r="CE45" s="876"/>
      <c r="CF45" s="876"/>
      <c r="CG45" s="876"/>
      <c r="CH45" s="876"/>
      <c r="CI45" s="876"/>
      <c r="CJ45" s="876"/>
      <c r="CK45" s="876"/>
      <c r="CL45" s="876"/>
      <c r="CM45" s="876"/>
      <c r="CN45" s="876"/>
      <c r="CO45" s="876"/>
      <c r="CP45" s="876"/>
      <c r="CQ45" s="876"/>
      <c r="CR45" s="876"/>
      <c r="CS45" s="876"/>
      <c r="CT45" s="876"/>
      <c r="CU45" s="645" t="s">
        <v>380</v>
      </c>
      <c r="CV45" s="645"/>
      <c r="CW45" s="645"/>
      <c r="CX45" s="645"/>
      <c r="CY45" s="645"/>
      <c r="CZ45" s="645"/>
      <c r="DA45" s="645"/>
      <c r="DB45" s="645"/>
      <c r="DC45" s="645"/>
      <c r="DD45" s="645"/>
      <c r="DE45" s="645"/>
      <c r="DF45" s="645"/>
      <c r="DG45" s="645"/>
      <c r="DH45" s="645"/>
      <c r="DI45" s="645"/>
      <c r="DJ45" s="851" t="s">
        <v>379</v>
      </c>
      <c r="DK45" s="851"/>
      <c r="DL45" s="851"/>
      <c r="DM45" s="851"/>
      <c r="DN45" s="851"/>
      <c r="DO45" s="851"/>
      <c r="DP45" s="97">
        <v>29</v>
      </c>
      <c r="DQ45" s="97">
        <f t="shared" si="26"/>
        <v>0</v>
      </c>
      <c r="DR45" s="97">
        <f t="shared" si="27"/>
        <v>0</v>
      </c>
      <c r="DS45" s="97">
        <f t="shared" si="28"/>
        <v>0</v>
      </c>
      <c r="DT45" s="97">
        <f t="shared" si="29"/>
        <v>0</v>
      </c>
      <c r="DU45" s="4">
        <f t="shared" si="16"/>
        <v>200</v>
      </c>
      <c r="DV45" s="4">
        <f t="shared" si="17"/>
        <v>0</v>
      </c>
      <c r="DW45" s="4">
        <f t="shared" si="18"/>
        <v>0</v>
      </c>
      <c r="DX45" s="4">
        <f t="shared" si="19"/>
        <v>0</v>
      </c>
      <c r="DY45" s="4">
        <f t="shared" si="12"/>
        <v>240</v>
      </c>
      <c r="DZ45" s="4">
        <f t="shared" si="13"/>
        <v>0</v>
      </c>
      <c r="EA45" s="4">
        <f t="shared" si="14"/>
        <v>0</v>
      </c>
      <c r="EB45" s="4">
        <f t="shared" si="15"/>
        <v>0</v>
      </c>
    </row>
    <row r="46" spans="1:132" ht="15.75" x14ac:dyDescent="0.25">
      <c r="F46" s="4">
        <f t="shared" ref="F46:G82" si="31">F45</f>
        <v>0</v>
      </c>
      <c r="G46" s="4">
        <f t="shared" si="31"/>
        <v>0</v>
      </c>
      <c r="H46" s="4">
        <f t="shared" si="30"/>
        <v>0</v>
      </c>
      <c r="I46" s="4">
        <f t="shared" si="30"/>
        <v>0</v>
      </c>
      <c r="O46" s="732" t="s">
        <v>327</v>
      </c>
      <c r="P46" s="732"/>
      <c r="Q46" s="732"/>
      <c r="R46" s="732"/>
      <c r="S46" s="732"/>
      <c r="T46" s="732"/>
      <c r="U46" s="851" t="s">
        <v>329</v>
      </c>
      <c r="V46" s="851"/>
      <c r="W46" s="851"/>
      <c r="X46" s="851"/>
      <c r="Y46" s="851"/>
      <c r="Z46" s="851"/>
      <c r="AA46" s="851"/>
      <c r="AB46" s="851"/>
      <c r="AC46" s="851"/>
      <c r="AD46" s="877" t="s">
        <v>328</v>
      </c>
      <c r="AE46" s="877"/>
      <c r="AF46" s="877"/>
      <c r="AG46" s="877"/>
      <c r="AH46" s="877"/>
      <c r="AI46" s="877"/>
      <c r="AJ46" s="732" t="s">
        <v>327</v>
      </c>
      <c r="AK46" s="732"/>
      <c r="AL46" s="732"/>
      <c r="AM46" s="732"/>
      <c r="AN46" s="732"/>
      <c r="AO46" s="732"/>
      <c r="AP46" s="851" t="s">
        <v>330</v>
      </c>
      <c r="AQ46" s="851"/>
      <c r="AR46" s="851"/>
      <c r="AS46" s="851"/>
      <c r="AT46" s="851"/>
      <c r="AU46" s="851"/>
      <c r="AV46" s="851"/>
      <c r="AW46" s="851"/>
      <c r="AX46" s="851"/>
      <c r="AY46" s="899" t="s">
        <v>328</v>
      </c>
      <c r="AZ46" s="899"/>
      <c r="BA46" s="899"/>
      <c r="BB46" s="899"/>
      <c r="BC46" s="899"/>
      <c r="BD46" s="899"/>
      <c r="BE46" s="732" t="s">
        <v>327</v>
      </c>
      <c r="BF46" s="732"/>
      <c r="BG46" s="732"/>
      <c r="BH46" s="732"/>
      <c r="BI46" s="732"/>
      <c r="BJ46" s="732"/>
      <c r="BK46" s="649" t="s">
        <v>331</v>
      </c>
      <c r="BL46" s="649"/>
      <c r="BM46" s="649"/>
      <c r="BN46" s="649"/>
      <c r="BO46" s="649"/>
      <c r="BP46" s="649"/>
      <c r="BQ46" s="649"/>
      <c r="BR46" s="649"/>
      <c r="BS46" s="649"/>
      <c r="BT46" s="899" t="s">
        <v>328</v>
      </c>
      <c r="BU46" s="899"/>
      <c r="BV46" s="899"/>
      <c r="BW46" s="899"/>
      <c r="BX46" s="899"/>
      <c r="BY46" s="899"/>
      <c r="BZ46" s="732" t="s">
        <v>327</v>
      </c>
      <c r="CA46" s="732"/>
      <c r="CB46" s="732"/>
      <c r="CC46" s="732"/>
      <c r="CD46" s="732"/>
      <c r="CE46" s="732"/>
      <c r="CF46" s="851" t="s">
        <v>332</v>
      </c>
      <c r="CG46" s="851"/>
      <c r="CH46" s="851"/>
      <c r="CI46" s="851"/>
      <c r="CJ46" s="851"/>
      <c r="CK46" s="851"/>
      <c r="CL46" s="851"/>
      <c r="CM46" s="851"/>
      <c r="CN46" s="851"/>
      <c r="CO46" s="899" t="s">
        <v>328</v>
      </c>
      <c r="CP46" s="899"/>
      <c r="CQ46" s="899"/>
      <c r="CR46" s="899"/>
      <c r="CS46" s="899"/>
      <c r="CT46" s="899"/>
      <c r="CU46" s="907" t="s">
        <v>381</v>
      </c>
      <c r="CV46" s="907"/>
      <c r="CW46" s="907"/>
      <c r="CX46" s="907"/>
      <c r="CY46" s="907"/>
      <c r="CZ46" s="907"/>
      <c r="DA46" s="907"/>
      <c r="DB46" s="907"/>
      <c r="DC46" s="907"/>
      <c r="DD46" s="907"/>
      <c r="DE46" s="907"/>
      <c r="DF46" s="907"/>
      <c r="DG46" s="907"/>
      <c r="DH46" s="907"/>
      <c r="DI46" s="907"/>
      <c r="DJ46" s="851"/>
      <c r="DK46" s="851"/>
      <c r="DL46" s="851"/>
      <c r="DM46" s="851"/>
      <c r="DN46" s="851"/>
      <c r="DO46" s="851"/>
      <c r="DP46" s="97">
        <v>30</v>
      </c>
      <c r="DQ46" s="97">
        <f t="shared" si="26"/>
        <v>0</v>
      </c>
      <c r="DR46" s="97">
        <f t="shared" si="27"/>
        <v>0</v>
      </c>
      <c r="DS46" s="97">
        <f t="shared" si="28"/>
        <v>0</v>
      </c>
      <c r="DT46" s="97">
        <f t="shared" si="29"/>
        <v>0</v>
      </c>
      <c r="DU46" s="4">
        <f t="shared" si="16"/>
        <v>200</v>
      </c>
      <c r="DV46" s="4">
        <f t="shared" si="17"/>
        <v>0</v>
      </c>
      <c r="DW46" s="4">
        <f t="shared" si="18"/>
        <v>0</v>
      </c>
      <c r="DX46" s="4">
        <f t="shared" si="19"/>
        <v>0</v>
      </c>
      <c r="DY46" s="4">
        <f t="shared" si="12"/>
        <v>240</v>
      </c>
      <c r="DZ46" s="4">
        <f t="shared" si="13"/>
        <v>0</v>
      </c>
      <c r="EA46" s="4">
        <f t="shared" si="14"/>
        <v>0</v>
      </c>
      <c r="EB46" s="4">
        <f t="shared" si="15"/>
        <v>0</v>
      </c>
    </row>
    <row r="47" spans="1:132" ht="18" x14ac:dyDescent="0.25">
      <c r="F47" s="4">
        <f t="shared" si="31"/>
        <v>0</v>
      </c>
      <c r="G47" s="4">
        <f t="shared" si="31"/>
        <v>0</v>
      </c>
      <c r="H47" s="4">
        <f t="shared" si="30"/>
        <v>0</v>
      </c>
      <c r="I47" s="4">
        <f t="shared" si="30"/>
        <v>0</v>
      </c>
      <c r="O47" s="732"/>
      <c r="P47" s="732"/>
      <c r="Q47" s="732"/>
      <c r="R47" s="732"/>
      <c r="S47" s="732"/>
      <c r="T47" s="732"/>
      <c r="U47" s="851"/>
      <c r="V47" s="851"/>
      <c r="W47" s="851"/>
      <c r="X47" s="851"/>
      <c r="Y47" s="851"/>
      <c r="Z47" s="851"/>
      <c r="AA47" s="851"/>
      <c r="AB47" s="851"/>
      <c r="AC47" s="851"/>
      <c r="AD47" s="851" t="s">
        <v>297</v>
      </c>
      <c r="AE47" s="851"/>
      <c r="AF47" s="851"/>
      <c r="AG47" s="851"/>
      <c r="AH47" s="851"/>
      <c r="AI47" s="851"/>
      <c r="AJ47" s="732"/>
      <c r="AK47" s="732"/>
      <c r="AL47" s="732"/>
      <c r="AM47" s="732"/>
      <c r="AN47" s="732"/>
      <c r="AO47" s="732"/>
      <c r="AP47" s="851"/>
      <c r="AQ47" s="851"/>
      <c r="AR47" s="851"/>
      <c r="AS47" s="851"/>
      <c r="AT47" s="851"/>
      <c r="AU47" s="851"/>
      <c r="AV47" s="851"/>
      <c r="AW47" s="851"/>
      <c r="AX47" s="851"/>
      <c r="AY47" s="851" t="str">
        <f>AD47</f>
        <v>(NERPAP) - 2015</v>
      </c>
      <c r="AZ47" s="851"/>
      <c r="BA47" s="851"/>
      <c r="BB47" s="851"/>
      <c r="BC47" s="851"/>
      <c r="BD47" s="851"/>
      <c r="BE47" s="732"/>
      <c r="BF47" s="732"/>
      <c r="BG47" s="732"/>
      <c r="BH47" s="732"/>
      <c r="BI47" s="732"/>
      <c r="BJ47" s="732"/>
      <c r="BK47" s="649"/>
      <c r="BL47" s="649"/>
      <c r="BM47" s="649"/>
      <c r="BN47" s="649"/>
      <c r="BO47" s="649"/>
      <c r="BP47" s="649"/>
      <c r="BQ47" s="649"/>
      <c r="BR47" s="649"/>
      <c r="BS47" s="649"/>
      <c r="BT47" s="851" t="str">
        <f>AY47</f>
        <v>(NERPAP) - 2015</v>
      </c>
      <c r="BU47" s="851"/>
      <c r="BV47" s="851"/>
      <c r="BW47" s="851"/>
      <c r="BX47" s="851"/>
      <c r="BY47" s="851"/>
      <c r="BZ47" s="732"/>
      <c r="CA47" s="732"/>
      <c r="CB47" s="732"/>
      <c r="CC47" s="732"/>
      <c r="CD47" s="732"/>
      <c r="CE47" s="732"/>
      <c r="CF47" s="851"/>
      <c r="CG47" s="851"/>
      <c r="CH47" s="851"/>
      <c r="CI47" s="851"/>
      <c r="CJ47" s="851"/>
      <c r="CK47" s="851"/>
      <c r="CL47" s="851"/>
      <c r="CM47" s="851"/>
      <c r="CN47" s="851"/>
      <c r="CO47" s="851" t="str">
        <f>BT47</f>
        <v>(NERPAP) - 2015</v>
      </c>
      <c r="CP47" s="851"/>
      <c r="CQ47" s="851"/>
      <c r="CR47" s="851"/>
      <c r="CS47" s="851"/>
      <c r="CT47" s="851"/>
      <c r="CU47" s="943" t="str">
        <f>CU8</f>
        <v/>
      </c>
      <c r="CV47" s="944"/>
      <c r="CW47" s="944"/>
      <c r="CX47" s="944"/>
      <c r="CY47" s="944"/>
      <c r="CZ47" s="944"/>
      <c r="DA47" s="944"/>
      <c r="DB47" s="944"/>
      <c r="DC47" s="944"/>
      <c r="DD47" s="944"/>
      <c r="DE47" s="944"/>
      <c r="DF47" s="944"/>
      <c r="DG47" s="944"/>
      <c r="DH47" s="944"/>
      <c r="DI47" s="944"/>
      <c r="DJ47" s="944"/>
      <c r="DK47" s="944"/>
      <c r="DL47" s="944"/>
      <c r="DM47" s="944"/>
      <c r="DN47" s="944"/>
      <c r="DO47" s="945"/>
      <c r="DP47" s="97">
        <v>31</v>
      </c>
      <c r="DQ47" s="97">
        <f t="shared" si="26"/>
        <v>0</v>
      </c>
      <c r="DR47" s="97">
        <f t="shared" si="27"/>
        <v>0</v>
      </c>
      <c r="DS47" s="97">
        <f t="shared" si="28"/>
        <v>0</v>
      </c>
      <c r="DT47" s="97">
        <f t="shared" si="29"/>
        <v>0</v>
      </c>
      <c r="DU47" s="4">
        <f t="shared" si="16"/>
        <v>200</v>
      </c>
      <c r="DV47" s="4">
        <f t="shared" si="17"/>
        <v>0</v>
      </c>
      <c r="DW47" s="4">
        <f t="shared" si="18"/>
        <v>0</v>
      </c>
      <c r="DX47" s="4">
        <f t="shared" si="19"/>
        <v>0</v>
      </c>
      <c r="DY47" s="4">
        <f t="shared" si="12"/>
        <v>240</v>
      </c>
      <c r="DZ47" s="4">
        <f t="shared" si="13"/>
        <v>0</v>
      </c>
      <c r="EA47" s="4">
        <f t="shared" si="14"/>
        <v>0</v>
      </c>
      <c r="EB47" s="4">
        <f t="shared" si="15"/>
        <v>0</v>
      </c>
    </row>
    <row r="48" spans="1:132" ht="23.25" customHeight="1" x14ac:dyDescent="0.25">
      <c r="F48" s="4">
        <f t="shared" si="31"/>
        <v>0</v>
      </c>
      <c r="G48" s="4">
        <f t="shared" si="31"/>
        <v>0</v>
      </c>
      <c r="H48" s="4">
        <f t="shared" si="30"/>
        <v>0</v>
      </c>
      <c r="I48" s="4">
        <f t="shared" si="30"/>
        <v>0</v>
      </c>
      <c r="O48" s="650" t="str">
        <f>O9</f>
        <v xml:space="preserve"> (भाग संख्या-)</v>
      </c>
      <c r="P48" s="878"/>
      <c r="Q48" s="878"/>
      <c r="R48" s="878"/>
      <c r="S48" s="878"/>
      <c r="T48" s="878"/>
      <c r="U48" s="878"/>
      <c r="V48" s="878"/>
      <c r="W48" s="878"/>
      <c r="X48" s="878"/>
      <c r="Y48" s="878"/>
      <c r="Z48" s="651"/>
      <c r="AA48" s="879" t="s">
        <v>334</v>
      </c>
      <c r="AB48" s="880"/>
      <c r="AC48" s="880"/>
      <c r="AD48" s="880"/>
      <c r="AE48" s="878" t="str">
        <f>AE9</f>
        <v xml:space="preserve"> ()</v>
      </c>
      <c r="AF48" s="878"/>
      <c r="AG48" s="878"/>
      <c r="AH48" s="878"/>
      <c r="AI48" s="651"/>
      <c r="AJ48" s="650" t="str">
        <f>O48</f>
        <v xml:space="preserve"> (भाग संख्या-)</v>
      </c>
      <c r="AK48" s="878"/>
      <c r="AL48" s="878"/>
      <c r="AM48" s="878"/>
      <c r="AN48" s="878"/>
      <c r="AO48" s="878"/>
      <c r="AP48" s="878"/>
      <c r="AQ48" s="878"/>
      <c r="AR48" s="878"/>
      <c r="AS48" s="878"/>
      <c r="AT48" s="878"/>
      <c r="AU48" s="651"/>
      <c r="AV48" s="879" t="s">
        <v>334</v>
      </c>
      <c r="AW48" s="880"/>
      <c r="AX48" s="880"/>
      <c r="AY48" s="880"/>
      <c r="AZ48" s="878" t="str">
        <f>AE48</f>
        <v xml:space="preserve"> ()</v>
      </c>
      <c r="BA48" s="878"/>
      <c r="BB48" s="878"/>
      <c r="BC48" s="878"/>
      <c r="BD48" s="651"/>
      <c r="BE48" s="650" t="str">
        <f>AJ48</f>
        <v xml:space="preserve"> (भाग संख्या-)</v>
      </c>
      <c r="BF48" s="878"/>
      <c r="BG48" s="878"/>
      <c r="BH48" s="878"/>
      <c r="BI48" s="878"/>
      <c r="BJ48" s="878"/>
      <c r="BK48" s="878"/>
      <c r="BL48" s="878"/>
      <c r="BM48" s="878"/>
      <c r="BN48" s="878"/>
      <c r="BO48" s="878"/>
      <c r="BP48" s="651"/>
      <c r="BQ48" s="879" t="s">
        <v>334</v>
      </c>
      <c r="BR48" s="880"/>
      <c r="BS48" s="880"/>
      <c r="BT48" s="880"/>
      <c r="BU48" s="878" t="str">
        <f>AZ48</f>
        <v xml:space="preserve"> ()</v>
      </c>
      <c r="BV48" s="878"/>
      <c r="BW48" s="878"/>
      <c r="BX48" s="878"/>
      <c r="BY48" s="651"/>
      <c r="BZ48" s="650" t="str">
        <f>BE48</f>
        <v xml:space="preserve"> (भाग संख्या-)</v>
      </c>
      <c r="CA48" s="878"/>
      <c r="CB48" s="878"/>
      <c r="CC48" s="878"/>
      <c r="CD48" s="878"/>
      <c r="CE48" s="878"/>
      <c r="CF48" s="878"/>
      <c r="CG48" s="878"/>
      <c r="CH48" s="878"/>
      <c r="CI48" s="878"/>
      <c r="CJ48" s="878"/>
      <c r="CK48" s="878"/>
      <c r="CL48" s="879" t="s">
        <v>334</v>
      </c>
      <c r="CM48" s="880"/>
      <c r="CN48" s="880"/>
      <c r="CO48" s="880"/>
      <c r="CP48" s="878" t="str">
        <f>BU48</f>
        <v xml:space="preserve"> ()</v>
      </c>
      <c r="CQ48" s="878"/>
      <c r="CR48" s="878"/>
      <c r="CS48" s="878"/>
      <c r="CT48" s="651"/>
      <c r="CU48" s="900" t="s">
        <v>2</v>
      </c>
      <c r="CV48" s="901"/>
      <c r="CW48" s="901"/>
      <c r="CX48" s="901"/>
      <c r="CY48" s="901"/>
      <c r="CZ48" s="901"/>
      <c r="DA48" s="901"/>
      <c r="DB48" s="901"/>
      <c r="DC48" s="901"/>
      <c r="DD48" s="902"/>
      <c r="DE48" s="903">
        <f>DE9</f>
        <v>0</v>
      </c>
      <c r="DF48" s="904"/>
      <c r="DG48" s="904"/>
      <c r="DH48" s="904"/>
      <c r="DI48" s="904"/>
      <c r="DJ48" s="904"/>
      <c r="DK48" s="904"/>
      <c r="DL48" s="904"/>
      <c r="DM48" s="904"/>
      <c r="DN48" s="904"/>
      <c r="DO48" s="905"/>
      <c r="DP48" s="97">
        <v>32</v>
      </c>
      <c r="DQ48" s="97">
        <f t="shared" si="26"/>
        <v>0</v>
      </c>
      <c r="DR48" s="97">
        <f t="shared" si="27"/>
        <v>0</v>
      </c>
      <c r="DS48" s="97">
        <f t="shared" si="28"/>
        <v>0</v>
      </c>
      <c r="DT48" s="97">
        <f t="shared" si="29"/>
        <v>0</v>
      </c>
      <c r="DU48" s="4">
        <f t="shared" si="16"/>
        <v>200</v>
      </c>
      <c r="DV48" s="4">
        <f t="shared" si="17"/>
        <v>0</v>
      </c>
      <c r="DW48" s="4">
        <f t="shared" si="18"/>
        <v>0</v>
      </c>
      <c r="DX48" s="4">
        <f t="shared" si="19"/>
        <v>0</v>
      </c>
      <c r="DY48" s="4">
        <f t="shared" si="12"/>
        <v>240</v>
      </c>
      <c r="DZ48" s="4">
        <f t="shared" si="13"/>
        <v>0</v>
      </c>
      <c r="EA48" s="4">
        <f t="shared" si="14"/>
        <v>0</v>
      </c>
      <c r="EB48" s="4">
        <f t="shared" si="15"/>
        <v>0</v>
      </c>
    </row>
    <row r="49" spans="1:132" ht="23.25" customHeight="1" x14ac:dyDescent="0.25">
      <c r="F49" s="4">
        <f t="shared" si="31"/>
        <v>0</v>
      </c>
      <c r="G49" s="4">
        <f t="shared" si="31"/>
        <v>0</v>
      </c>
      <c r="H49" s="4">
        <f t="shared" si="30"/>
        <v>0</v>
      </c>
      <c r="I49" s="4">
        <f t="shared" si="30"/>
        <v>0</v>
      </c>
      <c r="O49" s="823" t="s">
        <v>335</v>
      </c>
      <c r="P49" s="886"/>
      <c r="Q49" s="886"/>
      <c r="R49" s="886"/>
      <c r="S49" s="886"/>
      <c r="T49" s="821"/>
      <c r="U49" s="888" t="s">
        <v>336</v>
      </c>
      <c r="V49" s="889"/>
      <c r="W49" s="889"/>
      <c r="X49" s="889"/>
      <c r="Y49" s="889"/>
      <c r="Z49" s="889"/>
      <c r="AA49" s="889"/>
      <c r="AB49" s="889"/>
      <c r="AC49" s="890"/>
      <c r="AD49" s="877" t="s">
        <v>338</v>
      </c>
      <c r="AE49" s="877"/>
      <c r="AF49" s="877"/>
      <c r="AG49" s="877" t="s">
        <v>339</v>
      </c>
      <c r="AH49" s="877"/>
      <c r="AI49" s="877"/>
      <c r="AJ49" s="823" t="s">
        <v>335</v>
      </c>
      <c r="AK49" s="886"/>
      <c r="AL49" s="886"/>
      <c r="AM49" s="886"/>
      <c r="AN49" s="886"/>
      <c r="AO49" s="821"/>
      <c r="AP49" s="888" t="s">
        <v>336</v>
      </c>
      <c r="AQ49" s="889"/>
      <c r="AR49" s="889"/>
      <c r="AS49" s="889"/>
      <c r="AT49" s="889"/>
      <c r="AU49" s="889"/>
      <c r="AV49" s="889"/>
      <c r="AW49" s="889"/>
      <c r="AX49" s="890"/>
      <c r="AY49" s="877" t="s">
        <v>338</v>
      </c>
      <c r="AZ49" s="877"/>
      <c r="BA49" s="877"/>
      <c r="BB49" s="877" t="s">
        <v>339</v>
      </c>
      <c r="BC49" s="877"/>
      <c r="BD49" s="877"/>
      <c r="BE49" s="823" t="s">
        <v>335</v>
      </c>
      <c r="BF49" s="886"/>
      <c r="BG49" s="886"/>
      <c r="BH49" s="886"/>
      <c r="BI49" s="886"/>
      <c r="BJ49" s="821"/>
      <c r="BK49" s="888" t="s">
        <v>336</v>
      </c>
      <c r="BL49" s="889"/>
      <c r="BM49" s="889"/>
      <c r="BN49" s="889"/>
      <c r="BO49" s="889"/>
      <c r="BP49" s="889"/>
      <c r="BQ49" s="889"/>
      <c r="BR49" s="889"/>
      <c r="BS49" s="890"/>
      <c r="BT49" s="877" t="s">
        <v>338</v>
      </c>
      <c r="BU49" s="877"/>
      <c r="BV49" s="877"/>
      <c r="BW49" s="877" t="s">
        <v>339</v>
      </c>
      <c r="BX49" s="877"/>
      <c r="BY49" s="877"/>
      <c r="BZ49" s="823" t="s">
        <v>335</v>
      </c>
      <c r="CA49" s="886"/>
      <c r="CB49" s="886"/>
      <c r="CC49" s="886"/>
      <c r="CD49" s="886"/>
      <c r="CE49" s="821"/>
      <c r="CF49" s="888" t="s">
        <v>336</v>
      </c>
      <c r="CG49" s="889"/>
      <c r="CH49" s="889"/>
      <c r="CI49" s="889"/>
      <c r="CJ49" s="889"/>
      <c r="CK49" s="889"/>
      <c r="CL49" s="889"/>
      <c r="CM49" s="889"/>
      <c r="CN49" s="890"/>
      <c r="CO49" s="877" t="s">
        <v>338</v>
      </c>
      <c r="CP49" s="877"/>
      <c r="CQ49" s="877"/>
      <c r="CR49" s="877" t="s">
        <v>339</v>
      </c>
      <c r="CS49" s="877"/>
      <c r="CT49" s="877"/>
      <c r="CU49" s="846" t="s">
        <v>376</v>
      </c>
      <c r="CV49" s="847"/>
      <c r="CW49" s="847"/>
      <c r="CX49" s="847"/>
      <c r="CY49" s="647">
        <f>CY10</f>
        <v>0</v>
      </c>
      <c r="CZ49" s="647"/>
      <c r="DA49" s="647"/>
      <c r="DB49" s="647"/>
      <c r="DC49" s="647"/>
      <c r="DD49" s="648"/>
      <c r="DE49" s="466" t="s">
        <v>378</v>
      </c>
      <c r="DF49" s="950"/>
      <c r="DG49" s="950"/>
      <c r="DH49" s="647">
        <f>DH10</f>
        <v>0</v>
      </c>
      <c r="DI49" s="647"/>
      <c r="DJ49" s="647"/>
      <c r="DK49" s="647"/>
      <c r="DL49" s="647"/>
      <c r="DM49" s="647"/>
      <c r="DN49" s="647"/>
      <c r="DO49" s="647"/>
      <c r="DP49" s="97">
        <v>33</v>
      </c>
      <c r="DQ49" s="97">
        <f t="shared" si="26"/>
        <v>0</v>
      </c>
      <c r="DR49" s="97">
        <f t="shared" si="27"/>
        <v>0</v>
      </c>
      <c r="DS49" s="97">
        <f t="shared" si="28"/>
        <v>0</v>
      </c>
      <c r="DT49" s="97">
        <f t="shared" si="29"/>
        <v>0</v>
      </c>
      <c r="DU49" s="4">
        <f t="shared" si="16"/>
        <v>200</v>
      </c>
      <c r="DV49" s="4">
        <f t="shared" si="17"/>
        <v>0</v>
      </c>
      <c r="DW49" s="4">
        <f t="shared" si="18"/>
        <v>0</v>
      </c>
      <c r="DX49" s="4">
        <f t="shared" si="19"/>
        <v>0</v>
      </c>
      <c r="DY49" s="4">
        <f t="shared" si="12"/>
        <v>240</v>
      </c>
      <c r="DZ49" s="4">
        <f t="shared" si="13"/>
        <v>0</v>
      </c>
      <c r="EA49" s="4">
        <f t="shared" si="14"/>
        <v>0</v>
      </c>
      <c r="EB49" s="4">
        <f t="shared" si="15"/>
        <v>0</v>
      </c>
    </row>
    <row r="50" spans="1:132" ht="23.25" customHeight="1" x14ac:dyDescent="0.25">
      <c r="F50" s="4">
        <f t="shared" si="31"/>
        <v>0</v>
      </c>
      <c r="G50" s="4">
        <f t="shared" si="31"/>
        <v>0</v>
      </c>
      <c r="H50" s="4">
        <f t="shared" si="30"/>
        <v>0</v>
      </c>
      <c r="I50" s="4">
        <f t="shared" si="30"/>
        <v>0</v>
      </c>
      <c r="O50" s="645">
        <f>IFERROR(IF($A$5&gt;=A56,O11+1,0),0)</f>
        <v>0</v>
      </c>
      <c r="P50" s="645"/>
      <c r="Q50" s="645"/>
      <c r="R50" s="645"/>
      <c r="S50" s="645"/>
      <c r="T50" s="645"/>
      <c r="U50" s="891" t="s">
        <v>337</v>
      </c>
      <c r="V50" s="892"/>
      <c r="W50" s="892"/>
      <c r="X50" s="892"/>
      <c r="Y50" s="892"/>
      <c r="Z50" s="892"/>
      <c r="AA50" s="892"/>
      <c r="AB50" s="892"/>
      <c r="AC50" s="893"/>
      <c r="AD50" s="887">
        <f>AD11</f>
        <v>0</v>
      </c>
      <c r="AE50" s="887"/>
      <c r="AF50" s="887"/>
      <c r="AG50" s="887">
        <f>AG11</f>
        <v>0</v>
      </c>
      <c r="AH50" s="887"/>
      <c r="AI50" s="887"/>
      <c r="AJ50" s="645">
        <f>IFERROR(IF($B$5&gt;=$A56,1,0),0)</f>
        <v>0</v>
      </c>
      <c r="AK50" s="645"/>
      <c r="AL50" s="645"/>
      <c r="AM50" s="645"/>
      <c r="AN50" s="645"/>
      <c r="AO50" s="645"/>
      <c r="AP50" s="891" t="s">
        <v>337</v>
      </c>
      <c r="AQ50" s="892"/>
      <c r="AR50" s="892"/>
      <c r="AS50" s="892"/>
      <c r="AT50" s="892"/>
      <c r="AU50" s="892"/>
      <c r="AV50" s="892"/>
      <c r="AW50" s="892"/>
      <c r="AX50" s="893"/>
      <c r="AY50" s="887">
        <f>AD50</f>
        <v>0</v>
      </c>
      <c r="AZ50" s="887"/>
      <c r="BA50" s="887"/>
      <c r="BB50" s="887">
        <f>AG50</f>
        <v>0</v>
      </c>
      <c r="BC50" s="887"/>
      <c r="BD50" s="887"/>
      <c r="BE50" s="645">
        <f>IFERROR(IF($C$5&gt;=$A56,1,0),0)</f>
        <v>0</v>
      </c>
      <c r="BF50" s="645"/>
      <c r="BG50" s="645"/>
      <c r="BH50" s="645"/>
      <c r="BI50" s="645"/>
      <c r="BJ50" s="645"/>
      <c r="BK50" s="891" t="s">
        <v>337</v>
      </c>
      <c r="BL50" s="892"/>
      <c r="BM50" s="892"/>
      <c r="BN50" s="892"/>
      <c r="BO50" s="892"/>
      <c r="BP50" s="892"/>
      <c r="BQ50" s="892"/>
      <c r="BR50" s="892"/>
      <c r="BS50" s="893"/>
      <c r="BT50" s="887">
        <f>AY50</f>
        <v>0</v>
      </c>
      <c r="BU50" s="887"/>
      <c r="BV50" s="887"/>
      <c r="BW50" s="887">
        <f>BB50</f>
        <v>0</v>
      </c>
      <c r="BX50" s="887"/>
      <c r="BY50" s="887"/>
      <c r="BZ50" s="645">
        <f>IFERROR(IF($D$5&gt;=$A56,1,0),0)</f>
        <v>0</v>
      </c>
      <c r="CA50" s="645"/>
      <c r="CB50" s="645"/>
      <c r="CC50" s="645"/>
      <c r="CD50" s="645"/>
      <c r="CE50" s="645"/>
      <c r="CF50" s="891" t="s">
        <v>337</v>
      </c>
      <c r="CG50" s="892"/>
      <c r="CH50" s="892"/>
      <c r="CI50" s="892"/>
      <c r="CJ50" s="892"/>
      <c r="CK50" s="892"/>
      <c r="CL50" s="892"/>
      <c r="CM50" s="892"/>
      <c r="CN50" s="893"/>
      <c r="CO50" s="887">
        <f>BT50</f>
        <v>0</v>
      </c>
      <c r="CP50" s="887"/>
      <c r="CQ50" s="887"/>
      <c r="CR50" s="887">
        <f>BW50</f>
        <v>0</v>
      </c>
      <c r="CS50" s="887"/>
      <c r="CT50" s="887"/>
      <c r="CU50" s="917" t="s">
        <v>377</v>
      </c>
      <c r="CV50" s="918"/>
      <c r="CW50" s="918"/>
      <c r="CX50" s="918"/>
      <c r="CY50" s="647">
        <f>CY11</f>
        <v>0</v>
      </c>
      <c r="CZ50" s="647"/>
      <c r="DA50" s="647"/>
      <c r="DB50" s="647"/>
      <c r="DC50" s="647"/>
      <c r="DD50" s="648"/>
      <c r="DE50" s="846" t="s">
        <v>334</v>
      </c>
      <c r="DF50" s="847"/>
      <c r="DG50" s="847"/>
      <c r="DH50" s="847"/>
      <c r="DI50" s="647">
        <f>DI11</f>
        <v>0</v>
      </c>
      <c r="DJ50" s="647"/>
      <c r="DK50" s="647"/>
      <c r="DL50" s="647"/>
      <c r="DM50" s="647"/>
      <c r="DN50" s="647"/>
      <c r="DO50" s="647"/>
      <c r="DP50" s="97">
        <v>34</v>
      </c>
      <c r="DQ50" s="97">
        <f t="shared" si="26"/>
        <v>0</v>
      </c>
      <c r="DR50" s="97">
        <f t="shared" si="27"/>
        <v>0</v>
      </c>
      <c r="DS50" s="97">
        <f t="shared" si="28"/>
        <v>0</v>
      </c>
      <c r="DT50" s="97">
        <f t="shared" si="29"/>
        <v>0</v>
      </c>
      <c r="DU50" s="4">
        <f t="shared" si="16"/>
        <v>200</v>
      </c>
      <c r="DV50" s="4">
        <f t="shared" si="17"/>
        <v>0</v>
      </c>
      <c r="DW50" s="4">
        <f t="shared" si="18"/>
        <v>0</v>
      </c>
      <c r="DX50" s="4">
        <f t="shared" si="19"/>
        <v>0</v>
      </c>
      <c r="DY50" s="4">
        <f t="shared" si="12"/>
        <v>240</v>
      </c>
      <c r="DZ50" s="4">
        <f t="shared" si="13"/>
        <v>0</v>
      </c>
      <c r="EA50" s="4">
        <f t="shared" si="14"/>
        <v>0</v>
      </c>
      <c r="EB50" s="4">
        <f t="shared" si="15"/>
        <v>0</v>
      </c>
    </row>
    <row r="51" spans="1:132" x14ac:dyDescent="0.25">
      <c r="F51" s="4">
        <f t="shared" si="31"/>
        <v>0</v>
      </c>
      <c r="G51" s="4">
        <f t="shared" si="31"/>
        <v>0</v>
      </c>
      <c r="H51" s="4">
        <f t="shared" si="30"/>
        <v>0</v>
      </c>
      <c r="I51" s="4">
        <f t="shared" si="30"/>
        <v>0</v>
      </c>
      <c r="O51" s="823" t="s">
        <v>333</v>
      </c>
      <c r="P51" s="886"/>
      <c r="Q51" s="886"/>
      <c r="R51" s="886"/>
      <c r="S51" s="886"/>
      <c r="T51" s="886"/>
      <c r="U51" s="886"/>
      <c r="V51" s="886"/>
      <c r="W51" s="886"/>
      <c r="X51" s="886"/>
      <c r="Y51" s="886"/>
      <c r="Z51" s="886"/>
      <c r="AA51" s="886"/>
      <c r="AB51" s="886"/>
      <c r="AC51" s="886"/>
      <c r="AD51" s="886"/>
      <c r="AE51" s="886"/>
      <c r="AF51" s="886"/>
      <c r="AG51" s="886"/>
      <c r="AH51" s="886"/>
      <c r="AI51" s="821"/>
      <c r="AJ51" s="823" t="s">
        <v>333</v>
      </c>
      <c r="AK51" s="886"/>
      <c r="AL51" s="886"/>
      <c r="AM51" s="886"/>
      <c r="AN51" s="886"/>
      <c r="AO51" s="886"/>
      <c r="AP51" s="886"/>
      <c r="AQ51" s="886"/>
      <c r="AR51" s="886"/>
      <c r="AS51" s="886"/>
      <c r="AT51" s="886"/>
      <c r="AU51" s="886"/>
      <c r="AV51" s="886"/>
      <c r="AW51" s="886"/>
      <c r="AX51" s="886"/>
      <c r="AY51" s="886"/>
      <c r="AZ51" s="886"/>
      <c r="BA51" s="886"/>
      <c r="BB51" s="886"/>
      <c r="BC51" s="886"/>
      <c r="BD51" s="821"/>
      <c r="BE51" s="823" t="s">
        <v>333</v>
      </c>
      <c r="BF51" s="886"/>
      <c r="BG51" s="886"/>
      <c r="BH51" s="886"/>
      <c r="BI51" s="886"/>
      <c r="BJ51" s="886"/>
      <c r="BK51" s="886"/>
      <c r="BL51" s="886"/>
      <c r="BM51" s="886"/>
      <c r="BN51" s="886"/>
      <c r="BO51" s="886"/>
      <c r="BP51" s="886"/>
      <c r="BQ51" s="886"/>
      <c r="BR51" s="886"/>
      <c r="BS51" s="886"/>
      <c r="BT51" s="886"/>
      <c r="BU51" s="886"/>
      <c r="BV51" s="886"/>
      <c r="BW51" s="886"/>
      <c r="BX51" s="886"/>
      <c r="BY51" s="821"/>
      <c r="BZ51" s="823" t="s">
        <v>333</v>
      </c>
      <c r="CA51" s="886"/>
      <c r="CB51" s="886"/>
      <c r="CC51" s="886"/>
      <c r="CD51" s="886"/>
      <c r="CE51" s="886"/>
      <c r="CF51" s="886"/>
      <c r="CG51" s="886"/>
      <c r="CH51" s="886"/>
      <c r="CI51" s="886"/>
      <c r="CJ51" s="886"/>
      <c r="CK51" s="886"/>
      <c r="CL51" s="886"/>
      <c r="CM51" s="886"/>
      <c r="CN51" s="886"/>
      <c r="CO51" s="886"/>
      <c r="CP51" s="886"/>
      <c r="CQ51" s="886"/>
      <c r="CR51" s="886"/>
      <c r="CS51" s="886"/>
      <c r="CT51" s="821"/>
      <c r="CU51" s="937" t="s">
        <v>374</v>
      </c>
      <c r="CV51" s="938"/>
      <c r="CW51" s="938"/>
      <c r="CX51" s="938"/>
      <c r="CY51" s="938"/>
      <c r="CZ51" s="938"/>
      <c r="DA51" s="938"/>
      <c r="DB51" s="938"/>
      <c r="DC51" s="938"/>
      <c r="DD51" s="938"/>
      <c r="DE51" s="938"/>
      <c r="DF51" s="938"/>
      <c r="DG51" s="938"/>
      <c r="DH51" s="938"/>
      <c r="DI51" s="938"/>
      <c r="DJ51" s="938"/>
      <c r="DK51" s="938"/>
      <c r="DL51" s="938"/>
      <c r="DM51" s="938"/>
      <c r="DN51" s="938"/>
      <c r="DO51" s="939"/>
      <c r="DP51" s="97">
        <v>35</v>
      </c>
      <c r="DQ51" s="97">
        <f t="shared" si="26"/>
        <v>0</v>
      </c>
      <c r="DR51" s="97">
        <f t="shared" si="27"/>
        <v>0</v>
      </c>
      <c r="DS51" s="97">
        <f t="shared" si="28"/>
        <v>0</v>
      </c>
      <c r="DT51" s="97">
        <f t="shared" si="29"/>
        <v>0</v>
      </c>
      <c r="DU51" s="4">
        <f t="shared" si="16"/>
        <v>200</v>
      </c>
      <c r="DV51" s="4">
        <f t="shared" si="17"/>
        <v>0</v>
      </c>
      <c r="DW51" s="4">
        <f t="shared" si="18"/>
        <v>0</v>
      </c>
      <c r="DX51" s="4">
        <f t="shared" si="19"/>
        <v>0</v>
      </c>
      <c r="DY51" s="4">
        <f t="shared" si="12"/>
        <v>240</v>
      </c>
      <c r="DZ51" s="4">
        <f t="shared" si="13"/>
        <v>0</v>
      </c>
      <c r="EA51" s="4">
        <f t="shared" si="14"/>
        <v>0</v>
      </c>
      <c r="EB51" s="4">
        <f t="shared" si="15"/>
        <v>0</v>
      </c>
    </row>
    <row r="52" spans="1:132" ht="31.5" customHeight="1" x14ac:dyDescent="0.25">
      <c r="F52" s="4">
        <f t="shared" si="31"/>
        <v>0</v>
      </c>
      <c r="G52" s="4">
        <f t="shared" si="31"/>
        <v>0</v>
      </c>
      <c r="H52" s="4">
        <f t="shared" si="30"/>
        <v>0</v>
      </c>
      <c r="I52" s="4">
        <f t="shared" si="30"/>
        <v>0</v>
      </c>
      <c r="O52" s="869" t="s">
        <v>347</v>
      </c>
      <c r="P52" s="864" t="s">
        <v>340</v>
      </c>
      <c r="Q52" s="585"/>
      <c r="R52" s="865"/>
      <c r="S52" s="864" t="s">
        <v>341</v>
      </c>
      <c r="T52" s="585"/>
      <c r="U52" s="865"/>
      <c r="V52" s="864" t="s">
        <v>17</v>
      </c>
      <c r="W52" s="585"/>
      <c r="X52" s="865"/>
      <c r="Y52" s="864" t="s">
        <v>122</v>
      </c>
      <c r="Z52" s="865"/>
      <c r="AA52" s="864" t="s">
        <v>342</v>
      </c>
      <c r="AB52" s="585"/>
      <c r="AC52" s="865"/>
      <c r="AD52" s="864" t="s">
        <v>343</v>
      </c>
      <c r="AE52" s="585"/>
      <c r="AF52" s="865"/>
      <c r="AG52" s="864" t="s">
        <v>344</v>
      </c>
      <c r="AH52" s="585"/>
      <c r="AI52" s="865"/>
      <c r="AJ52" s="869" t="s">
        <v>347</v>
      </c>
      <c r="AK52" s="864" t="s">
        <v>340</v>
      </c>
      <c r="AL52" s="585"/>
      <c r="AM52" s="865"/>
      <c r="AN52" s="864" t="s">
        <v>348</v>
      </c>
      <c r="AO52" s="585"/>
      <c r="AP52" s="865"/>
      <c r="AQ52" s="864" t="s">
        <v>349</v>
      </c>
      <c r="AR52" s="585"/>
      <c r="AS52" s="585"/>
      <c r="AT52" s="585"/>
      <c r="AU52" s="585"/>
      <c r="AV52" s="865"/>
      <c r="AW52" s="864" t="s">
        <v>351</v>
      </c>
      <c r="AX52" s="865"/>
      <c r="AY52" s="864" t="s">
        <v>343</v>
      </c>
      <c r="AZ52" s="585"/>
      <c r="BA52" s="865"/>
      <c r="BB52" s="864" t="s">
        <v>344</v>
      </c>
      <c r="BC52" s="585"/>
      <c r="BD52" s="865"/>
      <c r="BE52" s="869" t="s">
        <v>347</v>
      </c>
      <c r="BF52" s="864" t="s">
        <v>340</v>
      </c>
      <c r="BG52" s="585"/>
      <c r="BH52" s="865"/>
      <c r="BI52" s="864" t="s">
        <v>356</v>
      </c>
      <c r="BJ52" s="585"/>
      <c r="BK52" s="585"/>
      <c r="BL52" s="865"/>
      <c r="BM52" s="881" t="s">
        <v>357</v>
      </c>
      <c r="BN52" s="571"/>
      <c r="BO52" s="571"/>
      <c r="BP52" s="882"/>
      <c r="BQ52" s="864" t="s">
        <v>351</v>
      </c>
      <c r="BR52" s="585"/>
      <c r="BS52" s="865"/>
      <c r="BT52" s="864" t="s">
        <v>343</v>
      </c>
      <c r="BU52" s="585"/>
      <c r="BV52" s="865"/>
      <c r="BW52" s="864" t="s">
        <v>344</v>
      </c>
      <c r="BX52" s="585"/>
      <c r="BY52" s="865"/>
      <c r="BZ52" s="873" t="s">
        <v>347</v>
      </c>
      <c r="CA52" s="852" t="s">
        <v>340</v>
      </c>
      <c r="CB52" s="853"/>
      <c r="CC52" s="854"/>
      <c r="CD52" s="852" t="s">
        <v>365</v>
      </c>
      <c r="CE52" s="853"/>
      <c r="CF52" s="854"/>
      <c r="CG52" s="881" t="s">
        <v>358</v>
      </c>
      <c r="CH52" s="571"/>
      <c r="CI52" s="571"/>
      <c r="CJ52" s="571"/>
      <c r="CK52" s="571"/>
      <c r="CL52" s="571"/>
      <c r="CM52" s="571"/>
      <c r="CN52" s="571"/>
      <c r="CO52" s="571"/>
      <c r="CP52" s="571"/>
      <c r="CQ52" s="571"/>
      <c r="CR52" s="882"/>
      <c r="CS52" s="864" t="s">
        <v>344</v>
      </c>
      <c r="CT52" s="865"/>
      <c r="CU52" s="940"/>
      <c r="CV52" s="941"/>
      <c r="CW52" s="941"/>
      <c r="CX52" s="941"/>
      <c r="CY52" s="941"/>
      <c r="CZ52" s="941"/>
      <c r="DA52" s="941"/>
      <c r="DB52" s="941"/>
      <c r="DC52" s="941"/>
      <c r="DD52" s="941"/>
      <c r="DE52" s="941"/>
      <c r="DF52" s="941"/>
      <c r="DG52" s="941"/>
      <c r="DH52" s="941"/>
      <c r="DI52" s="941"/>
      <c r="DJ52" s="941"/>
      <c r="DK52" s="941"/>
      <c r="DL52" s="941"/>
      <c r="DM52" s="941"/>
      <c r="DN52" s="941"/>
      <c r="DO52" s="942"/>
      <c r="DP52" s="97">
        <v>36</v>
      </c>
      <c r="DQ52" s="97">
        <f t="shared" si="26"/>
        <v>0</v>
      </c>
      <c r="DR52" s="97">
        <f t="shared" si="27"/>
        <v>0</v>
      </c>
      <c r="DS52" s="97">
        <f t="shared" si="28"/>
        <v>0</v>
      </c>
      <c r="DT52" s="97">
        <f t="shared" si="29"/>
        <v>0</v>
      </c>
      <c r="DU52" s="4">
        <f t="shared" si="16"/>
        <v>200</v>
      </c>
      <c r="DV52" s="4">
        <f t="shared" si="17"/>
        <v>0</v>
      </c>
      <c r="DW52" s="4">
        <f t="shared" si="18"/>
        <v>0</v>
      </c>
      <c r="DX52" s="4">
        <f t="shared" si="19"/>
        <v>0</v>
      </c>
      <c r="DY52" s="4">
        <f t="shared" si="12"/>
        <v>240</v>
      </c>
      <c r="DZ52" s="4">
        <f t="shared" si="13"/>
        <v>0</v>
      </c>
      <c r="EA52" s="4">
        <f t="shared" si="14"/>
        <v>0</v>
      </c>
      <c r="EB52" s="4">
        <f t="shared" si="15"/>
        <v>0</v>
      </c>
    </row>
    <row r="53" spans="1:132" ht="31.5" customHeight="1" x14ac:dyDescent="0.25">
      <c r="F53" s="4">
        <f t="shared" si="31"/>
        <v>0</v>
      </c>
      <c r="G53" s="4">
        <f t="shared" si="31"/>
        <v>0</v>
      </c>
      <c r="H53" s="4">
        <f t="shared" si="30"/>
        <v>0</v>
      </c>
      <c r="I53" s="4">
        <f t="shared" si="30"/>
        <v>0</v>
      </c>
      <c r="O53" s="670"/>
      <c r="P53" s="866"/>
      <c r="Q53" s="867"/>
      <c r="R53" s="868"/>
      <c r="S53" s="866"/>
      <c r="T53" s="867"/>
      <c r="U53" s="868"/>
      <c r="V53" s="866"/>
      <c r="W53" s="867"/>
      <c r="X53" s="868"/>
      <c r="Y53" s="866"/>
      <c r="Z53" s="868"/>
      <c r="AA53" s="866"/>
      <c r="AB53" s="867"/>
      <c r="AC53" s="868"/>
      <c r="AD53" s="866"/>
      <c r="AE53" s="867"/>
      <c r="AF53" s="868"/>
      <c r="AG53" s="866"/>
      <c r="AH53" s="867"/>
      <c r="AI53" s="868"/>
      <c r="AJ53" s="670"/>
      <c r="AK53" s="866"/>
      <c r="AL53" s="867"/>
      <c r="AM53" s="868"/>
      <c r="AN53" s="866"/>
      <c r="AO53" s="867"/>
      <c r="AP53" s="868"/>
      <c r="AQ53" s="869" t="s">
        <v>173</v>
      </c>
      <c r="AR53" s="864" t="s">
        <v>174</v>
      </c>
      <c r="AS53" s="865"/>
      <c r="AT53" s="864" t="s">
        <v>350</v>
      </c>
      <c r="AU53" s="585"/>
      <c r="AV53" s="865"/>
      <c r="AW53" s="866"/>
      <c r="AX53" s="868"/>
      <c r="AY53" s="866"/>
      <c r="AZ53" s="867"/>
      <c r="BA53" s="868"/>
      <c r="BB53" s="866"/>
      <c r="BC53" s="867"/>
      <c r="BD53" s="868"/>
      <c r="BE53" s="670"/>
      <c r="BF53" s="866"/>
      <c r="BG53" s="867"/>
      <c r="BH53" s="868"/>
      <c r="BI53" s="866"/>
      <c r="BJ53" s="867"/>
      <c r="BK53" s="867"/>
      <c r="BL53" s="868"/>
      <c r="BM53" s="864" t="s">
        <v>173</v>
      </c>
      <c r="BN53" s="865"/>
      <c r="BO53" s="864" t="s">
        <v>174</v>
      </c>
      <c r="BP53" s="865"/>
      <c r="BQ53" s="866"/>
      <c r="BR53" s="867"/>
      <c r="BS53" s="868"/>
      <c r="BT53" s="866"/>
      <c r="BU53" s="867"/>
      <c r="BV53" s="868"/>
      <c r="BW53" s="866"/>
      <c r="BX53" s="867"/>
      <c r="BY53" s="868"/>
      <c r="BZ53" s="874"/>
      <c r="CA53" s="855"/>
      <c r="CB53" s="856"/>
      <c r="CC53" s="857"/>
      <c r="CD53" s="855"/>
      <c r="CE53" s="856"/>
      <c r="CF53" s="857"/>
      <c r="CG53" s="858" t="s">
        <v>366</v>
      </c>
      <c r="CH53" s="859"/>
      <c r="CI53" s="859"/>
      <c r="CJ53" s="860"/>
      <c r="CK53" s="858" t="s">
        <v>367</v>
      </c>
      <c r="CL53" s="860"/>
      <c r="CM53" s="864" t="s">
        <v>364</v>
      </c>
      <c r="CN53" s="585"/>
      <c r="CO53" s="865"/>
      <c r="CP53" s="864" t="s">
        <v>363</v>
      </c>
      <c r="CQ53" s="585"/>
      <c r="CR53" s="865"/>
      <c r="CS53" s="866"/>
      <c r="CT53" s="868"/>
      <c r="CU53" s="652" t="s">
        <v>238</v>
      </c>
      <c r="CV53" s="653"/>
      <c r="CW53" s="654"/>
      <c r="CX53" s="652" t="s">
        <v>368</v>
      </c>
      <c r="CY53" s="653"/>
      <c r="CZ53" s="654"/>
      <c r="DA53" s="652" t="s">
        <v>369</v>
      </c>
      <c r="DB53" s="653"/>
      <c r="DC53" s="654"/>
      <c r="DD53" s="652" t="s">
        <v>370</v>
      </c>
      <c r="DE53" s="653"/>
      <c r="DF53" s="654"/>
      <c r="DG53" s="652" t="s">
        <v>371</v>
      </c>
      <c r="DH53" s="653"/>
      <c r="DI53" s="654"/>
      <c r="DJ53" s="922" t="s">
        <v>372</v>
      </c>
      <c r="DK53" s="923"/>
      <c r="DL53" s="924"/>
      <c r="DM53" s="652" t="s">
        <v>373</v>
      </c>
      <c r="DN53" s="653"/>
      <c r="DO53" s="654"/>
      <c r="DP53" s="97">
        <v>37</v>
      </c>
      <c r="DQ53" s="97">
        <f t="shared" si="26"/>
        <v>0</v>
      </c>
      <c r="DR53" s="97">
        <f t="shared" si="27"/>
        <v>0</v>
      </c>
      <c r="DS53" s="97">
        <f t="shared" si="28"/>
        <v>0</v>
      </c>
      <c r="DT53" s="97">
        <f t="shared" si="29"/>
        <v>0</v>
      </c>
      <c r="DU53" s="4">
        <f t="shared" si="16"/>
        <v>200</v>
      </c>
      <c r="DV53" s="4">
        <f t="shared" si="17"/>
        <v>0</v>
      </c>
      <c r="DW53" s="4">
        <f t="shared" si="18"/>
        <v>0</v>
      </c>
      <c r="DX53" s="4">
        <f t="shared" si="19"/>
        <v>0</v>
      </c>
      <c r="DY53" s="4">
        <f t="shared" si="12"/>
        <v>240</v>
      </c>
      <c r="DZ53" s="4">
        <f t="shared" si="13"/>
        <v>0</v>
      </c>
      <c r="EA53" s="4">
        <f t="shared" si="14"/>
        <v>0</v>
      </c>
      <c r="EB53" s="4">
        <f t="shared" si="15"/>
        <v>0</v>
      </c>
    </row>
    <row r="54" spans="1:132" ht="31.5" customHeight="1" x14ac:dyDescent="0.25">
      <c r="F54" s="4">
        <f t="shared" si="31"/>
        <v>0</v>
      </c>
      <c r="G54" s="4">
        <f t="shared" si="31"/>
        <v>0</v>
      </c>
      <c r="H54" s="4">
        <f t="shared" si="30"/>
        <v>0</v>
      </c>
      <c r="I54" s="4">
        <f t="shared" si="30"/>
        <v>0</v>
      </c>
      <c r="O54" s="870"/>
      <c r="P54" s="871"/>
      <c r="Q54" s="570"/>
      <c r="R54" s="872"/>
      <c r="S54" s="871"/>
      <c r="T54" s="570"/>
      <c r="U54" s="872"/>
      <c r="V54" s="871"/>
      <c r="W54" s="570"/>
      <c r="X54" s="872"/>
      <c r="Y54" s="871"/>
      <c r="Z54" s="872"/>
      <c r="AA54" s="871"/>
      <c r="AB54" s="570"/>
      <c r="AC54" s="872"/>
      <c r="AD54" s="871"/>
      <c r="AE54" s="570"/>
      <c r="AF54" s="872"/>
      <c r="AG54" s="871"/>
      <c r="AH54" s="570"/>
      <c r="AI54" s="872"/>
      <c r="AJ54" s="870"/>
      <c r="AK54" s="871"/>
      <c r="AL54" s="570"/>
      <c r="AM54" s="872"/>
      <c r="AN54" s="871"/>
      <c r="AO54" s="570"/>
      <c r="AP54" s="872"/>
      <c r="AQ54" s="870"/>
      <c r="AR54" s="871"/>
      <c r="AS54" s="872"/>
      <c r="AT54" s="871"/>
      <c r="AU54" s="570"/>
      <c r="AV54" s="872"/>
      <c r="AW54" s="871"/>
      <c r="AX54" s="872"/>
      <c r="AY54" s="871"/>
      <c r="AZ54" s="570"/>
      <c r="BA54" s="872"/>
      <c r="BB54" s="871"/>
      <c r="BC54" s="570"/>
      <c r="BD54" s="872"/>
      <c r="BE54" s="870"/>
      <c r="BF54" s="871"/>
      <c r="BG54" s="570"/>
      <c r="BH54" s="872"/>
      <c r="BI54" s="871"/>
      <c r="BJ54" s="570"/>
      <c r="BK54" s="570"/>
      <c r="BL54" s="872"/>
      <c r="BM54" s="871"/>
      <c r="BN54" s="872"/>
      <c r="BO54" s="871"/>
      <c r="BP54" s="872"/>
      <c r="BQ54" s="871"/>
      <c r="BR54" s="570"/>
      <c r="BS54" s="872"/>
      <c r="BT54" s="871"/>
      <c r="BU54" s="570"/>
      <c r="BV54" s="872"/>
      <c r="BW54" s="871"/>
      <c r="BX54" s="570"/>
      <c r="BY54" s="872"/>
      <c r="BZ54" s="874"/>
      <c r="CA54" s="855"/>
      <c r="CB54" s="856"/>
      <c r="CC54" s="857"/>
      <c r="CD54" s="855"/>
      <c r="CE54" s="856"/>
      <c r="CF54" s="857"/>
      <c r="CG54" s="861"/>
      <c r="CH54" s="862"/>
      <c r="CI54" s="862"/>
      <c r="CJ54" s="863"/>
      <c r="CK54" s="861"/>
      <c r="CL54" s="863"/>
      <c r="CM54" s="866"/>
      <c r="CN54" s="867"/>
      <c r="CO54" s="868"/>
      <c r="CP54" s="866"/>
      <c r="CQ54" s="867"/>
      <c r="CR54" s="868"/>
      <c r="CS54" s="866"/>
      <c r="CT54" s="868"/>
      <c r="CU54" s="655"/>
      <c r="CV54" s="656"/>
      <c r="CW54" s="657"/>
      <c r="CX54" s="655"/>
      <c r="CY54" s="656"/>
      <c r="CZ54" s="657"/>
      <c r="DA54" s="655"/>
      <c r="DB54" s="656"/>
      <c r="DC54" s="657"/>
      <c r="DD54" s="655"/>
      <c r="DE54" s="656"/>
      <c r="DF54" s="657"/>
      <c r="DG54" s="655"/>
      <c r="DH54" s="656"/>
      <c r="DI54" s="657"/>
      <c r="DJ54" s="925"/>
      <c r="DK54" s="926"/>
      <c r="DL54" s="927"/>
      <c r="DM54" s="655"/>
      <c r="DN54" s="656"/>
      <c r="DO54" s="657"/>
      <c r="DP54" s="97">
        <v>38</v>
      </c>
      <c r="DQ54" s="97">
        <f t="shared" si="26"/>
        <v>0</v>
      </c>
      <c r="DR54" s="97">
        <f t="shared" si="27"/>
        <v>0</v>
      </c>
      <c r="DS54" s="97">
        <f t="shared" si="28"/>
        <v>0</v>
      </c>
      <c r="DT54" s="97">
        <f t="shared" si="29"/>
        <v>0</v>
      </c>
      <c r="DU54" s="4">
        <f t="shared" si="16"/>
        <v>200</v>
      </c>
      <c r="DV54" s="4">
        <f t="shared" si="17"/>
        <v>0</v>
      </c>
      <c r="DW54" s="4">
        <f t="shared" si="18"/>
        <v>0</v>
      </c>
      <c r="DX54" s="4">
        <f t="shared" si="19"/>
        <v>0</v>
      </c>
      <c r="DY54" s="4">
        <f t="shared" si="12"/>
        <v>240</v>
      </c>
      <c r="DZ54" s="4">
        <f t="shared" si="13"/>
        <v>0</v>
      </c>
      <c r="EA54" s="4">
        <f t="shared" si="14"/>
        <v>0</v>
      </c>
      <c r="EB54" s="4">
        <f t="shared" si="15"/>
        <v>0</v>
      </c>
    </row>
    <row r="55" spans="1:132" ht="11.1" customHeight="1" x14ac:dyDescent="0.25">
      <c r="F55" s="4">
        <f t="shared" si="31"/>
        <v>0</v>
      </c>
      <c r="G55" s="4">
        <f t="shared" si="31"/>
        <v>0</v>
      </c>
      <c r="H55" s="4">
        <f t="shared" si="30"/>
        <v>0</v>
      </c>
      <c r="I55" s="4">
        <f t="shared" si="30"/>
        <v>0</v>
      </c>
      <c r="O55" s="237">
        <v>1</v>
      </c>
      <c r="P55" s="729">
        <v>2</v>
      </c>
      <c r="Q55" s="729"/>
      <c r="R55" s="729"/>
      <c r="S55" s="729">
        <v>3</v>
      </c>
      <c r="T55" s="729"/>
      <c r="U55" s="729"/>
      <c r="V55" s="729">
        <v>4</v>
      </c>
      <c r="W55" s="729"/>
      <c r="X55" s="729"/>
      <c r="Y55" s="729"/>
      <c r="Z55" s="729"/>
      <c r="AA55" s="729">
        <v>5</v>
      </c>
      <c r="AB55" s="729"/>
      <c r="AC55" s="729"/>
      <c r="AD55" s="729" t="s">
        <v>345</v>
      </c>
      <c r="AE55" s="729"/>
      <c r="AF55" s="729"/>
      <c r="AG55" s="729" t="s">
        <v>346</v>
      </c>
      <c r="AH55" s="729"/>
      <c r="AI55" s="729"/>
      <c r="AJ55" s="240">
        <v>1</v>
      </c>
      <c r="AK55" s="729">
        <v>2</v>
      </c>
      <c r="AL55" s="729"/>
      <c r="AM55" s="729"/>
      <c r="AN55" s="729">
        <v>3</v>
      </c>
      <c r="AO55" s="729"/>
      <c r="AP55" s="729"/>
      <c r="AQ55" s="240">
        <v>4</v>
      </c>
      <c r="AR55" s="729">
        <v>5</v>
      </c>
      <c r="AS55" s="729"/>
      <c r="AT55" s="729">
        <v>6</v>
      </c>
      <c r="AU55" s="729"/>
      <c r="AV55" s="729"/>
      <c r="AW55" s="729">
        <v>7</v>
      </c>
      <c r="AX55" s="729"/>
      <c r="AY55" s="729" t="s">
        <v>352</v>
      </c>
      <c r="AZ55" s="729"/>
      <c r="BA55" s="729"/>
      <c r="BB55" s="729" t="s">
        <v>353</v>
      </c>
      <c r="BC55" s="729"/>
      <c r="BD55" s="729"/>
      <c r="BE55" s="237">
        <v>1</v>
      </c>
      <c r="BF55" s="729">
        <v>2</v>
      </c>
      <c r="BG55" s="729"/>
      <c r="BH55" s="729"/>
      <c r="BI55" s="729">
        <v>3</v>
      </c>
      <c r="BJ55" s="729"/>
      <c r="BK55" s="729"/>
      <c r="BL55" s="729"/>
      <c r="BM55" s="729">
        <v>4</v>
      </c>
      <c r="BN55" s="729"/>
      <c r="BO55" s="729">
        <v>5</v>
      </c>
      <c r="BP55" s="729"/>
      <c r="BQ55" s="729">
        <v>6</v>
      </c>
      <c r="BR55" s="729"/>
      <c r="BS55" s="729"/>
      <c r="BT55" s="729" t="s">
        <v>354</v>
      </c>
      <c r="BU55" s="729"/>
      <c r="BV55" s="729"/>
      <c r="BW55" s="729" t="s">
        <v>355</v>
      </c>
      <c r="BX55" s="729"/>
      <c r="BY55" s="729"/>
      <c r="BZ55" s="237">
        <v>1</v>
      </c>
      <c r="CA55" s="729">
        <v>2</v>
      </c>
      <c r="CB55" s="729"/>
      <c r="CC55" s="729"/>
      <c r="CD55" s="729">
        <v>3</v>
      </c>
      <c r="CE55" s="729"/>
      <c r="CF55" s="729"/>
      <c r="CG55" s="729">
        <v>4</v>
      </c>
      <c r="CH55" s="729"/>
      <c r="CI55" s="729"/>
      <c r="CJ55" s="729"/>
      <c r="CK55" s="729">
        <v>5</v>
      </c>
      <c r="CL55" s="729"/>
      <c r="CM55" s="729">
        <v>6</v>
      </c>
      <c r="CN55" s="729"/>
      <c r="CO55" s="729"/>
      <c r="CP55" s="729">
        <v>7</v>
      </c>
      <c r="CQ55" s="729"/>
      <c r="CR55" s="729"/>
      <c r="CS55" s="729">
        <v>8</v>
      </c>
      <c r="CT55" s="729"/>
      <c r="CU55" s="919">
        <v>1</v>
      </c>
      <c r="CV55" s="920"/>
      <c r="CW55" s="921"/>
      <c r="CX55" s="919">
        <v>2</v>
      </c>
      <c r="CY55" s="920"/>
      <c r="CZ55" s="921"/>
      <c r="DA55" s="919">
        <v>3</v>
      </c>
      <c r="DB55" s="920"/>
      <c r="DC55" s="921"/>
      <c r="DD55" s="919">
        <v>4</v>
      </c>
      <c r="DE55" s="920"/>
      <c r="DF55" s="921"/>
      <c r="DG55" s="919">
        <v>5</v>
      </c>
      <c r="DH55" s="920"/>
      <c r="DI55" s="921"/>
      <c r="DJ55" s="934">
        <v>6</v>
      </c>
      <c r="DK55" s="935"/>
      <c r="DL55" s="936"/>
      <c r="DM55" s="919">
        <v>7</v>
      </c>
      <c r="DN55" s="920"/>
      <c r="DO55" s="921"/>
      <c r="DP55" s="97">
        <v>39</v>
      </c>
      <c r="DQ55" s="97">
        <f t="shared" si="26"/>
        <v>0</v>
      </c>
      <c r="DR55" s="97">
        <f t="shared" si="27"/>
        <v>0</v>
      </c>
      <c r="DS55" s="97">
        <f t="shared" si="28"/>
        <v>0</v>
      </c>
      <c r="DT55" s="97">
        <f t="shared" si="29"/>
        <v>0</v>
      </c>
      <c r="DU55" s="4">
        <f t="shared" si="16"/>
        <v>200</v>
      </c>
      <c r="DV55" s="4">
        <f t="shared" si="17"/>
        <v>0</v>
      </c>
      <c r="DW55" s="4">
        <f t="shared" si="18"/>
        <v>0</v>
      </c>
      <c r="DX55" s="4">
        <f t="shared" si="19"/>
        <v>0</v>
      </c>
      <c r="DY55" s="4">
        <f t="shared" si="12"/>
        <v>240</v>
      </c>
      <c r="DZ55" s="4">
        <f t="shared" si="13"/>
        <v>0</v>
      </c>
      <c r="EA55" s="4">
        <f t="shared" si="14"/>
        <v>0</v>
      </c>
      <c r="EB55" s="4">
        <f t="shared" si="15"/>
        <v>0</v>
      </c>
    </row>
    <row r="56" spans="1:132" ht="24" customHeight="1" x14ac:dyDescent="0.25">
      <c r="A56" s="4">
        <f>A17+20</f>
        <v>21</v>
      </c>
      <c r="B56" s="4">
        <f>IFERROR(IF($A$5&gt;=A56,SMALL('R-6'!$F$8:$F$1008,$A$6+A56),0),0)</f>
        <v>0</v>
      </c>
      <c r="C56" s="4">
        <f>IFERROR(IF(B$5&gt;=$A56,SMALL('R-7'!$G$9:$G$1008,B$6+$A56),0),0)</f>
        <v>0</v>
      </c>
      <c r="D56" s="4">
        <f>IFERROR(IF(C$5&gt;=$A56,SMALL('R-8'!$F$13:$F$1012,C$6+$A56),0),0)</f>
        <v>0</v>
      </c>
      <c r="E56" s="4">
        <f>IFERROR(IF(D$5&gt;=$A56,SMALL('R-8क'!$F$10:$F$1009,D$6+$A56),0),0)</f>
        <v>0</v>
      </c>
      <c r="F56" s="4">
        <f t="shared" si="31"/>
        <v>0</v>
      </c>
      <c r="G56" s="4">
        <f t="shared" si="31"/>
        <v>0</v>
      </c>
      <c r="H56" s="4">
        <f t="shared" si="30"/>
        <v>0</v>
      </c>
      <c r="I56" s="4">
        <f t="shared" si="30"/>
        <v>0</v>
      </c>
      <c r="O56" s="241">
        <f>IFERROR(IF(B56&gt;=1,A56,0),0)</f>
        <v>0</v>
      </c>
      <c r="P56" s="894">
        <f>IFERROR(IF($O56&gt;=1,VLOOKUP($B56,'R-6'!$G$8:$AL$1008,2,0),0),0)</f>
        <v>0</v>
      </c>
      <c r="Q56" s="895"/>
      <c r="R56" s="896"/>
      <c r="S56" s="846" t="str">
        <f>IFERROR(IF($O56&gt;=1,VLOOKUP($B56,'R-6'!$G$8:$AL$1008,4,0),""),"")</f>
        <v/>
      </c>
      <c r="T56" s="847"/>
      <c r="U56" s="848"/>
      <c r="V56" s="846" t="str">
        <f>IFERROR(IF($O56&gt;=1,VLOOKUP($B56,'R-6'!$G$8:$AL$1008,6,0),""),"")</f>
        <v/>
      </c>
      <c r="W56" s="897"/>
      <c r="X56" s="897"/>
      <c r="Y56" s="884" t="str">
        <f>IFERROR(IF($O56&gt;=1,VLOOKUP($B56,'R-6'!$G$8:$AL$1008,8,0),""),"")</f>
        <v/>
      </c>
      <c r="Z56" s="898"/>
      <c r="AA56" s="544" t="str">
        <f>IFERROR(IF($O56&gt;=1,VLOOKUP($B56,'R-6'!$G$8:$AL$1008,28,0),""),"")</f>
        <v/>
      </c>
      <c r="AB56" s="545"/>
      <c r="AC56" s="849"/>
      <c r="AD56" s="883"/>
      <c r="AE56" s="884"/>
      <c r="AF56" s="885"/>
      <c r="AG56" s="883"/>
      <c r="AH56" s="884"/>
      <c r="AI56" s="885"/>
      <c r="AJ56" s="241">
        <f>IFERROR(IF(C56&gt;=1,A56,0),0)</f>
        <v>0</v>
      </c>
      <c r="AK56" s="894">
        <f>IFERROR(IF($AJ56&gt;=1,VLOOKUP($C56,'R-7'!$H$9:$AD$1008,2,0),0),0)</f>
        <v>0</v>
      </c>
      <c r="AL56" s="895"/>
      <c r="AM56" s="896"/>
      <c r="AN56" s="846" t="str">
        <f>IFERROR(IF($AJ56&gt;=1,VLOOKUP($C56,'R-7'!$H$9:$AD$1008,4,0),""),"")</f>
        <v/>
      </c>
      <c r="AO56" s="847"/>
      <c r="AP56" s="848"/>
      <c r="AQ56" s="241" t="str">
        <f>IFERROR(IF($AJ56&gt;=1,VLOOKUP($C56,'R-7'!$H$9:$AD$1008,6,0),""),"")</f>
        <v/>
      </c>
      <c r="AR56" s="883" t="str">
        <f>IFERROR(IF($AJ56&gt;=1,VLOOKUP($C56,'R-7'!$H$9:$AD$1008,7,0),""),"")</f>
        <v/>
      </c>
      <c r="AS56" s="885"/>
      <c r="AT56" s="846" t="str">
        <f>IFERROR(IF($AJ56&gt;=1,VLOOKUP($C56,'R-7'!$H$9:$AD$1008,9,0),""),"")</f>
        <v/>
      </c>
      <c r="AU56" s="847"/>
      <c r="AV56" s="848"/>
      <c r="AW56" s="844" t="str">
        <f>IFERROR(IF($AJ56&gt;=1,VLOOKUP($C56,'R-7'!$H$9:$AD$1008,14,0),""),"")</f>
        <v/>
      </c>
      <c r="AX56" s="844"/>
      <c r="AY56" s="844"/>
      <c r="AZ56" s="844"/>
      <c r="BA56" s="844"/>
      <c r="BB56" s="844"/>
      <c r="BC56" s="844"/>
      <c r="BD56" s="844"/>
      <c r="BE56" s="241">
        <f>IFERROR(IF(D56&gt;=1,A56,0),0)</f>
        <v>0</v>
      </c>
      <c r="BF56" s="845">
        <f>IFERROR(IF($BE56&gt;=1,VLOOKUP($D56,'R-8'!$G$13:$AG$1012,2,0),0),0)</f>
        <v>0</v>
      </c>
      <c r="BG56" s="845"/>
      <c r="BH56" s="845"/>
      <c r="BI56" s="846" t="str">
        <f>IFERROR(IF($BE56&gt;=1,VLOOKUP($D56,'R-8'!$G$13:$AG$1012,3,0),""),"")</f>
        <v/>
      </c>
      <c r="BJ56" s="847"/>
      <c r="BK56" s="847"/>
      <c r="BL56" s="848"/>
      <c r="BM56" s="844" t="str">
        <f>IFERROR(IF($BE56&gt;=1,VLOOKUP($D56,'R-8'!$G$13:$AG$1012,5,0),""),"")</f>
        <v/>
      </c>
      <c r="BN56" s="844"/>
      <c r="BO56" s="844" t="str">
        <f>IFERROR(IF($BE56&gt;=1,VLOOKUP($D56,'R-8'!$G$13:$AG$1012,6,0),""),"")</f>
        <v/>
      </c>
      <c r="BP56" s="844"/>
      <c r="BQ56" s="846" t="str">
        <f>IFERROR(IF($BE56&gt;=1,VLOOKUP($D56,'R-8'!$G$13:$AG$1012,2,0),""),"")</f>
        <v/>
      </c>
      <c r="BR56" s="847"/>
      <c r="BS56" s="848"/>
      <c r="BT56" s="844"/>
      <c r="BU56" s="844"/>
      <c r="BV56" s="844"/>
      <c r="BW56" s="844"/>
      <c r="BX56" s="844"/>
      <c r="BY56" s="844"/>
      <c r="BZ56" s="241">
        <f>IFERROR(IF(E56&gt;=1,A56,0),0)</f>
        <v>0</v>
      </c>
      <c r="CA56" s="845">
        <f>IFERROR(IF($BZ56&gt;=1,VLOOKUP($E56,'R-8क'!$G$10:$AA$1009,2,0),0),0)</f>
        <v>0</v>
      </c>
      <c r="CB56" s="845"/>
      <c r="CC56" s="845"/>
      <c r="CD56" s="846" t="str">
        <f>IFERROR(IF($BZ56&gt;=1,VLOOKUP($E56,'R-8क'!$G$10:$AA$1009,3,0),""),"")</f>
        <v/>
      </c>
      <c r="CE56" s="847"/>
      <c r="CF56" s="848"/>
      <c r="CG56" s="846" t="str">
        <f>IFERROR(IF($BZ56&gt;=1,VLOOKUP($E56,'R-8क'!$G$10:$AA$1009,4,0),""),"")</f>
        <v/>
      </c>
      <c r="CH56" s="847"/>
      <c r="CI56" s="847"/>
      <c r="CJ56" s="848"/>
      <c r="CK56" s="242" t="str">
        <f>IFERROR(IF($BZ56&gt;=1,VLOOKUP($E56,'R-8क'!$G$10:$AA$1009,6,0),""),"")</f>
        <v/>
      </c>
      <c r="CL56" s="243" t="str">
        <f>IFERROR(IF($BZ56&gt;=1,VLOOKUP($E56,'R-8क'!$G$10:$AA$1009,7,0),""),"")</f>
        <v/>
      </c>
      <c r="CM56" s="544" t="str">
        <f>IFERROR(IF($BZ56&gt;=1,VLOOKUP($E56,'R-8क'!$G$10:$AA$1009,8,0),""),"")</f>
        <v/>
      </c>
      <c r="CN56" s="545"/>
      <c r="CO56" s="849"/>
      <c r="CP56" s="850" t="str">
        <f>IFERROR(IF($BZ56&gt;=1,VLOOKUP($E56,'R-8क'!$G$10:$AA$1009,16,0),""),"")</f>
        <v/>
      </c>
      <c r="CQ56" s="850"/>
      <c r="CR56" s="850"/>
      <c r="CS56" s="851"/>
      <c r="CT56" s="851"/>
      <c r="CU56" s="928">
        <f>IFERROR(IF($DV$11&gt;=DP37,DZ37,0),0)</f>
        <v>0</v>
      </c>
      <c r="CV56" s="929"/>
      <c r="CW56" s="930"/>
      <c r="CX56" s="908">
        <f>IFERROR(IF($CU56&gt;=2000,COUNTIFS('R-6'!$G$8:$G$1008,"&gt;=1",'R-6'!$H$8:$H$1008,$CU56),0),0)</f>
        <v>0</v>
      </c>
      <c r="CY56" s="909"/>
      <c r="CZ56" s="910"/>
      <c r="DA56" s="908">
        <f>IFERROR(IF($CU56&gt;=2000,COUNTIFS('R-7'!$H$9:$H$1008,"&gt;=1",'R-7'!$I$9:$I$1008,$CU56),0),0)</f>
        <v>0</v>
      </c>
      <c r="DB56" s="909"/>
      <c r="DC56" s="910"/>
      <c r="DD56" s="908">
        <f>IFERROR(IF($CU56&gt;=2000,COUNTIFS('R-8'!$G$13:$G$1012,"&gt;=1",'R-8'!$H$13:$H$1012,$CU56),0),0)</f>
        <v>0</v>
      </c>
      <c r="DE56" s="909"/>
      <c r="DF56" s="910"/>
      <c r="DG56" s="908">
        <f>IFERROR(IF($CU56&gt;=2000,COUNTIFS('R-8क'!$G$10:$G$1009,"&gt;=1",'R-8क'!$H$10:$H$1009,$CU56),0),0)</f>
        <v>0</v>
      </c>
      <c r="DH56" s="909"/>
      <c r="DI56" s="910"/>
      <c r="DJ56" s="931"/>
      <c r="DK56" s="932"/>
      <c r="DL56" s="933"/>
      <c r="DM56" s="914">
        <f>CX56+DA56+DD56+DG56+DJ56</f>
        <v>0</v>
      </c>
      <c r="DN56" s="915"/>
      <c r="DO56" s="916"/>
      <c r="DP56" s="97">
        <v>40</v>
      </c>
      <c r="DQ56" s="97">
        <f t="shared" si="26"/>
        <v>0</v>
      </c>
      <c r="DR56" s="97">
        <f t="shared" si="27"/>
        <v>0</v>
      </c>
      <c r="DS56" s="97">
        <f t="shared" si="28"/>
        <v>0</v>
      </c>
      <c r="DT56" s="97">
        <f t="shared" si="29"/>
        <v>0</v>
      </c>
      <c r="DU56" s="4">
        <f t="shared" si="16"/>
        <v>200</v>
      </c>
      <c r="DV56" s="4">
        <f t="shared" si="17"/>
        <v>0</v>
      </c>
      <c r="DW56" s="4">
        <f t="shared" si="18"/>
        <v>0</v>
      </c>
      <c r="DX56" s="4">
        <f t="shared" si="19"/>
        <v>0</v>
      </c>
      <c r="DY56" s="4">
        <f t="shared" si="12"/>
        <v>240</v>
      </c>
      <c r="DZ56" s="4">
        <f t="shared" si="13"/>
        <v>0</v>
      </c>
      <c r="EA56" s="4">
        <f t="shared" si="14"/>
        <v>0</v>
      </c>
      <c r="EB56" s="4">
        <f t="shared" si="15"/>
        <v>0</v>
      </c>
    </row>
    <row r="57" spans="1:132" ht="24" customHeight="1" x14ac:dyDescent="0.25">
      <c r="A57" s="4">
        <f t="shared" ref="A57:A75" si="32">A18+20</f>
        <v>22</v>
      </c>
      <c r="B57" s="4">
        <f>IFERROR(IF($A$5&gt;=A57,SMALL('R-6'!$F$8:$F$1008,$A$6+A57),0),0)</f>
        <v>0</v>
      </c>
      <c r="C57" s="4">
        <f>IFERROR(IF(B$5&gt;=$A57,SMALL('R-7'!$G$9:$G$1008,B$6+$A57),0),0)</f>
        <v>0</v>
      </c>
      <c r="D57" s="4">
        <f>IFERROR(IF(C$5&gt;=$A57,SMALL('R-8'!$F$13:$F$1012,C$6+$A57),0),0)</f>
        <v>0</v>
      </c>
      <c r="E57" s="4">
        <f>IFERROR(IF(D$5&gt;=$A57,SMALL('R-8क'!$F$10:$F$1009,D$6+$A57),0),0)</f>
        <v>0</v>
      </c>
      <c r="F57" s="4">
        <f t="shared" si="31"/>
        <v>0</v>
      </c>
      <c r="G57" s="4">
        <f t="shared" si="31"/>
        <v>0</v>
      </c>
      <c r="H57" s="4">
        <f t="shared" si="30"/>
        <v>0</v>
      </c>
      <c r="I57" s="4">
        <f t="shared" si="30"/>
        <v>0</v>
      </c>
      <c r="O57" s="241">
        <f t="shared" ref="O57:O75" si="33">IFERROR(IF(B57&gt;=1,A57,0),0)</f>
        <v>0</v>
      </c>
      <c r="P57" s="894">
        <f>IFERROR(IF($O57&gt;=1,VLOOKUP($B57,'R-6'!$G$8:$AL$1008,2,0),0),0)</f>
        <v>0</v>
      </c>
      <c r="Q57" s="895"/>
      <c r="R57" s="896"/>
      <c r="S57" s="846" t="str">
        <f>IFERROR(IF($O57&gt;=1,VLOOKUP($B57,'R-6'!$G$8:$AL$1008,4,0),""),"")</f>
        <v/>
      </c>
      <c r="T57" s="847"/>
      <c r="U57" s="848"/>
      <c r="V57" s="846" t="str">
        <f>IFERROR(IF($O57&gt;=1,VLOOKUP($B57,'R-6'!$G$8:$AL$1008,6,0),""),"")</f>
        <v/>
      </c>
      <c r="W57" s="897"/>
      <c r="X57" s="897"/>
      <c r="Y57" s="884" t="str">
        <f>IFERROR(IF($O57&gt;=1,VLOOKUP($B57,'R-6'!$G$8:$AL$1008,8,0),""),"")</f>
        <v/>
      </c>
      <c r="Z57" s="898"/>
      <c r="AA57" s="544" t="str">
        <f>IFERROR(IF($O57&gt;=1,VLOOKUP($B57,'R-6'!$G$8:$AL$1008,28,0),""),"")</f>
        <v/>
      </c>
      <c r="AB57" s="545"/>
      <c r="AC57" s="849"/>
      <c r="AD57" s="883"/>
      <c r="AE57" s="884"/>
      <c r="AF57" s="885"/>
      <c r="AG57" s="883"/>
      <c r="AH57" s="884"/>
      <c r="AI57" s="885"/>
      <c r="AJ57" s="241">
        <f t="shared" ref="AJ57:AJ75" si="34">IFERROR(IF(C57&gt;=1,A57,0),0)</f>
        <v>0</v>
      </c>
      <c r="AK57" s="894">
        <f>IFERROR(IF($AJ57&gt;=1,VLOOKUP($C57,'R-7'!$H$9:$AD$1008,2,0),0),0)</f>
        <v>0</v>
      </c>
      <c r="AL57" s="895"/>
      <c r="AM57" s="896"/>
      <c r="AN57" s="846" t="str">
        <f>IFERROR(IF($AJ57&gt;=1,VLOOKUP($C57,'R-7'!$H$9:$AD$1008,4,0),""),"")</f>
        <v/>
      </c>
      <c r="AO57" s="847"/>
      <c r="AP57" s="848"/>
      <c r="AQ57" s="241" t="str">
        <f>IFERROR(IF($AJ57&gt;=1,VLOOKUP($C57,'R-7'!$H$9:$AD$1008,6,0),""),"")</f>
        <v/>
      </c>
      <c r="AR57" s="883" t="str">
        <f>IFERROR(IF($AJ57&gt;=1,VLOOKUP($C57,'R-7'!$H$9:$AD$1008,7,0),""),"")</f>
        <v/>
      </c>
      <c r="AS57" s="885"/>
      <c r="AT57" s="846" t="str">
        <f>IFERROR(IF($AJ57&gt;=1,VLOOKUP($C57,'R-7'!$H$9:$AD$1008,9,0),""),"")</f>
        <v/>
      </c>
      <c r="AU57" s="847"/>
      <c r="AV57" s="848"/>
      <c r="AW57" s="844" t="str">
        <f>IFERROR(IF($AJ57&gt;=1,VLOOKUP($C57,'R-7'!$H$9:$AD$1008,14,0),""),"")</f>
        <v/>
      </c>
      <c r="AX57" s="844"/>
      <c r="AY57" s="844"/>
      <c r="AZ57" s="844"/>
      <c r="BA57" s="844"/>
      <c r="BB57" s="844"/>
      <c r="BC57" s="844"/>
      <c r="BD57" s="844"/>
      <c r="BE57" s="241">
        <f t="shared" ref="BE57:BE75" si="35">IFERROR(IF(D57&gt;=1,A57,0),0)</f>
        <v>0</v>
      </c>
      <c r="BF57" s="845">
        <f>IFERROR(IF($BE57&gt;=1,VLOOKUP($D57,'R-8'!$G$13:$AG$1012,2,0),0),0)</f>
        <v>0</v>
      </c>
      <c r="BG57" s="845"/>
      <c r="BH57" s="845"/>
      <c r="BI57" s="846" t="str">
        <f>IFERROR(IF($BE57&gt;=1,VLOOKUP($D57,'R-8'!$G$13:$AG$1012,3,0),""),"")</f>
        <v/>
      </c>
      <c r="BJ57" s="847"/>
      <c r="BK57" s="847"/>
      <c r="BL57" s="848"/>
      <c r="BM57" s="844" t="str">
        <f>IFERROR(IF($BE57&gt;=1,VLOOKUP($D57,'R-8'!$G$13:$AG$1012,5,0),""),"")</f>
        <v/>
      </c>
      <c r="BN57" s="844"/>
      <c r="BO57" s="844" t="str">
        <f>IFERROR(IF($BE57&gt;=1,VLOOKUP($D57,'R-8'!$G$13:$AG$1012,6,0),""),"")</f>
        <v/>
      </c>
      <c r="BP57" s="844"/>
      <c r="BQ57" s="846" t="str">
        <f>IFERROR(IF($BE57&gt;=1,VLOOKUP($D57,'R-8'!$G$13:$AG$1012,2,0),""),"")</f>
        <v/>
      </c>
      <c r="BR57" s="847"/>
      <c r="BS57" s="848"/>
      <c r="BT57" s="844"/>
      <c r="BU57" s="844"/>
      <c r="BV57" s="844"/>
      <c r="BW57" s="844"/>
      <c r="BX57" s="844"/>
      <c r="BY57" s="844"/>
      <c r="BZ57" s="241">
        <f t="shared" ref="BZ57:BZ75" si="36">IFERROR(IF(E57&gt;=1,A57,0),0)</f>
        <v>0</v>
      </c>
      <c r="CA57" s="845">
        <f>IFERROR(IF($BZ57&gt;=1,VLOOKUP($E57,'R-8क'!$G$10:$AA$1009,2,0),0),0)</f>
        <v>0</v>
      </c>
      <c r="CB57" s="845"/>
      <c r="CC57" s="845"/>
      <c r="CD57" s="846" t="str">
        <f>IFERROR(IF($BZ57&gt;=1,VLOOKUP($E57,'R-8क'!$G$10:$AA$1009,3,0),""),"")</f>
        <v/>
      </c>
      <c r="CE57" s="847"/>
      <c r="CF57" s="848"/>
      <c r="CG57" s="846" t="str">
        <f>IFERROR(IF($BZ57&gt;=1,VLOOKUP($E57,'R-8क'!$G$10:$AA$1009,4,0),""),"")</f>
        <v/>
      </c>
      <c r="CH57" s="847"/>
      <c r="CI57" s="847"/>
      <c r="CJ57" s="848"/>
      <c r="CK57" s="242" t="str">
        <f>IFERROR(IF($BZ57&gt;=1,VLOOKUP($E57,'R-8क'!$G$10:$AA$1009,6,0),""),"")</f>
        <v/>
      </c>
      <c r="CL57" s="243" t="str">
        <f>IFERROR(IF($BZ57&gt;=1,VLOOKUP($E57,'R-8क'!$G$10:$AA$1009,7,0),""),"")</f>
        <v/>
      </c>
      <c r="CM57" s="544" t="str">
        <f>IFERROR(IF($BZ57&gt;=1,VLOOKUP($E57,'R-8क'!$G$10:$AA$1009,8,0),""),"")</f>
        <v/>
      </c>
      <c r="CN57" s="545"/>
      <c r="CO57" s="849"/>
      <c r="CP57" s="850" t="str">
        <f>IFERROR(IF($BZ57&gt;=1,VLOOKUP($E57,'R-8क'!$G$10:$AA$1009,16,0),""),"")</f>
        <v/>
      </c>
      <c r="CQ57" s="850"/>
      <c r="CR57" s="850"/>
      <c r="CS57" s="851"/>
      <c r="CT57" s="851"/>
      <c r="CU57" s="928">
        <f t="shared" ref="CU57:CU74" si="37">IFERROR(IF($DV$11&gt;=DP38,DZ38,0),0)</f>
        <v>0</v>
      </c>
      <c r="CV57" s="929"/>
      <c r="CW57" s="930"/>
      <c r="CX57" s="908">
        <f>IFERROR(IF($CU57&gt;=2000,COUNTIFS('R-6'!$G$8:$G$1008,"&gt;=1",'R-6'!$H$8:$H$1008,$CU57),0),0)</f>
        <v>0</v>
      </c>
      <c r="CY57" s="909"/>
      <c r="CZ57" s="910"/>
      <c r="DA57" s="908">
        <f>IFERROR(IF($CU57&gt;=2000,COUNTIFS('R-7'!$H$9:$H$1008,"&gt;=1",'R-7'!$I$9:$I$1008,$CU57),0),0)</f>
        <v>0</v>
      </c>
      <c r="DB57" s="909"/>
      <c r="DC57" s="910"/>
      <c r="DD57" s="908">
        <f>IFERROR(IF($CU57&gt;=2000,COUNTIFS('R-8'!$G$13:$G$1012,"&gt;=1",'R-8'!$H$13:$H$1012,$CU57),0),0)</f>
        <v>0</v>
      </c>
      <c r="DE57" s="909"/>
      <c r="DF57" s="910"/>
      <c r="DG57" s="908">
        <f>IFERROR(IF($CU57&gt;=2000,COUNTIFS('R-8क'!$G$10:$G$1009,"&gt;=1",'R-8क'!$H$10:$H$1009,$CU57),0),0)</f>
        <v>0</v>
      </c>
      <c r="DH57" s="909"/>
      <c r="DI57" s="910"/>
      <c r="DJ57" s="911"/>
      <c r="DK57" s="912"/>
      <c r="DL57" s="913"/>
      <c r="DM57" s="914">
        <f t="shared" ref="DM57:DM75" si="38">CX57+DA57+DD57+DG57+DJ57</f>
        <v>0</v>
      </c>
      <c r="DN57" s="915"/>
      <c r="DO57" s="916"/>
      <c r="DP57" s="97">
        <v>41</v>
      </c>
      <c r="DQ57" s="97">
        <f>P95</f>
        <v>0</v>
      </c>
      <c r="DR57" s="97">
        <f>AK95</f>
        <v>0</v>
      </c>
      <c r="DS57" s="97">
        <f>BF95</f>
        <v>0</v>
      </c>
      <c r="DT57" s="97">
        <f>CA95</f>
        <v>0</v>
      </c>
      <c r="DU57" s="4">
        <f t="shared" si="16"/>
        <v>200</v>
      </c>
      <c r="DV57" s="4">
        <f t="shared" si="17"/>
        <v>0</v>
      </c>
      <c r="DW57" s="4">
        <f t="shared" si="18"/>
        <v>0</v>
      </c>
      <c r="DX57" s="4">
        <f t="shared" si="19"/>
        <v>0</v>
      </c>
      <c r="DY57" s="4">
        <f t="shared" si="12"/>
        <v>240</v>
      </c>
      <c r="DZ57" s="4">
        <f t="shared" si="13"/>
        <v>0</v>
      </c>
      <c r="EA57" s="4">
        <f t="shared" si="14"/>
        <v>0</v>
      </c>
      <c r="EB57" s="4">
        <f t="shared" si="15"/>
        <v>0</v>
      </c>
    </row>
    <row r="58" spans="1:132" ht="24" customHeight="1" x14ac:dyDescent="0.25">
      <c r="A58" s="4">
        <f t="shared" si="32"/>
        <v>23</v>
      </c>
      <c r="B58" s="4">
        <f>IFERROR(IF($A$5&gt;=A58,SMALL('R-6'!$F$8:$F$1008,$A$6+A58),0),0)</f>
        <v>0</v>
      </c>
      <c r="C58" s="4">
        <f>IFERROR(IF(B$5&gt;=$A58,SMALL('R-7'!$G$9:$G$1008,B$6+$A58),0),0)</f>
        <v>0</v>
      </c>
      <c r="D58" s="4">
        <f>IFERROR(IF(C$5&gt;=$A58,SMALL('R-8'!$F$13:$F$1012,C$6+$A58),0),0)</f>
        <v>0</v>
      </c>
      <c r="E58" s="4">
        <f>IFERROR(IF(D$5&gt;=$A58,SMALL('R-8क'!$F$10:$F$1009,D$6+$A58),0),0)</f>
        <v>0</v>
      </c>
      <c r="F58" s="4">
        <f t="shared" si="31"/>
        <v>0</v>
      </c>
      <c r="G58" s="4">
        <f t="shared" si="31"/>
        <v>0</v>
      </c>
      <c r="H58" s="4">
        <f t="shared" si="30"/>
        <v>0</v>
      </c>
      <c r="I58" s="4">
        <f t="shared" si="30"/>
        <v>0</v>
      </c>
      <c r="O58" s="241">
        <f t="shared" si="33"/>
        <v>0</v>
      </c>
      <c r="P58" s="894">
        <f>IFERROR(IF($O58&gt;=1,VLOOKUP($B58,'R-6'!$G$8:$AL$1008,2,0),0),0)</f>
        <v>0</v>
      </c>
      <c r="Q58" s="895"/>
      <c r="R58" s="896"/>
      <c r="S58" s="846" t="str">
        <f>IFERROR(IF($O58&gt;=1,VLOOKUP($B58,'R-6'!$G$8:$AL$1008,4,0),""),"")</f>
        <v/>
      </c>
      <c r="T58" s="847"/>
      <c r="U58" s="848"/>
      <c r="V58" s="846" t="str">
        <f>IFERROR(IF($O58&gt;=1,VLOOKUP($B58,'R-6'!$G$8:$AL$1008,6,0),""),"")</f>
        <v/>
      </c>
      <c r="W58" s="897"/>
      <c r="X58" s="897"/>
      <c r="Y58" s="884" t="str">
        <f>IFERROR(IF($O58&gt;=1,VLOOKUP($B58,'R-6'!$G$8:$AL$1008,8,0),""),"")</f>
        <v/>
      </c>
      <c r="Z58" s="898"/>
      <c r="AA58" s="544" t="str">
        <f>IFERROR(IF($O58&gt;=1,VLOOKUP($B58,'R-6'!$G$8:$AL$1008,28,0),""),"")</f>
        <v/>
      </c>
      <c r="AB58" s="545"/>
      <c r="AC58" s="849"/>
      <c r="AD58" s="883"/>
      <c r="AE58" s="884"/>
      <c r="AF58" s="885"/>
      <c r="AG58" s="883"/>
      <c r="AH58" s="884"/>
      <c r="AI58" s="885"/>
      <c r="AJ58" s="241">
        <f t="shared" si="34"/>
        <v>0</v>
      </c>
      <c r="AK58" s="894">
        <f>IFERROR(IF($AJ58&gt;=1,VLOOKUP($C58,'R-7'!$H$9:$AD$1008,2,0),0),0)</f>
        <v>0</v>
      </c>
      <c r="AL58" s="895"/>
      <c r="AM58" s="896"/>
      <c r="AN58" s="846" t="str">
        <f>IFERROR(IF($AJ58&gt;=1,VLOOKUP($C58,'R-7'!$H$9:$AD$1008,4,0),""),"")</f>
        <v/>
      </c>
      <c r="AO58" s="847"/>
      <c r="AP58" s="848"/>
      <c r="AQ58" s="241" t="str">
        <f>IFERROR(IF($AJ58&gt;=1,VLOOKUP($C58,'R-7'!$H$9:$AD$1008,6,0),""),"")</f>
        <v/>
      </c>
      <c r="AR58" s="883" t="str">
        <f>IFERROR(IF($AJ58&gt;=1,VLOOKUP($C58,'R-7'!$H$9:$AD$1008,7,0),""),"")</f>
        <v/>
      </c>
      <c r="AS58" s="885"/>
      <c r="AT58" s="846" t="str">
        <f>IFERROR(IF($AJ58&gt;=1,VLOOKUP($C58,'R-7'!$H$9:$AD$1008,9,0),""),"")</f>
        <v/>
      </c>
      <c r="AU58" s="847"/>
      <c r="AV58" s="848"/>
      <c r="AW58" s="844" t="str">
        <f>IFERROR(IF($AJ58&gt;=1,VLOOKUP($C58,'R-7'!$H$9:$AD$1008,14,0),""),"")</f>
        <v/>
      </c>
      <c r="AX58" s="844"/>
      <c r="AY58" s="844"/>
      <c r="AZ58" s="844"/>
      <c r="BA58" s="844"/>
      <c r="BB58" s="844"/>
      <c r="BC58" s="844"/>
      <c r="BD58" s="844"/>
      <c r="BE58" s="241">
        <f t="shared" si="35"/>
        <v>0</v>
      </c>
      <c r="BF58" s="845">
        <f>IFERROR(IF($BE58&gt;=1,VLOOKUP($D58,'R-8'!$G$13:$AG$1012,2,0),0),0)</f>
        <v>0</v>
      </c>
      <c r="BG58" s="845"/>
      <c r="BH58" s="845"/>
      <c r="BI58" s="846" t="str">
        <f>IFERROR(IF($BE58&gt;=1,VLOOKUP($D58,'R-8'!$G$13:$AG$1012,3,0),""),"")</f>
        <v/>
      </c>
      <c r="BJ58" s="847"/>
      <c r="BK58" s="847"/>
      <c r="BL58" s="848"/>
      <c r="BM58" s="844" t="str">
        <f>IFERROR(IF($BE58&gt;=1,VLOOKUP($D58,'R-8'!$G$13:$AG$1012,5,0),""),"")</f>
        <v/>
      </c>
      <c r="BN58" s="844"/>
      <c r="BO58" s="844" t="str">
        <f>IFERROR(IF($BE58&gt;=1,VLOOKUP($D58,'R-8'!$G$13:$AG$1012,6,0),""),"")</f>
        <v/>
      </c>
      <c r="BP58" s="844"/>
      <c r="BQ58" s="846" t="str">
        <f>IFERROR(IF($BE58&gt;=1,VLOOKUP($D58,'R-8'!$G$13:$AG$1012,2,0),""),"")</f>
        <v/>
      </c>
      <c r="BR58" s="847"/>
      <c r="BS58" s="848"/>
      <c r="BT58" s="844"/>
      <c r="BU58" s="844"/>
      <c r="BV58" s="844"/>
      <c r="BW58" s="844"/>
      <c r="BX58" s="844"/>
      <c r="BY58" s="844"/>
      <c r="BZ58" s="241">
        <f t="shared" si="36"/>
        <v>0</v>
      </c>
      <c r="CA58" s="845">
        <f>IFERROR(IF($BZ58&gt;=1,VLOOKUP($E58,'R-8क'!$G$10:$AA$1009,2,0),0),0)</f>
        <v>0</v>
      </c>
      <c r="CB58" s="845"/>
      <c r="CC58" s="845"/>
      <c r="CD58" s="846" t="str">
        <f>IFERROR(IF($BZ58&gt;=1,VLOOKUP($E58,'R-8क'!$G$10:$AA$1009,3,0),""),"")</f>
        <v/>
      </c>
      <c r="CE58" s="847"/>
      <c r="CF58" s="848"/>
      <c r="CG58" s="846" t="str">
        <f>IFERROR(IF($BZ58&gt;=1,VLOOKUP($E58,'R-8क'!$G$10:$AA$1009,4,0),""),"")</f>
        <v/>
      </c>
      <c r="CH58" s="847"/>
      <c r="CI58" s="847"/>
      <c r="CJ58" s="848"/>
      <c r="CK58" s="242" t="str">
        <f>IFERROR(IF($BZ58&gt;=1,VLOOKUP($E58,'R-8क'!$G$10:$AA$1009,6,0),""),"")</f>
        <v/>
      </c>
      <c r="CL58" s="243" t="str">
        <f>IFERROR(IF($BZ58&gt;=1,VLOOKUP($E58,'R-8क'!$G$10:$AA$1009,7,0),""),"")</f>
        <v/>
      </c>
      <c r="CM58" s="544" t="str">
        <f>IFERROR(IF($BZ58&gt;=1,VLOOKUP($E58,'R-8क'!$G$10:$AA$1009,8,0),""),"")</f>
        <v/>
      </c>
      <c r="CN58" s="545"/>
      <c r="CO58" s="849"/>
      <c r="CP58" s="850" t="str">
        <f>IFERROR(IF($BZ58&gt;=1,VLOOKUP($E58,'R-8क'!$G$10:$AA$1009,16,0),""),"")</f>
        <v/>
      </c>
      <c r="CQ58" s="850"/>
      <c r="CR58" s="850"/>
      <c r="CS58" s="851"/>
      <c r="CT58" s="851"/>
      <c r="CU58" s="928">
        <f t="shared" si="37"/>
        <v>0</v>
      </c>
      <c r="CV58" s="929"/>
      <c r="CW58" s="930"/>
      <c r="CX58" s="908">
        <f>IFERROR(IF($CU58&gt;=2000,COUNTIFS('R-6'!$G$8:$G$1008,"&gt;=1",'R-6'!$H$8:$H$1008,$CU58),0),0)</f>
        <v>0</v>
      </c>
      <c r="CY58" s="909"/>
      <c r="CZ58" s="910"/>
      <c r="DA58" s="908">
        <f>IFERROR(IF($CU58&gt;=2000,COUNTIFS('R-7'!$H$9:$H$1008,"&gt;=1",'R-7'!$I$9:$I$1008,$CU58),0),0)</f>
        <v>0</v>
      </c>
      <c r="DB58" s="909"/>
      <c r="DC58" s="910"/>
      <c r="DD58" s="908">
        <f>IFERROR(IF($CU58&gt;=2000,COUNTIFS('R-8'!$G$13:$G$1012,"&gt;=1",'R-8'!$H$13:$H$1012,$CU58),0),0)</f>
        <v>0</v>
      </c>
      <c r="DE58" s="909"/>
      <c r="DF58" s="910"/>
      <c r="DG58" s="908">
        <f>IFERROR(IF($CU58&gt;=2000,COUNTIFS('R-8क'!$G$10:$G$1009,"&gt;=1",'R-8क'!$H$10:$H$1009,$CU58),0),0)</f>
        <v>0</v>
      </c>
      <c r="DH58" s="909"/>
      <c r="DI58" s="910"/>
      <c r="DJ58" s="911"/>
      <c r="DK58" s="912"/>
      <c r="DL58" s="913"/>
      <c r="DM58" s="914">
        <f t="shared" si="38"/>
        <v>0</v>
      </c>
      <c r="DN58" s="915"/>
      <c r="DO58" s="916"/>
      <c r="DP58" s="97">
        <v>42</v>
      </c>
      <c r="DQ58" s="97">
        <f t="shared" ref="DQ58:DQ76" si="39">P96</f>
        <v>0</v>
      </c>
      <c r="DR58" s="97">
        <f t="shared" ref="DR58:DR76" si="40">AK96</f>
        <v>0</v>
      </c>
      <c r="DS58" s="97">
        <f t="shared" ref="DS58:DS76" si="41">BF96</f>
        <v>0</v>
      </c>
      <c r="DT58" s="97">
        <f t="shared" ref="DT58:DT76" si="42">CA96</f>
        <v>0</v>
      </c>
      <c r="DU58" s="4">
        <f t="shared" si="16"/>
        <v>200</v>
      </c>
      <c r="DV58" s="4">
        <f t="shared" si="17"/>
        <v>0</v>
      </c>
      <c r="DW58" s="4">
        <f t="shared" si="18"/>
        <v>0</v>
      </c>
      <c r="DX58" s="4">
        <f t="shared" si="19"/>
        <v>0</v>
      </c>
      <c r="DY58" s="4">
        <f t="shared" si="12"/>
        <v>240</v>
      </c>
      <c r="DZ58" s="4">
        <f t="shared" si="13"/>
        <v>0</v>
      </c>
      <c r="EA58" s="4">
        <f t="shared" si="14"/>
        <v>0</v>
      </c>
      <c r="EB58" s="4">
        <f t="shared" si="15"/>
        <v>0</v>
      </c>
    </row>
    <row r="59" spans="1:132" ht="24" customHeight="1" x14ac:dyDescent="0.25">
      <c r="A59" s="4">
        <f t="shared" si="32"/>
        <v>24</v>
      </c>
      <c r="B59" s="4">
        <f>IFERROR(IF($A$5&gt;=A59,SMALL('R-6'!$F$8:$F$1008,$A$6+A59),0),0)</f>
        <v>0</v>
      </c>
      <c r="C59" s="4">
        <f>IFERROR(IF(B$5&gt;=$A59,SMALL('R-7'!$G$9:$G$1008,B$6+$A59),0),0)</f>
        <v>0</v>
      </c>
      <c r="D59" s="4">
        <f>IFERROR(IF(C$5&gt;=$A59,SMALL('R-8'!$F$13:$F$1012,C$6+$A59),0),0)</f>
        <v>0</v>
      </c>
      <c r="E59" s="4">
        <f>IFERROR(IF(D$5&gt;=$A59,SMALL('R-8क'!$F$10:$F$1009,D$6+$A59),0),0)</f>
        <v>0</v>
      </c>
      <c r="F59" s="4">
        <f t="shared" si="31"/>
        <v>0</v>
      </c>
      <c r="G59" s="4">
        <f t="shared" si="31"/>
        <v>0</v>
      </c>
      <c r="H59" s="4">
        <f t="shared" si="30"/>
        <v>0</v>
      </c>
      <c r="I59" s="4">
        <f t="shared" si="30"/>
        <v>0</v>
      </c>
      <c r="O59" s="241">
        <f t="shared" si="33"/>
        <v>0</v>
      </c>
      <c r="P59" s="894">
        <f>IFERROR(IF($O59&gt;=1,VLOOKUP($B59,'R-6'!$G$8:$AL$1008,2,0),0),0)</f>
        <v>0</v>
      </c>
      <c r="Q59" s="895"/>
      <c r="R59" s="896"/>
      <c r="S59" s="846" t="str">
        <f>IFERROR(IF($O59&gt;=1,VLOOKUP($B59,'R-6'!$G$8:$AL$1008,4,0),""),"")</f>
        <v/>
      </c>
      <c r="T59" s="847"/>
      <c r="U59" s="848"/>
      <c r="V59" s="846" t="str">
        <f>IFERROR(IF($O59&gt;=1,VLOOKUP($B59,'R-6'!$G$8:$AL$1008,6,0),""),"")</f>
        <v/>
      </c>
      <c r="W59" s="897"/>
      <c r="X59" s="897"/>
      <c r="Y59" s="884" t="str">
        <f>IFERROR(IF($O59&gt;=1,VLOOKUP($B59,'R-6'!$G$8:$AL$1008,8,0),""),"")</f>
        <v/>
      </c>
      <c r="Z59" s="898"/>
      <c r="AA59" s="544" t="str">
        <f>IFERROR(IF($O59&gt;=1,VLOOKUP($B59,'R-6'!$G$8:$AL$1008,28,0),""),"")</f>
        <v/>
      </c>
      <c r="AB59" s="545"/>
      <c r="AC59" s="849"/>
      <c r="AD59" s="883"/>
      <c r="AE59" s="884"/>
      <c r="AF59" s="885"/>
      <c r="AG59" s="883"/>
      <c r="AH59" s="884"/>
      <c r="AI59" s="885"/>
      <c r="AJ59" s="241">
        <f t="shared" si="34"/>
        <v>0</v>
      </c>
      <c r="AK59" s="894">
        <f>IFERROR(IF($AJ59&gt;=1,VLOOKUP($C59,'R-7'!$H$9:$AD$1008,2,0),0),0)</f>
        <v>0</v>
      </c>
      <c r="AL59" s="895"/>
      <c r="AM59" s="896"/>
      <c r="AN59" s="846" t="str">
        <f>IFERROR(IF($AJ59&gt;=1,VLOOKUP($C59,'R-7'!$H$9:$AD$1008,4,0),""),"")</f>
        <v/>
      </c>
      <c r="AO59" s="847"/>
      <c r="AP59" s="848"/>
      <c r="AQ59" s="241" t="str">
        <f>IFERROR(IF($AJ59&gt;=1,VLOOKUP($C59,'R-7'!$H$9:$AD$1008,6,0),""),"")</f>
        <v/>
      </c>
      <c r="AR59" s="883" t="str">
        <f>IFERROR(IF($AJ59&gt;=1,VLOOKUP($C59,'R-7'!$H$9:$AD$1008,7,0),""),"")</f>
        <v/>
      </c>
      <c r="AS59" s="885"/>
      <c r="AT59" s="846" t="str">
        <f>IFERROR(IF($AJ59&gt;=1,VLOOKUP($C59,'R-7'!$H$9:$AD$1008,9,0),""),"")</f>
        <v/>
      </c>
      <c r="AU59" s="847"/>
      <c r="AV59" s="848"/>
      <c r="AW59" s="844" t="str">
        <f>IFERROR(IF($AJ59&gt;=1,VLOOKUP($C59,'R-7'!$H$9:$AD$1008,14,0),""),"")</f>
        <v/>
      </c>
      <c r="AX59" s="844"/>
      <c r="AY59" s="844"/>
      <c r="AZ59" s="844"/>
      <c r="BA59" s="844"/>
      <c r="BB59" s="844"/>
      <c r="BC59" s="844"/>
      <c r="BD59" s="844"/>
      <c r="BE59" s="241">
        <f t="shared" si="35"/>
        <v>0</v>
      </c>
      <c r="BF59" s="845">
        <f>IFERROR(IF($BE59&gt;=1,VLOOKUP($D59,'R-8'!$G$13:$AG$1012,2,0),0),0)</f>
        <v>0</v>
      </c>
      <c r="BG59" s="845"/>
      <c r="BH59" s="845"/>
      <c r="BI59" s="846" t="str">
        <f>IFERROR(IF($BE59&gt;=1,VLOOKUP($D59,'R-8'!$G$13:$AG$1012,3,0),""),"")</f>
        <v/>
      </c>
      <c r="BJ59" s="847"/>
      <c r="BK59" s="847"/>
      <c r="BL59" s="848"/>
      <c r="BM59" s="844" t="str">
        <f>IFERROR(IF($BE59&gt;=1,VLOOKUP($D59,'R-8'!$G$13:$AG$1012,5,0),""),"")</f>
        <v/>
      </c>
      <c r="BN59" s="844"/>
      <c r="BO59" s="844" t="str">
        <f>IFERROR(IF($BE59&gt;=1,VLOOKUP($D59,'R-8'!$G$13:$AG$1012,6,0),""),"")</f>
        <v/>
      </c>
      <c r="BP59" s="844"/>
      <c r="BQ59" s="846" t="str">
        <f>IFERROR(IF($BE59&gt;=1,VLOOKUP($D59,'R-8'!$G$13:$AG$1012,2,0),""),"")</f>
        <v/>
      </c>
      <c r="BR59" s="847"/>
      <c r="BS59" s="848"/>
      <c r="BT59" s="844"/>
      <c r="BU59" s="844"/>
      <c r="BV59" s="844"/>
      <c r="BW59" s="844"/>
      <c r="BX59" s="844"/>
      <c r="BY59" s="844"/>
      <c r="BZ59" s="241">
        <f t="shared" si="36"/>
        <v>0</v>
      </c>
      <c r="CA59" s="845">
        <f>IFERROR(IF($BZ59&gt;=1,VLOOKUP($E59,'R-8क'!$G$10:$AA$1009,2,0),0),0)</f>
        <v>0</v>
      </c>
      <c r="CB59" s="845"/>
      <c r="CC59" s="845"/>
      <c r="CD59" s="846" t="str">
        <f>IFERROR(IF($BZ59&gt;=1,VLOOKUP($E59,'R-8क'!$G$10:$AA$1009,3,0),""),"")</f>
        <v/>
      </c>
      <c r="CE59" s="847"/>
      <c r="CF59" s="848"/>
      <c r="CG59" s="846" t="str">
        <f>IFERROR(IF($BZ59&gt;=1,VLOOKUP($E59,'R-8क'!$G$10:$AA$1009,4,0),""),"")</f>
        <v/>
      </c>
      <c r="CH59" s="847"/>
      <c r="CI59" s="847"/>
      <c r="CJ59" s="848"/>
      <c r="CK59" s="242" t="str">
        <f>IFERROR(IF($BZ59&gt;=1,VLOOKUP($E59,'R-8क'!$G$10:$AA$1009,6,0),""),"")</f>
        <v/>
      </c>
      <c r="CL59" s="243" t="str">
        <f>IFERROR(IF($BZ59&gt;=1,VLOOKUP($E59,'R-8क'!$G$10:$AA$1009,7,0),""),"")</f>
        <v/>
      </c>
      <c r="CM59" s="544" t="str">
        <f>IFERROR(IF($BZ59&gt;=1,VLOOKUP($E59,'R-8क'!$G$10:$AA$1009,8,0),""),"")</f>
        <v/>
      </c>
      <c r="CN59" s="545"/>
      <c r="CO59" s="849"/>
      <c r="CP59" s="850" t="str">
        <f>IFERROR(IF($BZ59&gt;=1,VLOOKUP($E59,'R-8क'!$G$10:$AA$1009,16,0),""),"")</f>
        <v/>
      </c>
      <c r="CQ59" s="850"/>
      <c r="CR59" s="850"/>
      <c r="CS59" s="851"/>
      <c r="CT59" s="851"/>
      <c r="CU59" s="928">
        <f t="shared" si="37"/>
        <v>0</v>
      </c>
      <c r="CV59" s="929"/>
      <c r="CW59" s="930"/>
      <c r="CX59" s="908">
        <f>IFERROR(IF($CU59&gt;=2000,COUNTIFS('R-6'!$G$8:$G$1008,"&gt;=1",'R-6'!$H$8:$H$1008,$CU59),0),0)</f>
        <v>0</v>
      </c>
      <c r="CY59" s="909"/>
      <c r="CZ59" s="910"/>
      <c r="DA59" s="908">
        <f>IFERROR(IF($CU59&gt;=2000,COUNTIFS('R-7'!$H$9:$H$1008,"&gt;=1",'R-7'!$I$9:$I$1008,$CU59),0),0)</f>
        <v>0</v>
      </c>
      <c r="DB59" s="909"/>
      <c r="DC59" s="910"/>
      <c r="DD59" s="908">
        <f>IFERROR(IF($CU59&gt;=2000,COUNTIFS('R-8'!$G$13:$G$1012,"&gt;=1",'R-8'!$H$13:$H$1012,$CU59),0),0)</f>
        <v>0</v>
      </c>
      <c r="DE59" s="909"/>
      <c r="DF59" s="910"/>
      <c r="DG59" s="908">
        <f>IFERROR(IF($CU59&gt;=2000,COUNTIFS('R-8क'!$G$10:$G$1009,"&gt;=1",'R-8क'!$H$10:$H$1009,$CU59),0),0)</f>
        <v>0</v>
      </c>
      <c r="DH59" s="909"/>
      <c r="DI59" s="910"/>
      <c r="DJ59" s="911"/>
      <c r="DK59" s="912"/>
      <c r="DL59" s="913"/>
      <c r="DM59" s="914">
        <f t="shared" si="38"/>
        <v>0</v>
      </c>
      <c r="DN59" s="915"/>
      <c r="DO59" s="916"/>
      <c r="DP59" s="97">
        <v>43</v>
      </c>
      <c r="DQ59" s="97">
        <f t="shared" si="39"/>
        <v>0</v>
      </c>
      <c r="DR59" s="97">
        <f t="shared" si="40"/>
        <v>0</v>
      </c>
      <c r="DS59" s="97">
        <f t="shared" si="41"/>
        <v>0</v>
      </c>
      <c r="DT59" s="97">
        <f t="shared" si="42"/>
        <v>0</v>
      </c>
      <c r="DU59" s="4">
        <f t="shared" si="16"/>
        <v>200</v>
      </c>
      <c r="DV59" s="4">
        <f t="shared" si="17"/>
        <v>0</v>
      </c>
      <c r="DW59" s="4">
        <f t="shared" si="18"/>
        <v>0</v>
      </c>
      <c r="DX59" s="4">
        <f t="shared" si="19"/>
        <v>0</v>
      </c>
      <c r="DY59" s="4">
        <f t="shared" si="12"/>
        <v>240</v>
      </c>
      <c r="DZ59" s="4">
        <f t="shared" si="13"/>
        <v>0</v>
      </c>
      <c r="EA59" s="4">
        <f t="shared" si="14"/>
        <v>0</v>
      </c>
      <c r="EB59" s="4">
        <f t="shared" si="15"/>
        <v>0</v>
      </c>
    </row>
    <row r="60" spans="1:132" ht="24" customHeight="1" x14ac:dyDescent="0.25">
      <c r="A60" s="4">
        <f t="shared" si="32"/>
        <v>25</v>
      </c>
      <c r="B60" s="4">
        <f>IFERROR(IF($A$5&gt;=A60,SMALL('R-6'!$F$8:$F$1008,$A$6+A60),0),0)</f>
        <v>0</v>
      </c>
      <c r="C60" s="4">
        <f>IFERROR(IF(B$5&gt;=$A60,SMALL('R-7'!$G$9:$G$1008,B$6+$A60),0),0)</f>
        <v>0</v>
      </c>
      <c r="D60" s="4">
        <f>IFERROR(IF(C$5&gt;=$A60,SMALL('R-8'!$F$13:$F$1012,C$6+$A60),0),0)</f>
        <v>0</v>
      </c>
      <c r="E60" s="4">
        <f>IFERROR(IF(D$5&gt;=$A60,SMALL('R-8क'!$F$10:$F$1009,D$6+$A60),0),0)</f>
        <v>0</v>
      </c>
      <c r="F60" s="4">
        <f t="shared" si="31"/>
        <v>0</v>
      </c>
      <c r="G60" s="4">
        <f t="shared" si="31"/>
        <v>0</v>
      </c>
      <c r="H60" s="4">
        <f t="shared" si="30"/>
        <v>0</v>
      </c>
      <c r="I60" s="4">
        <f t="shared" si="30"/>
        <v>0</v>
      </c>
      <c r="O60" s="241">
        <f t="shared" si="33"/>
        <v>0</v>
      </c>
      <c r="P60" s="894">
        <f>IFERROR(IF($O60&gt;=1,VLOOKUP($B60,'R-6'!$G$8:$AL$1008,2,0),0),0)</f>
        <v>0</v>
      </c>
      <c r="Q60" s="895"/>
      <c r="R60" s="896"/>
      <c r="S60" s="846" t="str">
        <f>IFERROR(IF($O60&gt;=1,VLOOKUP($B60,'R-6'!$G$8:$AL$1008,4,0),""),"")</f>
        <v/>
      </c>
      <c r="T60" s="847"/>
      <c r="U60" s="848"/>
      <c r="V60" s="846" t="str">
        <f>IFERROR(IF($O60&gt;=1,VLOOKUP($B60,'R-6'!$G$8:$AL$1008,6,0),""),"")</f>
        <v/>
      </c>
      <c r="W60" s="897"/>
      <c r="X60" s="897"/>
      <c r="Y60" s="884" t="str">
        <f>IFERROR(IF($O60&gt;=1,VLOOKUP($B60,'R-6'!$G$8:$AL$1008,8,0),""),"")</f>
        <v/>
      </c>
      <c r="Z60" s="898"/>
      <c r="AA60" s="544" t="str">
        <f>IFERROR(IF($O60&gt;=1,VLOOKUP($B60,'R-6'!$G$8:$AL$1008,28,0),""),"")</f>
        <v/>
      </c>
      <c r="AB60" s="545"/>
      <c r="AC60" s="849"/>
      <c r="AD60" s="883"/>
      <c r="AE60" s="884"/>
      <c r="AF60" s="885"/>
      <c r="AG60" s="883"/>
      <c r="AH60" s="884"/>
      <c r="AI60" s="885"/>
      <c r="AJ60" s="241">
        <f t="shared" si="34"/>
        <v>0</v>
      </c>
      <c r="AK60" s="894">
        <f>IFERROR(IF($AJ60&gt;=1,VLOOKUP($C60,'R-7'!$H$9:$AD$1008,2,0),0),0)</f>
        <v>0</v>
      </c>
      <c r="AL60" s="895"/>
      <c r="AM60" s="896"/>
      <c r="AN60" s="846" t="str">
        <f>IFERROR(IF($AJ60&gt;=1,VLOOKUP($C60,'R-7'!$H$9:$AD$1008,4,0),""),"")</f>
        <v/>
      </c>
      <c r="AO60" s="847"/>
      <c r="AP60" s="848"/>
      <c r="AQ60" s="241" t="str">
        <f>IFERROR(IF($AJ60&gt;=1,VLOOKUP($C60,'R-7'!$H$9:$AD$1008,6,0),""),"")</f>
        <v/>
      </c>
      <c r="AR60" s="883" t="str">
        <f>IFERROR(IF($AJ60&gt;=1,VLOOKUP($C60,'R-7'!$H$9:$AD$1008,7,0),""),"")</f>
        <v/>
      </c>
      <c r="AS60" s="885"/>
      <c r="AT60" s="846" t="str">
        <f>IFERROR(IF($AJ60&gt;=1,VLOOKUP($C60,'R-7'!$H$9:$AD$1008,9,0),""),"")</f>
        <v/>
      </c>
      <c r="AU60" s="847"/>
      <c r="AV60" s="848"/>
      <c r="AW60" s="844" t="str">
        <f>IFERROR(IF($AJ60&gt;=1,VLOOKUP($C60,'R-7'!$H$9:$AD$1008,14,0),""),"")</f>
        <v/>
      </c>
      <c r="AX60" s="844"/>
      <c r="AY60" s="844"/>
      <c r="AZ60" s="844"/>
      <c r="BA60" s="844"/>
      <c r="BB60" s="844"/>
      <c r="BC60" s="844"/>
      <c r="BD60" s="844"/>
      <c r="BE60" s="241">
        <f t="shared" si="35"/>
        <v>0</v>
      </c>
      <c r="BF60" s="845">
        <f>IFERROR(IF($BE60&gt;=1,VLOOKUP($D60,'R-8'!$G$13:$AG$1012,2,0),0),0)</f>
        <v>0</v>
      </c>
      <c r="BG60" s="845"/>
      <c r="BH60" s="845"/>
      <c r="BI60" s="846" t="str">
        <f>IFERROR(IF($BE60&gt;=1,VLOOKUP($D60,'R-8'!$G$13:$AG$1012,3,0),""),"")</f>
        <v/>
      </c>
      <c r="BJ60" s="847"/>
      <c r="BK60" s="847"/>
      <c r="BL60" s="848"/>
      <c r="BM60" s="844" t="str">
        <f>IFERROR(IF($BE60&gt;=1,VLOOKUP($D60,'R-8'!$G$13:$AG$1012,5,0),""),"")</f>
        <v/>
      </c>
      <c r="BN60" s="844"/>
      <c r="BO60" s="844" t="str">
        <f>IFERROR(IF($BE60&gt;=1,VLOOKUP($D60,'R-8'!$G$13:$AG$1012,6,0),""),"")</f>
        <v/>
      </c>
      <c r="BP60" s="844"/>
      <c r="BQ60" s="846" t="str">
        <f>IFERROR(IF($BE60&gt;=1,VLOOKUP($D60,'R-8'!$G$13:$AG$1012,2,0),""),"")</f>
        <v/>
      </c>
      <c r="BR60" s="847"/>
      <c r="BS60" s="848"/>
      <c r="BT60" s="844"/>
      <c r="BU60" s="844"/>
      <c r="BV60" s="844"/>
      <c r="BW60" s="844"/>
      <c r="BX60" s="844"/>
      <c r="BY60" s="844"/>
      <c r="BZ60" s="241">
        <f t="shared" si="36"/>
        <v>0</v>
      </c>
      <c r="CA60" s="845">
        <f>IFERROR(IF($BZ60&gt;=1,VLOOKUP($E60,'R-8क'!$G$10:$AA$1009,2,0),0),0)</f>
        <v>0</v>
      </c>
      <c r="CB60" s="845"/>
      <c r="CC60" s="845"/>
      <c r="CD60" s="846" t="str">
        <f>IFERROR(IF($BZ60&gt;=1,VLOOKUP($E60,'R-8क'!$G$10:$AA$1009,3,0),""),"")</f>
        <v/>
      </c>
      <c r="CE60" s="847"/>
      <c r="CF60" s="848"/>
      <c r="CG60" s="846" t="str">
        <f>IFERROR(IF($BZ60&gt;=1,VLOOKUP($E60,'R-8क'!$G$10:$AA$1009,4,0),""),"")</f>
        <v/>
      </c>
      <c r="CH60" s="847"/>
      <c r="CI60" s="847"/>
      <c r="CJ60" s="848"/>
      <c r="CK60" s="242" t="str">
        <f>IFERROR(IF($BZ60&gt;=1,VLOOKUP($E60,'R-8क'!$G$10:$AA$1009,6,0),""),"")</f>
        <v/>
      </c>
      <c r="CL60" s="243" t="str">
        <f>IFERROR(IF($BZ60&gt;=1,VLOOKUP($E60,'R-8क'!$G$10:$AA$1009,7,0),""),"")</f>
        <v/>
      </c>
      <c r="CM60" s="544" t="str">
        <f>IFERROR(IF($BZ60&gt;=1,VLOOKUP($E60,'R-8क'!$G$10:$AA$1009,8,0),""),"")</f>
        <v/>
      </c>
      <c r="CN60" s="545"/>
      <c r="CO60" s="849"/>
      <c r="CP60" s="850" t="str">
        <f>IFERROR(IF($BZ60&gt;=1,VLOOKUP($E60,'R-8क'!$G$10:$AA$1009,16,0),""),"")</f>
        <v/>
      </c>
      <c r="CQ60" s="850"/>
      <c r="CR60" s="850"/>
      <c r="CS60" s="851"/>
      <c r="CT60" s="851"/>
      <c r="CU60" s="928">
        <f t="shared" si="37"/>
        <v>0</v>
      </c>
      <c r="CV60" s="929"/>
      <c r="CW60" s="930"/>
      <c r="CX60" s="908">
        <f>IFERROR(IF($CU60&gt;=2000,COUNTIFS('R-6'!$G$8:$G$1008,"&gt;=1",'R-6'!$H$8:$H$1008,$CU60),0),0)</f>
        <v>0</v>
      </c>
      <c r="CY60" s="909"/>
      <c r="CZ60" s="910"/>
      <c r="DA60" s="908">
        <f>IFERROR(IF($CU60&gt;=2000,COUNTIFS('R-7'!$H$9:$H$1008,"&gt;=1",'R-7'!$I$9:$I$1008,$CU60),0),0)</f>
        <v>0</v>
      </c>
      <c r="DB60" s="909"/>
      <c r="DC60" s="910"/>
      <c r="DD60" s="908">
        <f>IFERROR(IF($CU60&gt;=2000,COUNTIFS('R-8'!$G$13:$G$1012,"&gt;=1",'R-8'!$H$13:$H$1012,$CU60),0),0)</f>
        <v>0</v>
      </c>
      <c r="DE60" s="909"/>
      <c r="DF60" s="910"/>
      <c r="DG60" s="908">
        <f>IFERROR(IF($CU60&gt;=2000,COUNTIFS('R-8क'!$G$10:$G$1009,"&gt;=1",'R-8क'!$H$10:$H$1009,$CU60),0),0)</f>
        <v>0</v>
      </c>
      <c r="DH60" s="909"/>
      <c r="DI60" s="910"/>
      <c r="DJ60" s="911"/>
      <c r="DK60" s="912"/>
      <c r="DL60" s="913"/>
      <c r="DM60" s="914">
        <f t="shared" si="38"/>
        <v>0</v>
      </c>
      <c r="DN60" s="915"/>
      <c r="DO60" s="916"/>
      <c r="DP60" s="97">
        <v>44</v>
      </c>
      <c r="DQ60" s="97">
        <f t="shared" si="39"/>
        <v>0</v>
      </c>
      <c r="DR60" s="97">
        <f t="shared" si="40"/>
        <v>0</v>
      </c>
      <c r="DS60" s="97">
        <f t="shared" si="41"/>
        <v>0</v>
      </c>
      <c r="DT60" s="97">
        <f t="shared" si="42"/>
        <v>0</v>
      </c>
      <c r="DU60" s="4">
        <f t="shared" si="16"/>
        <v>200</v>
      </c>
      <c r="DV60" s="4">
        <f t="shared" si="17"/>
        <v>0</v>
      </c>
      <c r="DW60" s="4">
        <f t="shared" si="18"/>
        <v>0</v>
      </c>
      <c r="DX60" s="4">
        <f t="shared" si="19"/>
        <v>0</v>
      </c>
      <c r="DY60" s="4">
        <f t="shared" si="12"/>
        <v>240</v>
      </c>
      <c r="DZ60" s="4">
        <f t="shared" si="13"/>
        <v>0</v>
      </c>
      <c r="EA60" s="4">
        <f t="shared" si="14"/>
        <v>0</v>
      </c>
      <c r="EB60" s="4">
        <f t="shared" si="15"/>
        <v>0</v>
      </c>
    </row>
    <row r="61" spans="1:132" ht="24" customHeight="1" x14ac:dyDescent="0.25">
      <c r="A61" s="4">
        <f t="shared" si="32"/>
        <v>26</v>
      </c>
      <c r="B61" s="4">
        <f>IFERROR(IF($A$5&gt;=A61,SMALL('R-6'!$F$8:$F$1008,$A$6+A61),0),0)</f>
        <v>0</v>
      </c>
      <c r="C61" s="4">
        <f>IFERROR(IF(B$5&gt;=$A61,SMALL('R-7'!$G$9:$G$1008,B$6+$A61),0),0)</f>
        <v>0</v>
      </c>
      <c r="D61" s="4">
        <f>IFERROR(IF(C$5&gt;=$A61,SMALL('R-8'!$F$13:$F$1012,C$6+$A61),0),0)</f>
        <v>0</v>
      </c>
      <c r="E61" s="4">
        <f>IFERROR(IF(D$5&gt;=$A61,SMALL('R-8क'!$F$10:$F$1009,D$6+$A61),0),0)</f>
        <v>0</v>
      </c>
      <c r="F61" s="4">
        <f t="shared" si="31"/>
        <v>0</v>
      </c>
      <c r="G61" s="4">
        <f t="shared" si="31"/>
        <v>0</v>
      </c>
      <c r="H61" s="4">
        <f t="shared" ref="H61:H82" si="43">H60</f>
        <v>0</v>
      </c>
      <c r="I61" s="4">
        <f t="shared" ref="I61:I82" si="44">I60</f>
        <v>0</v>
      </c>
      <c r="O61" s="241">
        <f t="shared" si="33"/>
        <v>0</v>
      </c>
      <c r="P61" s="894">
        <f>IFERROR(IF($O61&gt;=1,VLOOKUP($B61,'R-6'!$G$8:$AL$1008,2,0),0),0)</f>
        <v>0</v>
      </c>
      <c r="Q61" s="895"/>
      <c r="R61" s="896"/>
      <c r="S61" s="846" t="str">
        <f>IFERROR(IF($O61&gt;=1,VLOOKUP($B61,'R-6'!$G$8:$AL$1008,4,0),""),"")</f>
        <v/>
      </c>
      <c r="T61" s="847"/>
      <c r="U61" s="848"/>
      <c r="V61" s="846" t="str">
        <f>IFERROR(IF($O61&gt;=1,VLOOKUP($B61,'R-6'!$G$8:$AL$1008,6,0),""),"")</f>
        <v/>
      </c>
      <c r="W61" s="897"/>
      <c r="X61" s="897"/>
      <c r="Y61" s="884" t="str">
        <f>IFERROR(IF($O61&gt;=1,VLOOKUP($B61,'R-6'!$G$8:$AL$1008,8,0),""),"")</f>
        <v/>
      </c>
      <c r="Z61" s="898"/>
      <c r="AA61" s="544" t="str">
        <f>IFERROR(IF($O61&gt;=1,VLOOKUP($B61,'R-6'!$G$8:$AL$1008,28,0),""),"")</f>
        <v/>
      </c>
      <c r="AB61" s="545"/>
      <c r="AC61" s="849"/>
      <c r="AD61" s="883"/>
      <c r="AE61" s="884"/>
      <c r="AF61" s="885"/>
      <c r="AG61" s="883"/>
      <c r="AH61" s="884"/>
      <c r="AI61" s="885"/>
      <c r="AJ61" s="241">
        <f t="shared" si="34"/>
        <v>0</v>
      </c>
      <c r="AK61" s="894">
        <f>IFERROR(IF($AJ61&gt;=1,VLOOKUP($C61,'R-7'!$H$9:$AD$1008,2,0),0),0)</f>
        <v>0</v>
      </c>
      <c r="AL61" s="895"/>
      <c r="AM61" s="896"/>
      <c r="AN61" s="846" t="str">
        <f>IFERROR(IF($AJ61&gt;=1,VLOOKUP($C61,'R-7'!$H$9:$AD$1008,4,0),""),"")</f>
        <v/>
      </c>
      <c r="AO61" s="847"/>
      <c r="AP61" s="848"/>
      <c r="AQ61" s="241" t="str">
        <f>IFERROR(IF($AJ61&gt;=1,VLOOKUP($C61,'R-7'!$H$9:$AD$1008,6,0),""),"")</f>
        <v/>
      </c>
      <c r="AR61" s="883" t="str">
        <f>IFERROR(IF($AJ61&gt;=1,VLOOKUP($C61,'R-7'!$H$9:$AD$1008,7,0),""),"")</f>
        <v/>
      </c>
      <c r="AS61" s="885"/>
      <c r="AT61" s="846" t="str">
        <f>IFERROR(IF($AJ61&gt;=1,VLOOKUP($C61,'R-7'!$H$9:$AD$1008,9,0),""),"")</f>
        <v/>
      </c>
      <c r="AU61" s="847"/>
      <c r="AV61" s="848"/>
      <c r="AW61" s="844" t="str">
        <f>IFERROR(IF($AJ61&gt;=1,VLOOKUP($C61,'R-7'!$H$9:$AD$1008,14,0),""),"")</f>
        <v/>
      </c>
      <c r="AX61" s="844"/>
      <c r="AY61" s="844"/>
      <c r="AZ61" s="844"/>
      <c r="BA61" s="844"/>
      <c r="BB61" s="844"/>
      <c r="BC61" s="844"/>
      <c r="BD61" s="844"/>
      <c r="BE61" s="241">
        <f t="shared" si="35"/>
        <v>0</v>
      </c>
      <c r="BF61" s="845">
        <f>IFERROR(IF($BE61&gt;=1,VLOOKUP($D61,'R-8'!$G$13:$AG$1012,2,0),0),0)</f>
        <v>0</v>
      </c>
      <c r="BG61" s="845"/>
      <c r="BH61" s="845"/>
      <c r="BI61" s="846" t="str">
        <f>IFERROR(IF($BE61&gt;=1,VLOOKUP($D61,'R-8'!$G$13:$AG$1012,3,0),""),"")</f>
        <v/>
      </c>
      <c r="BJ61" s="847"/>
      <c r="BK61" s="847"/>
      <c r="BL61" s="848"/>
      <c r="BM61" s="844" t="str">
        <f>IFERROR(IF($BE61&gt;=1,VLOOKUP($D61,'R-8'!$G$13:$AG$1012,5,0),""),"")</f>
        <v/>
      </c>
      <c r="BN61" s="844"/>
      <c r="BO61" s="844" t="str">
        <f>IFERROR(IF($BE61&gt;=1,VLOOKUP($D61,'R-8'!$G$13:$AG$1012,6,0),""),"")</f>
        <v/>
      </c>
      <c r="BP61" s="844"/>
      <c r="BQ61" s="846" t="str">
        <f>IFERROR(IF($BE61&gt;=1,VLOOKUP($D61,'R-8'!$G$13:$AG$1012,2,0),""),"")</f>
        <v/>
      </c>
      <c r="BR61" s="847"/>
      <c r="BS61" s="848"/>
      <c r="BT61" s="844"/>
      <c r="BU61" s="844"/>
      <c r="BV61" s="844"/>
      <c r="BW61" s="844"/>
      <c r="BX61" s="844"/>
      <c r="BY61" s="844"/>
      <c r="BZ61" s="241">
        <f t="shared" si="36"/>
        <v>0</v>
      </c>
      <c r="CA61" s="845">
        <f>IFERROR(IF($BZ61&gt;=1,VLOOKUP($E61,'R-8क'!$G$10:$AA$1009,2,0),0),0)</f>
        <v>0</v>
      </c>
      <c r="CB61" s="845"/>
      <c r="CC61" s="845"/>
      <c r="CD61" s="846" t="str">
        <f>IFERROR(IF($BZ61&gt;=1,VLOOKUP($E61,'R-8क'!$G$10:$AA$1009,3,0),""),"")</f>
        <v/>
      </c>
      <c r="CE61" s="847"/>
      <c r="CF61" s="848"/>
      <c r="CG61" s="846" t="str">
        <f>IFERROR(IF($BZ61&gt;=1,VLOOKUP($E61,'R-8क'!$G$10:$AA$1009,4,0),""),"")</f>
        <v/>
      </c>
      <c r="CH61" s="847"/>
      <c r="CI61" s="847"/>
      <c r="CJ61" s="848"/>
      <c r="CK61" s="242" t="str">
        <f>IFERROR(IF($BZ61&gt;=1,VLOOKUP($E61,'R-8क'!$G$10:$AA$1009,6,0),""),"")</f>
        <v/>
      </c>
      <c r="CL61" s="243" t="str">
        <f>IFERROR(IF($BZ61&gt;=1,VLOOKUP($E61,'R-8क'!$G$10:$AA$1009,7,0),""),"")</f>
        <v/>
      </c>
      <c r="CM61" s="544" t="str">
        <f>IFERROR(IF($BZ61&gt;=1,VLOOKUP($E61,'R-8क'!$G$10:$AA$1009,8,0),""),"")</f>
        <v/>
      </c>
      <c r="CN61" s="545"/>
      <c r="CO61" s="849"/>
      <c r="CP61" s="850" t="str">
        <f>IFERROR(IF($BZ61&gt;=1,VLOOKUP($E61,'R-8क'!$G$10:$AA$1009,16,0),""),"")</f>
        <v/>
      </c>
      <c r="CQ61" s="850"/>
      <c r="CR61" s="850"/>
      <c r="CS61" s="851"/>
      <c r="CT61" s="851"/>
      <c r="CU61" s="928">
        <f t="shared" si="37"/>
        <v>0</v>
      </c>
      <c r="CV61" s="929"/>
      <c r="CW61" s="930"/>
      <c r="CX61" s="908">
        <f>IFERROR(IF($CU61&gt;=2000,COUNTIFS('R-6'!$G$8:$G$1008,"&gt;=1",'R-6'!$H$8:$H$1008,$CU61),0),0)</f>
        <v>0</v>
      </c>
      <c r="CY61" s="909"/>
      <c r="CZ61" s="910"/>
      <c r="DA61" s="908">
        <f>IFERROR(IF($CU61&gt;=2000,COUNTIFS('R-7'!$H$9:$H$1008,"&gt;=1",'R-7'!$I$9:$I$1008,$CU61),0),0)</f>
        <v>0</v>
      </c>
      <c r="DB61" s="909"/>
      <c r="DC61" s="910"/>
      <c r="DD61" s="908">
        <f>IFERROR(IF($CU61&gt;=2000,COUNTIFS('R-8'!$G$13:$G$1012,"&gt;=1",'R-8'!$H$13:$H$1012,$CU61),0),0)</f>
        <v>0</v>
      </c>
      <c r="DE61" s="909"/>
      <c r="DF61" s="910"/>
      <c r="DG61" s="908">
        <f>IFERROR(IF($CU61&gt;=2000,COUNTIFS('R-8क'!$G$10:$G$1009,"&gt;=1",'R-8क'!$H$10:$H$1009,$CU61),0),0)</f>
        <v>0</v>
      </c>
      <c r="DH61" s="909"/>
      <c r="DI61" s="910"/>
      <c r="DJ61" s="911"/>
      <c r="DK61" s="912"/>
      <c r="DL61" s="913"/>
      <c r="DM61" s="914">
        <f t="shared" si="38"/>
        <v>0</v>
      </c>
      <c r="DN61" s="915"/>
      <c r="DO61" s="916"/>
      <c r="DP61" s="97">
        <v>45</v>
      </c>
      <c r="DQ61" s="97">
        <f t="shared" si="39"/>
        <v>0</v>
      </c>
      <c r="DR61" s="97">
        <f t="shared" si="40"/>
        <v>0</v>
      </c>
      <c r="DS61" s="97">
        <f t="shared" si="41"/>
        <v>0</v>
      </c>
      <c r="DT61" s="97">
        <f t="shared" si="42"/>
        <v>0</v>
      </c>
      <c r="DU61" s="4">
        <f t="shared" si="16"/>
        <v>200</v>
      </c>
      <c r="DV61" s="4">
        <f t="shared" si="17"/>
        <v>0</v>
      </c>
      <c r="DW61" s="4">
        <f t="shared" si="18"/>
        <v>0</v>
      </c>
      <c r="DX61" s="4">
        <f t="shared" si="19"/>
        <v>0</v>
      </c>
      <c r="DY61" s="4">
        <f t="shared" si="12"/>
        <v>240</v>
      </c>
      <c r="DZ61" s="4">
        <f t="shared" si="13"/>
        <v>0</v>
      </c>
      <c r="EA61" s="4">
        <f t="shared" si="14"/>
        <v>0</v>
      </c>
      <c r="EB61" s="4">
        <f t="shared" si="15"/>
        <v>0</v>
      </c>
    </row>
    <row r="62" spans="1:132" ht="24" customHeight="1" x14ac:dyDescent="0.25">
      <c r="A62" s="4">
        <f t="shared" si="32"/>
        <v>27</v>
      </c>
      <c r="B62" s="4">
        <f>IFERROR(IF($A$5&gt;=A62,SMALL('R-6'!$F$8:$F$1008,$A$6+A62),0),0)</f>
        <v>0</v>
      </c>
      <c r="C62" s="4">
        <f>IFERROR(IF(B$5&gt;=$A62,SMALL('R-7'!$G$9:$G$1008,B$6+$A62),0),0)</f>
        <v>0</v>
      </c>
      <c r="D62" s="4">
        <f>IFERROR(IF(C$5&gt;=$A62,SMALL('R-8'!$F$13:$F$1012,C$6+$A62),0),0)</f>
        <v>0</v>
      </c>
      <c r="E62" s="4">
        <f>IFERROR(IF(D$5&gt;=$A62,SMALL('R-8क'!$F$10:$F$1009,D$6+$A62),0),0)</f>
        <v>0</v>
      </c>
      <c r="F62" s="4">
        <f t="shared" si="31"/>
        <v>0</v>
      </c>
      <c r="G62" s="4">
        <f t="shared" si="31"/>
        <v>0</v>
      </c>
      <c r="H62" s="4">
        <f t="shared" si="43"/>
        <v>0</v>
      </c>
      <c r="I62" s="4">
        <f t="shared" si="44"/>
        <v>0</v>
      </c>
      <c r="O62" s="241">
        <f t="shared" si="33"/>
        <v>0</v>
      </c>
      <c r="P62" s="894">
        <f>IFERROR(IF($O62&gt;=1,VLOOKUP($B62,'R-6'!$G$8:$AL$1008,2,0),0),0)</f>
        <v>0</v>
      </c>
      <c r="Q62" s="895"/>
      <c r="R62" s="896"/>
      <c r="S62" s="846" t="str">
        <f>IFERROR(IF($O62&gt;=1,VLOOKUP($B62,'R-6'!$G$8:$AL$1008,4,0),""),"")</f>
        <v/>
      </c>
      <c r="T62" s="847"/>
      <c r="U62" s="848"/>
      <c r="V62" s="846" t="str">
        <f>IFERROR(IF($O62&gt;=1,VLOOKUP($B62,'R-6'!$G$8:$AL$1008,6,0),""),"")</f>
        <v/>
      </c>
      <c r="W62" s="897"/>
      <c r="X62" s="897"/>
      <c r="Y62" s="884" t="str">
        <f>IFERROR(IF($O62&gt;=1,VLOOKUP($B62,'R-6'!$G$8:$AL$1008,8,0),""),"")</f>
        <v/>
      </c>
      <c r="Z62" s="898"/>
      <c r="AA62" s="544" t="str">
        <f>IFERROR(IF($O62&gt;=1,VLOOKUP($B62,'R-6'!$G$8:$AL$1008,28,0),""),"")</f>
        <v/>
      </c>
      <c r="AB62" s="545"/>
      <c r="AC62" s="849"/>
      <c r="AD62" s="883"/>
      <c r="AE62" s="884"/>
      <c r="AF62" s="885"/>
      <c r="AG62" s="883"/>
      <c r="AH62" s="884"/>
      <c r="AI62" s="885"/>
      <c r="AJ62" s="241">
        <f t="shared" si="34"/>
        <v>0</v>
      </c>
      <c r="AK62" s="894">
        <f>IFERROR(IF($AJ62&gt;=1,VLOOKUP($C62,'R-7'!$H$9:$AD$1008,2,0),0),0)</f>
        <v>0</v>
      </c>
      <c r="AL62" s="895"/>
      <c r="AM62" s="896"/>
      <c r="AN62" s="846" t="str">
        <f>IFERROR(IF($AJ62&gt;=1,VLOOKUP($C62,'R-7'!$H$9:$AD$1008,4,0),""),"")</f>
        <v/>
      </c>
      <c r="AO62" s="847"/>
      <c r="AP62" s="848"/>
      <c r="AQ62" s="241" t="str">
        <f>IFERROR(IF($AJ62&gt;=1,VLOOKUP($C62,'R-7'!$H$9:$AD$1008,6,0),""),"")</f>
        <v/>
      </c>
      <c r="AR62" s="883" t="str">
        <f>IFERROR(IF($AJ62&gt;=1,VLOOKUP($C62,'R-7'!$H$9:$AD$1008,7,0),""),"")</f>
        <v/>
      </c>
      <c r="AS62" s="885"/>
      <c r="AT62" s="846" t="str">
        <f>IFERROR(IF($AJ62&gt;=1,VLOOKUP($C62,'R-7'!$H$9:$AD$1008,9,0),""),"")</f>
        <v/>
      </c>
      <c r="AU62" s="847"/>
      <c r="AV62" s="848"/>
      <c r="AW62" s="844" t="str">
        <f>IFERROR(IF($AJ62&gt;=1,VLOOKUP($C62,'R-7'!$H$9:$AD$1008,14,0),""),"")</f>
        <v/>
      </c>
      <c r="AX62" s="844"/>
      <c r="AY62" s="844"/>
      <c r="AZ62" s="844"/>
      <c r="BA62" s="844"/>
      <c r="BB62" s="844"/>
      <c r="BC62" s="844"/>
      <c r="BD62" s="844"/>
      <c r="BE62" s="241">
        <f t="shared" si="35"/>
        <v>0</v>
      </c>
      <c r="BF62" s="845">
        <f>IFERROR(IF($BE62&gt;=1,VLOOKUP($D62,'R-8'!$G$13:$AG$1012,2,0),0),0)</f>
        <v>0</v>
      </c>
      <c r="BG62" s="845"/>
      <c r="BH62" s="845"/>
      <c r="BI62" s="846" t="str">
        <f>IFERROR(IF($BE62&gt;=1,VLOOKUP($D62,'R-8'!$G$13:$AG$1012,3,0),""),"")</f>
        <v/>
      </c>
      <c r="BJ62" s="847"/>
      <c r="BK62" s="847"/>
      <c r="BL62" s="848"/>
      <c r="BM62" s="844" t="str">
        <f>IFERROR(IF($BE62&gt;=1,VLOOKUP($D62,'R-8'!$G$13:$AG$1012,5,0),""),"")</f>
        <v/>
      </c>
      <c r="BN62" s="844"/>
      <c r="BO62" s="844" t="str">
        <f>IFERROR(IF($BE62&gt;=1,VLOOKUP($D62,'R-8'!$G$13:$AG$1012,6,0),""),"")</f>
        <v/>
      </c>
      <c r="BP62" s="844"/>
      <c r="BQ62" s="846" t="str">
        <f>IFERROR(IF($BE62&gt;=1,VLOOKUP($D62,'R-8'!$G$13:$AG$1012,2,0),""),"")</f>
        <v/>
      </c>
      <c r="BR62" s="847"/>
      <c r="BS62" s="848"/>
      <c r="BT62" s="844"/>
      <c r="BU62" s="844"/>
      <c r="BV62" s="844"/>
      <c r="BW62" s="844"/>
      <c r="BX62" s="844"/>
      <c r="BY62" s="844"/>
      <c r="BZ62" s="241">
        <f t="shared" si="36"/>
        <v>0</v>
      </c>
      <c r="CA62" s="845">
        <f>IFERROR(IF($BZ62&gt;=1,VLOOKUP($E62,'R-8क'!$G$10:$AA$1009,2,0),0),0)</f>
        <v>0</v>
      </c>
      <c r="CB62" s="845"/>
      <c r="CC62" s="845"/>
      <c r="CD62" s="846" t="str">
        <f>IFERROR(IF($BZ62&gt;=1,VLOOKUP($E62,'R-8क'!$G$10:$AA$1009,3,0),""),"")</f>
        <v/>
      </c>
      <c r="CE62" s="847"/>
      <c r="CF62" s="848"/>
      <c r="CG62" s="846" t="str">
        <f>IFERROR(IF($BZ62&gt;=1,VLOOKUP($E62,'R-8क'!$G$10:$AA$1009,4,0),""),"")</f>
        <v/>
      </c>
      <c r="CH62" s="847"/>
      <c r="CI62" s="847"/>
      <c r="CJ62" s="848"/>
      <c r="CK62" s="242" t="str">
        <f>IFERROR(IF($BZ62&gt;=1,VLOOKUP($E62,'R-8क'!$G$10:$AA$1009,6,0),""),"")</f>
        <v/>
      </c>
      <c r="CL62" s="243" t="str">
        <f>IFERROR(IF($BZ62&gt;=1,VLOOKUP($E62,'R-8क'!$G$10:$AA$1009,7,0),""),"")</f>
        <v/>
      </c>
      <c r="CM62" s="544" t="str">
        <f>IFERROR(IF($BZ62&gt;=1,VLOOKUP($E62,'R-8क'!$G$10:$AA$1009,8,0),""),"")</f>
        <v/>
      </c>
      <c r="CN62" s="545"/>
      <c r="CO62" s="849"/>
      <c r="CP62" s="850" t="str">
        <f>IFERROR(IF($BZ62&gt;=1,VLOOKUP($E62,'R-8क'!$G$10:$AA$1009,16,0),""),"")</f>
        <v/>
      </c>
      <c r="CQ62" s="850"/>
      <c r="CR62" s="850"/>
      <c r="CS62" s="851"/>
      <c r="CT62" s="851"/>
      <c r="CU62" s="928">
        <f t="shared" si="37"/>
        <v>0</v>
      </c>
      <c r="CV62" s="929"/>
      <c r="CW62" s="930"/>
      <c r="CX62" s="908">
        <f>IFERROR(IF($CU62&gt;=2000,COUNTIFS('R-6'!$G$8:$G$1008,"&gt;=1",'R-6'!$H$8:$H$1008,$CU62),0),0)</f>
        <v>0</v>
      </c>
      <c r="CY62" s="909"/>
      <c r="CZ62" s="910"/>
      <c r="DA62" s="908">
        <f>IFERROR(IF($CU62&gt;=2000,COUNTIFS('R-7'!$H$9:$H$1008,"&gt;=1",'R-7'!$I$9:$I$1008,$CU62),0),0)</f>
        <v>0</v>
      </c>
      <c r="DB62" s="909"/>
      <c r="DC62" s="910"/>
      <c r="DD62" s="908">
        <f>IFERROR(IF($CU62&gt;=2000,COUNTIFS('R-8'!$G$13:$G$1012,"&gt;=1",'R-8'!$H$13:$H$1012,$CU62),0),0)</f>
        <v>0</v>
      </c>
      <c r="DE62" s="909"/>
      <c r="DF62" s="910"/>
      <c r="DG62" s="908">
        <f>IFERROR(IF($CU62&gt;=2000,COUNTIFS('R-8क'!$G$10:$G$1009,"&gt;=1",'R-8क'!$H$10:$H$1009,$CU62),0),0)</f>
        <v>0</v>
      </c>
      <c r="DH62" s="909"/>
      <c r="DI62" s="910"/>
      <c r="DJ62" s="911"/>
      <c r="DK62" s="912"/>
      <c r="DL62" s="913"/>
      <c r="DM62" s="914">
        <f t="shared" si="38"/>
        <v>0</v>
      </c>
      <c r="DN62" s="915"/>
      <c r="DO62" s="916"/>
      <c r="DP62" s="97">
        <v>46</v>
      </c>
      <c r="DQ62" s="97">
        <f t="shared" si="39"/>
        <v>0</v>
      </c>
      <c r="DR62" s="97">
        <f t="shared" si="40"/>
        <v>0</v>
      </c>
      <c r="DS62" s="97">
        <f t="shared" si="41"/>
        <v>0</v>
      </c>
      <c r="DT62" s="97">
        <f t="shared" si="42"/>
        <v>0</v>
      </c>
      <c r="DU62" s="4">
        <f t="shared" si="16"/>
        <v>200</v>
      </c>
      <c r="DV62" s="4">
        <f t="shared" si="17"/>
        <v>0</v>
      </c>
      <c r="DW62" s="4">
        <f t="shared" si="18"/>
        <v>0</v>
      </c>
      <c r="DX62" s="4">
        <f t="shared" si="19"/>
        <v>0</v>
      </c>
      <c r="DY62" s="4">
        <f t="shared" si="12"/>
        <v>240</v>
      </c>
      <c r="DZ62" s="4">
        <f t="shared" si="13"/>
        <v>0</v>
      </c>
      <c r="EA62" s="4">
        <f t="shared" si="14"/>
        <v>0</v>
      </c>
      <c r="EB62" s="4">
        <f t="shared" si="15"/>
        <v>0</v>
      </c>
    </row>
    <row r="63" spans="1:132" ht="24" customHeight="1" x14ac:dyDescent="0.25">
      <c r="A63" s="4">
        <f t="shared" si="32"/>
        <v>28</v>
      </c>
      <c r="B63" s="4">
        <f>IFERROR(IF($A$5&gt;=A63,SMALL('R-6'!$F$8:$F$1008,$A$6+A63),0),0)</f>
        <v>0</v>
      </c>
      <c r="C63" s="4">
        <f>IFERROR(IF(B$5&gt;=$A63,SMALL('R-7'!$G$9:$G$1008,B$6+$A63),0),0)</f>
        <v>0</v>
      </c>
      <c r="D63" s="4">
        <f>IFERROR(IF(C$5&gt;=$A63,SMALL('R-8'!$F$13:$F$1012,C$6+$A63),0),0)</f>
        <v>0</v>
      </c>
      <c r="E63" s="4">
        <f>IFERROR(IF(D$5&gt;=$A63,SMALL('R-8क'!$F$10:$F$1009,D$6+$A63),0),0)</f>
        <v>0</v>
      </c>
      <c r="F63" s="4">
        <f t="shared" si="31"/>
        <v>0</v>
      </c>
      <c r="G63" s="4">
        <f t="shared" si="31"/>
        <v>0</v>
      </c>
      <c r="H63" s="4">
        <f t="shared" si="43"/>
        <v>0</v>
      </c>
      <c r="I63" s="4">
        <f t="shared" si="44"/>
        <v>0</v>
      </c>
      <c r="O63" s="241">
        <f t="shared" si="33"/>
        <v>0</v>
      </c>
      <c r="P63" s="894">
        <f>IFERROR(IF($O63&gt;=1,VLOOKUP($B63,'R-6'!$G$8:$AL$1008,2,0),0),0)</f>
        <v>0</v>
      </c>
      <c r="Q63" s="895"/>
      <c r="R63" s="896"/>
      <c r="S63" s="846" t="str">
        <f>IFERROR(IF($O63&gt;=1,VLOOKUP($B63,'R-6'!$G$8:$AL$1008,4,0),""),"")</f>
        <v/>
      </c>
      <c r="T63" s="847"/>
      <c r="U63" s="848"/>
      <c r="V63" s="846" t="str">
        <f>IFERROR(IF($O63&gt;=1,VLOOKUP($B63,'R-6'!$G$8:$AL$1008,6,0),""),"")</f>
        <v/>
      </c>
      <c r="W63" s="897"/>
      <c r="X63" s="897"/>
      <c r="Y63" s="884" t="str">
        <f>IFERROR(IF($O63&gt;=1,VLOOKUP($B63,'R-6'!$G$8:$AL$1008,8,0),""),"")</f>
        <v/>
      </c>
      <c r="Z63" s="898"/>
      <c r="AA63" s="544" t="str">
        <f>IFERROR(IF($O63&gt;=1,VLOOKUP($B63,'R-6'!$G$8:$AL$1008,28,0),""),"")</f>
        <v/>
      </c>
      <c r="AB63" s="545"/>
      <c r="AC63" s="849"/>
      <c r="AD63" s="883"/>
      <c r="AE63" s="884"/>
      <c r="AF63" s="885"/>
      <c r="AG63" s="883"/>
      <c r="AH63" s="884"/>
      <c r="AI63" s="885"/>
      <c r="AJ63" s="241">
        <f t="shared" si="34"/>
        <v>0</v>
      </c>
      <c r="AK63" s="894">
        <f>IFERROR(IF($AJ63&gt;=1,VLOOKUP($C63,'R-7'!$H$9:$AD$1008,2,0),0),0)</f>
        <v>0</v>
      </c>
      <c r="AL63" s="895"/>
      <c r="AM63" s="896"/>
      <c r="AN63" s="846" t="str">
        <f>IFERROR(IF($AJ63&gt;=1,VLOOKUP($C63,'R-7'!$H$9:$AD$1008,4,0),""),"")</f>
        <v/>
      </c>
      <c r="AO63" s="847"/>
      <c r="AP63" s="848"/>
      <c r="AQ63" s="241" t="str">
        <f>IFERROR(IF($AJ63&gt;=1,VLOOKUP($C63,'R-7'!$H$9:$AD$1008,6,0),""),"")</f>
        <v/>
      </c>
      <c r="AR63" s="883" t="str">
        <f>IFERROR(IF($AJ63&gt;=1,VLOOKUP($C63,'R-7'!$H$9:$AD$1008,7,0),""),"")</f>
        <v/>
      </c>
      <c r="AS63" s="885"/>
      <c r="AT63" s="846" t="str">
        <f>IFERROR(IF($AJ63&gt;=1,VLOOKUP($C63,'R-7'!$H$9:$AD$1008,9,0),""),"")</f>
        <v/>
      </c>
      <c r="AU63" s="847"/>
      <c r="AV63" s="848"/>
      <c r="AW63" s="844" t="str">
        <f>IFERROR(IF($AJ63&gt;=1,VLOOKUP($C63,'R-7'!$H$9:$AD$1008,14,0),""),"")</f>
        <v/>
      </c>
      <c r="AX63" s="844"/>
      <c r="AY63" s="844"/>
      <c r="AZ63" s="844"/>
      <c r="BA63" s="844"/>
      <c r="BB63" s="844"/>
      <c r="BC63" s="844"/>
      <c r="BD63" s="844"/>
      <c r="BE63" s="241">
        <f t="shared" si="35"/>
        <v>0</v>
      </c>
      <c r="BF63" s="845">
        <f>IFERROR(IF($BE63&gt;=1,VLOOKUP($D63,'R-8'!$G$13:$AG$1012,2,0),0),0)</f>
        <v>0</v>
      </c>
      <c r="BG63" s="845"/>
      <c r="BH63" s="845"/>
      <c r="BI63" s="846" t="str">
        <f>IFERROR(IF($BE63&gt;=1,VLOOKUP($D63,'R-8'!$G$13:$AG$1012,3,0),""),"")</f>
        <v/>
      </c>
      <c r="BJ63" s="847"/>
      <c r="BK63" s="847"/>
      <c r="BL63" s="848"/>
      <c r="BM63" s="844" t="str">
        <f>IFERROR(IF($BE63&gt;=1,VLOOKUP($D63,'R-8'!$G$13:$AG$1012,5,0),""),"")</f>
        <v/>
      </c>
      <c r="BN63" s="844"/>
      <c r="BO63" s="844" t="str">
        <f>IFERROR(IF($BE63&gt;=1,VLOOKUP($D63,'R-8'!$G$13:$AG$1012,6,0),""),"")</f>
        <v/>
      </c>
      <c r="BP63" s="844"/>
      <c r="BQ63" s="846" t="str">
        <f>IFERROR(IF($BE63&gt;=1,VLOOKUP($D63,'R-8'!$G$13:$AG$1012,2,0),""),"")</f>
        <v/>
      </c>
      <c r="BR63" s="847"/>
      <c r="BS63" s="848"/>
      <c r="BT63" s="844"/>
      <c r="BU63" s="844"/>
      <c r="BV63" s="844"/>
      <c r="BW63" s="844"/>
      <c r="BX63" s="844"/>
      <c r="BY63" s="844"/>
      <c r="BZ63" s="241">
        <f t="shared" si="36"/>
        <v>0</v>
      </c>
      <c r="CA63" s="845">
        <f>IFERROR(IF($BZ63&gt;=1,VLOOKUP($E63,'R-8क'!$G$10:$AA$1009,2,0),0),0)</f>
        <v>0</v>
      </c>
      <c r="CB63" s="845"/>
      <c r="CC63" s="845"/>
      <c r="CD63" s="846" t="str">
        <f>IFERROR(IF($BZ63&gt;=1,VLOOKUP($E63,'R-8क'!$G$10:$AA$1009,3,0),""),"")</f>
        <v/>
      </c>
      <c r="CE63" s="847"/>
      <c r="CF63" s="848"/>
      <c r="CG63" s="846" t="str">
        <f>IFERROR(IF($BZ63&gt;=1,VLOOKUP($E63,'R-8क'!$G$10:$AA$1009,4,0),""),"")</f>
        <v/>
      </c>
      <c r="CH63" s="847"/>
      <c r="CI63" s="847"/>
      <c r="CJ63" s="848"/>
      <c r="CK63" s="242" t="str">
        <f>IFERROR(IF($BZ63&gt;=1,VLOOKUP($E63,'R-8क'!$G$10:$AA$1009,6,0),""),"")</f>
        <v/>
      </c>
      <c r="CL63" s="243" t="str">
        <f>IFERROR(IF($BZ63&gt;=1,VLOOKUP($E63,'R-8क'!$G$10:$AA$1009,7,0),""),"")</f>
        <v/>
      </c>
      <c r="CM63" s="544" t="str">
        <f>IFERROR(IF($BZ63&gt;=1,VLOOKUP($E63,'R-8क'!$G$10:$AA$1009,8,0),""),"")</f>
        <v/>
      </c>
      <c r="CN63" s="545"/>
      <c r="CO63" s="849"/>
      <c r="CP63" s="850" t="str">
        <f>IFERROR(IF($BZ63&gt;=1,VLOOKUP($E63,'R-8क'!$G$10:$AA$1009,16,0),""),"")</f>
        <v/>
      </c>
      <c r="CQ63" s="850"/>
      <c r="CR63" s="850"/>
      <c r="CS63" s="851"/>
      <c r="CT63" s="851"/>
      <c r="CU63" s="928">
        <f t="shared" si="37"/>
        <v>0</v>
      </c>
      <c r="CV63" s="929"/>
      <c r="CW63" s="930"/>
      <c r="CX63" s="908">
        <f>IFERROR(IF($CU63&gt;=2000,COUNTIFS('R-6'!$G$8:$G$1008,"&gt;=1",'R-6'!$H$8:$H$1008,$CU63),0),0)</f>
        <v>0</v>
      </c>
      <c r="CY63" s="909"/>
      <c r="CZ63" s="910"/>
      <c r="DA63" s="908">
        <f>IFERROR(IF($CU63&gt;=2000,COUNTIFS('R-7'!$H$9:$H$1008,"&gt;=1",'R-7'!$I$9:$I$1008,$CU63),0),0)</f>
        <v>0</v>
      </c>
      <c r="DB63" s="909"/>
      <c r="DC63" s="910"/>
      <c r="DD63" s="908">
        <f>IFERROR(IF($CU63&gt;=2000,COUNTIFS('R-8'!$G$13:$G$1012,"&gt;=1",'R-8'!$H$13:$H$1012,$CU63),0),0)</f>
        <v>0</v>
      </c>
      <c r="DE63" s="909"/>
      <c r="DF63" s="910"/>
      <c r="DG63" s="908">
        <f>IFERROR(IF($CU63&gt;=2000,COUNTIFS('R-8क'!$G$10:$G$1009,"&gt;=1",'R-8क'!$H$10:$H$1009,$CU63),0),0)</f>
        <v>0</v>
      </c>
      <c r="DH63" s="909"/>
      <c r="DI63" s="910"/>
      <c r="DJ63" s="911"/>
      <c r="DK63" s="912"/>
      <c r="DL63" s="913"/>
      <c r="DM63" s="914">
        <f t="shared" si="38"/>
        <v>0</v>
      </c>
      <c r="DN63" s="915"/>
      <c r="DO63" s="916"/>
      <c r="DP63" s="97">
        <v>47</v>
      </c>
      <c r="DQ63" s="97">
        <f t="shared" si="39"/>
        <v>0</v>
      </c>
      <c r="DR63" s="97">
        <f t="shared" si="40"/>
        <v>0</v>
      </c>
      <c r="DS63" s="97">
        <f t="shared" si="41"/>
        <v>0</v>
      </c>
      <c r="DT63" s="97">
        <f t="shared" si="42"/>
        <v>0</v>
      </c>
      <c r="DU63" s="4">
        <f t="shared" si="16"/>
        <v>200</v>
      </c>
      <c r="DV63" s="4">
        <f t="shared" si="17"/>
        <v>0</v>
      </c>
      <c r="DW63" s="4">
        <f t="shared" si="18"/>
        <v>0</v>
      </c>
      <c r="DX63" s="4">
        <f t="shared" si="19"/>
        <v>0</v>
      </c>
      <c r="DY63" s="4">
        <f t="shared" si="12"/>
        <v>240</v>
      </c>
      <c r="DZ63" s="4">
        <f t="shared" si="13"/>
        <v>0</v>
      </c>
      <c r="EA63" s="4">
        <f t="shared" si="14"/>
        <v>0</v>
      </c>
      <c r="EB63" s="4">
        <f t="shared" si="15"/>
        <v>0</v>
      </c>
    </row>
    <row r="64" spans="1:132" ht="24" customHeight="1" x14ac:dyDescent="0.25">
      <c r="A64" s="4">
        <f t="shared" si="32"/>
        <v>29</v>
      </c>
      <c r="B64" s="4">
        <f>IFERROR(IF($A$5&gt;=A64,SMALL('R-6'!$F$8:$F$1008,$A$6+A64),0),0)</f>
        <v>0</v>
      </c>
      <c r="C64" s="4">
        <f>IFERROR(IF(B$5&gt;=$A64,SMALL('R-7'!$G$9:$G$1008,B$6+$A64),0),0)</f>
        <v>0</v>
      </c>
      <c r="D64" s="4">
        <f>IFERROR(IF(C$5&gt;=$A64,SMALL('R-8'!$F$13:$F$1012,C$6+$A64),0),0)</f>
        <v>0</v>
      </c>
      <c r="E64" s="4">
        <f>IFERROR(IF(D$5&gt;=$A64,SMALL('R-8क'!$F$10:$F$1009,D$6+$A64),0),0)</f>
        <v>0</v>
      </c>
      <c r="F64" s="4">
        <f t="shared" si="31"/>
        <v>0</v>
      </c>
      <c r="G64" s="4">
        <f t="shared" si="31"/>
        <v>0</v>
      </c>
      <c r="H64" s="4">
        <f t="shared" si="43"/>
        <v>0</v>
      </c>
      <c r="I64" s="4">
        <f t="shared" si="44"/>
        <v>0</v>
      </c>
      <c r="O64" s="241">
        <f t="shared" si="33"/>
        <v>0</v>
      </c>
      <c r="P64" s="894">
        <f>IFERROR(IF($O64&gt;=1,VLOOKUP($B64,'R-6'!$G$8:$AL$1008,2,0),0),0)</f>
        <v>0</v>
      </c>
      <c r="Q64" s="895"/>
      <c r="R64" s="896"/>
      <c r="S64" s="846" t="str">
        <f>IFERROR(IF($O64&gt;=1,VLOOKUP($B64,'R-6'!$G$8:$AL$1008,4,0),""),"")</f>
        <v/>
      </c>
      <c r="T64" s="847"/>
      <c r="U64" s="848"/>
      <c r="V64" s="846" t="str">
        <f>IFERROR(IF($O64&gt;=1,VLOOKUP($B64,'R-6'!$G$8:$AL$1008,6,0),""),"")</f>
        <v/>
      </c>
      <c r="W64" s="897"/>
      <c r="X64" s="897"/>
      <c r="Y64" s="884" t="str">
        <f>IFERROR(IF($O64&gt;=1,VLOOKUP($B64,'R-6'!$G$8:$AL$1008,8,0),""),"")</f>
        <v/>
      </c>
      <c r="Z64" s="898"/>
      <c r="AA64" s="544" t="str">
        <f>IFERROR(IF($O64&gt;=1,VLOOKUP($B64,'R-6'!$G$8:$AL$1008,28,0),""),"")</f>
        <v/>
      </c>
      <c r="AB64" s="545"/>
      <c r="AC64" s="849"/>
      <c r="AD64" s="883"/>
      <c r="AE64" s="884"/>
      <c r="AF64" s="885"/>
      <c r="AG64" s="883"/>
      <c r="AH64" s="884"/>
      <c r="AI64" s="885"/>
      <c r="AJ64" s="241">
        <f t="shared" si="34"/>
        <v>0</v>
      </c>
      <c r="AK64" s="894">
        <f>IFERROR(IF($AJ64&gt;=1,VLOOKUP($C64,'R-7'!$H$9:$AD$1008,2,0),0),0)</f>
        <v>0</v>
      </c>
      <c r="AL64" s="895"/>
      <c r="AM64" s="896"/>
      <c r="AN64" s="846" t="str">
        <f>IFERROR(IF($AJ64&gt;=1,VLOOKUP($C64,'R-7'!$H$9:$AD$1008,4,0),""),"")</f>
        <v/>
      </c>
      <c r="AO64" s="847"/>
      <c r="AP64" s="848"/>
      <c r="AQ64" s="241" t="str">
        <f>IFERROR(IF($AJ64&gt;=1,VLOOKUP($C64,'R-7'!$H$9:$AD$1008,6,0),""),"")</f>
        <v/>
      </c>
      <c r="AR64" s="883" t="str">
        <f>IFERROR(IF($AJ64&gt;=1,VLOOKUP($C64,'R-7'!$H$9:$AD$1008,7,0),""),"")</f>
        <v/>
      </c>
      <c r="AS64" s="885"/>
      <c r="AT64" s="846" t="str">
        <f>IFERROR(IF($AJ64&gt;=1,VLOOKUP($C64,'R-7'!$H$9:$AD$1008,9,0),""),"")</f>
        <v/>
      </c>
      <c r="AU64" s="847"/>
      <c r="AV64" s="848"/>
      <c r="AW64" s="844" t="str">
        <f>IFERROR(IF($AJ64&gt;=1,VLOOKUP($C64,'R-7'!$H$9:$AD$1008,14,0),""),"")</f>
        <v/>
      </c>
      <c r="AX64" s="844"/>
      <c r="AY64" s="844"/>
      <c r="AZ64" s="844"/>
      <c r="BA64" s="844"/>
      <c r="BB64" s="844"/>
      <c r="BC64" s="844"/>
      <c r="BD64" s="844"/>
      <c r="BE64" s="241">
        <f t="shared" si="35"/>
        <v>0</v>
      </c>
      <c r="BF64" s="845">
        <f>IFERROR(IF($BE64&gt;=1,VLOOKUP($D64,'R-8'!$G$13:$AG$1012,2,0),0),0)</f>
        <v>0</v>
      </c>
      <c r="BG64" s="845"/>
      <c r="BH64" s="845"/>
      <c r="BI64" s="846" t="str">
        <f>IFERROR(IF($BE64&gt;=1,VLOOKUP($D64,'R-8'!$G$13:$AG$1012,3,0),""),"")</f>
        <v/>
      </c>
      <c r="BJ64" s="847"/>
      <c r="BK64" s="847"/>
      <c r="BL64" s="848"/>
      <c r="BM64" s="844" t="str">
        <f>IFERROR(IF($BE64&gt;=1,VLOOKUP($D64,'R-8'!$G$13:$AG$1012,5,0),""),"")</f>
        <v/>
      </c>
      <c r="BN64" s="844"/>
      <c r="BO64" s="844" t="str">
        <f>IFERROR(IF($BE64&gt;=1,VLOOKUP($D64,'R-8'!$G$13:$AG$1012,6,0),""),"")</f>
        <v/>
      </c>
      <c r="BP64" s="844"/>
      <c r="BQ64" s="846" t="str">
        <f>IFERROR(IF($BE64&gt;=1,VLOOKUP($D64,'R-8'!$G$13:$AG$1012,2,0),""),"")</f>
        <v/>
      </c>
      <c r="BR64" s="847"/>
      <c r="BS64" s="848"/>
      <c r="BT64" s="844"/>
      <c r="BU64" s="844"/>
      <c r="BV64" s="844"/>
      <c r="BW64" s="844"/>
      <c r="BX64" s="844"/>
      <c r="BY64" s="844"/>
      <c r="BZ64" s="241">
        <f t="shared" si="36"/>
        <v>0</v>
      </c>
      <c r="CA64" s="845">
        <f>IFERROR(IF($BZ64&gt;=1,VLOOKUP($E64,'R-8क'!$G$10:$AA$1009,2,0),0),0)</f>
        <v>0</v>
      </c>
      <c r="CB64" s="845"/>
      <c r="CC64" s="845"/>
      <c r="CD64" s="846" t="str">
        <f>IFERROR(IF($BZ64&gt;=1,VLOOKUP($E64,'R-8क'!$G$10:$AA$1009,3,0),""),"")</f>
        <v/>
      </c>
      <c r="CE64" s="847"/>
      <c r="CF64" s="848"/>
      <c r="CG64" s="846" t="str">
        <f>IFERROR(IF($BZ64&gt;=1,VLOOKUP($E64,'R-8क'!$G$10:$AA$1009,4,0),""),"")</f>
        <v/>
      </c>
      <c r="CH64" s="847"/>
      <c r="CI64" s="847"/>
      <c r="CJ64" s="848"/>
      <c r="CK64" s="242" t="str">
        <f>IFERROR(IF($BZ64&gt;=1,VLOOKUP($E64,'R-8क'!$G$10:$AA$1009,6,0),""),"")</f>
        <v/>
      </c>
      <c r="CL64" s="243" t="str">
        <f>IFERROR(IF($BZ64&gt;=1,VLOOKUP($E64,'R-8क'!$G$10:$AA$1009,7,0),""),"")</f>
        <v/>
      </c>
      <c r="CM64" s="544" t="str">
        <f>IFERROR(IF($BZ64&gt;=1,VLOOKUP($E64,'R-8क'!$G$10:$AA$1009,8,0),""),"")</f>
        <v/>
      </c>
      <c r="CN64" s="545"/>
      <c r="CO64" s="849"/>
      <c r="CP64" s="850" t="str">
        <f>IFERROR(IF($BZ64&gt;=1,VLOOKUP($E64,'R-8क'!$G$10:$AA$1009,16,0),""),"")</f>
        <v/>
      </c>
      <c r="CQ64" s="850"/>
      <c r="CR64" s="850"/>
      <c r="CS64" s="851"/>
      <c r="CT64" s="851"/>
      <c r="CU64" s="928">
        <f t="shared" si="37"/>
        <v>0</v>
      </c>
      <c r="CV64" s="929"/>
      <c r="CW64" s="930"/>
      <c r="CX64" s="908">
        <f>IFERROR(IF($CU64&gt;=2000,COUNTIFS('R-6'!$G$8:$G$1008,"&gt;=1",'R-6'!$H$8:$H$1008,$CU64),0),0)</f>
        <v>0</v>
      </c>
      <c r="CY64" s="909"/>
      <c r="CZ64" s="910"/>
      <c r="DA64" s="908">
        <f>IFERROR(IF($CU64&gt;=2000,COUNTIFS('R-7'!$H$9:$H$1008,"&gt;=1",'R-7'!$I$9:$I$1008,$CU64),0),0)</f>
        <v>0</v>
      </c>
      <c r="DB64" s="909"/>
      <c r="DC64" s="910"/>
      <c r="DD64" s="908">
        <f>IFERROR(IF($CU64&gt;=2000,COUNTIFS('R-8'!$G$13:$G$1012,"&gt;=1",'R-8'!$H$13:$H$1012,$CU64),0),0)</f>
        <v>0</v>
      </c>
      <c r="DE64" s="909"/>
      <c r="DF64" s="910"/>
      <c r="DG64" s="908">
        <f>IFERROR(IF($CU64&gt;=2000,COUNTIFS('R-8क'!$G$10:$G$1009,"&gt;=1",'R-8क'!$H$10:$H$1009,$CU64),0),0)</f>
        <v>0</v>
      </c>
      <c r="DH64" s="909"/>
      <c r="DI64" s="910"/>
      <c r="DJ64" s="911"/>
      <c r="DK64" s="912"/>
      <c r="DL64" s="913"/>
      <c r="DM64" s="914">
        <f t="shared" si="38"/>
        <v>0</v>
      </c>
      <c r="DN64" s="915"/>
      <c r="DO64" s="916"/>
      <c r="DP64" s="97">
        <v>48</v>
      </c>
      <c r="DQ64" s="97">
        <f t="shared" si="39"/>
        <v>0</v>
      </c>
      <c r="DR64" s="97">
        <f t="shared" si="40"/>
        <v>0</v>
      </c>
      <c r="DS64" s="97">
        <f t="shared" si="41"/>
        <v>0</v>
      </c>
      <c r="DT64" s="97">
        <f t="shared" si="42"/>
        <v>0</v>
      </c>
      <c r="DU64" s="4">
        <f t="shared" si="16"/>
        <v>200</v>
      </c>
      <c r="DV64" s="4">
        <f t="shared" si="17"/>
        <v>0</v>
      </c>
      <c r="DW64" s="4">
        <f t="shared" si="18"/>
        <v>0</v>
      </c>
      <c r="DX64" s="4">
        <f t="shared" si="19"/>
        <v>0</v>
      </c>
      <c r="DY64" s="4">
        <f t="shared" si="12"/>
        <v>240</v>
      </c>
      <c r="DZ64" s="4">
        <f t="shared" si="13"/>
        <v>0</v>
      </c>
      <c r="EA64" s="4">
        <f t="shared" si="14"/>
        <v>0</v>
      </c>
      <c r="EB64" s="4">
        <f t="shared" si="15"/>
        <v>0</v>
      </c>
    </row>
    <row r="65" spans="1:132" ht="24" customHeight="1" x14ac:dyDescent="0.25">
      <c r="A65" s="4">
        <f t="shared" si="32"/>
        <v>30</v>
      </c>
      <c r="B65" s="4">
        <f>IFERROR(IF($A$5&gt;=A65,SMALL('R-6'!$F$8:$F$1008,$A$6+A65),0),0)</f>
        <v>0</v>
      </c>
      <c r="C65" s="4">
        <f>IFERROR(IF(B$5&gt;=$A65,SMALL('R-7'!$G$9:$G$1008,B$6+$A65),0),0)</f>
        <v>0</v>
      </c>
      <c r="D65" s="4">
        <f>IFERROR(IF(C$5&gt;=$A65,SMALL('R-8'!$F$13:$F$1012,C$6+$A65),0),0)</f>
        <v>0</v>
      </c>
      <c r="E65" s="4">
        <f>IFERROR(IF(D$5&gt;=$A65,SMALL('R-8क'!$F$10:$F$1009,D$6+$A65),0),0)</f>
        <v>0</v>
      </c>
      <c r="F65" s="4">
        <f t="shared" si="31"/>
        <v>0</v>
      </c>
      <c r="G65" s="4">
        <f t="shared" si="31"/>
        <v>0</v>
      </c>
      <c r="H65" s="4">
        <f t="shared" si="43"/>
        <v>0</v>
      </c>
      <c r="I65" s="4">
        <f t="shared" si="44"/>
        <v>0</v>
      </c>
      <c r="O65" s="241">
        <f t="shared" si="33"/>
        <v>0</v>
      </c>
      <c r="P65" s="894">
        <f>IFERROR(IF($O65&gt;=1,VLOOKUP($B65,'R-6'!$G$8:$AL$1008,2,0),0),0)</f>
        <v>0</v>
      </c>
      <c r="Q65" s="895"/>
      <c r="R65" s="896"/>
      <c r="S65" s="846" t="str">
        <f>IFERROR(IF($O65&gt;=1,VLOOKUP($B65,'R-6'!$G$8:$AL$1008,4,0),""),"")</f>
        <v/>
      </c>
      <c r="T65" s="847"/>
      <c r="U65" s="848"/>
      <c r="V65" s="846" t="str">
        <f>IFERROR(IF($O65&gt;=1,VLOOKUP($B65,'R-6'!$G$8:$AL$1008,6,0),""),"")</f>
        <v/>
      </c>
      <c r="W65" s="897"/>
      <c r="X65" s="897"/>
      <c r="Y65" s="884" t="str">
        <f>IFERROR(IF($O65&gt;=1,VLOOKUP($B65,'R-6'!$G$8:$AL$1008,8,0),""),"")</f>
        <v/>
      </c>
      <c r="Z65" s="898"/>
      <c r="AA65" s="544" t="str">
        <f>IFERROR(IF($O65&gt;=1,VLOOKUP($B65,'R-6'!$G$8:$AL$1008,28,0),""),"")</f>
        <v/>
      </c>
      <c r="AB65" s="545"/>
      <c r="AC65" s="849"/>
      <c r="AD65" s="883"/>
      <c r="AE65" s="884"/>
      <c r="AF65" s="885"/>
      <c r="AG65" s="883"/>
      <c r="AH65" s="884"/>
      <c r="AI65" s="885"/>
      <c r="AJ65" s="241">
        <f t="shared" si="34"/>
        <v>0</v>
      </c>
      <c r="AK65" s="894">
        <f>IFERROR(IF($AJ65&gt;=1,VLOOKUP($C65,'R-7'!$H$9:$AD$1008,2,0),0),0)</f>
        <v>0</v>
      </c>
      <c r="AL65" s="895"/>
      <c r="AM65" s="896"/>
      <c r="AN65" s="846" t="str">
        <f>IFERROR(IF($AJ65&gt;=1,VLOOKUP($C65,'R-7'!$H$9:$AD$1008,4,0),""),"")</f>
        <v/>
      </c>
      <c r="AO65" s="847"/>
      <c r="AP65" s="848"/>
      <c r="AQ65" s="241" t="str">
        <f>IFERROR(IF($AJ65&gt;=1,VLOOKUP($C65,'R-7'!$H$9:$AD$1008,6,0),""),"")</f>
        <v/>
      </c>
      <c r="AR65" s="883" t="str">
        <f>IFERROR(IF($AJ65&gt;=1,VLOOKUP($C65,'R-7'!$H$9:$AD$1008,7,0),""),"")</f>
        <v/>
      </c>
      <c r="AS65" s="885"/>
      <c r="AT65" s="846" t="str">
        <f>IFERROR(IF($AJ65&gt;=1,VLOOKUP($C65,'R-7'!$H$9:$AD$1008,9,0),""),"")</f>
        <v/>
      </c>
      <c r="AU65" s="847"/>
      <c r="AV65" s="848"/>
      <c r="AW65" s="844" t="str">
        <f>IFERROR(IF($AJ65&gt;=1,VLOOKUP($C65,'R-7'!$H$9:$AD$1008,14,0),""),"")</f>
        <v/>
      </c>
      <c r="AX65" s="844"/>
      <c r="AY65" s="844"/>
      <c r="AZ65" s="844"/>
      <c r="BA65" s="844"/>
      <c r="BB65" s="844"/>
      <c r="BC65" s="844"/>
      <c r="BD65" s="844"/>
      <c r="BE65" s="241">
        <f t="shared" si="35"/>
        <v>0</v>
      </c>
      <c r="BF65" s="845">
        <f>IFERROR(IF($BE65&gt;=1,VLOOKUP($D65,'R-8'!$G$13:$AG$1012,2,0),0),0)</f>
        <v>0</v>
      </c>
      <c r="BG65" s="845"/>
      <c r="BH65" s="845"/>
      <c r="BI65" s="846" t="str">
        <f>IFERROR(IF($BE65&gt;=1,VLOOKUP($D65,'R-8'!$G$13:$AG$1012,3,0),""),"")</f>
        <v/>
      </c>
      <c r="BJ65" s="847"/>
      <c r="BK65" s="847"/>
      <c r="BL65" s="848"/>
      <c r="BM65" s="844" t="str">
        <f>IFERROR(IF($BE65&gt;=1,VLOOKUP($D65,'R-8'!$G$13:$AG$1012,5,0),""),"")</f>
        <v/>
      </c>
      <c r="BN65" s="844"/>
      <c r="BO65" s="844" t="str">
        <f>IFERROR(IF($BE65&gt;=1,VLOOKUP($D65,'R-8'!$G$13:$AG$1012,6,0),""),"")</f>
        <v/>
      </c>
      <c r="BP65" s="844"/>
      <c r="BQ65" s="846" t="str">
        <f>IFERROR(IF($BE65&gt;=1,VLOOKUP($D65,'R-8'!$G$13:$AG$1012,2,0),""),"")</f>
        <v/>
      </c>
      <c r="BR65" s="847"/>
      <c r="BS65" s="848"/>
      <c r="BT65" s="844"/>
      <c r="BU65" s="844"/>
      <c r="BV65" s="844"/>
      <c r="BW65" s="844"/>
      <c r="BX65" s="844"/>
      <c r="BY65" s="844"/>
      <c r="BZ65" s="241">
        <f t="shared" si="36"/>
        <v>0</v>
      </c>
      <c r="CA65" s="845">
        <f>IFERROR(IF($BZ65&gt;=1,VLOOKUP($E65,'R-8क'!$G$10:$AA$1009,2,0),0),0)</f>
        <v>0</v>
      </c>
      <c r="CB65" s="845"/>
      <c r="CC65" s="845"/>
      <c r="CD65" s="846" t="str">
        <f>IFERROR(IF($BZ65&gt;=1,VLOOKUP($E65,'R-8क'!$G$10:$AA$1009,3,0),""),"")</f>
        <v/>
      </c>
      <c r="CE65" s="847"/>
      <c r="CF65" s="848"/>
      <c r="CG65" s="846" t="str">
        <f>IFERROR(IF($BZ65&gt;=1,VLOOKUP($E65,'R-8क'!$G$10:$AA$1009,4,0),""),"")</f>
        <v/>
      </c>
      <c r="CH65" s="847"/>
      <c r="CI65" s="847"/>
      <c r="CJ65" s="848"/>
      <c r="CK65" s="242" t="str">
        <f>IFERROR(IF($BZ65&gt;=1,VLOOKUP($E65,'R-8क'!$G$10:$AA$1009,6,0),""),"")</f>
        <v/>
      </c>
      <c r="CL65" s="243" t="str">
        <f>IFERROR(IF($BZ65&gt;=1,VLOOKUP($E65,'R-8क'!$G$10:$AA$1009,7,0),""),"")</f>
        <v/>
      </c>
      <c r="CM65" s="544" t="str">
        <f>IFERROR(IF($BZ65&gt;=1,VLOOKUP($E65,'R-8क'!$G$10:$AA$1009,8,0),""),"")</f>
        <v/>
      </c>
      <c r="CN65" s="545"/>
      <c r="CO65" s="849"/>
      <c r="CP65" s="850" t="str">
        <f>IFERROR(IF($BZ65&gt;=1,VLOOKUP($E65,'R-8क'!$G$10:$AA$1009,16,0),""),"")</f>
        <v/>
      </c>
      <c r="CQ65" s="850"/>
      <c r="CR65" s="850"/>
      <c r="CS65" s="851"/>
      <c r="CT65" s="851"/>
      <c r="CU65" s="928">
        <f t="shared" si="37"/>
        <v>0</v>
      </c>
      <c r="CV65" s="929"/>
      <c r="CW65" s="930"/>
      <c r="CX65" s="908">
        <f>IFERROR(IF($CU65&gt;=2000,COUNTIFS('R-6'!$G$8:$G$1008,"&gt;=1",'R-6'!$H$8:$H$1008,$CU65),0),0)</f>
        <v>0</v>
      </c>
      <c r="CY65" s="909"/>
      <c r="CZ65" s="910"/>
      <c r="DA65" s="908">
        <f>IFERROR(IF($CU65&gt;=2000,COUNTIFS('R-7'!$H$9:$H$1008,"&gt;=1",'R-7'!$I$9:$I$1008,$CU65),0),0)</f>
        <v>0</v>
      </c>
      <c r="DB65" s="909"/>
      <c r="DC65" s="910"/>
      <c r="DD65" s="908">
        <f>IFERROR(IF($CU65&gt;=2000,COUNTIFS('R-8'!$G$13:$G$1012,"&gt;=1",'R-8'!$H$13:$H$1012,$CU65),0),0)</f>
        <v>0</v>
      </c>
      <c r="DE65" s="909"/>
      <c r="DF65" s="910"/>
      <c r="DG65" s="908">
        <f>IFERROR(IF($CU65&gt;=2000,COUNTIFS('R-8क'!$G$10:$G$1009,"&gt;=1",'R-8क'!$H$10:$H$1009,$CU65),0),0)</f>
        <v>0</v>
      </c>
      <c r="DH65" s="909"/>
      <c r="DI65" s="910"/>
      <c r="DJ65" s="911"/>
      <c r="DK65" s="912"/>
      <c r="DL65" s="913"/>
      <c r="DM65" s="914">
        <f t="shared" si="38"/>
        <v>0</v>
      </c>
      <c r="DN65" s="915"/>
      <c r="DO65" s="916"/>
      <c r="DP65" s="97">
        <v>49</v>
      </c>
      <c r="DQ65" s="97">
        <f t="shared" si="39"/>
        <v>0</v>
      </c>
      <c r="DR65" s="97">
        <f t="shared" si="40"/>
        <v>0</v>
      </c>
      <c r="DS65" s="97">
        <f t="shared" si="41"/>
        <v>0</v>
      </c>
      <c r="DT65" s="97">
        <f t="shared" si="42"/>
        <v>0</v>
      </c>
      <c r="DU65" s="4">
        <f t="shared" si="16"/>
        <v>200</v>
      </c>
      <c r="DV65" s="4">
        <f t="shared" si="17"/>
        <v>0</v>
      </c>
      <c r="DW65" s="4">
        <f t="shared" si="18"/>
        <v>0</v>
      </c>
      <c r="DX65" s="4">
        <f t="shared" si="19"/>
        <v>0</v>
      </c>
      <c r="DY65" s="4">
        <f t="shared" si="12"/>
        <v>240</v>
      </c>
      <c r="DZ65" s="4">
        <f t="shared" si="13"/>
        <v>0</v>
      </c>
      <c r="EA65" s="4">
        <f t="shared" si="14"/>
        <v>0</v>
      </c>
      <c r="EB65" s="4">
        <f t="shared" si="15"/>
        <v>0</v>
      </c>
    </row>
    <row r="66" spans="1:132" ht="24" customHeight="1" x14ac:dyDescent="0.25">
      <c r="A66" s="4">
        <f t="shared" si="32"/>
        <v>31</v>
      </c>
      <c r="B66" s="4">
        <f>IFERROR(IF($A$5&gt;=A66,SMALL('R-6'!$F$8:$F$1008,$A$6+A66),0),0)</f>
        <v>0</v>
      </c>
      <c r="C66" s="4">
        <f>IFERROR(IF(B$5&gt;=$A66,SMALL('R-7'!$G$9:$G$1008,B$6+$A66),0),0)</f>
        <v>0</v>
      </c>
      <c r="D66" s="4">
        <f>IFERROR(IF(C$5&gt;=$A66,SMALL('R-8'!$F$13:$F$1012,C$6+$A66),0),0)</f>
        <v>0</v>
      </c>
      <c r="E66" s="4">
        <f>IFERROR(IF(D$5&gt;=$A66,SMALL('R-8क'!$F$10:$F$1009,D$6+$A66),0),0)</f>
        <v>0</v>
      </c>
      <c r="F66" s="4">
        <f t="shared" si="31"/>
        <v>0</v>
      </c>
      <c r="G66" s="4">
        <f t="shared" si="31"/>
        <v>0</v>
      </c>
      <c r="H66" s="4">
        <f t="shared" si="43"/>
        <v>0</v>
      </c>
      <c r="I66" s="4">
        <f t="shared" si="44"/>
        <v>0</v>
      </c>
      <c r="O66" s="241">
        <f t="shared" si="33"/>
        <v>0</v>
      </c>
      <c r="P66" s="894">
        <f>IFERROR(IF($O66&gt;=1,VLOOKUP($B66,'R-6'!$G$8:$AL$1008,2,0),0),0)</f>
        <v>0</v>
      </c>
      <c r="Q66" s="895"/>
      <c r="R66" s="896"/>
      <c r="S66" s="846" t="str">
        <f>IFERROR(IF($O66&gt;=1,VLOOKUP($B66,'R-6'!$G$8:$AL$1008,4,0),""),"")</f>
        <v/>
      </c>
      <c r="T66" s="847"/>
      <c r="U66" s="848"/>
      <c r="V66" s="846" t="str">
        <f>IFERROR(IF($O66&gt;=1,VLOOKUP($B66,'R-6'!$G$8:$AL$1008,6,0),""),"")</f>
        <v/>
      </c>
      <c r="W66" s="897"/>
      <c r="X66" s="897"/>
      <c r="Y66" s="884" t="str">
        <f>IFERROR(IF($O66&gt;=1,VLOOKUP($B66,'R-6'!$G$8:$AL$1008,8,0),""),"")</f>
        <v/>
      </c>
      <c r="Z66" s="898"/>
      <c r="AA66" s="544" t="str">
        <f>IFERROR(IF($O66&gt;=1,VLOOKUP($B66,'R-6'!$G$8:$AL$1008,28,0),""),"")</f>
        <v/>
      </c>
      <c r="AB66" s="545"/>
      <c r="AC66" s="849"/>
      <c r="AD66" s="883"/>
      <c r="AE66" s="884"/>
      <c r="AF66" s="885"/>
      <c r="AG66" s="883"/>
      <c r="AH66" s="884"/>
      <c r="AI66" s="885"/>
      <c r="AJ66" s="241">
        <f t="shared" si="34"/>
        <v>0</v>
      </c>
      <c r="AK66" s="894">
        <f>IFERROR(IF($AJ66&gt;=1,VLOOKUP($C66,'R-7'!$H$9:$AD$1008,2,0),0),0)</f>
        <v>0</v>
      </c>
      <c r="AL66" s="895"/>
      <c r="AM66" s="896"/>
      <c r="AN66" s="846" t="str">
        <f>IFERROR(IF($AJ66&gt;=1,VLOOKUP($C66,'R-7'!$H$9:$AD$1008,4,0),""),"")</f>
        <v/>
      </c>
      <c r="AO66" s="847"/>
      <c r="AP66" s="848"/>
      <c r="AQ66" s="241" t="str">
        <f>IFERROR(IF($AJ66&gt;=1,VLOOKUP($C66,'R-7'!$H$9:$AD$1008,6,0),""),"")</f>
        <v/>
      </c>
      <c r="AR66" s="883" t="str">
        <f>IFERROR(IF($AJ66&gt;=1,VLOOKUP($C66,'R-7'!$H$9:$AD$1008,7,0),""),"")</f>
        <v/>
      </c>
      <c r="AS66" s="885"/>
      <c r="AT66" s="846" t="str">
        <f>IFERROR(IF($AJ66&gt;=1,VLOOKUP($C66,'R-7'!$H$9:$AD$1008,9,0),""),"")</f>
        <v/>
      </c>
      <c r="AU66" s="847"/>
      <c r="AV66" s="848"/>
      <c r="AW66" s="844" t="str">
        <f>IFERROR(IF($AJ66&gt;=1,VLOOKUP($C66,'R-7'!$H$9:$AD$1008,14,0),""),"")</f>
        <v/>
      </c>
      <c r="AX66" s="844"/>
      <c r="AY66" s="844"/>
      <c r="AZ66" s="844"/>
      <c r="BA66" s="844"/>
      <c r="BB66" s="844"/>
      <c r="BC66" s="844"/>
      <c r="BD66" s="844"/>
      <c r="BE66" s="241">
        <f t="shared" si="35"/>
        <v>0</v>
      </c>
      <c r="BF66" s="845">
        <f>IFERROR(IF($BE66&gt;=1,VLOOKUP($D66,'R-8'!$G$13:$AG$1012,2,0),0),0)</f>
        <v>0</v>
      </c>
      <c r="BG66" s="845"/>
      <c r="BH66" s="845"/>
      <c r="BI66" s="846" t="str">
        <f>IFERROR(IF($BE66&gt;=1,VLOOKUP($D66,'R-8'!$G$13:$AG$1012,3,0),""),"")</f>
        <v/>
      </c>
      <c r="BJ66" s="847"/>
      <c r="BK66" s="847"/>
      <c r="BL66" s="848"/>
      <c r="BM66" s="844" t="str">
        <f>IFERROR(IF($BE66&gt;=1,VLOOKUP($D66,'R-8'!$G$13:$AG$1012,5,0),""),"")</f>
        <v/>
      </c>
      <c r="BN66" s="844"/>
      <c r="BO66" s="844" t="str">
        <f>IFERROR(IF($BE66&gt;=1,VLOOKUP($D66,'R-8'!$G$13:$AG$1012,6,0),""),"")</f>
        <v/>
      </c>
      <c r="BP66" s="844"/>
      <c r="BQ66" s="846" t="str">
        <f>IFERROR(IF($BE66&gt;=1,VLOOKUP($D66,'R-8'!$G$13:$AG$1012,2,0),""),"")</f>
        <v/>
      </c>
      <c r="BR66" s="847"/>
      <c r="BS66" s="848"/>
      <c r="BT66" s="844"/>
      <c r="BU66" s="844"/>
      <c r="BV66" s="844"/>
      <c r="BW66" s="844"/>
      <c r="BX66" s="844"/>
      <c r="BY66" s="844"/>
      <c r="BZ66" s="241">
        <f t="shared" si="36"/>
        <v>0</v>
      </c>
      <c r="CA66" s="845">
        <f>IFERROR(IF($BZ66&gt;=1,VLOOKUP($E66,'R-8क'!$G$10:$AA$1009,2,0),0),0)</f>
        <v>0</v>
      </c>
      <c r="CB66" s="845"/>
      <c r="CC66" s="845"/>
      <c r="CD66" s="846" t="str">
        <f>IFERROR(IF($BZ66&gt;=1,VLOOKUP($E66,'R-8क'!$G$10:$AA$1009,3,0),""),"")</f>
        <v/>
      </c>
      <c r="CE66" s="847"/>
      <c r="CF66" s="848"/>
      <c r="CG66" s="846" t="str">
        <f>IFERROR(IF($BZ66&gt;=1,VLOOKUP($E66,'R-8क'!$G$10:$AA$1009,4,0),""),"")</f>
        <v/>
      </c>
      <c r="CH66" s="847"/>
      <c r="CI66" s="847"/>
      <c r="CJ66" s="848"/>
      <c r="CK66" s="242" t="str">
        <f>IFERROR(IF($BZ66&gt;=1,VLOOKUP($E66,'R-8क'!$G$10:$AA$1009,6,0),""),"")</f>
        <v/>
      </c>
      <c r="CL66" s="243" t="str">
        <f>IFERROR(IF($BZ66&gt;=1,VLOOKUP($E66,'R-8क'!$G$10:$AA$1009,7,0),""),"")</f>
        <v/>
      </c>
      <c r="CM66" s="544" t="str">
        <f>IFERROR(IF($BZ66&gt;=1,VLOOKUP($E66,'R-8क'!$G$10:$AA$1009,8,0),""),"")</f>
        <v/>
      </c>
      <c r="CN66" s="545"/>
      <c r="CO66" s="849"/>
      <c r="CP66" s="850" t="str">
        <f>IFERROR(IF($BZ66&gt;=1,VLOOKUP($E66,'R-8क'!$G$10:$AA$1009,16,0),""),"")</f>
        <v/>
      </c>
      <c r="CQ66" s="850"/>
      <c r="CR66" s="850"/>
      <c r="CS66" s="851"/>
      <c r="CT66" s="851"/>
      <c r="CU66" s="928">
        <f t="shared" si="37"/>
        <v>0</v>
      </c>
      <c r="CV66" s="929"/>
      <c r="CW66" s="930"/>
      <c r="CX66" s="908">
        <f>IFERROR(IF($CU66&gt;=2000,COUNTIFS('R-6'!$G$8:$G$1008,"&gt;=1",'R-6'!$H$8:$H$1008,$CU66),0),0)</f>
        <v>0</v>
      </c>
      <c r="CY66" s="909"/>
      <c r="CZ66" s="910"/>
      <c r="DA66" s="908">
        <f>IFERROR(IF($CU66&gt;=2000,COUNTIFS('R-7'!$H$9:$H$1008,"&gt;=1",'R-7'!$I$9:$I$1008,$CU66),0),0)</f>
        <v>0</v>
      </c>
      <c r="DB66" s="909"/>
      <c r="DC66" s="910"/>
      <c r="DD66" s="908">
        <f>IFERROR(IF($CU66&gt;=2000,COUNTIFS('R-8'!$G$13:$G$1012,"&gt;=1",'R-8'!$H$13:$H$1012,$CU66),0),0)</f>
        <v>0</v>
      </c>
      <c r="DE66" s="909"/>
      <c r="DF66" s="910"/>
      <c r="DG66" s="908">
        <f>IFERROR(IF($CU66&gt;=2000,COUNTIFS('R-8क'!$G$10:$G$1009,"&gt;=1",'R-8क'!$H$10:$H$1009,$CU66),0),0)</f>
        <v>0</v>
      </c>
      <c r="DH66" s="909"/>
      <c r="DI66" s="910"/>
      <c r="DJ66" s="911"/>
      <c r="DK66" s="912"/>
      <c r="DL66" s="913"/>
      <c r="DM66" s="914">
        <f t="shared" si="38"/>
        <v>0</v>
      </c>
      <c r="DN66" s="915"/>
      <c r="DO66" s="916"/>
      <c r="DP66" s="97">
        <v>50</v>
      </c>
      <c r="DQ66" s="97">
        <f t="shared" si="39"/>
        <v>0</v>
      </c>
      <c r="DR66" s="97">
        <f t="shared" si="40"/>
        <v>0</v>
      </c>
      <c r="DS66" s="97">
        <f t="shared" si="41"/>
        <v>0</v>
      </c>
      <c r="DT66" s="97">
        <f t="shared" si="42"/>
        <v>0</v>
      </c>
      <c r="DU66" s="4">
        <f t="shared" si="16"/>
        <v>200</v>
      </c>
      <c r="DV66" s="4">
        <f t="shared" si="17"/>
        <v>0</v>
      </c>
      <c r="DW66" s="4">
        <f t="shared" si="18"/>
        <v>0</v>
      </c>
      <c r="DX66" s="4">
        <f t="shared" si="19"/>
        <v>0</v>
      </c>
      <c r="DY66" s="4">
        <f t="shared" si="12"/>
        <v>240</v>
      </c>
      <c r="DZ66" s="4">
        <f t="shared" si="13"/>
        <v>0</v>
      </c>
      <c r="EA66" s="4">
        <f t="shared" si="14"/>
        <v>0</v>
      </c>
      <c r="EB66" s="4">
        <f t="shared" si="15"/>
        <v>0</v>
      </c>
    </row>
    <row r="67" spans="1:132" ht="24" customHeight="1" x14ac:dyDescent="0.25">
      <c r="A67" s="4">
        <f t="shared" si="32"/>
        <v>32</v>
      </c>
      <c r="B67" s="4">
        <f>IFERROR(IF($A$5&gt;=A67,SMALL('R-6'!$F$8:$F$1008,$A$6+A67),0),0)</f>
        <v>0</v>
      </c>
      <c r="C67" s="4">
        <f>IFERROR(IF(B$5&gt;=$A67,SMALL('R-7'!$G$9:$G$1008,B$6+$A67),0),0)</f>
        <v>0</v>
      </c>
      <c r="D67" s="4">
        <f>IFERROR(IF(C$5&gt;=$A67,SMALL('R-8'!$F$13:$F$1012,C$6+$A67),0),0)</f>
        <v>0</v>
      </c>
      <c r="E67" s="4">
        <f>IFERROR(IF(D$5&gt;=$A67,SMALL('R-8क'!$F$10:$F$1009,D$6+$A67),0),0)</f>
        <v>0</v>
      </c>
      <c r="F67" s="4">
        <f t="shared" si="31"/>
        <v>0</v>
      </c>
      <c r="G67" s="4">
        <f t="shared" si="31"/>
        <v>0</v>
      </c>
      <c r="H67" s="4">
        <f t="shared" si="43"/>
        <v>0</v>
      </c>
      <c r="I67" s="4">
        <f t="shared" si="44"/>
        <v>0</v>
      </c>
      <c r="O67" s="241">
        <f t="shared" si="33"/>
        <v>0</v>
      </c>
      <c r="P67" s="894">
        <f>IFERROR(IF($O67&gt;=1,VLOOKUP($B67,'R-6'!$G$8:$AL$1008,2,0),0),0)</f>
        <v>0</v>
      </c>
      <c r="Q67" s="895"/>
      <c r="R67" s="896"/>
      <c r="S67" s="846" t="str">
        <f>IFERROR(IF($O67&gt;=1,VLOOKUP($B67,'R-6'!$G$8:$AL$1008,4,0),""),"")</f>
        <v/>
      </c>
      <c r="T67" s="847"/>
      <c r="U67" s="848"/>
      <c r="V67" s="846" t="str">
        <f>IFERROR(IF($O67&gt;=1,VLOOKUP($B67,'R-6'!$G$8:$AL$1008,6,0),""),"")</f>
        <v/>
      </c>
      <c r="W67" s="897"/>
      <c r="X67" s="897"/>
      <c r="Y67" s="884" t="str">
        <f>IFERROR(IF($O67&gt;=1,VLOOKUP($B67,'R-6'!$G$8:$AL$1008,8,0),""),"")</f>
        <v/>
      </c>
      <c r="Z67" s="898"/>
      <c r="AA67" s="544" t="str">
        <f>IFERROR(IF($O67&gt;=1,VLOOKUP($B67,'R-6'!$G$8:$AL$1008,28,0),""),"")</f>
        <v/>
      </c>
      <c r="AB67" s="545"/>
      <c r="AC67" s="849"/>
      <c r="AD67" s="883"/>
      <c r="AE67" s="884"/>
      <c r="AF67" s="885"/>
      <c r="AG67" s="883"/>
      <c r="AH67" s="884"/>
      <c r="AI67" s="885"/>
      <c r="AJ67" s="241">
        <f t="shared" si="34"/>
        <v>0</v>
      </c>
      <c r="AK67" s="894">
        <f>IFERROR(IF($AJ67&gt;=1,VLOOKUP($C67,'R-7'!$H$9:$AD$1008,2,0),0),0)</f>
        <v>0</v>
      </c>
      <c r="AL67" s="895"/>
      <c r="AM67" s="896"/>
      <c r="AN67" s="846" t="str">
        <f>IFERROR(IF($AJ67&gt;=1,VLOOKUP($C67,'R-7'!$H$9:$AD$1008,4,0),""),"")</f>
        <v/>
      </c>
      <c r="AO67" s="847"/>
      <c r="AP67" s="848"/>
      <c r="AQ67" s="241" t="str">
        <f>IFERROR(IF($AJ67&gt;=1,VLOOKUP($C67,'R-7'!$H$9:$AD$1008,6,0),""),"")</f>
        <v/>
      </c>
      <c r="AR67" s="883" t="str">
        <f>IFERROR(IF($AJ67&gt;=1,VLOOKUP($C67,'R-7'!$H$9:$AD$1008,7,0),""),"")</f>
        <v/>
      </c>
      <c r="AS67" s="885"/>
      <c r="AT67" s="846" t="str">
        <f>IFERROR(IF($AJ67&gt;=1,VLOOKUP($C67,'R-7'!$H$9:$AD$1008,9,0),""),"")</f>
        <v/>
      </c>
      <c r="AU67" s="847"/>
      <c r="AV67" s="848"/>
      <c r="AW67" s="844" t="str">
        <f>IFERROR(IF($AJ67&gt;=1,VLOOKUP($C67,'R-7'!$H$9:$AD$1008,14,0),""),"")</f>
        <v/>
      </c>
      <c r="AX67" s="844"/>
      <c r="AY67" s="844"/>
      <c r="AZ67" s="844"/>
      <c r="BA67" s="844"/>
      <c r="BB67" s="844"/>
      <c r="BC67" s="844"/>
      <c r="BD67" s="844"/>
      <c r="BE67" s="241">
        <f t="shared" si="35"/>
        <v>0</v>
      </c>
      <c r="BF67" s="845">
        <f>IFERROR(IF($BE67&gt;=1,VLOOKUP($D67,'R-8'!$G$13:$AG$1012,2,0),0),0)</f>
        <v>0</v>
      </c>
      <c r="BG67" s="845"/>
      <c r="BH67" s="845"/>
      <c r="BI67" s="846" t="str">
        <f>IFERROR(IF($BE67&gt;=1,VLOOKUP($D67,'R-8'!$G$13:$AG$1012,3,0),""),"")</f>
        <v/>
      </c>
      <c r="BJ67" s="847"/>
      <c r="BK67" s="847"/>
      <c r="BL67" s="848"/>
      <c r="BM67" s="844" t="str">
        <f>IFERROR(IF($BE67&gt;=1,VLOOKUP($D67,'R-8'!$G$13:$AG$1012,5,0),""),"")</f>
        <v/>
      </c>
      <c r="BN67" s="844"/>
      <c r="BO67" s="844" t="str">
        <f>IFERROR(IF($BE67&gt;=1,VLOOKUP($D67,'R-8'!$G$13:$AG$1012,6,0),""),"")</f>
        <v/>
      </c>
      <c r="BP67" s="844"/>
      <c r="BQ67" s="846" t="str">
        <f>IFERROR(IF($BE67&gt;=1,VLOOKUP($D67,'R-8'!$G$13:$AG$1012,2,0),""),"")</f>
        <v/>
      </c>
      <c r="BR67" s="847"/>
      <c r="BS67" s="848"/>
      <c r="BT67" s="844"/>
      <c r="BU67" s="844"/>
      <c r="BV67" s="844"/>
      <c r="BW67" s="844"/>
      <c r="BX67" s="844"/>
      <c r="BY67" s="844"/>
      <c r="BZ67" s="241">
        <f t="shared" si="36"/>
        <v>0</v>
      </c>
      <c r="CA67" s="845">
        <f>IFERROR(IF($BZ67&gt;=1,VLOOKUP($E67,'R-8क'!$G$10:$AA$1009,2,0),0),0)</f>
        <v>0</v>
      </c>
      <c r="CB67" s="845"/>
      <c r="CC67" s="845"/>
      <c r="CD67" s="846" t="str">
        <f>IFERROR(IF($BZ67&gt;=1,VLOOKUP($E67,'R-8क'!$G$10:$AA$1009,3,0),""),"")</f>
        <v/>
      </c>
      <c r="CE67" s="847"/>
      <c r="CF67" s="848"/>
      <c r="CG67" s="846" t="str">
        <f>IFERROR(IF($BZ67&gt;=1,VLOOKUP($E67,'R-8क'!$G$10:$AA$1009,4,0),""),"")</f>
        <v/>
      </c>
      <c r="CH67" s="847"/>
      <c r="CI67" s="847"/>
      <c r="CJ67" s="848"/>
      <c r="CK67" s="242" t="str">
        <f>IFERROR(IF($BZ67&gt;=1,VLOOKUP($E67,'R-8क'!$G$10:$AA$1009,6,0),""),"")</f>
        <v/>
      </c>
      <c r="CL67" s="243" t="str">
        <f>IFERROR(IF($BZ67&gt;=1,VLOOKUP($E67,'R-8क'!$G$10:$AA$1009,7,0),""),"")</f>
        <v/>
      </c>
      <c r="CM67" s="544" t="str">
        <f>IFERROR(IF($BZ67&gt;=1,VLOOKUP($E67,'R-8क'!$G$10:$AA$1009,8,0),""),"")</f>
        <v/>
      </c>
      <c r="CN67" s="545"/>
      <c r="CO67" s="849"/>
      <c r="CP67" s="850" t="str">
        <f>IFERROR(IF($BZ67&gt;=1,VLOOKUP($E67,'R-8क'!$G$10:$AA$1009,16,0),""),"")</f>
        <v/>
      </c>
      <c r="CQ67" s="850"/>
      <c r="CR67" s="850"/>
      <c r="CS67" s="851"/>
      <c r="CT67" s="851"/>
      <c r="CU67" s="928">
        <f t="shared" si="37"/>
        <v>0</v>
      </c>
      <c r="CV67" s="929"/>
      <c r="CW67" s="930"/>
      <c r="CX67" s="908">
        <f>IFERROR(IF($CU67&gt;=2000,COUNTIFS('R-6'!$G$8:$G$1008,"&gt;=1",'R-6'!$H$8:$H$1008,$CU67),0),0)</f>
        <v>0</v>
      </c>
      <c r="CY67" s="909"/>
      <c r="CZ67" s="910"/>
      <c r="DA67" s="908">
        <f>IFERROR(IF($CU67&gt;=2000,COUNTIFS('R-7'!$H$9:$H$1008,"&gt;=1",'R-7'!$I$9:$I$1008,$CU67),0),0)</f>
        <v>0</v>
      </c>
      <c r="DB67" s="909"/>
      <c r="DC67" s="910"/>
      <c r="DD67" s="908">
        <f>IFERROR(IF($CU67&gt;=2000,COUNTIFS('R-8'!$G$13:$G$1012,"&gt;=1",'R-8'!$H$13:$H$1012,$CU67),0),0)</f>
        <v>0</v>
      </c>
      <c r="DE67" s="909"/>
      <c r="DF67" s="910"/>
      <c r="DG67" s="908">
        <f>IFERROR(IF($CU67&gt;=2000,COUNTIFS('R-8क'!$G$10:$G$1009,"&gt;=1",'R-8क'!$H$10:$H$1009,$CU67),0),0)</f>
        <v>0</v>
      </c>
      <c r="DH67" s="909"/>
      <c r="DI67" s="910"/>
      <c r="DJ67" s="911"/>
      <c r="DK67" s="912"/>
      <c r="DL67" s="913"/>
      <c r="DM67" s="914">
        <f t="shared" si="38"/>
        <v>0</v>
      </c>
      <c r="DN67" s="915"/>
      <c r="DO67" s="916"/>
      <c r="DP67" s="97">
        <v>51</v>
      </c>
      <c r="DQ67" s="97">
        <f t="shared" si="39"/>
        <v>0</v>
      </c>
      <c r="DR67" s="97">
        <f t="shared" si="40"/>
        <v>0</v>
      </c>
      <c r="DS67" s="97">
        <f t="shared" si="41"/>
        <v>0</v>
      </c>
      <c r="DT67" s="97">
        <f t="shared" si="42"/>
        <v>0</v>
      </c>
      <c r="DU67" s="4">
        <f t="shared" si="16"/>
        <v>200</v>
      </c>
      <c r="DV67" s="4">
        <f t="shared" si="17"/>
        <v>0</v>
      </c>
      <c r="DW67" s="4">
        <f t="shared" si="18"/>
        <v>0</v>
      </c>
      <c r="DX67" s="4">
        <f t="shared" si="19"/>
        <v>0</v>
      </c>
      <c r="DY67" s="4">
        <f t="shared" si="12"/>
        <v>240</v>
      </c>
      <c r="DZ67" s="4">
        <f t="shared" si="13"/>
        <v>0</v>
      </c>
      <c r="EA67" s="4">
        <f t="shared" si="14"/>
        <v>0</v>
      </c>
      <c r="EB67" s="4">
        <f t="shared" si="15"/>
        <v>0</v>
      </c>
    </row>
    <row r="68" spans="1:132" ht="24" customHeight="1" x14ac:dyDescent="0.25">
      <c r="A68" s="4">
        <f t="shared" si="32"/>
        <v>33</v>
      </c>
      <c r="B68" s="4">
        <f>IFERROR(IF($A$5&gt;=A68,SMALL('R-6'!$F$8:$F$1008,$A$6+A68),0),0)</f>
        <v>0</v>
      </c>
      <c r="C68" s="4">
        <f>IFERROR(IF(B$5&gt;=$A68,SMALL('R-7'!$G$9:$G$1008,B$6+$A68),0),0)</f>
        <v>0</v>
      </c>
      <c r="D68" s="4">
        <f>IFERROR(IF(C$5&gt;=$A68,SMALL('R-8'!$F$13:$F$1012,C$6+$A68),0),0)</f>
        <v>0</v>
      </c>
      <c r="E68" s="4">
        <f>IFERROR(IF(D$5&gt;=$A68,SMALL('R-8क'!$F$10:$F$1009,D$6+$A68),0),0)</f>
        <v>0</v>
      </c>
      <c r="F68" s="4">
        <f t="shared" si="31"/>
        <v>0</v>
      </c>
      <c r="G68" s="4">
        <f t="shared" si="31"/>
        <v>0</v>
      </c>
      <c r="H68" s="4">
        <f t="shared" si="43"/>
        <v>0</v>
      </c>
      <c r="I68" s="4">
        <f t="shared" si="44"/>
        <v>0</v>
      </c>
      <c r="O68" s="241">
        <f t="shared" si="33"/>
        <v>0</v>
      </c>
      <c r="P68" s="894">
        <f>IFERROR(IF($O68&gt;=1,VLOOKUP($B68,'R-6'!$G$8:$AL$1008,2,0),0),0)</f>
        <v>0</v>
      </c>
      <c r="Q68" s="895"/>
      <c r="R68" s="896"/>
      <c r="S68" s="846" t="str">
        <f>IFERROR(IF($O68&gt;=1,VLOOKUP($B68,'R-6'!$G$8:$AL$1008,4,0),""),"")</f>
        <v/>
      </c>
      <c r="T68" s="847"/>
      <c r="U68" s="848"/>
      <c r="V68" s="846" t="str">
        <f>IFERROR(IF($O68&gt;=1,VLOOKUP($B68,'R-6'!$G$8:$AL$1008,6,0),""),"")</f>
        <v/>
      </c>
      <c r="W68" s="897"/>
      <c r="X68" s="897"/>
      <c r="Y68" s="884" t="str">
        <f>IFERROR(IF($O68&gt;=1,VLOOKUP($B68,'R-6'!$G$8:$AL$1008,8,0),""),"")</f>
        <v/>
      </c>
      <c r="Z68" s="898"/>
      <c r="AA68" s="544" t="str">
        <f>IFERROR(IF($O68&gt;=1,VLOOKUP($B68,'R-6'!$G$8:$AL$1008,28,0),""),"")</f>
        <v/>
      </c>
      <c r="AB68" s="545"/>
      <c r="AC68" s="849"/>
      <c r="AD68" s="883"/>
      <c r="AE68" s="884"/>
      <c r="AF68" s="885"/>
      <c r="AG68" s="883"/>
      <c r="AH68" s="884"/>
      <c r="AI68" s="885"/>
      <c r="AJ68" s="241">
        <f t="shared" si="34"/>
        <v>0</v>
      </c>
      <c r="AK68" s="894">
        <f>IFERROR(IF($AJ68&gt;=1,VLOOKUP($C68,'R-7'!$H$9:$AD$1008,2,0),0),0)</f>
        <v>0</v>
      </c>
      <c r="AL68" s="895"/>
      <c r="AM68" s="896"/>
      <c r="AN68" s="846" t="str">
        <f>IFERROR(IF($AJ68&gt;=1,VLOOKUP($C68,'R-7'!$H$9:$AD$1008,4,0),""),"")</f>
        <v/>
      </c>
      <c r="AO68" s="847"/>
      <c r="AP68" s="848"/>
      <c r="AQ68" s="241" t="str">
        <f>IFERROR(IF($AJ68&gt;=1,VLOOKUP($C68,'R-7'!$H$9:$AD$1008,6,0),""),"")</f>
        <v/>
      </c>
      <c r="AR68" s="883" t="str">
        <f>IFERROR(IF($AJ68&gt;=1,VLOOKUP($C68,'R-7'!$H$9:$AD$1008,7,0),""),"")</f>
        <v/>
      </c>
      <c r="AS68" s="885"/>
      <c r="AT68" s="846" t="str">
        <f>IFERROR(IF($AJ68&gt;=1,VLOOKUP($C68,'R-7'!$H$9:$AD$1008,9,0),""),"")</f>
        <v/>
      </c>
      <c r="AU68" s="847"/>
      <c r="AV68" s="848"/>
      <c r="AW68" s="844" t="str">
        <f>IFERROR(IF($AJ68&gt;=1,VLOOKUP($C68,'R-7'!$H$9:$AD$1008,14,0),""),"")</f>
        <v/>
      </c>
      <c r="AX68" s="844"/>
      <c r="AY68" s="844"/>
      <c r="AZ68" s="844"/>
      <c r="BA68" s="844"/>
      <c r="BB68" s="844"/>
      <c r="BC68" s="844"/>
      <c r="BD68" s="844"/>
      <c r="BE68" s="241">
        <f t="shared" si="35"/>
        <v>0</v>
      </c>
      <c r="BF68" s="845">
        <f>IFERROR(IF($BE68&gt;=1,VLOOKUP($D68,'R-8'!$G$13:$AG$1012,2,0),0),0)</f>
        <v>0</v>
      </c>
      <c r="BG68" s="845"/>
      <c r="BH68" s="845"/>
      <c r="BI68" s="846" t="str">
        <f>IFERROR(IF($BE68&gt;=1,VLOOKUP($D68,'R-8'!$G$13:$AG$1012,3,0),""),"")</f>
        <v/>
      </c>
      <c r="BJ68" s="847"/>
      <c r="BK68" s="847"/>
      <c r="BL68" s="848"/>
      <c r="BM68" s="844" t="str">
        <f>IFERROR(IF($BE68&gt;=1,VLOOKUP($D68,'R-8'!$G$13:$AG$1012,5,0),""),"")</f>
        <v/>
      </c>
      <c r="BN68" s="844"/>
      <c r="BO68" s="844" t="str">
        <f>IFERROR(IF($BE68&gt;=1,VLOOKUP($D68,'R-8'!$G$13:$AG$1012,6,0),""),"")</f>
        <v/>
      </c>
      <c r="BP68" s="844"/>
      <c r="BQ68" s="846" t="str">
        <f>IFERROR(IF($BE68&gt;=1,VLOOKUP($D68,'R-8'!$G$13:$AG$1012,2,0),""),"")</f>
        <v/>
      </c>
      <c r="BR68" s="847"/>
      <c r="BS68" s="848"/>
      <c r="BT68" s="844"/>
      <c r="BU68" s="844"/>
      <c r="BV68" s="844"/>
      <c r="BW68" s="844"/>
      <c r="BX68" s="844"/>
      <c r="BY68" s="844"/>
      <c r="BZ68" s="241">
        <f t="shared" si="36"/>
        <v>0</v>
      </c>
      <c r="CA68" s="845">
        <f>IFERROR(IF($BZ68&gt;=1,VLOOKUP($E68,'R-8क'!$G$10:$AA$1009,2,0),0),0)</f>
        <v>0</v>
      </c>
      <c r="CB68" s="845"/>
      <c r="CC68" s="845"/>
      <c r="CD68" s="846" t="str">
        <f>IFERROR(IF($BZ68&gt;=1,VLOOKUP($E68,'R-8क'!$G$10:$AA$1009,3,0),""),"")</f>
        <v/>
      </c>
      <c r="CE68" s="847"/>
      <c r="CF68" s="848"/>
      <c r="CG68" s="846" t="str">
        <f>IFERROR(IF($BZ68&gt;=1,VLOOKUP($E68,'R-8क'!$G$10:$AA$1009,4,0),""),"")</f>
        <v/>
      </c>
      <c r="CH68" s="847"/>
      <c r="CI68" s="847"/>
      <c r="CJ68" s="848"/>
      <c r="CK68" s="242" t="str">
        <f>IFERROR(IF($BZ68&gt;=1,VLOOKUP($E68,'R-8क'!$G$10:$AA$1009,6,0),""),"")</f>
        <v/>
      </c>
      <c r="CL68" s="243" t="str">
        <f>IFERROR(IF($BZ68&gt;=1,VLOOKUP($E68,'R-8क'!$G$10:$AA$1009,7,0),""),"")</f>
        <v/>
      </c>
      <c r="CM68" s="544" t="str">
        <f>IFERROR(IF($BZ68&gt;=1,VLOOKUP($E68,'R-8क'!$G$10:$AA$1009,8,0),""),"")</f>
        <v/>
      </c>
      <c r="CN68" s="545"/>
      <c r="CO68" s="849"/>
      <c r="CP68" s="850" t="str">
        <f>IFERROR(IF($BZ68&gt;=1,VLOOKUP($E68,'R-8क'!$G$10:$AA$1009,16,0),""),"")</f>
        <v/>
      </c>
      <c r="CQ68" s="850"/>
      <c r="CR68" s="850"/>
      <c r="CS68" s="851"/>
      <c r="CT68" s="851"/>
      <c r="CU68" s="928">
        <f t="shared" si="37"/>
        <v>0</v>
      </c>
      <c r="CV68" s="929"/>
      <c r="CW68" s="930"/>
      <c r="CX68" s="908">
        <f>IFERROR(IF($CU68&gt;=2000,COUNTIFS('R-6'!$G$8:$G$1008,"&gt;=1",'R-6'!$H$8:$H$1008,$CU68),0),0)</f>
        <v>0</v>
      </c>
      <c r="CY68" s="909"/>
      <c r="CZ68" s="910"/>
      <c r="DA68" s="908">
        <f>IFERROR(IF($CU68&gt;=2000,COUNTIFS('R-7'!$H$9:$H$1008,"&gt;=1",'R-7'!$I$9:$I$1008,$CU68),0),0)</f>
        <v>0</v>
      </c>
      <c r="DB68" s="909"/>
      <c r="DC68" s="910"/>
      <c r="DD68" s="908">
        <f>IFERROR(IF($CU68&gt;=2000,COUNTIFS('R-8'!$G$13:$G$1012,"&gt;=1",'R-8'!$H$13:$H$1012,$CU68),0),0)</f>
        <v>0</v>
      </c>
      <c r="DE68" s="909"/>
      <c r="DF68" s="910"/>
      <c r="DG68" s="908">
        <f>IFERROR(IF($CU68&gt;=2000,COUNTIFS('R-8क'!$G$10:$G$1009,"&gt;=1",'R-8क'!$H$10:$H$1009,$CU68),0),0)</f>
        <v>0</v>
      </c>
      <c r="DH68" s="909"/>
      <c r="DI68" s="910"/>
      <c r="DJ68" s="911"/>
      <c r="DK68" s="912"/>
      <c r="DL68" s="913"/>
      <c r="DM68" s="914">
        <f t="shared" si="38"/>
        <v>0</v>
      </c>
      <c r="DN68" s="915"/>
      <c r="DO68" s="916"/>
      <c r="DP68" s="97">
        <v>52</v>
      </c>
      <c r="DQ68" s="97">
        <f t="shared" si="39"/>
        <v>0</v>
      </c>
      <c r="DR68" s="97">
        <f t="shared" si="40"/>
        <v>0</v>
      </c>
      <c r="DS68" s="97">
        <f t="shared" si="41"/>
        <v>0</v>
      </c>
      <c r="DT68" s="97">
        <f t="shared" si="42"/>
        <v>0</v>
      </c>
      <c r="DU68" s="4">
        <f t="shared" si="16"/>
        <v>200</v>
      </c>
      <c r="DV68" s="4">
        <f t="shared" si="17"/>
        <v>0</v>
      </c>
      <c r="DW68" s="4">
        <f t="shared" si="18"/>
        <v>0</v>
      </c>
      <c r="DX68" s="4">
        <f t="shared" si="19"/>
        <v>0</v>
      </c>
      <c r="DY68" s="4">
        <f t="shared" si="12"/>
        <v>240</v>
      </c>
      <c r="DZ68" s="4">
        <f t="shared" si="13"/>
        <v>0</v>
      </c>
      <c r="EA68" s="4">
        <f t="shared" si="14"/>
        <v>0</v>
      </c>
      <c r="EB68" s="4">
        <f t="shared" si="15"/>
        <v>0</v>
      </c>
    </row>
    <row r="69" spans="1:132" ht="24" customHeight="1" x14ac:dyDescent="0.25">
      <c r="A69" s="4">
        <f t="shared" si="32"/>
        <v>34</v>
      </c>
      <c r="B69" s="4">
        <f>IFERROR(IF($A$5&gt;=A69,SMALL('R-6'!$F$8:$F$1008,$A$6+A69),0),0)</f>
        <v>0</v>
      </c>
      <c r="C69" s="4">
        <f>IFERROR(IF(B$5&gt;=$A69,SMALL('R-7'!$G$9:$G$1008,B$6+$A69),0),0)</f>
        <v>0</v>
      </c>
      <c r="D69" s="4">
        <f>IFERROR(IF(C$5&gt;=$A69,SMALL('R-8'!$F$13:$F$1012,C$6+$A69),0),0)</f>
        <v>0</v>
      </c>
      <c r="E69" s="4">
        <f>IFERROR(IF(D$5&gt;=$A69,SMALL('R-8क'!$F$10:$F$1009,D$6+$A69),0),0)</f>
        <v>0</v>
      </c>
      <c r="F69" s="4">
        <f t="shared" si="31"/>
        <v>0</v>
      </c>
      <c r="G69" s="4">
        <f t="shared" si="31"/>
        <v>0</v>
      </c>
      <c r="H69" s="4">
        <f t="shared" si="43"/>
        <v>0</v>
      </c>
      <c r="I69" s="4">
        <f t="shared" si="44"/>
        <v>0</v>
      </c>
      <c r="O69" s="241">
        <f t="shared" si="33"/>
        <v>0</v>
      </c>
      <c r="P69" s="894">
        <f>IFERROR(IF($O69&gt;=1,VLOOKUP($B69,'R-6'!$G$8:$AL$1008,2,0),0),0)</f>
        <v>0</v>
      </c>
      <c r="Q69" s="895"/>
      <c r="R69" s="896"/>
      <c r="S69" s="846" t="str">
        <f>IFERROR(IF($O69&gt;=1,VLOOKUP($B69,'R-6'!$G$8:$AL$1008,4,0),""),"")</f>
        <v/>
      </c>
      <c r="T69" s="847"/>
      <c r="U69" s="848"/>
      <c r="V69" s="846" t="str">
        <f>IFERROR(IF($O69&gt;=1,VLOOKUP($B69,'R-6'!$G$8:$AL$1008,6,0),""),"")</f>
        <v/>
      </c>
      <c r="W69" s="897"/>
      <c r="X69" s="897"/>
      <c r="Y69" s="884" t="str">
        <f>IFERROR(IF($O69&gt;=1,VLOOKUP($B69,'R-6'!$G$8:$AL$1008,8,0),""),"")</f>
        <v/>
      </c>
      <c r="Z69" s="898"/>
      <c r="AA69" s="544" t="str">
        <f>IFERROR(IF($O69&gt;=1,VLOOKUP($B69,'R-6'!$G$8:$AL$1008,28,0),""),"")</f>
        <v/>
      </c>
      <c r="AB69" s="545"/>
      <c r="AC69" s="849"/>
      <c r="AD69" s="883"/>
      <c r="AE69" s="884"/>
      <c r="AF69" s="885"/>
      <c r="AG69" s="883"/>
      <c r="AH69" s="884"/>
      <c r="AI69" s="885"/>
      <c r="AJ69" s="241">
        <f t="shared" si="34"/>
        <v>0</v>
      </c>
      <c r="AK69" s="894">
        <f>IFERROR(IF($AJ69&gt;=1,VLOOKUP($C69,'R-7'!$H$9:$AD$1008,2,0),0),0)</f>
        <v>0</v>
      </c>
      <c r="AL69" s="895"/>
      <c r="AM69" s="896"/>
      <c r="AN69" s="846" t="str">
        <f>IFERROR(IF($AJ69&gt;=1,VLOOKUP($C69,'R-7'!$H$9:$AD$1008,4,0),""),"")</f>
        <v/>
      </c>
      <c r="AO69" s="847"/>
      <c r="AP69" s="848"/>
      <c r="AQ69" s="241" t="str">
        <f>IFERROR(IF($AJ69&gt;=1,VLOOKUP($C69,'R-7'!$H$9:$AD$1008,6,0),""),"")</f>
        <v/>
      </c>
      <c r="AR69" s="883" t="str">
        <f>IFERROR(IF($AJ69&gt;=1,VLOOKUP($C69,'R-7'!$H$9:$AD$1008,7,0),""),"")</f>
        <v/>
      </c>
      <c r="AS69" s="885"/>
      <c r="AT69" s="846" t="str">
        <f>IFERROR(IF($AJ69&gt;=1,VLOOKUP($C69,'R-7'!$H$9:$AD$1008,9,0),""),"")</f>
        <v/>
      </c>
      <c r="AU69" s="847"/>
      <c r="AV69" s="848"/>
      <c r="AW69" s="844" t="str">
        <f>IFERROR(IF($AJ69&gt;=1,VLOOKUP($C69,'R-7'!$H$9:$AD$1008,14,0),""),"")</f>
        <v/>
      </c>
      <c r="AX69" s="844"/>
      <c r="AY69" s="844"/>
      <c r="AZ69" s="844"/>
      <c r="BA69" s="844"/>
      <c r="BB69" s="844"/>
      <c r="BC69" s="844"/>
      <c r="BD69" s="844"/>
      <c r="BE69" s="241">
        <f t="shared" si="35"/>
        <v>0</v>
      </c>
      <c r="BF69" s="845">
        <f>IFERROR(IF($BE69&gt;=1,VLOOKUP($D69,'R-8'!$G$13:$AG$1012,2,0),0),0)</f>
        <v>0</v>
      </c>
      <c r="BG69" s="845"/>
      <c r="BH69" s="845"/>
      <c r="BI69" s="846" t="str">
        <f>IFERROR(IF($BE69&gt;=1,VLOOKUP($D69,'R-8'!$G$13:$AG$1012,3,0),""),"")</f>
        <v/>
      </c>
      <c r="BJ69" s="847"/>
      <c r="BK69" s="847"/>
      <c r="BL69" s="848"/>
      <c r="BM69" s="844" t="str">
        <f>IFERROR(IF($BE69&gt;=1,VLOOKUP($D69,'R-8'!$G$13:$AG$1012,5,0),""),"")</f>
        <v/>
      </c>
      <c r="BN69" s="844"/>
      <c r="BO69" s="844" t="str">
        <f>IFERROR(IF($BE69&gt;=1,VLOOKUP($D69,'R-8'!$G$13:$AG$1012,6,0),""),"")</f>
        <v/>
      </c>
      <c r="BP69" s="844"/>
      <c r="BQ69" s="846" t="str">
        <f>IFERROR(IF($BE69&gt;=1,VLOOKUP($D69,'R-8'!$G$13:$AG$1012,2,0),""),"")</f>
        <v/>
      </c>
      <c r="BR69" s="847"/>
      <c r="BS69" s="848"/>
      <c r="BT69" s="844"/>
      <c r="BU69" s="844"/>
      <c r="BV69" s="844"/>
      <c r="BW69" s="844"/>
      <c r="BX69" s="844"/>
      <c r="BY69" s="844"/>
      <c r="BZ69" s="241">
        <f t="shared" si="36"/>
        <v>0</v>
      </c>
      <c r="CA69" s="845">
        <f>IFERROR(IF($BZ69&gt;=1,VLOOKUP($E69,'R-8क'!$G$10:$AA$1009,2,0),0),0)</f>
        <v>0</v>
      </c>
      <c r="CB69" s="845"/>
      <c r="CC69" s="845"/>
      <c r="CD69" s="846" t="str">
        <f>IFERROR(IF($BZ69&gt;=1,VLOOKUP($E69,'R-8क'!$G$10:$AA$1009,3,0),""),"")</f>
        <v/>
      </c>
      <c r="CE69" s="847"/>
      <c r="CF69" s="848"/>
      <c r="CG69" s="846" t="str">
        <f>IFERROR(IF($BZ69&gt;=1,VLOOKUP($E69,'R-8क'!$G$10:$AA$1009,4,0),""),"")</f>
        <v/>
      </c>
      <c r="CH69" s="847"/>
      <c r="CI69" s="847"/>
      <c r="CJ69" s="848"/>
      <c r="CK69" s="242" t="str">
        <f>IFERROR(IF($BZ69&gt;=1,VLOOKUP($E69,'R-8क'!$G$10:$AA$1009,6,0),""),"")</f>
        <v/>
      </c>
      <c r="CL69" s="243" t="str">
        <f>IFERROR(IF($BZ69&gt;=1,VLOOKUP($E69,'R-8क'!$G$10:$AA$1009,7,0),""),"")</f>
        <v/>
      </c>
      <c r="CM69" s="544" t="str">
        <f>IFERROR(IF($BZ69&gt;=1,VLOOKUP($E69,'R-8क'!$G$10:$AA$1009,8,0),""),"")</f>
        <v/>
      </c>
      <c r="CN69" s="545"/>
      <c r="CO69" s="849"/>
      <c r="CP69" s="850" t="str">
        <f>IFERROR(IF($BZ69&gt;=1,VLOOKUP($E69,'R-8क'!$G$10:$AA$1009,16,0),""),"")</f>
        <v/>
      </c>
      <c r="CQ69" s="850"/>
      <c r="CR69" s="850"/>
      <c r="CS69" s="851"/>
      <c r="CT69" s="851"/>
      <c r="CU69" s="928">
        <f t="shared" si="37"/>
        <v>0</v>
      </c>
      <c r="CV69" s="929"/>
      <c r="CW69" s="930"/>
      <c r="CX69" s="908">
        <f>IFERROR(IF($CU69&gt;=2000,COUNTIFS('R-6'!$G$8:$G$1008,"&gt;=1",'R-6'!$H$8:$H$1008,$CU69),0),0)</f>
        <v>0</v>
      </c>
      <c r="CY69" s="909"/>
      <c r="CZ69" s="910"/>
      <c r="DA69" s="908">
        <f>IFERROR(IF($CU69&gt;=2000,COUNTIFS('R-7'!$H$9:$H$1008,"&gt;=1",'R-7'!$I$9:$I$1008,$CU69),0),0)</f>
        <v>0</v>
      </c>
      <c r="DB69" s="909"/>
      <c r="DC69" s="910"/>
      <c r="DD69" s="908">
        <f>IFERROR(IF($CU69&gt;=2000,COUNTIFS('R-8'!$G$13:$G$1012,"&gt;=1",'R-8'!$H$13:$H$1012,$CU69),0),0)</f>
        <v>0</v>
      </c>
      <c r="DE69" s="909"/>
      <c r="DF69" s="910"/>
      <c r="DG69" s="908">
        <f>IFERROR(IF($CU69&gt;=2000,COUNTIFS('R-8क'!$G$10:$G$1009,"&gt;=1",'R-8क'!$H$10:$H$1009,$CU69),0),0)</f>
        <v>0</v>
      </c>
      <c r="DH69" s="909"/>
      <c r="DI69" s="910"/>
      <c r="DJ69" s="911"/>
      <c r="DK69" s="912"/>
      <c r="DL69" s="913"/>
      <c r="DM69" s="914">
        <f t="shared" si="38"/>
        <v>0</v>
      </c>
      <c r="DN69" s="915"/>
      <c r="DO69" s="916"/>
      <c r="DP69" s="97">
        <v>53</v>
      </c>
      <c r="DQ69" s="97">
        <f t="shared" si="39"/>
        <v>0</v>
      </c>
      <c r="DR69" s="97">
        <f t="shared" si="40"/>
        <v>0</v>
      </c>
      <c r="DS69" s="97">
        <f t="shared" si="41"/>
        <v>0</v>
      </c>
      <c r="DT69" s="97">
        <f t="shared" si="42"/>
        <v>0</v>
      </c>
      <c r="DU69" s="4">
        <f t="shared" si="16"/>
        <v>200</v>
      </c>
      <c r="DV69" s="4">
        <f t="shared" si="17"/>
        <v>0</v>
      </c>
      <c r="DW69" s="4">
        <f t="shared" si="18"/>
        <v>0</v>
      </c>
      <c r="DX69" s="4">
        <f t="shared" si="19"/>
        <v>0</v>
      </c>
      <c r="DY69" s="4">
        <f t="shared" si="12"/>
        <v>240</v>
      </c>
      <c r="DZ69" s="4">
        <f t="shared" si="13"/>
        <v>0</v>
      </c>
      <c r="EA69" s="4">
        <f t="shared" si="14"/>
        <v>0</v>
      </c>
      <c r="EB69" s="4">
        <f t="shared" si="15"/>
        <v>0</v>
      </c>
    </row>
    <row r="70" spans="1:132" ht="24" customHeight="1" x14ac:dyDescent="0.25">
      <c r="A70" s="4">
        <f t="shared" si="32"/>
        <v>35</v>
      </c>
      <c r="B70" s="4">
        <f>IFERROR(IF($A$5&gt;=A70,SMALL('R-6'!$F$8:$F$1008,$A$6+A70),0),0)</f>
        <v>0</v>
      </c>
      <c r="C70" s="4">
        <f>IFERROR(IF(B$5&gt;=$A70,SMALL('R-7'!$G$9:$G$1008,B$6+$A70),0),0)</f>
        <v>0</v>
      </c>
      <c r="D70" s="4">
        <f>IFERROR(IF(C$5&gt;=$A70,SMALL('R-8'!$F$13:$F$1012,C$6+$A70),0),0)</f>
        <v>0</v>
      </c>
      <c r="E70" s="4">
        <f>IFERROR(IF(D$5&gt;=$A70,SMALL('R-8क'!$F$10:$F$1009,D$6+$A70),0),0)</f>
        <v>0</v>
      </c>
      <c r="F70" s="4">
        <f t="shared" si="31"/>
        <v>0</v>
      </c>
      <c r="G70" s="4">
        <f t="shared" si="31"/>
        <v>0</v>
      </c>
      <c r="H70" s="4">
        <f t="shared" si="43"/>
        <v>0</v>
      </c>
      <c r="I70" s="4">
        <f t="shared" si="44"/>
        <v>0</v>
      </c>
      <c r="O70" s="241">
        <f t="shared" si="33"/>
        <v>0</v>
      </c>
      <c r="P70" s="894">
        <f>IFERROR(IF($O70&gt;=1,VLOOKUP($B70,'R-6'!$G$8:$AL$1008,2,0),0),0)</f>
        <v>0</v>
      </c>
      <c r="Q70" s="895"/>
      <c r="R70" s="896"/>
      <c r="S70" s="846" t="str">
        <f>IFERROR(IF($O70&gt;=1,VLOOKUP($B70,'R-6'!$G$8:$AL$1008,4,0),""),"")</f>
        <v/>
      </c>
      <c r="T70" s="847"/>
      <c r="U70" s="848"/>
      <c r="V70" s="846" t="str">
        <f>IFERROR(IF($O70&gt;=1,VLOOKUP($B70,'R-6'!$G$8:$AL$1008,6,0),""),"")</f>
        <v/>
      </c>
      <c r="W70" s="897"/>
      <c r="X70" s="897"/>
      <c r="Y70" s="884" t="str">
        <f>IFERROR(IF($O70&gt;=1,VLOOKUP($B70,'R-6'!$G$8:$AL$1008,8,0),""),"")</f>
        <v/>
      </c>
      <c r="Z70" s="898"/>
      <c r="AA70" s="544" t="str">
        <f>IFERROR(IF($O70&gt;=1,VLOOKUP($B70,'R-6'!$G$8:$AL$1008,28,0),""),"")</f>
        <v/>
      </c>
      <c r="AB70" s="545"/>
      <c r="AC70" s="849"/>
      <c r="AD70" s="883"/>
      <c r="AE70" s="884"/>
      <c r="AF70" s="885"/>
      <c r="AG70" s="883"/>
      <c r="AH70" s="884"/>
      <c r="AI70" s="885"/>
      <c r="AJ70" s="241">
        <f t="shared" si="34"/>
        <v>0</v>
      </c>
      <c r="AK70" s="894">
        <f>IFERROR(IF($AJ70&gt;=1,VLOOKUP($C70,'R-7'!$H$9:$AD$1008,2,0),0),0)</f>
        <v>0</v>
      </c>
      <c r="AL70" s="895"/>
      <c r="AM70" s="896"/>
      <c r="AN70" s="846" t="str">
        <f>IFERROR(IF($AJ70&gt;=1,VLOOKUP($C70,'R-7'!$H$9:$AD$1008,4,0),""),"")</f>
        <v/>
      </c>
      <c r="AO70" s="847"/>
      <c r="AP70" s="848"/>
      <c r="AQ70" s="241" t="str">
        <f>IFERROR(IF($AJ70&gt;=1,VLOOKUP($C70,'R-7'!$H$9:$AD$1008,6,0),""),"")</f>
        <v/>
      </c>
      <c r="AR70" s="883" t="str">
        <f>IFERROR(IF($AJ70&gt;=1,VLOOKUP($C70,'R-7'!$H$9:$AD$1008,7,0),""),"")</f>
        <v/>
      </c>
      <c r="AS70" s="885"/>
      <c r="AT70" s="846" t="str">
        <f>IFERROR(IF($AJ70&gt;=1,VLOOKUP($C70,'R-7'!$H$9:$AD$1008,9,0),""),"")</f>
        <v/>
      </c>
      <c r="AU70" s="847"/>
      <c r="AV70" s="848"/>
      <c r="AW70" s="844" t="str">
        <f>IFERROR(IF($AJ70&gt;=1,VLOOKUP($C70,'R-7'!$H$9:$AD$1008,14,0),""),"")</f>
        <v/>
      </c>
      <c r="AX70" s="844"/>
      <c r="AY70" s="844"/>
      <c r="AZ70" s="844"/>
      <c r="BA70" s="844"/>
      <c r="BB70" s="844"/>
      <c r="BC70" s="844"/>
      <c r="BD70" s="844"/>
      <c r="BE70" s="241">
        <f t="shared" si="35"/>
        <v>0</v>
      </c>
      <c r="BF70" s="845">
        <f>IFERROR(IF($BE70&gt;=1,VLOOKUP($D70,'R-8'!$G$13:$AG$1012,2,0),0),0)</f>
        <v>0</v>
      </c>
      <c r="BG70" s="845"/>
      <c r="BH70" s="845"/>
      <c r="BI70" s="846" t="str">
        <f>IFERROR(IF($BE70&gt;=1,VLOOKUP($D70,'R-8'!$G$13:$AG$1012,3,0),""),"")</f>
        <v/>
      </c>
      <c r="BJ70" s="847"/>
      <c r="BK70" s="847"/>
      <c r="BL70" s="848"/>
      <c r="BM70" s="844" t="str">
        <f>IFERROR(IF($BE70&gt;=1,VLOOKUP($D70,'R-8'!$G$13:$AG$1012,5,0),""),"")</f>
        <v/>
      </c>
      <c r="BN70" s="844"/>
      <c r="BO70" s="844" t="str">
        <f>IFERROR(IF($BE70&gt;=1,VLOOKUP($D70,'R-8'!$G$13:$AG$1012,6,0),""),"")</f>
        <v/>
      </c>
      <c r="BP70" s="844"/>
      <c r="BQ70" s="846" t="str">
        <f>IFERROR(IF($BE70&gt;=1,VLOOKUP($D70,'R-8'!$G$13:$AG$1012,2,0),""),"")</f>
        <v/>
      </c>
      <c r="BR70" s="847"/>
      <c r="BS70" s="848"/>
      <c r="BT70" s="844"/>
      <c r="BU70" s="844"/>
      <c r="BV70" s="844"/>
      <c r="BW70" s="844"/>
      <c r="BX70" s="844"/>
      <c r="BY70" s="844"/>
      <c r="BZ70" s="241">
        <f t="shared" si="36"/>
        <v>0</v>
      </c>
      <c r="CA70" s="845">
        <f>IFERROR(IF($BZ70&gt;=1,VLOOKUP($E70,'R-8क'!$G$10:$AA$1009,2,0),0),0)</f>
        <v>0</v>
      </c>
      <c r="CB70" s="845"/>
      <c r="CC70" s="845"/>
      <c r="CD70" s="846" t="str">
        <f>IFERROR(IF($BZ70&gt;=1,VLOOKUP($E70,'R-8क'!$G$10:$AA$1009,3,0),""),"")</f>
        <v/>
      </c>
      <c r="CE70" s="847"/>
      <c r="CF70" s="848"/>
      <c r="CG70" s="846" t="str">
        <f>IFERROR(IF($BZ70&gt;=1,VLOOKUP($E70,'R-8क'!$G$10:$AA$1009,4,0),""),"")</f>
        <v/>
      </c>
      <c r="CH70" s="847"/>
      <c r="CI70" s="847"/>
      <c r="CJ70" s="848"/>
      <c r="CK70" s="242" t="str">
        <f>IFERROR(IF($BZ70&gt;=1,VLOOKUP($E70,'R-8क'!$G$10:$AA$1009,6,0),""),"")</f>
        <v/>
      </c>
      <c r="CL70" s="243" t="str">
        <f>IFERROR(IF($BZ70&gt;=1,VLOOKUP($E70,'R-8क'!$G$10:$AA$1009,7,0),""),"")</f>
        <v/>
      </c>
      <c r="CM70" s="544" t="str">
        <f>IFERROR(IF($BZ70&gt;=1,VLOOKUP($E70,'R-8क'!$G$10:$AA$1009,8,0),""),"")</f>
        <v/>
      </c>
      <c r="CN70" s="545"/>
      <c r="CO70" s="849"/>
      <c r="CP70" s="850" t="str">
        <f>IFERROR(IF($BZ70&gt;=1,VLOOKUP($E70,'R-8क'!$G$10:$AA$1009,16,0),""),"")</f>
        <v/>
      </c>
      <c r="CQ70" s="850"/>
      <c r="CR70" s="850"/>
      <c r="CS70" s="851"/>
      <c r="CT70" s="851"/>
      <c r="CU70" s="928">
        <f t="shared" si="37"/>
        <v>0</v>
      </c>
      <c r="CV70" s="929"/>
      <c r="CW70" s="930"/>
      <c r="CX70" s="908">
        <f>IFERROR(IF($CU70&gt;=2000,COUNTIFS('R-6'!$G$8:$G$1008,"&gt;=1",'R-6'!$H$8:$H$1008,$CU70),0),0)</f>
        <v>0</v>
      </c>
      <c r="CY70" s="909"/>
      <c r="CZ70" s="910"/>
      <c r="DA70" s="908">
        <f>IFERROR(IF($CU70&gt;=2000,COUNTIFS('R-7'!$H$9:$H$1008,"&gt;=1",'R-7'!$I$9:$I$1008,$CU70),0),0)</f>
        <v>0</v>
      </c>
      <c r="DB70" s="909"/>
      <c r="DC70" s="910"/>
      <c r="DD70" s="908">
        <f>IFERROR(IF($CU70&gt;=2000,COUNTIFS('R-8'!$G$13:$G$1012,"&gt;=1",'R-8'!$H$13:$H$1012,$CU70),0),0)</f>
        <v>0</v>
      </c>
      <c r="DE70" s="909"/>
      <c r="DF70" s="910"/>
      <c r="DG70" s="908">
        <f>IFERROR(IF($CU70&gt;=2000,COUNTIFS('R-8क'!$G$10:$G$1009,"&gt;=1",'R-8क'!$H$10:$H$1009,$CU70),0),0)</f>
        <v>0</v>
      </c>
      <c r="DH70" s="909"/>
      <c r="DI70" s="910"/>
      <c r="DJ70" s="911"/>
      <c r="DK70" s="912"/>
      <c r="DL70" s="913"/>
      <c r="DM70" s="914">
        <f t="shared" si="38"/>
        <v>0</v>
      </c>
      <c r="DN70" s="915"/>
      <c r="DO70" s="916"/>
      <c r="DP70" s="97">
        <v>54</v>
      </c>
      <c r="DQ70" s="97">
        <f t="shared" si="39"/>
        <v>0</v>
      </c>
      <c r="DR70" s="97">
        <f t="shared" si="40"/>
        <v>0</v>
      </c>
      <c r="DS70" s="97">
        <f t="shared" si="41"/>
        <v>0</v>
      </c>
      <c r="DT70" s="97">
        <f t="shared" si="42"/>
        <v>0</v>
      </c>
      <c r="DU70" s="4">
        <f t="shared" si="16"/>
        <v>200</v>
      </c>
      <c r="DV70" s="4">
        <f t="shared" si="17"/>
        <v>0</v>
      </c>
      <c r="DW70" s="4">
        <f t="shared" si="18"/>
        <v>0</v>
      </c>
      <c r="DX70" s="4">
        <f t="shared" si="19"/>
        <v>0</v>
      </c>
      <c r="DY70" s="4">
        <f t="shared" si="12"/>
        <v>240</v>
      </c>
      <c r="DZ70" s="4">
        <f t="shared" si="13"/>
        <v>0</v>
      </c>
      <c r="EA70" s="4">
        <f t="shared" si="14"/>
        <v>0</v>
      </c>
      <c r="EB70" s="4">
        <f t="shared" si="15"/>
        <v>0</v>
      </c>
    </row>
    <row r="71" spans="1:132" ht="24" customHeight="1" x14ac:dyDescent="0.25">
      <c r="A71" s="4">
        <f t="shared" si="32"/>
        <v>36</v>
      </c>
      <c r="B71" s="4">
        <f>IFERROR(IF($A$5&gt;=A71,SMALL('R-6'!$F$8:$F$1008,$A$6+A71),0),0)</f>
        <v>0</v>
      </c>
      <c r="C71" s="4">
        <f>IFERROR(IF(B$5&gt;=$A71,SMALL('R-7'!$G$9:$G$1008,B$6+$A71),0),0)</f>
        <v>0</v>
      </c>
      <c r="D71" s="4">
        <f>IFERROR(IF(C$5&gt;=$A71,SMALL('R-8'!$F$13:$F$1012,C$6+$A71),0),0)</f>
        <v>0</v>
      </c>
      <c r="E71" s="4">
        <f>IFERROR(IF(D$5&gt;=$A71,SMALL('R-8क'!$F$10:$F$1009,D$6+$A71),0),0)</f>
        <v>0</v>
      </c>
      <c r="F71" s="4">
        <f t="shared" si="31"/>
        <v>0</v>
      </c>
      <c r="G71" s="4">
        <f t="shared" si="31"/>
        <v>0</v>
      </c>
      <c r="H71" s="4">
        <f t="shared" si="43"/>
        <v>0</v>
      </c>
      <c r="I71" s="4">
        <f t="shared" si="44"/>
        <v>0</v>
      </c>
      <c r="O71" s="241">
        <f t="shared" si="33"/>
        <v>0</v>
      </c>
      <c r="P71" s="894">
        <f>IFERROR(IF($O71&gt;=1,VLOOKUP($B71,'R-6'!$G$8:$AL$1008,2,0),0),0)</f>
        <v>0</v>
      </c>
      <c r="Q71" s="895"/>
      <c r="R71" s="896"/>
      <c r="S71" s="846" t="str">
        <f>IFERROR(IF($O71&gt;=1,VLOOKUP($B71,'R-6'!$G$8:$AL$1008,4,0),""),"")</f>
        <v/>
      </c>
      <c r="T71" s="847"/>
      <c r="U71" s="848"/>
      <c r="V71" s="846" t="str">
        <f>IFERROR(IF($O71&gt;=1,VLOOKUP($B71,'R-6'!$G$8:$AL$1008,6,0),""),"")</f>
        <v/>
      </c>
      <c r="W71" s="897"/>
      <c r="X71" s="897"/>
      <c r="Y71" s="884" t="str">
        <f>IFERROR(IF($O71&gt;=1,VLOOKUP($B71,'R-6'!$G$8:$AL$1008,8,0),""),"")</f>
        <v/>
      </c>
      <c r="Z71" s="898"/>
      <c r="AA71" s="544" t="str">
        <f>IFERROR(IF($O71&gt;=1,VLOOKUP($B71,'R-6'!$G$8:$AL$1008,28,0),""),"")</f>
        <v/>
      </c>
      <c r="AB71" s="545"/>
      <c r="AC71" s="849"/>
      <c r="AD71" s="883"/>
      <c r="AE71" s="884"/>
      <c r="AF71" s="885"/>
      <c r="AG71" s="883"/>
      <c r="AH71" s="884"/>
      <c r="AI71" s="885"/>
      <c r="AJ71" s="241">
        <f t="shared" si="34"/>
        <v>0</v>
      </c>
      <c r="AK71" s="894">
        <f>IFERROR(IF($AJ71&gt;=1,VLOOKUP($C71,'R-7'!$H$9:$AD$1008,2,0),0),0)</f>
        <v>0</v>
      </c>
      <c r="AL71" s="895"/>
      <c r="AM71" s="896"/>
      <c r="AN71" s="846" t="str">
        <f>IFERROR(IF($AJ71&gt;=1,VLOOKUP($C71,'R-7'!$H$9:$AD$1008,4,0),""),"")</f>
        <v/>
      </c>
      <c r="AO71" s="847"/>
      <c r="AP71" s="848"/>
      <c r="AQ71" s="241" t="str">
        <f>IFERROR(IF($AJ71&gt;=1,VLOOKUP($C71,'R-7'!$H$9:$AD$1008,6,0),""),"")</f>
        <v/>
      </c>
      <c r="AR71" s="883" t="str">
        <f>IFERROR(IF($AJ71&gt;=1,VLOOKUP($C71,'R-7'!$H$9:$AD$1008,7,0),""),"")</f>
        <v/>
      </c>
      <c r="AS71" s="885"/>
      <c r="AT71" s="846" t="str">
        <f>IFERROR(IF($AJ71&gt;=1,VLOOKUP($C71,'R-7'!$H$9:$AD$1008,9,0),""),"")</f>
        <v/>
      </c>
      <c r="AU71" s="847"/>
      <c r="AV71" s="848"/>
      <c r="AW71" s="844" t="str">
        <f>IFERROR(IF($AJ71&gt;=1,VLOOKUP($C71,'R-7'!$H$9:$AD$1008,14,0),""),"")</f>
        <v/>
      </c>
      <c r="AX71" s="844"/>
      <c r="AY71" s="844"/>
      <c r="AZ71" s="844"/>
      <c r="BA71" s="844"/>
      <c r="BB71" s="844"/>
      <c r="BC71" s="844"/>
      <c r="BD71" s="844"/>
      <c r="BE71" s="241">
        <f t="shared" si="35"/>
        <v>0</v>
      </c>
      <c r="BF71" s="845">
        <f>IFERROR(IF($BE71&gt;=1,VLOOKUP($D71,'R-8'!$G$13:$AG$1012,2,0),0),0)</f>
        <v>0</v>
      </c>
      <c r="BG71" s="845"/>
      <c r="BH71" s="845"/>
      <c r="BI71" s="846" t="str">
        <f>IFERROR(IF($BE71&gt;=1,VLOOKUP($D71,'R-8'!$G$13:$AG$1012,3,0),""),"")</f>
        <v/>
      </c>
      <c r="BJ71" s="847"/>
      <c r="BK71" s="847"/>
      <c r="BL71" s="848"/>
      <c r="BM71" s="844" t="str">
        <f>IFERROR(IF($BE71&gt;=1,VLOOKUP($D71,'R-8'!$G$13:$AG$1012,5,0),""),"")</f>
        <v/>
      </c>
      <c r="BN71" s="844"/>
      <c r="BO71" s="844" t="str">
        <f>IFERROR(IF($BE71&gt;=1,VLOOKUP($D71,'R-8'!$G$13:$AG$1012,6,0),""),"")</f>
        <v/>
      </c>
      <c r="BP71" s="844"/>
      <c r="BQ71" s="846" t="str">
        <f>IFERROR(IF($BE71&gt;=1,VLOOKUP($D71,'R-8'!$G$13:$AG$1012,2,0),""),"")</f>
        <v/>
      </c>
      <c r="BR71" s="847"/>
      <c r="BS71" s="848"/>
      <c r="BT71" s="844"/>
      <c r="BU71" s="844"/>
      <c r="BV71" s="844"/>
      <c r="BW71" s="844"/>
      <c r="BX71" s="844"/>
      <c r="BY71" s="844"/>
      <c r="BZ71" s="241">
        <f t="shared" si="36"/>
        <v>0</v>
      </c>
      <c r="CA71" s="845">
        <f>IFERROR(IF($BZ71&gt;=1,VLOOKUP($E71,'R-8क'!$G$10:$AA$1009,2,0),0),0)</f>
        <v>0</v>
      </c>
      <c r="CB71" s="845"/>
      <c r="CC71" s="845"/>
      <c r="CD71" s="846" t="str">
        <f>IFERROR(IF($BZ71&gt;=1,VLOOKUP($E71,'R-8क'!$G$10:$AA$1009,3,0),""),"")</f>
        <v/>
      </c>
      <c r="CE71" s="847"/>
      <c r="CF71" s="848"/>
      <c r="CG71" s="846" t="str">
        <f>IFERROR(IF($BZ71&gt;=1,VLOOKUP($E71,'R-8क'!$G$10:$AA$1009,4,0),""),"")</f>
        <v/>
      </c>
      <c r="CH71" s="847"/>
      <c r="CI71" s="847"/>
      <c r="CJ71" s="848"/>
      <c r="CK71" s="242" t="str">
        <f>IFERROR(IF($BZ71&gt;=1,VLOOKUP($E71,'R-8क'!$G$10:$AA$1009,6,0),""),"")</f>
        <v/>
      </c>
      <c r="CL71" s="243" t="str">
        <f>IFERROR(IF($BZ71&gt;=1,VLOOKUP($E71,'R-8क'!$G$10:$AA$1009,7,0),""),"")</f>
        <v/>
      </c>
      <c r="CM71" s="544" t="str">
        <f>IFERROR(IF($BZ71&gt;=1,VLOOKUP($E71,'R-8क'!$G$10:$AA$1009,8,0),""),"")</f>
        <v/>
      </c>
      <c r="CN71" s="545"/>
      <c r="CO71" s="849"/>
      <c r="CP71" s="850" t="str">
        <f>IFERROR(IF($BZ71&gt;=1,VLOOKUP($E71,'R-8क'!$G$10:$AA$1009,16,0),""),"")</f>
        <v/>
      </c>
      <c r="CQ71" s="850"/>
      <c r="CR71" s="850"/>
      <c r="CS71" s="851"/>
      <c r="CT71" s="851"/>
      <c r="CU71" s="928">
        <f t="shared" si="37"/>
        <v>0</v>
      </c>
      <c r="CV71" s="929"/>
      <c r="CW71" s="930"/>
      <c r="CX71" s="908">
        <f>IFERROR(IF($CU71&gt;=2000,COUNTIFS('R-6'!$G$8:$G$1008,"&gt;=1",'R-6'!$H$8:$H$1008,$CU71),0),0)</f>
        <v>0</v>
      </c>
      <c r="CY71" s="909"/>
      <c r="CZ71" s="910"/>
      <c r="DA71" s="908">
        <f>IFERROR(IF($CU71&gt;=2000,COUNTIFS('R-7'!$H$9:$H$1008,"&gt;=1",'R-7'!$I$9:$I$1008,$CU71),0),0)</f>
        <v>0</v>
      </c>
      <c r="DB71" s="909"/>
      <c r="DC71" s="910"/>
      <c r="DD71" s="908">
        <f>IFERROR(IF($CU71&gt;=2000,COUNTIFS('R-8'!$G$13:$G$1012,"&gt;=1",'R-8'!$H$13:$H$1012,$CU71),0),0)</f>
        <v>0</v>
      </c>
      <c r="DE71" s="909"/>
      <c r="DF71" s="910"/>
      <c r="DG71" s="908">
        <f>IFERROR(IF($CU71&gt;=2000,COUNTIFS('R-8क'!$G$10:$G$1009,"&gt;=1",'R-8क'!$H$10:$H$1009,$CU71),0),0)</f>
        <v>0</v>
      </c>
      <c r="DH71" s="909"/>
      <c r="DI71" s="910"/>
      <c r="DJ71" s="911"/>
      <c r="DK71" s="912"/>
      <c r="DL71" s="913"/>
      <c r="DM71" s="914">
        <f t="shared" si="38"/>
        <v>0</v>
      </c>
      <c r="DN71" s="915"/>
      <c r="DO71" s="916"/>
      <c r="DP71" s="97">
        <v>55</v>
      </c>
      <c r="DQ71" s="97">
        <f t="shared" si="39"/>
        <v>0</v>
      </c>
      <c r="DR71" s="97">
        <f t="shared" si="40"/>
        <v>0</v>
      </c>
      <c r="DS71" s="97">
        <f t="shared" si="41"/>
        <v>0</v>
      </c>
      <c r="DT71" s="97">
        <f t="shared" si="42"/>
        <v>0</v>
      </c>
      <c r="DU71" s="4">
        <f t="shared" si="16"/>
        <v>200</v>
      </c>
      <c r="DV71" s="4">
        <f t="shared" si="17"/>
        <v>0</v>
      </c>
      <c r="DW71" s="4">
        <f t="shared" si="18"/>
        <v>0</v>
      </c>
      <c r="DX71" s="4">
        <f t="shared" si="19"/>
        <v>0</v>
      </c>
      <c r="DY71" s="4">
        <f t="shared" si="12"/>
        <v>240</v>
      </c>
      <c r="DZ71" s="4">
        <f t="shared" si="13"/>
        <v>0</v>
      </c>
      <c r="EA71" s="4">
        <f t="shared" si="14"/>
        <v>0</v>
      </c>
      <c r="EB71" s="4">
        <f t="shared" si="15"/>
        <v>0</v>
      </c>
    </row>
    <row r="72" spans="1:132" ht="24" customHeight="1" x14ac:dyDescent="0.25">
      <c r="A72" s="4">
        <f t="shared" si="32"/>
        <v>37</v>
      </c>
      <c r="B72" s="4">
        <f>IFERROR(IF($A$5&gt;=A72,SMALL('R-6'!$F$8:$F$1008,$A$6+A72),0),0)</f>
        <v>0</v>
      </c>
      <c r="C72" s="4">
        <f>IFERROR(IF(B$5&gt;=$A72,SMALL('R-7'!$G$9:$G$1008,B$6+$A72),0),0)</f>
        <v>0</v>
      </c>
      <c r="D72" s="4">
        <f>IFERROR(IF(C$5&gt;=$A72,SMALL('R-8'!$F$13:$F$1012,C$6+$A72),0),0)</f>
        <v>0</v>
      </c>
      <c r="E72" s="4">
        <f>IFERROR(IF(D$5&gt;=$A72,SMALL('R-8क'!$F$10:$F$1009,D$6+$A72),0),0)</f>
        <v>0</v>
      </c>
      <c r="F72" s="4">
        <f t="shared" si="31"/>
        <v>0</v>
      </c>
      <c r="G72" s="4">
        <f t="shared" si="31"/>
        <v>0</v>
      </c>
      <c r="H72" s="4">
        <f t="shared" si="43"/>
        <v>0</v>
      </c>
      <c r="I72" s="4">
        <f t="shared" si="44"/>
        <v>0</v>
      </c>
      <c r="O72" s="241">
        <f t="shared" si="33"/>
        <v>0</v>
      </c>
      <c r="P72" s="894">
        <f>IFERROR(IF($O72&gt;=1,VLOOKUP($B72,'R-6'!$G$8:$AL$1008,2,0),0),0)</f>
        <v>0</v>
      </c>
      <c r="Q72" s="895"/>
      <c r="R72" s="896"/>
      <c r="S72" s="846" t="str">
        <f>IFERROR(IF($O72&gt;=1,VLOOKUP($B72,'R-6'!$G$8:$AL$1008,4,0),""),"")</f>
        <v/>
      </c>
      <c r="T72" s="847"/>
      <c r="U72" s="848"/>
      <c r="V72" s="846" t="str">
        <f>IFERROR(IF($O72&gt;=1,VLOOKUP($B72,'R-6'!$G$8:$AL$1008,6,0),""),"")</f>
        <v/>
      </c>
      <c r="W72" s="897"/>
      <c r="X72" s="897"/>
      <c r="Y72" s="884" t="str">
        <f>IFERROR(IF($O72&gt;=1,VLOOKUP($B72,'R-6'!$G$8:$AL$1008,8,0),""),"")</f>
        <v/>
      </c>
      <c r="Z72" s="898"/>
      <c r="AA72" s="544" t="str">
        <f>IFERROR(IF($O72&gt;=1,VLOOKUP($B72,'R-6'!$G$8:$AL$1008,28,0),""),"")</f>
        <v/>
      </c>
      <c r="AB72" s="545"/>
      <c r="AC72" s="849"/>
      <c r="AD72" s="883"/>
      <c r="AE72" s="884"/>
      <c r="AF72" s="885"/>
      <c r="AG72" s="883"/>
      <c r="AH72" s="884"/>
      <c r="AI72" s="885"/>
      <c r="AJ72" s="241">
        <f t="shared" si="34"/>
        <v>0</v>
      </c>
      <c r="AK72" s="894">
        <f>IFERROR(IF($AJ72&gt;=1,VLOOKUP($C72,'R-7'!$H$9:$AD$1008,2,0),0),0)</f>
        <v>0</v>
      </c>
      <c r="AL72" s="895"/>
      <c r="AM72" s="896"/>
      <c r="AN72" s="846" t="str">
        <f>IFERROR(IF($AJ72&gt;=1,VLOOKUP($C72,'R-7'!$H$9:$AD$1008,4,0),""),"")</f>
        <v/>
      </c>
      <c r="AO72" s="847"/>
      <c r="AP72" s="848"/>
      <c r="AQ72" s="241" t="str">
        <f>IFERROR(IF($AJ72&gt;=1,VLOOKUP($C72,'R-7'!$H$9:$AD$1008,6,0),""),"")</f>
        <v/>
      </c>
      <c r="AR72" s="883" t="str">
        <f>IFERROR(IF($AJ72&gt;=1,VLOOKUP($C72,'R-7'!$H$9:$AD$1008,7,0),""),"")</f>
        <v/>
      </c>
      <c r="AS72" s="885"/>
      <c r="AT72" s="846" t="str">
        <f>IFERROR(IF($AJ72&gt;=1,VLOOKUP($C72,'R-7'!$H$9:$AD$1008,9,0),""),"")</f>
        <v/>
      </c>
      <c r="AU72" s="847"/>
      <c r="AV72" s="848"/>
      <c r="AW72" s="844" t="str">
        <f>IFERROR(IF($AJ72&gt;=1,VLOOKUP($C72,'R-7'!$H$9:$AD$1008,14,0),""),"")</f>
        <v/>
      </c>
      <c r="AX72" s="844"/>
      <c r="AY72" s="844"/>
      <c r="AZ72" s="844"/>
      <c r="BA72" s="844"/>
      <c r="BB72" s="844"/>
      <c r="BC72" s="844"/>
      <c r="BD72" s="844"/>
      <c r="BE72" s="241">
        <f t="shared" si="35"/>
        <v>0</v>
      </c>
      <c r="BF72" s="845">
        <f>IFERROR(IF($BE72&gt;=1,VLOOKUP($D72,'R-8'!$G$13:$AG$1012,2,0),0),0)</f>
        <v>0</v>
      </c>
      <c r="BG72" s="845"/>
      <c r="BH72" s="845"/>
      <c r="BI72" s="846" t="str">
        <f>IFERROR(IF($BE72&gt;=1,VLOOKUP($D72,'R-8'!$G$13:$AG$1012,3,0),""),"")</f>
        <v/>
      </c>
      <c r="BJ72" s="847"/>
      <c r="BK72" s="847"/>
      <c r="BL72" s="848"/>
      <c r="BM72" s="844" t="str">
        <f>IFERROR(IF($BE72&gt;=1,VLOOKUP($D72,'R-8'!$G$13:$AG$1012,5,0),""),"")</f>
        <v/>
      </c>
      <c r="BN72" s="844"/>
      <c r="BO72" s="844" t="str">
        <f>IFERROR(IF($BE72&gt;=1,VLOOKUP($D72,'R-8'!$G$13:$AG$1012,6,0),""),"")</f>
        <v/>
      </c>
      <c r="BP72" s="844"/>
      <c r="BQ72" s="846" t="str">
        <f>IFERROR(IF($BE72&gt;=1,VLOOKUP($D72,'R-8'!$G$13:$AG$1012,2,0),""),"")</f>
        <v/>
      </c>
      <c r="BR72" s="847"/>
      <c r="BS72" s="848"/>
      <c r="BT72" s="844"/>
      <c r="BU72" s="844"/>
      <c r="BV72" s="844"/>
      <c r="BW72" s="844"/>
      <c r="BX72" s="844"/>
      <c r="BY72" s="844"/>
      <c r="BZ72" s="241">
        <f t="shared" si="36"/>
        <v>0</v>
      </c>
      <c r="CA72" s="845">
        <f>IFERROR(IF($BZ72&gt;=1,VLOOKUP($E72,'R-8क'!$G$10:$AA$1009,2,0),0),0)</f>
        <v>0</v>
      </c>
      <c r="CB72" s="845"/>
      <c r="CC72" s="845"/>
      <c r="CD72" s="846" t="str">
        <f>IFERROR(IF($BZ72&gt;=1,VLOOKUP($E72,'R-8क'!$G$10:$AA$1009,3,0),""),"")</f>
        <v/>
      </c>
      <c r="CE72" s="847"/>
      <c r="CF72" s="848"/>
      <c r="CG72" s="846" t="str">
        <f>IFERROR(IF($BZ72&gt;=1,VLOOKUP($E72,'R-8क'!$G$10:$AA$1009,4,0),""),"")</f>
        <v/>
      </c>
      <c r="CH72" s="847"/>
      <c r="CI72" s="847"/>
      <c r="CJ72" s="848"/>
      <c r="CK72" s="242" t="str">
        <f>IFERROR(IF($BZ72&gt;=1,VLOOKUP($E72,'R-8क'!$G$10:$AA$1009,6,0),""),"")</f>
        <v/>
      </c>
      <c r="CL72" s="243" t="str">
        <f>IFERROR(IF($BZ72&gt;=1,VLOOKUP($E72,'R-8क'!$G$10:$AA$1009,7,0),""),"")</f>
        <v/>
      </c>
      <c r="CM72" s="544" t="str">
        <f>IFERROR(IF($BZ72&gt;=1,VLOOKUP($E72,'R-8क'!$G$10:$AA$1009,8,0),""),"")</f>
        <v/>
      </c>
      <c r="CN72" s="545"/>
      <c r="CO72" s="849"/>
      <c r="CP72" s="850" t="str">
        <f>IFERROR(IF($BZ72&gt;=1,VLOOKUP($E72,'R-8क'!$G$10:$AA$1009,16,0),""),"")</f>
        <v/>
      </c>
      <c r="CQ72" s="850"/>
      <c r="CR72" s="850"/>
      <c r="CS72" s="851"/>
      <c r="CT72" s="851"/>
      <c r="CU72" s="928">
        <f t="shared" si="37"/>
        <v>0</v>
      </c>
      <c r="CV72" s="929"/>
      <c r="CW72" s="930"/>
      <c r="CX72" s="908">
        <f>IFERROR(IF($CU72&gt;=2000,COUNTIFS('R-6'!$G$8:$G$1008,"&gt;=1",'R-6'!$H$8:$H$1008,$CU72),0),0)</f>
        <v>0</v>
      </c>
      <c r="CY72" s="909"/>
      <c r="CZ72" s="910"/>
      <c r="DA72" s="908">
        <f>IFERROR(IF($CU72&gt;=2000,COUNTIFS('R-7'!$H$9:$H$1008,"&gt;=1",'R-7'!$I$9:$I$1008,$CU72),0),0)</f>
        <v>0</v>
      </c>
      <c r="DB72" s="909"/>
      <c r="DC72" s="910"/>
      <c r="DD72" s="908">
        <f>IFERROR(IF($CU72&gt;=2000,COUNTIFS('R-8'!$G$13:$G$1012,"&gt;=1",'R-8'!$H$13:$H$1012,$CU72),0),0)</f>
        <v>0</v>
      </c>
      <c r="DE72" s="909"/>
      <c r="DF72" s="910"/>
      <c r="DG72" s="908">
        <f>IFERROR(IF($CU72&gt;=2000,COUNTIFS('R-8क'!$G$10:$G$1009,"&gt;=1",'R-8क'!$H$10:$H$1009,$CU72),0),0)</f>
        <v>0</v>
      </c>
      <c r="DH72" s="909"/>
      <c r="DI72" s="910"/>
      <c r="DJ72" s="911"/>
      <c r="DK72" s="912"/>
      <c r="DL72" s="913"/>
      <c r="DM72" s="914">
        <f t="shared" si="38"/>
        <v>0</v>
      </c>
      <c r="DN72" s="915"/>
      <c r="DO72" s="916"/>
      <c r="DP72" s="97">
        <v>56</v>
      </c>
      <c r="DQ72" s="97">
        <f t="shared" si="39"/>
        <v>0</v>
      </c>
      <c r="DR72" s="97">
        <f t="shared" si="40"/>
        <v>0</v>
      </c>
      <c r="DS72" s="97">
        <f t="shared" si="41"/>
        <v>0</v>
      </c>
      <c r="DT72" s="97">
        <f t="shared" si="42"/>
        <v>0</v>
      </c>
      <c r="DU72" s="4">
        <f t="shared" si="16"/>
        <v>200</v>
      </c>
      <c r="DV72" s="4">
        <f t="shared" si="17"/>
        <v>0</v>
      </c>
      <c r="DW72" s="4">
        <f t="shared" si="18"/>
        <v>0</v>
      </c>
      <c r="DX72" s="4">
        <f t="shared" si="19"/>
        <v>0</v>
      </c>
      <c r="DY72" s="4">
        <f t="shared" si="12"/>
        <v>240</v>
      </c>
      <c r="DZ72" s="4">
        <f t="shared" si="13"/>
        <v>0</v>
      </c>
      <c r="EA72" s="4">
        <f t="shared" si="14"/>
        <v>0</v>
      </c>
      <c r="EB72" s="4">
        <f t="shared" si="15"/>
        <v>0</v>
      </c>
    </row>
    <row r="73" spans="1:132" ht="24" customHeight="1" x14ac:dyDescent="0.25">
      <c r="A73" s="4">
        <f t="shared" si="32"/>
        <v>38</v>
      </c>
      <c r="B73" s="4">
        <f>IFERROR(IF($A$5&gt;=A73,SMALL('R-6'!$F$8:$F$1008,$A$6+A73),0),0)</f>
        <v>0</v>
      </c>
      <c r="C73" s="4">
        <f>IFERROR(IF(B$5&gt;=$A73,SMALL('R-7'!$G$9:$G$1008,B$6+$A73),0),0)</f>
        <v>0</v>
      </c>
      <c r="D73" s="4">
        <f>IFERROR(IF(C$5&gt;=$A73,SMALL('R-8'!$F$13:$F$1012,C$6+$A73),0),0)</f>
        <v>0</v>
      </c>
      <c r="E73" s="4">
        <f>IFERROR(IF(D$5&gt;=$A73,SMALL('R-8क'!$F$10:$F$1009,D$6+$A73),0),0)</f>
        <v>0</v>
      </c>
      <c r="F73" s="4">
        <f t="shared" si="31"/>
        <v>0</v>
      </c>
      <c r="G73" s="4">
        <f t="shared" si="31"/>
        <v>0</v>
      </c>
      <c r="H73" s="4">
        <f t="shared" si="43"/>
        <v>0</v>
      </c>
      <c r="I73" s="4">
        <f t="shared" si="44"/>
        <v>0</v>
      </c>
      <c r="O73" s="241">
        <f t="shared" si="33"/>
        <v>0</v>
      </c>
      <c r="P73" s="894">
        <f>IFERROR(IF($O73&gt;=1,VLOOKUP($B73,'R-6'!$G$8:$AL$1008,2,0),0),0)</f>
        <v>0</v>
      </c>
      <c r="Q73" s="895"/>
      <c r="R73" s="896"/>
      <c r="S73" s="846" t="str">
        <f>IFERROR(IF($O73&gt;=1,VLOOKUP($B73,'R-6'!$G$8:$AL$1008,4,0),""),"")</f>
        <v/>
      </c>
      <c r="T73" s="847"/>
      <c r="U73" s="848"/>
      <c r="V73" s="846" t="str">
        <f>IFERROR(IF($O73&gt;=1,VLOOKUP($B73,'R-6'!$G$8:$AL$1008,6,0),""),"")</f>
        <v/>
      </c>
      <c r="W73" s="897"/>
      <c r="X73" s="897"/>
      <c r="Y73" s="884" t="str">
        <f>IFERROR(IF($O73&gt;=1,VLOOKUP($B73,'R-6'!$G$8:$AL$1008,8,0),""),"")</f>
        <v/>
      </c>
      <c r="Z73" s="898"/>
      <c r="AA73" s="544" t="str">
        <f>IFERROR(IF($O73&gt;=1,VLOOKUP($B73,'R-6'!$G$8:$AL$1008,28,0),""),"")</f>
        <v/>
      </c>
      <c r="AB73" s="545"/>
      <c r="AC73" s="849"/>
      <c r="AD73" s="883"/>
      <c r="AE73" s="884"/>
      <c r="AF73" s="885"/>
      <c r="AG73" s="883"/>
      <c r="AH73" s="884"/>
      <c r="AI73" s="885"/>
      <c r="AJ73" s="241">
        <f t="shared" si="34"/>
        <v>0</v>
      </c>
      <c r="AK73" s="894">
        <f>IFERROR(IF($AJ73&gt;=1,VLOOKUP($C73,'R-7'!$H$9:$AD$1008,2,0),0),0)</f>
        <v>0</v>
      </c>
      <c r="AL73" s="895"/>
      <c r="AM73" s="896"/>
      <c r="AN73" s="846" t="str">
        <f>IFERROR(IF($AJ73&gt;=1,VLOOKUP($C73,'R-7'!$H$9:$AD$1008,4,0),""),"")</f>
        <v/>
      </c>
      <c r="AO73" s="847"/>
      <c r="AP73" s="848"/>
      <c r="AQ73" s="241" t="str">
        <f>IFERROR(IF($AJ73&gt;=1,VLOOKUP($C73,'R-7'!$H$9:$AD$1008,6,0),""),"")</f>
        <v/>
      </c>
      <c r="AR73" s="883" t="str">
        <f>IFERROR(IF($AJ73&gt;=1,VLOOKUP($C73,'R-7'!$H$9:$AD$1008,7,0),""),"")</f>
        <v/>
      </c>
      <c r="AS73" s="885"/>
      <c r="AT73" s="846" t="str">
        <f>IFERROR(IF($AJ73&gt;=1,VLOOKUP($C73,'R-7'!$H$9:$AD$1008,9,0),""),"")</f>
        <v/>
      </c>
      <c r="AU73" s="847"/>
      <c r="AV73" s="848"/>
      <c r="AW73" s="844" t="str">
        <f>IFERROR(IF($AJ73&gt;=1,VLOOKUP($C73,'R-7'!$H$9:$AD$1008,14,0),""),"")</f>
        <v/>
      </c>
      <c r="AX73" s="844"/>
      <c r="AY73" s="844"/>
      <c r="AZ73" s="844"/>
      <c r="BA73" s="844"/>
      <c r="BB73" s="844"/>
      <c r="BC73" s="844"/>
      <c r="BD73" s="844"/>
      <c r="BE73" s="241">
        <f t="shared" si="35"/>
        <v>0</v>
      </c>
      <c r="BF73" s="845">
        <f>IFERROR(IF($BE73&gt;=1,VLOOKUP($D73,'R-8'!$G$13:$AG$1012,2,0),0),0)</f>
        <v>0</v>
      </c>
      <c r="BG73" s="845"/>
      <c r="BH73" s="845"/>
      <c r="BI73" s="846" t="str">
        <f>IFERROR(IF($BE73&gt;=1,VLOOKUP($D73,'R-8'!$G$13:$AG$1012,3,0),""),"")</f>
        <v/>
      </c>
      <c r="BJ73" s="847"/>
      <c r="BK73" s="847"/>
      <c r="BL73" s="848"/>
      <c r="BM73" s="844" t="str">
        <f>IFERROR(IF($BE73&gt;=1,VLOOKUP($D73,'R-8'!$G$13:$AG$1012,5,0),""),"")</f>
        <v/>
      </c>
      <c r="BN73" s="844"/>
      <c r="BO73" s="844" t="str">
        <f>IFERROR(IF($BE73&gt;=1,VLOOKUP($D73,'R-8'!$G$13:$AG$1012,6,0),""),"")</f>
        <v/>
      </c>
      <c r="BP73" s="844"/>
      <c r="BQ73" s="846" t="str">
        <f>IFERROR(IF($BE73&gt;=1,VLOOKUP($D73,'R-8'!$G$13:$AG$1012,2,0),""),"")</f>
        <v/>
      </c>
      <c r="BR73" s="847"/>
      <c r="BS73" s="848"/>
      <c r="BT73" s="844"/>
      <c r="BU73" s="844"/>
      <c r="BV73" s="844"/>
      <c r="BW73" s="844"/>
      <c r="BX73" s="844"/>
      <c r="BY73" s="844"/>
      <c r="BZ73" s="241">
        <f t="shared" si="36"/>
        <v>0</v>
      </c>
      <c r="CA73" s="845">
        <f>IFERROR(IF($BZ73&gt;=1,VLOOKUP($E73,'R-8क'!$G$10:$AA$1009,2,0),0),0)</f>
        <v>0</v>
      </c>
      <c r="CB73" s="845"/>
      <c r="CC73" s="845"/>
      <c r="CD73" s="846" t="str">
        <f>IFERROR(IF($BZ73&gt;=1,VLOOKUP($E73,'R-8क'!$G$10:$AA$1009,3,0),""),"")</f>
        <v/>
      </c>
      <c r="CE73" s="847"/>
      <c r="CF73" s="848"/>
      <c r="CG73" s="846" t="str">
        <f>IFERROR(IF($BZ73&gt;=1,VLOOKUP($E73,'R-8क'!$G$10:$AA$1009,4,0),""),"")</f>
        <v/>
      </c>
      <c r="CH73" s="847"/>
      <c r="CI73" s="847"/>
      <c r="CJ73" s="848"/>
      <c r="CK73" s="242" t="str">
        <f>IFERROR(IF($BZ73&gt;=1,VLOOKUP($E73,'R-8क'!$G$10:$AA$1009,6,0),""),"")</f>
        <v/>
      </c>
      <c r="CL73" s="243" t="str">
        <f>IFERROR(IF($BZ73&gt;=1,VLOOKUP($E73,'R-8क'!$G$10:$AA$1009,7,0),""),"")</f>
        <v/>
      </c>
      <c r="CM73" s="544" t="str">
        <f>IFERROR(IF($BZ73&gt;=1,VLOOKUP($E73,'R-8क'!$G$10:$AA$1009,8,0),""),"")</f>
        <v/>
      </c>
      <c r="CN73" s="545"/>
      <c r="CO73" s="849"/>
      <c r="CP73" s="850" t="str">
        <f>IFERROR(IF($BZ73&gt;=1,VLOOKUP($E73,'R-8क'!$G$10:$AA$1009,16,0),""),"")</f>
        <v/>
      </c>
      <c r="CQ73" s="850"/>
      <c r="CR73" s="850"/>
      <c r="CS73" s="851"/>
      <c r="CT73" s="851"/>
      <c r="CU73" s="928">
        <f t="shared" si="37"/>
        <v>0</v>
      </c>
      <c r="CV73" s="929"/>
      <c r="CW73" s="930"/>
      <c r="CX73" s="908">
        <f>IFERROR(IF($CU73&gt;=2000,COUNTIFS('R-6'!$G$8:$G$1008,"&gt;=1",'R-6'!$H$8:$H$1008,$CU73),0),0)</f>
        <v>0</v>
      </c>
      <c r="CY73" s="909"/>
      <c r="CZ73" s="910"/>
      <c r="DA73" s="908">
        <f>IFERROR(IF($CU73&gt;=2000,COUNTIFS('R-7'!$H$9:$H$1008,"&gt;=1",'R-7'!$I$9:$I$1008,$CU73),0),0)</f>
        <v>0</v>
      </c>
      <c r="DB73" s="909"/>
      <c r="DC73" s="910"/>
      <c r="DD73" s="908">
        <f>IFERROR(IF($CU73&gt;=2000,COUNTIFS('R-8'!$G$13:$G$1012,"&gt;=1",'R-8'!$H$13:$H$1012,$CU73),0),0)</f>
        <v>0</v>
      </c>
      <c r="DE73" s="909"/>
      <c r="DF73" s="910"/>
      <c r="DG73" s="908">
        <f>IFERROR(IF($CU73&gt;=2000,COUNTIFS('R-8क'!$G$10:$G$1009,"&gt;=1",'R-8क'!$H$10:$H$1009,$CU73),0),0)</f>
        <v>0</v>
      </c>
      <c r="DH73" s="909"/>
      <c r="DI73" s="910"/>
      <c r="DJ73" s="911"/>
      <c r="DK73" s="912"/>
      <c r="DL73" s="913"/>
      <c r="DM73" s="914">
        <f t="shared" si="38"/>
        <v>0</v>
      </c>
      <c r="DN73" s="915"/>
      <c r="DO73" s="916"/>
      <c r="DP73" s="97">
        <v>57</v>
      </c>
      <c r="DQ73" s="97">
        <f t="shared" si="39"/>
        <v>0</v>
      </c>
      <c r="DR73" s="97">
        <f t="shared" si="40"/>
        <v>0</v>
      </c>
      <c r="DS73" s="97">
        <f t="shared" si="41"/>
        <v>0</v>
      </c>
      <c r="DT73" s="97">
        <f t="shared" si="42"/>
        <v>0</v>
      </c>
      <c r="DU73" s="4">
        <f t="shared" si="16"/>
        <v>200</v>
      </c>
      <c r="DV73" s="4">
        <f t="shared" si="17"/>
        <v>0</v>
      </c>
      <c r="DW73" s="4">
        <f t="shared" si="18"/>
        <v>0</v>
      </c>
      <c r="DX73" s="4">
        <f t="shared" si="19"/>
        <v>0</v>
      </c>
      <c r="DY73" s="4">
        <f t="shared" si="12"/>
        <v>240</v>
      </c>
      <c r="DZ73" s="4">
        <f t="shared" si="13"/>
        <v>0</v>
      </c>
      <c r="EA73" s="4">
        <f t="shared" si="14"/>
        <v>0</v>
      </c>
      <c r="EB73" s="4">
        <f t="shared" si="15"/>
        <v>0</v>
      </c>
    </row>
    <row r="74" spans="1:132" ht="24" customHeight="1" x14ac:dyDescent="0.25">
      <c r="A74" s="4">
        <f t="shared" si="32"/>
        <v>39</v>
      </c>
      <c r="B74" s="4">
        <f>IFERROR(IF($A$5&gt;=A74,SMALL('R-6'!$F$8:$F$1008,$A$6+A74),0),0)</f>
        <v>0</v>
      </c>
      <c r="C74" s="4">
        <f>IFERROR(IF(B$5&gt;=$A74,SMALL('R-7'!$G$9:$G$1008,B$6+$A74),0),0)</f>
        <v>0</v>
      </c>
      <c r="D74" s="4">
        <f>IFERROR(IF(C$5&gt;=$A74,SMALL('R-8'!$F$13:$F$1012,C$6+$A74),0),0)</f>
        <v>0</v>
      </c>
      <c r="E74" s="4">
        <f>IFERROR(IF(D$5&gt;=$A74,SMALL('R-8क'!$F$10:$F$1009,D$6+$A74),0),0)</f>
        <v>0</v>
      </c>
      <c r="F74" s="4">
        <f t="shared" si="31"/>
        <v>0</v>
      </c>
      <c r="G74" s="4">
        <f t="shared" si="31"/>
        <v>0</v>
      </c>
      <c r="H74" s="4">
        <f t="shared" si="43"/>
        <v>0</v>
      </c>
      <c r="I74" s="4">
        <f t="shared" si="44"/>
        <v>0</v>
      </c>
      <c r="O74" s="241">
        <f t="shared" si="33"/>
        <v>0</v>
      </c>
      <c r="P74" s="894">
        <f>IFERROR(IF($O74&gt;=1,VLOOKUP($B74,'R-6'!$G$8:$AL$1008,2,0),0),0)</f>
        <v>0</v>
      </c>
      <c r="Q74" s="895"/>
      <c r="R74" s="896"/>
      <c r="S74" s="846" t="str">
        <f>IFERROR(IF($O74&gt;=1,VLOOKUP($B74,'R-6'!$G$8:$AL$1008,4,0),""),"")</f>
        <v/>
      </c>
      <c r="T74" s="847"/>
      <c r="U74" s="848"/>
      <c r="V74" s="846" t="str">
        <f>IFERROR(IF($O74&gt;=1,VLOOKUP($B74,'R-6'!$G$8:$AL$1008,6,0),""),"")</f>
        <v/>
      </c>
      <c r="W74" s="897"/>
      <c r="X74" s="897"/>
      <c r="Y74" s="884" t="str">
        <f>IFERROR(IF($O74&gt;=1,VLOOKUP($B74,'R-6'!$G$8:$AL$1008,8,0),""),"")</f>
        <v/>
      </c>
      <c r="Z74" s="898"/>
      <c r="AA74" s="544" t="str">
        <f>IFERROR(IF($O74&gt;=1,VLOOKUP($B74,'R-6'!$G$8:$AL$1008,28,0),""),"")</f>
        <v/>
      </c>
      <c r="AB74" s="545"/>
      <c r="AC74" s="849"/>
      <c r="AD74" s="883"/>
      <c r="AE74" s="884"/>
      <c r="AF74" s="885"/>
      <c r="AG74" s="883"/>
      <c r="AH74" s="884"/>
      <c r="AI74" s="885"/>
      <c r="AJ74" s="241">
        <f t="shared" si="34"/>
        <v>0</v>
      </c>
      <c r="AK74" s="894">
        <f>IFERROR(IF($AJ74&gt;=1,VLOOKUP($C74,'R-7'!$H$9:$AD$1008,2,0),0),0)</f>
        <v>0</v>
      </c>
      <c r="AL74" s="895"/>
      <c r="AM74" s="896"/>
      <c r="AN74" s="846" t="str">
        <f>IFERROR(IF($AJ74&gt;=1,VLOOKUP($C74,'R-7'!$H$9:$AD$1008,4,0),""),"")</f>
        <v/>
      </c>
      <c r="AO74" s="847"/>
      <c r="AP74" s="848"/>
      <c r="AQ74" s="241" t="str">
        <f>IFERROR(IF($AJ74&gt;=1,VLOOKUP($C74,'R-7'!$H$9:$AD$1008,6,0),""),"")</f>
        <v/>
      </c>
      <c r="AR74" s="883" t="str">
        <f>IFERROR(IF($AJ74&gt;=1,VLOOKUP($C74,'R-7'!$H$9:$AD$1008,7,0),""),"")</f>
        <v/>
      </c>
      <c r="AS74" s="885"/>
      <c r="AT74" s="846" t="str">
        <f>IFERROR(IF($AJ74&gt;=1,VLOOKUP($C74,'R-7'!$H$9:$AD$1008,9,0),""),"")</f>
        <v/>
      </c>
      <c r="AU74" s="847"/>
      <c r="AV74" s="848"/>
      <c r="AW74" s="844" t="str">
        <f>IFERROR(IF($AJ74&gt;=1,VLOOKUP($C74,'R-7'!$H$9:$AD$1008,14,0),""),"")</f>
        <v/>
      </c>
      <c r="AX74" s="844"/>
      <c r="AY74" s="844"/>
      <c r="AZ74" s="844"/>
      <c r="BA74" s="844"/>
      <c r="BB74" s="844"/>
      <c r="BC74" s="844"/>
      <c r="BD74" s="844"/>
      <c r="BE74" s="241">
        <f t="shared" si="35"/>
        <v>0</v>
      </c>
      <c r="BF74" s="845">
        <f>IFERROR(IF($BE74&gt;=1,VLOOKUP($D74,'R-8'!$G$13:$AG$1012,2,0),0),0)</f>
        <v>0</v>
      </c>
      <c r="BG74" s="845"/>
      <c r="BH74" s="845"/>
      <c r="BI74" s="846" t="str">
        <f>IFERROR(IF($BE74&gt;=1,VLOOKUP($D74,'R-8'!$G$13:$AG$1012,3,0),""),"")</f>
        <v/>
      </c>
      <c r="BJ74" s="847"/>
      <c r="BK74" s="847"/>
      <c r="BL74" s="848"/>
      <c r="BM74" s="844" t="str">
        <f>IFERROR(IF($BE74&gt;=1,VLOOKUP($D74,'R-8'!$G$13:$AG$1012,5,0),""),"")</f>
        <v/>
      </c>
      <c r="BN74" s="844"/>
      <c r="BO74" s="844" t="str">
        <f>IFERROR(IF($BE74&gt;=1,VLOOKUP($D74,'R-8'!$G$13:$AG$1012,6,0),""),"")</f>
        <v/>
      </c>
      <c r="BP74" s="844"/>
      <c r="BQ74" s="846" t="str">
        <f>IFERROR(IF($BE74&gt;=1,VLOOKUP($D74,'R-8'!$G$13:$AG$1012,2,0),""),"")</f>
        <v/>
      </c>
      <c r="BR74" s="847"/>
      <c r="BS74" s="848"/>
      <c r="BT74" s="844"/>
      <c r="BU74" s="844"/>
      <c r="BV74" s="844"/>
      <c r="BW74" s="844"/>
      <c r="BX74" s="844"/>
      <c r="BY74" s="844"/>
      <c r="BZ74" s="241">
        <f t="shared" si="36"/>
        <v>0</v>
      </c>
      <c r="CA74" s="845">
        <f>IFERROR(IF($BZ74&gt;=1,VLOOKUP($E74,'R-8क'!$G$10:$AA$1009,2,0),0),0)</f>
        <v>0</v>
      </c>
      <c r="CB74" s="845"/>
      <c r="CC74" s="845"/>
      <c r="CD74" s="846" t="str">
        <f>IFERROR(IF($BZ74&gt;=1,VLOOKUP($E74,'R-8क'!$G$10:$AA$1009,3,0),""),"")</f>
        <v/>
      </c>
      <c r="CE74" s="847"/>
      <c r="CF74" s="848"/>
      <c r="CG74" s="846" t="str">
        <f>IFERROR(IF($BZ74&gt;=1,VLOOKUP($E74,'R-8क'!$G$10:$AA$1009,4,0),""),"")</f>
        <v/>
      </c>
      <c r="CH74" s="847"/>
      <c r="CI74" s="847"/>
      <c r="CJ74" s="848"/>
      <c r="CK74" s="242" t="str">
        <f>IFERROR(IF($BZ74&gt;=1,VLOOKUP($E74,'R-8क'!$G$10:$AA$1009,6,0),""),"")</f>
        <v/>
      </c>
      <c r="CL74" s="243" t="str">
        <f>IFERROR(IF($BZ74&gt;=1,VLOOKUP($E74,'R-8क'!$G$10:$AA$1009,7,0),""),"")</f>
        <v/>
      </c>
      <c r="CM74" s="544" t="str">
        <f>IFERROR(IF($BZ74&gt;=1,VLOOKUP($E74,'R-8क'!$G$10:$AA$1009,8,0),""),"")</f>
        <v/>
      </c>
      <c r="CN74" s="545"/>
      <c r="CO74" s="849"/>
      <c r="CP74" s="850" t="str">
        <f>IFERROR(IF($BZ74&gt;=1,VLOOKUP($E74,'R-8क'!$G$10:$AA$1009,16,0),""),"")</f>
        <v/>
      </c>
      <c r="CQ74" s="850"/>
      <c r="CR74" s="850"/>
      <c r="CS74" s="851"/>
      <c r="CT74" s="851"/>
      <c r="CU74" s="928">
        <f t="shared" si="37"/>
        <v>0</v>
      </c>
      <c r="CV74" s="929"/>
      <c r="CW74" s="930"/>
      <c r="CX74" s="908">
        <f>IFERROR(IF($CU74&gt;=2000,COUNTIFS('R-6'!$G$8:$G$1008,"&gt;=1",'R-6'!$H$8:$H$1008,$CU74),0),0)</f>
        <v>0</v>
      </c>
      <c r="CY74" s="909"/>
      <c r="CZ74" s="910"/>
      <c r="DA74" s="908">
        <f>IFERROR(IF($CU74&gt;=2000,COUNTIFS('R-7'!$H$9:$H$1008,"&gt;=1",'R-7'!$I$9:$I$1008,$CU74),0),0)</f>
        <v>0</v>
      </c>
      <c r="DB74" s="909"/>
      <c r="DC74" s="910"/>
      <c r="DD74" s="908">
        <f>IFERROR(IF($CU74&gt;=2000,COUNTIFS('R-8'!$G$13:$G$1012,"&gt;=1",'R-8'!$H$13:$H$1012,$CU74),0),0)</f>
        <v>0</v>
      </c>
      <c r="DE74" s="909"/>
      <c r="DF74" s="910"/>
      <c r="DG74" s="908">
        <f>IFERROR(IF($CU74&gt;=2000,COUNTIFS('R-8क'!$G$10:$G$1009,"&gt;=1",'R-8क'!$H$10:$H$1009,$CU74),0),0)</f>
        <v>0</v>
      </c>
      <c r="DH74" s="909"/>
      <c r="DI74" s="910"/>
      <c r="DJ74" s="911"/>
      <c r="DK74" s="912"/>
      <c r="DL74" s="913"/>
      <c r="DM74" s="914">
        <f t="shared" si="38"/>
        <v>0</v>
      </c>
      <c r="DN74" s="915"/>
      <c r="DO74" s="916"/>
      <c r="DP74" s="97">
        <v>58</v>
      </c>
      <c r="DQ74" s="97">
        <f t="shared" si="39"/>
        <v>0</v>
      </c>
      <c r="DR74" s="97">
        <f t="shared" si="40"/>
        <v>0</v>
      </c>
      <c r="DS74" s="97">
        <f t="shared" si="41"/>
        <v>0</v>
      </c>
      <c r="DT74" s="97">
        <f t="shared" si="42"/>
        <v>0</v>
      </c>
      <c r="DU74" s="4">
        <f t="shared" si="16"/>
        <v>200</v>
      </c>
      <c r="DV74" s="4">
        <f t="shared" si="17"/>
        <v>0</v>
      </c>
      <c r="DW74" s="4">
        <f t="shared" si="18"/>
        <v>0</v>
      </c>
      <c r="DX74" s="4">
        <f t="shared" si="19"/>
        <v>0</v>
      </c>
      <c r="DY74" s="4">
        <f t="shared" si="12"/>
        <v>240</v>
      </c>
      <c r="DZ74" s="4">
        <f t="shared" si="13"/>
        <v>0</v>
      </c>
      <c r="EA74" s="4">
        <f t="shared" si="14"/>
        <v>0</v>
      </c>
      <c r="EB74" s="4">
        <f t="shared" si="15"/>
        <v>0</v>
      </c>
    </row>
    <row r="75" spans="1:132" ht="24" customHeight="1" x14ac:dyDescent="0.25">
      <c r="A75" s="4">
        <f t="shared" si="32"/>
        <v>40</v>
      </c>
      <c r="B75" s="4">
        <f>IFERROR(IF($A$5&gt;=A75,SMALL('R-6'!$F$8:$F$1008,$A$6+A75),0),0)</f>
        <v>0</v>
      </c>
      <c r="C75" s="4">
        <f>IFERROR(IF(B$5&gt;=$A75,SMALL('R-7'!$G$9:$G$1008,B$6+$A75),0),0)</f>
        <v>0</v>
      </c>
      <c r="D75" s="4">
        <f>IFERROR(IF(C$5&gt;=$A75,SMALL('R-8'!$F$13:$F$1012,C$6+$A75),0),0)</f>
        <v>0</v>
      </c>
      <c r="E75" s="4">
        <f>IFERROR(IF(D$5&gt;=$A75,SMALL('R-8क'!$F$10:$F$1009,D$6+$A75),0),0)</f>
        <v>0</v>
      </c>
      <c r="F75" s="4">
        <f t="shared" si="31"/>
        <v>0</v>
      </c>
      <c r="G75" s="4">
        <f t="shared" si="31"/>
        <v>0</v>
      </c>
      <c r="H75" s="4">
        <f t="shared" si="43"/>
        <v>0</v>
      </c>
      <c r="I75" s="4">
        <f t="shared" si="44"/>
        <v>0</v>
      </c>
      <c r="O75" s="241">
        <f t="shared" si="33"/>
        <v>0</v>
      </c>
      <c r="P75" s="894">
        <f>IFERROR(IF($O75&gt;=1,VLOOKUP($B75,'R-6'!$G$8:$AL$1008,2,0),0),0)</f>
        <v>0</v>
      </c>
      <c r="Q75" s="895"/>
      <c r="R75" s="896"/>
      <c r="S75" s="846" t="str">
        <f>IFERROR(IF($O75&gt;=1,VLOOKUP($B75,'R-6'!$G$8:$AL$1008,4,0),""),"")</f>
        <v/>
      </c>
      <c r="T75" s="847"/>
      <c r="U75" s="848"/>
      <c r="V75" s="846" t="str">
        <f>IFERROR(IF($O75&gt;=1,VLOOKUP($B75,'R-6'!$G$8:$AL$1008,6,0),""),"")</f>
        <v/>
      </c>
      <c r="W75" s="897"/>
      <c r="X75" s="897"/>
      <c r="Y75" s="884" t="str">
        <f>IFERROR(IF($O75&gt;=1,VLOOKUP($B75,'R-6'!$G$8:$AL$1008,8,0),""),"")</f>
        <v/>
      </c>
      <c r="Z75" s="898"/>
      <c r="AA75" s="544" t="str">
        <f>IFERROR(IF($O75&gt;=1,VLOOKUP($B75,'R-6'!$G$8:$AL$1008,28,0),""),"")</f>
        <v/>
      </c>
      <c r="AB75" s="545"/>
      <c r="AC75" s="849"/>
      <c r="AD75" s="883"/>
      <c r="AE75" s="884"/>
      <c r="AF75" s="885"/>
      <c r="AG75" s="883"/>
      <c r="AH75" s="884"/>
      <c r="AI75" s="885"/>
      <c r="AJ75" s="241">
        <f t="shared" si="34"/>
        <v>0</v>
      </c>
      <c r="AK75" s="894">
        <f>IFERROR(IF($AJ75&gt;=1,VLOOKUP($C75,'R-7'!$H$9:$AD$1008,2,0),0),0)</f>
        <v>0</v>
      </c>
      <c r="AL75" s="895"/>
      <c r="AM75" s="896"/>
      <c r="AN75" s="846" t="str">
        <f>IFERROR(IF($AJ75&gt;=1,VLOOKUP($C75,'R-7'!$H$9:$AD$1008,4,0),""),"")</f>
        <v/>
      </c>
      <c r="AO75" s="847"/>
      <c r="AP75" s="848"/>
      <c r="AQ75" s="241" t="str">
        <f>IFERROR(IF($AJ75&gt;=1,VLOOKUP($C75,'R-7'!$H$9:$AD$1008,6,0),""),"")</f>
        <v/>
      </c>
      <c r="AR75" s="883" t="str">
        <f>IFERROR(IF($AJ75&gt;=1,VLOOKUP($C75,'R-7'!$H$9:$AD$1008,7,0),""),"")</f>
        <v/>
      </c>
      <c r="AS75" s="885"/>
      <c r="AT75" s="846" t="str">
        <f>IFERROR(IF($AJ75&gt;=1,VLOOKUP($C75,'R-7'!$H$9:$AD$1008,9,0),""),"")</f>
        <v/>
      </c>
      <c r="AU75" s="847"/>
      <c r="AV75" s="848"/>
      <c r="AW75" s="844" t="str">
        <f>IFERROR(IF($AJ75&gt;=1,VLOOKUP($C75,'R-7'!$H$9:$AD$1008,14,0),""),"")</f>
        <v/>
      </c>
      <c r="AX75" s="844"/>
      <c r="AY75" s="844"/>
      <c r="AZ75" s="844"/>
      <c r="BA75" s="844"/>
      <c r="BB75" s="844"/>
      <c r="BC75" s="844"/>
      <c r="BD75" s="844"/>
      <c r="BE75" s="241">
        <f t="shared" si="35"/>
        <v>0</v>
      </c>
      <c r="BF75" s="845">
        <f>IFERROR(IF($BE75&gt;=1,VLOOKUP($D75,'R-8'!$G$13:$AG$1012,2,0),0),0)</f>
        <v>0</v>
      </c>
      <c r="BG75" s="845"/>
      <c r="BH75" s="845"/>
      <c r="BI75" s="846" t="str">
        <f>IFERROR(IF($BE75&gt;=1,VLOOKUP($D75,'R-8'!$G$13:$AG$1012,3,0),""),"")</f>
        <v/>
      </c>
      <c r="BJ75" s="847"/>
      <c r="BK75" s="847"/>
      <c r="BL75" s="848"/>
      <c r="BM75" s="844" t="str">
        <f>IFERROR(IF($BE75&gt;=1,VLOOKUP($D75,'R-8'!$G$13:$AG$1012,5,0),""),"")</f>
        <v/>
      </c>
      <c r="BN75" s="844"/>
      <c r="BO75" s="844" t="str">
        <f>IFERROR(IF($BE75&gt;=1,VLOOKUP($D75,'R-8'!$G$13:$AG$1012,6,0),""),"")</f>
        <v/>
      </c>
      <c r="BP75" s="844"/>
      <c r="BQ75" s="846" t="str">
        <f>IFERROR(IF($BE75&gt;=1,VLOOKUP($D75,'R-8'!$G$13:$AG$1012,2,0),""),"")</f>
        <v/>
      </c>
      <c r="BR75" s="847"/>
      <c r="BS75" s="848"/>
      <c r="BT75" s="844"/>
      <c r="BU75" s="844"/>
      <c r="BV75" s="844"/>
      <c r="BW75" s="844"/>
      <c r="BX75" s="844"/>
      <c r="BY75" s="844"/>
      <c r="BZ75" s="241">
        <f t="shared" si="36"/>
        <v>0</v>
      </c>
      <c r="CA75" s="845">
        <f>IFERROR(IF($BZ75&gt;=1,VLOOKUP($E75,'R-8क'!$G$10:$AA$1009,2,0),0),0)</f>
        <v>0</v>
      </c>
      <c r="CB75" s="845"/>
      <c r="CC75" s="845"/>
      <c r="CD75" s="846" t="str">
        <f>IFERROR(IF($BZ75&gt;=1,VLOOKUP($E75,'R-8क'!$G$10:$AA$1009,3,0),""),"")</f>
        <v/>
      </c>
      <c r="CE75" s="847"/>
      <c r="CF75" s="848"/>
      <c r="CG75" s="846" t="str">
        <f>IFERROR(IF($BZ75&gt;=1,VLOOKUP($E75,'R-8क'!$G$10:$AA$1009,4,0),""),"")</f>
        <v/>
      </c>
      <c r="CH75" s="847"/>
      <c r="CI75" s="847"/>
      <c r="CJ75" s="848"/>
      <c r="CK75" s="242" t="str">
        <f>IFERROR(IF($BZ75&gt;=1,VLOOKUP($E75,'R-8क'!$G$10:$AA$1009,6,0),""),"")</f>
        <v/>
      </c>
      <c r="CL75" s="243" t="str">
        <f>IFERROR(IF($BZ75&gt;=1,VLOOKUP($E75,'R-8क'!$G$10:$AA$1009,7,0),""),"")</f>
        <v/>
      </c>
      <c r="CM75" s="544" t="str">
        <f>IFERROR(IF($BZ75&gt;=1,VLOOKUP($E75,'R-8क'!$G$10:$AA$1009,8,0),""),"")</f>
        <v/>
      </c>
      <c r="CN75" s="545"/>
      <c r="CO75" s="849"/>
      <c r="CP75" s="850" t="str">
        <f>IFERROR(IF($BZ75&gt;=1,VLOOKUP($E75,'R-8क'!$G$10:$AA$1009,16,0),""),"")</f>
        <v/>
      </c>
      <c r="CQ75" s="850"/>
      <c r="CR75" s="850"/>
      <c r="CS75" s="851"/>
      <c r="CT75" s="851"/>
      <c r="CU75" s="928">
        <f>IFERROR(IF($DV$11&gt;=DP56,DZ56,0),0)</f>
        <v>0</v>
      </c>
      <c r="CV75" s="929"/>
      <c r="CW75" s="930"/>
      <c r="CX75" s="908">
        <f>IFERROR(IF($CU75&gt;=2000,COUNTIFS('R-6'!$G$8:$G$1008,"&gt;=1",'R-6'!$H$8:$H$1008,$CU75),0),0)</f>
        <v>0</v>
      </c>
      <c r="CY75" s="909"/>
      <c r="CZ75" s="910"/>
      <c r="DA75" s="908">
        <f>IFERROR(IF($CU75&gt;=2000,COUNTIFS('R-7'!$H$9:$H$1008,"&gt;=1",'R-7'!$I$9:$I$1008,$CU75),0),0)</f>
        <v>0</v>
      </c>
      <c r="DB75" s="909"/>
      <c r="DC75" s="910"/>
      <c r="DD75" s="908">
        <f>IFERROR(IF($CU75&gt;=2000,COUNTIFS('R-8'!$G$13:$G$1012,"&gt;=1",'R-8'!$H$13:$H$1012,$CU75),0),0)</f>
        <v>0</v>
      </c>
      <c r="DE75" s="909"/>
      <c r="DF75" s="910"/>
      <c r="DG75" s="908">
        <f>IFERROR(IF($CU75&gt;=2000,COUNTIFS('R-8क'!$G$10:$G$1009,"&gt;=1",'R-8क'!$H$10:$H$1009,$CU75),0),0)</f>
        <v>0</v>
      </c>
      <c r="DH75" s="909"/>
      <c r="DI75" s="910"/>
      <c r="DJ75" s="911"/>
      <c r="DK75" s="912"/>
      <c r="DL75" s="913"/>
      <c r="DM75" s="914">
        <f t="shared" si="38"/>
        <v>0</v>
      </c>
      <c r="DN75" s="915"/>
      <c r="DO75" s="916"/>
      <c r="DP75" s="97">
        <v>59</v>
      </c>
      <c r="DQ75" s="97">
        <f t="shared" si="39"/>
        <v>0</v>
      </c>
      <c r="DR75" s="97">
        <f t="shared" si="40"/>
        <v>0</v>
      </c>
      <c r="DS75" s="97">
        <f t="shared" si="41"/>
        <v>0</v>
      </c>
      <c r="DT75" s="97">
        <f t="shared" si="42"/>
        <v>0</v>
      </c>
      <c r="DU75" s="4">
        <f t="shared" si="16"/>
        <v>200</v>
      </c>
      <c r="DV75" s="4">
        <f t="shared" si="17"/>
        <v>0</v>
      </c>
      <c r="DW75" s="4">
        <f t="shared" si="18"/>
        <v>0</v>
      </c>
      <c r="DX75" s="4">
        <f t="shared" si="19"/>
        <v>0</v>
      </c>
      <c r="DY75" s="4">
        <f t="shared" si="12"/>
        <v>240</v>
      </c>
      <c r="DZ75" s="4">
        <f t="shared" si="13"/>
        <v>0</v>
      </c>
      <c r="EA75" s="4">
        <f t="shared" si="14"/>
        <v>0</v>
      </c>
      <c r="EB75" s="4">
        <f t="shared" si="15"/>
        <v>0</v>
      </c>
    </row>
    <row r="76" spans="1:132" ht="15" customHeight="1" x14ac:dyDescent="0.25">
      <c r="F76" s="4">
        <f t="shared" si="31"/>
        <v>0</v>
      </c>
      <c r="G76" s="4">
        <f t="shared" si="31"/>
        <v>0</v>
      </c>
      <c r="H76" s="4">
        <f t="shared" si="43"/>
        <v>0</v>
      </c>
      <c r="I76" s="4">
        <f t="shared" si="44"/>
        <v>0</v>
      </c>
      <c r="O76" s="31"/>
      <c r="P76" s="31"/>
      <c r="Q76" s="31"/>
      <c r="R76" s="31"/>
      <c r="S76" s="31"/>
      <c r="T76" s="31"/>
      <c r="U76" s="31"/>
      <c r="V76" s="31"/>
      <c r="W76" s="31"/>
      <c r="X76" s="31"/>
      <c r="Y76" s="31"/>
      <c r="Z76" s="31"/>
      <c r="AA76" s="31"/>
      <c r="AB76" s="31"/>
      <c r="AC76" s="31"/>
      <c r="AD76" s="842" t="s">
        <v>361</v>
      </c>
      <c r="AE76" s="842"/>
      <c r="AF76" s="842"/>
      <c r="AG76" s="842" t="s">
        <v>362</v>
      </c>
      <c r="AH76" s="842"/>
      <c r="AI76" s="842"/>
      <c r="AJ76" s="31"/>
      <c r="AK76" s="31"/>
      <c r="AL76" s="31"/>
      <c r="AM76" s="31"/>
      <c r="AN76" s="31"/>
      <c r="AO76" s="31"/>
      <c r="AP76" s="31"/>
      <c r="AQ76" s="31"/>
      <c r="AR76" s="31"/>
      <c r="AS76" s="31"/>
      <c r="AT76" s="31"/>
      <c r="AU76" s="31"/>
      <c r="AV76" s="31"/>
      <c r="AW76" s="31"/>
      <c r="AX76" s="31"/>
      <c r="AY76" s="842" t="s">
        <v>361</v>
      </c>
      <c r="AZ76" s="842"/>
      <c r="BA76" s="842"/>
      <c r="BB76" s="842" t="s">
        <v>362</v>
      </c>
      <c r="BC76" s="842"/>
      <c r="BD76" s="842"/>
      <c r="BE76" s="31"/>
      <c r="BF76" s="31"/>
      <c r="BG76" s="31"/>
      <c r="BH76" s="31"/>
      <c r="BI76" s="31"/>
      <c r="BJ76" s="31"/>
      <c r="BK76" s="31"/>
      <c r="BL76" s="31"/>
      <c r="BM76" s="31"/>
      <c r="BN76" s="31"/>
      <c r="BO76" s="31"/>
      <c r="BP76" s="31"/>
      <c r="BQ76" s="31"/>
      <c r="BR76" s="31"/>
      <c r="BS76" s="31"/>
      <c r="BT76" s="842" t="s">
        <v>361</v>
      </c>
      <c r="BU76" s="842"/>
      <c r="BV76" s="842"/>
      <c r="BW76" s="842" t="s">
        <v>362</v>
      </c>
      <c r="BX76" s="842"/>
      <c r="BY76" s="842"/>
      <c r="BZ76" s="31"/>
      <c r="CA76" s="31"/>
      <c r="CB76" s="31"/>
      <c r="CC76" s="31"/>
      <c r="CD76" s="31"/>
      <c r="CE76" s="31"/>
      <c r="CF76" s="31"/>
      <c r="CG76" s="31"/>
      <c r="CH76" s="31"/>
      <c r="CI76" s="31"/>
      <c r="CJ76" s="31"/>
      <c r="CK76" s="31"/>
      <c r="CL76" s="31"/>
      <c r="CM76" s="31"/>
      <c r="CN76" s="31"/>
      <c r="CO76" s="842" t="s">
        <v>361</v>
      </c>
      <c r="CP76" s="842"/>
      <c r="CQ76" s="842"/>
      <c r="CR76" s="842" t="s">
        <v>362</v>
      </c>
      <c r="CS76" s="842"/>
      <c r="CT76" s="842"/>
      <c r="CU76" s="947" t="s">
        <v>418</v>
      </c>
      <c r="CV76" s="948"/>
      <c r="CW76" s="948"/>
      <c r="CX76" s="949">
        <f>SUM(CX56:CZ75)+CX37</f>
        <v>0</v>
      </c>
      <c r="CY76" s="949"/>
      <c r="CZ76" s="949"/>
      <c r="DA76" s="949">
        <f t="shared" ref="DA76" si="45">SUM(DA56:DC75)+DA37</f>
        <v>0</v>
      </c>
      <c r="DB76" s="949"/>
      <c r="DC76" s="949"/>
      <c r="DD76" s="949">
        <f t="shared" ref="DD76" si="46">SUM(DD56:DF75)+DD37</f>
        <v>0</v>
      </c>
      <c r="DE76" s="949"/>
      <c r="DF76" s="949"/>
      <c r="DG76" s="949">
        <f t="shared" ref="DG76" si="47">SUM(DG56:DI75)+DG37</f>
        <v>0</v>
      </c>
      <c r="DH76" s="949"/>
      <c r="DI76" s="949"/>
      <c r="DJ76" s="949">
        <f t="shared" ref="DJ76" si="48">SUM(DJ56:DL75)+DJ37</f>
        <v>0</v>
      </c>
      <c r="DK76" s="949"/>
      <c r="DL76" s="949"/>
      <c r="DM76" s="949">
        <f t="shared" ref="DM76" si="49">SUM(DM56:DO75)+DM37</f>
        <v>0</v>
      </c>
      <c r="DN76" s="949"/>
      <c r="DO76" s="949"/>
      <c r="DP76" s="97">
        <v>60</v>
      </c>
      <c r="DQ76" s="97">
        <f t="shared" si="39"/>
        <v>0</v>
      </c>
      <c r="DR76" s="97">
        <f t="shared" si="40"/>
        <v>0</v>
      </c>
      <c r="DS76" s="97">
        <f t="shared" si="41"/>
        <v>0</v>
      </c>
      <c r="DT76" s="97">
        <f t="shared" si="42"/>
        <v>0</v>
      </c>
      <c r="DU76" s="4">
        <f t="shared" si="16"/>
        <v>200</v>
      </c>
      <c r="DV76" s="4">
        <f t="shared" si="17"/>
        <v>0</v>
      </c>
      <c r="DW76" s="4">
        <f t="shared" si="18"/>
        <v>0</v>
      </c>
      <c r="DX76" s="4">
        <f t="shared" si="19"/>
        <v>0</v>
      </c>
      <c r="DY76" s="4">
        <f t="shared" si="12"/>
        <v>240</v>
      </c>
      <c r="DZ76" s="4">
        <f t="shared" si="13"/>
        <v>0</v>
      </c>
      <c r="EA76" s="4">
        <f t="shared" si="14"/>
        <v>0</v>
      </c>
      <c r="EB76" s="4">
        <f t="shared" si="15"/>
        <v>0</v>
      </c>
    </row>
    <row r="77" spans="1:132" ht="15" customHeight="1" x14ac:dyDescent="0.25">
      <c r="F77" s="4">
        <f t="shared" si="31"/>
        <v>0</v>
      </c>
      <c r="G77" s="4">
        <f t="shared" si="31"/>
        <v>0</v>
      </c>
      <c r="H77" s="4">
        <f t="shared" si="43"/>
        <v>0</v>
      </c>
      <c r="I77" s="4">
        <f t="shared" si="44"/>
        <v>0</v>
      </c>
      <c r="O77" s="31"/>
      <c r="P77" s="31"/>
      <c r="Q77" s="31"/>
      <c r="R77" s="31"/>
      <c r="S77" s="31"/>
      <c r="T77" s="31"/>
      <c r="U77" s="31"/>
      <c r="V77" s="31"/>
      <c r="W77" s="31"/>
      <c r="X77" s="31"/>
      <c r="Y77" s="31"/>
      <c r="Z77" s="31"/>
      <c r="AA77" s="31"/>
      <c r="AB77" s="31"/>
      <c r="AC77" s="31"/>
      <c r="AD77" s="842"/>
      <c r="AE77" s="842"/>
      <c r="AF77" s="842"/>
      <c r="AG77" s="842"/>
      <c r="AH77" s="842"/>
      <c r="AI77" s="842"/>
      <c r="AJ77" s="31"/>
      <c r="AK77" s="31"/>
      <c r="AL77" s="31"/>
      <c r="AM77" s="31"/>
      <c r="AN77" s="31"/>
      <c r="AO77" s="31"/>
      <c r="AP77" s="31"/>
      <c r="AQ77" s="31"/>
      <c r="AR77" s="31"/>
      <c r="AS77" s="31"/>
      <c r="AT77" s="31"/>
      <c r="AU77" s="31"/>
      <c r="AV77" s="31"/>
      <c r="AW77" s="31"/>
      <c r="AX77" s="31"/>
      <c r="AY77" s="842"/>
      <c r="AZ77" s="842"/>
      <c r="BA77" s="842"/>
      <c r="BB77" s="842"/>
      <c r="BC77" s="842"/>
      <c r="BD77" s="842"/>
      <c r="BE77" s="31"/>
      <c r="BF77" s="31"/>
      <c r="BG77" s="31"/>
      <c r="BH77" s="31"/>
      <c r="BI77" s="31"/>
      <c r="BJ77" s="31"/>
      <c r="BK77" s="31"/>
      <c r="BL77" s="31"/>
      <c r="BM77" s="31"/>
      <c r="BN77" s="31"/>
      <c r="BO77" s="31"/>
      <c r="BP77" s="31"/>
      <c r="BQ77" s="31"/>
      <c r="BR77" s="31"/>
      <c r="BS77" s="31"/>
      <c r="BT77" s="842"/>
      <c r="BU77" s="842"/>
      <c r="BV77" s="842"/>
      <c r="BW77" s="842"/>
      <c r="BX77" s="842"/>
      <c r="BY77" s="842"/>
      <c r="BZ77" s="31"/>
      <c r="CA77" s="31"/>
      <c r="CB77" s="31"/>
      <c r="CC77" s="31"/>
      <c r="CD77" s="31"/>
      <c r="CE77" s="31"/>
      <c r="CF77" s="31"/>
      <c r="CG77" s="31"/>
      <c r="CH77" s="31"/>
      <c r="CI77" s="31"/>
      <c r="CJ77" s="31"/>
      <c r="CK77" s="31"/>
      <c r="CL77" s="31"/>
      <c r="CM77" s="31"/>
      <c r="CN77" s="31"/>
      <c r="CO77" s="842"/>
      <c r="CP77" s="842"/>
      <c r="CQ77" s="842"/>
      <c r="CR77" s="842"/>
      <c r="CS77" s="842"/>
      <c r="CT77" s="842"/>
      <c r="CU77" s="948"/>
      <c r="CV77" s="948"/>
      <c r="CW77" s="948"/>
      <c r="CX77" s="949"/>
      <c r="CY77" s="949"/>
      <c r="CZ77" s="949"/>
      <c r="DA77" s="949"/>
      <c r="DB77" s="949"/>
      <c r="DC77" s="949"/>
      <c r="DD77" s="949"/>
      <c r="DE77" s="949"/>
      <c r="DF77" s="949"/>
      <c r="DG77" s="949"/>
      <c r="DH77" s="949"/>
      <c r="DI77" s="949"/>
      <c r="DJ77" s="949"/>
      <c r="DK77" s="949"/>
      <c r="DL77" s="949"/>
      <c r="DM77" s="949"/>
      <c r="DN77" s="949"/>
      <c r="DO77" s="949"/>
      <c r="DP77" s="97">
        <v>61</v>
      </c>
      <c r="DQ77" s="97">
        <f>P134</f>
        <v>0</v>
      </c>
      <c r="DR77" s="97">
        <f>AK134</f>
        <v>0</v>
      </c>
      <c r="DS77" s="97">
        <f>BF134</f>
        <v>0</v>
      </c>
      <c r="DT77" s="97">
        <f>CA134</f>
        <v>0</v>
      </c>
      <c r="DU77" s="4">
        <v>1</v>
      </c>
      <c r="DV77" s="4">
        <f>IF($DR$11&gt;=DU77,SMALL($DR$17:$DR$216,$DR$10+DU77),0)</f>
        <v>0</v>
      </c>
      <c r="DW77" s="4">
        <f>IF(DV77&gt;=2000,COUNTIF($DR$17:$DR$216,DV77),0)</f>
        <v>0</v>
      </c>
    </row>
    <row r="78" spans="1:132" x14ac:dyDescent="0.25">
      <c r="F78" s="4">
        <f t="shared" si="31"/>
        <v>0</v>
      </c>
      <c r="G78" s="4">
        <f t="shared" si="31"/>
        <v>0</v>
      </c>
      <c r="H78" s="4">
        <f t="shared" si="43"/>
        <v>0</v>
      </c>
      <c r="I78" s="4">
        <f t="shared" si="44"/>
        <v>0</v>
      </c>
      <c r="O78" s="31"/>
      <c r="P78" s="31"/>
      <c r="Q78" s="31"/>
      <c r="R78" s="31"/>
      <c r="S78" s="31"/>
      <c r="T78" s="31"/>
      <c r="U78" s="31"/>
      <c r="V78" s="31"/>
      <c r="W78" s="31"/>
      <c r="X78" s="31"/>
      <c r="Y78" s="31"/>
      <c r="Z78" s="31"/>
      <c r="AA78" s="31"/>
      <c r="AB78" s="31"/>
      <c r="AC78" s="31"/>
      <c r="AD78" s="842"/>
      <c r="AE78" s="842"/>
      <c r="AF78" s="842"/>
      <c r="AG78" s="842"/>
      <c r="AH78" s="842"/>
      <c r="AI78" s="842"/>
      <c r="AJ78" s="31"/>
      <c r="AK78" s="31"/>
      <c r="AL78" s="31"/>
      <c r="AM78" s="31"/>
      <c r="AN78" s="31"/>
      <c r="AO78" s="31"/>
      <c r="AP78" s="31"/>
      <c r="AQ78" s="31"/>
      <c r="AR78" s="31"/>
      <c r="AS78" s="31"/>
      <c r="AT78" s="31"/>
      <c r="AU78" s="31"/>
      <c r="AV78" s="31"/>
      <c r="AW78" s="31"/>
      <c r="AX78" s="31"/>
      <c r="AY78" s="842"/>
      <c r="AZ78" s="842"/>
      <c r="BA78" s="842"/>
      <c r="BB78" s="842"/>
      <c r="BC78" s="842"/>
      <c r="BD78" s="842"/>
      <c r="BE78" s="31"/>
      <c r="BF78" s="31"/>
      <c r="BG78" s="31"/>
      <c r="BH78" s="31"/>
      <c r="BI78" s="31"/>
      <c r="BJ78" s="31"/>
      <c r="BK78" s="31"/>
      <c r="BL78" s="31"/>
      <c r="BM78" s="31"/>
      <c r="BN78" s="31"/>
      <c r="BO78" s="31"/>
      <c r="BP78" s="31"/>
      <c r="BQ78" s="31"/>
      <c r="BR78" s="31"/>
      <c r="BS78" s="31"/>
      <c r="BT78" s="842"/>
      <c r="BU78" s="842"/>
      <c r="BV78" s="842"/>
      <c r="BW78" s="842"/>
      <c r="BX78" s="842"/>
      <c r="BY78" s="842"/>
      <c r="BZ78" s="31"/>
      <c r="CA78" s="31"/>
      <c r="CB78" s="31"/>
      <c r="CC78" s="31"/>
      <c r="CD78" s="31"/>
      <c r="CE78" s="31"/>
      <c r="CF78" s="31"/>
      <c r="CG78" s="31"/>
      <c r="CH78" s="31"/>
      <c r="CI78" s="31"/>
      <c r="CJ78" s="31"/>
      <c r="CK78" s="31"/>
      <c r="CL78" s="31"/>
      <c r="CM78" s="31"/>
      <c r="CN78" s="31"/>
      <c r="CO78" s="842"/>
      <c r="CP78" s="842"/>
      <c r="CQ78" s="842"/>
      <c r="CR78" s="842"/>
      <c r="CS78" s="842"/>
      <c r="CT78" s="842"/>
      <c r="CU78" s="31"/>
      <c r="CV78" s="31"/>
      <c r="CW78" s="31"/>
      <c r="CX78" s="31"/>
      <c r="CY78" s="31"/>
      <c r="CZ78" s="31"/>
      <c r="DA78" s="31"/>
      <c r="DB78" s="31"/>
      <c r="DC78" s="31"/>
      <c r="DD78" s="31"/>
      <c r="DE78" s="31"/>
      <c r="DF78" s="31"/>
      <c r="DG78" s="31"/>
      <c r="DH78" s="31"/>
      <c r="DI78" s="31"/>
      <c r="DJ78" s="31"/>
      <c r="DK78" s="31"/>
      <c r="DL78" s="31"/>
      <c r="DM78" s="31"/>
      <c r="DN78" s="31"/>
      <c r="DO78" s="31"/>
      <c r="DP78" s="97">
        <v>62</v>
      </c>
      <c r="DQ78" s="97">
        <f t="shared" ref="DQ78:DQ96" si="50">P135</f>
        <v>0</v>
      </c>
      <c r="DR78" s="97">
        <f t="shared" ref="DR78:DR96" si="51">AK135</f>
        <v>0</v>
      </c>
      <c r="DS78" s="97">
        <f t="shared" ref="DS78:DS96" si="52">BF135</f>
        <v>0</v>
      </c>
      <c r="DT78" s="97">
        <f t="shared" ref="DT78:DT96" si="53">CA135</f>
        <v>0</v>
      </c>
      <c r="DU78" s="4">
        <f>DW77+$DR$10</f>
        <v>200</v>
      </c>
      <c r="DV78" s="4">
        <f>IFERROR(IF(DW77&gt;=1,(IF($DR$11&gt;DW77,SMALL($DR$17:$DR$216,DU78+1),0)),0),0)</f>
        <v>0</v>
      </c>
      <c r="DW78" s="4">
        <f>IF(DV78&gt;=2000,COUNTIF($DR$17:$DR$216,DV78),0)</f>
        <v>0</v>
      </c>
      <c r="DX78" s="4">
        <f>DW77+DW78</f>
        <v>0</v>
      </c>
    </row>
    <row r="79" spans="1:132" x14ac:dyDescent="0.25">
      <c r="F79" s="4">
        <f t="shared" si="31"/>
        <v>0</v>
      </c>
      <c r="G79" s="4">
        <f t="shared" si="31"/>
        <v>0</v>
      </c>
      <c r="H79" s="4">
        <f t="shared" si="43"/>
        <v>0</v>
      </c>
      <c r="I79" s="4">
        <f t="shared" si="44"/>
        <v>0</v>
      </c>
      <c r="O79" s="839" t="str">
        <f>IF(O50&gt;=1,O40,"")</f>
        <v/>
      </c>
      <c r="P79" s="839"/>
      <c r="Q79" s="839"/>
      <c r="R79" s="839"/>
      <c r="S79" s="839"/>
      <c r="T79" s="839"/>
      <c r="U79" s="839"/>
      <c r="V79" s="839"/>
      <c r="W79" s="839"/>
      <c r="X79" s="839"/>
      <c r="Y79" s="839"/>
      <c r="Z79" s="839"/>
      <c r="AA79" s="839"/>
      <c r="AB79" s="839"/>
      <c r="AC79" s="840"/>
      <c r="AD79" s="842"/>
      <c r="AE79" s="842"/>
      <c r="AF79" s="842"/>
      <c r="AG79" s="842"/>
      <c r="AH79" s="842"/>
      <c r="AI79" s="842"/>
      <c r="AJ79" s="839" t="str">
        <f>IF(AJ50&gt;=1,O79,"")</f>
        <v/>
      </c>
      <c r="AK79" s="839"/>
      <c r="AL79" s="839"/>
      <c r="AM79" s="839"/>
      <c r="AN79" s="839"/>
      <c r="AO79" s="839"/>
      <c r="AP79" s="839"/>
      <c r="AQ79" s="839"/>
      <c r="AR79" s="839"/>
      <c r="AS79" s="839"/>
      <c r="AT79" s="839"/>
      <c r="AU79" s="839"/>
      <c r="AV79" s="839"/>
      <c r="AW79" s="839"/>
      <c r="AX79" s="840"/>
      <c r="AY79" s="842"/>
      <c r="AZ79" s="842"/>
      <c r="BA79" s="842"/>
      <c r="BB79" s="842"/>
      <c r="BC79" s="842"/>
      <c r="BD79" s="842"/>
      <c r="BE79" s="839" t="str">
        <f>IF(BE50&gt;=1,AJ79,"")</f>
        <v/>
      </c>
      <c r="BF79" s="839"/>
      <c r="BG79" s="839"/>
      <c r="BH79" s="839"/>
      <c r="BI79" s="839"/>
      <c r="BJ79" s="839"/>
      <c r="BK79" s="839"/>
      <c r="BL79" s="839"/>
      <c r="BM79" s="839"/>
      <c r="BN79" s="839"/>
      <c r="BO79" s="839"/>
      <c r="BP79" s="839"/>
      <c r="BQ79" s="839"/>
      <c r="BR79" s="839"/>
      <c r="BS79" s="840"/>
      <c r="BT79" s="842"/>
      <c r="BU79" s="842"/>
      <c r="BV79" s="842"/>
      <c r="BW79" s="842"/>
      <c r="BX79" s="842"/>
      <c r="BY79" s="842"/>
      <c r="BZ79" s="839" t="str">
        <f>IF(BZ50&gt;=1,BE79,"")</f>
        <v/>
      </c>
      <c r="CA79" s="839"/>
      <c r="CB79" s="839"/>
      <c r="CC79" s="839"/>
      <c r="CD79" s="839"/>
      <c r="CE79" s="839"/>
      <c r="CF79" s="839"/>
      <c r="CG79" s="839"/>
      <c r="CH79" s="839"/>
      <c r="CI79" s="839"/>
      <c r="CJ79" s="839"/>
      <c r="CK79" s="839"/>
      <c r="CL79" s="839"/>
      <c r="CM79" s="839"/>
      <c r="CN79" s="840"/>
      <c r="CO79" s="842"/>
      <c r="CP79" s="842"/>
      <c r="CQ79" s="842"/>
      <c r="CR79" s="842"/>
      <c r="CS79" s="842"/>
      <c r="CT79" s="842"/>
      <c r="CU79" s="31"/>
      <c r="CV79" s="31"/>
      <c r="CW79" s="31"/>
      <c r="CX79" s="31"/>
      <c r="CY79" s="31"/>
      <c r="CZ79" s="31"/>
      <c r="DA79" s="31"/>
      <c r="DB79" s="31"/>
      <c r="DC79" s="31"/>
      <c r="DD79" s="31"/>
      <c r="DE79" s="31"/>
      <c r="DF79" s="31"/>
      <c r="DG79" s="31"/>
      <c r="DH79" s="31"/>
      <c r="DI79" s="31"/>
      <c r="DJ79" s="31"/>
      <c r="DK79" s="31"/>
      <c r="DL79" s="31"/>
      <c r="DM79" s="31"/>
      <c r="DN79" s="31"/>
      <c r="DO79" s="31"/>
      <c r="DP79" s="97">
        <v>63</v>
      </c>
      <c r="DQ79" s="97">
        <f t="shared" si="50"/>
        <v>0</v>
      </c>
      <c r="DR79" s="97">
        <f t="shared" si="51"/>
        <v>0</v>
      </c>
      <c r="DS79" s="97">
        <f t="shared" si="52"/>
        <v>0</v>
      </c>
      <c r="DT79" s="97">
        <f t="shared" si="53"/>
        <v>0</v>
      </c>
      <c r="DU79" s="4">
        <f>DW78+DU78</f>
        <v>200</v>
      </c>
      <c r="DV79" s="4">
        <f>IFERROR(IF(DX78&gt;=1,(IF($DR$11&gt;DX78,SMALL($DR$17:$DR$216,DU79+1),0)),0),0)</f>
        <v>0</v>
      </c>
      <c r="DW79" s="4">
        <f>IF(DV79&gt;=2000,COUNTIF($DR$17:$DR$216,DV79),0)</f>
        <v>0</v>
      </c>
      <c r="DX79" s="4">
        <f>DX78+DW79</f>
        <v>0</v>
      </c>
    </row>
    <row r="80" spans="1:132" x14ac:dyDescent="0.25">
      <c r="F80" s="4">
        <f t="shared" si="31"/>
        <v>0</v>
      </c>
      <c r="G80" s="4">
        <f t="shared" si="31"/>
        <v>0</v>
      </c>
      <c r="H80" s="4">
        <f t="shared" si="43"/>
        <v>0</v>
      </c>
      <c r="I80" s="4">
        <f t="shared" si="44"/>
        <v>0</v>
      </c>
      <c r="O80" s="839" t="str">
        <f>IF(O50&gt;=1,O41,"")</f>
        <v/>
      </c>
      <c r="P80" s="839"/>
      <c r="Q80" s="839"/>
      <c r="R80" s="839"/>
      <c r="S80" s="839"/>
      <c r="T80" s="839"/>
      <c r="U80" s="839"/>
      <c r="V80" s="839"/>
      <c r="W80" s="839"/>
      <c r="X80" s="839"/>
      <c r="Y80" s="839"/>
      <c r="Z80" s="839"/>
      <c r="AA80" s="839"/>
      <c r="AB80" s="839"/>
      <c r="AC80" s="840"/>
      <c r="AD80" s="842"/>
      <c r="AE80" s="842"/>
      <c r="AF80" s="842"/>
      <c r="AG80" s="842"/>
      <c r="AH80" s="842"/>
      <c r="AI80" s="842"/>
      <c r="AJ80" s="839" t="str">
        <f>IF(AJ50&gt;=1,O80,"")</f>
        <v/>
      </c>
      <c r="AK80" s="839"/>
      <c r="AL80" s="839"/>
      <c r="AM80" s="839"/>
      <c r="AN80" s="839"/>
      <c r="AO80" s="839"/>
      <c r="AP80" s="839"/>
      <c r="AQ80" s="839"/>
      <c r="AR80" s="839"/>
      <c r="AS80" s="839"/>
      <c r="AT80" s="839"/>
      <c r="AU80" s="839"/>
      <c r="AV80" s="839"/>
      <c r="AW80" s="839"/>
      <c r="AX80" s="840"/>
      <c r="AY80" s="842"/>
      <c r="AZ80" s="842"/>
      <c r="BA80" s="842"/>
      <c r="BB80" s="842"/>
      <c r="BC80" s="842"/>
      <c r="BD80" s="842"/>
      <c r="BE80" s="839" t="str">
        <f>IF(BE50&gt;=1,AJ80,"")</f>
        <v/>
      </c>
      <c r="BF80" s="839"/>
      <c r="BG80" s="839"/>
      <c r="BH80" s="839"/>
      <c r="BI80" s="839"/>
      <c r="BJ80" s="839"/>
      <c r="BK80" s="839"/>
      <c r="BL80" s="839"/>
      <c r="BM80" s="839"/>
      <c r="BN80" s="839"/>
      <c r="BO80" s="839"/>
      <c r="BP80" s="839"/>
      <c r="BQ80" s="839"/>
      <c r="BR80" s="839"/>
      <c r="BS80" s="840"/>
      <c r="BT80" s="842"/>
      <c r="BU80" s="842"/>
      <c r="BV80" s="842"/>
      <c r="BW80" s="842"/>
      <c r="BX80" s="842"/>
      <c r="BY80" s="842"/>
      <c r="BZ80" s="839" t="str">
        <f>IF(BZ50&gt;=1,BE80,"")</f>
        <v/>
      </c>
      <c r="CA80" s="839"/>
      <c r="CB80" s="839"/>
      <c r="CC80" s="839"/>
      <c r="CD80" s="839"/>
      <c r="CE80" s="839"/>
      <c r="CF80" s="839"/>
      <c r="CG80" s="839"/>
      <c r="CH80" s="839"/>
      <c r="CI80" s="839"/>
      <c r="CJ80" s="839"/>
      <c r="CK80" s="839"/>
      <c r="CL80" s="839"/>
      <c r="CM80" s="839"/>
      <c r="CN80" s="840"/>
      <c r="CO80" s="842"/>
      <c r="CP80" s="842"/>
      <c r="CQ80" s="842"/>
      <c r="CR80" s="842"/>
      <c r="CS80" s="842"/>
      <c r="CT80" s="842"/>
      <c r="CU80" s="31"/>
      <c r="CV80" s="31"/>
      <c r="CW80" s="31"/>
      <c r="CX80" s="31"/>
      <c r="CY80" s="31"/>
      <c r="CZ80" s="31"/>
      <c r="DA80" s="31"/>
      <c r="DB80" s="31"/>
      <c r="DC80" s="31"/>
      <c r="DD80" s="31"/>
      <c r="DE80" s="31"/>
      <c r="DF80" s="31"/>
      <c r="DG80" s="31"/>
      <c r="DH80" s="841" t="str">
        <f>IFERROR(IF($DV$11&gt;=21,DH41,""),"")</f>
        <v/>
      </c>
      <c r="DI80" s="841"/>
      <c r="DJ80" s="841"/>
      <c r="DK80" s="841"/>
      <c r="DL80" s="841"/>
      <c r="DM80" s="841"/>
      <c r="DN80" s="841"/>
      <c r="DO80" s="841"/>
      <c r="DP80" s="97">
        <v>64</v>
      </c>
      <c r="DQ80" s="97">
        <f t="shared" si="50"/>
        <v>0</v>
      </c>
      <c r="DR80" s="97">
        <f t="shared" si="51"/>
        <v>0</v>
      </c>
      <c r="DS80" s="97">
        <f t="shared" si="52"/>
        <v>0</v>
      </c>
      <c r="DT80" s="97">
        <f t="shared" si="53"/>
        <v>0</v>
      </c>
      <c r="DU80" s="4">
        <f>DW79+DU79</f>
        <v>200</v>
      </c>
      <c r="DV80" s="4">
        <f t="shared" ref="DV80:DV136" si="54">IFERROR(IF(DX79&gt;=1,(IF($DR$11&gt;DX79,SMALL($DR$17:$DR$216,DU80+1),0)),0),0)</f>
        <v>0</v>
      </c>
      <c r="DW80" s="4">
        <f t="shared" ref="DW80:DW136" si="55">IF(DV80&gt;=2000,COUNTIF($DR$17:$DR$216,DV80),0)</f>
        <v>0</v>
      </c>
      <c r="DX80" s="4">
        <f>DX79+DW80</f>
        <v>0</v>
      </c>
    </row>
    <row r="81" spans="1:128" x14ac:dyDescent="0.25">
      <c r="F81" s="4">
        <f t="shared" si="31"/>
        <v>0</v>
      </c>
      <c r="G81" s="4">
        <f t="shared" si="31"/>
        <v>0</v>
      </c>
      <c r="H81" s="4">
        <f t="shared" si="43"/>
        <v>0</v>
      </c>
      <c r="I81" s="4">
        <f t="shared" si="44"/>
        <v>0</v>
      </c>
      <c r="O81" s="839" t="str">
        <f>IF(O50&gt;=1,O42,"")</f>
        <v/>
      </c>
      <c r="P81" s="839"/>
      <c r="Q81" s="839"/>
      <c r="R81" s="839"/>
      <c r="S81" s="839"/>
      <c r="T81" s="839"/>
      <c r="U81" s="839"/>
      <c r="V81" s="839"/>
      <c r="W81" s="839"/>
      <c r="X81" s="839"/>
      <c r="Y81" s="839"/>
      <c r="Z81" s="839"/>
      <c r="AA81" s="839"/>
      <c r="AB81" s="839"/>
      <c r="AC81" s="840"/>
      <c r="AD81" s="843"/>
      <c r="AE81" s="843"/>
      <c r="AF81" s="843"/>
      <c r="AG81" s="843"/>
      <c r="AH81" s="843"/>
      <c r="AI81" s="843"/>
      <c r="AJ81" s="839" t="str">
        <f>IF(AJ50&gt;=1,O81,"")</f>
        <v/>
      </c>
      <c r="AK81" s="839"/>
      <c r="AL81" s="839"/>
      <c r="AM81" s="839"/>
      <c r="AN81" s="839"/>
      <c r="AO81" s="839"/>
      <c r="AP81" s="839"/>
      <c r="AQ81" s="839"/>
      <c r="AR81" s="839"/>
      <c r="AS81" s="839"/>
      <c r="AT81" s="839"/>
      <c r="AU81" s="839"/>
      <c r="AV81" s="839"/>
      <c r="AW81" s="839"/>
      <c r="AX81" s="840"/>
      <c r="AY81" s="843"/>
      <c r="AZ81" s="843"/>
      <c r="BA81" s="843"/>
      <c r="BB81" s="843"/>
      <c r="BC81" s="843"/>
      <c r="BD81" s="843"/>
      <c r="BE81" s="839" t="str">
        <f>IF(BE50&gt;=1,AJ81,"")</f>
        <v/>
      </c>
      <c r="BF81" s="839"/>
      <c r="BG81" s="839"/>
      <c r="BH81" s="839"/>
      <c r="BI81" s="839"/>
      <c r="BJ81" s="839"/>
      <c r="BK81" s="839"/>
      <c r="BL81" s="839"/>
      <c r="BM81" s="839"/>
      <c r="BN81" s="839"/>
      <c r="BO81" s="839"/>
      <c r="BP81" s="839"/>
      <c r="BQ81" s="839"/>
      <c r="BR81" s="839"/>
      <c r="BS81" s="840"/>
      <c r="BT81" s="843"/>
      <c r="BU81" s="843"/>
      <c r="BV81" s="843"/>
      <c r="BW81" s="843"/>
      <c r="BX81" s="843"/>
      <c r="BY81" s="843"/>
      <c r="BZ81" s="839" t="str">
        <f>IF(BZ50&gt;=1,BE81,"")</f>
        <v/>
      </c>
      <c r="CA81" s="839"/>
      <c r="CB81" s="839"/>
      <c r="CC81" s="839"/>
      <c r="CD81" s="839"/>
      <c r="CE81" s="839"/>
      <c r="CF81" s="839"/>
      <c r="CG81" s="839"/>
      <c r="CH81" s="839"/>
      <c r="CI81" s="839"/>
      <c r="CJ81" s="839"/>
      <c r="CK81" s="839"/>
      <c r="CL81" s="839"/>
      <c r="CM81" s="839"/>
      <c r="CN81" s="840"/>
      <c r="CO81" s="843"/>
      <c r="CP81" s="843"/>
      <c r="CQ81" s="843"/>
      <c r="CR81" s="843"/>
      <c r="CS81" s="843"/>
      <c r="CT81" s="843"/>
      <c r="CU81" s="31"/>
      <c r="CV81" s="31"/>
      <c r="CW81" s="31"/>
      <c r="CX81" s="31"/>
      <c r="CY81" s="31"/>
      <c r="CZ81" s="31"/>
      <c r="DA81" s="31"/>
      <c r="DB81" s="31"/>
      <c r="DC81" s="31"/>
      <c r="DD81" s="31"/>
      <c r="DE81" s="31"/>
      <c r="DF81" s="31"/>
      <c r="DG81" s="31"/>
      <c r="DH81" s="841" t="str">
        <f t="shared" ref="DH81:DH82" si="56">IFERROR(IF($DV$11&gt;=21,DH42,""),"")</f>
        <v/>
      </c>
      <c r="DI81" s="841"/>
      <c r="DJ81" s="841"/>
      <c r="DK81" s="841"/>
      <c r="DL81" s="841"/>
      <c r="DM81" s="841"/>
      <c r="DN81" s="841"/>
      <c r="DO81" s="841"/>
      <c r="DP81" s="97">
        <v>65</v>
      </c>
      <c r="DQ81" s="97">
        <f t="shared" si="50"/>
        <v>0</v>
      </c>
      <c r="DR81" s="97">
        <f t="shared" si="51"/>
        <v>0</v>
      </c>
      <c r="DS81" s="97">
        <f t="shared" si="52"/>
        <v>0</v>
      </c>
      <c r="DT81" s="97">
        <f t="shared" si="53"/>
        <v>0</v>
      </c>
      <c r="DU81" s="4">
        <f t="shared" ref="DU81:DU136" si="57">DW80+DU80</f>
        <v>200</v>
      </c>
      <c r="DV81" s="4">
        <f t="shared" si="54"/>
        <v>0</v>
      </c>
      <c r="DW81" s="4">
        <f t="shared" si="55"/>
        <v>0</v>
      </c>
      <c r="DX81" s="4">
        <f t="shared" ref="DX81:DX136" si="58">DX80+DW81</f>
        <v>0</v>
      </c>
    </row>
    <row r="82" spans="1:128" ht="18.75" x14ac:dyDescent="0.25">
      <c r="F82" s="4">
        <f t="shared" si="31"/>
        <v>0</v>
      </c>
      <c r="G82" s="4">
        <f t="shared" si="31"/>
        <v>0</v>
      </c>
      <c r="H82" s="4">
        <f t="shared" si="43"/>
        <v>0</v>
      </c>
      <c r="I82" s="4">
        <f t="shared" si="44"/>
        <v>0</v>
      </c>
      <c r="O82" s="244"/>
      <c r="P82" s="244"/>
      <c r="Q82" s="244"/>
      <c r="R82" s="244"/>
      <c r="S82" s="244"/>
      <c r="T82" s="244"/>
      <c r="U82" s="244"/>
      <c r="V82" s="244"/>
      <c r="W82" s="244"/>
      <c r="X82" s="244"/>
      <c r="Y82" s="244"/>
      <c r="Z82" s="244"/>
      <c r="AA82" s="244"/>
      <c r="AB82" s="244"/>
      <c r="AC82" s="244"/>
      <c r="AD82" s="843"/>
      <c r="AE82" s="843"/>
      <c r="AF82" s="843"/>
      <c r="AG82" s="843"/>
      <c r="AH82" s="843"/>
      <c r="AI82" s="843"/>
      <c r="AJ82" s="244"/>
      <c r="AK82" s="244"/>
      <c r="AL82" s="244"/>
      <c r="AM82" s="244"/>
      <c r="AN82" s="244"/>
      <c r="AO82" s="244"/>
      <c r="AP82" s="244"/>
      <c r="AQ82" s="244"/>
      <c r="AR82" s="244"/>
      <c r="AS82" s="244"/>
      <c r="AT82" s="244"/>
      <c r="AU82" s="244"/>
      <c r="AV82" s="244"/>
      <c r="AW82" s="244"/>
      <c r="AX82" s="244"/>
      <c r="AY82" s="843"/>
      <c r="AZ82" s="843"/>
      <c r="BA82" s="843"/>
      <c r="BB82" s="843"/>
      <c r="BC82" s="843"/>
      <c r="BD82" s="843"/>
      <c r="BE82" s="244"/>
      <c r="BF82" s="244"/>
      <c r="BG82" s="244"/>
      <c r="BH82" s="244"/>
      <c r="BI82" s="244"/>
      <c r="BJ82" s="244"/>
      <c r="BK82" s="244"/>
      <c r="BL82" s="244"/>
      <c r="BM82" s="244"/>
      <c r="BN82" s="244"/>
      <c r="BO82" s="244"/>
      <c r="BP82" s="244"/>
      <c r="BQ82" s="244"/>
      <c r="BR82" s="244"/>
      <c r="BS82" s="244"/>
      <c r="BT82" s="843"/>
      <c r="BU82" s="843"/>
      <c r="BV82" s="843"/>
      <c r="BW82" s="843"/>
      <c r="BX82" s="843"/>
      <c r="BY82" s="843"/>
      <c r="BZ82" s="244"/>
      <c r="CA82" s="244"/>
      <c r="CB82" s="244"/>
      <c r="CC82" s="244"/>
      <c r="CD82" s="244"/>
      <c r="CE82" s="244"/>
      <c r="CF82" s="244"/>
      <c r="CG82" s="244"/>
      <c r="CH82" s="244"/>
      <c r="CI82" s="244"/>
      <c r="CJ82" s="244"/>
      <c r="CK82" s="244"/>
      <c r="CL82" s="244"/>
      <c r="CM82" s="244"/>
      <c r="CN82" s="244"/>
      <c r="CO82" s="843"/>
      <c r="CP82" s="843"/>
      <c r="CQ82" s="843"/>
      <c r="CR82" s="843"/>
      <c r="CS82" s="843"/>
      <c r="CT82" s="843"/>
      <c r="CU82" s="31"/>
      <c r="CV82" s="31"/>
      <c r="CW82" s="31"/>
      <c r="CX82" s="31"/>
      <c r="CY82" s="31"/>
      <c r="CZ82" s="31"/>
      <c r="DA82" s="31"/>
      <c r="DB82" s="31"/>
      <c r="DC82" s="31"/>
      <c r="DD82" s="31"/>
      <c r="DE82" s="31"/>
      <c r="DF82" s="31"/>
      <c r="DG82" s="31"/>
      <c r="DH82" s="841" t="str">
        <f t="shared" si="56"/>
        <v/>
      </c>
      <c r="DI82" s="841"/>
      <c r="DJ82" s="841"/>
      <c r="DK82" s="841"/>
      <c r="DL82" s="841"/>
      <c r="DM82" s="841"/>
      <c r="DN82" s="841"/>
      <c r="DO82" s="841"/>
      <c r="DP82" s="97">
        <v>66</v>
      </c>
      <c r="DQ82" s="97">
        <f t="shared" si="50"/>
        <v>0</v>
      </c>
      <c r="DR82" s="97">
        <f t="shared" si="51"/>
        <v>0</v>
      </c>
      <c r="DS82" s="97">
        <f t="shared" si="52"/>
        <v>0</v>
      </c>
      <c r="DT82" s="97">
        <f t="shared" si="53"/>
        <v>0</v>
      </c>
      <c r="DU82" s="4">
        <f t="shared" si="57"/>
        <v>200</v>
      </c>
      <c r="DV82" s="4">
        <f t="shared" si="54"/>
        <v>0</v>
      </c>
      <c r="DW82" s="4">
        <f t="shared" si="55"/>
        <v>0</v>
      </c>
      <c r="DX82" s="4">
        <f t="shared" si="58"/>
        <v>0</v>
      </c>
    </row>
    <row r="83" spans="1:128" ht="26.25" x14ac:dyDescent="0.4">
      <c r="F83" s="4">
        <f t="shared" ref="F83" si="59">IF(O89&gt;=1,1,0)</f>
        <v>0</v>
      </c>
      <c r="G83" s="4">
        <f t="shared" ref="G83" si="60">IF(AJ89&gt;=1,1,0)</f>
        <v>0</v>
      </c>
      <c r="H83" s="4">
        <f t="shared" ref="H83" si="61">IF(BE89&gt;=1,1,0)</f>
        <v>0</v>
      </c>
      <c r="I83" s="4">
        <f t="shared" ref="I83" si="62">IF(BZ89&gt;=1,1,0)</f>
        <v>0</v>
      </c>
      <c r="O83" s="875" t="s">
        <v>322</v>
      </c>
      <c r="P83" s="875"/>
      <c r="Q83" s="875"/>
      <c r="R83" s="875"/>
      <c r="S83" s="875"/>
      <c r="T83" s="875"/>
      <c r="U83" s="875"/>
      <c r="V83" s="875"/>
      <c r="W83" s="875"/>
      <c r="X83" s="875"/>
      <c r="Y83" s="875"/>
      <c r="Z83" s="875"/>
      <c r="AA83" s="875"/>
      <c r="AB83" s="875"/>
      <c r="AC83" s="875"/>
      <c r="AD83" s="875"/>
      <c r="AE83" s="875"/>
      <c r="AF83" s="875"/>
      <c r="AG83" s="875"/>
      <c r="AH83" s="875"/>
      <c r="AI83" s="875"/>
      <c r="AJ83" s="875" t="s">
        <v>324</v>
      </c>
      <c r="AK83" s="875"/>
      <c r="AL83" s="875"/>
      <c r="AM83" s="875"/>
      <c r="AN83" s="875"/>
      <c r="AO83" s="875"/>
      <c r="AP83" s="875"/>
      <c r="AQ83" s="875"/>
      <c r="AR83" s="875"/>
      <c r="AS83" s="875"/>
      <c r="AT83" s="875"/>
      <c r="AU83" s="875"/>
      <c r="AV83" s="875"/>
      <c r="AW83" s="875"/>
      <c r="AX83" s="875"/>
      <c r="AY83" s="875"/>
      <c r="AZ83" s="875"/>
      <c r="BA83" s="875"/>
      <c r="BB83" s="875"/>
      <c r="BC83" s="875"/>
      <c r="BD83" s="875"/>
      <c r="BE83" s="875" t="s">
        <v>323</v>
      </c>
      <c r="BF83" s="875"/>
      <c r="BG83" s="875"/>
      <c r="BH83" s="875"/>
      <c r="BI83" s="875"/>
      <c r="BJ83" s="875"/>
      <c r="BK83" s="875"/>
      <c r="BL83" s="875"/>
      <c r="BM83" s="875"/>
      <c r="BN83" s="875"/>
      <c r="BO83" s="875"/>
      <c r="BP83" s="875"/>
      <c r="BQ83" s="875"/>
      <c r="BR83" s="875"/>
      <c r="BS83" s="875"/>
      <c r="BT83" s="875"/>
      <c r="BU83" s="875"/>
      <c r="BV83" s="875"/>
      <c r="BW83" s="875"/>
      <c r="BX83" s="875"/>
      <c r="BY83" s="875"/>
      <c r="BZ83" s="875" t="s">
        <v>325</v>
      </c>
      <c r="CA83" s="875"/>
      <c r="CB83" s="875"/>
      <c r="CC83" s="875"/>
      <c r="CD83" s="875"/>
      <c r="CE83" s="875"/>
      <c r="CF83" s="875"/>
      <c r="CG83" s="875"/>
      <c r="CH83" s="875"/>
      <c r="CI83" s="875"/>
      <c r="CJ83" s="875"/>
      <c r="CK83" s="875"/>
      <c r="CL83" s="875"/>
      <c r="CM83" s="875"/>
      <c r="CN83" s="875"/>
      <c r="CO83" s="875"/>
      <c r="CP83" s="875"/>
      <c r="CQ83" s="875"/>
      <c r="CR83" s="875"/>
      <c r="CS83" s="875"/>
      <c r="CT83" s="875"/>
      <c r="CU83" s="906" t="s">
        <v>30</v>
      </c>
      <c r="CV83" s="906"/>
      <c r="CW83" s="906"/>
      <c r="CX83" s="906"/>
      <c r="CY83" s="906"/>
      <c r="CZ83" s="906"/>
      <c r="DA83" s="906"/>
      <c r="DB83" s="906"/>
      <c r="DC83" s="906"/>
      <c r="DD83" s="906"/>
      <c r="DE83" s="906"/>
      <c r="DF83" s="906"/>
      <c r="DG83" s="906"/>
      <c r="DH83" s="906"/>
      <c r="DI83" s="906"/>
      <c r="DJ83" s="851" t="s">
        <v>375</v>
      </c>
      <c r="DK83" s="851"/>
      <c r="DL83" s="851"/>
      <c r="DM83" s="851"/>
      <c r="DN83" s="851"/>
      <c r="DO83" s="851"/>
      <c r="DP83" s="97">
        <v>67</v>
      </c>
      <c r="DQ83" s="97">
        <f t="shared" si="50"/>
        <v>0</v>
      </c>
      <c r="DR83" s="97">
        <f t="shared" si="51"/>
        <v>0</v>
      </c>
      <c r="DS83" s="97">
        <f t="shared" si="52"/>
        <v>0</v>
      </c>
      <c r="DT83" s="97">
        <f t="shared" si="53"/>
        <v>0</v>
      </c>
      <c r="DU83" s="4">
        <f t="shared" si="57"/>
        <v>200</v>
      </c>
      <c r="DV83" s="4">
        <f t="shared" si="54"/>
        <v>0</v>
      </c>
      <c r="DW83" s="4">
        <f t="shared" si="55"/>
        <v>0</v>
      </c>
      <c r="DX83" s="4">
        <f t="shared" si="58"/>
        <v>0</v>
      </c>
    </row>
    <row r="84" spans="1:128" ht="18" x14ac:dyDescent="0.25">
      <c r="F84" s="4">
        <f t="shared" ref="F84:F147" si="63">F83</f>
        <v>0</v>
      </c>
      <c r="G84" s="4">
        <f t="shared" ref="G84:G121" si="64">G83</f>
        <v>0</v>
      </c>
      <c r="H84" s="4">
        <f t="shared" ref="H84:H121" si="65">H83</f>
        <v>0</v>
      </c>
      <c r="I84" s="4">
        <f t="shared" ref="I84:I121" si="66">I83</f>
        <v>0</v>
      </c>
      <c r="O84" s="876" t="s">
        <v>326</v>
      </c>
      <c r="P84" s="876"/>
      <c r="Q84" s="876"/>
      <c r="R84" s="876"/>
      <c r="S84" s="876"/>
      <c r="T84" s="876"/>
      <c r="U84" s="876"/>
      <c r="V84" s="876"/>
      <c r="W84" s="876"/>
      <c r="X84" s="876"/>
      <c r="Y84" s="876"/>
      <c r="Z84" s="876"/>
      <c r="AA84" s="876"/>
      <c r="AB84" s="876"/>
      <c r="AC84" s="876"/>
      <c r="AD84" s="876"/>
      <c r="AE84" s="876"/>
      <c r="AF84" s="876"/>
      <c r="AG84" s="876"/>
      <c r="AH84" s="876"/>
      <c r="AI84" s="876"/>
      <c r="AJ84" s="876" t="s">
        <v>326</v>
      </c>
      <c r="AK84" s="876"/>
      <c r="AL84" s="876"/>
      <c r="AM84" s="876"/>
      <c r="AN84" s="876"/>
      <c r="AO84" s="876"/>
      <c r="AP84" s="876"/>
      <c r="AQ84" s="876"/>
      <c r="AR84" s="876"/>
      <c r="AS84" s="876"/>
      <c r="AT84" s="876"/>
      <c r="AU84" s="876"/>
      <c r="AV84" s="876"/>
      <c r="AW84" s="876"/>
      <c r="AX84" s="876"/>
      <c r="AY84" s="876"/>
      <c r="AZ84" s="876"/>
      <c r="BA84" s="876"/>
      <c r="BB84" s="876"/>
      <c r="BC84" s="876"/>
      <c r="BD84" s="876"/>
      <c r="BE84" s="876" t="s">
        <v>326</v>
      </c>
      <c r="BF84" s="876"/>
      <c r="BG84" s="876"/>
      <c r="BH84" s="876"/>
      <c r="BI84" s="876"/>
      <c r="BJ84" s="876"/>
      <c r="BK84" s="876"/>
      <c r="BL84" s="876"/>
      <c r="BM84" s="876"/>
      <c r="BN84" s="876"/>
      <c r="BO84" s="876"/>
      <c r="BP84" s="876"/>
      <c r="BQ84" s="876"/>
      <c r="BR84" s="876"/>
      <c r="BS84" s="876"/>
      <c r="BT84" s="876"/>
      <c r="BU84" s="876"/>
      <c r="BV84" s="876"/>
      <c r="BW84" s="876"/>
      <c r="BX84" s="876"/>
      <c r="BY84" s="876"/>
      <c r="BZ84" s="876" t="s">
        <v>326</v>
      </c>
      <c r="CA84" s="876"/>
      <c r="CB84" s="876"/>
      <c r="CC84" s="876"/>
      <c r="CD84" s="876"/>
      <c r="CE84" s="876"/>
      <c r="CF84" s="876"/>
      <c r="CG84" s="876"/>
      <c r="CH84" s="876"/>
      <c r="CI84" s="876"/>
      <c r="CJ84" s="876"/>
      <c r="CK84" s="876"/>
      <c r="CL84" s="876"/>
      <c r="CM84" s="876"/>
      <c r="CN84" s="876"/>
      <c r="CO84" s="876"/>
      <c r="CP84" s="876"/>
      <c r="CQ84" s="876"/>
      <c r="CR84" s="876"/>
      <c r="CS84" s="876"/>
      <c r="CT84" s="876"/>
      <c r="CU84" s="645" t="s">
        <v>380</v>
      </c>
      <c r="CV84" s="645"/>
      <c r="CW84" s="645"/>
      <c r="CX84" s="645"/>
      <c r="CY84" s="645"/>
      <c r="CZ84" s="645"/>
      <c r="DA84" s="645"/>
      <c r="DB84" s="645"/>
      <c r="DC84" s="645"/>
      <c r="DD84" s="645"/>
      <c r="DE84" s="645"/>
      <c r="DF84" s="645"/>
      <c r="DG84" s="645"/>
      <c r="DH84" s="645"/>
      <c r="DI84" s="645"/>
      <c r="DJ84" s="851" t="s">
        <v>379</v>
      </c>
      <c r="DK84" s="851"/>
      <c r="DL84" s="851"/>
      <c r="DM84" s="851"/>
      <c r="DN84" s="851"/>
      <c r="DO84" s="851"/>
      <c r="DP84" s="97">
        <v>68</v>
      </c>
      <c r="DQ84" s="97">
        <f t="shared" si="50"/>
        <v>0</v>
      </c>
      <c r="DR84" s="97">
        <f t="shared" si="51"/>
        <v>0</v>
      </c>
      <c r="DS84" s="97">
        <f t="shared" si="52"/>
        <v>0</v>
      </c>
      <c r="DT84" s="97">
        <f t="shared" si="53"/>
        <v>0</v>
      </c>
      <c r="DU84" s="4">
        <f t="shared" si="57"/>
        <v>200</v>
      </c>
      <c r="DV84" s="4">
        <f t="shared" si="54"/>
        <v>0</v>
      </c>
      <c r="DW84" s="4">
        <f t="shared" si="55"/>
        <v>0</v>
      </c>
      <c r="DX84" s="4">
        <f t="shared" si="58"/>
        <v>0</v>
      </c>
    </row>
    <row r="85" spans="1:128" ht="15.75" customHeight="1" x14ac:dyDescent="0.25">
      <c r="F85" s="4">
        <f t="shared" si="63"/>
        <v>0</v>
      </c>
      <c r="G85" s="4">
        <f t="shared" si="64"/>
        <v>0</v>
      </c>
      <c r="H85" s="4">
        <f t="shared" si="65"/>
        <v>0</v>
      </c>
      <c r="I85" s="4">
        <f t="shared" si="66"/>
        <v>0</v>
      </c>
      <c r="O85" s="732" t="s">
        <v>327</v>
      </c>
      <c r="P85" s="732"/>
      <c r="Q85" s="732"/>
      <c r="R85" s="732"/>
      <c r="S85" s="732"/>
      <c r="T85" s="732"/>
      <c r="U85" s="851" t="s">
        <v>329</v>
      </c>
      <c r="V85" s="851"/>
      <c r="W85" s="851"/>
      <c r="X85" s="851"/>
      <c r="Y85" s="851"/>
      <c r="Z85" s="851"/>
      <c r="AA85" s="851"/>
      <c r="AB85" s="851"/>
      <c r="AC85" s="851"/>
      <c r="AD85" s="877" t="s">
        <v>328</v>
      </c>
      <c r="AE85" s="877"/>
      <c r="AF85" s="877"/>
      <c r="AG85" s="877"/>
      <c r="AH85" s="877"/>
      <c r="AI85" s="877"/>
      <c r="AJ85" s="732" t="s">
        <v>327</v>
      </c>
      <c r="AK85" s="732"/>
      <c r="AL85" s="732"/>
      <c r="AM85" s="732"/>
      <c r="AN85" s="732"/>
      <c r="AO85" s="732"/>
      <c r="AP85" s="851" t="s">
        <v>330</v>
      </c>
      <c r="AQ85" s="851"/>
      <c r="AR85" s="851"/>
      <c r="AS85" s="851"/>
      <c r="AT85" s="851"/>
      <c r="AU85" s="851"/>
      <c r="AV85" s="851"/>
      <c r="AW85" s="851"/>
      <c r="AX85" s="851"/>
      <c r="AY85" s="899" t="s">
        <v>328</v>
      </c>
      <c r="AZ85" s="899"/>
      <c r="BA85" s="899"/>
      <c r="BB85" s="899"/>
      <c r="BC85" s="899"/>
      <c r="BD85" s="899"/>
      <c r="BE85" s="732" t="s">
        <v>327</v>
      </c>
      <c r="BF85" s="732"/>
      <c r="BG85" s="732"/>
      <c r="BH85" s="732"/>
      <c r="BI85" s="732"/>
      <c r="BJ85" s="732"/>
      <c r="BK85" s="649" t="s">
        <v>331</v>
      </c>
      <c r="BL85" s="649"/>
      <c r="BM85" s="649"/>
      <c r="BN85" s="649"/>
      <c r="BO85" s="649"/>
      <c r="BP85" s="649"/>
      <c r="BQ85" s="649"/>
      <c r="BR85" s="649"/>
      <c r="BS85" s="649"/>
      <c r="BT85" s="899" t="s">
        <v>328</v>
      </c>
      <c r="BU85" s="899"/>
      <c r="BV85" s="899"/>
      <c r="BW85" s="899"/>
      <c r="BX85" s="899"/>
      <c r="BY85" s="899"/>
      <c r="BZ85" s="732" t="s">
        <v>327</v>
      </c>
      <c r="CA85" s="732"/>
      <c r="CB85" s="732"/>
      <c r="CC85" s="732"/>
      <c r="CD85" s="732"/>
      <c r="CE85" s="732"/>
      <c r="CF85" s="851" t="s">
        <v>332</v>
      </c>
      <c r="CG85" s="851"/>
      <c r="CH85" s="851"/>
      <c r="CI85" s="851"/>
      <c r="CJ85" s="851"/>
      <c r="CK85" s="851"/>
      <c r="CL85" s="851"/>
      <c r="CM85" s="851"/>
      <c r="CN85" s="851"/>
      <c r="CO85" s="899" t="s">
        <v>328</v>
      </c>
      <c r="CP85" s="899"/>
      <c r="CQ85" s="899"/>
      <c r="CR85" s="899"/>
      <c r="CS85" s="899"/>
      <c r="CT85" s="899"/>
      <c r="CU85" s="907" t="s">
        <v>381</v>
      </c>
      <c r="CV85" s="907"/>
      <c r="CW85" s="907"/>
      <c r="CX85" s="907"/>
      <c r="CY85" s="907"/>
      <c r="CZ85" s="907"/>
      <c r="DA85" s="907"/>
      <c r="DB85" s="907"/>
      <c r="DC85" s="907"/>
      <c r="DD85" s="907"/>
      <c r="DE85" s="907"/>
      <c r="DF85" s="907"/>
      <c r="DG85" s="907"/>
      <c r="DH85" s="907"/>
      <c r="DI85" s="907"/>
      <c r="DJ85" s="851"/>
      <c r="DK85" s="851"/>
      <c r="DL85" s="851"/>
      <c r="DM85" s="851"/>
      <c r="DN85" s="851"/>
      <c r="DO85" s="851"/>
      <c r="DP85" s="97">
        <v>69</v>
      </c>
      <c r="DQ85" s="97">
        <f t="shared" si="50"/>
        <v>0</v>
      </c>
      <c r="DR85" s="97">
        <f t="shared" si="51"/>
        <v>0</v>
      </c>
      <c r="DS85" s="97">
        <f t="shared" si="52"/>
        <v>0</v>
      </c>
      <c r="DT85" s="97">
        <f t="shared" si="53"/>
        <v>0</v>
      </c>
      <c r="DU85" s="4">
        <f t="shared" si="57"/>
        <v>200</v>
      </c>
      <c r="DV85" s="4">
        <f t="shared" si="54"/>
        <v>0</v>
      </c>
      <c r="DW85" s="4">
        <f t="shared" si="55"/>
        <v>0</v>
      </c>
      <c r="DX85" s="4">
        <f t="shared" si="58"/>
        <v>0</v>
      </c>
    </row>
    <row r="86" spans="1:128" ht="23.25" customHeight="1" x14ac:dyDescent="0.25">
      <c r="F86" s="4">
        <f t="shared" si="63"/>
        <v>0</v>
      </c>
      <c r="G86" s="4">
        <f t="shared" si="64"/>
        <v>0</v>
      </c>
      <c r="H86" s="4">
        <f t="shared" si="65"/>
        <v>0</v>
      </c>
      <c r="I86" s="4">
        <f t="shared" si="66"/>
        <v>0</v>
      </c>
      <c r="O86" s="732"/>
      <c r="P86" s="732"/>
      <c r="Q86" s="732"/>
      <c r="R86" s="732"/>
      <c r="S86" s="732"/>
      <c r="T86" s="732"/>
      <c r="U86" s="851"/>
      <c r="V86" s="851"/>
      <c r="W86" s="851"/>
      <c r="X86" s="851"/>
      <c r="Y86" s="851"/>
      <c r="Z86" s="851"/>
      <c r="AA86" s="851"/>
      <c r="AB86" s="851"/>
      <c r="AC86" s="851"/>
      <c r="AD86" s="851" t="s">
        <v>297</v>
      </c>
      <c r="AE86" s="851"/>
      <c r="AF86" s="851"/>
      <c r="AG86" s="851"/>
      <c r="AH86" s="851"/>
      <c r="AI86" s="851"/>
      <c r="AJ86" s="732"/>
      <c r="AK86" s="732"/>
      <c r="AL86" s="732"/>
      <c r="AM86" s="732"/>
      <c r="AN86" s="732"/>
      <c r="AO86" s="732"/>
      <c r="AP86" s="851"/>
      <c r="AQ86" s="851"/>
      <c r="AR86" s="851"/>
      <c r="AS86" s="851"/>
      <c r="AT86" s="851"/>
      <c r="AU86" s="851"/>
      <c r="AV86" s="851"/>
      <c r="AW86" s="851"/>
      <c r="AX86" s="851"/>
      <c r="AY86" s="851" t="str">
        <f>AD86</f>
        <v>(NERPAP) - 2015</v>
      </c>
      <c r="AZ86" s="851"/>
      <c r="BA86" s="851"/>
      <c r="BB86" s="851"/>
      <c r="BC86" s="851"/>
      <c r="BD86" s="851"/>
      <c r="BE86" s="732"/>
      <c r="BF86" s="732"/>
      <c r="BG86" s="732"/>
      <c r="BH86" s="732"/>
      <c r="BI86" s="732"/>
      <c r="BJ86" s="732"/>
      <c r="BK86" s="649"/>
      <c r="BL86" s="649"/>
      <c r="BM86" s="649"/>
      <c r="BN86" s="649"/>
      <c r="BO86" s="649"/>
      <c r="BP86" s="649"/>
      <c r="BQ86" s="649"/>
      <c r="BR86" s="649"/>
      <c r="BS86" s="649"/>
      <c r="BT86" s="851" t="str">
        <f>AY86</f>
        <v>(NERPAP) - 2015</v>
      </c>
      <c r="BU86" s="851"/>
      <c r="BV86" s="851"/>
      <c r="BW86" s="851"/>
      <c r="BX86" s="851"/>
      <c r="BY86" s="851"/>
      <c r="BZ86" s="732"/>
      <c r="CA86" s="732"/>
      <c r="CB86" s="732"/>
      <c r="CC86" s="732"/>
      <c r="CD86" s="732"/>
      <c r="CE86" s="732"/>
      <c r="CF86" s="851"/>
      <c r="CG86" s="851"/>
      <c r="CH86" s="851"/>
      <c r="CI86" s="851"/>
      <c r="CJ86" s="851"/>
      <c r="CK86" s="851"/>
      <c r="CL86" s="851"/>
      <c r="CM86" s="851"/>
      <c r="CN86" s="851"/>
      <c r="CO86" s="851" t="str">
        <f>BT86</f>
        <v>(NERPAP) - 2015</v>
      </c>
      <c r="CP86" s="851"/>
      <c r="CQ86" s="851"/>
      <c r="CR86" s="851"/>
      <c r="CS86" s="851"/>
      <c r="CT86" s="851"/>
      <c r="CU86" s="943" t="str">
        <f>CU47</f>
        <v/>
      </c>
      <c r="CV86" s="944"/>
      <c r="CW86" s="944"/>
      <c r="CX86" s="944"/>
      <c r="CY86" s="944"/>
      <c r="CZ86" s="944"/>
      <c r="DA86" s="944"/>
      <c r="DB86" s="944"/>
      <c r="DC86" s="944"/>
      <c r="DD86" s="944"/>
      <c r="DE86" s="944"/>
      <c r="DF86" s="944"/>
      <c r="DG86" s="944"/>
      <c r="DH86" s="944"/>
      <c r="DI86" s="944"/>
      <c r="DJ86" s="944"/>
      <c r="DK86" s="944"/>
      <c r="DL86" s="944"/>
      <c r="DM86" s="944"/>
      <c r="DN86" s="944"/>
      <c r="DO86" s="945"/>
      <c r="DP86" s="97">
        <v>70</v>
      </c>
      <c r="DQ86" s="97">
        <f t="shared" si="50"/>
        <v>0</v>
      </c>
      <c r="DR86" s="97">
        <f t="shared" si="51"/>
        <v>0</v>
      </c>
      <c r="DS86" s="97">
        <f t="shared" si="52"/>
        <v>0</v>
      </c>
      <c r="DT86" s="97">
        <f t="shared" si="53"/>
        <v>0</v>
      </c>
      <c r="DU86" s="4">
        <f t="shared" si="57"/>
        <v>200</v>
      </c>
      <c r="DV86" s="4">
        <f t="shared" si="54"/>
        <v>0</v>
      </c>
      <c r="DW86" s="4">
        <f t="shared" si="55"/>
        <v>0</v>
      </c>
      <c r="DX86" s="4">
        <f t="shared" si="58"/>
        <v>0</v>
      </c>
    </row>
    <row r="87" spans="1:128" ht="23.25" customHeight="1" x14ac:dyDescent="0.25">
      <c r="F87" s="4">
        <f t="shared" si="63"/>
        <v>0</v>
      </c>
      <c r="G87" s="4">
        <f t="shared" si="64"/>
        <v>0</v>
      </c>
      <c r="H87" s="4">
        <f t="shared" si="65"/>
        <v>0</v>
      </c>
      <c r="I87" s="4">
        <f t="shared" si="66"/>
        <v>0</v>
      </c>
      <c r="O87" s="650" t="str">
        <f>O48</f>
        <v xml:space="preserve"> (भाग संख्या-)</v>
      </c>
      <c r="P87" s="878"/>
      <c r="Q87" s="878"/>
      <c r="R87" s="878"/>
      <c r="S87" s="878"/>
      <c r="T87" s="878"/>
      <c r="U87" s="878"/>
      <c r="V87" s="878"/>
      <c r="W87" s="878"/>
      <c r="X87" s="878"/>
      <c r="Y87" s="878"/>
      <c r="Z87" s="651"/>
      <c r="AA87" s="879" t="s">
        <v>334</v>
      </c>
      <c r="AB87" s="880"/>
      <c r="AC87" s="880"/>
      <c r="AD87" s="880"/>
      <c r="AE87" s="878" t="str">
        <f>AE48</f>
        <v xml:space="preserve"> ()</v>
      </c>
      <c r="AF87" s="878"/>
      <c r="AG87" s="878"/>
      <c r="AH87" s="878"/>
      <c r="AI87" s="651"/>
      <c r="AJ87" s="650" t="str">
        <f>O87</f>
        <v xml:space="preserve"> (भाग संख्या-)</v>
      </c>
      <c r="AK87" s="878"/>
      <c r="AL87" s="878"/>
      <c r="AM87" s="878"/>
      <c r="AN87" s="878"/>
      <c r="AO87" s="878"/>
      <c r="AP87" s="878"/>
      <c r="AQ87" s="878"/>
      <c r="AR87" s="878"/>
      <c r="AS87" s="878"/>
      <c r="AT87" s="878"/>
      <c r="AU87" s="651"/>
      <c r="AV87" s="879" t="s">
        <v>334</v>
      </c>
      <c r="AW87" s="880"/>
      <c r="AX87" s="880"/>
      <c r="AY87" s="880"/>
      <c r="AZ87" s="878" t="str">
        <f>AE87</f>
        <v xml:space="preserve"> ()</v>
      </c>
      <c r="BA87" s="878"/>
      <c r="BB87" s="878"/>
      <c r="BC87" s="878"/>
      <c r="BD87" s="651"/>
      <c r="BE87" s="650" t="str">
        <f>AJ87</f>
        <v xml:space="preserve"> (भाग संख्या-)</v>
      </c>
      <c r="BF87" s="878"/>
      <c r="BG87" s="878"/>
      <c r="BH87" s="878"/>
      <c r="BI87" s="878"/>
      <c r="BJ87" s="878"/>
      <c r="BK87" s="878"/>
      <c r="BL87" s="878"/>
      <c r="BM87" s="878"/>
      <c r="BN87" s="878"/>
      <c r="BO87" s="878"/>
      <c r="BP87" s="651"/>
      <c r="BQ87" s="879" t="s">
        <v>334</v>
      </c>
      <c r="BR87" s="880"/>
      <c r="BS87" s="880"/>
      <c r="BT87" s="880"/>
      <c r="BU87" s="878" t="str">
        <f>AZ87</f>
        <v xml:space="preserve"> ()</v>
      </c>
      <c r="BV87" s="878"/>
      <c r="BW87" s="878"/>
      <c r="BX87" s="878"/>
      <c r="BY87" s="651"/>
      <c r="BZ87" s="650" t="str">
        <f>BE87</f>
        <v xml:space="preserve"> (भाग संख्या-)</v>
      </c>
      <c r="CA87" s="878"/>
      <c r="CB87" s="878"/>
      <c r="CC87" s="878"/>
      <c r="CD87" s="878"/>
      <c r="CE87" s="878"/>
      <c r="CF87" s="878"/>
      <c r="CG87" s="878"/>
      <c r="CH87" s="878"/>
      <c r="CI87" s="878"/>
      <c r="CJ87" s="878"/>
      <c r="CK87" s="878"/>
      <c r="CL87" s="879" t="s">
        <v>334</v>
      </c>
      <c r="CM87" s="880"/>
      <c r="CN87" s="880"/>
      <c r="CO87" s="880"/>
      <c r="CP87" s="878" t="str">
        <f>BU87</f>
        <v xml:space="preserve"> ()</v>
      </c>
      <c r="CQ87" s="878"/>
      <c r="CR87" s="878"/>
      <c r="CS87" s="878"/>
      <c r="CT87" s="651"/>
      <c r="CU87" s="900" t="s">
        <v>2</v>
      </c>
      <c r="CV87" s="901"/>
      <c r="CW87" s="901"/>
      <c r="CX87" s="901"/>
      <c r="CY87" s="901"/>
      <c r="CZ87" s="901"/>
      <c r="DA87" s="901"/>
      <c r="DB87" s="901"/>
      <c r="DC87" s="901"/>
      <c r="DD87" s="902"/>
      <c r="DE87" s="903">
        <f>DE48</f>
        <v>0</v>
      </c>
      <c r="DF87" s="904"/>
      <c r="DG87" s="904"/>
      <c r="DH87" s="904"/>
      <c r="DI87" s="904"/>
      <c r="DJ87" s="904"/>
      <c r="DK87" s="904"/>
      <c r="DL87" s="904"/>
      <c r="DM87" s="904"/>
      <c r="DN87" s="904"/>
      <c r="DO87" s="905"/>
      <c r="DP87" s="97">
        <v>71</v>
      </c>
      <c r="DQ87" s="97">
        <f t="shared" si="50"/>
        <v>0</v>
      </c>
      <c r="DR87" s="97">
        <f t="shared" si="51"/>
        <v>0</v>
      </c>
      <c r="DS87" s="97">
        <f t="shared" si="52"/>
        <v>0</v>
      </c>
      <c r="DT87" s="97">
        <f t="shared" si="53"/>
        <v>0</v>
      </c>
      <c r="DU87" s="4">
        <f t="shared" si="57"/>
        <v>200</v>
      </c>
      <c r="DV87" s="4">
        <f t="shared" si="54"/>
        <v>0</v>
      </c>
      <c r="DW87" s="4">
        <f t="shared" si="55"/>
        <v>0</v>
      </c>
      <c r="DX87" s="4">
        <f t="shared" si="58"/>
        <v>0</v>
      </c>
    </row>
    <row r="88" spans="1:128" ht="23.25" customHeight="1" x14ac:dyDescent="0.25">
      <c r="F88" s="4">
        <f t="shared" si="63"/>
        <v>0</v>
      </c>
      <c r="G88" s="4">
        <f t="shared" si="64"/>
        <v>0</v>
      </c>
      <c r="H88" s="4">
        <f t="shared" si="65"/>
        <v>0</v>
      </c>
      <c r="I88" s="4">
        <f t="shared" si="66"/>
        <v>0</v>
      </c>
      <c r="O88" s="823" t="s">
        <v>335</v>
      </c>
      <c r="P88" s="886"/>
      <c r="Q88" s="886"/>
      <c r="R88" s="886"/>
      <c r="S88" s="886"/>
      <c r="T88" s="821"/>
      <c r="U88" s="888" t="s">
        <v>336</v>
      </c>
      <c r="V88" s="889"/>
      <c r="W88" s="889"/>
      <c r="X88" s="889"/>
      <c r="Y88" s="889"/>
      <c r="Z88" s="889"/>
      <c r="AA88" s="889"/>
      <c r="AB88" s="889"/>
      <c r="AC88" s="890"/>
      <c r="AD88" s="877" t="s">
        <v>338</v>
      </c>
      <c r="AE88" s="877"/>
      <c r="AF88" s="877"/>
      <c r="AG88" s="877" t="s">
        <v>339</v>
      </c>
      <c r="AH88" s="877"/>
      <c r="AI88" s="877"/>
      <c r="AJ88" s="823" t="s">
        <v>335</v>
      </c>
      <c r="AK88" s="886"/>
      <c r="AL88" s="886"/>
      <c r="AM88" s="886"/>
      <c r="AN88" s="886"/>
      <c r="AO88" s="821"/>
      <c r="AP88" s="888" t="s">
        <v>336</v>
      </c>
      <c r="AQ88" s="889"/>
      <c r="AR88" s="889"/>
      <c r="AS88" s="889"/>
      <c r="AT88" s="889"/>
      <c r="AU88" s="889"/>
      <c r="AV88" s="889"/>
      <c r="AW88" s="889"/>
      <c r="AX88" s="890"/>
      <c r="AY88" s="877" t="s">
        <v>338</v>
      </c>
      <c r="AZ88" s="877"/>
      <c r="BA88" s="877"/>
      <c r="BB88" s="877" t="s">
        <v>339</v>
      </c>
      <c r="BC88" s="877"/>
      <c r="BD88" s="877"/>
      <c r="BE88" s="823" t="s">
        <v>335</v>
      </c>
      <c r="BF88" s="886"/>
      <c r="BG88" s="886"/>
      <c r="BH88" s="886"/>
      <c r="BI88" s="886"/>
      <c r="BJ88" s="821"/>
      <c r="BK88" s="888" t="s">
        <v>336</v>
      </c>
      <c r="BL88" s="889"/>
      <c r="BM88" s="889"/>
      <c r="BN88" s="889"/>
      <c r="BO88" s="889"/>
      <c r="BP88" s="889"/>
      <c r="BQ88" s="889"/>
      <c r="BR88" s="889"/>
      <c r="BS88" s="890"/>
      <c r="BT88" s="877" t="s">
        <v>338</v>
      </c>
      <c r="BU88" s="877"/>
      <c r="BV88" s="877"/>
      <c r="BW88" s="877" t="s">
        <v>339</v>
      </c>
      <c r="BX88" s="877"/>
      <c r="BY88" s="877"/>
      <c r="BZ88" s="823" t="s">
        <v>335</v>
      </c>
      <c r="CA88" s="886"/>
      <c r="CB88" s="886"/>
      <c r="CC88" s="886"/>
      <c r="CD88" s="886"/>
      <c r="CE88" s="821"/>
      <c r="CF88" s="888" t="s">
        <v>336</v>
      </c>
      <c r="CG88" s="889"/>
      <c r="CH88" s="889"/>
      <c r="CI88" s="889"/>
      <c r="CJ88" s="889"/>
      <c r="CK88" s="889"/>
      <c r="CL88" s="889"/>
      <c r="CM88" s="889"/>
      <c r="CN88" s="890"/>
      <c r="CO88" s="877" t="s">
        <v>338</v>
      </c>
      <c r="CP88" s="877"/>
      <c r="CQ88" s="877"/>
      <c r="CR88" s="877" t="s">
        <v>339</v>
      </c>
      <c r="CS88" s="877"/>
      <c r="CT88" s="877"/>
      <c r="CU88" s="846" t="s">
        <v>376</v>
      </c>
      <c r="CV88" s="847"/>
      <c r="CW88" s="847"/>
      <c r="CX88" s="847"/>
      <c r="CY88" s="647">
        <f>CY49</f>
        <v>0</v>
      </c>
      <c r="CZ88" s="647"/>
      <c r="DA88" s="647"/>
      <c r="DB88" s="647"/>
      <c r="DC88" s="647"/>
      <c r="DD88" s="648"/>
      <c r="DE88" s="466" t="s">
        <v>378</v>
      </c>
      <c r="DF88" s="950"/>
      <c r="DG88" s="950"/>
      <c r="DH88" s="647">
        <f>DH49</f>
        <v>0</v>
      </c>
      <c r="DI88" s="647"/>
      <c r="DJ88" s="647"/>
      <c r="DK88" s="647"/>
      <c r="DL88" s="647"/>
      <c r="DM88" s="647"/>
      <c r="DN88" s="647"/>
      <c r="DO88" s="647"/>
      <c r="DP88" s="97">
        <v>72</v>
      </c>
      <c r="DQ88" s="97">
        <f t="shared" si="50"/>
        <v>0</v>
      </c>
      <c r="DR88" s="97">
        <f t="shared" si="51"/>
        <v>0</v>
      </c>
      <c r="DS88" s="97">
        <f t="shared" si="52"/>
        <v>0</v>
      </c>
      <c r="DT88" s="97">
        <f t="shared" si="53"/>
        <v>0</v>
      </c>
      <c r="DU88" s="4">
        <f t="shared" si="57"/>
        <v>200</v>
      </c>
      <c r="DV88" s="4">
        <f t="shared" si="54"/>
        <v>0</v>
      </c>
      <c r="DW88" s="4">
        <f t="shared" si="55"/>
        <v>0</v>
      </c>
      <c r="DX88" s="4">
        <f t="shared" si="58"/>
        <v>0</v>
      </c>
    </row>
    <row r="89" spans="1:128" ht="23.25" customHeight="1" x14ac:dyDescent="0.25">
      <c r="F89" s="4">
        <f t="shared" si="63"/>
        <v>0</v>
      </c>
      <c r="G89" s="4">
        <f t="shared" si="64"/>
        <v>0</v>
      </c>
      <c r="H89" s="4">
        <f t="shared" si="65"/>
        <v>0</v>
      </c>
      <c r="I89" s="4">
        <f t="shared" si="66"/>
        <v>0</v>
      </c>
      <c r="O89" s="645">
        <f>IFERROR(IF($A$5&gt;=A95,O50+1,0),0)</f>
        <v>0</v>
      </c>
      <c r="P89" s="645"/>
      <c r="Q89" s="645"/>
      <c r="R89" s="645"/>
      <c r="S89" s="645"/>
      <c r="T89" s="645"/>
      <c r="U89" s="891" t="s">
        <v>337</v>
      </c>
      <c r="V89" s="892"/>
      <c r="W89" s="892"/>
      <c r="X89" s="892"/>
      <c r="Y89" s="892"/>
      <c r="Z89" s="892"/>
      <c r="AA89" s="892"/>
      <c r="AB89" s="892"/>
      <c r="AC89" s="893"/>
      <c r="AD89" s="887">
        <f>AD50</f>
        <v>0</v>
      </c>
      <c r="AE89" s="887"/>
      <c r="AF89" s="887"/>
      <c r="AG89" s="887">
        <f>AG50</f>
        <v>0</v>
      </c>
      <c r="AH89" s="887"/>
      <c r="AI89" s="887"/>
      <c r="AJ89" s="645">
        <f>IFERROR(IF($B$5&gt;=$A95,1,0),0)</f>
        <v>0</v>
      </c>
      <c r="AK89" s="645"/>
      <c r="AL89" s="645"/>
      <c r="AM89" s="645"/>
      <c r="AN89" s="645"/>
      <c r="AO89" s="645"/>
      <c r="AP89" s="891" t="s">
        <v>337</v>
      </c>
      <c r="AQ89" s="892"/>
      <c r="AR89" s="892"/>
      <c r="AS89" s="892"/>
      <c r="AT89" s="892"/>
      <c r="AU89" s="892"/>
      <c r="AV89" s="892"/>
      <c r="AW89" s="892"/>
      <c r="AX89" s="893"/>
      <c r="AY89" s="887">
        <f>AD89</f>
        <v>0</v>
      </c>
      <c r="AZ89" s="887"/>
      <c r="BA89" s="887"/>
      <c r="BB89" s="887">
        <f>AG89</f>
        <v>0</v>
      </c>
      <c r="BC89" s="887"/>
      <c r="BD89" s="887"/>
      <c r="BE89" s="645">
        <f>IFERROR(IF($C$5&gt;=$A95,1,0),0)</f>
        <v>0</v>
      </c>
      <c r="BF89" s="645"/>
      <c r="BG89" s="645"/>
      <c r="BH89" s="645"/>
      <c r="BI89" s="645"/>
      <c r="BJ89" s="645"/>
      <c r="BK89" s="891" t="s">
        <v>337</v>
      </c>
      <c r="BL89" s="892"/>
      <c r="BM89" s="892"/>
      <c r="BN89" s="892"/>
      <c r="BO89" s="892"/>
      <c r="BP89" s="892"/>
      <c r="BQ89" s="892"/>
      <c r="BR89" s="892"/>
      <c r="BS89" s="893"/>
      <c r="BT89" s="887">
        <f>AY89</f>
        <v>0</v>
      </c>
      <c r="BU89" s="887"/>
      <c r="BV89" s="887"/>
      <c r="BW89" s="887">
        <f>BB89</f>
        <v>0</v>
      </c>
      <c r="BX89" s="887"/>
      <c r="BY89" s="887"/>
      <c r="BZ89" s="645">
        <f>IFERROR(IF($D$5&gt;=$A95,1,0),0)</f>
        <v>0</v>
      </c>
      <c r="CA89" s="645"/>
      <c r="CB89" s="645"/>
      <c r="CC89" s="645"/>
      <c r="CD89" s="645"/>
      <c r="CE89" s="645"/>
      <c r="CF89" s="891" t="s">
        <v>337</v>
      </c>
      <c r="CG89" s="892"/>
      <c r="CH89" s="892"/>
      <c r="CI89" s="892"/>
      <c r="CJ89" s="892"/>
      <c r="CK89" s="892"/>
      <c r="CL89" s="892"/>
      <c r="CM89" s="892"/>
      <c r="CN89" s="893"/>
      <c r="CO89" s="887">
        <f>BT89</f>
        <v>0</v>
      </c>
      <c r="CP89" s="887"/>
      <c r="CQ89" s="887"/>
      <c r="CR89" s="887">
        <f>BW89</f>
        <v>0</v>
      </c>
      <c r="CS89" s="887"/>
      <c r="CT89" s="887"/>
      <c r="CU89" s="917" t="s">
        <v>377</v>
      </c>
      <c r="CV89" s="918"/>
      <c r="CW89" s="918"/>
      <c r="CX89" s="918"/>
      <c r="CY89" s="647">
        <f>CY50</f>
        <v>0</v>
      </c>
      <c r="CZ89" s="647"/>
      <c r="DA89" s="647"/>
      <c r="DB89" s="647"/>
      <c r="DC89" s="647"/>
      <c r="DD89" s="648"/>
      <c r="DE89" s="846" t="s">
        <v>334</v>
      </c>
      <c r="DF89" s="847"/>
      <c r="DG89" s="847"/>
      <c r="DH89" s="847"/>
      <c r="DI89" s="647">
        <f>DI50</f>
        <v>0</v>
      </c>
      <c r="DJ89" s="647"/>
      <c r="DK89" s="647"/>
      <c r="DL89" s="647"/>
      <c r="DM89" s="647"/>
      <c r="DN89" s="647"/>
      <c r="DO89" s="647"/>
      <c r="DP89" s="97">
        <v>73</v>
      </c>
      <c r="DQ89" s="97">
        <f t="shared" si="50"/>
        <v>0</v>
      </c>
      <c r="DR89" s="97">
        <f t="shared" si="51"/>
        <v>0</v>
      </c>
      <c r="DS89" s="97">
        <f t="shared" si="52"/>
        <v>0</v>
      </c>
      <c r="DT89" s="97">
        <f t="shared" si="53"/>
        <v>0</v>
      </c>
      <c r="DU89" s="4">
        <f t="shared" si="57"/>
        <v>200</v>
      </c>
      <c r="DV89" s="4">
        <f t="shared" si="54"/>
        <v>0</v>
      </c>
      <c r="DW89" s="4">
        <f t="shared" si="55"/>
        <v>0</v>
      </c>
      <c r="DX89" s="4">
        <f t="shared" si="58"/>
        <v>0</v>
      </c>
    </row>
    <row r="90" spans="1:128" ht="15" customHeight="1" x14ac:dyDescent="0.25">
      <c r="F90" s="4">
        <f t="shared" si="63"/>
        <v>0</v>
      </c>
      <c r="G90" s="4">
        <f t="shared" si="64"/>
        <v>0</v>
      </c>
      <c r="H90" s="4">
        <f t="shared" si="65"/>
        <v>0</v>
      </c>
      <c r="I90" s="4">
        <f t="shared" si="66"/>
        <v>0</v>
      </c>
      <c r="O90" s="823" t="s">
        <v>333</v>
      </c>
      <c r="P90" s="886"/>
      <c r="Q90" s="886"/>
      <c r="R90" s="886"/>
      <c r="S90" s="886"/>
      <c r="T90" s="886"/>
      <c r="U90" s="886"/>
      <c r="V90" s="886"/>
      <c r="W90" s="886"/>
      <c r="X90" s="886"/>
      <c r="Y90" s="886"/>
      <c r="Z90" s="886"/>
      <c r="AA90" s="886"/>
      <c r="AB90" s="886"/>
      <c r="AC90" s="886"/>
      <c r="AD90" s="886"/>
      <c r="AE90" s="886"/>
      <c r="AF90" s="886"/>
      <c r="AG90" s="886"/>
      <c r="AH90" s="886"/>
      <c r="AI90" s="821"/>
      <c r="AJ90" s="823" t="s">
        <v>333</v>
      </c>
      <c r="AK90" s="886"/>
      <c r="AL90" s="886"/>
      <c r="AM90" s="886"/>
      <c r="AN90" s="886"/>
      <c r="AO90" s="886"/>
      <c r="AP90" s="886"/>
      <c r="AQ90" s="886"/>
      <c r="AR90" s="886"/>
      <c r="AS90" s="886"/>
      <c r="AT90" s="886"/>
      <c r="AU90" s="886"/>
      <c r="AV90" s="886"/>
      <c r="AW90" s="886"/>
      <c r="AX90" s="886"/>
      <c r="AY90" s="886"/>
      <c r="AZ90" s="886"/>
      <c r="BA90" s="886"/>
      <c r="BB90" s="886"/>
      <c r="BC90" s="886"/>
      <c r="BD90" s="821"/>
      <c r="BE90" s="823" t="s">
        <v>333</v>
      </c>
      <c r="BF90" s="886"/>
      <c r="BG90" s="886"/>
      <c r="BH90" s="886"/>
      <c r="BI90" s="886"/>
      <c r="BJ90" s="886"/>
      <c r="BK90" s="886"/>
      <c r="BL90" s="886"/>
      <c r="BM90" s="886"/>
      <c r="BN90" s="886"/>
      <c r="BO90" s="886"/>
      <c r="BP90" s="886"/>
      <c r="BQ90" s="886"/>
      <c r="BR90" s="886"/>
      <c r="BS90" s="886"/>
      <c r="BT90" s="886"/>
      <c r="BU90" s="886"/>
      <c r="BV90" s="886"/>
      <c r="BW90" s="886"/>
      <c r="BX90" s="886"/>
      <c r="BY90" s="821"/>
      <c r="BZ90" s="823" t="s">
        <v>333</v>
      </c>
      <c r="CA90" s="886"/>
      <c r="CB90" s="886"/>
      <c r="CC90" s="886"/>
      <c r="CD90" s="886"/>
      <c r="CE90" s="886"/>
      <c r="CF90" s="886"/>
      <c r="CG90" s="886"/>
      <c r="CH90" s="886"/>
      <c r="CI90" s="886"/>
      <c r="CJ90" s="886"/>
      <c r="CK90" s="886"/>
      <c r="CL90" s="886"/>
      <c r="CM90" s="886"/>
      <c r="CN90" s="886"/>
      <c r="CO90" s="886"/>
      <c r="CP90" s="886"/>
      <c r="CQ90" s="886"/>
      <c r="CR90" s="886"/>
      <c r="CS90" s="886"/>
      <c r="CT90" s="821"/>
      <c r="CU90" s="937" t="s">
        <v>374</v>
      </c>
      <c r="CV90" s="938"/>
      <c r="CW90" s="938"/>
      <c r="CX90" s="938"/>
      <c r="CY90" s="938"/>
      <c r="CZ90" s="938"/>
      <c r="DA90" s="938"/>
      <c r="DB90" s="938"/>
      <c r="DC90" s="938"/>
      <c r="DD90" s="938"/>
      <c r="DE90" s="938"/>
      <c r="DF90" s="938"/>
      <c r="DG90" s="938"/>
      <c r="DH90" s="938"/>
      <c r="DI90" s="938"/>
      <c r="DJ90" s="938"/>
      <c r="DK90" s="938"/>
      <c r="DL90" s="938"/>
      <c r="DM90" s="938"/>
      <c r="DN90" s="938"/>
      <c r="DO90" s="939"/>
      <c r="DP90" s="97">
        <v>74</v>
      </c>
      <c r="DQ90" s="97">
        <f t="shared" si="50"/>
        <v>0</v>
      </c>
      <c r="DR90" s="97">
        <f t="shared" si="51"/>
        <v>0</v>
      </c>
      <c r="DS90" s="97">
        <f t="shared" si="52"/>
        <v>0</v>
      </c>
      <c r="DT90" s="97">
        <f t="shared" si="53"/>
        <v>0</v>
      </c>
      <c r="DU90" s="4">
        <f t="shared" si="57"/>
        <v>200</v>
      </c>
      <c r="DV90" s="4">
        <f t="shared" si="54"/>
        <v>0</v>
      </c>
      <c r="DW90" s="4">
        <f t="shared" si="55"/>
        <v>0</v>
      </c>
      <c r="DX90" s="4">
        <f t="shared" si="58"/>
        <v>0</v>
      </c>
    </row>
    <row r="91" spans="1:128" ht="31.5" customHeight="1" x14ac:dyDescent="0.25">
      <c r="F91" s="4">
        <f t="shared" si="63"/>
        <v>0</v>
      </c>
      <c r="G91" s="4">
        <f t="shared" si="64"/>
        <v>0</v>
      </c>
      <c r="H91" s="4">
        <f t="shared" si="65"/>
        <v>0</v>
      </c>
      <c r="I91" s="4">
        <f t="shared" si="66"/>
        <v>0</v>
      </c>
      <c r="O91" s="869" t="s">
        <v>347</v>
      </c>
      <c r="P91" s="864" t="s">
        <v>340</v>
      </c>
      <c r="Q91" s="585"/>
      <c r="R91" s="865"/>
      <c r="S91" s="864" t="s">
        <v>341</v>
      </c>
      <c r="T91" s="585"/>
      <c r="U91" s="865"/>
      <c r="V91" s="864" t="s">
        <v>404</v>
      </c>
      <c r="W91" s="585"/>
      <c r="X91" s="865"/>
      <c r="Y91" s="864"/>
      <c r="Z91" s="865"/>
      <c r="AA91" s="864" t="s">
        <v>342</v>
      </c>
      <c r="AB91" s="585"/>
      <c r="AC91" s="865"/>
      <c r="AD91" s="864" t="s">
        <v>343</v>
      </c>
      <c r="AE91" s="585"/>
      <c r="AF91" s="865"/>
      <c r="AG91" s="864" t="s">
        <v>344</v>
      </c>
      <c r="AH91" s="585"/>
      <c r="AI91" s="865"/>
      <c r="AJ91" s="869" t="s">
        <v>347</v>
      </c>
      <c r="AK91" s="864" t="s">
        <v>340</v>
      </c>
      <c r="AL91" s="585"/>
      <c r="AM91" s="865"/>
      <c r="AN91" s="864" t="s">
        <v>348</v>
      </c>
      <c r="AO91" s="585"/>
      <c r="AP91" s="865"/>
      <c r="AQ91" s="864" t="s">
        <v>349</v>
      </c>
      <c r="AR91" s="585"/>
      <c r="AS91" s="585"/>
      <c r="AT91" s="585"/>
      <c r="AU91" s="585"/>
      <c r="AV91" s="865"/>
      <c r="AW91" s="864" t="s">
        <v>351</v>
      </c>
      <c r="AX91" s="865"/>
      <c r="AY91" s="864" t="s">
        <v>343</v>
      </c>
      <c r="AZ91" s="585"/>
      <c r="BA91" s="865"/>
      <c r="BB91" s="864" t="s">
        <v>344</v>
      </c>
      <c r="BC91" s="585"/>
      <c r="BD91" s="865"/>
      <c r="BE91" s="869" t="s">
        <v>347</v>
      </c>
      <c r="BF91" s="864" t="s">
        <v>340</v>
      </c>
      <c r="BG91" s="585"/>
      <c r="BH91" s="865"/>
      <c r="BI91" s="864" t="s">
        <v>356</v>
      </c>
      <c r="BJ91" s="585"/>
      <c r="BK91" s="585"/>
      <c r="BL91" s="865"/>
      <c r="BM91" s="881" t="s">
        <v>357</v>
      </c>
      <c r="BN91" s="571"/>
      <c r="BO91" s="571"/>
      <c r="BP91" s="882"/>
      <c r="BQ91" s="864" t="s">
        <v>351</v>
      </c>
      <c r="BR91" s="585"/>
      <c r="BS91" s="865"/>
      <c r="BT91" s="864" t="s">
        <v>343</v>
      </c>
      <c r="BU91" s="585"/>
      <c r="BV91" s="865"/>
      <c r="BW91" s="864" t="s">
        <v>344</v>
      </c>
      <c r="BX91" s="585"/>
      <c r="BY91" s="865"/>
      <c r="BZ91" s="873" t="s">
        <v>347</v>
      </c>
      <c r="CA91" s="852" t="s">
        <v>340</v>
      </c>
      <c r="CB91" s="853"/>
      <c r="CC91" s="854"/>
      <c r="CD91" s="852" t="s">
        <v>365</v>
      </c>
      <c r="CE91" s="853"/>
      <c r="CF91" s="854"/>
      <c r="CG91" s="881" t="s">
        <v>358</v>
      </c>
      <c r="CH91" s="571"/>
      <c r="CI91" s="571"/>
      <c r="CJ91" s="571"/>
      <c r="CK91" s="571"/>
      <c r="CL91" s="571"/>
      <c r="CM91" s="571"/>
      <c r="CN91" s="571"/>
      <c r="CO91" s="571"/>
      <c r="CP91" s="571"/>
      <c r="CQ91" s="571"/>
      <c r="CR91" s="882"/>
      <c r="CS91" s="864" t="s">
        <v>344</v>
      </c>
      <c r="CT91" s="865"/>
      <c r="CU91" s="940"/>
      <c r="CV91" s="941"/>
      <c r="CW91" s="941"/>
      <c r="CX91" s="941"/>
      <c r="CY91" s="941"/>
      <c r="CZ91" s="941"/>
      <c r="DA91" s="941"/>
      <c r="DB91" s="941"/>
      <c r="DC91" s="941"/>
      <c r="DD91" s="941"/>
      <c r="DE91" s="941"/>
      <c r="DF91" s="941"/>
      <c r="DG91" s="941"/>
      <c r="DH91" s="941"/>
      <c r="DI91" s="941"/>
      <c r="DJ91" s="941"/>
      <c r="DK91" s="941"/>
      <c r="DL91" s="941"/>
      <c r="DM91" s="941"/>
      <c r="DN91" s="941"/>
      <c r="DO91" s="942"/>
      <c r="DP91" s="97">
        <v>75</v>
      </c>
      <c r="DQ91" s="97">
        <f t="shared" si="50"/>
        <v>0</v>
      </c>
      <c r="DR91" s="97">
        <f t="shared" si="51"/>
        <v>0</v>
      </c>
      <c r="DS91" s="97">
        <f t="shared" si="52"/>
        <v>0</v>
      </c>
      <c r="DT91" s="97">
        <f t="shared" si="53"/>
        <v>0</v>
      </c>
      <c r="DU91" s="4">
        <f t="shared" si="57"/>
        <v>200</v>
      </c>
      <c r="DV91" s="4">
        <f t="shared" si="54"/>
        <v>0</v>
      </c>
      <c r="DW91" s="4">
        <f t="shared" si="55"/>
        <v>0</v>
      </c>
      <c r="DX91" s="4">
        <f t="shared" si="58"/>
        <v>0</v>
      </c>
    </row>
    <row r="92" spans="1:128" ht="31.5" customHeight="1" x14ac:dyDescent="0.25">
      <c r="F92" s="4">
        <f t="shared" si="63"/>
        <v>0</v>
      </c>
      <c r="G92" s="4">
        <f t="shared" si="64"/>
        <v>0</v>
      </c>
      <c r="H92" s="4">
        <f t="shared" si="65"/>
        <v>0</v>
      </c>
      <c r="I92" s="4">
        <f t="shared" si="66"/>
        <v>0</v>
      </c>
      <c r="O92" s="670"/>
      <c r="P92" s="866"/>
      <c r="Q92" s="867"/>
      <c r="R92" s="868"/>
      <c r="S92" s="866"/>
      <c r="T92" s="867"/>
      <c r="U92" s="868"/>
      <c r="V92" s="866"/>
      <c r="W92" s="867"/>
      <c r="X92" s="868"/>
      <c r="Y92" s="866"/>
      <c r="Z92" s="868"/>
      <c r="AA92" s="866"/>
      <c r="AB92" s="867"/>
      <c r="AC92" s="868"/>
      <c r="AD92" s="866"/>
      <c r="AE92" s="867"/>
      <c r="AF92" s="868"/>
      <c r="AG92" s="866"/>
      <c r="AH92" s="867"/>
      <c r="AI92" s="868"/>
      <c r="AJ92" s="670"/>
      <c r="AK92" s="866"/>
      <c r="AL92" s="867"/>
      <c r="AM92" s="868"/>
      <c r="AN92" s="866"/>
      <c r="AO92" s="867"/>
      <c r="AP92" s="868"/>
      <c r="AQ92" s="869" t="s">
        <v>173</v>
      </c>
      <c r="AR92" s="864" t="s">
        <v>174</v>
      </c>
      <c r="AS92" s="865"/>
      <c r="AT92" s="864" t="s">
        <v>350</v>
      </c>
      <c r="AU92" s="585"/>
      <c r="AV92" s="865"/>
      <c r="AW92" s="866"/>
      <c r="AX92" s="868"/>
      <c r="AY92" s="866"/>
      <c r="AZ92" s="867"/>
      <c r="BA92" s="868"/>
      <c r="BB92" s="866"/>
      <c r="BC92" s="867"/>
      <c r="BD92" s="868"/>
      <c r="BE92" s="670"/>
      <c r="BF92" s="866"/>
      <c r="BG92" s="867"/>
      <c r="BH92" s="868"/>
      <c r="BI92" s="866"/>
      <c r="BJ92" s="867"/>
      <c r="BK92" s="867"/>
      <c r="BL92" s="868"/>
      <c r="BM92" s="864" t="s">
        <v>173</v>
      </c>
      <c r="BN92" s="865"/>
      <c r="BO92" s="864" t="s">
        <v>174</v>
      </c>
      <c r="BP92" s="865"/>
      <c r="BQ92" s="866"/>
      <c r="BR92" s="867"/>
      <c r="BS92" s="868"/>
      <c r="BT92" s="866"/>
      <c r="BU92" s="867"/>
      <c r="BV92" s="868"/>
      <c r="BW92" s="866"/>
      <c r="BX92" s="867"/>
      <c r="BY92" s="868"/>
      <c r="BZ92" s="874"/>
      <c r="CA92" s="855"/>
      <c r="CB92" s="856"/>
      <c r="CC92" s="857"/>
      <c r="CD92" s="855"/>
      <c r="CE92" s="856"/>
      <c r="CF92" s="857"/>
      <c r="CG92" s="858" t="s">
        <v>366</v>
      </c>
      <c r="CH92" s="859"/>
      <c r="CI92" s="859"/>
      <c r="CJ92" s="860"/>
      <c r="CK92" s="858" t="s">
        <v>367</v>
      </c>
      <c r="CL92" s="860"/>
      <c r="CM92" s="864" t="s">
        <v>364</v>
      </c>
      <c r="CN92" s="585"/>
      <c r="CO92" s="865"/>
      <c r="CP92" s="864" t="s">
        <v>363</v>
      </c>
      <c r="CQ92" s="585"/>
      <c r="CR92" s="865"/>
      <c r="CS92" s="866"/>
      <c r="CT92" s="868"/>
      <c r="CU92" s="652" t="s">
        <v>238</v>
      </c>
      <c r="CV92" s="653"/>
      <c r="CW92" s="654"/>
      <c r="CX92" s="652" t="s">
        <v>368</v>
      </c>
      <c r="CY92" s="653"/>
      <c r="CZ92" s="654"/>
      <c r="DA92" s="652" t="s">
        <v>369</v>
      </c>
      <c r="DB92" s="653"/>
      <c r="DC92" s="654"/>
      <c r="DD92" s="652" t="s">
        <v>370</v>
      </c>
      <c r="DE92" s="653"/>
      <c r="DF92" s="654"/>
      <c r="DG92" s="652" t="s">
        <v>371</v>
      </c>
      <c r="DH92" s="653"/>
      <c r="DI92" s="654"/>
      <c r="DJ92" s="922" t="s">
        <v>372</v>
      </c>
      <c r="DK92" s="923"/>
      <c r="DL92" s="924"/>
      <c r="DM92" s="652" t="s">
        <v>373</v>
      </c>
      <c r="DN92" s="653"/>
      <c r="DO92" s="654"/>
      <c r="DP92" s="97">
        <v>76</v>
      </c>
      <c r="DQ92" s="97">
        <f t="shared" si="50"/>
        <v>0</v>
      </c>
      <c r="DR92" s="97">
        <f t="shared" si="51"/>
        <v>0</v>
      </c>
      <c r="DS92" s="97">
        <f t="shared" si="52"/>
        <v>0</v>
      </c>
      <c r="DT92" s="97">
        <f t="shared" si="53"/>
        <v>0</v>
      </c>
      <c r="DU92" s="4">
        <f t="shared" si="57"/>
        <v>200</v>
      </c>
      <c r="DV92" s="4">
        <f t="shared" si="54"/>
        <v>0</v>
      </c>
      <c r="DW92" s="4">
        <f t="shared" si="55"/>
        <v>0</v>
      </c>
      <c r="DX92" s="4">
        <f t="shared" si="58"/>
        <v>0</v>
      </c>
    </row>
    <row r="93" spans="1:128" ht="31.5" customHeight="1" x14ac:dyDescent="0.25">
      <c r="F93" s="4">
        <f t="shared" si="63"/>
        <v>0</v>
      </c>
      <c r="G93" s="4">
        <f t="shared" si="64"/>
        <v>0</v>
      </c>
      <c r="H93" s="4">
        <f t="shared" si="65"/>
        <v>0</v>
      </c>
      <c r="I93" s="4">
        <f t="shared" si="66"/>
        <v>0</v>
      </c>
      <c r="O93" s="870"/>
      <c r="P93" s="871"/>
      <c r="Q93" s="570"/>
      <c r="R93" s="872"/>
      <c r="S93" s="871"/>
      <c r="T93" s="570"/>
      <c r="U93" s="872"/>
      <c r="V93" s="871"/>
      <c r="W93" s="570"/>
      <c r="X93" s="872"/>
      <c r="Y93" s="871"/>
      <c r="Z93" s="872"/>
      <c r="AA93" s="871"/>
      <c r="AB93" s="570"/>
      <c r="AC93" s="872"/>
      <c r="AD93" s="871"/>
      <c r="AE93" s="570"/>
      <c r="AF93" s="872"/>
      <c r="AG93" s="871"/>
      <c r="AH93" s="570"/>
      <c r="AI93" s="872"/>
      <c r="AJ93" s="870"/>
      <c r="AK93" s="871"/>
      <c r="AL93" s="570"/>
      <c r="AM93" s="872"/>
      <c r="AN93" s="871"/>
      <c r="AO93" s="570"/>
      <c r="AP93" s="872"/>
      <c r="AQ93" s="870"/>
      <c r="AR93" s="871"/>
      <c r="AS93" s="872"/>
      <c r="AT93" s="871"/>
      <c r="AU93" s="570"/>
      <c r="AV93" s="872"/>
      <c r="AW93" s="871"/>
      <c r="AX93" s="872"/>
      <c r="AY93" s="871"/>
      <c r="AZ93" s="570"/>
      <c r="BA93" s="872"/>
      <c r="BB93" s="871"/>
      <c r="BC93" s="570"/>
      <c r="BD93" s="872"/>
      <c r="BE93" s="870"/>
      <c r="BF93" s="871"/>
      <c r="BG93" s="570"/>
      <c r="BH93" s="872"/>
      <c r="BI93" s="871"/>
      <c r="BJ93" s="570"/>
      <c r="BK93" s="570"/>
      <c r="BL93" s="872"/>
      <c r="BM93" s="871"/>
      <c r="BN93" s="872"/>
      <c r="BO93" s="871"/>
      <c r="BP93" s="872"/>
      <c r="BQ93" s="871"/>
      <c r="BR93" s="570"/>
      <c r="BS93" s="872"/>
      <c r="BT93" s="871"/>
      <c r="BU93" s="570"/>
      <c r="BV93" s="872"/>
      <c r="BW93" s="871"/>
      <c r="BX93" s="570"/>
      <c r="BY93" s="872"/>
      <c r="BZ93" s="874"/>
      <c r="CA93" s="855"/>
      <c r="CB93" s="856"/>
      <c r="CC93" s="857"/>
      <c r="CD93" s="855"/>
      <c r="CE93" s="856"/>
      <c r="CF93" s="857"/>
      <c r="CG93" s="861"/>
      <c r="CH93" s="862"/>
      <c r="CI93" s="862"/>
      <c r="CJ93" s="863"/>
      <c r="CK93" s="861"/>
      <c r="CL93" s="863"/>
      <c r="CM93" s="866"/>
      <c r="CN93" s="867"/>
      <c r="CO93" s="868"/>
      <c r="CP93" s="866"/>
      <c r="CQ93" s="867"/>
      <c r="CR93" s="868"/>
      <c r="CS93" s="866"/>
      <c r="CT93" s="868"/>
      <c r="CU93" s="655"/>
      <c r="CV93" s="656"/>
      <c r="CW93" s="657"/>
      <c r="CX93" s="655"/>
      <c r="CY93" s="656"/>
      <c r="CZ93" s="657"/>
      <c r="DA93" s="655"/>
      <c r="DB93" s="656"/>
      <c r="DC93" s="657"/>
      <c r="DD93" s="655"/>
      <c r="DE93" s="656"/>
      <c r="DF93" s="657"/>
      <c r="DG93" s="655"/>
      <c r="DH93" s="656"/>
      <c r="DI93" s="657"/>
      <c r="DJ93" s="925"/>
      <c r="DK93" s="926"/>
      <c r="DL93" s="927"/>
      <c r="DM93" s="655"/>
      <c r="DN93" s="656"/>
      <c r="DO93" s="657"/>
      <c r="DP93" s="97">
        <v>77</v>
      </c>
      <c r="DQ93" s="97">
        <f t="shared" si="50"/>
        <v>0</v>
      </c>
      <c r="DR93" s="97">
        <f t="shared" si="51"/>
        <v>0</v>
      </c>
      <c r="DS93" s="97">
        <f t="shared" si="52"/>
        <v>0</v>
      </c>
      <c r="DT93" s="97">
        <f t="shared" si="53"/>
        <v>0</v>
      </c>
      <c r="DU93" s="4">
        <f t="shared" si="57"/>
        <v>200</v>
      </c>
      <c r="DV93" s="4">
        <f t="shared" si="54"/>
        <v>0</v>
      </c>
      <c r="DW93" s="4">
        <f t="shared" si="55"/>
        <v>0</v>
      </c>
      <c r="DX93" s="4">
        <f t="shared" si="58"/>
        <v>0</v>
      </c>
    </row>
    <row r="94" spans="1:128" ht="11.1" customHeight="1" x14ac:dyDescent="0.25">
      <c r="F94" s="4">
        <f t="shared" si="63"/>
        <v>0</v>
      </c>
      <c r="G94" s="4">
        <f t="shared" si="64"/>
        <v>0</v>
      </c>
      <c r="H94" s="4">
        <f t="shared" si="65"/>
        <v>0</v>
      </c>
      <c r="I94" s="4">
        <f t="shared" si="66"/>
        <v>0</v>
      </c>
      <c r="O94" s="237">
        <v>1</v>
      </c>
      <c r="P94" s="729">
        <v>2</v>
      </c>
      <c r="Q94" s="729"/>
      <c r="R94" s="729"/>
      <c r="S94" s="729">
        <v>3</v>
      </c>
      <c r="T94" s="729"/>
      <c r="U94" s="729"/>
      <c r="V94" s="729">
        <v>4</v>
      </c>
      <c r="W94" s="729"/>
      <c r="X94" s="729"/>
      <c r="Y94" s="729"/>
      <c r="Z94" s="729"/>
      <c r="AA94" s="729">
        <v>5</v>
      </c>
      <c r="AB94" s="729"/>
      <c r="AC94" s="729"/>
      <c r="AD94" s="729" t="s">
        <v>345</v>
      </c>
      <c r="AE94" s="729"/>
      <c r="AF94" s="729"/>
      <c r="AG94" s="729" t="s">
        <v>346</v>
      </c>
      <c r="AH94" s="729"/>
      <c r="AI94" s="729"/>
      <c r="AJ94" s="240">
        <v>1</v>
      </c>
      <c r="AK94" s="729">
        <v>2</v>
      </c>
      <c r="AL94" s="729"/>
      <c r="AM94" s="729"/>
      <c r="AN94" s="729">
        <v>3</v>
      </c>
      <c r="AO94" s="729"/>
      <c r="AP94" s="729"/>
      <c r="AQ94" s="240">
        <v>4</v>
      </c>
      <c r="AR94" s="729">
        <v>5</v>
      </c>
      <c r="AS94" s="729"/>
      <c r="AT94" s="729">
        <v>6</v>
      </c>
      <c r="AU94" s="729"/>
      <c r="AV94" s="729"/>
      <c r="AW94" s="729">
        <v>7</v>
      </c>
      <c r="AX94" s="729"/>
      <c r="AY94" s="729" t="s">
        <v>352</v>
      </c>
      <c r="AZ94" s="729"/>
      <c r="BA94" s="729"/>
      <c r="BB94" s="729" t="s">
        <v>353</v>
      </c>
      <c r="BC94" s="729"/>
      <c r="BD94" s="729"/>
      <c r="BE94" s="237">
        <v>1</v>
      </c>
      <c r="BF94" s="729">
        <v>2</v>
      </c>
      <c r="BG94" s="729"/>
      <c r="BH94" s="729"/>
      <c r="BI94" s="729">
        <v>3</v>
      </c>
      <c r="BJ94" s="729"/>
      <c r="BK94" s="729"/>
      <c r="BL94" s="729"/>
      <c r="BM94" s="729">
        <v>4</v>
      </c>
      <c r="BN94" s="729"/>
      <c r="BO94" s="729">
        <v>5</v>
      </c>
      <c r="BP94" s="729"/>
      <c r="BQ94" s="729">
        <v>6</v>
      </c>
      <c r="BR94" s="729"/>
      <c r="BS94" s="729"/>
      <c r="BT94" s="729" t="s">
        <v>354</v>
      </c>
      <c r="BU94" s="729"/>
      <c r="BV94" s="729"/>
      <c r="BW94" s="729" t="s">
        <v>355</v>
      </c>
      <c r="BX94" s="729"/>
      <c r="BY94" s="729"/>
      <c r="BZ94" s="237">
        <v>1</v>
      </c>
      <c r="CA94" s="729">
        <v>2</v>
      </c>
      <c r="CB94" s="729"/>
      <c r="CC94" s="729"/>
      <c r="CD94" s="729">
        <v>3</v>
      </c>
      <c r="CE94" s="729"/>
      <c r="CF94" s="729"/>
      <c r="CG94" s="729">
        <v>4</v>
      </c>
      <c r="CH94" s="729"/>
      <c r="CI94" s="729"/>
      <c r="CJ94" s="729"/>
      <c r="CK94" s="729">
        <v>5</v>
      </c>
      <c r="CL94" s="729"/>
      <c r="CM94" s="729">
        <v>6</v>
      </c>
      <c r="CN94" s="729"/>
      <c r="CO94" s="729"/>
      <c r="CP94" s="729">
        <v>7</v>
      </c>
      <c r="CQ94" s="729"/>
      <c r="CR94" s="729"/>
      <c r="CS94" s="729">
        <v>8</v>
      </c>
      <c r="CT94" s="729"/>
      <c r="CU94" s="919">
        <v>1</v>
      </c>
      <c r="CV94" s="920"/>
      <c r="CW94" s="921"/>
      <c r="CX94" s="919">
        <v>2</v>
      </c>
      <c r="CY94" s="920"/>
      <c r="CZ94" s="921"/>
      <c r="DA94" s="919">
        <v>3</v>
      </c>
      <c r="DB94" s="920"/>
      <c r="DC94" s="921"/>
      <c r="DD94" s="919">
        <v>4</v>
      </c>
      <c r="DE94" s="920"/>
      <c r="DF94" s="921"/>
      <c r="DG94" s="919">
        <v>5</v>
      </c>
      <c r="DH94" s="920"/>
      <c r="DI94" s="921"/>
      <c r="DJ94" s="934">
        <v>6</v>
      </c>
      <c r="DK94" s="935"/>
      <c r="DL94" s="936"/>
      <c r="DM94" s="919">
        <v>7</v>
      </c>
      <c r="DN94" s="920"/>
      <c r="DO94" s="921"/>
      <c r="DP94" s="97">
        <v>78</v>
      </c>
      <c r="DQ94" s="97">
        <f t="shared" si="50"/>
        <v>0</v>
      </c>
      <c r="DR94" s="97">
        <f t="shared" si="51"/>
        <v>0</v>
      </c>
      <c r="DS94" s="97">
        <f t="shared" si="52"/>
        <v>0</v>
      </c>
      <c r="DT94" s="97">
        <f t="shared" si="53"/>
        <v>0</v>
      </c>
      <c r="DU94" s="4">
        <f t="shared" si="57"/>
        <v>200</v>
      </c>
      <c r="DV94" s="4">
        <f t="shared" si="54"/>
        <v>0</v>
      </c>
      <c r="DW94" s="4">
        <f t="shared" si="55"/>
        <v>0</v>
      </c>
      <c r="DX94" s="4">
        <f t="shared" si="58"/>
        <v>0</v>
      </c>
    </row>
    <row r="95" spans="1:128" ht="24" customHeight="1" x14ac:dyDescent="0.25">
      <c r="A95" s="4">
        <f>A56+20</f>
        <v>41</v>
      </c>
      <c r="B95" s="4">
        <f>IFERROR(IF($A$5&gt;=A95,SMALL('R-6'!$F$8:$F$1008,$A$6+A95),0),0)</f>
        <v>0</v>
      </c>
      <c r="C95" s="4">
        <f>IFERROR(IF(B$5&gt;=$A95,SMALL('R-7'!$G$9:$G$1008,B$6+$A95),0),0)</f>
        <v>0</v>
      </c>
      <c r="D95" s="4">
        <f>IFERROR(IF(C$5&gt;=$A95,SMALL('R-8'!$F$13:$F$1012,C$6+$A95),0),0)</f>
        <v>0</v>
      </c>
      <c r="E95" s="4">
        <f>IFERROR(IF(D$5&gt;=$A95,SMALL('R-8क'!$F$10:$F$1009,D$6+$A95),0),0)</f>
        <v>0</v>
      </c>
      <c r="F95" s="4">
        <f t="shared" si="63"/>
        <v>0</v>
      </c>
      <c r="G95" s="4">
        <f t="shared" si="64"/>
        <v>0</v>
      </c>
      <c r="H95" s="4">
        <f t="shared" si="65"/>
        <v>0</v>
      </c>
      <c r="I95" s="4">
        <f t="shared" si="66"/>
        <v>0</v>
      </c>
      <c r="O95" s="241">
        <f>IFERROR(IF(B95&gt;=1,A95,0),0)</f>
        <v>0</v>
      </c>
      <c r="P95" s="894">
        <f>IFERROR(IF($O95&gt;=1,VLOOKUP($B95,'R-6'!$G$8:$AL$1008,2,0),0),0)</f>
        <v>0</v>
      </c>
      <c r="Q95" s="895"/>
      <c r="R95" s="896"/>
      <c r="S95" s="846" t="str">
        <f>IFERROR(IF($O95&gt;=1,VLOOKUP($B95,'R-6'!$G$8:$AL$1008,4,0),""),"")</f>
        <v/>
      </c>
      <c r="T95" s="847"/>
      <c r="U95" s="848"/>
      <c r="V95" s="846" t="str">
        <f>IFERROR(IF($O95&gt;=1,VLOOKUP($B95,'R-6'!$G$8:$AL$1008,6,0),""),"")</f>
        <v/>
      </c>
      <c r="W95" s="897"/>
      <c r="X95" s="897"/>
      <c r="Y95" s="884" t="str">
        <f>IFERROR(IF($O95&gt;=1,VLOOKUP($B95,'R-6'!$G$8:$AL$1008,8,0),""),"")</f>
        <v/>
      </c>
      <c r="Z95" s="898"/>
      <c r="AA95" s="544" t="str">
        <f>IFERROR(IF($O95&gt;=1,VLOOKUP($B95,'R-6'!$G$8:$AL$1008,28,0),""),"")</f>
        <v/>
      </c>
      <c r="AB95" s="545"/>
      <c r="AC95" s="849"/>
      <c r="AD95" s="883"/>
      <c r="AE95" s="884"/>
      <c r="AF95" s="885"/>
      <c r="AG95" s="883"/>
      <c r="AH95" s="884"/>
      <c r="AI95" s="885"/>
      <c r="AJ95" s="241">
        <f>IFERROR(IF(C95&gt;=1,A95,0),0)</f>
        <v>0</v>
      </c>
      <c r="AK95" s="894">
        <f>IFERROR(IF($AJ95&gt;=1,VLOOKUP($C95,'R-7'!$H$9:$AD$1008,2,0),0),0)</f>
        <v>0</v>
      </c>
      <c r="AL95" s="895"/>
      <c r="AM95" s="896"/>
      <c r="AN95" s="846" t="str">
        <f>IFERROR(IF($AJ95&gt;=1,VLOOKUP($C95,'R-7'!$H$9:$AD$1008,4,0),""),"")</f>
        <v/>
      </c>
      <c r="AO95" s="847"/>
      <c r="AP95" s="848"/>
      <c r="AQ95" s="241" t="str">
        <f>IFERROR(IF($AJ95&gt;=1,VLOOKUP($C95,'R-7'!$H$9:$AD$1008,6,0),""),"")</f>
        <v/>
      </c>
      <c r="AR95" s="883" t="str">
        <f>IFERROR(IF($AJ95&gt;=1,VLOOKUP($C95,'R-7'!$H$9:$AD$1008,7,0),""),"")</f>
        <v/>
      </c>
      <c r="AS95" s="885"/>
      <c r="AT95" s="846" t="str">
        <f>IFERROR(IF($AJ95&gt;=1,VLOOKUP($C95,'R-7'!$H$9:$AD$1008,9,0),""),"")</f>
        <v/>
      </c>
      <c r="AU95" s="847"/>
      <c r="AV95" s="848"/>
      <c r="AW95" s="844" t="str">
        <f>IFERROR(IF($AJ95&gt;=1,VLOOKUP($C95,'R-7'!$H$9:$AD$1008,14,0),""),"")</f>
        <v/>
      </c>
      <c r="AX95" s="844"/>
      <c r="AY95" s="844"/>
      <c r="AZ95" s="844"/>
      <c r="BA95" s="844"/>
      <c r="BB95" s="844"/>
      <c r="BC95" s="844"/>
      <c r="BD95" s="844"/>
      <c r="BE95" s="241">
        <f>IFERROR(IF(D95&gt;=1,A95,0),0)</f>
        <v>0</v>
      </c>
      <c r="BF95" s="845">
        <f>IFERROR(IF($BE95&gt;=1,VLOOKUP($D95,'R-8'!$G$13:$AG$1012,2,0),0),0)</f>
        <v>0</v>
      </c>
      <c r="BG95" s="845"/>
      <c r="BH95" s="845"/>
      <c r="BI95" s="846" t="str">
        <f>IFERROR(IF($BE95&gt;=1,VLOOKUP($D95,'R-8'!$G$13:$AG$1012,3,0),""),"")</f>
        <v/>
      </c>
      <c r="BJ95" s="847"/>
      <c r="BK95" s="847"/>
      <c r="BL95" s="848"/>
      <c r="BM95" s="844" t="str">
        <f>IFERROR(IF($BE95&gt;=1,VLOOKUP($D95,'R-8'!$G$13:$AG$1012,5,0),""),"")</f>
        <v/>
      </c>
      <c r="BN95" s="844"/>
      <c r="BO95" s="844" t="str">
        <f>IFERROR(IF($BE95&gt;=1,VLOOKUP($D95,'R-8'!$G$13:$AG$1012,6,0),""),"")</f>
        <v/>
      </c>
      <c r="BP95" s="844"/>
      <c r="BQ95" s="846" t="str">
        <f>IFERROR(IF($BE95&gt;=1,VLOOKUP($D95,'R-8'!$G$13:$AG$1012,2,0),""),"")</f>
        <v/>
      </c>
      <c r="BR95" s="847"/>
      <c r="BS95" s="848"/>
      <c r="BT95" s="844"/>
      <c r="BU95" s="844"/>
      <c r="BV95" s="844"/>
      <c r="BW95" s="844"/>
      <c r="BX95" s="844"/>
      <c r="BY95" s="844"/>
      <c r="BZ95" s="241">
        <f>IFERROR(IF(E95&gt;=1,A95,0),0)</f>
        <v>0</v>
      </c>
      <c r="CA95" s="845">
        <f>IFERROR(IF($BZ95&gt;=1,VLOOKUP($E95,'R-8क'!$G$10:$AA$1009,2,0),0),0)</f>
        <v>0</v>
      </c>
      <c r="CB95" s="845"/>
      <c r="CC95" s="845"/>
      <c r="CD95" s="846" t="str">
        <f>IFERROR(IF($BZ95&gt;=1,VLOOKUP($E95,'R-8क'!$G$10:$AA$1009,3,0),""),"")</f>
        <v/>
      </c>
      <c r="CE95" s="847"/>
      <c r="CF95" s="848"/>
      <c r="CG95" s="846" t="str">
        <f>IFERROR(IF($BZ95&gt;=1,VLOOKUP($E95,'R-8क'!$G$10:$AA$1009,4,0),""),"")</f>
        <v/>
      </c>
      <c r="CH95" s="847"/>
      <c r="CI95" s="847"/>
      <c r="CJ95" s="848"/>
      <c r="CK95" s="242" t="str">
        <f>IFERROR(IF($BZ95&gt;=1,VLOOKUP($E95,'R-8क'!$G$10:$AA$1009,6,0),""),"")</f>
        <v/>
      </c>
      <c r="CL95" s="243" t="str">
        <f>IFERROR(IF($BZ95&gt;=1,VLOOKUP($E95,'R-8क'!$G$10:$AA$1009,7,0),""),"")</f>
        <v/>
      </c>
      <c r="CM95" s="544" t="str">
        <f>IFERROR(IF($BZ95&gt;=1,VLOOKUP($E95,'R-8क'!$G$10:$AA$1009,8,0),""),"")</f>
        <v/>
      </c>
      <c r="CN95" s="545"/>
      <c r="CO95" s="849"/>
      <c r="CP95" s="850" t="str">
        <f>IFERROR(IF($BZ95&gt;=1,VLOOKUP($E95,'R-8क'!$G$10:$AA$1009,16,0),""),"")</f>
        <v/>
      </c>
      <c r="CQ95" s="850"/>
      <c r="CR95" s="850"/>
      <c r="CS95" s="851"/>
      <c r="CT95" s="851"/>
      <c r="CU95" s="928">
        <f>IFERROR(IF($DV$11&gt;=DP57,DZ57,0),0)</f>
        <v>0</v>
      </c>
      <c r="CV95" s="929"/>
      <c r="CW95" s="930"/>
      <c r="CX95" s="908">
        <f>IFERROR(IF($CU95&gt;=2000,COUNTIFS('R-6'!$G$8:$G$1008,"&gt;=1",'R-6'!$H$8:$H$1008,$CU95),0),0)</f>
        <v>0</v>
      </c>
      <c r="CY95" s="909"/>
      <c r="CZ95" s="910"/>
      <c r="DA95" s="908">
        <f>IFERROR(IF($CU95&gt;=2000,COUNTIFS('R-7'!$H$9:$H$1008,"&gt;=1",'R-7'!$I$9:$I$1008,$CU95),0),0)</f>
        <v>0</v>
      </c>
      <c r="DB95" s="909"/>
      <c r="DC95" s="910"/>
      <c r="DD95" s="908">
        <f>IFERROR(IF($CU95&gt;=2000,COUNTIFS('R-8'!$G$13:$G$1012,"&gt;=1",'R-8'!$H$13:$H$1012,$CU95),0),0)</f>
        <v>0</v>
      </c>
      <c r="DE95" s="909"/>
      <c r="DF95" s="910"/>
      <c r="DG95" s="908">
        <f>IFERROR(IF($CU95&gt;=2000,COUNTIFS('R-8क'!$G$10:$G$1009,"&gt;=1",'R-8क'!$H$10:$H$1009,$CU95),0),0)</f>
        <v>0</v>
      </c>
      <c r="DH95" s="909"/>
      <c r="DI95" s="910"/>
      <c r="DJ95" s="931"/>
      <c r="DK95" s="932"/>
      <c r="DL95" s="933"/>
      <c r="DM95" s="914">
        <f>CX95+DA95+DD95+DG95+DJ95</f>
        <v>0</v>
      </c>
      <c r="DN95" s="915"/>
      <c r="DO95" s="916"/>
      <c r="DP95" s="97">
        <v>79</v>
      </c>
      <c r="DQ95" s="97">
        <f t="shared" si="50"/>
        <v>0</v>
      </c>
      <c r="DR95" s="97">
        <f t="shared" si="51"/>
        <v>0</v>
      </c>
      <c r="DS95" s="97">
        <f t="shared" si="52"/>
        <v>0</v>
      </c>
      <c r="DT95" s="97">
        <f t="shared" si="53"/>
        <v>0</v>
      </c>
      <c r="DU95" s="4">
        <f t="shared" si="57"/>
        <v>200</v>
      </c>
      <c r="DV95" s="4">
        <f t="shared" si="54"/>
        <v>0</v>
      </c>
      <c r="DW95" s="4">
        <f t="shared" si="55"/>
        <v>0</v>
      </c>
      <c r="DX95" s="4">
        <f t="shared" si="58"/>
        <v>0</v>
      </c>
    </row>
    <row r="96" spans="1:128" ht="24" customHeight="1" x14ac:dyDescent="0.25">
      <c r="A96" s="4">
        <f t="shared" ref="A96:A114" si="67">A57+20</f>
        <v>42</v>
      </c>
      <c r="B96" s="4">
        <f>IFERROR(IF($A$5&gt;=A96,SMALL('R-6'!$F$8:$F$1008,$A$6+A96),0),0)</f>
        <v>0</v>
      </c>
      <c r="C96" s="4">
        <f>IFERROR(IF(B$5&gt;=$A96,SMALL('R-7'!$G$9:$G$1008,B$6+$A96),0),0)</f>
        <v>0</v>
      </c>
      <c r="D96" s="4">
        <f>IFERROR(IF(C$5&gt;=$A96,SMALL('R-8'!$F$13:$F$1012,C$6+$A96),0),0)</f>
        <v>0</v>
      </c>
      <c r="E96" s="4">
        <f>IFERROR(IF(D$5&gt;=$A96,SMALL('R-8क'!$F$10:$F$1009,D$6+$A96),0),0)</f>
        <v>0</v>
      </c>
      <c r="F96" s="4">
        <f t="shared" si="63"/>
        <v>0</v>
      </c>
      <c r="G96" s="4">
        <f t="shared" si="64"/>
        <v>0</v>
      </c>
      <c r="H96" s="4">
        <f t="shared" si="65"/>
        <v>0</v>
      </c>
      <c r="I96" s="4">
        <f t="shared" si="66"/>
        <v>0</v>
      </c>
      <c r="O96" s="241">
        <f t="shared" ref="O96:O114" si="68">IFERROR(IF(B96&gt;=1,A96,0),0)</f>
        <v>0</v>
      </c>
      <c r="P96" s="894">
        <f>IFERROR(IF($O96&gt;=1,VLOOKUP($B96,'R-6'!$G$8:$AL$1008,2,0),0),0)</f>
        <v>0</v>
      </c>
      <c r="Q96" s="895"/>
      <c r="R96" s="896"/>
      <c r="S96" s="846" t="str">
        <f>IFERROR(IF($O96&gt;=1,VLOOKUP($B96,'R-6'!$G$8:$AL$1008,4,0),""),"")</f>
        <v/>
      </c>
      <c r="T96" s="847"/>
      <c r="U96" s="848"/>
      <c r="V96" s="846" t="str">
        <f>IFERROR(IF($O96&gt;=1,VLOOKUP($B96,'R-6'!$G$8:$AL$1008,6,0),""),"")</f>
        <v/>
      </c>
      <c r="W96" s="897"/>
      <c r="X96" s="897"/>
      <c r="Y96" s="884" t="str">
        <f>IFERROR(IF($O96&gt;=1,VLOOKUP($B96,'R-6'!$G$8:$AL$1008,8,0),""),"")</f>
        <v/>
      </c>
      <c r="Z96" s="898"/>
      <c r="AA96" s="544" t="str">
        <f>IFERROR(IF($O96&gt;=1,VLOOKUP($B96,'R-6'!$G$8:$AL$1008,28,0),""),"")</f>
        <v/>
      </c>
      <c r="AB96" s="545"/>
      <c r="AC96" s="849"/>
      <c r="AD96" s="883"/>
      <c r="AE96" s="884"/>
      <c r="AF96" s="885"/>
      <c r="AG96" s="883"/>
      <c r="AH96" s="884"/>
      <c r="AI96" s="885"/>
      <c r="AJ96" s="241">
        <f t="shared" ref="AJ96:AJ114" si="69">IFERROR(IF(C96&gt;=1,A96,0),0)</f>
        <v>0</v>
      </c>
      <c r="AK96" s="894">
        <f>IFERROR(IF($AJ96&gt;=1,VLOOKUP($C96,'R-7'!$H$9:$AD$1008,2,0),0),0)</f>
        <v>0</v>
      </c>
      <c r="AL96" s="895"/>
      <c r="AM96" s="896"/>
      <c r="AN96" s="846" t="str">
        <f>IFERROR(IF($AJ96&gt;=1,VLOOKUP($C96,'R-7'!$H$9:$AD$1008,4,0),""),"")</f>
        <v/>
      </c>
      <c r="AO96" s="847"/>
      <c r="AP96" s="848"/>
      <c r="AQ96" s="241" t="str">
        <f>IFERROR(IF($AJ96&gt;=1,VLOOKUP($C96,'R-7'!$H$9:$AD$1008,6,0),""),"")</f>
        <v/>
      </c>
      <c r="AR96" s="883" t="str">
        <f>IFERROR(IF($AJ96&gt;=1,VLOOKUP($C96,'R-7'!$H$9:$AD$1008,7,0),""),"")</f>
        <v/>
      </c>
      <c r="AS96" s="885"/>
      <c r="AT96" s="846" t="str">
        <f>IFERROR(IF($AJ96&gt;=1,VLOOKUP($C96,'R-7'!$H$9:$AD$1008,9,0),""),"")</f>
        <v/>
      </c>
      <c r="AU96" s="847"/>
      <c r="AV96" s="848"/>
      <c r="AW96" s="844" t="str">
        <f>IFERROR(IF($AJ96&gt;=1,VLOOKUP($C96,'R-7'!$H$9:$AD$1008,14,0),""),"")</f>
        <v/>
      </c>
      <c r="AX96" s="844"/>
      <c r="AY96" s="844"/>
      <c r="AZ96" s="844"/>
      <c r="BA96" s="844"/>
      <c r="BB96" s="844"/>
      <c r="BC96" s="844"/>
      <c r="BD96" s="844"/>
      <c r="BE96" s="241">
        <f t="shared" ref="BE96:BE114" si="70">IFERROR(IF(D96&gt;=1,A96,0),0)</f>
        <v>0</v>
      </c>
      <c r="BF96" s="845">
        <f>IFERROR(IF($BE96&gt;=1,VLOOKUP($D96,'R-8'!$G$13:$AG$1012,2,0),0),0)</f>
        <v>0</v>
      </c>
      <c r="BG96" s="845"/>
      <c r="BH96" s="845"/>
      <c r="BI96" s="846" t="str">
        <f>IFERROR(IF($BE96&gt;=1,VLOOKUP($D96,'R-8'!$G$13:$AG$1012,3,0),""),"")</f>
        <v/>
      </c>
      <c r="BJ96" s="847"/>
      <c r="BK96" s="847"/>
      <c r="BL96" s="848"/>
      <c r="BM96" s="844" t="str">
        <f>IFERROR(IF($BE96&gt;=1,VLOOKUP($D96,'R-8'!$G$13:$AG$1012,5,0),""),"")</f>
        <v/>
      </c>
      <c r="BN96" s="844"/>
      <c r="BO96" s="844" t="str">
        <f>IFERROR(IF($BE96&gt;=1,VLOOKUP($D96,'R-8'!$G$13:$AG$1012,6,0),""),"")</f>
        <v/>
      </c>
      <c r="BP96" s="844"/>
      <c r="BQ96" s="846" t="str">
        <f>IFERROR(IF($BE96&gt;=1,VLOOKUP($D96,'R-8'!$G$13:$AG$1012,2,0),""),"")</f>
        <v/>
      </c>
      <c r="BR96" s="847"/>
      <c r="BS96" s="848"/>
      <c r="BT96" s="844"/>
      <c r="BU96" s="844"/>
      <c r="BV96" s="844"/>
      <c r="BW96" s="844"/>
      <c r="BX96" s="844"/>
      <c r="BY96" s="844"/>
      <c r="BZ96" s="241">
        <f t="shared" ref="BZ96:BZ114" si="71">IFERROR(IF(E96&gt;=1,A96,0),0)</f>
        <v>0</v>
      </c>
      <c r="CA96" s="845">
        <f>IFERROR(IF($BZ96&gt;=1,VLOOKUP($E96,'R-8क'!$G$10:$AA$1009,2,0),0),0)</f>
        <v>0</v>
      </c>
      <c r="CB96" s="845"/>
      <c r="CC96" s="845"/>
      <c r="CD96" s="846" t="str">
        <f>IFERROR(IF($BZ96&gt;=1,VLOOKUP($E96,'R-8क'!$G$10:$AA$1009,3,0),""),"")</f>
        <v/>
      </c>
      <c r="CE96" s="847"/>
      <c r="CF96" s="848"/>
      <c r="CG96" s="846" t="str">
        <f>IFERROR(IF($BZ96&gt;=1,VLOOKUP($E96,'R-8क'!$G$10:$AA$1009,4,0),""),"")</f>
        <v/>
      </c>
      <c r="CH96" s="847"/>
      <c r="CI96" s="847"/>
      <c r="CJ96" s="848"/>
      <c r="CK96" s="242" t="str">
        <f>IFERROR(IF($BZ96&gt;=1,VLOOKUP($E96,'R-8क'!$G$10:$AA$1009,6,0),""),"")</f>
        <v/>
      </c>
      <c r="CL96" s="243" t="str">
        <f>IFERROR(IF($BZ96&gt;=1,VLOOKUP($E96,'R-8क'!$G$10:$AA$1009,7,0),""),"")</f>
        <v/>
      </c>
      <c r="CM96" s="544" t="str">
        <f>IFERROR(IF($BZ96&gt;=1,VLOOKUP($E96,'R-8क'!$G$10:$AA$1009,8,0),""),"")</f>
        <v/>
      </c>
      <c r="CN96" s="545"/>
      <c r="CO96" s="849"/>
      <c r="CP96" s="850" t="str">
        <f>IFERROR(IF($BZ96&gt;=1,VLOOKUP($E96,'R-8क'!$G$10:$AA$1009,16,0),""),"")</f>
        <v/>
      </c>
      <c r="CQ96" s="850"/>
      <c r="CR96" s="850"/>
      <c r="CS96" s="851"/>
      <c r="CT96" s="851"/>
      <c r="CU96" s="928">
        <f t="shared" ref="CU96:CU114" si="72">IFERROR(IF($DV$11&gt;=DP58,DZ58,0),0)</f>
        <v>0</v>
      </c>
      <c r="CV96" s="929"/>
      <c r="CW96" s="930"/>
      <c r="CX96" s="908">
        <f>IFERROR(IF($CU96&gt;=2000,COUNTIFS('R-6'!$G$8:$G$1008,"&gt;=1",'R-6'!$H$8:$H$1008,$CU96),0),0)</f>
        <v>0</v>
      </c>
      <c r="CY96" s="909"/>
      <c r="CZ96" s="910"/>
      <c r="DA96" s="908">
        <f>IFERROR(IF($CU96&gt;=2000,COUNTIFS('R-7'!$H$9:$H$1008,"&gt;=1",'R-7'!$I$9:$I$1008,$CU96),0),0)</f>
        <v>0</v>
      </c>
      <c r="DB96" s="909"/>
      <c r="DC96" s="910"/>
      <c r="DD96" s="908">
        <f>IFERROR(IF($CU96&gt;=2000,COUNTIFS('R-8'!$G$13:$G$1012,"&gt;=1",'R-8'!$H$13:$H$1012,$CU96),0),0)</f>
        <v>0</v>
      </c>
      <c r="DE96" s="909"/>
      <c r="DF96" s="910"/>
      <c r="DG96" s="908">
        <f>IFERROR(IF($CU96&gt;=2000,COUNTIFS('R-8क'!$G$10:$G$1009,"&gt;=1",'R-8क'!$H$10:$H$1009,$CU96),0),0)</f>
        <v>0</v>
      </c>
      <c r="DH96" s="909"/>
      <c r="DI96" s="910"/>
      <c r="DJ96" s="911"/>
      <c r="DK96" s="912"/>
      <c r="DL96" s="913"/>
      <c r="DM96" s="914">
        <f t="shared" ref="DM96:DM114" si="73">CX96+DA96+DD96+DG96+DJ96</f>
        <v>0</v>
      </c>
      <c r="DN96" s="915"/>
      <c r="DO96" s="916"/>
      <c r="DP96" s="97">
        <v>80</v>
      </c>
      <c r="DQ96" s="97">
        <f t="shared" si="50"/>
        <v>0</v>
      </c>
      <c r="DR96" s="97">
        <f t="shared" si="51"/>
        <v>0</v>
      </c>
      <c r="DS96" s="97">
        <f t="shared" si="52"/>
        <v>0</v>
      </c>
      <c r="DT96" s="97">
        <f t="shared" si="53"/>
        <v>0</v>
      </c>
      <c r="DU96" s="4">
        <f t="shared" si="57"/>
        <v>200</v>
      </c>
      <c r="DV96" s="4">
        <f t="shared" si="54"/>
        <v>0</v>
      </c>
      <c r="DW96" s="4">
        <f t="shared" si="55"/>
        <v>0</v>
      </c>
      <c r="DX96" s="4">
        <f t="shared" si="58"/>
        <v>0</v>
      </c>
    </row>
    <row r="97" spans="1:128" ht="24" customHeight="1" x14ac:dyDescent="0.25">
      <c r="A97" s="4">
        <f t="shared" si="67"/>
        <v>43</v>
      </c>
      <c r="B97" s="4">
        <f>IFERROR(IF($A$5&gt;=A97,SMALL('R-6'!$F$8:$F$1008,$A$6+A97),0),0)</f>
        <v>0</v>
      </c>
      <c r="C97" s="4">
        <f>IFERROR(IF(B$5&gt;=$A97,SMALL('R-7'!$G$9:$G$1008,B$6+$A97),0),0)</f>
        <v>0</v>
      </c>
      <c r="D97" s="4">
        <f>IFERROR(IF(C$5&gt;=$A97,SMALL('R-8'!$F$13:$F$1012,C$6+$A97),0),0)</f>
        <v>0</v>
      </c>
      <c r="E97" s="4">
        <f>IFERROR(IF(D$5&gt;=$A97,SMALL('R-8क'!$F$10:$F$1009,D$6+$A97),0),0)</f>
        <v>0</v>
      </c>
      <c r="F97" s="4">
        <f t="shared" si="63"/>
        <v>0</v>
      </c>
      <c r="G97" s="4">
        <f t="shared" si="64"/>
        <v>0</v>
      </c>
      <c r="H97" s="4">
        <f t="shared" si="65"/>
        <v>0</v>
      </c>
      <c r="I97" s="4">
        <f t="shared" si="66"/>
        <v>0</v>
      </c>
      <c r="O97" s="241">
        <f t="shared" si="68"/>
        <v>0</v>
      </c>
      <c r="P97" s="894">
        <f>IFERROR(IF($O97&gt;=1,VLOOKUP($B97,'R-6'!$G$8:$AL$1008,2,0),0),0)</f>
        <v>0</v>
      </c>
      <c r="Q97" s="895"/>
      <c r="R97" s="896"/>
      <c r="S97" s="846" t="str">
        <f>IFERROR(IF($O97&gt;=1,VLOOKUP($B97,'R-6'!$G$8:$AL$1008,4,0),""),"")</f>
        <v/>
      </c>
      <c r="T97" s="847"/>
      <c r="U97" s="848"/>
      <c r="V97" s="846" t="str">
        <f>IFERROR(IF($O97&gt;=1,VLOOKUP($B97,'R-6'!$G$8:$AL$1008,6,0),""),"")</f>
        <v/>
      </c>
      <c r="W97" s="897"/>
      <c r="X97" s="897"/>
      <c r="Y97" s="884" t="str">
        <f>IFERROR(IF($O97&gt;=1,VLOOKUP($B97,'R-6'!$G$8:$AL$1008,8,0),""),"")</f>
        <v/>
      </c>
      <c r="Z97" s="898"/>
      <c r="AA97" s="544" t="str">
        <f>IFERROR(IF($O97&gt;=1,VLOOKUP($B97,'R-6'!$G$8:$AL$1008,28,0),""),"")</f>
        <v/>
      </c>
      <c r="AB97" s="545"/>
      <c r="AC97" s="849"/>
      <c r="AD97" s="883"/>
      <c r="AE97" s="884"/>
      <c r="AF97" s="885"/>
      <c r="AG97" s="883"/>
      <c r="AH97" s="884"/>
      <c r="AI97" s="885"/>
      <c r="AJ97" s="241">
        <f t="shared" si="69"/>
        <v>0</v>
      </c>
      <c r="AK97" s="894">
        <f>IFERROR(IF($AJ97&gt;=1,VLOOKUP($C97,'R-7'!$H$9:$AD$1008,2,0),0),0)</f>
        <v>0</v>
      </c>
      <c r="AL97" s="895"/>
      <c r="AM97" s="896"/>
      <c r="AN97" s="846" t="str">
        <f>IFERROR(IF($AJ97&gt;=1,VLOOKUP($C97,'R-7'!$H$9:$AD$1008,4,0),""),"")</f>
        <v/>
      </c>
      <c r="AO97" s="847"/>
      <c r="AP97" s="848"/>
      <c r="AQ97" s="241" t="str">
        <f>IFERROR(IF($AJ97&gt;=1,VLOOKUP($C97,'R-7'!$H$9:$AD$1008,6,0),""),"")</f>
        <v/>
      </c>
      <c r="AR97" s="883" t="str">
        <f>IFERROR(IF($AJ97&gt;=1,VLOOKUP($C97,'R-7'!$H$9:$AD$1008,7,0),""),"")</f>
        <v/>
      </c>
      <c r="AS97" s="885"/>
      <c r="AT97" s="846" t="str">
        <f>IFERROR(IF($AJ97&gt;=1,VLOOKUP($C97,'R-7'!$H$9:$AD$1008,9,0),""),"")</f>
        <v/>
      </c>
      <c r="AU97" s="847"/>
      <c r="AV97" s="848"/>
      <c r="AW97" s="844" t="str">
        <f>IFERROR(IF($AJ97&gt;=1,VLOOKUP($C97,'R-7'!$H$9:$AD$1008,14,0),""),"")</f>
        <v/>
      </c>
      <c r="AX97" s="844"/>
      <c r="AY97" s="844"/>
      <c r="AZ97" s="844"/>
      <c r="BA97" s="844"/>
      <c r="BB97" s="844"/>
      <c r="BC97" s="844"/>
      <c r="BD97" s="844"/>
      <c r="BE97" s="241">
        <f t="shared" si="70"/>
        <v>0</v>
      </c>
      <c r="BF97" s="845">
        <f>IFERROR(IF($BE97&gt;=1,VLOOKUP($D97,'R-8'!$G$13:$AG$1012,2,0),0),0)</f>
        <v>0</v>
      </c>
      <c r="BG97" s="845"/>
      <c r="BH97" s="845"/>
      <c r="BI97" s="846" t="str">
        <f>IFERROR(IF($BE97&gt;=1,VLOOKUP($D97,'R-8'!$G$13:$AG$1012,3,0),""),"")</f>
        <v/>
      </c>
      <c r="BJ97" s="847"/>
      <c r="BK97" s="847"/>
      <c r="BL97" s="848"/>
      <c r="BM97" s="844" t="str">
        <f>IFERROR(IF($BE97&gt;=1,VLOOKUP($D97,'R-8'!$G$13:$AG$1012,5,0),""),"")</f>
        <v/>
      </c>
      <c r="BN97" s="844"/>
      <c r="BO97" s="844" t="str">
        <f>IFERROR(IF($BE97&gt;=1,VLOOKUP($D97,'R-8'!$G$13:$AG$1012,6,0),""),"")</f>
        <v/>
      </c>
      <c r="BP97" s="844"/>
      <c r="BQ97" s="846" t="str">
        <f>IFERROR(IF($BE97&gt;=1,VLOOKUP($D97,'R-8'!$G$13:$AG$1012,2,0),""),"")</f>
        <v/>
      </c>
      <c r="BR97" s="847"/>
      <c r="BS97" s="848"/>
      <c r="BT97" s="844"/>
      <c r="BU97" s="844"/>
      <c r="BV97" s="844"/>
      <c r="BW97" s="844"/>
      <c r="BX97" s="844"/>
      <c r="BY97" s="844"/>
      <c r="BZ97" s="241">
        <f t="shared" si="71"/>
        <v>0</v>
      </c>
      <c r="CA97" s="845">
        <f>IFERROR(IF($BZ97&gt;=1,VLOOKUP($E97,'R-8क'!$G$10:$AA$1009,2,0),0),0)</f>
        <v>0</v>
      </c>
      <c r="CB97" s="845"/>
      <c r="CC97" s="845"/>
      <c r="CD97" s="846" t="str">
        <f>IFERROR(IF($BZ97&gt;=1,VLOOKUP($E97,'R-8क'!$G$10:$AA$1009,3,0),""),"")</f>
        <v/>
      </c>
      <c r="CE97" s="847"/>
      <c r="CF97" s="848"/>
      <c r="CG97" s="846" t="str">
        <f>IFERROR(IF($BZ97&gt;=1,VLOOKUP($E97,'R-8क'!$G$10:$AA$1009,4,0),""),"")</f>
        <v/>
      </c>
      <c r="CH97" s="847"/>
      <c r="CI97" s="847"/>
      <c r="CJ97" s="848"/>
      <c r="CK97" s="242" t="str">
        <f>IFERROR(IF($BZ97&gt;=1,VLOOKUP($E97,'R-8क'!$G$10:$AA$1009,6,0),""),"")</f>
        <v/>
      </c>
      <c r="CL97" s="243" t="str">
        <f>IFERROR(IF($BZ97&gt;=1,VLOOKUP($E97,'R-8क'!$G$10:$AA$1009,7,0),""),"")</f>
        <v/>
      </c>
      <c r="CM97" s="544" t="str">
        <f>IFERROR(IF($BZ97&gt;=1,VLOOKUP($E97,'R-8क'!$G$10:$AA$1009,8,0),""),"")</f>
        <v/>
      </c>
      <c r="CN97" s="545"/>
      <c r="CO97" s="849"/>
      <c r="CP97" s="850" t="str">
        <f>IFERROR(IF($BZ97&gt;=1,VLOOKUP($E97,'R-8क'!$G$10:$AA$1009,16,0),""),"")</f>
        <v/>
      </c>
      <c r="CQ97" s="850"/>
      <c r="CR97" s="850"/>
      <c r="CS97" s="851"/>
      <c r="CT97" s="851"/>
      <c r="CU97" s="928">
        <f t="shared" si="72"/>
        <v>0</v>
      </c>
      <c r="CV97" s="929"/>
      <c r="CW97" s="930"/>
      <c r="CX97" s="908">
        <f>IFERROR(IF($CU97&gt;=2000,COUNTIFS('R-6'!$G$8:$G$1008,"&gt;=1",'R-6'!$H$8:$H$1008,$CU97),0),0)</f>
        <v>0</v>
      </c>
      <c r="CY97" s="909"/>
      <c r="CZ97" s="910"/>
      <c r="DA97" s="908">
        <f>IFERROR(IF($CU97&gt;=2000,COUNTIFS('R-7'!$H$9:$H$1008,"&gt;=1",'R-7'!$I$9:$I$1008,$CU97),0),0)</f>
        <v>0</v>
      </c>
      <c r="DB97" s="909"/>
      <c r="DC97" s="910"/>
      <c r="DD97" s="908">
        <f>IFERROR(IF($CU97&gt;=2000,COUNTIFS('R-8'!$G$13:$G$1012,"&gt;=1",'R-8'!$H$13:$H$1012,$CU97),0),0)</f>
        <v>0</v>
      </c>
      <c r="DE97" s="909"/>
      <c r="DF97" s="910"/>
      <c r="DG97" s="908">
        <f>IFERROR(IF($CU97&gt;=2000,COUNTIFS('R-8क'!$G$10:$G$1009,"&gt;=1",'R-8क'!$H$10:$H$1009,$CU97),0),0)</f>
        <v>0</v>
      </c>
      <c r="DH97" s="909"/>
      <c r="DI97" s="910"/>
      <c r="DJ97" s="911"/>
      <c r="DK97" s="912"/>
      <c r="DL97" s="913"/>
      <c r="DM97" s="914">
        <f t="shared" si="73"/>
        <v>0</v>
      </c>
      <c r="DN97" s="915"/>
      <c r="DO97" s="916"/>
      <c r="DP97" s="97">
        <v>81</v>
      </c>
      <c r="DQ97" s="97">
        <f>P173</f>
        <v>0</v>
      </c>
      <c r="DR97" s="97">
        <f>AK173</f>
        <v>0</v>
      </c>
      <c r="DS97" s="97">
        <f>BF173</f>
        <v>0</v>
      </c>
      <c r="DT97" s="97">
        <f>CA173</f>
        <v>0</v>
      </c>
      <c r="DU97" s="4">
        <f t="shared" si="57"/>
        <v>200</v>
      </c>
      <c r="DV97" s="4">
        <f t="shared" si="54"/>
        <v>0</v>
      </c>
      <c r="DW97" s="4">
        <f t="shared" si="55"/>
        <v>0</v>
      </c>
      <c r="DX97" s="4">
        <f t="shared" si="58"/>
        <v>0</v>
      </c>
    </row>
    <row r="98" spans="1:128" ht="24" customHeight="1" x14ac:dyDescent="0.25">
      <c r="A98" s="4">
        <f t="shared" si="67"/>
        <v>44</v>
      </c>
      <c r="B98" s="4">
        <f>IFERROR(IF($A$5&gt;=A98,SMALL('R-6'!$F$8:$F$1008,$A$6+A98),0),0)</f>
        <v>0</v>
      </c>
      <c r="C98" s="4">
        <f>IFERROR(IF(B$5&gt;=$A98,SMALL('R-7'!$G$9:$G$1008,B$6+$A98),0),0)</f>
        <v>0</v>
      </c>
      <c r="D98" s="4">
        <f>IFERROR(IF(C$5&gt;=$A98,SMALL('R-8'!$F$13:$F$1012,C$6+$A98),0),0)</f>
        <v>0</v>
      </c>
      <c r="E98" s="4">
        <f>IFERROR(IF(D$5&gt;=$A98,SMALL('R-8क'!$F$10:$F$1009,D$6+$A98),0),0)</f>
        <v>0</v>
      </c>
      <c r="F98" s="4">
        <f t="shared" si="63"/>
        <v>0</v>
      </c>
      <c r="G98" s="4">
        <f t="shared" si="64"/>
        <v>0</v>
      </c>
      <c r="H98" s="4">
        <f t="shared" si="65"/>
        <v>0</v>
      </c>
      <c r="I98" s="4">
        <f t="shared" si="66"/>
        <v>0</v>
      </c>
      <c r="O98" s="241">
        <f t="shared" si="68"/>
        <v>0</v>
      </c>
      <c r="P98" s="894">
        <f>IFERROR(IF($O98&gt;=1,VLOOKUP($B98,'R-6'!$G$8:$AL$1008,2,0),0),0)</f>
        <v>0</v>
      </c>
      <c r="Q98" s="895"/>
      <c r="R98" s="896"/>
      <c r="S98" s="846" t="str">
        <f>IFERROR(IF($O98&gt;=1,VLOOKUP($B98,'R-6'!$G$8:$AL$1008,4,0),""),"")</f>
        <v/>
      </c>
      <c r="T98" s="847"/>
      <c r="U98" s="848"/>
      <c r="V98" s="846" t="str">
        <f>IFERROR(IF($O98&gt;=1,VLOOKUP($B98,'R-6'!$G$8:$AL$1008,6,0),""),"")</f>
        <v/>
      </c>
      <c r="W98" s="897"/>
      <c r="X98" s="897"/>
      <c r="Y98" s="884" t="str">
        <f>IFERROR(IF($O98&gt;=1,VLOOKUP($B98,'R-6'!$G$8:$AL$1008,8,0),""),"")</f>
        <v/>
      </c>
      <c r="Z98" s="898"/>
      <c r="AA98" s="544" t="str">
        <f>IFERROR(IF($O98&gt;=1,VLOOKUP($B98,'R-6'!$G$8:$AL$1008,28,0),""),"")</f>
        <v/>
      </c>
      <c r="AB98" s="545"/>
      <c r="AC98" s="849"/>
      <c r="AD98" s="883"/>
      <c r="AE98" s="884"/>
      <c r="AF98" s="885"/>
      <c r="AG98" s="883"/>
      <c r="AH98" s="884"/>
      <c r="AI98" s="885"/>
      <c r="AJ98" s="241">
        <f t="shared" si="69"/>
        <v>0</v>
      </c>
      <c r="AK98" s="894">
        <f>IFERROR(IF($AJ98&gt;=1,VLOOKUP($C98,'R-7'!$H$9:$AD$1008,2,0),0),0)</f>
        <v>0</v>
      </c>
      <c r="AL98" s="895"/>
      <c r="AM98" s="896"/>
      <c r="AN98" s="846" t="str">
        <f>IFERROR(IF($AJ98&gt;=1,VLOOKUP($C98,'R-7'!$H$9:$AD$1008,4,0),""),"")</f>
        <v/>
      </c>
      <c r="AO98" s="847"/>
      <c r="AP98" s="848"/>
      <c r="AQ98" s="241" t="str">
        <f>IFERROR(IF($AJ98&gt;=1,VLOOKUP($C98,'R-7'!$H$9:$AD$1008,6,0),""),"")</f>
        <v/>
      </c>
      <c r="AR98" s="883" t="str">
        <f>IFERROR(IF($AJ98&gt;=1,VLOOKUP($C98,'R-7'!$H$9:$AD$1008,7,0),""),"")</f>
        <v/>
      </c>
      <c r="AS98" s="885"/>
      <c r="AT98" s="846" t="str">
        <f>IFERROR(IF($AJ98&gt;=1,VLOOKUP($C98,'R-7'!$H$9:$AD$1008,9,0),""),"")</f>
        <v/>
      </c>
      <c r="AU98" s="847"/>
      <c r="AV98" s="848"/>
      <c r="AW98" s="844" t="str">
        <f>IFERROR(IF($AJ98&gt;=1,VLOOKUP($C98,'R-7'!$H$9:$AD$1008,14,0),""),"")</f>
        <v/>
      </c>
      <c r="AX98" s="844"/>
      <c r="AY98" s="844"/>
      <c r="AZ98" s="844"/>
      <c r="BA98" s="844"/>
      <c r="BB98" s="844"/>
      <c r="BC98" s="844"/>
      <c r="BD98" s="844"/>
      <c r="BE98" s="241">
        <f t="shared" si="70"/>
        <v>0</v>
      </c>
      <c r="BF98" s="845">
        <f>IFERROR(IF($BE98&gt;=1,VLOOKUP($D98,'R-8'!$G$13:$AG$1012,2,0),0),0)</f>
        <v>0</v>
      </c>
      <c r="BG98" s="845"/>
      <c r="BH98" s="845"/>
      <c r="BI98" s="846" t="str">
        <f>IFERROR(IF($BE98&gt;=1,VLOOKUP($D98,'R-8'!$G$13:$AG$1012,3,0),""),"")</f>
        <v/>
      </c>
      <c r="BJ98" s="847"/>
      <c r="BK98" s="847"/>
      <c r="BL98" s="848"/>
      <c r="BM98" s="844" t="str">
        <f>IFERROR(IF($BE98&gt;=1,VLOOKUP($D98,'R-8'!$G$13:$AG$1012,5,0),""),"")</f>
        <v/>
      </c>
      <c r="BN98" s="844"/>
      <c r="BO98" s="844" t="str">
        <f>IFERROR(IF($BE98&gt;=1,VLOOKUP($D98,'R-8'!$G$13:$AG$1012,6,0),""),"")</f>
        <v/>
      </c>
      <c r="BP98" s="844"/>
      <c r="BQ98" s="846" t="str">
        <f>IFERROR(IF($BE98&gt;=1,VLOOKUP($D98,'R-8'!$G$13:$AG$1012,2,0),""),"")</f>
        <v/>
      </c>
      <c r="BR98" s="847"/>
      <c r="BS98" s="848"/>
      <c r="BT98" s="844"/>
      <c r="BU98" s="844"/>
      <c r="BV98" s="844"/>
      <c r="BW98" s="844"/>
      <c r="BX98" s="844"/>
      <c r="BY98" s="844"/>
      <c r="BZ98" s="241">
        <f t="shared" si="71"/>
        <v>0</v>
      </c>
      <c r="CA98" s="845">
        <f>IFERROR(IF($BZ98&gt;=1,VLOOKUP($E98,'R-8क'!$G$10:$AA$1009,2,0),0),0)</f>
        <v>0</v>
      </c>
      <c r="CB98" s="845"/>
      <c r="CC98" s="845"/>
      <c r="CD98" s="846" t="str">
        <f>IFERROR(IF($BZ98&gt;=1,VLOOKUP($E98,'R-8क'!$G$10:$AA$1009,3,0),""),"")</f>
        <v/>
      </c>
      <c r="CE98" s="847"/>
      <c r="CF98" s="848"/>
      <c r="CG98" s="846" t="str">
        <f>IFERROR(IF($BZ98&gt;=1,VLOOKUP($E98,'R-8क'!$G$10:$AA$1009,4,0),""),"")</f>
        <v/>
      </c>
      <c r="CH98" s="847"/>
      <c r="CI98" s="847"/>
      <c r="CJ98" s="848"/>
      <c r="CK98" s="242" t="str">
        <f>IFERROR(IF($BZ98&gt;=1,VLOOKUP($E98,'R-8क'!$G$10:$AA$1009,6,0),""),"")</f>
        <v/>
      </c>
      <c r="CL98" s="243" t="str">
        <f>IFERROR(IF($BZ98&gt;=1,VLOOKUP($E98,'R-8क'!$G$10:$AA$1009,7,0),""),"")</f>
        <v/>
      </c>
      <c r="CM98" s="544" t="str">
        <f>IFERROR(IF($BZ98&gt;=1,VLOOKUP($E98,'R-8क'!$G$10:$AA$1009,8,0),""),"")</f>
        <v/>
      </c>
      <c r="CN98" s="545"/>
      <c r="CO98" s="849"/>
      <c r="CP98" s="850" t="str">
        <f>IFERROR(IF($BZ98&gt;=1,VLOOKUP($E98,'R-8क'!$G$10:$AA$1009,16,0),""),"")</f>
        <v/>
      </c>
      <c r="CQ98" s="850"/>
      <c r="CR98" s="850"/>
      <c r="CS98" s="851"/>
      <c r="CT98" s="851"/>
      <c r="CU98" s="928">
        <f t="shared" si="72"/>
        <v>0</v>
      </c>
      <c r="CV98" s="929"/>
      <c r="CW98" s="930"/>
      <c r="CX98" s="908">
        <f>IFERROR(IF($CU98&gt;=2000,COUNTIFS('R-6'!$G$8:$G$1008,"&gt;=1",'R-6'!$H$8:$H$1008,$CU98),0),0)</f>
        <v>0</v>
      </c>
      <c r="CY98" s="909"/>
      <c r="CZ98" s="910"/>
      <c r="DA98" s="908">
        <f>IFERROR(IF($CU98&gt;=2000,COUNTIFS('R-7'!$H$9:$H$1008,"&gt;=1",'R-7'!$I$9:$I$1008,$CU98),0),0)</f>
        <v>0</v>
      </c>
      <c r="DB98" s="909"/>
      <c r="DC98" s="910"/>
      <c r="DD98" s="908">
        <f>IFERROR(IF($CU98&gt;=2000,COUNTIFS('R-8'!$G$13:$G$1012,"&gt;=1",'R-8'!$H$13:$H$1012,$CU98),0),0)</f>
        <v>0</v>
      </c>
      <c r="DE98" s="909"/>
      <c r="DF98" s="910"/>
      <c r="DG98" s="908">
        <f>IFERROR(IF($CU98&gt;=2000,COUNTIFS('R-8क'!$G$10:$G$1009,"&gt;=1",'R-8क'!$H$10:$H$1009,$CU98),0),0)</f>
        <v>0</v>
      </c>
      <c r="DH98" s="909"/>
      <c r="DI98" s="910"/>
      <c r="DJ98" s="911"/>
      <c r="DK98" s="912"/>
      <c r="DL98" s="913"/>
      <c r="DM98" s="914">
        <f t="shared" si="73"/>
        <v>0</v>
      </c>
      <c r="DN98" s="915"/>
      <c r="DO98" s="916"/>
      <c r="DP98" s="97">
        <v>82</v>
      </c>
      <c r="DQ98" s="97">
        <f t="shared" ref="DQ98:DQ116" si="74">P174</f>
        <v>0</v>
      </c>
      <c r="DR98" s="97">
        <f t="shared" ref="DR98:DR116" si="75">AK174</f>
        <v>0</v>
      </c>
      <c r="DS98" s="97">
        <f t="shared" ref="DS98:DS116" si="76">BF174</f>
        <v>0</v>
      </c>
      <c r="DT98" s="97">
        <f t="shared" ref="DT98:DT116" si="77">CA174</f>
        <v>0</v>
      </c>
      <c r="DU98" s="4">
        <f t="shared" si="57"/>
        <v>200</v>
      </c>
      <c r="DV98" s="4">
        <f t="shared" si="54"/>
        <v>0</v>
      </c>
      <c r="DW98" s="4">
        <f t="shared" si="55"/>
        <v>0</v>
      </c>
      <c r="DX98" s="4">
        <f t="shared" si="58"/>
        <v>0</v>
      </c>
    </row>
    <row r="99" spans="1:128" ht="24" customHeight="1" x14ac:dyDescent="0.25">
      <c r="A99" s="4">
        <f t="shared" si="67"/>
        <v>45</v>
      </c>
      <c r="B99" s="4">
        <f>IFERROR(IF($A$5&gt;=A99,SMALL('R-6'!$F$8:$F$1008,$A$6+A99),0),0)</f>
        <v>0</v>
      </c>
      <c r="C99" s="4">
        <f>IFERROR(IF(B$5&gt;=$A99,SMALL('R-7'!$G$9:$G$1008,B$6+$A99),0),0)</f>
        <v>0</v>
      </c>
      <c r="D99" s="4">
        <f>IFERROR(IF(C$5&gt;=$A99,SMALL('R-8'!$F$13:$F$1012,C$6+$A99),0),0)</f>
        <v>0</v>
      </c>
      <c r="E99" s="4">
        <f>IFERROR(IF(D$5&gt;=$A99,SMALL('R-8क'!$F$10:$F$1009,D$6+$A99),0),0)</f>
        <v>0</v>
      </c>
      <c r="F99" s="4">
        <f t="shared" si="63"/>
        <v>0</v>
      </c>
      <c r="G99" s="4">
        <f t="shared" si="64"/>
        <v>0</v>
      </c>
      <c r="H99" s="4">
        <f t="shared" si="65"/>
        <v>0</v>
      </c>
      <c r="I99" s="4">
        <f t="shared" si="66"/>
        <v>0</v>
      </c>
      <c r="O99" s="241">
        <f t="shared" si="68"/>
        <v>0</v>
      </c>
      <c r="P99" s="894">
        <f>IFERROR(IF($O99&gt;=1,VLOOKUP($B99,'R-6'!$G$8:$AL$1008,2,0),0),0)</f>
        <v>0</v>
      </c>
      <c r="Q99" s="895"/>
      <c r="R99" s="896"/>
      <c r="S99" s="846" t="str">
        <f>IFERROR(IF($O99&gt;=1,VLOOKUP($B99,'R-6'!$G$8:$AL$1008,4,0),""),"")</f>
        <v/>
      </c>
      <c r="T99" s="847"/>
      <c r="U99" s="848"/>
      <c r="V99" s="846" t="str">
        <f>IFERROR(IF($O99&gt;=1,VLOOKUP($B99,'R-6'!$G$8:$AL$1008,6,0),""),"")</f>
        <v/>
      </c>
      <c r="W99" s="897"/>
      <c r="X99" s="897"/>
      <c r="Y99" s="884" t="str">
        <f>IFERROR(IF($O99&gt;=1,VLOOKUP($B99,'R-6'!$G$8:$AL$1008,8,0),""),"")</f>
        <v/>
      </c>
      <c r="Z99" s="898"/>
      <c r="AA99" s="544" t="str">
        <f>IFERROR(IF($O99&gt;=1,VLOOKUP($B99,'R-6'!$G$8:$AL$1008,28,0),""),"")</f>
        <v/>
      </c>
      <c r="AB99" s="545"/>
      <c r="AC99" s="849"/>
      <c r="AD99" s="883"/>
      <c r="AE99" s="884"/>
      <c r="AF99" s="885"/>
      <c r="AG99" s="883"/>
      <c r="AH99" s="884"/>
      <c r="AI99" s="885"/>
      <c r="AJ99" s="241">
        <f t="shared" si="69"/>
        <v>0</v>
      </c>
      <c r="AK99" s="894">
        <f>IFERROR(IF($AJ99&gt;=1,VLOOKUP($C99,'R-7'!$H$9:$AD$1008,2,0),0),0)</f>
        <v>0</v>
      </c>
      <c r="AL99" s="895"/>
      <c r="AM99" s="896"/>
      <c r="AN99" s="846" t="str">
        <f>IFERROR(IF($AJ99&gt;=1,VLOOKUP($C99,'R-7'!$H$9:$AD$1008,4,0),""),"")</f>
        <v/>
      </c>
      <c r="AO99" s="847"/>
      <c r="AP99" s="848"/>
      <c r="AQ99" s="241" t="str">
        <f>IFERROR(IF($AJ99&gt;=1,VLOOKUP($C99,'R-7'!$H$9:$AD$1008,6,0),""),"")</f>
        <v/>
      </c>
      <c r="AR99" s="883" t="str">
        <f>IFERROR(IF($AJ99&gt;=1,VLOOKUP($C99,'R-7'!$H$9:$AD$1008,7,0),""),"")</f>
        <v/>
      </c>
      <c r="AS99" s="885"/>
      <c r="AT99" s="846" t="str">
        <f>IFERROR(IF($AJ99&gt;=1,VLOOKUP($C99,'R-7'!$H$9:$AD$1008,9,0),""),"")</f>
        <v/>
      </c>
      <c r="AU99" s="847"/>
      <c r="AV99" s="848"/>
      <c r="AW99" s="844" t="str">
        <f>IFERROR(IF($AJ99&gt;=1,VLOOKUP($C99,'R-7'!$H$9:$AD$1008,14,0),""),"")</f>
        <v/>
      </c>
      <c r="AX99" s="844"/>
      <c r="AY99" s="844"/>
      <c r="AZ99" s="844"/>
      <c r="BA99" s="844"/>
      <c r="BB99" s="844"/>
      <c r="BC99" s="844"/>
      <c r="BD99" s="844"/>
      <c r="BE99" s="241">
        <f t="shared" si="70"/>
        <v>0</v>
      </c>
      <c r="BF99" s="845">
        <f>IFERROR(IF($BE99&gt;=1,VLOOKUP($D99,'R-8'!$G$13:$AG$1012,2,0),0),0)</f>
        <v>0</v>
      </c>
      <c r="BG99" s="845"/>
      <c r="BH99" s="845"/>
      <c r="BI99" s="846" t="str">
        <f>IFERROR(IF($BE99&gt;=1,VLOOKUP($D99,'R-8'!$G$13:$AG$1012,3,0),""),"")</f>
        <v/>
      </c>
      <c r="BJ99" s="847"/>
      <c r="BK99" s="847"/>
      <c r="BL99" s="848"/>
      <c r="BM99" s="844" t="str">
        <f>IFERROR(IF($BE99&gt;=1,VLOOKUP($D99,'R-8'!$G$13:$AG$1012,5,0),""),"")</f>
        <v/>
      </c>
      <c r="BN99" s="844"/>
      <c r="BO99" s="844" t="str">
        <f>IFERROR(IF($BE99&gt;=1,VLOOKUP($D99,'R-8'!$G$13:$AG$1012,6,0),""),"")</f>
        <v/>
      </c>
      <c r="BP99" s="844"/>
      <c r="BQ99" s="846" t="str">
        <f>IFERROR(IF($BE99&gt;=1,VLOOKUP($D99,'R-8'!$G$13:$AG$1012,2,0),""),"")</f>
        <v/>
      </c>
      <c r="BR99" s="847"/>
      <c r="BS99" s="848"/>
      <c r="BT99" s="844"/>
      <c r="BU99" s="844"/>
      <c r="BV99" s="844"/>
      <c r="BW99" s="844"/>
      <c r="BX99" s="844"/>
      <c r="BY99" s="844"/>
      <c r="BZ99" s="241">
        <f t="shared" si="71"/>
        <v>0</v>
      </c>
      <c r="CA99" s="845">
        <f>IFERROR(IF($BZ99&gt;=1,VLOOKUP($E99,'R-8क'!$G$10:$AA$1009,2,0),0),0)</f>
        <v>0</v>
      </c>
      <c r="CB99" s="845"/>
      <c r="CC99" s="845"/>
      <c r="CD99" s="846" t="str">
        <f>IFERROR(IF($BZ99&gt;=1,VLOOKUP($E99,'R-8क'!$G$10:$AA$1009,3,0),""),"")</f>
        <v/>
      </c>
      <c r="CE99" s="847"/>
      <c r="CF99" s="848"/>
      <c r="CG99" s="846" t="str">
        <f>IFERROR(IF($BZ99&gt;=1,VLOOKUP($E99,'R-8क'!$G$10:$AA$1009,4,0),""),"")</f>
        <v/>
      </c>
      <c r="CH99" s="847"/>
      <c r="CI99" s="847"/>
      <c r="CJ99" s="848"/>
      <c r="CK99" s="242" t="str">
        <f>IFERROR(IF($BZ99&gt;=1,VLOOKUP($E99,'R-8क'!$G$10:$AA$1009,6,0),""),"")</f>
        <v/>
      </c>
      <c r="CL99" s="243" t="str">
        <f>IFERROR(IF($BZ99&gt;=1,VLOOKUP($E99,'R-8क'!$G$10:$AA$1009,7,0),""),"")</f>
        <v/>
      </c>
      <c r="CM99" s="544" t="str">
        <f>IFERROR(IF($BZ99&gt;=1,VLOOKUP($E99,'R-8क'!$G$10:$AA$1009,8,0),""),"")</f>
        <v/>
      </c>
      <c r="CN99" s="545"/>
      <c r="CO99" s="849"/>
      <c r="CP99" s="850" t="str">
        <f>IFERROR(IF($BZ99&gt;=1,VLOOKUP($E99,'R-8क'!$G$10:$AA$1009,16,0),""),"")</f>
        <v/>
      </c>
      <c r="CQ99" s="850"/>
      <c r="CR99" s="850"/>
      <c r="CS99" s="851"/>
      <c r="CT99" s="851"/>
      <c r="CU99" s="928">
        <f t="shared" si="72"/>
        <v>0</v>
      </c>
      <c r="CV99" s="929"/>
      <c r="CW99" s="930"/>
      <c r="CX99" s="908">
        <f>IFERROR(IF($CU99&gt;=2000,COUNTIFS('R-6'!$G$8:$G$1008,"&gt;=1",'R-6'!$H$8:$H$1008,$CU99),0),0)</f>
        <v>0</v>
      </c>
      <c r="CY99" s="909"/>
      <c r="CZ99" s="910"/>
      <c r="DA99" s="908">
        <f>IFERROR(IF($CU99&gt;=2000,COUNTIFS('R-7'!$H$9:$H$1008,"&gt;=1",'R-7'!$I$9:$I$1008,$CU99),0),0)</f>
        <v>0</v>
      </c>
      <c r="DB99" s="909"/>
      <c r="DC99" s="910"/>
      <c r="DD99" s="908">
        <f>IFERROR(IF($CU99&gt;=2000,COUNTIFS('R-8'!$G$13:$G$1012,"&gt;=1",'R-8'!$H$13:$H$1012,$CU99),0),0)</f>
        <v>0</v>
      </c>
      <c r="DE99" s="909"/>
      <c r="DF99" s="910"/>
      <c r="DG99" s="908">
        <f>IFERROR(IF($CU99&gt;=2000,COUNTIFS('R-8क'!$G$10:$G$1009,"&gt;=1",'R-8क'!$H$10:$H$1009,$CU99),0),0)</f>
        <v>0</v>
      </c>
      <c r="DH99" s="909"/>
      <c r="DI99" s="910"/>
      <c r="DJ99" s="911"/>
      <c r="DK99" s="912"/>
      <c r="DL99" s="913"/>
      <c r="DM99" s="914">
        <f t="shared" si="73"/>
        <v>0</v>
      </c>
      <c r="DN99" s="915"/>
      <c r="DO99" s="916"/>
      <c r="DP99" s="97">
        <v>83</v>
      </c>
      <c r="DQ99" s="97">
        <f t="shared" si="74"/>
        <v>0</v>
      </c>
      <c r="DR99" s="97">
        <f t="shared" si="75"/>
        <v>0</v>
      </c>
      <c r="DS99" s="97">
        <f t="shared" si="76"/>
        <v>0</v>
      </c>
      <c r="DT99" s="97">
        <f t="shared" si="77"/>
        <v>0</v>
      </c>
      <c r="DU99" s="4">
        <f t="shared" si="57"/>
        <v>200</v>
      </c>
      <c r="DV99" s="4">
        <f t="shared" si="54"/>
        <v>0</v>
      </c>
      <c r="DW99" s="4">
        <f t="shared" si="55"/>
        <v>0</v>
      </c>
      <c r="DX99" s="4">
        <f t="shared" si="58"/>
        <v>0</v>
      </c>
    </row>
    <row r="100" spans="1:128" ht="24" customHeight="1" x14ac:dyDescent="0.25">
      <c r="A100" s="4">
        <f t="shared" si="67"/>
        <v>46</v>
      </c>
      <c r="B100" s="4">
        <f>IFERROR(IF($A$5&gt;=A100,SMALL('R-6'!$F$8:$F$1008,$A$6+A100),0),0)</f>
        <v>0</v>
      </c>
      <c r="C100" s="4">
        <f>IFERROR(IF(B$5&gt;=$A100,SMALL('R-7'!$G$9:$G$1008,B$6+$A100),0),0)</f>
        <v>0</v>
      </c>
      <c r="D100" s="4">
        <f>IFERROR(IF(C$5&gt;=$A100,SMALL('R-8'!$F$13:$F$1012,C$6+$A100),0),0)</f>
        <v>0</v>
      </c>
      <c r="E100" s="4">
        <f>IFERROR(IF(D$5&gt;=$A100,SMALL('R-8क'!$F$10:$F$1009,D$6+$A100),0),0)</f>
        <v>0</v>
      </c>
      <c r="F100" s="4">
        <f t="shared" si="63"/>
        <v>0</v>
      </c>
      <c r="G100" s="4">
        <f t="shared" si="64"/>
        <v>0</v>
      </c>
      <c r="H100" s="4">
        <f t="shared" si="65"/>
        <v>0</v>
      </c>
      <c r="I100" s="4">
        <f t="shared" si="66"/>
        <v>0</v>
      </c>
      <c r="O100" s="241">
        <f t="shared" si="68"/>
        <v>0</v>
      </c>
      <c r="P100" s="894">
        <f>IFERROR(IF($O100&gt;=1,VLOOKUP($B100,'R-6'!$G$8:$AL$1008,2,0),0),0)</f>
        <v>0</v>
      </c>
      <c r="Q100" s="895"/>
      <c r="R100" s="896"/>
      <c r="S100" s="846" t="str">
        <f>IFERROR(IF($O100&gt;=1,VLOOKUP($B100,'R-6'!$G$8:$AL$1008,4,0),""),"")</f>
        <v/>
      </c>
      <c r="T100" s="847"/>
      <c r="U100" s="848"/>
      <c r="V100" s="846" t="str">
        <f>IFERROR(IF($O100&gt;=1,VLOOKUP($B100,'R-6'!$G$8:$AL$1008,6,0),""),"")</f>
        <v/>
      </c>
      <c r="W100" s="897"/>
      <c r="X100" s="897"/>
      <c r="Y100" s="884" t="str">
        <f>IFERROR(IF($O100&gt;=1,VLOOKUP($B100,'R-6'!$G$8:$AL$1008,8,0),""),"")</f>
        <v/>
      </c>
      <c r="Z100" s="898"/>
      <c r="AA100" s="544" t="str">
        <f>IFERROR(IF($O100&gt;=1,VLOOKUP($B100,'R-6'!$G$8:$AL$1008,28,0),""),"")</f>
        <v/>
      </c>
      <c r="AB100" s="545"/>
      <c r="AC100" s="849"/>
      <c r="AD100" s="883"/>
      <c r="AE100" s="884"/>
      <c r="AF100" s="885"/>
      <c r="AG100" s="883"/>
      <c r="AH100" s="884"/>
      <c r="AI100" s="885"/>
      <c r="AJ100" s="241">
        <f t="shared" si="69"/>
        <v>0</v>
      </c>
      <c r="AK100" s="894">
        <f>IFERROR(IF($AJ100&gt;=1,VLOOKUP($C100,'R-7'!$H$9:$AD$1008,2,0),0),0)</f>
        <v>0</v>
      </c>
      <c r="AL100" s="895"/>
      <c r="AM100" s="896"/>
      <c r="AN100" s="846" t="str">
        <f>IFERROR(IF($AJ100&gt;=1,VLOOKUP($C100,'R-7'!$H$9:$AD$1008,4,0),""),"")</f>
        <v/>
      </c>
      <c r="AO100" s="847"/>
      <c r="AP100" s="848"/>
      <c r="AQ100" s="241" t="str">
        <f>IFERROR(IF($AJ100&gt;=1,VLOOKUP($C100,'R-7'!$H$9:$AD$1008,6,0),""),"")</f>
        <v/>
      </c>
      <c r="AR100" s="883" t="str">
        <f>IFERROR(IF($AJ100&gt;=1,VLOOKUP($C100,'R-7'!$H$9:$AD$1008,7,0),""),"")</f>
        <v/>
      </c>
      <c r="AS100" s="885"/>
      <c r="AT100" s="846" t="str">
        <f>IFERROR(IF($AJ100&gt;=1,VLOOKUP($C100,'R-7'!$H$9:$AD$1008,9,0),""),"")</f>
        <v/>
      </c>
      <c r="AU100" s="847"/>
      <c r="AV100" s="848"/>
      <c r="AW100" s="844" t="str">
        <f>IFERROR(IF($AJ100&gt;=1,VLOOKUP($C100,'R-7'!$H$9:$AD$1008,14,0),""),"")</f>
        <v/>
      </c>
      <c r="AX100" s="844"/>
      <c r="AY100" s="844"/>
      <c r="AZ100" s="844"/>
      <c r="BA100" s="844"/>
      <c r="BB100" s="844"/>
      <c r="BC100" s="844"/>
      <c r="BD100" s="844"/>
      <c r="BE100" s="241">
        <f t="shared" si="70"/>
        <v>0</v>
      </c>
      <c r="BF100" s="845">
        <f>IFERROR(IF($BE100&gt;=1,VLOOKUP($D100,'R-8'!$G$13:$AG$1012,2,0),0),0)</f>
        <v>0</v>
      </c>
      <c r="BG100" s="845"/>
      <c r="BH100" s="845"/>
      <c r="BI100" s="846" t="str">
        <f>IFERROR(IF($BE100&gt;=1,VLOOKUP($D100,'R-8'!$G$13:$AG$1012,3,0),""),"")</f>
        <v/>
      </c>
      <c r="BJ100" s="847"/>
      <c r="BK100" s="847"/>
      <c r="BL100" s="848"/>
      <c r="BM100" s="844" t="str">
        <f>IFERROR(IF($BE100&gt;=1,VLOOKUP($D100,'R-8'!$G$13:$AG$1012,5,0),""),"")</f>
        <v/>
      </c>
      <c r="BN100" s="844"/>
      <c r="BO100" s="844" t="str">
        <f>IFERROR(IF($BE100&gt;=1,VLOOKUP($D100,'R-8'!$G$13:$AG$1012,6,0),""),"")</f>
        <v/>
      </c>
      <c r="BP100" s="844"/>
      <c r="BQ100" s="846" t="str">
        <f>IFERROR(IF($BE100&gt;=1,VLOOKUP($D100,'R-8'!$G$13:$AG$1012,2,0),""),"")</f>
        <v/>
      </c>
      <c r="BR100" s="847"/>
      <c r="BS100" s="848"/>
      <c r="BT100" s="844"/>
      <c r="BU100" s="844"/>
      <c r="BV100" s="844"/>
      <c r="BW100" s="844"/>
      <c r="BX100" s="844"/>
      <c r="BY100" s="844"/>
      <c r="BZ100" s="241">
        <f t="shared" si="71"/>
        <v>0</v>
      </c>
      <c r="CA100" s="845">
        <f>IFERROR(IF($BZ100&gt;=1,VLOOKUP($E100,'R-8क'!$G$10:$AA$1009,2,0),0),0)</f>
        <v>0</v>
      </c>
      <c r="CB100" s="845"/>
      <c r="CC100" s="845"/>
      <c r="CD100" s="846" t="str">
        <f>IFERROR(IF($BZ100&gt;=1,VLOOKUP($E100,'R-8क'!$G$10:$AA$1009,3,0),""),"")</f>
        <v/>
      </c>
      <c r="CE100" s="847"/>
      <c r="CF100" s="848"/>
      <c r="CG100" s="846" t="str">
        <f>IFERROR(IF($BZ100&gt;=1,VLOOKUP($E100,'R-8क'!$G$10:$AA$1009,4,0),""),"")</f>
        <v/>
      </c>
      <c r="CH100" s="847"/>
      <c r="CI100" s="847"/>
      <c r="CJ100" s="848"/>
      <c r="CK100" s="242" t="str">
        <f>IFERROR(IF($BZ100&gt;=1,VLOOKUP($E100,'R-8क'!$G$10:$AA$1009,6,0),""),"")</f>
        <v/>
      </c>
      <c r="CL100" s="243" t="str">
        <f>IFERROR(IF($BZ100&gt;=1,VLOOKUP($E100,'R-8क'!$G$10:$AA$1009,7,0),""),"")</f>
        <v/>
      </c>
      <c r="CM100" s="544" t="str">
        <f>IFERROR(IF($BZ100&gt;=1,VLOOKUP($E100,'R-8क'!$G$10:$AA$1009,8,0),""),"")</f>
        <v/>
      </c>
      <c r="CN100" s="545"/>
      <c r="CO100" s="849"/>
      <c r="CP100" s="850" t="str">
        <f>IFERROR(IF($BZ100&gt;=1,VLOOKUP($E100,'R-8क'!$G$10:$AA$1009,16,0),""),"")</f>
        <v/>
      </c>
      <c r="CQ100" s="850"/>
      <c r="CR100" s="850"/>
      <c r="CS100" s="851"/>
      <c r="CT100" s="851"/>
      <c r="CU100" s="928">
        <f t="shared" si="72"/>
        <v>0</v>
      </c>
      <c r="CV100" s="929"/>
      <c r="CW100" s="930"/>
      <c r="CX100" s="908">
        <f>IFERROR(IF($CU100&gt;=2000,COUNTIFS('R-6'!$G$8:$G$1008,"&gt;=1",'R-6'!$H$8:$H$1008,$CU100),0),0)</f>
        <v>0</v>
      </c>
      <c r="CY100" s="909"/>
      <c r="CZ100" s="910"/>
      <c r="DA100" s="908">
        <f>IFERROR(IF($CU100&gt;=2000,COUNTIFS('R-7'!$H$9:$H$1008,"&gt;=1",'R-7'!$I$9:$I$1008,$CU100),0),0)</f>
        <v>0</v>
      </c>
      <c r="DB100" s="909"/>
      <c r="DC100" s="910"/>
      <c r="DD100" s="908">
        <f>IFERROR(IF($CU100&gt;=2000,COUNTIFS('R-8'!$G$13:$G$1012,"&gt;=1",'R-8'!$H$13:$H$1012,$CU100),0),0)</f>
        <v>0</v>
      </c>
      <c r="DE100" s="909"/>
      <c r="DF100" s="910"/>
      <c r="DG100" s="908">
        <f>IFERROR(IF($CU100&gt;=2000,COUNTIFS('R-8क'!$G$10:$G$1009,"&gt;=1",'R-8क'!$H$10:$H$1009,$CU100),0),0)</f>
        <v>0</v>
      </c>
      <c r="DH100" s="909"/>
      <c r="DI100" s="910"/>
      <c r="DJ100" s="911"/>
      <c r="DK100" s="912"/>
      <c r="DL100" s="913"/>
      <c r="DM100" s="914">
        <f t="shared" si="73"/>
        <v>0</v>
      </c>
      <c r="DN100" s="915"/>
      <c r="DO100" s="916"/>
      <c r="DP100" s="97">
        <v>84</v>
      </c>
      <c r="DQ100" s="97">
        <f t="shared" si="74"/>
        <v>0</v>
      </c>
      <c r="DR100" s="97">
        <f t="shared" si="75"/>
        <v>0</v>
      </c>
      <c r="DS100" s="97">
        <f t="shared" si="76"/>
        <v>0</v>
      </c>
      <c r="DT100" s="97">
        <f t="shared" si="77"/>
        <v>0</v>
      </c>
      <c r="DU100" s="4">
        <f t="shared" si="57"/>
        <v>200</v>
      </c>
      <c r="DV100" s="4">
        <f t="shared" si="54"/>
        <v>0</v>
      </c>
      <c r="DW100" s="4">
        <f t="shared" si="55"/>
        <v>0</v>
      </c>
      <c r="DX100" s="4">
        <f t="shared" si="58"/>
        <v>0</v>
      </c>
    </row>
    <row r="101" spans="1:128" ht="24" customHeight="1" x14ac:dyDescent="0.25">
      <c r="A101" s="4">
        <f t="shared" si="67"/>
        <v>47</v>
      </c>
      <c r="B101" s="4">
        <f>IFERROR(IF($A$5&gt;=A101,SMALL('R-6'!$F$8:$F$1008,$A$6+A101),0),0)</f>
        <v>0</v>
      </c>
      <c r="C101" s="4">
        <f>IFERROR(IF(B$5&gt;=$A101,SMALL('R-7'!$G$9:$G$1008,B$6+$A101),0),0)</f>
        <v>0</v>
      </c>
      <c r="D101" s="4">
        <f>IFERROR(IF(C$5&gt;=$A101,SMALL('R-8'!$F$13:$F$1012,C$6+$A101),0),0)</f>
        <v>0</v>
      </c>
      <c r="E101" s="4">
        <f>IFERROR(IF(D$5&gt;=$A101,SMALL('R-8क'!$F$10:$F$1009,D$6+$A101),0),0)</f>
        <v>0</v>
      </c>
      <c r="F101" s="4">
        <f t="shared" si="63"/>
        <v>0</v>
      </c>
      <c r="G101" s="4">
        <f t="shared" si="64"/>
        <v>0</v>
      </c>
      <c r="H101" s="4">
        <f t="shared" si="65"/>
        <v>0</v>
      </c>
      <c r="I101" s="4">
        <f t="shared" si="66"/>
        <v>0</v>
      </c>
      <c r="O101" s="241">
        <f t="shared" si="68"/>
        <v>0</v>
      </c>
      <c r="P101" s="894">
        <f>IFERROR(IF($O101&gt;=1,VLOOKUP($B101,'R-6'!$G$8:$AL$1008,2,0),0),0)</f>
        <v>0</v>
      </c>
      <c r="Q101" s="895"/>
      <c r="R101" s="896"/>
      <c r="S101" s="846" t="str">
        <f>IFERROR(IF($O101&gt;=1,VLOOKUP($B101,'R-6'!$G$8:$AL$1008,4,0),""),"")</f>
        <v/>
      </c>
      <c r="T101" s="847"/>
      <c r="U101" s="848"/>
      <c r="V101" s="846" t="str">
        <f>IFERROR(IF($O101&gt;=1,VLOOKUP($B101,'R-6'!$G$8:$AL$1008,6,0),""),"")</f>
        <v/>
      </c>
      <c r="W101" s="897"/>
      <c r="X101" s="897"/>
      <c r="Y101" s="884" t="str">
        <f>IFERROR(IF($O101&gt;=1,VLOOKUP($B101,'R-6'!$G$8:$AL$1008,8,0),""),"")</f>
        <v/>
      </c>
      <c r="Z101" s="898"/>
      <c r="AA101" s="544" t="str">
        <f>IFERROR(IF($O101&gt;=1,VLOOKUP($B101,'R-6'!$G$8:$AL$1008,28,0),""),"")</f>
        <v/>
      </c>
      <c r="AB101" s="545"/>
      <c r="AC101" s="849"/>
      <c r="AD101" s="883"/>
      <c r="AE101" s="884"/>
      <c r="AF101" s="885"/>
      <c r="AG101" s="883"/>
      <c r="AH101" s="884"/>
      <c r="AI101" s="885"/>
      <c r="AJ101" s="241">
        <f t="shared" si="69"/>
        <v>0</v>
      </c>
      <c r="AK101" s="894">
        <f>IFERROR(IF($AJ101&gt;=1,VLOOKUP($C101,'R-7'!$H$9:$AD$1008,2,0),0),0)</f>
        <v>0</v>
      </c>
      <c r="AL101" s="895"/>
      <c r="AM101" s="896"/>
      <c r="AN101" s="846" t="str">
        <f>IFERROR(IF($AJ101&gt;=1,VLOOKUP($C101,'R-7'!$H$9:$AD$1008,4,0),""),"")</f>
        <v/>
      </c>
      <c r="AO101" s="847"/>
      <c r="AP101" s="848"/>
      <c r="AQ101" s="241" t="str">
        <f>IFERROR(IF($AJ101&gt;=1,VLOOKUP($C101,'R-7'!$H$9:$AD$1008,6,0),""),"")</f>
        <v/>
      </c>
      <c r="AR101" s="883" t="str">
        <f>IFERROR(IF($AJ101&gt;=1,VLOOKUP($C101,'R-7'!$H$9:$AD$1008,7,0),""),"")</f>
        <v/>
      </c>
      <c r="AS101" s="885"/>
      <c r="AT101" s="846" t="str">
        <f>IFERROR(IF($AJ101&gt;=1,VLOOKUP($C101,'R-7'!$H$9:$AD$1008,9,0),""),"")</f>
        <v/>
      </c>
      <c r="AU101" s="847"/>
      <c r="AV101" s="848"/>
      <c r="AW101" s="844" t="str">
        <f>IFERROR(IF($AJ101&gt;=1,VLOOKUP($C101,'R-7'!$H$9:$AD$1008,14,0),""),"")</f>
        <v/>
      </c>
      <c r="AX101" s="844"/>
      <c r="AY101" s="844"/>
      <c r="AZ101" s="844"/>
      <c r="BA101" s="844"/>
      <c r="BB101" s="844"/>
      <c r="BC101" s="844"/>
      <c r="BD101" s="844"/>
      <c r="BE101" s="241">
        <f t="shared" si="70"/>
        <v>0</v>
      </c>
      <c r="BF101" s="845">
        <f>IFERROR(IF($BE101&gt;=1,VLOOKUP($D101,'R-8'!$G$13:$AG$1012,2,0),0),0)</f>
        <v>0</v>
      </c>
      <c r="BG101" s="845"/>
      <c r="BH101" s="845"/>
      <c r="BI101" s="846" t="str">
        <f>IFERROR(IF($BE101&gt;=1,VLOOKUP($D101,'R-8'!$G$13:$AG$1012,3,0),""),"")</f>
        <v/>
      </c>
      <c r="BJ101" s="847"/>
      <c r="BK101" s="847"/>
      <c r="BL101" s="848"/>
      <c r="BM101" s="844" t="str">
        <f>IFERROR(IF($BE101&gt;=1,VLOOKUP($D101,'R-8'!$G$13:$AG$1012,5,0),""),"")</f>
        <v/>
      </c>
      <c r="BN101" s="844"/>
      <c r="BO101" s="844" t="str">
        <f>IFERROR(IF($BE101&gt;=1,VLOOKUP($D101,'R-8'!$G$13:$AG$1012,6,0),""),"")</f>
        <v/>
      </c>
      <c r="BP101" s="844"/>
      <c r="BQ101" s="846" t="str">
        <f>IFERROR(IF($BE101&gt;=1,VLOOKUP($D101,'R-8'!$G$13:$AG$1012,2,0),""),"")</f>
        <v/>
      </c>
      <c r="BR101" s="847"/>
      <c r="BS101" s="848"/>
      <c r="BT101" s="844"/>
      <c r="BU101" s="844"/>
      <c r="BV101" s="844"/>
      <c r="BW101" s="844"/>
      <c r="BX101" s="844"/>
      <c r="BY101" s="844"/>
      <c r="BZ101" s="241">
        <f t="shared" si="71"/>
        <v>0</v>
      </c>
      <c r="CA101" s="845">
        <f>IFERROR(IF($BZ101&gt;=1,VLOOKUP($E101,'R-8क'!$G$10:$AA$1009,2,0),0),0)</f>
        <v>0</v>
      </c>
      <c r="CB101" s="845"/>
      <c r="CC101" s="845"/>
      <c r="CD101" s="846" t="str">
        <f>IFERROR(IF($BZ101&gt;=1,VLOOKUP($E101,'R-8क'!$G$10:$AA$1009,3,0),""),"")</f>
        <v/>
      </c>
      <c r="CE101" s="847"/>
      <c r="CF101" s="848"/>
      <c r="CG101" s="846" t="str">
        <f>IFERROR(IF($BZ101&gt;=1,VLOOKUP($E101,'R-8क'!$G$10:$AA$1009,4,0),""),"")</f>
        <v/>
      </c>
      <c r="CH101" s="847"/>
      <c r="CI101" s="847"/>
      <c r="CJ101" s="848"/>
      <c r="CK101" s="242" t="str">
        <f>IFERROR(IF($BZ101&gt;=1,VLOOKUP($E101,'R-8क'!$G$10:$AA$1009,6,0),""),"")</f>
        <v/>
      </c>
      <c r="CL101" s="243" t="str">
        <f>IFERROR(IF($BZ101&gt;=1,VLOOKUP($E101,'R-8क'!$G$10:$AA$1009,7,0),""),"")</f>
        <v/>
      </c>
      <c r="CM101" s="544" t="str">
        <f>IFERROR(IF($BZ101&gt;=1,VLOOKUP($E101,'R-8क'!$G$10:$AA$1009,8,0),""),"")</f>
        <v/>
      </c>
      <c r="CN101" s="545"/>
      <c r="CO101" s="849"/>
      <c r="CP101" s="850" t="str">
        <f>IFERROR(IF($BZ101&gt;=1,VLOOKUP($E101,'R-8क'!$G$10:$AA$1009,16,0),""),"")</f>
        <v/>
      </c>
      <c r="CQ101" s="850"/>
      <c r="CR101" s="850"/>
      <c r="CS101" s="851"/>
      <c r="CT101" s="851"/>
      <c r="CU101" s="928">
        <f t="shared" si="72"/>
        <v>0</v>
      </c>
      <c r="CV101" s="929"/>
      <c r="CW101" s="930"/>
      <c r="CX101" s="908">
        <f>IFERROR(IF($CU101&gt;=2000,COUNTIFS('R-6'!$G$8:$G$1008,"&gt;=1",'R-6'!$H$8:$H$1008,$CU101),0),0)</f>
        <v>0</v>
      </c>
      <c r="CY101" s="909"/>
      <c r="CZ101" s="910"/>
      <c r="DA101" s="908">
        <f>IFERROR(IF($CU101&gt;=2000,COUNTIFS('R-7'!$H$9:$H$1008,"&gt;=1",'R-7'!$I$9:$I$1008,$CU101),0),0)</f>
        <v>0</v>
      </c>
      <c r="DB101" s="909"/>
      <c r="DC101" s="910"/>
      <c r="DD101" s="908">
        <f>IFERROR(IF($CU101&gt;=2000,COUNTIFS('R-8'!$G$13:$G$1012,"&gt;=1",'R-8'!$H$13:$H$1012,$CU101),0),0)</f>
        <v>0</v>
      </c>
      <c r="DE101" s="909"/>
      <c r="DF101" s="910"/>
      <c r="DG101" s="908">
        <f>IFERROR(IF($CU101&gt;=2000,COUNTIFS('R-8क'!$G$10:$G$1009,"&gt;=1",'R-8क'!$H$10:$H$1009,$CU101),0),0)</f>
        <v>0</v>
      </c>
      <c r="DH101" s="909"/>
      <c r="DI101" s="910"/>
      <c r="DJ101" s="911"/>
      <c r="DK101" s="912"/>
      <c r="DL101" s="913"/>
      <c r="DM101" s="914">
        <f t="shared" si="73"/>
        <v>0</v>
      </c>
      <c r="DN101" s="915"/>
      <c r="DO101" s="916"/>
      <c r="DP101" s="97">
        <v>85</v>
      </c>
      <c r="DQ101" s="97">
        <f t="shared" si="74"/>
        <v>0</v>
      </c>
      <c r="DR101" s="97">
        <f t="shared" si="75"/>
        <v>0</v>
      </c>
      <c r="DS101" s="97">
        <f t="shared" si="76"/>
        <v>0</v>
      </c>
      <c r="DT101" s="97">
        <f t="shared" si="77"/>
        <v>0</v>
      </c>
      <c r="DU101" s="4">
        <f t="shared" si="57"/>
        <v>200</v>
      </c>
      <c r="DV101" s="4">
        <f t="shared" si="54"/>
        <v>0</v>
      </c>
      <c r="DW101" s="4">
        <f t="shared" si="55"/>
        <v>0</v>
      </c>
      <c r="DX101" s="4">
        <f t="shared" si="58"/>
        <v>0</v>
      </c>
    </row>
    <row r="102" spans="1:128" ht="24" customHeight="1" x14ac:dyDescent="0.25">
      <c r="A102" s="4">
        <f t="shared" si="67"/>
        <v>48</v>
      </c>
      <c r="B102" s="4">
        <f>IFERROR(IF($A$5&gt;=A102,SMALL('R-6'!$F$8:$F$1008,$A$6+A102),0),0)</f>
        <v>0</v>
      </c>
      <c r="C102" s="4">
        <f>IFERROR(IF(B$5&gt;=$A102,SMALL('R-7'!$G$9:$G$1008,B$6+$A102),0),0)</f>
        <v>0</v>
      </c>
      <c r="D102" s="4">
        <f>IFERROR(IF(C$5&gt;=$A102,SMALL('R-8'!$F$13:$F$1012,C$6+$A102),0),0)</f>
        <v>0</v>
      </c>
      <c r="E102" s="4">
        <f>IFERROR(IF(D$5&gt;=$A102,SMALL('R-8क'!$F$10:$F$1009,D$6+$A102),0),0)</f>
        <v>0</v>
      </c>
      <c r="F102" s="4">
        <f t="shared" si="63"/>
        <v>0</v>
      </c>
      <c r="G102" s="4">
        <f t="shared" si="64"/>
        <v>0</v>
      </c>
      <c r="H102" s="4">
        <f t="shared" si="65"/>
        <v>0</v>
      </c>
      <c r="I102" s="4">
        <f t="shared" si="66"/>
        <v>0</v>
      </c>
      <c r="O102" s="241">
        <f t="shared" si="68"/>
        <v>0</v>
      </c>
      <c r="P102" s="894">
        <f>IFERROR(IF($O102&gt;=1,VLOOKUP($B102,'R-6'!$G$8:$AL$1008,2,0),0),0)</f>
        <v>0</v>
      </c>
      <c r="Q102" s="895"/>
      <c r="R102" s="896"/>
      <c r="S102" s="846" t="str">
        <f>IFERROR(IF($O102&gt;=1,VLOOKUP($B102,'R-6'!$G$8:$AL$1008,4,0),""),"")</f>
        <v/>
      </c>
      <c r="T102" s="847"/>
      <c r="U102" s="848"/>
      <c r="V102" s="846" t="str">
        <f>IFERROR(IF($O102&gt;=1,VLOOKUP($B102,'R-6'!$G$8:$AL$1008,6,0),""),"")</f>
        <v/>
      </c>
      <c r="W102" s="897"/>
      <c r="X102" s="897"/>
      <c r="Y102" s="884" t="str">
        <f>IFERROR(IF($O102&gt;=1,VLOOKUP($B102,'R-6'!$G$8:$AL$1008,8,0),""),"")</f>
        <v/>
      </c>
      <c r="Z102" s="898"/>
      <c r="AA102" s="544" t="str">
        <f>IFERROR(IF($O102&gt;=1,VLOOKUP($B102,'R-6'!$G$8:$AL$1008,28,0),""),"")</f>
        <v/>
      </c>
      <c r="AB102" s="545"/>
      <c r="AC102" s="849"/>
      <c r="AD102" s="883"/>
      <c r="AE102" s="884"/>
      <c r="AF102" s="885"/>
      <c r="AG102" s="883"/>
      <c r="AH102" s="884"/>
      <c r="AI102" s="885"/>
      <c r="AJ102" s="241">
        <f t="shared" si="69"/>
        <v>0</v>
      </c>
      <c r="AK102" s="894">
        <f>IFERROR(IF($AJ102&gt;=1,VLOOKUP($C102,'R-7'!$H$9:$AD$1008,2,0),0),0)</f>
        <v>0</v>
      </c>
      <c r="AL102" s="895"/>
      <c r="AM102" s="896"/>
      <c r="AN102" s="846" t="str">
        <f>IFERROR(IF($AJ102&gt;=1,VLOOKUP($C102,'R-7'!$H$9:$AD$1008,4,0),""),"")</f>
        <v/>
      </c>
      <c r="AO102" s="847"/>
      <c r="AP102" s="848"/>
      <c r="AQ102" s="241" t="str">
        <f>IFERROR(IF($AJ102&gt;=1,VLOOKUP($C102,'R-7'!$H$9:$AD$1008,6,0),""),"")</f>
        <v/>
      </c>
      <c r="AR102" s="883" t="str">
        <f>IFERROR(IF($AJ102&gt;=1,VLOOKUP($C102,'R-7'!$H$9:$AD$1008,7,0),""),"")</f>
        <v/>
      </c>
      <c r="AS102" s="885"/>
      <c r="AT102" s="846" t="str">
        <f>IFERROR(IF($AJ102&gt;=1,VLOOKUP($C102,'R-7'!$H$9:$AD$1008,9,0),""),"")</f>
        <v/>
      </c>
      <c r="AU102" s="847"/>
      <c r="AV102" s="848"/>
      <c r="AW102" s="844" t="str">
        <f>IFERROR(IF($AJ102&gt;=1,VLOOKUP($C102,'R-7'!$H$9:$AD$1008,14,0),""),"")</f>
        <v/>
      </c>
      <c r="AX102" s="844"/>
      <c r="AY102" s="844"/>
      <c r="AZ102" s="844"/>
      <c r="BA102" s="844"/>
      <c r="BB102" s="844"/>
      <c r="BC102" s="844"/>
      <c r="BD102" s="844"/>
      <c r="BE102" s="241">
        <f t="shared" si="70"/>
        <v>0</v>
      </c>
      <c r="BF102" s="845">
        <f>IFERROR(IF($BE102&gt;=1,VLOOKUP($D102,'R-8'!$G$13:$AG$1012,2,0),0),0)</f>
        <v>0</v>
      </c>
      <c r="BG102" s="845"/>
      <c r="BH102" s="845"/>
      <c r="BI102" s="846" t="str">
        <f>IFERROR(IF($BE102&gt;=1,VLOOKUP($D102,'R-8'!$G$13:$AG$1012,3,0),""),"")</f>
        <v/>
      </c>
      <c r="BJ102" s="847"/>
      <c r="BK102" s="847"/>
      <c r="BL102" s="848"/>
      <c r="BM102" s="844" t="str">
        <f>IFERROR(IF($BE102&gt;=1,VLOOKUP($D102,'R-8'!$G$13:$AG$1012,5,0),""),"")</f>
        <v/>
      </c>
      <c r="BN102" s="844"/>
      <c r="BO102" s="844" t="str">
        <f>IFERROR(IF($BE102&gt;=1,VLOOKUP($D102,'R-8'!$G$13:$AG$1012,6,0),""),"")</f>
        <v/>
      </c>
      <c r="BP102" s="844"/>
      <c r="BQ102" s="846" t="str">
        <f>IFERROR(IF($BE102&gt;=1,VLOOKUP($D102,'R-8'!$G$13:$AG$1012,2,0),""),"")</f>
        <v/>
      </c>
      <c r="BR102" s="847"/>
      <c r="BS102" s="848"/>
      <c r="BT102" s="844"/>
      <c r="BU102" s="844"/>
      <c r="BV102" s="844"/>
      <c r="BW102" s="844"/>
      <c r="BX102" s="844"/>
      <c r="BY102" s="844"/>
      <c r="BZ102" s="241">
        <f t="shared" si="71"/>
        <v>0</v>
      </c>
      <c r="CA102" s="845">
        <f>IFERROR(IF($BZ102&gt;=1,VLOOKUP($E102,'R-8क'!$G$10:$AA$1009,2,0),0),0)</f>
        <v>0</v>
      </c>
      <c r="CB102" s="845"/>
      <c r="CC102" s="845"/>
      <c r="CD102" s="846" t="str">
        <f>IFERROR(IF($BZ102&gt;=1,VLOOKUP($E102,'R-8क'!$G$10:$AA$1009,3,0),""),"")</f>
        <v/>
      </c>
      <c r="CE102" s="847"/>
      <c r="CF102" s="848"/>
      <c r="CG102" s="846" t="str">
        <f>IFERROR(IF($BZ102&gt;=1,VLOOKUP($E102,'R-8क'!$G$10:$AA$1009,4,0),""),"")</f>
        <v/>
      </c>
      <c r="CH102" s="847"/>
      <c r="CI102" s="847"/>
      <c r="CJ102" s="848"/>
      <c r="CK102" s="242" t="str">
        <f>IFERROR(IF($BZ102&gt;=1,VLOOKUP($E102,'R-8क'!$G$10:$AA$1009,6,0),""),"")</f>
        <v/>
      </c>
      <c r="CL102" s="243" t="str">
        <f>IFERROR(IF($BZ102&gt;=1,VLOOKUP($E102,'R-8क'!$G$10:$AA$1009,7,0),""),"")</f>
        <v/>
      </c>
      <c r="CM102" s="544" t="str">
        <f>IFERROR(IF($BZ102&gt;=1,VLOOKUP($E102,'R-8क'!$G$10:$AA$1009,8,0),""),"")</f>
        <v/>
      </c>
      <c r="CN102" s="545"/>
      <c r="CO102" s="849"/>
      <c r="CP102" s="850" t="str">
        <f>IFERROR(IF($BZ102&gt;=1,VLOOKUP($E102,'R-8क'!$G$10:$AA$1009,16,0),""),"")</f>
        <v/>
      </c>
      <c r="CQ102" s="850"/>
      <c r="CR102" s="850"/>
      <c r="CS102" s="851"/>
      <c r="CT102" s="851"/>
      <c r="CU102" s="928">
        <f t="shared" si="72"/>
        <v>0</v>
      </c>
      <c r="CV102" s="929"/>
      <c r="CW102" s="930"/>
      <c r="CX102" s="908">
        <f>IFERROR(IF($CU102&gt;=2000,COUNTIFS('R-6'!$G$8:$G$1008,"&gt;=1",'R-6'!$H$8:$H$1008,$CU102),0),0)</f>
        <v>0</v>
      </c>
      <c r="CY102" s="909"/>
      <c r="CZ102" s="910"/>
      <c r="DA102" s="908">
        <f>IFERROR(IF($CU102&gt;=2000,COUNTIFS('R-7'!$H$9:$H$1008,"&gt;=1",'R-7'!$I$9:$I$1008,$CU102),0),0)</f>
        <v>0</v>
      </c>
      <c r="DB102" s="909"/>
      <c r="DC102" s="910"/>
      <c r="DD102" s="908">
        <f>IFERROR(IF($CU102&gt;=2000,COUNTIFS('R-8'!$G$13:$G$1012,"&gt;=1",'R-8'!$H$13:$H$1012,$CU102),0),0)</f>
        <v>0</v>
      </c>
      <c r="DE102" s="909"/>
      <c r="DF102" s="910"/>
      <c r="DG102" s="908">
        <f>IFERROR(IF($CU102&gt;=2000,COUNTIFS('R-8क'!$G$10:$G$1009,"&gt;=1",'R-8क'!$H$10:$H$1009,$CU102),0),0)</f>
        <v>0</v>
      </c>
      <c r="DH102" s="909"/>
      <c r="DI102" s="910"/>
      <c r="DJ102" s="911"/>
      <c r="DK102" s="912"/>
      <c r="DL102" s="913"/>
      <c r="DM102" s="914">
        <f t="shared" si="73"/>
        <v>0</v>
      </c>
      <c r="DN102" s="915"/>
      <c r="DO102" s="916"/>
      <c r="DP102" s="97">
        <v>86</v>
      </c>
      <c r="DQ102" s="97">
        <f t="shared" si="74"/>
        <v>0</v>
      </c>
      <c r="DR102" s="97">
        <f t="shared" si="75"/>
        <v>0</v>
      </c>
      <c r="DS102" s="97">
        <f t="shared" si="76"/>
        <v>0</v>
      </c>
      <c r="DT102" s="97">
        <f t="shared" si="77"/>
        <v>0</v>
      </c>
      <c r="DU102" s="4">
        <f t="shared" si="57"/>
        <v>200</v>
      </c>
      <c r="DV102" s="4">
        <f t="shared" si="54"/>
        <v>0</v>
      </c>
      <c r="DW102" s="4">
        <f t="shared" si="55"/>
        <v>0</v>
      </c>
      <c r="DX102" s="4">
        <f t="shared" si="58"/>
        <v>0</v>
      </c>
    </row>
    <row r="103" spans="1:128" ht="24" customHeight="1" x14ac:dyDescent="0.25">
      <c r="A103" s="4">
        <f t="shared" si="67"/>
        <v>49</v>
      </c>
      <c r="B103" s="4">
        <f>IFERROR(IF($A$5&gt;=A103,SMALL('R-6'!$F$8:$F$1008,$A$6+A103),0),0)</f>
        <v>0</v>
      </c>
      <c r="C103" s="4">
        <f>IFERROR(IF(B$5&gt;=$A103,SMALL('R-7'!$G$9:$G$1008,B$6+$A103),0),0)</f>
        <v>0</v>
      </c>
      <c r="D103" s="4">
        <f>IFERROR(IF(C$5&gt;=$A103,SMALL('R-8'!$F$13:$F$1012,C$6+$A103),0),0)</f>
        <v>0</v>
      </c>
      <c r="E103" s="4">
        <f>IFERROR(IF(D$5&gt;=$A103,SMALL('R-8क'!$F$10:$F$1009,D$6+$A103),0),0)</f>
        <v>0</v>
      </c>
      <c r="F103" s="4">
        <f t="shared" si="63"/>
        <v>0</v>
      </c>
      <c r="G103" s="4">
        <f t="shared" si="64"/>
        <v>0</v>
      </c>
      <c r="H103" s="4">
        <f t="shared" si="65"/>
        <v>0</v>
      </c>
      <c r="I103" s="4">
        <f t="shared" si="66"/>
        <v>0</v>
      </c>
      <c r="O103" s="241">
        <f t="shared" si="68"/>
        <v>0</v>
      </c>
      <c r="P103" s="894">
        <f>IFERROR(IF($O103&gt;=1,VLOOKUP($B103,'R-6'!$G$8:$AL$1008,2,0),0),0)</f>
        <v>0</v>
      </c>
      <c r="Q103" s="895"/>
      <c r="R103" s="896"/>
      <c r="S103" s="846" t="str">
        <f>IFERROR(IF($O103&gt;=1,VLOOKUP($B103,'R-6'!$G$8:$AL$1008,4,0),""),"")</f>
        <v/>
      </c>
      <c r="T103" s="847"/>
      <c r="U103" s="848"/>
      <c r="V103" s="846" t="str">
        <f>IFERROR(IF($O103&gt;=1,VLOOKUP($B103,'R-6'!$G$8:$AL$1008,6,0),""),"")</f>
        <v/>
      </c>
      <c r="W103" s="897"/>
      <c r="X103" s="897"/>
      <c r="Y103" s="884" t="str">
        <f>IFERROR(IF($O103&gt;=1,VLOOKUP($B103,'R-6'!$G$8:$AL$1008,8,0),""),"")</f>
        <v/>
      </c>
      <c r="Z103" s="898"/>
      <c r="AA103" s="544" t="str">
        <f>IFERROR(IF($O103&gt;=1,VLOOKUP($B103,'R-6'!$G$8:$AL$1008,28,0),""),"")</f>
        <v/>
      </c>
      <c r="AB103" s="545"/>
      <c r="AC103" s="849"/>
      <c r="AD103" s="883"/>
      <c r="AE103" s="884"/>
      <c r="AF103" s="885"/>
      <c r="AG103" s="883"/>
      <c r="AH103" s="884"/>
      <c r="AI103" s="885"/>
      <c r="AJ103" s="241">
        <f t="shared" si="69"/>
        <v>0</v>
      </c>
      <c r="AK103" s="894">
        <f>IFERROR(IF($AJ103&gt;=1,VLOOKUP($C103,'R-7'!$H$9:$AD$1008,2,0),0),0)</f>
        <v>0</v>
      </c>
      <c r="AL103" s="895"/>
      <c r="AM103" s="896"/>
      <c r="AN103" s="846" t="str">
        <f>IFERROR(IF($AJ103&gt;=1,VLOOKUP($C103,'R-7'!$H$9:$AD$1008,4,0),""),"")</f>
        <v/>
      </c>
      <c r="AO103" s="847"/>
      <c r="AP103" s="848"/>
      <c r="AQ103" s="241" t="str">
        <f>IFERROR(IF($AJ103&gt;=1,VLOOKUP($C103,'R-7'!$H$9:$AD$1008,6,0),""),"")</f>
        <v/>
      </c>
      <c r="AR103" s="883" t="str">
        <f>IFERROR(IF($AJ103&gt;=1,VLOOKUP($C103,'R-7'!$H$9:$AD$1008,7,0),""),"")</f>
        <v/>
      </c>
      <c r="AS103" s="885"/>
      <c r="AT103" s="846" t="str">
        <f>IFERROR(IF($AJ103&gt;=1,VLOOKUP($C103,'R-7'!$H$9:$AD$1008,9,0),""),"")</f>
        <v/>
      </c>
      <c r="AU103" s="847"/>
      <c r="AV103" s="848"/>
      <c r="AW103" s="844" t="str">
        <f>IFERROR(IF($AJ103&gt;=1,VLOOKUP($C103,'R-7'!$H$9:$AD$1008,14,0),""),"")</f>
        <v/>
      </c>
      <c r="AX103" s="844"/>
      <c r="AY103" s="844"/>
      <c r="AZ103" s="844"/>
      <c r="BA103" s="844"/>
      <c r="BB103" s="844"/>
      <c r="BC103" s="844"/>
      <c r="BD103" s="844"/>
      <c r="BE103" s="241">
        <f t="shared" si="70"/>
        <v>0</v>
      </c>
      <c r="BF103" s="845">
        <f>IFERROR(IF($BE103&gt;=1,VLOOKUP($D103,'R-8'!$G$13:$AG$1012,2,0),0),0)</f>
        <v>0</v>
      </c>
      <c r="BG103" s="845"/>
      <c r="BH103" s="845"/>
      <c r="BI103" s="846" t="str">
        <f>IFERROR(IF($BE103&gt;=1,VLOOKUP($D103,'R-8'!$G$13:$AG$1012,3,0),""),"")</f>
        <v/>
      </c>
      <c r="BJ103" s="847"/>
      <c r="BK103" s="847"/>
      <c r="BL103" s="848"/>
      <c r="BM103" s="844" t="str">
        <f>IFERROR(IF($BE103&gt;=1,VLOOKUP($D103,'R-8'!$G$13:$AG$1012,5,0),""),"")</f>
        <v/>
      </c>
      <c r="BN103" s="844"/>
      <c r="BO103" s="844" t="str">
        <f>IFERROR(IF($BE103&gt;=1,VLOOKUP($D103,'R-8'!$G$13:$AG$1012,6,0),""),"")</f>
        <v/>
      </c>
      <c r="BP103" s="844"/>
      <c r="BQ103" s="846" t="str">
        <f>IFERROR(IF($BE103&gt;=1,VLOOKUP($D103,'R-8'!$G$13:$AG$1012,2,0),""),"")</f>
        <v/>
      </c>
      <c r="BR103" s="847"/>
      <c r="BS103" s="848"/>
      <c r="BT103" s="844"/>
      <c r="BU103" s="844"/>
      <c r="BV103" s="844"/>
      <c r="BW103" s="844"/>
      <c r="BX103" s="844"/>
      <c r="BY103" s="844"/>
      <c r="BZ103" s="241">
        <f t="shared" si="71"/>
        <v>0</v>
      </c>
      <c r="CA103" s="845">
        <f>IFERROR(IF($BZ103&gt;=1,VLOOKUP($E103,'R-8क'!$G$10:$AA$1009,2,0),0),0)</f>
        <v>0</v>
      </c>
      <c r="CB103" s="845"/>
      <c r="CC103" s="845"/>
      <c r="CD103" s="846" t="str">
        <f>IFERROR(IF($BZ103&gt;=1,VLOOKUP($E103,'R-8क'!$G$10:$AA$1009,3,0),""),"")</f>
        <v/>
      </c>
      <c r="CE103" s="847"/>
      <c r="CF103" s="848"/>
      <c r="CG103" s="846" t="str">
        <f>IFERROR(IF($BZ103&gt;=1,VLOOKUP($E103,'R-8क'!$G$10:$AA$1009,4,0),""),"")</f>
        <v/>
      </c>
      <c r="CH103" s="847"/>
      <c r="CI103" s="847"/>
      <c r="CJ103" s="848"/>
      <c r="CK103" s="242" t="str">
        <f>IFERROR(IF($BZ103&gt;=1,VLOOKUP($E103,'R-8क'!$G$10:$AA$1009,6,0),""),"")</f>
        <v/>
      </c>
      <c r="CL103" s="243" t="str">
        <f>IFERROR(IF($BZ103&gt;=1,VLOOKUP($E103,'R-8क'!$G$10:$AA$1009,7,0),""),"")</f>
        <v/>
      </c>
      <c r="CM103" s="544" t="str">
        <f>IFERROR(IF($BZ103&gt;=1,VLOOKUP($E103,'R-8क'!$G$10:$AA$1009,8,0),""),"")</f>
        <v/>
      </c>
      <c r="CN103" s="545"/>
      <c r="CO103" s="849"/>
      <c r="CP103" s="850" t="str">
        <f>IFERROR(IF($BZ103&gt;=1,VLOOKUP($E103,'R-8क'!$G$10:$AA$1009,16,0),""),"")</f>
        <v/>
      </c>
      <c r="CQ103" s="850"/>
      <c r="CR103" s="850"/>
      <c r="CS103" s="851"/>
      <c r="CT103" s="851"/>
      <c r="CU103" s="928">
        <f t="shared" si="72"/>
        <v>0</v>
      </c>
      <c r="CV103" s="929"/>
      <c r="CW103" s="930"/>
      <c r="CX103" s="908">
        <f>IFERROR(IF($CU103&gt;=2000,COUNTIFS('R-6'!$G$8:$G$1008,"&gt;=1",'R-6'!$H$8:$H$1008,$CU103),0),0)</f>
        <v>0</v>
      </c>
      <c r="CY103" s="909"/>
      <c r="CZ103" s="910"/>
      <c r="DA103" s="908">
        <f>IFERROR(IF($CU103&gt;=2000,COUNTIFS('R-7'!$H$9:$H$1008,"&gt;=1",'R-7'!$I$9:$I$1008,$CU103),0),0)</f>
        <v>0</v>
      </c>
      <c r="DB103" s="909"/>
      <c r="DC103" s="910"/>
      <c r="DD103" s="908">
        <f>IFERROR(IF($CU103&gt;=2000,COUNTIFS('R-8'!$G$13:$G$1012,"&gt;=1",'R-8'!$H$13:$H$1012,$CU103),0),0)</f>
        <v>0</v>
      </c>
      <c r="DE103" s="909"/>
      <c r="DF103" s="910"/>
      <c r="DG103" s="908">
        <f>IFERROR(IF($CU103&gt;=2000,COUNTIFS('R-8क'!$G$10:$G$1009,"&gt;=1",'R-8क'!$H$10:$H$1009,$CU103),0),0)</f>
        <v>0</v>
      </c>
      <c r="DH103" s="909"/>
      <c r="DI103" s="910"/>
      <c r="DJ103" s="911"/>
      <c r="DK103" s="912"/>
      <c r="DL103" s="913"/>
      <c r="DM103" s="914">
        <f t="shared" si="73"/>
        <v>0</v>
      </c>
      <c r="DN103" s="915"/>
      <c r="DO103" s="916"/>
      <c r="DP103" s="97">
        <v>87</v>
      </c>
      <c r="DQ103" s="97">
        <f t="shared" si="74"/>
        <v>0</v>
      </c>
      <c r="DR103" s="97">
        <f t="shared" si="75"/>
        <v>0</v>
      </c>
      <c r="DS103" s="97">
        <f t="shared" si="76"/>
        <v>0</v>
      </c>
      <c r="DT103" s="97">
        <f t="shared" si="77"/>
        <v>0</v>
      </c>
      <c r="DU103" s="4">
        <f t="shared" si="57"/>
        <v>200</v>
      </c>
      <c r="DV103" s="4">
        <f t="shared" si="54"/>
        <v>0</v>
      </c>
      <c r="DW103" s="4">
        <f t="shared" si="55"/>
        <v>0</v>
      </c>
      <c r="DX103" s="4">
        <f t="shared" si="58"/>
        <v>0</v>
      </c>
    </row>
    <row r="104" spans="1:128" ht="24" customHeight="1" x14ac:dyDescent="0.25">
      <c r="A104" s="4">
        <f t="shared" si="67"/>
        <v>50</v>
      </c>
      <c r="B104" s="4">
        <f>IFERROR(IF($A$5&gt;=A104,SMALL('R-6'!$F$8:$F$1008,$A$6+A104),0),0)</f>
        <v>0</v>
      </c>
      <c r="C104" s="4">
        <f>IFERROR(IF(B$5&gt;=$A104,SMALL('R-7'!$G$9:$G$1008,B$6+$A104),0),0)</f>
        <v>0</v>
      </c>
      <c r="D104" s="4">
        <f>IFERROR(IF(C$5&gt;=$A104,SMALL('R-8'!$F$13:$F$1012,C$6+$A104),0),0)</f>
        <v>0</v>
      </c>
      <c r="E104" s="4">
        <f>IFERROR(IF(D$5&gt;=$A104,SMALL('R-8क'!$F$10:$F$1009,D$6+$A104),0),0)</f>
        <v>0</v>
      </c>
      <c r="F104" s="4">
        <f t="shared" si="63"/>
        <v>0</v>
      </c>
      <c r="G104" s="4">
        <f t="shared" si="64"/>
        <v>0</v>
      </c>
      <c r="H104" s="4">
        <f t="shared" si="65"/>
        <v>0</v>
      </c>
      <c r="I104" s="4">
        <f t="shared" si="66"/>
        <v>0</v>
      </c>
      <c r="O104" s="241">
        <f t="shared" si="68"/>
        <v>0</v>
      </c>
      <c r="P104" s="894">
        <f>IFERROR(IF($O104&gt;=1,VLOOKUP($B104,'R-6'!$G$8:$AL$1008,2,0),0),0)</f>
        <v>0</v>
      </c>
      <c r="Q104" s="895"/>
      <c r="R104" s="896"/>
      <c r="S104" s="846" t="str">
        <f>IFERROR(IF($O104&gt;=1,VLOOKUP($B104,'R-6'!$G$8:$AL$1008,4,0),""),"")</f>
        <v/>
      </c>
      <c r="T104" s="847"/>
      <c r="U104" s="848"/>
      <c r="V104" s="846" t="str">
        <f>IFERROR(IF($O104&gt;=1,VLOOKUP($B104,'R-6'!$G$8:$AL$1008,6,0),""),"")</f>
        <v/>
      </c>
      <c r="W104" s="897"/>
      <c r="X104" s="897"/>
      <c r="Y104" s="884" t="str">
        <f>IFERROR(IF($O104&gt;=1,VLOOKUP($B104,'R-6'!$G$8:$AL$1008,8,0),""),"")</f>
        <v/>
      </c>
      <c r="Z104" s="898"/>
      <c r="AA104" s="544" t="str">
        <f>IFERROR(IF($O104&gt;=1,VLOOKUP($B104,'R-6'!$G$8:$AL$1008,28,0),""),"")</f>
        <v/>
      </c>
      <c r="AB104" s="545"/>
      <c r="AC104" s="849"/>
      <c r="AD104" s="883"/>
      <c r="AE104" s="884"/>
      <c r="AF104" s="885"/>
      <c r="AG104" s="883"/>
      <c r="AH104" s="884"/>
      <c r="AI104" s="885"/>
      <c r="AJ104" s="241">
        <f t="shared" si="69"/>
        <v>0</v>
      </c>
      <c r="AK104" s="894">
        <f>IFERROR(IF($AJ104&gt;=1,VLOOKUP($C104,'R-7'!$H$9:$AD$1008,2,0),0),0)</f>
        <v>0</v>
      </c>
      <c r="AL104" s="895"/>
      <c r="AM104" s="896"/>
      <c r="AN104" s="846" t="str">
        <f>IFERROR(IF($AJ104&gt;=1,VLOOKUP($C104,'R-7'!$H$9:$AD$1008,4,0),""),"")</f>
        <v/>
      </c>
      <c r="AO104" s="847"/>
      <c r="AP104" s="848"/>
      <c r="AQ104" s="241" t="str">
        <f>IFERROR(IF($AJ104&gt;=1,VLOOKUP($C104,'R-7'!$H$9:$AD$1008,6,0),""),"")</f>
        <v/>
      </c>
      <c r="AR104" s="883" t="str">
        <f>IFERROR(IF($AJ104&gt;=1,VLOOKUP($C104,'R-7'!$H$9:$AD$1008,7,0),""),"")</f>
        <v/>
      </c>
      <c r="AS104" s="885"/>
      <c r="AT104" s="846" t="str">
        <f>IFERROR(IF($AJ104&gt;=1,VLOOKUP($C104,'R-7'!$H$9:$AD$1008,9,0),""),"")</f>
        <v/>
      </c>
      <c r="AU104" s="847"/>
      <c r="AV104" s="848"/>
      <c r="AW104" s="844" t="str">
        <f>IFERROR(IF($AJ104&gt;=1,VLOOKUP($C104,'R-7'!$H$9:$AD$1008,14,0),""),"")</f>
        <v/>
      </c>
      <c r="AX104" s="844"/>
      <c r="AY104" s="844"/>
      <c r="AZ104" s="844"/>
      <c r="BA104" s="844"/>
      <c r="BB104" s="844"/>
      <c r="BC104" s="844"/>
      <c r="BD104" s="844"/>
      <c r="BE104" s="241">
        <f t="shared" si="70"/>
        <v>0</v>
      </c>
      <c r="BF104" s="845">
        <f>IFERROR(IF($BE104&gt;=1,VLOOKUP($D104,'R-8'!$G$13:$AG$1012,2,0),0),0)</f>
        <v>0</v>
      </c>
      <c r="BG104" s="845"/>
      <c r="BH104" s="845"/>
      <c r="BI104" s="846" t="str">
        <f>IFERROR(IF($BE104&gt;=1,VLOOKUP($D104,'R-8'!$G$13:$AG$1012,3,0),""),"")</f>
        <v/>
      </c>
      <c r="BJ104" s="847"/>
      <c r="BK104" s="847"/>
      <c r="BL104" s="848"/>
      <c r="BM104" s="844" t="str">
        <f>IFERROR(IF($BE104&gt;=1,VLOOKUP($D104,'R-8'!$G$13:$AG$1012,5,0),""),"")</f>
        <v/>
      </c>
      <c r="BN104" s="844"/>
      <c r="BO104" s="844" t="str">
        <f>IFERROR(IF($BE104&gt;=1,VLOOKUP($D104,'R-8'!$G$13:$AG$1012,6,0),""),"")</f>
        <v/>
      </c>
      <c r="BP104" s="844"/>
      <c r="BQ104" s="846" t="str">
        <f>IFERROR(IF($BE104&gt;=1,VLOOKUP($D104,'R-8'!$G$13:$AG$1012,2,0),""),"")</f>
        <v/>
      </c>
      <c r="BR104" s="847"/>
      <c r="BS104" s="848"/>
      <c r="BT104" s="844"/>
      <c r="BU104" s="844"/>
      <c r="BV104" s="844"/>
      <c r="BW104" s="844"/>
      <c r="BX104" s="844"/>
      <c r="BY104" s="844"/>
      <c r="BZ104" s="241">
        <f t="shared" si="71"/>
        <v>0</v>
      </c>
      <c r="CA104" s="845">
        <f>IFERROR(IF($BZ104&gt;=1,VLOOKUP($E104,'R-8क'!$G$10:$AA$1009,2,0),0),0)</f>
        <v>0</v>
      </c>
      <c r="CB104" s="845"/>
      <c r="CC104" s="845"/>
      <c r="CD104" s="846" t="str">
        <f>IFERROR(IF($BZ104&gt;=1,VLOOKUP($E104,'R-8क'!$G$10:$AA$1009,3,0),""),"")</f>
        <v/>
      </c>
      <c r="CE104" s="847"/>
      <c r="CF104" s="848"/>
      <c r="CG104" s="846" t="str">
        <f>IFERROR(IF($BZ104&gt;=1,VLOOKUP($E104,'R-8क'!$G$10:$AA$1009,4,0),""),"")</f>
        <v/>
      </c>
      <c r="CH104" s="847"/>
      <c r="CI104" s="847"/>
      <c r="CJ104" s="848"/>
      <c r="CK104" s="242" t="str">
        <f>IFERROR(IF($BZ104&gt;=1,VLOOKUP($E104,'R-8क'!$G$10:$AA$1009,6,0),""),"")</f>
        <v/>
      </c>
      <c r="CL104" s="243" t="str">
        <f>IFERROR(IF($BZ104&gt;=1,VLOOKUP($E104,'R-8क'!$G$10:$AA$1009,7,0),""),"")</f>
        <v/>
      </c>
      <c r="CM104" s="544" t="str">
        <f>IFERROR(IF($BZ104&gt;=1,VLOOKUP($E104,'R-8क'!$G$10:$AA$1009,8,0),""),"")</f>
        <v/>
      </c>
      <c r="CN104" s="545"/>
      <c r="CO104" s="849"/>
      <c r="CP104" s="850" t="str">
        <f>IFERROR(IF($BZ104&gt;=1,VLOOKUP($E104,'R-8क'!$G$10:$AA$1009,16,0),""),"")</f>
        <v/>
      </c>
      <c r="CQ104" s="850"/>
      <c r="CR104" s="850"/>
      <c r="CS104" s="851"/>
      <c r="CT104" s="851"/>
      <c r="CU104" s="928">
        <f t="shared" si="72"/>
        <v>0</v>
      </c>
      <c r="CV104" s="929"/>
      <c r="CW104" s="930"/>
      <c r="CX104" s="908">
        <f>IFERROR(IF($CU104&gt;=2000,COUNTIFS('R-6'!$G$8:$G$1008,"&gt;=1",'R-6'!$H$8:$H$1008,$CU104),0),0)</f>
        <v>0</v>
      </c>
      <c r="CY104" s="909"/>
      <c r="CZ104" s="910"/>
      <c r="DA104" s="908">
        <f>IFERROR(IF($CU104&gt;=2000,COUNTIFS('R-7'!$H$9:$H$1008,"&gt;=1",'R-7'!$I$9:$I$1008,$CU104),0),0)</f>
        <v>0</v>
      </c>
      <c r="DB104" s="909"/>
      <c r="DC104" s="910"/>
      <c r="DD104" s="908">
        <f>IFERROR(IF($CU104&gt;=2000,COUNTIFS('R-8'!$G$13:$G$1012,"&gt;=1",'R-8'!$H$13:$H$1012,$CU104),0),0)</f>
        <v>0</v>
      </c>
      <c r="DE104" s="909"/>
      <c r="DF104" s="910"/>
      <c r="DG104" s="908">
        <f>IFERROR(IF($CU104&gt;=2000,COUNTIFS('R-8क'!$G$10:$G$1009,"&gt;=1",'R-8क'!$H$10:$H$1009,$CU104),0),0)</f>
        <v>0</v>
      </c>
      <c r="DH104" s="909"/>
      <c r="DI104" s="910"/>
      <c r="DJ104" s="911"/>
      <c r="DK104" s="912"/>
      <c r="DL104" s="913"/>
      <c r="DM104" s="914">
        <f t="shared" si="73"/>
        <v>0</v>
      </c>
      <c r="DN104" s="915"/>
      <c r="DO104" s="916"/>
      <c r="DP104" s="97">
        <v>88</v>
      </c>
      <c r="DQ104" s="97">
        <f t="shared" si="74"/>
        <v>0</v>
      </c>
      <c r="DR104" s="97">
        <f t="shared" si="75"/>
        <v>0</v>
      </c>
      <c r="DS104" s="97">
        <f t="shared" si="76"/>
        <v>0</v>
      </c>
      <c r="DT104" s="97">
        <f t="shared" si="77"/>
        <v>0</v>
      </c>
      <c r="DU104" s="4">
        <f t="shared" si="57"/>
        <v>200</v>
      </c>
      <c r="DV104" s="4">
        <f t="shared" si="54"/>
        <v>0</v>
      </c>
      <c r="DW104" s="4">
        <f t="shared" si="55"/>
        <v>0</v>
      </c>
      <c r="DX104" s="4">
        <f t="shared" si="58"/>
        <v>0</v>
      </c>
    </row>
    <row r="105" spans="1:128" ht="24" customHeight="1" x14ac:dyDescent="0.25">
      <c r="A105" s="4">
        <f t="shared" si="67"/>
        <v>51</v>
      </c>
      <c r="B105" s="4">
        <f>IFERROR(IF($A$5&gt;=A105,SMALL('R-6'!$F$8:$F$1008,$A$6+A105),0),0)</f>
        <v>0</v>
      </c>
      <c r="C105" s="4">
        <f>IFERROR(IF(B$5&gt;=$A105,SMALL('R-7'!$G$9:$G$1008,B$6+$A105),0),0)</f>
        <v>0</v>
      </c>
      <c r="D105" s="4">
        <f>IFERROR(IF(C$5&gt;=$A105,SMALL('R-8'!$F$13:$F$1012,C$6+$A105),0),0)</f>
        <v>0</v>
      </c>
      <c r="E105" s="4">
        <f>IFERROR(IF(D$5&gt;=$A105,SMALL('R-8क'!$F$10:$F$1009,D$6+$A105),0),0)</f>
        <v>0</v>
      </c>
      <c r="F105" s="4">
        <f t="shared" si="63"/>
        <v>0</v>
      </c>
      <c r="G105" s="4">
        <f t="shared" si="64"/>
        <v>0</v>
      </c>
      <c r="H105" s="4">
        <f t="shared" si="65"/>
        <v>0</v>
      </c>
      <c r="I105" s="4">
        <f t="shared" si="66"/>
        <v>0</v>
      </c>
      <c r="O105" s="241">
        <f t="shared" si="68"/>
        <v>0</v>
      </c>
      <c r="P105" s="894">
        <f>IFERROR(IF($O105&gt;=1,VLOOKUP($B105,'R-6'!$G$8:$AL$1008,2,0),0),0)</f>
        <v>0</v>
      </c>
      <c r="Q105" s="895"/>
      <c r="R105" s="896"/>
      <c r="S105" s="846" t="str">
        <f>IFERROR(IF($O105&gt;=1,VLOOKUP($B105,'R-6'!$G$8:$AL$1008,4,0),""),"")</f>
        <v/>
      </c>
      <c r="T105" s="847"/>
      <c r="U105" s="848"/>
      <c r="V105" s="846" t="str">
        <f>IFERROR(IF($O105&gt;=1,VLOOKUP($B105,'R-6'!$G$8:$AL$1008,6,0),""),"")</f>
        <v/>
      </c>
      <c r="W105" s="897"/>
      <c r="X105" s="897"/>
      <c r="Y105" s="884" t="str">
        <f>IFERROR(IF($O105&gt;=1,VLOOKUP($B105,'R-6'!$G$8:$AL$1008,8,0),""),"")</f>
        <v/>
      </c>
      <c r="Z105" s="898"/>
      <c r="AA105" s="544" t="str">
        <f>IFERROR(IF($O105&gt;=1,VLOOKUP($B105,'R-6'!$G$8:$AL$1008,28,0),""),"")</f>
        <v/>
      </c>
      <c r="AB105" s="545"/>
      <c r="AC105" s="849"/>
      <c r="AD105" s="883"/>
      <c r="AE105" s="884"/>
      <c r="AF105" s="885"/>
      <c r="AG105" s="883"/>
      <c r="AH105" s="884"/>
      <c r="AI105" s="885"/>
      <c r="AJ105" s="241">
        <f t="shared" si="69"/>
        <v>0</v>
      </c>
      <c r="AK105" s="894">
        <f>IFERROR(IF($AJ105&gt;=1,VLOOKUP($C105,'R-7'!$H$9:$AD$1008,2,0),0),0)</f>
        <v>0</v>
      </c>
      <c r="AL105" s="895"/>
      <c r="AM105" s="896"/>
      <c r="AN105" s="846" t="str">
        <f>IFERROR(IF($AJ105&gt;=1,VLOOKUP($C105,'R-7'!$H$9:$AD$1008,4,0),""),"")</f>
        <v/>
      </c>
      <c r="AO105" s="847"/>
      <c r="AP105" s="848"/>
      <c r="AQ105" s="241" t="str">
        <f>IFERROR(IF($AJ105&gt;=1,VLOOKUP($C105,'R-7'!$H$9:$AD$1008,6,0),""),"")</f>
        <v/>
      </c>
      <c r="AR105" s="883" t="str">
        <f>IFERROR(IF($AJ105&gt;=1,VLOOKUP($C105,'R-7'!$H$9:$AD$1008,7,0),""),"")</f>
        <v/>
      </c>
      <c r="AS105" s="885"/>
      <c r="AT105" s="846" t="str">
        <f>IFERROR(IF($AJ105&gt;=1,VLOOKUP($C105,'R-7'!$H$9:$AD$1008,9,0),""),"")</f>
        <v/>
      </c>
      <c r="AU105" s="847"/>
      <c r="AV105" s="848"/>
      <c r="AW105" s="844" t="str">
        <f>IFERROR(IF($AJ105&gt;=1,VLOOKUP($C105,'R-7'!$H$9:$AD$1008,14,0),""),"")</f>
        <v/>
      </c>
      <c r="AX105" s="844"/>
      <c r="AY105" s="844"/>
      <c r="AZ105" s="844"/>
      <c r="BA105" s="844"/>
      <c r="BB105" s="844"/>
      <c r="BC105" s="844"/>
      <c r="BD105" s="844"/>
      <c r="BE105" s="241">
        <f t="shared" si="70"/>
        <v>0</v>
      </c>
      <c r="BF105" s="845">
        <f>IFERROR(IF($BE105&gt;=1,VLOOKUP($D105,'R-8'!$G$13:$AG$1012,2,0),0),0)</f>
        <v>0</v>
      </c>
      <c r="BG105" s="845"/>
      <c r="BH105" s="845"/>
      <c r="BI105" s="846" t="str">
        <f>IFERROR(IF($BE105&gt;=1,VLOOKUP($D105,'R-8'!$G$13:$AG$1012,3,0),""),"")</f>
        <v/>
      </c>
      <c r="BJ105" s="847"/>
      <c r="BK105" s="847"/>
      <c r="BL105" s="848"/>
      <c r="BM105" s="844" t="str">
        <f>IFERROR(IF($BE105&gt;=1,VLOOKUP($D105,'R-8'!$G$13:$AG$1012,5,0),""),"")</f>
        <v/>
      </c>
      <c r="BN105" s="844"/>
      <c r="BO105" s="844" t="str">
        <f>IFERROR(IF($BE105&gt;=1,VLOOKUP($D105,'R-8'!$G$13:$AG$1012,6,0),""),"")</f>
        <v/>
      </c>
      <c r="BP105" s="844"/>
      <c r="BQ105" s="846" t="str">
        <f>IFERROR(IF($BE105&gt;=1,VLOOKUP($D105,'R-8'!$G$13:$AG$1012,2,0),""),"")</f>
        <v/>
      </c>
      <c r="BR105" s="847"/>
      <c r="BS105" s="848"/>
      <c r="BT105" s="844"/>
      <c r="BU105" s="844"/>
      <c r="BV105" s="844"/>
      <c r="BW105" s="844"/>
      <c r="BX105" s="844"/>
      <c r="BY105" s="844"/>
      <c r="BZ105" s="241">
        <f t="shared" si="71"/>
        <v>0</v>
      </c>
      <c r="CA105" s="845">
        <f>IFERROR(IF($BZ105&gt;=1,VLOOKUP($E105,'R-8क'!$G$10:$AA$1009,2,0),0),0)</f>
        <v>0</v>
      </c>
      <c r="CB105" s="845"/>
      <c r="CC105" s="845"/>
      <c r="CD105" s="846" t="str">
        <f>IFERROR(IF($BZ105&gt;=1,VLOOKUP($E105,'R-8क'!$G$10:$AA$1009,3,0),""),"")</f>
        <v/>
      </c>
      <c r="CE105" s="847"/>
      <c r="CF105" s="848"/>
      <c r="CG105" s="846" t="str">
        <f>IFERROR(IF($BZ105&gt;=1,VLOOKUP($E105,'R-8क'!$G$10:$AA$1009,4,0),""),"")</f>
        <v/>
      </c>
      <c r="CH105" s="847"/>
      <c r="CI105" s="847"/>
      <c r="CJ105" s="848"/>
      <c r="CK105" s="242" t="str">
        <f>IFERROR(IF($BZ105&gt;=1,VLOOKUP($E105,'R-8क'!$G$10:$AA$1009,6,0),""),"")</f>
        <v/>
      </c>
      <c r="CL105" s="243" t="str">
        <f>IFERROR(IF($BZ105&gt;=1,VLOOKUP($E105,'R-8क'!$G$10:$AA$1009,7,0),""),"")</f>
        <v/>
      </c>
      <c r="CM105" s="544" t="str">
        <f>IFERROR(IF($BZ105&gt;=1,VLOOKUP($E105,'R-8क'!$G$10:$AA$1009,8,0),""),"")</f>
        <v/>
      </c>
      <c r="CN105" s="545"/>
      <c r="CO105" s="849"/>
      <c r="CP105" s="850" t="str">
        <f>IFERROR(IF($BZ105&gt;=1,VLOOKUP($E105,'R-8क'!$G$10:$AA$1009,16,0),""),"")</f>
        <v/>
      </c>
      <c r="CQ105" s="850"/>
      <c r="CR105" s="850"/>
      <c r="CS105" s="851"/>
      <c r="CT105" s="851"/>
      <c r="CU105" s="928">
        <f t="shared" si="72"/>
        <v>0</v>
      </c>
      <c r="CV105" s="929"/>
      <c r="CW105" s="930"/>
      <c r="CX105" s="908">
        <f>IFERROR(IF($CU105&gt;=2000,COUNTIFS('R-6'!$G$8:$G$1008,"&gt;=1",'R-6'!$H$8:$H$1008,$CU105),0),0)</f>
        <v>0</v>
      </c>
      <c r="CY105" s="909"/>
      <c r="CZ105" s="910"/>
      <c r="DA105" s="908">
        <f>IFERROR(IF($CU105&gt;=2000,COUNTIFS('R-7'!$H$9:$H$1008,"&gt;=1",'R-7'!$I$9:$I$1008,$CU105),0),0)</f>
        <v>0</v>
      </c>
      <c r="DB105" s="909"/>
      <c r="DC105" s="910"/>
      <c r="DD105" s="908">
        <f>IFERROR(IF($CU105&gt;=2000,COUNTIFS('R-8'!$G$13:$G$1012,"&gt;=1",'R-8'!$H$13:$H$1012,$CU105),0),0)</f>
        <v>0</v>
      </c>
      <c r="DE105" s="909"/>
      <c r="DF105" s="910"/>
      <c r="DG105" s="908">
        <f>IFERROR(IF($CU105&gt;=2000,COUNTIFS('R-8क'!$G$10:$G$1009,"&gt;=1",'R-8क'!$H$10:$H$1009,$CU105),0),0)</f>
        <v>0</v>
      </c>
      <c r="DH105" s="909"/>
      <c r="DI105" s="910"/>
      <c r="DJ105" s="911"/>
      <c r="DK105" s="912"/>
      <c r="DL105" s="913"/>
      <c r="DM105" s="914">
        <f t="shared" si="73"/>
        <v>0</v>
      </c>
      <c r="DN105" s="915"/>
      <c r="DO105" s="916"/>
      <c r="DP105" s="97">
        <v>89</v>
      </c>
      <c r="DQ105" s="97">
        <f t="shared" si="74"/>
        <v>0</v>
      </c>
      <c r="DR105" s="97">
        <f t="shared" si="75"/>
        <v>0</v>
      </c>
      <c r="DS105" s="97">
        <f t="shared" si="76"/>
        <v>0</v>
      </c>
      <c r="DT105" s="97">
        <f t="shared" si="77"/>
        <v>0</v>
      </c>
      <c r="DU105" s="4">
        <f t="shared" si="57"/>
        <v>200</v>
      </c>
      <c r="DV105" s="4">
        <f t="shared" si="54"/>
        <v>0</v>
      </c>
      <c r="DW105" s="4">
        <f t="shared" si="55"/>
        <v>0</v>
      </c>
      <c r="DX105" s="4">
        <f t="shared" si="58"/>
        <v>0</v>
      </c>
    </row>
    <row r="106" spans="1:128" ht="24" customHeight="1" x14ac:dyDescent="0.25">
      <c r="A106" s="4">
        <f t="shared" si="67"/>
        <v>52</v>
      </c>
      <c r="B106" s="4">
        <f>IFERROR(IF($A$5&gt;=A106,SMALL('R-6'!$F$8:$F$1008,$A$6+A106),0),0)</f>
        <v>0</v>
      </c>
      <c r="C106" s="4">
        <f>IFERROR(IF(B$5&gt;=$A106,SMALL('R-7'!$G$9:$G$1008,B$6+$A106),0),0)</f>
        <v>0</v>
      </c>
      <c r="D106" s="4">
        <f>IFERROR(IF(C$5&gt;=$A106,SMALL('R-8'!$F$13:$F$1012,C$6+$A106),0),0)</f>
        <v>0</v>
      </c>
      <c r="E106" s="4">
        <f>IFERROR(IF(D$5&gt;=$A106,SMALL('R-8क'!$F$10:$F$1009,D$6+$A106),0),0)</f>
        <v>0</v>
      </c>
      <c r="F106" s="4">
        <f t="shared" si="63"/>
        <v>0</v>
      </c>
      <c r="G106" s="4">
        <f t="shared" si="64"/>
        <v>0</v>
      </c>
      <c r="H106" s="4">
        <f t="shared" si="65"/>
        <v>0</v>
      </c>
      <c r="I106" s="4">
        <f t="shared" si="66"/>
        <v>0</v>
      </c>
      <c r="O106" s="241">
        <f t="shared" si="68"/>
        <v>0</v>
      </c>
      <c r="P106" s="894">
        <f>IFERROR(IF($O106&gt;=1,VLOOKUP($B106,'R-6'!$G$8:$AL$1008,2,0),0),0)</f>
        <v>0</v>
      </c>
      <c r="Q106" s="895"/>
      <c r="R106" s="896"/>
      <c r="S106" s="846" t="str">
        <f>IFERROR(IF($O106&gt;=1,VLOOKUP($B106,'R-6'!$G$8:$AL$1008,4,0),""),"")</f>
        <v/>
      </c>
      <c r="T106" s="847"/>
      <c r="U106" s="848"/>
      <c r="V106" s="846" t="str">
        <f>IFERROR(IF($O106&gt;=1,VLOOKUP($B106,'R-6'!$G$8:$AL$1008,6,0),""),"")</f>
        <v/>
      </c>
      <c r="W106" s="897"/>
      <c r="X106" s="897"/>
      <c r="Y106" s="884" t="str">
        <f>IFERROR(IF($O106&gt;=1,VLOOKUP($B106,'R-6'!$G$8:$AL$1008,8,0),""),"")</f>
        <v/>
      </c>
      <c r="Z106" s="898"/>
      <c r="AA106" s="544" t="str">
        <f>IFERROR(IF($O106&gt;=1,VLOOKUP($B106,'R-6'!$G$8:$AL$1008,28,0),""),"")</f>
        <v/>
      </c>
      <c r="AB106" s="545"/>
      <c r="AC106" s="849"/>
      <c r="AD106" s="883"/>
      <c r="AE106" s="884"/>
      <c r="AF106" s="885"/>
      <c r="AG106" s="883"/>
      <c r="AH106" s="884"/>
      <c r="AI106" s="885"/>
      <c r="AJ106" s="241">
        <f t="shared" si="69"/>
        <v>0</v>
      </c>
      <c r="AK106" s="894">
        <f>IFERROR(IF($AJ106&gt;=1,VLOOKUP($C106,'R-7'!$H$9:$AD$1008,2,0),0),0)</f>
        <v>0</v>
      </c>
      <c r="AL106" s="895"/>
      <c r="AM106" s="896"/>
      <c r="AN106" s="846" t="str">
        <f>IFERROR(IF($AJ106&gt;=1,VLOOKUP($C106,'R-7'!$H$9:$AD$1008,4,0),""),"")</f>
        <v/>
      </c>
      <c r="AO106" s="847"/>
      <c r="AP106" s="848"/>
      <c r="AQ106" s="241" t="str">
        <f>IFERROR(IF($AJ106&gt;=1,VLOOKUP($C106,'R-7'!$H$9:$AD$1008,6,0),""),"")</f>
        <v/>
      </c>
      <c r="AR106" s="883" t="str">
        <f>IFERROR(IF($AJ106&gt;=1,VLOOKUP($C106,'R-7'!$H$9:$AD$1008,7,0),""),"")</f>
        <v/>
      </c>
      <c r="AS106" s="885"/>
      <c r="AT106" s="846" t="str">
        <f>IFERROR(IF($AJ106&gt;=1,VLOOKUP($C106,'R-7'!$H$9:$AD$1008,9,0),""),"")</f>
        <v/>
      </c>
      <c r="AU106" s="847"/>
      <c r="AV106" s="848"/>
      <c r="AW106" s="844" t="str">
        <f>IFERROR(IF($AJ106&gt;=1,VLOOKUP($C106,'R-7'!$H$9:$AD$1008,14,0),""),"")</f>
        <v/>
      </c>
      <c r="AX106" s="844"/>
      <c r="AY106" s="844"/>
      <c r="AZ106" s="844"/>
      <c r="BA106" s="844"/>
      <c r="BB106" s="844"/>
      <c r="BC106" s="844"/>
      <c r="BD106" s="844"/>
      <c r="BE106" s="241">
        <f t="shared" si="70"/>
        <v>0</v>
      </c>
      <c r="BF106" s="845">
        <f>IFERROR(IF($BE106&gt;=1,VLOOKUP($D106,'R-8'!$G$13:$AG$1012,2,0),0),0)</f>
        <v>0</v>
      </c>
      <c r="BG106" s="845"/>
      <c r="BH106" s="845"/>
      <c r="BI106" s="846" t="str">
        <f>IFERROR(IF($BE106&gt;=1,VLOOKUP($D106,'R-8'!$G$13:$AG$1012,3,0),""),"")</f>
        <v/>
      </c>
      <c r="BJ106" s="847"/>
      <c r="BK106" s="847"/>
      <c r="BL106" s="848"/>
      <c r="BM106" s="844" t="str">
        <f>IFERROR(IF($BE106&gt;=1,VLOOKUP($D106,'R-8'!$G$13:$AG$1012,5,0),""),"")</f>
        <v/>
      </c>
      <c r="BN106" s="844"/>
      <c r="BO106" s="844" t="str">
        <f>IFERROR(IF($BE106&gt;=1,VLOOKUP($D106,'R-8'!$G$13:$AG$1012,6,0),""),"")</f>
        <v/>
      </c>
      <c r="BP106" s="844"/>
      <c r="BQ106" s="846" t="str">
        <f>IFERROR(IF($BE106&gt;=1,VLOOKUP($D106,'R-8'!$G$13:$AG$1012,2,0),""),"")</f>
        <v/>
      </c>
      <c r="BR106" s="847"/>
      <c r="BS106" s="848"/>
      <c r="BT106" s="844"/>
      <c r="BU106" s="844"/>
      <c r="BV106" s="844"/>
      <c r="BW106" s="844"/>
      <c r="BX106" s="844"/>
      <c r="BY106" s="844"/>
      <c r="BZ106" s="241">
        <f t="shared" si="71"/>
        <v>0</v>
      </c>
      <c r="CA106" s="845">
        <f>IFERROR(IF($BZ106&gt;=1,VLOOKUP($E106,'R-8क'!$G$10:$AA$1009,2,0),0),0)</f>
        <v>0</v>
      </c>
      <c r="CB106" s="845"/>
      <c r="CC106" s="845"/>
      <c r="CD106" s="846" t="str">
        <f>IFERROR(IF($BZ106&gt;=1,VLOOKUP($E106,'R-8क'!$G$10:$AA$1009,3,0),""),"")</f>
        <v/>
      </c>
      <c r="CE106" s="847"/>
      <c r="CF106" s="848"/>
      <c r="CG106" s="846" t="str">
        <f>IFERROR(IF($BZ106&gt;=1,VLOOKUP($E106,'R-8क'!$G$10:$AA$1009,4,0),""),"")</f>
        <v/>
      </c>
      <c r="CH106" s="847"/>
      <c r="CI106" s="847"/>
      <c r="CJ106" s="848"/>
      <c r="CK106" s="242" t="str">
        <f>IFERROR(IF($BZ106&gt;=1,VLOOKUP($E106,'R-8क'!$G$10:$AA$1009,6,0),""),"")</f>
        <v/>
      </c>
      <c r="CL106" s="243" t="str">
        <f>IFERROR(IF($BZ106&gt;=1,VLOOKUP($E106,'R-8क'!$G$10:$AA$1009,7,0),""),"")</f>
        <v/>
      </c>
      <c r="CM106" s="544" t="str">
        <f>IFERROR(IF($BZ106&gt;=1,VLOOKUP($E106,'R-8क'!$G$10:$AA$1009,8,0),""),"")</f>
        <v/>
      </c>
      <c r="CN106" s="545"/>
      <c r="CO106" s="849"/>
      <c r="CP106" s="850" t="str">
        <f>IFERROR(IF($BZ106&gt;=1,VLOOKUP($E106,'R-8क'!$G$10:$AA$1009,16,0),""),"")</f>
        <v/>
      </c>
      <c r="CQ106" s="850"/>
      <c r="CR106" s="850"/>
      <c r="CS106" s="851"/>
      <c r="CT106" s="851"/>
      <c r="CU106" s="928">
        <f t="shared" si="72"/>
        <v>0</v>
      </c>
      <c r="CV106" s="929"/>
      <c r="CW106" s="930"/>
      <c r="CX106" s="908">
        <f>IFERROR(IF($CU106&gt;=2000,COUNTIFS('R-6'!$G$8:$G$1008,"&gt;=1",'R-6'!$H$8:$H$1008,$CU106),0),0)</f>
        <v>0</v>
      </c>
      <c r="CY106" s="909"/>
      <c r="CZ106" s="910"/>
      <c r="DA106" s="908">
        <f>IFERROR(IF($CU106&gt;=2000,COUNTIFS('R-7'!$H$9:$H$1008,"&gt;=1",'R-7'!$I$9:$I$1008,$CU106),0),0)</f>
        <v>0</v>
      </c>
      <c r="DB106" s="909"/>
      <c r="DC106" s="910"/>
      <c r="DD106" s="908">
        <f>IFERROR(IF($CU106&gt;=2000,COUNTIFS('R-8'!$G$13:$G$1012,"&gt;=1",'R-8'!$H$13:$H$1012,$CU106),0),0)</f>
        <v>0</v>
      </c>
      <c r="DE106" s="909"/>
      <c r="DF106" s="910"/>
      <c r="DG106" s="908">
        <f>IFERROR(IF($CU106&gt;=2000,COUNTIFS('R-8क'!$G$10:$G$1009,"&gt;=1",'R-8क'!$H$10:$H$1009,$CU106),0),0)</f>
        <v>0</v>
      </c>
      <c r="DH106" s="909"/>
      <c r="DI106" s="910"/>
      <c r="DJ106" s="911"/>
      <c r="DK106" s="912"/>
      <c r="DL106" s="913"/>
      <c r="DM106" s="914">
        <f t="shared" si="73"/>
        <v>0</v>
      </c>
      <c r="DN106" s="915"/>
      <c r="DO106" s="916"/>
      <c r="DP106" s="97">
        <v>90</v>
      </c>
      <c r="DQ106" s="97">
        <f t="shared" si="74"/>
        <v>0</v>
      </c>
      <c r="DR106" s="97">
        <f t="shared" si="75"/>
        <v>0</v>
      </c>
      <c r="DS106" s="97">
        <f t="shared" si="76"/>
        <v>0</v>
      </c>
      <c r="DT106" s="97">
        <f t="shared" si="77"/>
        <v>0</v>
      </c>
      <c r="DU106" s="4">
        <f t="shared" si="57"/>
        <v>200</v>
      </c>
      <c r="DV106" s="4">
        <f t="shared" si="54"/>
        <v>0</v>
      </c>
      <c r="DW106" s="4">
        <f t="shared" si="55"/>
        <v>0</v>
      </c>
      <c r="DX106" s="4">
        <f t="shared" si="58"/>
        <v>0</v>
      </c>
    </row>
    <row r="107" spans="1:128" ht="24" customHeight="1" x14ac:dyDescent="0.25">
      <c r="A107" s="4">
        <f t="shared" si="67"/>
        <v>53</v>
      </c>
      <c r="B107" s="4">
        <f>IFERROR(IF($A$5&gt;=A107,SMALL('R-6'!$F$8:$F$1008,$A$6+A107),0),0)</f>
        <v>0</v>
      </c>
      <c r="C107" s="4">
        <f>IFERROR(IF(B$5&gt;=$A107,SMALL('R-7'!$G$9:$G$1008,B$6+$A107),0),0)</f>
        <v>0</v>
      </c>
      <c r="D107" s="4">
        <f>IFERROR(IF(C$5&gt;=$A107,SMALL('R-8'!$F$13:$F$1012,C$6+$A107),0),0)</f>
        <v>0</v>
      </c>
      <c r="E107" s="4">
        <f>IFERROR(IF(D$5&gt;=$A107,SMALL('R-8क'!$F$10:$F$1009,D$6+$A107),0),0)</f>
        <v>0</v>
      </c>
      <c r="F107" s="4">
        <f t="shared" si="63"/>
        <v>0</v>
      </c>
      <c r="G107" s="4">
        <f t="shared" si="64"/>
        <v>0</v>
      </c>
      <c r="H107" s="4">
        <f t="shared" si="65"/>
        <v>0</v>
      </c>
      <c r="I107" s="4">
        <f t="shared" si="66"/>
        <v>0</v>
      </c>
      <c r="O107" s="241">
        <f t="shared" si="68"/>
        <v>0</v>
      </c>
      <c r="P107" s="894">
        <f>IFERROR(IF($O107&gt;=1,VLOOKUP($B107,'R-6'!$G$8:$AL$1008,2,0),0),0)</f>
        <v>0</v>
      </c>
      <c r="Q107" s="895"/>
      <c r="R107" s="896"/>
      <c r="S107" s="846" t="str">
        <f>IFERROR(IF($O107&gt;=1,VLOOKUP($B107,'R-6'!$G$8:$AL$1008,4,0),""),"")</f>
        <v/>
      </c>
      <c r="T107" s="847"/>
      <c r="U107" s="848"/>
      <c r="V107" s="846" t="str">
        <f>IFERROR(IF($O107&gt;=1,VLOOKUP($B107,'R-6'!$G$8:$AL$1008,6,0),""),"")</f>
        <v/>
      </c>
      <c r="W107" s="897"/>
      <c r="X107" s="897"/>
      <c r="Y107" s="884" t="str">
        <f>IFERROR(IF($O107&gt;=1,VLOOKUP($B107,'R-6'!$G$8:$AL$1008,8,0),""),"")</f>
        <v/>
      </c>
      <c r="Z107" s="898"/>
      <c r="AA107" s="544" t="str">
        <f>IFERROR(IF($O107&gt;=1,VLOOKUP($B107,'R-6'!$G$8:$AL$1008,28,0),""),"")</f>
        <v/>
      </c>
      <c r="AB107" s="545"/>
      <c r="AC107" s="849"/>
      <c r="AD107" s="883"/>
      <c r="AE107" s="884"/>
      <c r="AF107" s="885"/>
      <c r="AG107" s="883"/>
      <c r="AH107" s="884"/>
      <c r="AI107" s="885"/>
      <c r="AJ107" s="241">
        <f t="shared" si="69"/>
        <v>0</v>
      </c>
      <c r="AK107" s="894">
        <f>IFERROR(IF($AJ107&gt;=1,VLOOKUP($C107,'R-7'!$H$9:$AD$1008,2,0),0),0)</f>
        <v>0</v>
      </c>
      <c r="AL107" s="895"/>
      <c r="AM107" s="896"/>
      <c r="AN107" s="846" t="str">
        <f>IFERROR(IF($AJ107&gt;=1,VLOOKUP($C107,'R-7'!$H$9:$AD$1008,4,0),""),"")</f>
        <v/>
      </c>
      <c r="AO107" s="847"/>
      <c r="AP107" s="848"/>
      <c r="AQ107" s="241" t="str">
        <f>IFERROR(IF($AJ107&gt;=1,VLOOKUP($C107,'R-7'!$H$9:$AD$1008,6,0),""),"")</f>
        <v/>
      </c>
      <c r="AR107" s="883" t="str">
        <f>IFERROR(IF($AJ107&gt;=1,VLOOKUP($C107,'R-7'!$H$9:$AD$1008,7,0),""),"")</f>
        <v/>
      </c>
      <c r="AS107" s="885"/>
      <c r="AT107" s="846" t="str">
        <f>IFERROR(IF($AJ107&gt;=1,VLOOKUP($C107,'R-7'!$H$9:$AD$1008,9,0),""),"")</f>
        <v/>
      </c>
      <c r="AU107" s="847"/>
      <c r="AV107" s="848"/>
      <c r="AW107" s="844" t="str">
        <f>IFERROR(IF($AJ107&gt;=1,VLOOKUP($C107,'R-7'!$H$9:$AD$1008,14,0),""),"")</f>
        <v/>
      </c>
      <c r="AX107" s="844"/>
      <c r="AY107" s="844"/>
      <c r="AZ107" s="844"/>
      <c r="BA107" s="844"/>
      <c r="BB107" s="844"/>
      <c r="BC107" s="844"/>
      <c r="BD107" s="844"/>
      <c r="BE107" s="241">
        <f t="shared" si="70"/>
        <v>0</v>
      </c>
      <c r="BF107" s="845">
        <f>IFERROR(IF($BE107&gt;=1,VLOOKUP($D107,'R-8'!$G$13:$AG$1012,2,0),0),0)</f>
        <v>0</v>
      </c>
      <c r="BG107" s="845"/>
      <c r="BH107" s="845"/>
      <c r="BI107" s="846" t="str">
        <f>IFERROR(IF($BE107&gt;=1,VLOOKUP($D107,'R-8'!$G$13:$AG$1012,3,0),""),"")</f>
        <v/>
      </c>
      <c r="BJ107" s="847"/>
      <c r="BK107" s="847"/>
      <c r="BL107" s="848"/>
      <c r="BM107" s="844" t="str">
        <f>IFERROR(IF($BE107&gt;=1,VLOOKUP($D107,'R-8'!$G$13:$AG$1012,5,0),""),"")</f>
        <v/>
      </c>
      <c r="BN107" s="844"/>
      <c r="BO107" s="844" t="str">
        <f>IFERROR(IF($BE107&gt;=1,VLOOKUP($D107,'R-8'!$G$13:$AG$1012,6,0),""),"")</f>
        <v/>
      </c>
      <c r="BP107" s="844"/>
      <c r="BQ107" s="846" t="str">
        <f>IFERROR(IF($BE107&gt;=1,VLOOKUP($D107,'R-8'!$G$13:$AG$1012,2,0),""),"")</f>
        <v/>
      </c>
      <c r="BR107" s="847"/>
      <c r="BS107" s="848"/>
      <c r="BT107" s="844"/>
      <c r="BU107" s="844"/>
      <c r="BV107" s="844"/>
      <c r="BW107" s="844"/>
      <c r="BX107" s="844"/>
      <c r="BY107" s="844"/>
      <c r="BZ107" s="241">
        <f t="shared" si="71"/>
        <v>0</v>
      </c>
      <c r="CA107" s="845">
        <f>IFERROR(IF($BZ107&gt;=1,VLOOKUP($E107,'R-8क'!$G$10:$AA$1009,2,0),0),0)</f>
        <v>0</v>
      </c>
      <c r="CB107" s="845"/>
      <c r="CC107" s="845"/>
      <c r="CD107" s="846" t="str">
        <f>IFERROR(IF($BZ107&gt;=1,VLOOKUP($E107,'R-8क'!$G$10:$AA$1009,3,0),""),"")</f>
        <v/>
      </c>
      <c r="CE107" s="847"/>
      <c r="CF107" s="848"/>
      <c r="CG107" s="846" t="str">
        <f>IFERROR(IF($BZ107&gt;=1,VLOOKUP($E107,'R-8क'!$G$10:$AA$1009,4,0),""),"")</f>
        <v/>
      </c>
      <c r="CH107" s="847"/>
      <c r="CI107" s="847"/>
      <c r="CJ107" s="848"/>
      <c r="CK107" s="242" t="str">
        <f>IFERROR(IF($BZ107&gt;=1,VLOOKUP($E107,'R-8क'!$G$10:$AA$1009,6,0),""),"")</f>
        <v/>
      </c>
      <c r="CL107" s="243" t="str">
        <f>IFERROR(IF($BZ107&gt;=1,VLOOKUP($E107,'R-8क'!$G$10:$AA$1009,7,0),""),"")</f>
        <v/>
      </c>
      <c r="CM107" s="544" t="str">
        <f>IFERROR(IF($BZ107&gt;=1,VLOOKUP($E107,'R-8क'!$G$10:$AA$1009,8,0),""),"")</f>
        <v/>
      </c>
      <c r="CN107" s="545"/>
      <c r="CO107" s="849"/>
      <c r="CP107" s="850" t="str">
        <f>IFERROR(IF($BZ107&gt;=1,VLOOKUP($E107,'R-8क'!$G$10:$AA$1009,16,0),""),"")</f>
        <v/>
      </c>
      <c r="CQ107" s="850"/>
      <c r="CR107" s="850"/>
      <c r="CS107" s="851"/>
      <c r="CT107" s="851"/>
      <c r="CU107" s="928">
        <f t="shared" si="72"/>
        <v>0</v>
      </c>
      <c r="CV107" s="929"/>
      <c r="CW107" s="930"/>
      <c r="CX107" s="908">
        <f>IFERROR(IF($CU107&gt;=2000,COUNTIFS('R-6'!$G$8:$G$1008,"&gt;=1",'R-6'!$H$8:$H$1008,$CU107),0),0)</f>
        <v>0</v>
      </c>
      <c r="CY107" s="909"/>
      <c r="CZ107" s="910"/>
      <c r="DA107" s="908">
        <f>IFERROR(IF($CU107&gt;=2000,COUNTIFS('R-7'!$H$9:$H$1008,"&gt;=1",'R-7'!$I$9:$I$1008,$CU107),0),0)</f>
        <v>0</v>
      </c>
      <c r="DB107" s="909"/>
      <c r="DC107" s="910"/>
      <c r="DD107" s="908">
        <f>IFERROR(IF($CU107&gt;=2000,COUNTIFS('R-8'!$G$13:$G$1012,"&gt;=1",'R-8'!$H$13:$H$1012,$CU107),0),0)</f>
        <v>0</v>
      </c>
      <c r="DE107" s="909"/>
      <c r="DF107" s="910"/>
      <c r="DG107" s="908">
        <f>IFERROR(IF($CU107&gt;=2000,COUNTIFS('R-8क'!$G$10:$G$1009,"&gt;=1",'R-8क'!$H$10:$H$1009,$CU107),0),0)</f>
        <v>0</v>
      </c>
      <c r="DH107" s="909"/>
      <c r="DI107" s="910"/>
      <c r="DJ107" s="911"/>
      <c r="DK107" s="912"/>
      <c r="DL107" s="913"/>
      <c r="DM107" s="914">
        <f t="shared" si="73"/>
        <v>0</v>
      </c>
      <c r="DN107" s="915"/>
      <c r="DO107" s="916"/>
      <c r="DP107" s="97">
        <v>91</v>
      </c>
      <c r="DQ107" s="97">
        <f t="shared" si="74"/>
        <v>0</v>
      </c>
      <c r="DR107" s="97">
        <f t="shared" si="75"/>
        <v>0</v>
      </c>
      <c r="DS107" s="97">
        <f t="shared" si="76"/>
        <v>0</v>
      </c>
      <c r="DT107" s="97">
        <f t="shared" si="77"/>
        <v>0</v>
      </c>
      <c r="DU107" s="4">
        <f t="shared" si="57"/>
        <v>200</v>
      </c>
      <c r="DV107" s="4">
        <f t="shared" si="54"/>
        <v>0</v>
      </c>
      <c r="DW107" s="4">
        <f t="shared" si="55"/>
        <v>0</v>
      </c>
      <c r="DX107" s="4">
        <f t="shared" si="58"/>
        <v>0</v>
      </c>
    </row>
    <row r="108" spans="1:128" ht="24" customHeight="1" x14ac:dyDescent="0.25">
      <c r="A108" s="4">
        <f t="shared" si="67"/>
        <v>54</v>
      </c>
      <c r="B108" s="4">
        <f>IFERROR(IF($A$5&gt;=A108,SMALL('R-6'!$F$8:$F$1008,$A$6+A108),0),0)</f>
        <v>0</v>
      </c>
      <c r="C108" s="4">
        <f>IFERROR(IF(B$5&gt;=$A108,SMALL('R-7'!$G$9:$G$1008,B$6+$A108),0),0)</f>
        <v>0</v>
      </c>
      <c r="D108" s="4">
        <f>IFERROR(IF(C$5&gt;=$A108,SMALL('R-8'!$F$13:$F$1012,C$6+$A108),0),0)</f>
        <v>0</v>
      </c>
      <c r="E108" s="4">
        <f>IFERROR(IF(D$5&gt;=$A108,SMALL('R-8क'!$F$10:$F$1009,D$6+$A108),0),0)</f>
        <v>0</v>
      </c>
      <c r="F108" s="4">
        <f t="shared" si="63"/>
        <v>0</v>
      </c>
      <c r="G108" s="4">
        <f t="shared" si="64"/>
        <v>0</v>
      </c>
      <c r="H108" s="4">
        <f t="shared" si="65"/>
        <v>0</v>
      </c>
      <c r="I108" s="4">
        <f t="shared" si="66"/>
        <v>0</v>
      </c>
      <c r="O108" s="241">
        <f t="shared" si="68"/>
        <v>0</v>
      </c>
      <c r="P108" s="894">
        <f>IFERROR(IF($O108&gt;=1,VLOOKUP($B108,'R-6'!$G$8:$AL$1008,2,0),0),0)</f>
        <v>0</v>
      </c>
      <c r="Q108" s="895"/>
      <c r="R108" s="896"/>
      <c r="S108" s="846" t="str">
        <f>IFERROR(IF($O108&gt;=1,VLOOKUP($B108,'R-6'!$G$8:$AL$1008,4,0),""),"")</f>
        <v/>
      </c>
      <c r="T108" s="847"/>
      <c r="U108" s="848"/>
      <c r="V108" s="846" t="str">
        <f>IFERROR(IF($O108&gt;=1,VLOOKUP($B108,'R-6'!$G$8:$AL$1008,6,0),""),"")</f>
        <v/>
      </c>
      <c r="W108" s="897"/>
      <c r="X108" s="897"/>
      <c r="Y108" s="884" t="str">
        <f>IFERROR(IF($O108&gt;=1,VLOOKUP($B108,'R-6'!$G$8:$AL$1008,8,0),""),"")</f>
        <v/>
      </c>
      <c r="Z108" s="898"/>
      <c r="AA108" s="544" t="str">
        <f>IFERROR(IF($O108&gt;=1,VLOOKUP($B108,'R-6'!$G$8:$AL$1008,28,0),""),"")</f>
        <v/>
      </c>
      <c r="AB108" s="545"/>
      <c r="AC108" s="849"/>
      <c r="AD108" s="883"/>
      <c r="AE108" s="884"/>
      <c r="AF108" s="885"/>
      <c r="AG108" s="883"/>
      <c r="AH108" s="884"/>
      <c r="AI108" s="885"/>
      <c r="AJ108" s="241">
        <f t="shared" si="69"/>
        <v>0</v>
      </c>
      <c r="AK108" s="894">
        <f>IFERROR(IF($AJ108&gt;=1,VLOOKUP($C108,'R-7'!$H$9:$AD$1008,2,0),0),0)</f>
        <v>0</v>
      </c>
      <c r="AL108" s="895"/>
      <c r="AM108" s="896"/>
      <c r="AN108" s="846" t="str">
        <f>IFERROR(IF($AJ108&gt;=1,VLOOKUP($C108,'R-7'!$H$9:$AD$1008,4,0),""),"")</f>
        <v/>
      </c>
      <c r="AO108" s="847"/>
      <c r="AP108" s="848"/>
      <c r="AQ108" s="241" t="str">
        <f>IFERROR(IF($AJ108&gt;=1,VLOOKUP($C108,'R-7'!$H$9:$AD$1008,6,0),""),"")</f>
        <v/>
      </c>
      <c r="AR108" s="883" t="str">
        <f>IFERROR(IF($AJ108&gt;=1,VLOOKUP($C108,'R-7'!$H$9:$AD$1008,7,0),""),"")</f>
        <v/>
      </c>
      <c r="AS108" s="885"/>
      <c r="AT108" s="846" t="str">
        <f>IFERROR(IF($AJ108&gt;=1,VLOOKUP($C108,'R-7'!$H$9:$AD$1008,9,0),""),"")</f>
        <v/>
      </c>
      <c r="AU108" s="847"/>
      <c r="AV108" s="848"/>
      <c r="AW108" s="844" t="str">
        <f>IFERROR(IF($AJ108&gt;=1,VLOOKUP($C108,'R-7'!$H$9:$AD$1008,14,0),""),"")</f>
        <v/>
      </c>
      <c r="AX108" s="844"/>
      <c r="AY108" s="844"/>
      <c r="AZ108" s="844"/>
      <c r="BA108" s="844"/>
      <c r="BB108" s="844"/>
      <c r="BC108" s="844"/>
      <c r="BD108" s="844"/>
      <c r="BE108" s="241">
        <f t="shared" si="70"/>
        <v>0</v>
      </c>
      <c r="BF108" s="845">
        <f>IFERROR(IF($BE108&gt;=1,VLOOKUP($D108,'R-8'!$G$13:$AG$1012,2,0),0),0)</f>
        <v>0</v>
      </c>
      <c r="BG108" s="845"/>
      <c r="BH108" s="845"/>
      <c r="BI108" s="846" t="str">
        <f>IFERROR(IF($BE108&gt;=1,VLOOKUP($D108,'R-8'!$G$13:$AG$1012,3,0),""),"")</f>
        <v/>
      </c>
      <c r="BJ108" s="847"/>
      <c r="BK108" s="847"/>
      <c r="BL108" s="848"/>
      <c r="BM108" s="844" t="str">
        <f>IFERROR(IF($BE108&gt;=1,VLOOKUP($D108,'R-8'!$G$13:$AG$1012,5,0),""),"")</f>
        <v/>
      </c>
      <c r="BN108" s="844"/>
      <c r="BO108" s="844" t="str">
        <f>IFERROR(IF($BE108&gt;=1,VLOOKUP($D108,'R-8'!$G$13:$AG$1012,6,0),""),"")</f>
        <v/>
      </c>
      <c r="BP108" s="844"/>
      <c r="BQ108" s="846" t="str">
        <f>IFERROR(IF($BE108&gt;=1,VLOOKUP($D108,'R-8'!$G$13:$AG$1012,2,0),""),"")</f>
        <v/>
      </c>
      <c r="BR108" s="847"/>
      <c r="BS108" s="848"/>
      <c r="BT108" s="844"/>
      <c r="BU108" s="844"/>
      <c r="BV108" s="844"/>
      <c r="BW108" s="844"/>
      <c r="BX108" s="844"/>
      <c r="BY108" s="844"/>
      <c r="BZ108" s="241">
        <f t="shared" si="71"/>
        <v>0</v>
      </c>
      <c r="CA108" s="845">
        <f>IFERROR(IF($BZ108&gt;=1,VLOOKUP($E108,'R-8क'!$G$10:$AA$1009,2,0),0),0)</f>
        <v>0</v>
      </c>
      <c r="CB108" s="845"/>
      <c r="CC108" s="845"/>
      <c r="CD108" s="846" t="str">
        <f>IFERROR(IF($BZ108&gt;=1,VLOOKUP($E108,'R-8क'!$G$10:$AA$1009,3,0),""),"")</f>
        <v/>
      </c>
      <c r="CE108" s="847"/>
      <c r="CF108" s="848"/>
      <c r="CG108" s="846" t="str">
        <f>IFERROR(IF($BZ108&gt;=1,VLOOKUP($E108,'R-8क'!$G$10:$AA$1009,4,0),""),"")</f>
        <v/>
      </c>
      <c r="CH108" s="847"/>
      <c r="CI108" s="847"/>
      <c r="CJ108" s="848"/>
      <c r="CK108" s="242" t="str">
        <f>IFERROR(IF($BZ108&gt;=1,VLOOKUP($E108,'R-8क'!$G$10:$AA$1009,6,0),""),"")</f>
        <v/>
      </c>
      <c r="CL108" s="243" t="str">
        <f>IFERROR(IF($BZ108&gt;=1,VLOOKUP($E108,'R-8क'!$G$10:$AA$1009,7,0),""),"")</f>
        <v/>
      </c>
      <c r="CM108" s="544" t="str">
        <f>IFERROR(IF($BZ108&gt;=1,VLOOKUP($E108,'R-8क'!$G$10:$AA$1009,8,0),""),"")</f>
        <v/>
      </c>
      <c r="CN108" s="545"/>
      <c r="CO108" s="849"/>
      <c r="CP108" s="850" t="str">
        <f>IFERROR(IF($BZ108&gt;=1,VLOOKUP($E108,'R-8क'!$G$10:$AA$1009,16,0),""),"")</f>
        <v/>
      </c>
      <c r="CQ108" s="850"/>
      <c r="CR108" s="850"/>
      <c r="CS108" s="851"/>
      <c r="CT108" s="851"/>
      <c r="CU108" s="928">
        <f t="shared" si="72"/>
        <v>0</v>
      </c>
      <c r="CV108" s="929"/>
      <c r="CW108" s="930"/>
      <c r="CX108" s="908">
        <f>IFERROR(IF($CU108&gt;=2000,COUNTIFS('R-6'!$G$8:$G$1008,"&gt;=1",'R-6'!$H$8:$H$1008,$CU108),0),0)</f>
        <v>0</v>
      </c>
      <c r="CY108" s="909"/>
      <c r="CZ108" s="910"/>
      <c r="DA108" s="908">
        <f>IFERROR(IF($CU108&gt;=2000,COUNTIFS('R-7'!$H$9:$H$1008,"&gt;=1",'R-7'!$I$9:$I$1008,$CU108),0),0)</f>
        <v>0</v>
      </c>
      <c r="DB108" s="909"/>
      <c r="DC108" s="910"/>
      <c r="DD108" s="908">
        <f>IFERROR(IF($CU108&gt;=2000,COUNTIFS('R-8'!$G$13:$G$1012,"&gt;=1",'R-8'!$H$13:$H$1012,$CU108),0),0)</f>
        <v>0</v>
      </c>
      <c r="DE108" s="909"/>
      <c r="DF108" s="910"/>
      <c r="DG108" s="908">
        <f>IFERROR(IF($CU108&gt;=2000,COUNTIFS('R-8क'!$G$10:$G$1009,"&gt;=1",'R-8क'!$H$10:$H$1009,$CU108),0),0)</f>
        <v>0</v>
      </c>
      <c r="DH108" s="909"/>
      <c r="DI108" s="910"/>
      <c r="DJ108" s="911"/>
      <c r="DK108" s="912"/>
      <c r="DL108" s="913"/>
      <c r="DM108" s="914">
        <f t="shared" si="73"/>
        <v>0</v>
      </c>
      <c r="DN108" s="915"/>
      <c r="DO108" s="916"/>
      <c r="DP108" s="97">
        <v>92</v>
      </c>
      <c r="DQ108" s="97">
        <f t="shared" si="74"/>
        <v>0</v>
      </c>
      <c r="DR108" s="97">
        <f t="shared" si="75"/>
        <v>0</v>
      </c>
      <c r="DS108" s="97">
        <f t="shared" si="76"/>
        <v>0</v>
      </c>
      <c r="DT108" s="97">
        <f t="shared" si="77"/>
        <v>0</v>
      </c>
      <c r="DU108" s="4">
        <f t="shared" si="57"/>
        <v>200</v>
      </c>
      <c r="DV108" s="4">
        <f t="shared" si="54"/>
        <v>0</v>
      </c>
      <c r="DW108" s="4">
        <f t="shared" si="55"/>
        <v>0</v>
      </c>
      <c r="DX108" s="4">
        <f t="shared" si="58"/>
        <v>0</v>
      </c>
    </row>
    <row r="109" spans="1:128" ht="24" customHeight="1" x14ac:dyDescent="0.25">
      <c r="A109" s="4">
        <f t="shared" si="67"/>
        <v>55</v>
      </c>
      <c r="B109" s="4">
        <f>IFERROR(IF($A$5&gt;=A109,SMALL('R-6'!$F$8:$F$1008,$A$6+A109),0),0)</f>
        <v>0</v>
      </c>
      <c r="C109" s="4">
        <f>IFERROR(IF(B$5&gt;=$A109,SMALL('R-7'!$G$9:$G$1008,B$6+$A109),0),0)</f>
        <v>0</v>
      </c>
      <c r="D109" s="4">
        <f>IFERROR(IF(C$5&gt;=$A109,SMALL('R-8'!$F$13:$F$1012,C$6+$A109),0),0)</f>
        <v>0</v>
      </c>
      <c r="E109" s="4">
        <f>IFERROR(IF(D$5&gt;=$A109,SMALL('R-8क'!$F$10:$F$1009,D$6+$A109),0),0)</f>
        <v>0</v>
      </c>
      <c r="F109" s="4">
        <f t="shared" si="63"/>
        <v>0</v>
      </c>
      <c r="G109" s="4">
        <f t="shared" si="64"/>
        <v>0</v>
      </c>
      <c r="H109" s="4">
        <f t="shared" si="65"/>
        <v>0</v>
      </c>
      <c r="I109" s="4">
        <f t="shared" si="66"/>
        <v>0</v>
      </c>
      <c r="O109" s="241">
        <f t="shared" si="68"/>
        <v>0</v>
      </c>
      <c r="P109" s="894">
        <f>IFERROR(IF($O109&gt;=1,VLOOKUP($B109,'R-6'!$G$8:$AL$1008,2,0),0),0)</f>
        <v>0</v>
      </c>
      <c r="Q109" s="895"/>
      <c r="R109" s="896"/>
      <c r="S109" s="846" t="str">
        <f>IFERROR(IF($O109&gt;=1,VLOOKUP($B109,'R-6'!$G$8:$AL$1008,4,0),""),"")</f>
        <v/>
      </c>
      <c r="T109" s="847"/>
      <c r="U109" s="848"/>
      <c r="V109" s="846" t="str">
        <f>IFERROR(IF($O109&gt;=1,VLOOKUP($B109,'R-6'!$G$8:$AL$1008,6,0),""),"")</f>
        <v/>
      </c>
      <c r="W109" s="897"/>
      <c r="X109" s="897"/>
      <c r="Y109" s="884" t="str">
        <f>IFERROR(IF($O109&gt;=1,VLOOKUP($B109,'R-6'!$G$8:$AL$1008,8,0),""),"")</f>
        <v/>
      </c>
      <c r="Z109" s="898"/>
      <c r="AA109" s="544" t="str">
        <f>IFERROR(IF($O109&gt;=1,VLOOKUP($B109,'R-6'!$G$8:$AL$1008,28,0),""),"")</f>
        <v/>
      </c>
      <c r="AB109" s="545"/>
      <c r="AC109" s="849"/>
      <c r="AD109" s="883"/>
      <c r="AE109" s="884"/>
      <c r="AF109" s="885"/>
      <c r="AG109" s="883"/>
      <c r="AH109" s="884"/>
      <c r="AI109" s="885"/>
      <c r="AJ109" s="241">
        <f t="shared" si="69"/>
        <v>0</v>
      </c>
      <c r="AK109" s="894">
        <f>IFERROR(IF($AJ109&gt;=1,VLOOKUP($C109,'R-7'!$H$9:$AD$1008,2,0),0),0)</f>
        <v>0</v>
      </c>
      <c r="AL109" s="895"/>
      <c r="AM109" s="896"/>
      <c r="AN109" s="846" t="str">
        <f>IFERROR(IF($AJ109&gt;=1,VLOOKUP($C109,'R-7'!$H$9:$AD$1008,4,0),""),"")</f>
        <v/>
      </c>
      <c r="AO109" s="847"/>
      <c r="AP109" s="848"/>
      <c r="AQ109" s="241" t="str">
        <f>IFERROR(IF($AJ109&gt;=1,VLOOKUP($C109,'R-7'!$H$9:$AD$1008,6,0),""),"")</f>
        <v/>
      </c>
      <c r="AR109" s="883" t="str">
        <f>IFERROR(IF($AJ109&gt;=1,VLOOKUP($C109,'R-7'!$H$9:$AD$1008,7,0),""),"")</f>
        <v/>
      </c>
      <c r="AS109" s="885"/>
      <c r="AT109" s="846" t="str">
        <f>IFERROR(IF($AJ109&gt;=1,VLOOKUP($C109,'R-7'!$H$9:$AD$1008,9,0),""),"")</f>
        <v/>
      </c>
      <c r="AU109" s="847"/>
      <c r="AV109" s="848"/>
      <c r="AW109" s="844" t="str">
        <f>IFERROR(IF($AJ109&gt;=1,VLOOKUP($C109,'R-7'!$H$9:$AD$1008,14,0),""),"")</f>
        <v/>
      </c>
      <c r="AX109" s="844"/>
      <c r="AY109" s="844"/>
      <c r="AZ109" s="844"/>
      <c r="BA109" s="844"/>
      <c r="BB109" s="844"/>
      <c r="BC109" s="844"/>
      <c r="BD109" s="844"/>
      <c r="BE109" s="241">
        <f t="shared" si="70"/>
        <v>0</v>
      </c>
      <c r="BF109" s="845">
        <f>IFERROR(IF($BE109&gt;=1,VLOOKUP($D109,'R-8'!$G$13:$AG$1012,2,0),0),0)</f>
        <v>0</v>
      </c>
      <c r="BG109" s="845"/>
      <c r="BH109" s="845"/>
      <c r="BI109" s="846" t="str">
        <f>IFERROR(IF($BE109&gt;=1,VLOOKUP($D109,'R-8'!$G$13:$AG$1012,3,0),""),"")</f>
        <v/>
      </c>
      <c r="BJ109" s="847"/>
      <c r="BK109" s="847"/>
      <c r="BL109" s="848"/>
      <c r="BM109" s="844" t="str">
        <f>IFERROR(IF($BE109&gt;=1,VLOOKUP($D109,'R-8'!$G$13:$AG$1012,5,0),""),"")</f>
        <v/>
      </c>
      <c r="BN109" s="844"/>
      <c r="BO109" s="844" t="str">
        <f>IFERROR(IF($BE109&gt;=1,VLOOKUP($D109,'R-8'!$G$13:$AG$1012,6,0),""),"")</f>
        <v/>
      </c>
      <c r="BP109" s="844"/>
      <c r="BQ109" s="846" t="str">
        <f>IFERROR(IF($BE109&gt;=1,VLOOKUP($D109,'R-8'!$G$13:$AG$1012,2,0),""),"")</f>
        <v/>
      </c>
      <c r="BR109" s="847"/>
      <c r="BS109" s="848"/>
      <c r="BT109" s="844"/>
      <c r="BU109" s="844"/>
      <c r="BV109" s="844"/>
      <c r="BW109" s="844"/>
      <c r="BX109" s="844"/>
      <c r="BY109" s="844"/>
      <c r="BZ109" s="241">
        <f t="shared" si="71"/>
        <v>0</v>
      </c>
      <c r="CA109" s="845">
        <f>IFERROR(IF($BZ109&gt;=1,VLOOKUP($E109,'R-8क'!$G$10:$AA$1009,2,0),0),0)</f>
        <v>0</v>
      </c>
      <c r="CB109" s="845"/>
      <c r="CC109" s="845"/>
      <c r="CD109" s="846" t="str">
        <f>IFERROR(IF($BZ109&gt;=1,VLOOKUP($E109,'R-8क'!$G$10:$AA$1009,3,0),""),"")</f>
        <v/>
      </c>
      <c r="CE109" s="847"/>
      <c r="CF109" s="848"/>
      <c r="CG109" s="846" t="str">
        <f>IFERROR(IF($BZ109&gt;=1,VLOOKUP($E109,'R-8क'!$G$10:$AA$1009,4,0),""),"")</f>
        <v/>
      </c>
      <c r="CH109" s="847"/>
      <c r="CI109" s="847"/>
      <c r="CJ109" s="848"/>
      <c r="CK109" s="242" t="str">
        <f>IFERROR(IF($BZ109&gt;=1,VLOOKUP($E109,'R-8क'!$G$10:$AA$1009,6,0),""),"")</f>
        <v/>
      </c>
      <c r="CL109" s="243" t="str">
        <f>IFERROR(IF($BZ109&gt;=1,VLOOKUP($E109,'R-8क'!$G$10:$AA$1009,7,0),""),"")</f>
        <v/>
      </c>
      <c r="CM109" s="544" t="str">
        <f>IFERROR(IF($BZ109&gt;=1,VLOOKUP($E109,'R-8क'!$G$10:$AA$1009,8,0),""),"")</f>
        <v/>
      </c>
      <c r="CN109" s="545"/>
      <c r="CO109" s="849"/>
      <c r="CP109" s="850" t="str">
        <f>IFERROR(IF($BZ109&gt;=1,VLOOKUP($E109,'R-8क'!$G$10:$AA$1009,16,0),""),"")</f>
        <v/>
      </c>
      <c r="CQ109" s="850"/>
      <c r="CR109" s="850"/>
      <c r="CS109" s="851"/>
      <c r="CT109" s="851"/>
      <c r="CU109" s="928">
        <f t="shared" si="72"/>
        <v>0</v>
      </c>
      <c r="CV109" s="929"/>
      <c r="CW109" s="930"/>
      <c r="CX109" s="908">
        <f>IFERROR(IF($CU109&gt;=2000,COUNTIFS('R-6'!$G$8:$G$1008,"&gt;=1",'R-6'!$H$8:$H$1008,$CU109),0),0)</f>
        <v>0</v>
      </c>
      <c r="CY109" s="909"/>
      <c r="CZ109" s="910"/>
      <c r="DA109" s="908">
        <f>IFERROR(IF($CU109&gt;=2000,COUNTIFS('R-7'!$H$9:$H$1008,"&gt;=1",'R-7'!$I$9:$I$1008,$CU109),0),0)</f>
        <v>0</v>
      </c>
      <c r="DB109" s="909"/>
      <c r="DC109" s="910"/>
      <c r="DD109" s="908">
        <f>IFERROR(IF($CU109&gt;=2000,COUNTIFS('R-8'!$G$13:$G$1012,"&gt;=1",'R-8'!$H$13:$H$1012,$CU109),0),0)</f>
        <v>0</v>
      </c>
      <c r="DE109" s="909"/>
      <c r="DF109" s="910"/>
      <c r="DG109" s="908">
        <f>IFERROR(IF($CU109&gt;=2000,COUNTIFS('R-8क'!$G$10:$G$1009,"&gt;=1",'R-8क'!$H$10:$H$1009,$CU109),0),0)</f>
        <v>0</v>
      </c>
      <c r="DH109" s="909"/>
      <c r="DI109" s="910"/>
      <c r="DJ109" s="911"/>
      <c r="DK109" s="912"/>
      <c r="DL109" s="913"/>
      <c r="DM109" s="914">
        <f t="shared" si="73"/>
        <v>0</v>
      </c>
      <c r="DN109" s="915"/>
      <c r="DO109" s="916"/>
      <c r="DP109" s="97">
        <v>93</v>
      </c>
      <c r="DQ109" s="97">
        <f t="shared" si="74"/>
        <v>0</v>
      </c>
      <c r="DR109" s="97">
        <f t="shared" si="75"/>
        <v>0</v>
      </c>
      <c r="DS109" s="97">
        <f t="shared" si="76"/>
        <v>0</v>
      </c>
      <c r="DT109" s="97">
        <f t="shared" si="77"/>
        <v>0</v>
      </c>
      <c r="DU109" s="4">
        <f t="shared" si="57"/>
        <v>200</v>
      </c>
      <c r="DV109" s="4">
        <f t="shared" si="54"/>
        <v>0</v>
      </c>
      <c r="DW109" s="4">
        <f t="shared" si="55"/>
        <v>0</v>
      </c>
      <c r="DX109" s="4">
        <f t="shared" si="58"/>
        <v>0</v>
      </c>
    </row>
    <row r="110" spans="1:128" ht="24" customHeight="1" x14ac:dyDescent="0.25">
      <c r="A110" s="4">
        <f t="shared" si="67"/>
        <v>56</v>
      </c>
      <c r="B110" s="4">
        <f>IFERROR(IF($A$5&gt;=A110,SMALL('R-6'!$F$8:$F$1008,$A$6+A110),0),0)</f>
        <v>0</v>
      </c>
      <c r="C110" s="4">
        <f>IFERROR(IF(B$5&gt;=$A110,SMALL('R-7'!$G$9:$G$1008,B$6+$A110),0),0)</f>
        <v>0</v>
      </c>
      <c r="D110" s="4">
        <f>IFERROR(IF(C$5&gt;=$A110,SMALL('R-8'!$F$13:$F$1012,C$6+$A110),0),0)</f>
        <v>0</v>
      </c>
      <c r="E110" s="4">
        <f>IFERROR(IF(D$5&gt;=$A110,SMALL('R-8क'!$F$10:$F$1009,D$6+$A110),0),0)</f>
        <v>0</v>
      </c>
      <c r="F110" s="4">
        <f t="shared" si="63"/>
        <v>0</v>
      </c>
      <c r="G110" s="4">
        <f t="shared" si="64"/>
        <v>0</v>
      </c>
      <c r="H110" s="4">
        <f t="shared" si="65"/>
        <v>0</v>
      </c>
      <c r="I110" s="4">
        <f t="shared" si="66"/>
        <v>0</v>
      </c>
      <c r="O110" s="241">
        <f t="shared" si="68"/>
        <v>0</v>
      </c>
      <c r="P110" s="894">
        <f>IFERROR(IF($O110&gt;=1,VLOOKUP($B110,'R-6'!$G$8:$AL$1008,2,0),0),0)</f>
        <v>0</v>
      </c>
      <c r="Q110" s="895"/>
      <c r="R110" s="896"/>
      <c r="S110" s="846" t="str">
        <f>IFERROR(IF($O110&gt;=1,VLOOKUP($B110,'R-6'!$G$8:$AL$1008,4,0),""),"")</f>
        <v/>
      </c>
      <c r="T110" s="847"/>
      <c r="U110" s="848"/>
      <c r="V110" s="846" t="str">
        <f>IFERROR(IF($O110&gt;=1,VLOOKUP($B110,'R-6'!$G$8:$AL$1008,6,0),""),"")</f>
        <v/>
      </c>
      <c r="W110" s="897"/>
      <c r="X110" s="897"/>
      <c r="Y110" s="884" t="str">
        <f>IFERROR(IF($O110&gt;=1,VLOOKUP($B110,'R-6'!$G$8:$AL$1008,8,0),""),"")</f>
        <v/>
      </c>
      <c r="Z110" s="898"/>
      <c r="AA110" s="544" t="str">
        <f>IFERROR(IF($O110&gt;=1,VLOOKUP($B110,'R-6'!$G$8:$AL$1008,28,0),""),"")</f>
        <v/>
      </c>
      <c r="AB110" s="545"/>
      <c r="AC110" s="849"/>
      <c r="AD110" s="883"/>
      <c r="AE110" s="884"/>
      <c r="AF110" s="885"/>
      <c r="AG110" s="883"/>
      <c r="AH110" s="884"/>
      <c r="AI110" s="885"/>
      <c r="AJ110" s="241">
        <f t="shared" si="69"/>
        <v>0</v>
      </c>
      <c r="AK110" s="894">
        <f>IFERROR(IF($AJ110&gt;=1,VLOOKUP($C110,'R-7'!$H$9:$AD$1008,2,0),0),0)</f>
        <v>0</v>
      </c>
      <c r="AL110" s="895"/>
      <c r="AM110" s="896"/>
      <c r="AN110" s="846" t="str">
        <f>IFERROR(IF($AJ110&gt;=1,VLOOKUP($C110,'R-7'!$H$9:$AD$1008,4,0),""),"")</f>
        <v/>
      </c>
      <c r="AO110" s="847"/>
      <c r="AP110" s="848"/>
      <c r="AQ110" s="241" t="str">
        <f>IFERROR(IF($AJ110&gt;=1,VLOOKUP($C110,'R-7'!$H$9:$AD$1008,6,0),""),"")</f>
        <v/>
      </c>
      <c r="AR110" s="883" t="str">
        <f>IFERROR(IF($AJ110&gt;=1,VLOOKUP($C110,'R-7'!$H$9:$AD$1008,7,0),""),"")</f>
        <v/>
      </c>
      <c r="AS110" s="885"/>
      <c r="AT110" s="846" t="str">
        <f>IFERROR(IF($AJ110&gt;=1,VLOOKUP($C110,'R-7'!$H$9:$AD$1008,9,0),""),"")</f>
        <v/>
      </c>
      <c r="AU110" s="847"/>
      <c r="AV110" s="848"/>
      <c r="AW110" s="844" t="str">
        <f>IFERROR(IF($AJ110&gt;=1,VLOOKUP($C110,'R-7'!$H$9:$AD$1008,14,0),""),"")</f>
        <v/>
      </c>
      <c r="AX110" s="844"/>
      <c r="AY110" s="844"/>
      <c r="AZ110" s="844"/>
      <c r="BA110" s="844"/>
      <c r="BB110" s="844"/>
      <c r="BC110" s="844"/>
      <c r="BD110" s="844"/>
      <c r="BE110" s="241">
        <f t="shared" si="70"/>
        <v>0</v>
      </c>
      <c r="BF110" s="845">
        <f>IFERROR(IF($BE110&gt;=1,VLOOKUP($D110,'R-8'!$G$13:$AG$1012,2,0),0),0)</f>
        <v>0</v>
      </c>
      <c r="BG110" s="845"/>
      <c r="BH110" s="845"/>
      <c r="BI110" s="846" t="str">
        <f>IFERROR(IF($BE110&gt;=1,VLOOKUP($D110,'R-8'!$G$13:$AG$1012,3,0),""),"")</f>
        <v/>
      </c>
      <c r="BJ110" s="847"/>
      <c r="BK110" s="847"/>
      <c r="BL110" s="848"/>
      <c r="BM110" s="844" t="str">
        <f>IFERROR(IF($BE110&gt;=1,VLOOKUP($D110,'R-8'!$G$13:$AG$1012,5,0),""),"")</f>
        <v/>
      </c>
      <c r="BN110" s="844"/>
      <c r="BO110" s="844" t="str">
        <f>IFERROR(IF($BE110&gt;=1,VLOOKUP($D110,'R-8'!$G$13:$AG$1012,6,0),""),"")</f>
        <v/>
      </c>
      <c r="BP110" s="844"/>
      <c r="BQ110" s="846" t="str">
        <f>IFERROR(IF($BE110&gt;=1,VLOOKUP($D110,'R-8'!$G$13:$AG$1012,2,0),""),"")</f>
        <v/>
      </c>
      <c r="BR110" s="847"/>
      <c r="BS110" s="848"/>
      <c r="BT110" s="844"/>
      <c r="BU110" s="844"/>
      <c r="BV110" s="844"/>
      <c r="BW110" s="844"/>
      <c r="BX110" s="844"/>
      <c r="BY110" s="844"/>
      <c r="BZ110" s="241">
        <f t="shared" si="71"/>
        <v>0</v>
      </c>
      <c r="CA110" s="845">
        <f>IFERROR(IF($BZ110&gt;=1,VLOOKUP($E110,'R-8क'!$G$10:$AA$1009,2,0),0),0)</f>
        <v>0</v>
      </c>
      <c r="CB110" s="845"/>
      <c r="CC110" s="845"/>
      <c r="CD110" s="846" t="str">
        <f>IFERROR(IF($BZ110&gt;=1,VLOOKUP($E110,'R-8क'!$G$10:$AA$1009,3,0),""),"")</f>
        <v/>
      </c>
      <c r="CE110" s="847"/>
      <c r="CF110" s="848"/>
      <c r="CG110" s="846" t="str">
        <f>IFERROR(IF($BZ110&gt;=1,VLOOKUP($E110,'R-8क'!$G$10:$AA$1009,4,0),""),"")</f>
        <v/>
      </c>
      <c r="CH110" s="847"/>
      <c r="CI110" s="847"/>
      <c r="CJ110" s="848"/>
      <c r="CK110" s="242" t="str">
        <f>IFERROR(IF($BZ110&gt;=1,VLOOKUP($E110,'R-8क'!$G$10:$AA$1009,6,0),""),"")</f>
        <v/>
      </c>
      <c r="CL110" s="243" t="str">
        <f>IFERROR(IF($BZ110&gt;=1,VLOOKUP($E110,'R-8क'!$G$10:$AA$1009,7,0),""),"")</f>
        <v/>
      </c>
      <c r="CM110" s="544" t="str">
        <f>IFERROR(IF($BZ110&gt;=1,VLOOKUP($E110,'R-8क'!$G$10:$AA$1009,8,0),""),"")</f>
        <v/>
      </c>
      <c r="CN110" s="545"/>
      <c r="CO110" s="849"/>
      <c r="CP110" s="850" t="str">
        <f>IFERROR(IF($BZ110&gt;=1,VLOOKUP($E110,'R-8क'!$G$10:$AA$1009,16,0),""),"")</f>
        <v/>
      </c>
      <c r="CQ110" s="850"/>
      <c r="CR110" s="850"/>
      <c r="CS110" s="851"/>
      <c r="CT110" s="851"/>
      <c r="CU110" s="928">
        <f t="shared" si="72"/>
        <v>0</v>
      </c>
      <c r="CV110" s="929"/>
      <c r="CW110" s="930"/>
      <c r="CX110" s="908">
        <f>IFERROR(IF($CU110&gt;=2000,COUNTIFS('R-6'!$G$8:$G$1008,"&gt;=1",'R-6'!$H$8:$H$1008,$CU110),0),0)</f>
        <v>0</v>
      </c>
      <c r="CY110" s="909"/>
      <c r="CZ110" s="910"/>
      <c r="DA110" s="908">
        <f>IFERROR(IF($CU110&gt;=2000,COUNTIFS('R-7'!$H$9:$H$1008,"&gt;=1",'R-7'!$I$9:$I$1008,$CU110),0),0)</f>
        <v>0</v>
      </c>
      <c r="DB110" s="909"/>
      <c r="DC110" s="910"/>
      <c r="DD110" s="908">
        <f>IFERROR(IF($CU110&gt;=2000,COUNTIFS('R-8'!$G$13:$G$1012,"&gt;=1",'R-8'!$H$13:$H$1012,$CU110),0),0)</f>
        <v>0</v>
      </c>
      <c r="DE110" s="909"/>
      <c r="DF110" s="910"/>
      <c r="DG110" s="908">
        <f>IFERROR(IF($CU110&gt;=2000,COUNTIFS('R-8क'!$G$10:$G$1009,"&gt;=1",'R-8क'!$H$10:$H$1009,$CU110),0),0)</f>
        <v>0</v>
      </c>
      <c r="DH110" s="909"/>
      <c r="DI110" s="910"/>
      <c r="DJ110" s="911"/>
      <c r="DK110" s="912"/>
      <c r="DL110" s="913"/>
      <c r="DM110" s="914">
        <f t="shared" si="73"/>
        <v>0</v>
      </c>
      <c r="DN110" s="915"/>
      <c r="DO110" s="916"/>
      <c r="DP110" s="97">
        <v>94</v>
      </c>
      <c r="DQ110" s="97">
        <f t="shared" si="74"/>
        <v>0</v>
      </c>
      <c r="DR110" s="97">
        <f t="shared" si="75"/>
        <v>0</v>
      </c>
      <c r="DS110" s="97">
        <f t="shared" si="76"/>
        <v>0</v>
      </c>
      <c r="DT110" s="97">
        <f t="shared" si="77"/>
        <v>0</v>
      </c>
      <c r="DU110" s="4">
        <f t="shared" si="57"/>
        <v>200</v>
      </c>
      <c r="DV110" s="4">
        <f t="shared" si="54"/>
        <v>0</v>
      </c>
      <c r="DW110" s="4">
        <f t="shared" si="55"/>
        <v>0</v>
      </c>
      <c r="DX110" s="4">
        <f t="shared" si="58"/>
        <v>0</v>
      </c>
    </row>
    <row r="111" spans="1:128" ht="24" customHeight="1" x14ac:dyDescent="0.25">
      <c r="A111" s="4">
        <f t="shared" si="67"/>
        <v>57</v>
      </c>
      <c r="B111" s="4">
        <f>IFERROR(IF($A$5&gt;=A111,SMALL('R-6'!$F$8:$F$1008,$A$6+A111),0),0)</f>
        <v>0</v>
      </c>
      <c r="C111" s="4">
        <f>IFERROR(IF(B$5&gt;=$A111,SMALL('R-7'!$G$9:$G$1008,B$6+$A111),0),0)</f>
        <v>0</v>
      </c>
      <c r="D111" s="4">
        <f>IFERROR(IF(C$5&gt;=$A111,SMALL('R-8'!$F$13:$F$1012,C$6+$A111),0),0)</f>
        <v>0</v>
      </c>
      <c r="E111" s="4">
        <f>IFERROR(IF(D$5&gt;=$A111,SMALL('R-8क'!$F$10:$F$1009,D$6+$A111),0),0)</f>
        <v>0</v>
      </c>
      <c r="F111" s="4">
        <f t="shared" si="63"/>
        <v>0</v>
      </c>
      <c r="G111" s="4">
        <f t="shared" si="64"/>
        <v>0</v>
      </c>
      <c r="H111" s="4">
        <f t="shared" si="65"/>
        <v>0</v>
      </c>
      <c r="I111" s="4">
        <f t="shared" si="66"/>
        <v>0</v>
      </c>
      <c r="O111" s="241">
        <f t="shared" si="68"/>
        <v>0</v>
      </c>
      <c r="P111" s="894">
        <f>IFERROR(IF($O111&gt;=1,VLOOKUP($B111,'R-6'!$G$8:$AL$1008,2,0),0),0)</f>
        <v>0</v>
      </c>
      <c r="Q111" s="895"/>
      <c r="R111" s="896"/>
      <c r="S111" s="846" t="str">
        <f>IFERROR(IF($O111&gt;=1,VLOOKUP($B111,'R-6'!$G$8:$AL$1008,4,0),""),"")</f>
        <v/>
      </c>
      <c r="T111" s="847"/>
      <c r="U111" s="848"/>
      <c r="V111" s="846" t="str">
        <f>IFERROR(IF($O111&gt;=1,VLOOKUP($B111,'R-6'!$G$8:$AL$1008,6,0),""),"")</f>
        <v/>
      </c>
      <c r="W111" s="897"/>
      <c r="X111" s="897"/>
      <c r="Y111" s="884" t="str">
        <f>IFERROR(IF($O111&gt;=1,VLOOKUP($B111,'R-6'!$G$8:$AL$1008,8,0),""),"")</f>
        <v/>
      </c>
      <c r="Z111" s="898"/>
      <c r="AA111" s="544" t="str">
        <f>IFERROR(IF($O111&gt;=1,VLOOKUP($B111,'R-6'!$G$8:$AL$1008,28,0),""),"")</f>
        <v/>
      </c>
      <c r="AB111" s="545"/>
      <c r="AC111" s="849"/>
      <c r="AD111" s="883"/>
      <c r="AE111" s="884"/>
      <c r="AF111" s="885"/>
      <c r="AG111" s="883"/>
      <c r="AH111" s="884"/>
      <c r="AI111" s="885"/>
      <c r="AJ111" s="241">
        <f t="shared" si="69"/>
        <v>0</v>
      </c>
      <c r="AK111" s="894">
        <f>IFERROR(IF($AJ111&gt;=1,VLOOKUP($C111,'R-7'!$H$9:$AD$1008,2,0),0),0)</f>
        <v>0</v>
      </c>
      <c r="AL111" s="895"/>
      <c r="AM111" s="896"/>
      <c r="AN111" s="846" t="str">
        <f>IFERROR(IF($AJ111&gt;=1,VLOOKUP($C111,'R-7'!$H$9:$AD$1008,4,0),""),"")</f>
        <v/>
      </c>
      <c r="AO111" s="847"/>
      <c r="AP111" s="848"/>
      <c r="AQ111" s="241" t="str">
        <f>IFERROR(IF($AJ111&gt;=1,VLOOKUP($C111,'R-7'!$H$9:$AD$1008,6,0),""),"")</f>
        <v/>
      </c>
      <c r="AR111" s="883" t="str">
        <f>IFERROR(IF($AJ111&gt;=1,VLOOKUP($C111,'R-7'!$H$9:$AD$1008,7,0),""),"")</f>
        <v/>
      </c>
      <c r="AS111" s="885"/>
      <c r="AT111" s="846" t="str">
        <f>IFERROR(IF($AJ111&gt;=1,VLOOKUP($C111,'R-7'!$H$9:$AD$1008,9,0),""),"")</f>
        <v/>
      </c>
      <c r="AU111" s="847"/>
      <c r="AV111" s="848"/>
      <c r="AW111" s="844" t="str">
        <f>IFERROR(IF($AJ111&gt;=1,VLOOKUP($C111,'R-7'!$H$9:$AD$1008,14,0),""),"")</f>
        <v/>
      </c>
      <c r="AX111" s="844"/>
      <c r="AY111" s="844"/>
      <c r="AZ111" s="844"/>
      <c r="BA111" s="844"/>
      <c r="BB111" s="844"/>
      <c r="BC111" s="844"/>
      <c r="BD111" s="844"/>
      <c r="BE111" s="241">
        <f t="shared" si="70"/>
        <v>0</v>
      </c>
      <c r="BF111" s="845">
        <f>IFERROR(IF($BE111&gt;=1,VLOOKUP($D111,'R-8'!$G$13:$AG$1012,2,0),0),0)</f>
        <v>0</v>
      </c>
      <c r="BG111" s="845"/>
      <c r="BH111" s="845"/>
      <c r="BI111" s="846" t="str">
        <f>IFERROR(IF($BE111&gt;=1,VLOOKUP($D111,'R-8'!$G$13:$AG$1012,3,0),""),"")</f>
        <v/>
      </c>
      <c r="BJ111" s="847"/>
      <c r="BK111" s="847"/>
      <c r="BL111" s="848"/>
      <c r="BM111" s="844" t="str">
        <f>IFERROR(IF($BE111&gt;=1,VLOOKUP($D111,'R-8'!$G$13:$AG$1012,5,0),""),"")</f>
        <v/>
      </c>
      <c r="BN111" s="844"/>
      <c r="BO111" s="844" t="str">
        <f>IFERROR(IF($BE111&gt;=1,VLOOKUP($D111,'R-8'!$G$13:$AG$1012,6,0),""),"")</f>
        <v/>
      </c>
      <c r="BP111" s="844"/>
      <c r="BQ111" s="846" t="str">
        <f>IFERROR(IF($BE111&gt;=1,VLOOKUP($D111,'R-8'!$G$13:$AG$1012,2,0),""),"")</f>
        <v/>
      </c>
      <c r="BR111" s="847"/>
      <c r="BS111" s="848"/>
      <c r="BT111" s="844"/>
      <c r="BU111" s="844"/>
      <c r="BV111" s="844"/>
      <c r="BW111" s="844"/>
      <c r="BX111" s="844"/>
      <c r="BY111" s="844"/>
      <c r="BZ111" s="241">
        <f t="shared" si="71"/>
        <v>0</v>
      </c>
      <c r="CA111" s="845">
        <f>IFERROR(IF($BZ111&gt;=1,VLOOKUP($E111,'R-8क'!$G$10:$AA$1009,2,0),0),0)</f>
        <v>0</v>
      </c>
      <c r="CB111" s="845"/>
      <c r="CC111" s="845"/>
      <c r="CD111" s="846" t="str">
        <f>IFERROR(IF($BZ111&gt;=1,VLOOKUP($E111,'R-8क'!$G$10:$AA$1009,3,0),""),"")</f>
        <v/>
      </c>
      <c r="CE111" s="847"/>
      <c r="CF111" s="848"/>
      <c r="CG111" s="846" t="str">
        <f>IFERROR(IF($BZ111&gt;=1,VLOOKUP($E111,'R-8क'!$G$10:$AA$1009,4,0),""),"")</f>
        <v/>
      </c>
      <c r="CH111" s="847"/>
      <c r="CI111" s="847"/>
      <c r="CJ111" s="848"/>
      <c r="CK111" s="242" t="str">
        <f>IFERROR(IF($BZ111&gt;=1,VLOOKUP($E111,'R-8क'!$G$10:$AA$1009,6,0),""),"")</f>
        <v/>
      </c>
      <c r="CL111" s="243" t="str">
        <f>IFERROR(IF($BZ111&gt;=1,VLOOKUP($E111,'R-8क'!$G$10:$AA$1009,7,0),""),"")</f>
        <v/>
      </c>
      <c r="CM111" s="544" t="str">
        <f>IFERROR(IF($BZ111&gt;=1,VLOOKUP($E111,'R-8क'!$G$10:$AA$1009,8,0),""),"")</f>
        <v/>
      </c>
      <c r="CN111" s="545"/>
      <c r="CO111" s="849"/>
      <c r="CP111" s="850" t="str">
        <f>IFERROR(IF($BZ111&gt;=1,VLOOKUP($E111,'R-8क'!$G$10:$AA$1009,16,0),""),"")</f>
        <v/>
      </c>
      <c r="CQ111" s="850"/>
      <c r="CR111" s="850"/>
      <c r="CS111" s="851"/>
      <c r="CT111" s="851"/>
      <c r="CU111" s="928">
        <f t="shared" si="72"/>
        <v>0</v>
      </c>
      <c r="CV111" s="929"/>
      <c r="CW111" s="930"/>
      <c r="CX111" s="908">
        <f>IFERROR(IF($CU111&gt;=2000,COUNTIFS('R-6'!$G$8:$G$1008,"&gt;=1",'R-6'!$H$8:$H$1008,$CU111),0),0)</f>
        <v>0</v>
      </c>
      <c r="CY111" s="909"/>
      <c r="CZ111" s="910"/>
      <c r="DA111" s="908">
        <f>IFERROR(IF($CU111&gt;=2000,COUNTIFS('R-7'!$H$9:$H$1008,"&gt;=1",'R-7'!$I$9:$I$1008,$CU111),0),0)</f>
        <v>0</v>
      </c>
      <c r="DB111" s="909"/>
      <c r="DC111" s="910"/>
      <c r="DD111" s="908">
        <f>IFERROR(IF($CU111&gt;=2000,COUNTIFS('R-8'!$G$13:$G$1012,"&gt;=1",'R-8'!$H$13:$H$1012,$CU111),0),0)</f>
        <v>0</v>
      </c>
      <c r="DE111" s="909"/>
      <c r="DF111" s="910"/>
      <c r="DG111" s="908">
        <f>IFERROR(IF($CU111&gt;=2000,COUNTIFS('R-8क'!$G$10:$G$1009,"&gt;=1",'R-8क'!$H$10:$H$1009,$CU111),0),0)</f>
        <v>0</v>
      </c>
      <c r="DH111" s="909"/>
      <c r="DI111" s="910"/>
      <c r="DJ111" s="911"/>
      <c r="DK111" s="912"/>
      <c r="DL111" s="913"/>
      <c r="DM111" s="914">
        <f t="shared" si="73"/>
        <v>0</v>
      </c>
      <c r="DN111" s="915"/>
      <c r="DO111" s="916"/>
      <c r="DP111" s="97">
        <v>95</v>
      </c>
      <c r="DQ111" s="97">
        <f t="shared" si="74"/>
        <v>0</v>
      </c>
      <c r="DR111" s="97">
        <f t="shared" si="75"/>
        <v>0</v>
      </c>
      <c r="DS111" s="97">
        <f t="shared" si="76"/>
        <v>0</v>
      </c>
      <c r="DT111" s="97">
        <f t="shared" si="77"/>
        <v>0</v>
      </c>
      <c r="DU111" s="4">
        <f t="shared" si="57"/>
        <v>200</v>
      </c>
      <c r="DV111" s="4">
        <f t="shared" si="54"/>
        <v>0</v>
      </c>
      <c r="DW111" s="4">
        <f t="shared" si="55"/>
        <v>0</v>
      </c>
      <c r="DX111" s="4">
        <f t="shared" si="58"/>
        <v>0</v>
      </c>
    </row>
    <row r="112" spans="1:128" ht="24" customHeight="1" x14ac:dyDescent="0.25">
      <c r="A112" s="4">
        <f t="shared" si="67"/>
        <v>58</v>
      </c>
      <c r="B112" s="4">
        <f>IFERROR(IF($A$5&gt;=A112,SMALL('R-6'!$F$8:$F$1008,$A$6+A112),0),0)</f>
        <v>0</v>
      </c>
      <c r="C112" s="4">
        <f>IFERROR(IF(B$5&gt;=$A112,SMALL('R-7'!$G$9:$G$1008,B$6+$A112),0),0)</f>
        <v>0</v>
      </c>
      <c r="D112" s="4">
        <f>IFERROR(IF(C$5&gt;=$A112,SMALL('R-8'!$F$13:$F$1012,C$6+$A112),0),0)</f>
        <v>0</v>
      </c>
      <c r="E112" s="4">
        <f>IFERROR(IF(D$5&gt;=$A112,SMALL('R-8क'!$F$10:$F$1009,D$6+$A112),0),0)</f>
        <v>0</v>
      </c>
      <c r="F112" s="4">
        <f t="shared" si="63"/>
        <v>0</v>
      </c>
      <c r="G112" s="4">
        <f t="shared" si="64"/>
        <v>0</v>
      </c>
      <c r="H112" s="4">
        <f t="shared" si="65"/>
        <v>0</v>
      </c>
      <c r="I112" s="4">
        <f t="shared" si="66"/>
        <v>0</v>
      </c>
      <c r="O112" s="241">
        <f t="shared" si="68"/>
        <v>0</v>
      </c>
      <c r="P112" s="894">
        <f>IFERROR(IF($O112&gt;=1,VLOOKUP($B112,'R-6'!$G$8:$AL$1008,2,0),0),0)</f>
        <v>0</v>
      </c>
      <c r="Q112" s="895"/>
      <c r="R112" s="896"/>
      <c r="S112" s="846" t="str">
        <f>IFERROR(IF($O112&gt;=1,VLOOKUP($B112,'R-6'!$G$8:$AL$1008,4,0),""),"")</f>
        <v/>
      </c>
      <c r="T112" s="847"/>
      <c r="U112" s="848"/>
      <c r="V112" s="846" t="str">
        <f>IFERROR(IF($O112&gt;=1,VLOOKUP($B112,'R-6'!$G$8:$AL$1008,6,0),""),"")</f>
        <v/>
      </c>
      <c r="W112" s="897"/>
      <c r="X112" s="897"/>
      <c r="Y112" s="884" t="str">
        <f>IFERROR(IF($O112&gt;=1,VLOOKUP($B112,'R-6'!$G$8:$AL$1008,8,0),""),"")</f>
        <v/>
      </c>
      <c r="Z112" s="898"/>
      <c r="AA112" s="544" t="str">
        <f>IFERROR(IF($O112&gt;=1,VLOOKUP($B112,'R-6'!$G$8:$AL$1008,28,0),""),"")</f>
        <v/>
      </c>
      <c r="AB112" s="545"/>
      <c r="AC112" s="849"/>
      <c r="AD112" s="883"/>
      <c r="AE112" s="884"/>
      <c r="AF112" s="885"/>
      <c r="AG112" s="883"/>
      <c r="AH112" s="884"/>
      <c r="AI112" s="885"/>
      <c r="AJ112" s="241">
        <f t="shared" si="69"/>
        <v>0</v>
      </c>
      <c r="AK112" s="894">
        <f>IFERROR(IF($AJ112&gt;=1,VLOOKUP($C112,'R-7'!$H$9:$AD$1008,2,0),0),0)</f>
        <v>0</v>
      </c>
      <c r="AL112" s="895"/>
      <c r="AM112" s="896"/>
      <c r="AN112" s="846" t="str">
        <f>IFERROR(IF($AJ112&gt;=1,VLOOKUP($C112,'R-7'!$H$9:$AD$1008,4,0),""),"")</f>
        <v/>
      </c>
      <c r="AO112" s="847"/>
      <c r="AP112" s="848"/>
      <c r="AQ112" s="241" t="str">
        <f>IFERROR(IF($AJ112&gt;=1,VLOOKUP($C112,'R-7'!$H$9:$AD$1008,6,0),""),"")</f>
        <v/>
      </c>
      <c r="AR112" s="883" t="str">
        <f>IFERROR(IF($AJ112&gt;=1,VLOOKUP($C112,'R-7'!$H$9:$AD$1008,7,0),""),"")</f>
        <v/>
      </c>
      <c r="AS112" s="885"/>
      <c r="AT112" s="846" t="str">
        <f>IFERROR(IF($AJ112&gt;=1,VLOOKUP($C112,'R-7'!$H$9:$AD$1008,9,0),""),"")</f>
        <v/>
      </c>
      <c r="AU112" s="847"/>
      <c r="AV112" s="848"/>
      <c r="AW112" s="844" t="str">
        <f>IFERROR(IF($AJ112&gt;=1,VLOOKUP($C112,'R-7'!$H$9:$AD$1008,14,0),""),"")</f>
        <v/>
      </c>
      <c r="AX112" s="844"/>
      <c r="AY112" s="844"/>
      <c r="AZ112" s="844"/>
      <c r="BA112" s="844"/>
      <c r="BB112" s="844"/>
      <c r="BC112" s="844"/>
      <c r="BD112" s="844"/>
      <c r="BE112" s="241">
        <f t="shared" si="70"/>
        <v>0</v>
      </c>
      <c r="BF112" s="845">
        <f>IFERROR(IF($BE112&gt;=1,VLOOKUP($D112,'R-8'!$G$13:$AG$1012,2,0),0),0)</f>
        <v>0</v>
      </c>
      <c r="BG112" s="845"/>
      <c r="BH112" s="845"/>
      <c r="BI112" s="846" t="str">
        <f>IFERROR(IF($BE112&gt;=1,VLOOKUP($D112,'R-8'!$G$13:$AG$1012,3,0),""),"")</f>
        <v/>
      </c>
      <c r="BJ112" s="847"/>
      <c r="BK112" s="847"/>
      <c r="BL112" s="848"/>
      <c r="BM112" s="844" t="str">
        <f>IFERROR(IF($BE112&gt;=1,VLOOKUP($D112,'R-8'!$G$13:$AG$1012,5,0),""),"")</f>
        <v/>
      </c>
      <c r="BN112" s="844"/>
      <c r="BO112" s="844" t="str">
        <f>IFERROR(IF($BE112&gt;=1,VLOOKUP($D112,'R-8'!$G$13:$AG$1012,6,0),""),"")</f>
        <v/>
      </c>
      <c r="BP112" s="844"/>
      <c r="BQ112" s="846" t="str">
        <f>IFERROR(IF($BE112&gt;=1,VLOOKUP($D112,'R-8'!$G$13:$AG$1012,2,0),""),"")</f>
        <v/>
      </c>
      <c r="BR112" s="847"/>
      <c r="BS112" s="848"/>
      <c r="BT112" s="844"/>
      <c r="BU112" s="844"/>
      <c r="BV112" s="844"/>
      <c r="BW112" s="844"/>
      <c r="BX112" s="844"/>
      <c r="BY112" s="844"/>
      <c r="BZ112" s="241">
        <f t="shared" si="71"/>
        <v>0</v>
      </c>
      <c r="CA112" s="845">
        <f>IFERROR(IF($BZ112&gt;=1,VLOOKUP($E112,'R-8क'!$G$10:$AA$1009,2,0),0),0)</f>
        <v>0</v>
      </c>
      <c r="CB112" s="845"/>
      <c r="CC112" s="845"/>
      <c r="CD112" s="846" t="str">
        <f>IFERROR(IF($BZ112&gt;=1,VLOOKUP($E112,'R-8क'!$G$10:$AA$1009,3,0),""),"")</f>
        <v/>
      </c>
      <c r="CE112" s="847"/>
      <c r="CF112" s="848"/>
      <c r="CG112" s="846" t="str">
        <f>IFERROR(IF($BZ112&gt;=1,VLOOKUP($E112,'R-8क'!$G$10:$AA$1009,4,0),""),"")</f>
        <v/>
      </c>
      <c r="CH112" s="847"/>
      <c r="CI112" s="847"/>
      <c r="CJ112" s="848"/>
      <c r="CK112" s="242" t="str">
        <f>IFERROR(IF($BZ112&gt;=1,VLOOKUP($E112,'R-8क'!$G$10:$AA$1009,6,0),""),"")</f>
        <v/>
      </c>
      <c r="CL112" s="243" t="str">
        <f>IFERROR(IF($BZ112&gt;=1,VLOOKUP($E112,'R-8क'!$G$10:$AA$1009,7,0),""),"")</f>
        <v/>
      </c>
      <c r="CM112" s="544" t="str">
        <f>IFERROR(IF($BZ112&gt;=1,VLOOKUP($E112,'R-8क'!$G$10:$AA$1009,8,0),""),"")</f>
        <v/>
      </c>
      <c r="CN112" s="545"/>
      <c r="CO112" s="849"/>
      <c r="CP112" s="850" t="str">
        <f>IFERROR(IF($BZ112&gt;=1,VLOOKUP($E112,'R-8क'!$G$10:$AA$1009,16,0),""),"")</f>
        <v/>
      </c>
      <c r="CQ112" s="850"/>
      <c r="CR112" s="850"/>
      <c r="CS112" s="851"/>
      <c r="CT112" s="851"/>
      <c r="CU112" s="928">
        <f t="shared" si="72"/>
        <v>0</v>
      </c>
      <c r="CV112" s="929"/>
      <c r="CW112" s="930"/>
      <c r="CX112" s="908">
        <f>IFERROR(IF($CU112&gt;=2000,COUNTIFS('R-6'!$G$8:$G$1008,"&gt;=1",'R-6'!$H$8:$H$1008,$CU112),0),0)</f>
        <v>0</v>
      </c>
      <c r="CY112" s="909"/>
      <c r="CZ112" s="910"/>
      <c r="DA112" s="908">
        <f>IFERROR(IF($CU112&gt;=2000,COUNTIFS('R-7'!$H$9:$H$1008,"&gt;=1",'R-7'!$I$9:$I$1008,$CU112),0),0)</f>
        <v>0</v>
      </c>
      <c r="DB112" s="909"/>
      <c r="DC112" s="910"/>
      <c r="DD112" s="908">
        <f>IFERROR(IF($CU112&gt;=2000,COUNTIFS('R-8'!$G$13:$G$1012,"&gt;=1",'R-8'!$H$13:$H$1012,$CU112),0),0)</f>
        <v>0</v>
      </c>
      <c r="DE112" s="909"/>
      <c r="DF112" s="910"/>
      <c r="DG112" s="908">
        <f>IFERROR(IF($CU112&gt;=2000,COUNTIFS('R-8क'!$G$10:$G$1009,"&gt;=1",'R-8क'!$H$10:$H$1009,$CU112),0),0)</f>
        <v>0</v>
      </c>
      <c r="DH112" s="909"/>
      <c r="DI112" s="910"/>
      <c r="DJ112" s="911"/>
      <c r="DK112" s="912"/>
      <c r="DL112" s="913"/>
      <c r="DM112" s="914">
        <f t="shared" si="73"/>
        <v>0</v>
      </c>
      <c r="DN112" s="915"/>
      <c r="DO112" s="916"/>
      <c r="DP112" s="97">
        <v>96</v>
      </c>
      <c r="DQ112" s="97">
        <f t="shared" si="74"/>
        <v>0</v>
      </c>
      <c r="DR112" s="97">
        <f t="shared" si="75"/>
        <v>0</v>
      </c>
      <c r="DS112" s="97">
        <f t="shared" si="76"/>
        <v>0</v>
      </c>
      <c r="DT112" s="97">
        <f t="shared" si="77"/>
        <v>0</v>
      </c>
      <c r="DU112" s="4">
        <f t="shared" si="57"/>
        <v>200</v>
      </c>
      <c r="DV112" s="4">
        <f t="shared" si="54"/>
        <v>0</v>
      </c>
      <c r="DW112" s="4">
        <f t="shared" si="55"/>
        <v>0</v>
      </c>
      <c r="DX112" s="4">
        <f t="shared" si="58"/>
        <v>0</v>
      </c>
    </row>
    <row r="113" spans="1:128" ht="24" customHeight="1" x14ac:dyDescent="0.25">
      <c r="A113" s="4">
        <f t="shared" si="67"/>
        <v>59</v>
      </c>
      <c r="B113" s="4">
        <f>IFERROR(IF($A$5&gt;=A113,SMALL('R-6'!$F$8:$F$1008,$A$6+A113),0),0)</f>
        <v>0</v>
      </c>
      <c r="C113" s="4">
        <f>IFERROR(IF(B$5&gt;=$A113,SMALL('R-7'!$G$9:$G$1008,B$6+$A113),0),0)</f>
        <v>0</v>
      </c>
      <c r="D113" s="4">
        <f>IFERROR(IF(C$5&gt;=$A113,SMALL('R-8'!$F$13:$F$1012,C$6+$A113),0),0)</f>
        <v>0</v>
      </c>
      <c r="E113" s="4">
        <f>IFERROR(IF(D$5&gt;=$A113,SMALL('R-8क'!$F$10:$F$1009,D$6+$A113),0),0)</f>
        <v>0</v>
      </c>
      <c r="F113" s="4">
        <f t="shared" si="63"/>
        <v>0</v>
      </c>
      <c r="G113" s="4">
        <f t="shared" si="64"/>
        <v>0</v>
      </c>
      <c r="H113" s="4">
        <f t="shared" si="65"/>
        <v>0</v>
      </c>
      <c r="I113" s="4">
        <f t="shared" si="66"/>
        <v>0</v>
      </c>
      <c r="O113" s="241">
        <f t="shared" si="68"/>
        <v>0</v>
      </c>
      <c r="P113" s="894">
        <f>IFERROR(IF($O113&gt;=1,VLOOKUP($B113,'R-6'!$G$8:$AL$1008,2,0),0),0)</f>
        <v>0</v>
      </c>
      <c r="Q113" s="895"/>
      <c r="R113" s="896"/>
      <c r="S113" s="846" t="str">
        <f>IFERROR(IF($O113&gt;=1,VLOOKUP($B113,'R-6'!$G$8:$AL$1008,4,0),""),"")</f>
        <v/>
      </c>
      <c r="T113" s="847"/>
      <c r="U113" s="848"/>
      <c r="V113" s="846" t="str">
        <f>IFERROR(IF($O113&gt;=1,VLOOKUP($B113,'R-6'!$G$8:$AL$1008,6,0),""),"")</f>
        <v/>
      </c>
      <c r="W113" s="897"/>
      <c r="X113" s="897"/>
      <c r="Y113" s="884" t="str">
        <f>IFERROR(IF($O113&gt;=1,VLOOKUP($B113,'R-6'!$G$8:$AL$1008,8,0),""),"")</f>
        <v/>
      </c>
      <c r="Z113" s="898"/>
      <c r="AA113" s="544" t="str">
        <f>IFERROR(IF($O113&gt;=1,VLOOKUP($B113,'R-6'!$G$8:$AL$1008,28,0),""),"")</f>
        <v/>
      </c>
      <c r="AB113" s="545"/>
      <c r="AC113" s="849"/>
      <c r="AD113" s="883"/>
      <c r="AE113" s="884"/>
      <c r="AF113" s="885"/>
      <c r="AG113" s="883"/>
      <c r="AH113" s="884"/>
      <c r="AI113" s="885"/>
      <c r="AJ113" s="241">
        <f t="shared" si="69"/>
        <v>0</v>
      </c>
      <c r="AK113" s="894">
        <f>IFERROR(IF($AJ113&gt;=1,VLOOKUP($C113,'R-7'!$H$9:$AD$1008,2,0),0),0)</f>
        <v>0</v>
      </c>
      <c r="AL113" s="895"/>
      <c r="AM113" s="896"/>
      <c r="AN113" s="846" t="str">
        <f>IFERROR(IF($AJ113&gt;=1,VLOOKUP($C113,'R-7'!$H$9:$AD$1008,4,0),""),"")</f>
        <v/>
      </c>
      <c r="AO113" s="847"/>
      <c r="AP113" s="848"/>
      <c r="AQ113" s="241" t="str">
        <f>IFERROR(IF($AJ113&gt;=1,VLOOKUP($C113,'R-7'!$H$9:$AD$1008,6,0),""),"")</f>
        <v/>
      </c>
      <c r="AR113" s="883" t="str">
        <f>IFERROR(IF($AJ113&gt;=1,VLOOKUP($C113,'R-7'!$H$9:$AD$1008,7,0),""),"")</f>
        <v/>
      </c>
      <c r="AS113" s="885"/>
      <c r="AT113" s="846" t="str">
        <f>IFERROR(IF($AJ113&gt;=1,VLOOKUP($C113,'R-7'!$H$9:$AD$1008,9,0),""),"")</f>
        <v/>
      </c>
      <c r="AU113" s="847"/>
      <c r="AV113" s="848"/>
      <c r="AW113" s="844" t="str">
        <f>IFERROR(IF($AJ113&gt;=1,VLOOKUP($C113,'R-7'!$H$9:$AD$1008,14,0),""),"")</f>
        <v/>
      </c>
      <c r="AX113" s="844"/>
      <c r="AY113" s="844"/>
      <c r="AZ113" s="844"/>
      <c r="BA113" s="844"/>
      <c r="BB113" s="844"/>
      <c r="BC113" s="844"/>
      <c r="BD113" s="844"/>
      <c r="BE113" s="241">
        <f t="shared" si="70"/>
        <v>0</v>
      </c>
      <c r="BF113" s="845">
        <f>IFERROR(IF($BE113&gt;=1,VLOOKUP($D113,'R-8'!$G$13:$AG$1012,2,0),0),0)</f>
        <v>0</v>
      </c>
      <c r="BG113" s="845"/>
      <c r="BH113" s="845"/>
      <c r="BI113" s="846" t="str">
        <f>IFERROR(IF($BE113&gt;=1,VLOOKUP($D113,'R-8'!$G$13:$AG$1012,3,0),""),"")</f>
        <v/>
      </c>
      <c r="BJ113" s="847"/>
      <c r="BK113" s="847"/>
      <c r="BL113" s="848"/>
      <c r="BM113" s="844" t="str">
        <f>IFERROR(IF($BE113&gt;=1,VLOOKUP($D113,'R-8'!$G$13:$AG$1012,5,0),""),"")</f>
        <v/>
      </c>
      <c r="BN113" s="844"/>
      <c r="BO113" s="844" t="str">
        <f>IFERROR(IF($BE113&gt;=1,VLOOKUP($D113,'R-8'!$G$13:$AG$1012,6,0),""),"")</f>
        <v/>
      </c>
      <c r="BP113" s="844"/>
      <c r="BQ113" s="846" t="str">
        <f>IFERROR(IF($BE113&gt;=1,VLOOKUP($D113,'R-8'!$G$13:$AG$1012,2,0),""),"")</f>
        <v/>
      </c>
      <c r="BR113" s="847"/>
      <c r="BS113" s="848"/>
      <c r="BT113" s="844"/>
      <c r="BU113" s="844"/>
      <c r="BV113" s="844"/>
      <c r="BW113" s="844"/>
      <c r="BX113" s="844"/>
      <c r="BY113" s="844"/>
      <c r="BZ113" s="241">
        <f t="shared" si="71"/>
        <v>0</v>
      </c>
      <c r="CA113" s="845">
        <f>IFERROR(IF($BZ113&gt;=1,VLOOKUP($E113,'R-8क'!$G$10:$AA$1009,2,0),0),0)</f>
        <v>0</v>
      </c>
      <c r="CB113" s="845"/>
      <c r="CC113" s="845"/>
      <c r="CD113" s="846" t="str">
        <f>IFERROR(IF($BZ113&gt;=1,VLOOKUP($E113,'R-8क'!$G$10:$AA$1009,3,0),""),"")</f>
        <v/>
      </c>
      <c r="CE113" s="847"/>
      <c r="CF113" s="848"/>
      <c r="CG113" s="846" t="str">
        <f>IFERROR(IF($BZ113&gt;=1,VLOOKUP($E113,'R-8क'!$G$10:$AA$1009,4,0),""),"")</f>
        <v/>
      </c>
      <c r="CH113" s="847"/>
      <c r="CI113" s="847"/>
      <c r="CJ113" s="848"/>
      <c r="CK113" s="242" t="str">
        <f>IFERROR(IF($BZ113&gt;=1,VLOOKUP($E113,'R-8क'!$G$10:$AA$1009,6,0),""),"")</f>
        <v/>
      </c>
      <c r="CL113" s="243" t="str">
        <f>IFERROR(IF($BZ113&gt;=1,VLOOKUP($E113,'R-8क'!$G$10:$AA$1009,7,0),""),"")</f>
        <v/>
      </c>
      <c r="CM113" s="544" t="str">
        <f>IFERROR(IF($BZ113&gt;=1,VLOOKUP($E113,'R-8क'!$G$10:$AA$1009,8,0),""),"")</f>
        <v/>
      </c>
      <c r="CN113" s="545"/>
      <c r="CO113" s="849"/>
      <c r="CP113" s="850" t="str">
        <f>IFERROR(IF($BZ113&gt;=1,VLOOKUP($E113,'R-8क'!$G$10:$AA$1009,16,0),""),"")</f>
        <v/>
      </c>
      <c r="CQ113" s="850"/>
      <c r="CR113" s="850"/>
      <c r="CS113" s="851"/>
      <c r="CT113" s="851"/>
      <c r="CU113" s="928">
        <f t="shared" si="72"/>
        <v>0</v>
      </c>
      <c r="CV113" s="929"/>
      <c r="CW113" s="930"/>
      <c r="CX113" s="908">
        <f>IFERROR(IF($CU113&gt;=2000,COUNTIFS('R-6'!$G$8:$G$1008,"&gt;=1",'R-6'!$H$8:$H$1008,$CU113),0),0)</f>
        <v>0</v>
      </c>
      <c r="CY113" s="909"/>
      <c r="CZ113" s="910"/>
      <c r="DA113" s="908">
        <f>IFERROR(IF($CU113&gt;=2000,COUNTIFS('R-7'!$H$9:$H$1008,"&gt;=1",'R-7'!$I$9:$I$1008,$CU113),0),0)</f>
        <v>0</v>
      </c>
      <c r="DB113" s="909"/>
      <c r="DC113" s="910"/>
      <c r="DD113" s="908">
        <f>IFERROR(IF($CU113&gt;=2000,COUNTIFS('R-8'!$G$13:$G$1012,"&gt;=1",'R-8'!$H$13:$H$1012,$CU113),0),0)</f>
        <v>0</v>
      </c>
      <c r="DE113" s="909"/>
      <c r="DF113" s="910"/>
      <c r="DG113" s="908">
        <f>IFERROR(IF($CU113&gt;=2000,COUNTIFS('R-8क'!$G$10:$G$1009,"&gt;=1",'R-8क'!$H$10:$H$1009,$CU113),0),0)</f>
        <v>0</v>
      </c>
      <c r="DH113" s="909"/>
      <c r="DI113" s="910"/>
      <c r="DJ113" s="911"/>
      <c r="DK113" s="912"/>
      <c r="DL113" s="913"/>
      <c r="DM113" s="914">
        <f t="shared" si="73"/>
        <v>0</v>
      </c>
      <c r="DN113" s="915"/>
      <c r="DO113" s="916"/>
      <c r="DP113" s="97">
        <v>97</v>
      </c>
      <c r="DQ113" s="97">
        <f t="shared" si="74"/>
        <v>0</v>
      </c>
      <c r="DR113" s="97">
        <f t="shared" si="75"/>
        <v>0</v>
      </c>
      <c r="DS113" s="97">
        <f t="shared" si="76"/>
        <v>0</v>
      </c>
      <c r="DT113" s="97">
        <f t="shared" si="77"/>
        <v>0</v>
      </c>
      <c r="DU113" s="4">
        <f t="shared" si="57"/>
        <v>200</v>
      </c>
      <c r="DV113" s="4">
        <f t="shared" si="54"/>
        <v>0</v>
      </c>
      <c r="DW113" s="4">
        <f t="shared" si="55"/>
        <v>0</v>
      </c>
      <c r="DX113" s="4">
        <f t="shared" si="58"/>
        <v>0</v>
      </c>
    </row>
    <row r="114" spans="1:128" ht="24" customHeight="1" x14ac:dyDescent="0.25">
      <c r="A114" s="4">
        <f t="shared" si="67"/>
        <v>60</v>
      </c>
      <c r="B114" s="4">
        <f>IFERROR(IF($A$5&gt;=A114,SMALL('R-6'!$F$8:$F$1008,$A$6+A114),0),0)</f>
        <v>0</v>
      </c>
      <c r="C114" s="4">
        <f>IFERROR(IF(B$5&gt;=$A114,SMALL('R-7'!$G$9:$G$1008,B$6+$A114),0),0)</f>
        <v>0</v>
      </c>
      <c r="D114" s="4">
        <f>IFERROR(IF(C$5&gt;=$A114,SMALL('R-8'!$F$13:$F$1012,C$6+$A114),0),0)</f>
        <v>0</v>
      </c>
      <c r="E114" s="4">
        <f>IFERROR(IF(D$5&gt;=$A114,SMALL('R-8क'!$F$10:$F$1009,D$6+$A114),0),0)</f>
        <v>0</v>
      </c>
      <c r="F114" s="4">
        <f t="shared" si="63"/>
        <v>0</v>
      </c>
      <c r="G114" s="4">
        <f t="shared" si="64"/>
        <v>0</v>
      </c>
      <c r="H114" s="4">
        <f t="shared" si="65"/>
        <v>0</v>
      </c>
      <c r="I114" s="4">
        <f t="shared" si="66"/>
        <v>0</v>
      </c>
      <c r="O114" s="241">
        <f t="shared" si="68"/>
        <v>0</v>
      </c>
      <c r="P114" s="894">
        <f>IFERROR(IF($O114&gt;=1,VLOOKUP($B114,'R-6'!$G$8:$AL$1008,2,0),0),0)</f>
        <v>0</v>
      </c>
      <c r="Q114" s="895"/>
      <c r="R114" s="896"/>
      <c r="S114" s="846" t="str">
        <f>IFERROR(IF($O114&gt;=1,VLOOKUP($B114,'R-6'!$G$8:$AL$1008,4,0),""),"")</f>
        <v/>
      </c>
      <c r="T114" s="847"/>
      <c r="U114" s="848"/>
      <c r="V114" s="846" t="str">
        <f>IFERROR(IF($O114&gt;=1,VLOOKUP($B114,'R-6'!$G$8:$AL$1008,6,0),""),"")</f>
        <v/>
      </c>
      <c r="W114" s="897"/>
      <c r="X114" s="897"/>
      <c r="Y114" s="884" t="str">
        <f>IFERROR(IF($O114&gt;=1,VLOOKUP($B114,'R-6'!$G$8:$AL$1008,8,0),""),"")</f>
        <v/>
      </c>
      <c r="Z114" s="898"/>
      <c r="AA114" s="544" t="str">
        <f>IFERROR(IF($O114&gt;=1,VLOOKUP($B114,'R-6'!$G$8:$AL$1008,28,0),""),"")</f>
        <v/>
      </c>
      <c r="AB114" s="545"/>
      <c r="AC114" s="849"/>
      <c r="AD114" s="883"/>
      <c r="AE114" s="884"/>
      <c r="AF114" s="885"/>
      <c r="AG114" s="883"/>
      <c r="AH114" s="884"/>
      <c r="AI114" s="885"/>
      <c r="AJ114" s="241">
        <f t="shared" si="69"/>
        <v>0</v>
      </c>
      <c r="AK114" s="894">
        <f>IFERROR(IF($AJ114&gt;=1,VLOOKUP($C114,'R-7'!$H$9:$AD$1008,2,0),0),0)</f>
        <v>0</v>
      </c>
      <c r="AL114" s="895"/>
      <c r="AM114" s="896"/>
      <c r="AN114" s="846" t="str">
        <f>IFERROR(IF($AJ114&gt;=1,VLOOKUP($C114,'R-7'!$H$9:$AD$1008,4,0),""),"")</f>
        <v/>
      </c>
      <c r="AO114" s="847"/>
      <c r="AP114" s="848"/>
      <c r="AQ114" s="241" t="str">
        <f>IFERROR(IF($AJ114&gt;=1,VLOOKUP($C114,'R-7'!$H$9:$AD$1008,6,0),""),"")</f>
        <v/>
      </c>
      <c r="AR114" s="883" t="str">
        <f>IFERROR(IF($AJ114&gt;=1,VLOOKUP($C114,'R-7'!$H$9:$AD$1008,7,0),""),"")</f>
        <v/>
      </c>
      <c r="AS114" s="885"/>
      <c r="AT114" s="846" t="str">
        <f>IFERROR(IF($AJ114&gt;=1,VLOOKUP($C114,'R-7'!$H$9:$AD$1008,9,0),""),"")</f>
        <v/>
      </c>
      <c r="AU114" s="847"/>
      <c r="AV114" s="848"/>
      <c r="AW114" s="844" t="str">
        <f>IFERROR(IF($AJ114&gt;=1,VLOOKUP($C114,'R-7'!$H$9:$AD$1008,14,0),""),"")</f>
        <v/>
      </c>
      <c r="AX114" s="844"/>
      <c r="AY114" s="844"/>
      <c r="AZ114" s="844"/>
      <c r="BA114" s="844"/>
      <c r="BB114" s="844"/>
      <c r="BC114" s="844"/>
      <c r="BD114" s="844"/>
      <c r="BE114" s="241">
        <f t="shared" si="70"/>
        <v>0</v>
      </c>
      <c r="BF114" s="845">
        <f>IFERROR(IF($BE114&gt;=1,VLOOKUP($D114,'R-8'!$G$13:$AG$1012,2,0),0),0)</f>
        <v>0</v>
      </c>
      <c r="BG114" s="845"/>
      <c r="BH114" s="845"/>
      <c r="BI114" s="846" t="str">
        <f>IFERROR(IF($BE114&gt;=1,VLOOKUP($D114,'R-8'!$G$13:$AG$1012,3,0),""),"")</f>
        <v/>
      </c>
      <c r="BJ114" s="847"/>
      <c r="BK114" s="847"/>
      <c r="BL114" s="848"/>
      <c r="BM114" s="844" t="str">
        <f>IFERROR(IF($BE114&gt;=1,VLOOKUP($D114,'R-8'!$G$13:$AG$1012,5,0),""),"")</f>
        <v/>
      </c>
      <c r="BN114" s="844"/>
      <c r="BO114" s="844" t="str">
        <f>IFERROR(IF($BE114&gt;=1,VLOOKUP($D114,'R-8'!$G$13:$AG$1012,6,0),""),"")</f>
        <v/>
      </c>
      <c r="BP114" s="844"/>
      <c r="BQ114" s="846" t="str">
        <f>IFERROR(IF($BE114&gt;=1,VLOOKUP($D114,'R-8'!$G$13:$AG$1012,2,0),""),"")</f>
        <v/>
      </c>
      <c r="BR114" s="847"/>
      <c r="BS114" s="848"/>
      <c r="BT114" s="844"/>
      <c r="BU114" s="844"/>
      <c r="BV114" s="844"/>
      <c r="BW114" s="844"/>
      <c r="BX114" s="844"/>
      <c r="BY114" s="844"/>
      <c r="BZ114" s="241">
        <f t="shared" si="71"/>
        <v>0</v>
      </c>
      <c r="CA114" s="845">
        <f>IFERROR(IF($BZ114&gt;=1,VLOOKUP($E114,'R-8क'!$G$10:$AA$1009,2,0),0),0)</f>
        <v>0</v>
      </c>
      <c r="CB114" s="845"/>
      <c r="CC114" s="845"/>
      <c r="CD114" s="846" t="str">
        <f>IFERROR(IF($BZ114&gt;=1,VLOOKUP($E114,'R-8क'!$G$10:$AA$1009,3,0),""),"")</f>
        <v/>
      </c>
      <c r="CE114" s="847"/>
      <c r="CF114" s="848"/>
      <c r="CG114" s="846" t="str">
        <f>IFERROR(IF($BZ114&gt;=1,VLOOKUP($E114,'R-8क'!$G$10:$AA$1009,4,0),""),"")</f>
        <v/>
      </c>
      <c r="CH114" s="847"/>
      <c r="CI114" s="847"/>
      <c r="CJ114" s="848"/>
      <c r="CK114" s="242" t="str">
        <f>IFERROR(IF($BZ114&gt;=1,VLOOKUP($E114,'R-8क'!$G$10:$AA$1009,6,0),""),"")</f>
        <v/>
      </c>
      <c r="CL114" s="243" t="str">
        <f>IFERROR(IF($BZ114&gt;=1,VLOOKUP($E114,'R-8क'!$G$10:$AA$1009,7,0),""),"")</f>
        <v/>
      </c>
      <c r="CM114" s="544" t="str">
        <f>IFERROR(IF($BZ114&gt;=1,VLOOKUP($E114,'R-8क'!$G$10:$AA$1009,8,0),""),"")</f>
        <v/>
      </c>
      <c r="CN114" s="545"/>
      <c r="CO114" s="849"/>
      <c r="CP114" s="850" t="str">
        <f>IFERROR(IF($BZ114&gt;=1,VLOOKUP($E114,'R-8क'!$G$10:$AA$1009,16,0),""),"")</f>
        <v/>
      </c>
      <c r="CQ114" s="850"/>
      <c r="CR114" s="850"/>
      <c r="CS114" s="851"/>
      <c r="CT114" s="851"/>
      <c r="CU114" s="928">
        <f t="shared" si="72"/>
        <v>0</v>
      </c>
      <c r="CV114" s="929"/>
      <c r="CW114" s="930"/>
      <c r="CX114" s="908">
        <f>IFERROR(IF($CU114&gt;=2000,COUNTIFS('R-6'!$G$8:$G$1008,"&gt;=1",'R-6'!$H$8:$H$1008,$CU114),0),0)</f>
        <v>0</v>
      </c>
      <c r="CY114" s="909"/>
      <c r="CZ114" s="910"/>
      <c r="DA114" s="908">
        <f>IFERROR(IF($CU114&gt;=2000,COUNTIFS('R-7'!$H$9:$H$1008,"&gt;=1",'R-7'!$I$9:$I$1008,$CU114),0),0)</f>
        <v>0</v>
      </c>
      <c r="DB114" s="909"/>
      <c r="DC114" s="910"/>
      <c r="DD114" s="908">
        <f>IFERROR(IF($CU114&gt;=2000,COUNTIFS('R-8'!$G$13:$G$1012,"&gt;=1",'R-8'!$H$13:$H$1012,$CU114),0),0)</f>
        <v>0</v>
      </c>
      <c r="DE114" s="909"/>
      <c r="DF114" s="910"/>
      <c r="DG114" s="908">
        <f>IFERROR(IF($CU114&gt;=2000,COUNTIFS('R-8क'!$G$10:$G$1009,"&gt;=1",'R-8क'!$H$10:$H$1009,$CU114),0),0)</f>
        <v>0</v>
      </c>
      <c r="DH114" s="909"/>
      <c r="DI114" s="910"/>
      <c r="DJ114" s="911"/>
      <c r="DK114" s="912"/>
      <c r="DL114" s="913"/>
      <c r="DM114" s="914">
        <f t="shared" si="73"/>
        <v>0</v>
      </c>
      <c r="DN114" s="915"/>
      <c r="DO114" s="916"/>
      <c r="DP114" s="97">
        <v>98</v>
      </c>
      <c r="DQ114" s="97">
        <f t="shared" si="74"/>
        <v>0</v>
      </c>
      <c r="DR114" s="97">
        <f t="shared" si="75"/>
        <v>0</v>
      </c>
      <c r="DS114" s="97">
        <f t="shared" si="76"/>
        <v>0</v>
      </c>
      <c r="DT114" s="97">
        <f t="shared" si="77"/>
        <v>0</v>
      </c>
      <c r="DU114" s="4">
        <f t="shared" si="57"/>
        <v>200</v>
      </c>
      <c r="DV114" s="4">
        <f t="shared" si="54"/>
        <v>0</v>
      </c>
      <c r="DW114" s="4">
        <f t="shared" si="55"/>
        <v>0</v>
      </c>
      <c r="DX114" s="4">
        <f t="shared" si="58"/>
        <v>0</v>
      </c>
    </row>
    <row r="115" spans="1:128" ht="15" customHeight="1" x14ac:dyDescent="0.25">
      <c r="F115" s="4">
        <f t="shared" si="63"/>
        <v>0</v>
      </c>
      <c r="G115" s="4">
        <f t="shared" si="64"/>
        <v>0</v>
      </c>
      <c r="H115" s="4">
        <f t="shared" si="65"/>
        <v>0</v>
      </c>
      <c r="I115" s="4">
        <f t="shared" si="66"/>
        <v>0</v>
      </c>
      <c r="O115" s="31"/>
      <c r="P115" s="31"/>
      <c r="Q115" s="31"/>
      <c r="R115" s="31"/>
      <c r="S115" s="31"/>
      <c r="T115" s="31"/>
      <c r="U115" s="31"/>
      <c r="V115" s="31"/>
      <c r="W115" s="31"/>
      <c r="X115" s="31"/>
      <c r="Y115" s="31"/>
      <c r="Z115" s="31"/>
      <c r="AA115" s="31"/>
      <c r="AB115" s="31"/>
      <c r="AC115" s="31"/>
      <c r="AD115" s="842" t="s">
        <v>361</v>
      </c>
      <c r="AE115" s="842"/>
      <c r="AF115" s="842"/>
      <c r="AG115" s="842" t="s">
        <v>362</v>
      </c>
      <c r="AH115" s="842"/>
      <c r="AI115" s="842"/>
      <c r="AJ115" s="31"/>
      <c r="AK115" s="31"/>
      <c r="AL115" s="31"/>
      <c r="AM115" s="31"/>
      <c r="AN115" s="31"/>
      <c r="AO115" s="31"/>
      <c r="AP115" s="31"/>
      <c r="AQ115" s="31"/>
      <c r="AR115" s="31"/>
      <c r="AS115" s="31"/>
      <c r="AT115" s="31"/>
      <c r="AU115" s="31"/>
      <c r="AV115" s="31"/>
      <c r="AW115" s="31"/>
      <c r="AX115" s="31"/>
      <c r="AY115" s="842" t="s">
        <v>361</v>
      </c>
      <c r="AZ115" s="842"/>
      <c r="BA115" s="842"/>
      <c r="BB115" s="842" t="s">
        <v>362</v>
      </c>
      <c r="BC115" s="842"/>
      <c r="BD115" s="842"/>
      <c r="BE115" s="31"/>
      <c r="BF115" s="31"/>
      <c r="BG115" s="31"/>
      <c r="BH115" s="31"/>
      <c r="BI115" s="31"/>
      <c r="BJ115" s="31"/>
      <c r="BK115" s="31"/>
      <c r="BL115" s="31"/>
      <c r="BM115" s="31"/>
      <c r="BN115" s="31"/>
      <c r="BO115" s="31"/>
      <c r="BP115" s="31"/>
      <c r="BQ115" s="31"/>
      <c r="BR115" s="31"/>
      <c r="BS115" s="31"/>
      <c r="BT115" s="842" t="s">
        <v>361</v>
      </c>
      <c r="BU115" s="842"/>
      <c r="BV115" s="842"/>
      <c r="BW115" s="842" t="s">
        <v>362</v>
      </c>
      <c r="BX115" s="842"/>
      <c r="BY115" s="842"/>
      <c r="BZ115" s="31"/>
      <c r="CA115" s="31"/>
      <c r="CB115" s="31"/>
      <c r="CC115" s="31"/>
      <c r="CD115" s="31"/>
      <c r="CE115" s="31"/>
      <c r="CF115" s="31"/>
      <c r="CG115" s="31"/>
      <c r="CH115" s="31"/>
      <c r="CI115" s="31"/>
      <c r="CJ115" s="31"/>
      <c r="CK115" s="31"/>
      <c r="CL115" s="31"/>
      <c r="CM115" s="31"/>
      <c r="CN115" s="31"/>
      <c r="CO115" s="842" t="s">
        <v>361</v>
      </c>
      <c r="CP115" s="842"/>
      <c r="CQ115" s="842"/>
      <c r="CR115" s="842" t="s">
        <v>362</v>
      </c>
      <c r="CS115" s="842"/>
      <c r="CT115" s="842"/>
      <c r="CU115" s="947" t="s">
        <v>418</v>
      </c>
      <c r="CV115" s="948"/>
      <c r="CW115" s="948"/>
      <c r="CX115" s="949">
        <f>SUM(CX95:CZ114)+CX76</f>
        <v>0</v>
      </c>
      <c r="CY115" s="949"/>
      <c r="CZ115" s="949"/>
      <c r="DA115" s="949">
        <f t="shared" ref="DA115" si="78">SUM(DA95:DC114)+DA76</f>
        <v>0</v>
      </c>
      <c r="DB115" s="949"/>
      <c r="DC115" s="949"/>
      <c r="DD115" s="949">
        <f t="shared" ref="DD115" si="79">SUM(DD95:DF114)+DD76</f>
        <v>0</v>
      </c>
      <c r="DE115" s="949"/>
      <c r="DF115" s="949"/>
      <c r="DG115" s="949">
        <f t="shared" ref="DG115" si="80">SUM(DG95:DI114)+DG76</f>
        <v>0</v>
      </c>
      <c r="DH115" s="949"/>
      <c r="DI115" s="949"/>
      <c r="DJ115" s="949">
        <f t="shared" ref="DJ115" si="81">SUM(DJ95:DL114)+DJ76</f>
        <v>0</v>
      </c>
      <c r="DK115" s="949"/>
      <c r="DL115" s="949"/>
      <c r="DM115" s="949">
        <f t="shared" ref="DM115" si="82">SUM(DM95:DO114)+DM76</f>
        <v>0</v>
      </c>
      <c r="DN115" s="949"/>
      <c r="DO115" s="949"/>
      <c r="DP115" s="97">
        <v>99</v>
      </c>
      <c r="DQ115" s="97">
        <f t="shared" si="74"/>
        <v>0</v>
      </c>
      <c r="DR115" s="97">
        <f t="shared" si="75"/>
        <v>0</v>
      </c>
      <c r="DS115" s="97">
        <f t="shared" si="76"/>
        <v>0</v>
      </c>
      <c r="DT115" s="97">
        <f t="shared" si="77"/>
        <v>0</v>
      </c>
      <c r="DU115" s="4">
        <f t="shared" si="57"/>
        <v>200</v>
      </c>
      <c r="DV115" s="4">
        <f t="shared" si="54"/>
        <v>0</v>
      </c>
      <c r="DW115" s="4">
        <f t="shared" si="55"/>
        <v>0</v>
      </c>
      <c r="DX115" s="4">
        <f t="shared" si="58"/>
        <v>0</v>
      </c>
    </row>
    <row r="116" spans="1:128" x14ac:dyDescent="0.25">
      <c r="F116" s="4">
        <f t="shared" si="63"/>
        <v>0</v>
      </c>
      <c r="G116" s="4">
        <f t="shared" si="64"/>
        <v>0</v>
      </c>
      <c r="H116" s="4">
        <f t="shared" si="65"/>
        <v>0</v>
      </c>
      <c r="I116" s="4">
        <f t="shared" si="66"/>
        <v>0</v>
      </c>
      <c r="O116" s="31"/>
      <c r="P116" s="31"/>
      <c r="Q116" s="31"/>
      <c r="R116" s="31"/>
      <c r="S116" s="31"/>
      <c r="T116" s="31"/>
      <c r="U116" s="31"/>
      <c r="V116" s="31"/>
      <c r="W116" s="31"/>
      <c r="X116" s="31"/>
      <c r="Y116" s="31"/>
      <c r="Z116" s="31"/>
      <c r="AA116" s="31"/>
      <c r="AB116" s="31"/>
      <c r="AC116" s="31"/>
      <c r="AD116" s="842"/>
      <c r="AE116" s="842"/>
      <c r="AF116" s="842"/>
      <c r="AG116" s="842"/>
      <c r="AH116" s="842"/>
      <c r="AI116" s="842"/>
      <c r="AJ116" s="31"/>
      <c r="AK116" s="31"/>
      <c r="AL116" s="31"/>
      <c r="AM116" s="31"/>
      <c r="AN116" s="31"/>
      <c r="AO116" s="31"/>
      <c r="AP116" s="31"/>
      <c r="AQ116" s="31"/>
      <c r="AR116" s="31"/>
      <c r="AS116" s="31"/>
      <c r="AT116" s="31"/>
      <c r="AU116" s="31"/>
      <c r="AV116" s="31"/>
      <c r="AW116" s="31"/>
      <c r="AX116" s="31"/>
      <c r="AY116" s="842"/>
      <c r="AZ116" s="842"/>
      <c r="BA116" s="842"/>
      <c r="BB116" s="842"/>
      <c r="BC116" s="842"/>
      <c r="BD116" s="842"/>
      <c r="BE116" s="31"/>
      <c r="BF116" s="31"/>
      <c r="BG116" s="31"/>
      <c r="BH116" s="31"/>
      <c r="BI116" s="31"/>
      <c r="BJ116" s="31"/>
      <c r="BK116" s="31"/>
      <c r="BL116" s="31"/>
      <c r="BM116" s="31"/>
      <c r="BN116" s="31"/>
      <c r="BO116" s="31"/>
      <c r="BP116" s="31"/>
      <c r="BQ116" s="31"/>
      <c r="BR116" s="31"/>
      <c r="BS116" s="31"/>
      <c r="BT116" s="842"/>
      <c r="BU116" s="842"/>
      <c r="BV116" s="842"/>
      <c r="BW116" s="842"/>
      <c r="BX116" s="842"/>
      <c r="BY116" s="842"/>
      <c r="BZ116" s="31"/>
      <c r="CA116" s="31"/>
      <c r="CB116" s="31"/>
      <c r="CC116" s="31"/>
      <c r="CD116" s="31"/>
      <c r="CE116" s="31"/>
      <c r="CF116" s="31"/>
      <c r="CG116" s="31"/>
      <c r="CH116" s="31"/>
      <c r="CI116" s="31"/>
      <c r="CJ116" s="31"/>
      <c r="CK116" s="31"/>
      <c r="CL116" s="31"/>
      <c r="CM116" s="31"/>
      <c r="CN116" s="31"/>
      <c r="CO116" s="842"/>
      <c r="CP116" s="842"/>
      <c r="CQ116" s="842"/>
      <c r="CR116" s="842"/>
      <c r="CS116" s="842"/>
      <c r="CT116" s="842"/>
      <c r="CU116" s="948"/>
      <c r="CV116" s="948"/>
      <c r="CW116" s="948"/>
      <c r="CX116" s="949"/>
      <c r="CY116" s="949"/>
      <c r="CZ116" s="949"/>
      <c r="DA116" s="949"/>
      <c r="DB116" s="949"/>
      <c r="DC116" s="949"/>
      <c r="DD116" s="949"/>
      <c r="DE116" s="949"/>
      <c r="DF116" s="949"/>
      <c r="DG116" s="949"/>
      <c r="DH116" s="949"/>
      <c r="DI116" s="949"/>
      <c r="DJ116" s="949"/>
      <c r="DK116" s="949"/>
      <c r="DL116" s="949"/>
      <c r="DM116" s="949"/>
      <c r="DN116" s="949"/>
      <c r="DO116" s="949"/>
      <c r="DP116" s="97">
        <v>100</v>
      </c>
      <c r="DQ116" s="97">
        <f t="shared" si="74"/>
        <v>0</v>
      </c>
      <c r="DR116" s="97">
        <f t="shared" si="75"/>
        <v>0</v>
      </c>
      <c r="DS116" s="97">
        <f t="shared" si="76"/>
        <v>0</v>
      </c>
      <c r="DT116" s="97">
        <f t="shared" si="77"/>
        <v>0</v>
      </c>
      <c r="DU116" s="4">
        <f t="shared" si="57"/>
        <v>200</v>
      </c>
      <c r="DV116" s="4">
        <f t="shared" si="54"/>
        <v>0</v>
      </c>
      <c r="DW116" s="4">
        <f t="shared" si="55"/>
        <v>0</v>
      </c>
      <c r="DX116" s="4">
        <f t="shared" si="58"/>
        <v>0</v>
      </c>
    </row>
    <row r="117" spans="1:128" x14ac:dyDescent="0.25">
      <c r="F117" s="4">
        <f t="shared" si="63"/>
        <v>0</v>
      </c>
      <c r="G117" s="4">
        <f t="shared" si="64"/>
        <v>0</v>
      </c>
      <c r="H117" s="4">
        <f t="shared" si="65"/>
        <v>0</v>
      </c>
      <c r="I117" s="4">
        <f t="shared" si="66"/>
        <v>0</v>
      </c>
      <c r="O117" s="31"/>
      <c r="P117" s="31"/>
      <c r="Q117" s="31"/>
      <c r="R117" s="31"/>
      <c r="S117" s="31"/>
      <c r="T117" s="31"/>
      <c r="U117" s="31"/>
      <c r="V117" s="31"/>
      <c r="W117" s="31"/>
      <c r="X117" s="31"/>
      <c r="Y117" s="31"/>
      <c r="Z117" s="31"/>
      <c r="AA117" s="31"/>
      <c r="AB117" s="31"/>
      <c r="AC117" s="31"/>
      <c r="AD117" s="842"/>
      <c r="AE117" s="842"/>
      <c r="AF117" s="842"/>
      <c r="AG117" s="842"/>
      <c r="AH117" s="842"/>
      <c r="AI117" s="842"/>
      <c r="AJ117" s="31"/>
      <c r="AK117" s="31"/>
      <c r="AL117" s="31"/>
      <c r="AM117" s="31"/>
      <c r="AN117" s="31"/>
      <c r="AO117" s="31"/>
      <c r="AP117" s="31"/>
      <c r="AQ117" s="31"/>
      <c r="AR117" s="31"/>
      <c r="AS117" s="31"/>
      <c r="AT117" s="31"/>
      <c r="AU117" s="31"/>
      <c r="AV117" s="31"/>
      <c r="AW117" s="31"/>
      <c r="AX117" s="31"/>
      <c r="AY117" s="842"/>
      <c r="AZ117" s="842"/>
      <c r="BA117" s="842"/>
      <c r="BB117" s="842"/>
      <c r="BC117" s="842"/>
      <c r="BD117" s="842"/>
      <c r="BE117" s="31"/>
      <c r="BF117" s="31"/>
      <c r="BG117" s="31"/>
      <c r="BH117" s="31"/>
      <c r="BI117" s="31"/>
      <c r="BJ117" s="31"/>
      <c r="BK117" s="31"/>
      <c r="BL117" s="31"/>
      <c r="BM117" s="31"/>
      <c r="BN117" s="31"/>
      <c r="BO117" s="31"/>
      <c r="BP117" s="31"/>
      <c r="BQ117" s="31"/>
      <c r="BR117" s="31"/>
      <c r="BS117" s="31"/>
      <c r="BT117" s="842"/>
      <c r="BU117" s="842"/>
      <c r="BV117" s="842"/>
      <c r="BW117" s="842"/>
      <c r="BX117" s="842"/>
      <c r="BY117" s="842"/>
      <c r="BZ117" s="31"/>
      <c r="CA117" s="31"/>
      <c r="CB117" s="31"/>
      <c r="CC117" s="31"/>
      <c r="CD117" s="31"/>
      <c r="CE117" s="31"/>
      <c r="CF117" s="31"/>
      <c r="CG117" s="31"/>
      <c r="CH117" s="31"/>
      <c r="CI117" s="31"/>
      <c r="CJ117" s="31"/>
      <c r="CK117" s="31"/>
      <c r="CL117" s="31"/>
      <c r="CM117" s="31"/>
      <c r="CN117" s="31"/>
      <c r="CO117" s="842"/>
      <c r="CP117" s="842"/>
      <c r="CQ117" s="842"/>
      <c r="CR117" s="842"/>
      <c r="CS117" s="842"/>
      <c r="CT117" s="842"/>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97">
        <v>101</v>
      </c>
      <c r="DQ117" s="97">
        <f>P212</f>
        <v>0</v>
      </c>
      <c r="DR117" s="97">
        <f>AK212</f>
        <v>0</v>
      </c>
      <c r="DS117" s="97">
        <f>BF212</f>
        <v>0</v>
      </c>
      <c r="DT117" s="97">
        <f>CA212</f>
        <v>0</v>
      </c>
      <c r="DU117" s="4">
        <f t="shared" si="57"/>
        <v>200</v>
      </c>
      <c r="DV117" s="4">
        <f t="shared" si="54"/>
        <v>0</v>
      </c>
      <c r="DW117" s="4">
        <f t="shared" si="55"/>
        <v>0</v>
      </c>
      <c r="DX117" s="4">
        <f t="shared" si="58"/>
        <v>0</v>
      </c>
    </row>
    <row r="118" spans="1:128" x14ac:dyDescent="0.25">
      <c r="F118" s="4">
        <f t="shared" si="63"/>
        <v>0</v>
      </c>
      <c r="G118" s="4">
        <f t="shared" si="64"/>
        <v>0</v>
      </c>
      <c r="H118" s="4">
        <f t="shared" si="65"/>
        <v>0</v>
      </c>
      <c r="I118" s="4">
        <f t="shared" si="66"/>
        <v>0</v>
      </c>
      <c r="O118" s="839" t="str">
        <f>IF(O89&gt;=1,O79,"")</f>
        <v/>
      </c>
      <c r="P118" s="839"/>
      <c r="Q118" s="839"/>
      <c r="R118" s="839"/>
      <c r="S118" s="839"/>
      <c r="T118" s="839"/>
      <c r="U118" s="839"/>
      <c r="V118" s="839"/>
      <c r="W118" s="839"/>
      <c r="X118" s="839"/>
      <c r="Y118" s="839"/>
      <c r="Z118" s="839"/>
      <c r="AA118" s="839"/>
      <c r="AB118" s="839"/>
      <c r="AC118" s="840"/>
      <c r="AD118" s="842"/>
      <c r="AE118" s="842"/>
      <c r="AF118" s="842"/>
      <c r="AG118" s="842"/>
      <c r="AH118" s="842"/>
      <c r="AI118" s="842"/>
      <c r="AJ118" s="839" t="str">
        <f>IF(AJ89&gt;=1,O118,"")</f>
        <v/>
      </c>
      <c r="AK118" s="839"/>
      <c r="AL118" s="839"/>
      <c r="AM118" s="839"/>
      <c r="AN118" s="839"/>
      <c r="AO118" s="839"/>
      <c r="AP118" s="839"/>
      <c r="AQ118" s="839"/>
      <c r="AR118" s="839"/>
      <c r="AS118" s="839"/>
      <c r="AT118" s="839"/>
      <c r="AU118" s="839"/>
      <c r="AV118" s="839"/>
      <c r="AW118" s="839"/>
      <c r="AX118" s="840"/>
      <c r="AY118" s="842"/>
      <c r="AZ118" s="842"/>
      <c r="BA118" s="842"/>
      <c r="BB118" s="842"/>
      <c r="BC118" s="842"/>
      <c r="BD118" s="842"/>
      <c r="BE118" s="839" t="str">
        <f>IF(BE89&gt;=1,AJ118,"")</f>
        <v/>
      </c>
      <c r="BF118" s="839"/>
      <c r="BG118" s="839"/>
      <c r="BH118" s="839"/>
      <c r="BI118" s="839"/>
      <c r="BJ118" s="839"/>
      <c r="BK118" s="839"/>
      <c r="BL118" s="839"/>
      <c r="BM118" s="839"/>
      <c r="BN118" s="839"/>
      <c r="BO118" s="839"/>
      <c r="BP118" s="839"/>
      <c r="BQ118" s="839"/>
      <c r="BR118" s="839"/>
      <c r="BS118" s="840"/>
      <c r="BT118" s="842"/>
      <c r="BU118" s="842"/>
      <c r="BV118" s="842"/>
      <c r="BW118" s="842"/>
      <c r="BX118" s="842"/>
      <c r="BY118" s="842"/>
      <c r="BZ118" s="839" t="str">
        <f>IF(BZ89&gt;=1,BE118,"")</f>
        <v/>
      </c>
      <c r="CA118" s="839"/>
      <c r="CB118" s="839"/>
      <c r="CC118" s="839"/>
      <c r="CD118" s="839"/>
      <c r="CE118" s="839"/>
      <c r="CF118" s="839"/>
      <c r="CG118" s="839"/>
      <c r="CH118" s="839"/>
      <c r="CI118" s="839"/>
      <c r="CJ118" s="839"/>
      <c r="CK118" s="839"/>
      <c r="CL118" s="839"/>
      <c r="CM118" s="839"/>
      <c r="CN118" s="840"/>
      <c r="CO118" s="842"/>
      <c r="CP118" s="842"/>
      <c r="CQ118" s="842"/>
      <c r="CR118" s="842"/>
      <c r="CS118" s="842"/>
      <c r="CT118" s="842"/>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97">
        <v>102</v>
      </c>
      <c r="DQ118" s="97">
        <f t="shared" ref="DQ118:DQ136" si="83">P213</f>
        <v>0</v>
      </c>
      <c r="DR118" s="97">
        <f t="shared" ref="DR118:DR136" si="84">AK213</f>
        <v>0</v>
      </c>
      <c r="DS118" s="97">
        <f t="shared" ref="DS118:DS136" si="85">BF213</f>
        <v>0</v>
      </c>
      <c r="DT118" s="97">
        <f t="shared" ref="DT118:DT136" si="86">CA213</f>
        <v>0</v>
      </c>
      <c r="DU118" s="4">
        <f t="shared" si="57"/>
        <v>200</v>
      </c>
      <c r="DV118" s="4">
        <f t="shared" si="54"/>
        <v>0</v>
      </c>
      <c r="DW118" s="4">
        <f t="shared" si="55"/>
        <v>0</v>
      </c>
      <c r="DX118" s="4">
        <f t="shared" si="58"/>
        <v>0</v>
      </c>
    </row>
    <row r="119" spans="1:128" x14ac:dyDescent="0.25">
      <c r="F119" s="4">
        <f t="shared" si="63"/>
        <v>0</v>
      </c>
      <c r="G119" s="4">
        <f t="shared" si="64"/>
        <v>0</v>
      </c>
      <c r="H119" s="4">
        <f t="shared" si="65"/>
        <v>0</v>
      </c>
      <c r="I119" s="4">
        <f t="shared" si="66"/>
        <v>0</v>
      </c>
      <c r="O119" s="839" t="str">
        <f>IF(O89&gt;=1,O80,"")</f>
        <v/>
      </c>
      <c r="P119" s="839"/>
      <c r="Q119" s="839"/>
      <c r="R119" s="839"/>
      <c r="S119" s="839"/>
      <c r="T119" s="839"/>
      <c r="U119" s="839"/>
      <c r="V119" s="839"/>
      <c r="W119" s="839"/>
      <c r="X119" s="839"/>
      <c r="Y119" s="839"/>
      <c r="Z119" s="839"/>
      <c r="AA119" s="839"/>
      <c r="AB119" s="839"/>
      <c r="AC119" s="840"/>
      <c r="AD119" s="842"/>
      <c r="AE119" s="842"/>
      <c r="AF119" s="842"/>
      <c r="AG119" s="842"/>
      <c r="AH119" s="842"/>
      <c r="AI119" s="842"/>
      <c r="AJ119" s="839" t="str">
        <f>IF(AJ89&gt;=1,O119,"")</f>
        <v/>
      </c>
      <c r="AK119" s="839"/>
      <c r="AL119" s="839"/>
      <c r="AM119" s="839"/>
      <c r="AN119" s="839"/>
      <c r="AO119" s="839"/>
      <c r="AP119" s="839"/>
      <c r="AQ119" s="839"/>
      <c r="AR119" s="839"/>
      <c r="AS119" s="839"/>
      <c r="AT119" s="839"/>
      <c r="AU119" s="839"/>
      <c r="AV119" s="839"/>
      <c r="AW119" s="839"/>
      <c r="AX119" s="840"/>
      <c r="AY119" s="842"/>
      <c r="AZ119" s="842"/>
      <c r="BA119" s="842"/>
      <c r="BB119" s="842"/>
      <c r="BC119" s="842"/>
      <c r="BD119" s="842"/>
      <c r="BE119" s="839" t="str">
        <f>IF(BE89&gt;=1,AJ119,"")</f>
        <v/>
      </c>
      <c r="BF119" s="839"/>
      <c r="BG119" s="839"/>
      <c r="BH119" s="839"/>
      <c r="BI119" s="839"/>
      <c r="BJ119" s="839"/>
      <c r="BK119" s="839"/>
      <c r="BL119" s="839"/>
      <c r="BM119" s="839"/>
      <c r="BN119" s="839"/>
      <c r="BO119" s="839"/>
      <c r="BP119" s="839"/>
      <c r="BQ119" s="839"/>
      <c r="BR119" s="839"/>
      <c r="BS119" s="840"/>
      <c r="BT119" s="842"/>
      <c r="BU119" s="842"/>
      <c r="BV119" s="842"/>
      <c r="BW119" s="842"/>
      <c r="BX119" s="842"/>
      <c r="BY119" s="842"/>
      <c r="BZ119" s="839" t="str">
        <f>IF(BZ89&gt;=1,BE119,"")</f>
        <v/>
      </c>
      <c r="CA119" s="839"/>
      <c r="CB119" s="839"/>
      <c r="CC119" s="839"/>
      <c r="CD119" s="839"/>
      <c r="CE119" s="839"/>
      <c r="CF119" s="839"/>
      <c r="CG119" s="839"/>
      <c r="CH119" s="839"/>
      <c r="CI119" s="839"/>
      <c r="CJ119" s="839"/>
      <c r="CK119" s="839"/>
      <c r="CL119" s="839"/>
      <c r="CM119" s="839"/>
      <c r="CN119" s="840"/>
      <c r="CO119" s="842"/>
      <c r="CP119" s="842"/>
      <c r="CQ119" s="842"/>
      <c r="CR119" s="842"/>
      <c r="CS119" s="842"/>
      <c r="CT119" s="842"/>
      <c r="CU119" s="31"/>
      <c r="CV119" s="31"/>
      <c r="CW119" s="31"/>
      <c r="CX119" s="31"/>
      <c r="CY119" s="31"/>
      <c r="CZ119" s="31"/>
      <c r="DA119" s="31"/>
      <c r="DB119" s="31"/>
      <c r="DC119" s="31"/>
      <c r="DD119" s="31"/>
      <c r="DE119" s="31"/>
      <c r="DF119" s="31"/>
      <c r="DG119" s="31"/>
      <c r="DH119" s="841" t="str">
        <f>IFERROR(IF($DV$11&gt;=41,DH80,""),"")</f>
        <v/>
      </c>
      <c r="DI119" s="841"/>
      <c r="DJ119" s="841"/>
      <c r="DK119" s="841"/>
      <c r="DL119" s="841"/>
      <c r="DM119" s="841"/>
      <c r="DN119" s="841"/>
      <c r="DO119" s="841"/>
      <c r="DP119" s="97">
        <v>103</v>
      </c>
      <c r="DQ119" s="97">
        <f t="shared" si="83"/>
        <v>0</v>
      </c>
      <c r="DR119" s="97">
        <f t="shared" si="84"/>
        <v>0</v>
      </c>
      <c r="DS119" s="97">
        <f t="shared" si="85"/>
        <v>0</v>
      </c>
      <c r="DT119" s="97">
        <f t="shared" si="86"/>
        <v>0</v>
      </c>
      <c r="DU119" s="4">
        <f t="shared" si="57"/>
        <v>200</v>
      </c>
      <c r="DV119" s="4">
        <f t="shared" si="54"/>
        <v>0</v>
      </c>
      <c r="DW119" s="4">
        <f t="shared" si="55"/>
        <v>0</v>
      </c>
      <c r="DX119" s="4">
        <f t="shared" si="58"/>
        <v>0</v>
      </c>
    </row>
    <row r="120" spans="1:128" x14ac:dyDescent="0.25">
      <c r="F120" s="4">
        <f t="shared" si="63"/>
        <v>0</v>
      </c>
      <c r="G120" s="4">
        <f t="shared" si="64"/>
        <v>0</v>
      </c>
      <c r="H120" s="4">
        <f t="shared" si="65"/>
        <v>0</v>
      </c>
      <c r="I120" s="4">
        <f t="shared" si="66"/>
        <v>0</v>
      </c>
      <c r="O120" s="839" t="str">
        <f>IF(O89&gt;=1,O81,"")</f>
        <v/>
      </c>
      <c r="P120" s="839"/>
      <c r="Q120" s="839"/>
      <c r="R120" s="839"/>
      <c r="S120" s="839"/>
      <c r="T120" s="839"/>
      <c r="U120" s="839"/>
      <c r="V120" s="839"/>
      <c r="W120" s="839"/>
      <c r="X120" s="839"/>
      <c r="Y120" s="839"/>
      <c r="Z120" s="839"/>
      <c r="AA120" s="839"/>
      <c r="AB120" s="839"/>
      <c r="AC120" s="840"/>
      <c r="AD120" s="843"/>
      <c r="AE120" s="843"/>
      <c r="AF120" s="843"/>
      <c r="AG120" s="843"/>
      <c r="AH120" s="843"/>
      <c r="AI120" s="843"/>
      <c r="AJ120" s="839" t="str">
        <f>IF(AJ89&gt;=1,O120,"")</f>
        <v/>
      </c>
      <c r="AK120" s="839"/>
      <c r="AL120" s="839"/>
      <c r="AM120" s="839"/>
      <c r="AN120" s="839"/>
      <c r="AO120" s="839"/>
      <c r="AP120" s="839"/>
      <c r="AQ120" s="839"/>
      <c r="AR120" s="839"/>
      <c r="AS120" s="839"/>
      <c r="AT120" s="839"/>
      <c r="AU120" s="839"/>
      <c r="AV120" s="839"/>
      <c r="AW120" s="839"/>
      <c r="AX120" s="840"/>
      <c r="AY120" s="843"/>
      <c r="AZ120" s="843"/>
      <c r="BA120" s="843"/>
      <c r="BB120" s="843"/>
      <c r="BC120" s="843"/>
      <c r="BD120" s="843"/>
      <c r="BE120" s="839" t="str">
        <f>IF(BE89&gt;=1,AJ120,"")</f>
        <v/>
      </c>
      <c r="BF120" s="839"/>
      <c r="BG120" s="839"/>
      <c r="BH120" s="839"/>
      <c r="BI120" s="839"/>
      <c r="BJ120" s="839"/>
      <c r="BK120" s="839"/>
      <c r="BL120" s="839"/>
      <c r="BM120" s="839"/>
      <c r="BN120" s="839"/>
      <c r="BO120" s="839"/>
      <c r="BP120" s="839"/>
      <c r="BQ120" s="839"/>
      <c r="BR120" s="839"/>
      <c r="BS120" s="840"/>
      <c r="BT120" s="843"/>
      <c r="BU120" s="843"/>
      <c r="BV120" s="843"/>
      <c r="BW120" s="843"/>
      <c r="BX120" s="843"/>
      <c r="BY120" s="843"/>
      <c r="BZ120" s="839" t="str">
        <f>IF(BZ89&gt;=1,BE120,"")</f>
        <v/>
      </c>
      <c r="CA120" s="839"/>
      <c r="CB120" s="839"/>
      <c r="CC120" s="839"/>
      <c r="CD120" s="839"/>
      <c r="CE120" s="839"/>
      <c r="CF120" s="839"/>
      <c r="CG120" s="839"/>
      <c r="CH120" s="839"/>
      <c r="CI120" s="839"/>
      <c r="CJ120" s="839"/>
      <c r="CK120" s="839"/>
      <c r="CL120" s="839"/>
      <c r="CM120" s="839"/>
      <c r="CN120" s="840"/>
      <c r="CO120" s="843"/>
      <c r="CP120" s="843"/>
      <c r="CQ120" s="843"/>
      <c r="CR120" s="843"/>
      <c r="CS120" s="843"/>
      <c r="CT120" s="843"/>
      <c r="CU120" s="31"/>
      <c r="CV120" s="31"/>
      <c r="CW120" s="31"/>
      <c r="CX120" s="31"/>
      <c r="CY120" s="31"/>
      <c r="CZ120" s="31"/>
      <c r="DA120" s="31"/>
      <c r="DB120" s="31"/>
      <c r="DC120" s="31"/>
      <c r="DD120" s="31"/>
      <c r="DE120" s="31"/>
      <c r="DF120" s="31"/>
      <c r="DG120" s="31"/>
      <c r="DH120" s="841" t="str">
        <f t="shared" ref="DH120:DH121" si="87">IFERROR(IF($DV$11&gt;=41,DH81,""),"")</f>
        <v/>
      </c>
      <c r="DI120" s="841"/>
      <c r="DJ120" s="841"/>
      <c r="DK120" s="841"/>
      <c r="DL120" s="841"/>
      <c r="DM120" s="841"/>
      <c r="DN120" s="841"/>
      <c r="DO120" s="841"/>
      <c r="DP120" s="97">
        <v>104</v>
      </c>
      <c r="DQ120" s="97">
        <f t="shared" si="83"/>
        <v>0</v>
      </c>
      <c r="DR120" s="97">
        <f t="shared" si="84"/>
        <v>0</v>
      </c>
      <c r="DS120" s="97">
        <f t="shared" si="85"/>
        <v>0</v>
      </c>
      <c r="DT120" s="97">
        <f t="shared" si="86"/>
        <v>0</v>
      </c>
      <c r="DU120" s="4">
        <f t="shared" si="57"/>
        <v>200</v>
      </c>
      <c r="DV120" s="4">
        <f t="shared" si="54"/>
        <v>0</v>
      </c>
      <c r="DW120" s="4">
        <f t="shared" si="55"/>
        <v>0</v>
      </c>
      <c r="DX120" s="4">
        <f t="shared" si="58"/>
        <v>0</v>
      </c>
    </row>
    <row r="121" spans="1:128" ht="18.75" x14ac:dyDescent="0.25">
      <c r="F121" s="4">
        <f t="shared" si="63"/>
        <v>0</v>
      </c>
      <c r="G121" s="4">
        <f t="shared" si="64"/>
        <v>0</v>
      </c>
      <c r="H121" s="4">
        <f t="shared" si="65"/>
        <v>0</v>
      </c>
      <c r="I121" s="4">
        <f t="shared" si="66"/>
        <v>0</v>
      </c>
      <c r="O121" s="244"/>
      <c r="P121" s="244"/>
      <c r="Q121" s="244"/>
      <c r="R121" s="244"/>
      <c r="S121" s="244"/>
      <c r="T121" s="244"/>
      <c r="U121" s="244"/>
      <c r="V121" s="244"/>
      <c r="W121" s="244"/>
      <c r="X121" s="244"/>
      <c r="Y121" s="244"/>
      <c r="Z121" s="244"/>
      <c r="AA121" s="244"/>
      <c r="AB121" s="244"/>
      <c r="AC121" s="244"/>
      <c r="AD121" s="843"/>
      <c r="AE121" s="843"/>
      <c r="AF121" s="843"/>
      <c r="AG121" s="843"/>
      <c r="AH121" s="843"/>
      <c r="AI121" s="843"/>
      <c r="AJ121" s="244"/>
      <c r="AK121" s="244"/>
      <c r="AL121" s="244"/>
      <c r="AM121" s="244"/>
      <c r="AN121" s="244"/>
      <c r="AO121" s="244"/>
      <c r="AP121" s="244"/>
      <c r="AQ121" s="244"/>
      <c r="AR121" s="244"/>
      <c r="AS121" s="244"/>
      <c r="AT121" s="244"/>
      <c r="AU121" s="244"/>
      <c r="AV121" s="244"/>
      <c r="AW121" s="244"/>
      <c r="AX121" s="244"/>
      <c r="AY121" s="843"/>
      <c r="AZ121" s="843"/>
      <c r="BA121" s="843"/>
      <c r="BB121" s="843"/>
      <c r="BC121" s="843"/>
      <c r="BD121" s="843"/>
      <c r="BE121" s="244"/>
      <c r="BF121" s="244"/>
      <c r="BG121" s="244"/>
      <c r="BH121" s="244"/>
      <c r="BI121" s="244"/>
      <c r="BJ121" s="244"/>
      <c r="BK121" s="244"/>
      <c r="BL121" s="244"/>
      <c r="BM121" s="244"/>
      <c r="BN121" s="244"/>
      <c r="BO121" s="244"/>
      <c r="BP121" s="244"/>
      <c r="BQ121" s="244"/>
      <c r="BR121" s="244"/>
      <c r="BS121" s="244"/>
      <c r="BT121" s="843"/>
      <c r="BU121" s="843"/>
      <c r="BV121" s="843"/>
      <c r="BW121" s="843"/>
      <c r="BX121" s="843"/>
      <c r="BY121" s="843"/>
      <c r="BZ121" s="244"/>
      <c r="CA121" s="244"/>
      <c r="CB121" s="244"/>
      <c r="CC121" s="244"/>
      <c r="CD121" s="244"/>
      <c r="CE121" s="244"/>
      <c r="CF121" s="244"/>
      <c r="CG121" s="244"/>
      <c r="CH121" s="244"/>
      <c r="CI121" s="244"/>
      <c r="CJ121" s="244"/>
      <c r="CK121" s="244"/>
      <c r="CL121" s="244"/>
      <c r="CM121" s="244"/>
      <c r="CN121" s="244"/>
      <c r="CO121" s="843"/>
      <c r="CP121" s="843"/>
      <c r="CQ121" s="843"/>
      <c r="CR121" s="843"/>
      <c r="CS121" s="843"/>
      <c r="CT121" s="843"/>
      <c r="CU121" s="31"/>
      <c r="CV121" s="31"/>
      <c r="CW121" s="31"/>
      <c r="CX121" s="31"/>
      <c r="CY121" s="31"/>
      <c r="CZ121" s="31"/>
      <c r="DA121" s="31"/>
      <c r="DB121" s="31"/>
      <c r="DC121" s="31"/>
      <c r="DD121" s="31"/>
      <c r="DE121" s="31"/>
      <c r="DF121" s="31"/>
      <c r="DG121" s="31"/>
      <c r="DH121" s="841" t="str">
        <f t="shared" si="87"/>
        <v/>
      </c>
      <c r="DI121" s="841"/>
      <c r="DJ121" s="841"/>
      <c r="DK121" s="841"/>
      <c r="DL121" s="841"/>
      <c r="DM121" s="841"/>
      <c r="DN121" s="841"/>
      <c r="DO121" s="841"/>
      <c r="DP121" s="97">
        <v>105</v>
      </c>
      <c r="DQ121" s="97">
        <f t="shared" si="83"/>
        <v>0</v>
      </c>
      <c r="DR121" s="97">
        <f t="shared" si="84"/>
        <v>0</v>
      </c>
      <c r="DS121" s="97">
        <f t="shared" si="85"/>
        <v>0</v>
      </c>
      <c r="DT121" s="97">
        <f t="shared" si="86"/>
        <v>0</v>
      </c>
      <c r="DU121" s="4">
        <f t="shared" si="57"/>
        <v>200</v>
      </c>
      <c r="DV121" s="4">
        <f t="shared" si="54"/>
        <v>0</v>
      </c>
      <c r="DW121" s="4">
        <f t="shared" si="55"/>
        <v>0</v>
      </c>
      <c r="DX121" s="4">
        <f t="shared" si="58"/>
        <v>0</v>
      </c>
    </row>
    <row r="122" spans="1:128" ht="26.25" x14ac:dyDescent="0.4">
      <c r="F122" s="4">
        <f t="shared" ref="F122" si="88">IF(O128&gt;=1,1,0)</f>
        <v>0</v>
      </c>
      <c r="G122" s="4">
        <f t="shared" ref="G122" si="89">IF(AJ128&gt;=1,1,0)</f>
        <v>0</v>
      </c>
      <c r="H122" s="4">
        <f t="shared" ref="H122" si="90">IF(BE128&gt;=1,1,0)</f>
        <v>0</v>
      </c>
      <c r="I122" s="4">
        <f t="shared" ref="I122" si="91">IF(BZ128&gt;=1,1,0)</f>
        <v>0</v>
      </c>
      <c r="O122" s="875" t="s">
        <v>322</v>
      </c>
      <c r="P122" s="875"/>
      <c r="Q122" s="875"/>
      <c r="R122" s="875"/>
      <c r="S122" s="875"/>
      <c r="T122" s="875"/>
      <c r="U122" s="875"/>
      <c r="V122" s="875"/>
      <c r="W122" s="875"/>
      <c r="X122" s="875"/>
      <c r="Y122" s="875"/>
      <c r="Z122" s="875"/>
      <c r="AA122" s="875"/>
      <c r="AB122" s="875"/>
      <c r="AC122" s="875"/>
      <c r="AD122" s="875"/>
      <c r="AE122" s="875"/>
      <c r="AF122" s="875"/>
      <c r="AG122" s="875"/>
      <c r="AH122" s="875"/>
      <c r="AI122" s="875"/>
      <c r="AJ122" s="875" t="s">
        <v>324</v>
      </c>
      <c r="AK122" s="875"/>
      <c r="AL122" s="875"/>
      <c r="AM122" s="875"/>
      <c r="AN122" s="875"/>
      <c r="AO122" s="875"/>
      <c r="AP122" s="875"/>
      <c r="AQ122" s="875"/>
      <c r="AR122" s="875"/>
      <c r="AS122" s="875"/>
      <c r="AT122" s="875"/>
      <c r="AU122" s="875"/>
      <c r="AV122" s="875"/>
      <c r="AW122" s="875"/>
      <c r="AX122" s="875"/>
      <c r="AY122" s="875"/>
      <c r="AZ122" s="875"/>
      <c r="BA122" s="875"/>
      <c r="BB122" s="875"/>
      <c r="BC122" s="875"/>
      <c r="BD122" s="875"/>
      <c r="BE122" s="875" t="s">
        <v>323</v>
      </c>
      <c r="BF122" s="875"/>
      <c r="BG122" s="875"/>
      <c r="BH122" s="875"/>
      <c r="BI122" s="875"/>
      <c r="BJ122" s="875"/>
      <c r="BK122" s="875"/>
      <c r="BL122" s="875"/>
      <c r="BM122" s="875"/>
      <c r="BN122" s="875"/>
      <c r="BO122" s="875"/>
      <c r="BP122" s="875"/>
      <c r="BQ122" s="875"/>
      <c r="BR122" s="875"/>
      <c r="BS122" s="875"/>
      <c r="BT122" s="875"/>
      <c r="BU122" s="875"/>
      <c r="BV122" s="875"/>
      <c r="BW122" s="875"/>
      <c r="BX122" s="875"/>
      <c r="BY122" s="875"/>
      <c r="BZ122" s="875" t="s">
        <v>325</v>
      </c>
      <c r="CA122" s="875"/>
      <c r="CB122" s="875"/>
      <c r="CC122" s="875"/>
      <c r="CD122" s="875"/>
      <c r="CE122" s="875"/>
      <c r="CF122" s="875"/>
      <c r="CG122" s="875"/>
      <c r="CH122" s="875"/>
      <c r="CI122" s="875"/>
      <c r="CJ122" s="875"/>
      <c r="CK122" s="875"/>
      <c r="CL122" s="875"/>
      <c r="CM122" s="875"/>
      <c r="CN122" s="875"/>
      <c r="CO122" s="875"/>
      <c r="CP122" s="875"/>
      <c r="CQ122" s="875"/>
      <c r="CR122" s="875"/>
      <c r="CS122" s="875"/>
      <c r="CT122" s="875"/>
      <c r="CU122" s="31"/>
      <c r="CV122" s="31"/>
      <c r="CW122" s="31"/>
      <c r="CX122" s="31"/>
      <c r="CY122" s="31"/>
      <c r="CZ122" s="31"/>
      <c r="DA122" s="31"/>
      <c r="DB122" s="31"/>
      <c r="DC122" s="31"/>
      <c r="DD122" s="31"/>
      <c r="DE122" s="31"/>
      <c r="DF122" s="31"/>
      <c r="DG122" s="31"/>
      <c r="DH122" s="31"/>
      <c r="DI122" s="31"/>
      <c r="DJ122" s="31"/>
      <c r="DK122" s="31"/>
      <c r="DL122" s="31"/>
      <c r="DM122" s="31"/>
      <c r="DN122" s="31"/>
      <c r="DO122" s="31"/>
      <c r="DP122" s="97">
        <v>106</v>
      </c>
      <c r="DQ122" s="97">
        <f t="shared" si="83"/>
        <v>0</v>
      </c>
      <c r="DR122" s="97">
        <f t="shared" si="84"/>
        <v>0</v>
      </c>
      <c r="DS122" s="97">
        <f t="shared" si="85"/>
        <v>0</v>
      </c>
      <c r="DT122" s="97">
        <f t="shared" si="86"/>
        <v>0</v>
      </c>
      <c r="DU122" s="4">
        <f t="shared" si="57"/>
        <v>200</v>
      </c>
      <c r="DV122" s="4">
        <f t="shared" si="54"/>
        <v>0</v>
      </c>
      <c r="DW122" s="4">
        <f t="shared" si="55"/>
        <v>0</v>
      </c>
      <c r="DX122" s="4">
        <f t="shared" si="58"/>
        <v>0</v>
      </c>
    </row>
    <row r="123" spans="1:128" x14ac:dyDescent="0.25">
      <c r="F123" s="4">
        <f t="shared" ref="F123" si="92">F122</f>
        <v>0</v>
      </c>
      <c r="G123" s="4">
        <f t="shared" ref="G123:G160" si="93">G122</f>
        <v>0</v>
      </c>
      <c r="H123" s="4">
        <f t="shared" ref="H123:H160" si="94">H122</f>
        <v>0</v>
      </c>
      <c r="I123" s="4">
        <f t="shared" ref="I123:I160" si="95">I122</f>
        <v>0</v>
      </c>
      <c r="O123" s="876" t="s">
        <v>326</v>
      </c>
      <c r="P123" s="876"/>
      <c r="Q123" s="876"/>
      <c r="R123" s="876"/>
      <c r="S123" s="876"/>
      <c r="T123" s="876"/>
      <c r="U123" s="876"/>
      <c r="V123" s="876"/>
      <c r="W123" s="876"/>
      <c r="X123" s="876"/>
      <c r="Y123" s="876"/>
      <c r="Z123" s="876"/>
      <c r="AA123" s="876"/>
      <c r="AB123" s="876"/>
      <c r="AC123" s="876"/>
      <c r="AD123" s="876"/>
      <c r="AE123" s="876"/>
      <c r="AF123" s="876"/>
      <c r="AG123" s="876"/>
      <c r="AH123" s="876"/>
      <c r="AI123" s="876"/>
      <c r="AJ123" s="876" t="s">
        <v>326</v>
      </c>
      <c r="AK123" s="876"/>
      <c r="AL123" s="876"/>
      <c r="AM123" s="876"/>
      <c r="AN123" s="876"/>
      <c r="AO123" s="876"/>
      <c r="AP123" s="876"/>
      <c r="AQ123" s="876"/>
      <c r="AR123" s="876"/>
      <c r="AS123" s="876"/>
      <c r="AT123" s="876"/>
      <c r="AU123" s="876"/>
      <c r="AV123" s="876"/>
      <c r="AW123" s="876"/>
      <c r="AX123" s="876"/>
      <c r="AY123" s="876"/>
      <c r="AZ123" s="876"/>
      <c r="BA123" s="876"/>
      <c r="BB123" s="876"/>
      <c r="BC123" s="876"/>
      <c r="BD123" s="876"/>
      <c r="BE123" s="876" t="s">
        <v>326</v>
      </c>
      <c r="BF123" s="876"/>
      <c r="BG123" s="876"/>
      <c r="BH123" s="876"/>
      <c r="BI123" s="876"/>
      <c r="BJ123" s="876"/>
      <c r="BK123" s="876"/>
      <c r="BL123" s="876"/>
      <c r="BM123" s="876"/>
      <c r="BN123" s="876"/>
      <c r="BO123" s="876"/>
      <c r="BP123" s="876"/>
      <c r="BQ123" s="876"/>
      <c r="BR123" s="876"/>
      <c r="BS123" s="876"/>
      <c r="BT123" s="876"/>
      <c r="BU123" s="876"/>
      <c r="BV123" s="876"/>
      <c r="BW123" s="876"/>
      <c r="BX123" s="876"/>
      <c r="BY123" s="876"/>
      <c r="BZ123" s="876" t="s">
        <v>326</v>
      </c>
      <c r="CA123" s="876"/>
      <c r="CB123" s="876"/>
      <c r="CC123" s="876"/>
      <c r="CD123" s="876"/>
      <c r="CE123" s="876"/>
      <c r="CF123" s="876"/>
      <c r="CG123" s="876"/>
      <c r="CH123" s="876"/>
      <c r="CI123" s="876"/>
      <c r="CJ123" s="876"/>
      <c r="CK123" s="876"/>
      <c r="CL123" s="876"/>
      <c r="CM123" s="876"/>
      <c r="CN123" s="876"/>
      <c r="CO123" s="876"/>
      <c r="CP123" s="876"/>
      <c r="CQ123" s="876"/>
      <c r="CR123" s="876"/>
      <c r="CS123" s="876"/>
      <c r="CT123" s="876"/>
      <c r="CU123" s="31"/>
      <c r="CV123" s="31"/>
      <c r="CW123" s="31"/>
      <c r="CX123" s="31"/>
      <c r="CY123" s="31"/>
      <c r="CZ123" s="31"/>
      <c r="DA123" s="31"/>
      <c r="DB123" s="31"/>
      <c r="DC123" s="31"/>
      <c r="DD123" s="31"/>
      <c r="DE123" s="31"/>
      <c r="DF123" s="31"/>
      <c r="DG123" s="31"/>
      <c r="DH123" s="31"/>
      <c r="DI123" s="31"/>
      <c r="DJ123" s="31"/>
      <c r="DK123" s="31"/>
      <c r="DL123" s="31"/>
      <c r="DM123" s="31"/>
      <c r="DN123" s="31"/>
      <c r="DO123" s="31"/>
      <c r="DP123" s="97">
        <v>107</v>
      </c>
      <c r="DQ123" s="97">
        <f t="shared" si="83"/>
        <v>0</v>
      </c>
      <c r="DR123" s="97">
        <f t="shared" si="84"/>
        <v>0</v>
      </c>
      <c r="DS123" s="97">
        <f t="shared" si="85"/>
        <v>0</v>
      </c>
      <c r="DT123" s="97">
        <f t="shared" si="86"/>
        <v>0</v>
      </c>
      <c r="DU123" s="4">
        <f t="shared" si="57"/>
        <v>200</v>
      </c>
      <c r="DV123" s="4">
        <f t="shared" si="54"/>
        <v>0</v>
      </c>
      <c r="DW123" s="4">
        <f t="shared" si="55"/>
        <v>0</v>
      </c>
      <c r="DX123" s="4">
        <f t="shared" si="58"/>
        <v>0</v>
      </c>
    </row>
    <row r="124" spans="1:128" ht="15.75" customHeight="1" x14ac:dyDescent="0.25">
      <c r="F124" s="4">
        <f t="shared" si="63"/>
        <v>0</v>
      </c>
      <c r="G124" s="4">
        <f t="shared" si="93"/>
        <v>0</v>
      </c>
      <c r="H124" s="4">
        <f t="shared" si="94"/>
        <v>0</v>
      </c>
      <c r="I124" s="4">
        <f t="shared" si="95"/>
        <v>0</v>
      </c>
      <c r="O124" s="732" t="s">
        <v>327</v>
      </c>
      <c r="P124" s="732"/>
      <c r="Q124" s="732"/>
      <c r="R124" s="732"/>
      <c r="S124" s="732"/>
      <c r="T124" s="732"/>
      <c r="U124" s="851" t="s">
        <v>329</v>
      </c>
      <c r="V124" s="851"/>
      <c r="W124" s="851"/>
      <c r="X124" s="851"/>
      <c r="Y124" s="851"/>
      <c r="Z124" s="851"/>
      <c r="AA124" s="851"/>
      <c r="AB124" s="851"/>
      <c r="AC124" s="851"/>
      <c r="AD124" s="877" t="s">
        <v>328</v>
      </c>
      <c r="AE124" s="877"/>
      <c r="AF124" s="877"/>
      <c r="AG124" s="877"/>
      <c r="AH124" s="877"/>
      <c r="AI124" s="877"/>
      <c r="AJ124" s="732" t="s">
        <v>327</v>
      </c>
      <c r="AK124" s="732"/>
      <c r="AL124" s="732"/>
      <c r="AM124" s="732"/>
      <c r="AN124" s="732"/>
      <c r="AO124" s="732"/>
      <c r="AP124" s="851" t="s">
        <v>330</v>
      </c>
      <c r="AQ124" s="851"/>
      <c r="AR124" s="851"/>
      <c r="AS124" s="851"/>
      <c r="AT124" s="851"/>
      <c r="AU124" s="851"/>
      <c r="AV124" s="851"/>
      <c r="AW124" s="851"/>
      <c r="AX124" s="851"/>
      <c r="AY124" s="899" t="s">
        <v>328</v>
      </c>
      <c r="AZ124" s="899"/>
      <c r="BA124" s="899"/>
      <c r="BB124" s="899"/>
      <c r="BC124" s="899"/>
      <c r="BD124" s="899"/>
      <c r="BE124" s="732" t="s">
        <v>327</v>
      </c>
      <c r="BF124" s="732"/>
      <c r="BG124" s="732"/>
      <c r="BH124" s="732"/>
      <c r="BI124" s="732"/>
      <c r="BJ124" s="732"/>
      <c r="BK124" s="649" t="s">
        <v>331</v>
      </c>
      <c r="BL124" s="649"/>
      <c r="BM124" s="649"/>
      <c r="BN124" s="649"/>
      <c r="BO124" s="649"/>
      <c r="BP124" s="649"/>
      <c r="BQ124" s="649"/>
      <c r="BR124" s="649"/>
      <c r="BS124" s="649"/>
      <c r="BT124" s="899" t="s">
        <v>328</v>
      </c>
      <c r="BU124" s="899"/>
      <c r="BV124" s="899"/>
      <c r="BW124" s="899"/>
      <c r="BX124" s="899"/>
      <c r="BY124" s="899"/>
      <c r="BZ124" s="732" t="s">
        <v>327</v>
      </c>
      <c r="CA124" s="732"/>
      <c r="CB124" s="732"/>
      <c r="CC124" s="732"/>
      <c r="CD124" s="732"/>
      <c r="CE124" s="732"/>
      <c r="CF124" s="851" t="s">
        <v>332</v>
      </c>
      <c r="CG124" s="851"/>
      <c r="CH124" s="851"/>
      <c r="CI124" s="851"/>
      <c r="CJ124" s="851"/>
      <c r="CK124" s="851"/>
      <c r="CL124" s="851"/>
      <c r="CM124" s="851"/>
      <c r="CN124" s="851"/>
      <c r="CO124" s="899" t="s">
        <v>328</v>
      </c>
      <c r="CP124" s="899"/>
      <c r="CQ124" s="899"/>
      <c r="CR124" s="899"/>
      <c r="CS124" s="899"/>
      <c r="CT124" s="899"/>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97">
        <v>108</v>
      </c>
      <c r="DQ124" s="97">
        <f t="shared" si="83"/>
        <v>0</v>
      </c>
      <c r="DR124" s="97">
        <f t="shared" si="84"/>
        <v>0</v>
      </c>
      <c r="DS124" s="97">
        <f t="shared" si="85"/>
        <v>0</v>
      </c>
      <c r="DT124" s="97">
        <f t="shared" si="86"/>
        <v>0</v>
      </c>
      <c r="DU124" s="4">
        <f t="shared" si="57"/>
        <v>200</v>
      </c>
      <c r="DV124" s="4">
        <f t="shared" si="54"/>
        <v>0</v>
      </c>
      <c r="DW124" s="4">
        <f t="shared" si="55"/>
        <v>0</v>
      </c>
      <c r="DX124" s="4">
        <f t="shared" si="58"/>
        <v>0</v>
      </c>
    </row>
    <row r="125" spans="1:128" ht="23.25" customHeight="1" x14ac:dyDescent="0.25">
      <c r="F125" s="4">
        <f t="shared" si="63"/>
        <v>0</v>
      </c>
      <c r="G125" s="4">
        <f t="shared" si="93"/>
        <v>0</v>
      </c>
      <c r="H125" s="4">
        <f t="shared" si="94"/>
        <v>0</v>
      </c>
      <c r="I125" s="4">
        <f t="shared" si="95"/>
        <v>0</v>
      </c>
      <c r="O125" s="732"/>
      <c r="P125" s="732"/>
      <c r="Q125" s="732"/>
      <c r="R125" s="732"/>
      <c r="S125" s="732"/>
      <c r="T125" s="732"/>
      <c r="U125" s="851"/>
      <c r="V125" s="851"/>
      <c r="W125" s="851"/>
      <c r="X125" s="851"/>
      <c r="Y125" s="851"/>
      <c r="Z125" s="851"/>
      <c r="AA125" s="851"/>
      <c r="AB125" s="851"/>
      <c r="AC125" s="851"/>
      <c r="AD125" s="851" t="s">
        <v>297</v>
      </c>
      <c r="AE125" s="851"/>
      <c r="AF125" s="851"/>
      <c r="AG125" s="851"/>
      <c r="AH125" s="851"/>
      <c r="AI125" s="851"/>
      <c r="AJ125" s="732"/>
      <c r="AK125" s="732"/>
      <c r="AL125" s="732"/>
      <c r="AM125" s="732"/>
      <c r="AN125" s="732"/>
      <c r="AO125" s="732"/>
      <c r="AP125" s="851"/>
      <c r="AQ125" s="851"/>
      <c r="AR125" s="851"/>
      <c r="AS125" s="851"/>
      <c r="AT125" s="851"/>
      <c r="AU125" s="851"/>
      <c r="AV125" s="851"/>
      <c r="AW125" s="851"/>
      <c r="AX125" s="851"/>
      <c r="AY125" s="851" t="str">
        <f>AD125</f>
        <v>(NERPAP) - 2015</v>
      </c>
      <c r="AZ125" s="851"/>
      <c r="BA125" s="851"/>
      <c r="BB125" s="851"/>
      <c r="BC125" s="851"/>
      <c r="BD125" s="851"/>
      <c r="BE125" s="732"/>
      <c r="BF125" s="732"/>
      <c r="BG125" s="732"/>
      <c r="BH125" s="732"/>
      <c r="BI125" s="732"/>
      <c r="BJ125" s="732"/>
      <c r="BK125" s="649"/>
      <c r="BL125" s="649"/>
      <c r="BM125" s="649"/>
      <c r="BN125" s="649"/>
      <c r="BO125" s="649"/>
      <c r="BP125" s="649"/>
      <c r="BQ125" s="649"/>
      <c r="BR125" s="649"/>
      <c r="BS125" s="649"/>
      <c r="BT125" s="851" t="str">
        <f>AY125</f>
        <v>(NERPAP) - 2015</v>
      </c>
      <c r="BU125" s="851"/>
      <c r="BV125" s="851"/>
      <c r="BW125" s="851"/>
      <c r="BX125" s="851"/>
      <c r="BY125" s="851"/>
      <c r="BZ125" s="732"/>
      <c r="CA125" s="732"/>
      <c r="CB125" s="732"/>
      <c r="CC125" s="732"/>
      <c r="CD125" s="732"/>
      <c r="CE125" s="732"/>
      <c r="CF125" s="851"/>
      <c r="CG125" s="851"/>
      <c r="CH125" s="851"/>
      <c r="CI125" s="851"/>
      <c r="CJ125" s="851"/>
      <c r="CK125" s="851"/>
      <c r="CL125" s="851"/>
      <c r="CM125" s="851"/>
      <c r="CN125" s="851"/>
      <c r="CO125" s="851" t="str">
        <f>BT125</f>
        <v>(NERPAP) - 2015</v>
      </c>
      <c r="CP125" s="851"/>
      <c r="CQ125" s="851"/>
      <c r="CR125" s="851"/>
      <c r="CS125" s="851"/>
      <c r="CT125" s="85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97">
        <v>109</v>
      </c>
      <c r="DQ125" s="97">
        <f t="shared" si="83"/>
        <v>0</v>
      </c>
      <c r="DR125" s="97">
        <f t="shared" si="84"/>
        <v>0</v>
      </c>
      <c r="DS125" s="97">
        <f t="shared" si="85"/>
        <v>0</v>
      </c>
      <c r="DT125" s="97">
        <f t="shared" si="86"/>
        <v>0</v>
      </c>
      <c r="DU125" s="4">
        <f t="shared" si="57"/>
        <v>200</v>
      </c>
      <c r="DV125" s="4">
        <f t="shared" si="54"/>
        <v>0</v>
      </c>
      <c r="DW125" s="4">
        <f t="shared" si="55"/>
        <v>0</v>
      </c>
      <c r="DX125" s="4">
        <f t="shared" si="58"/>
        <v>0</v>
      </c>
    </row>
    <row r="126" spans="1:128" ht="23.25" customHeight="1" x14ac:dyDescent="0.25">
      <c r="F126" s="4">
        <f t="shared" si="63"/>
        <v>0</v>
      </c>
      <c r="G126" s="4">
        <f t="shared" si="93"/>
        <v>0</v>
      </c>
      <c r="H126" s="4">
        <f t="shared" si="94"/>
        <v>0</v>
      </c>
      <c r="I126" s="4">
        <f t="shared" si="95"/>
        <v>0</v>
      </c>
      <c r="O126" s="650" t="str">
        <f>O87</f>
        <v xml:space="preserve"> (भाग संख्या-)</v>
      </c>
      <c r="P126" s="878"/>
      <c r="Q126" s="878"/>
      <c r="R126" s="878"/>
      <c r="S126" s="878"/>
      <c r="T126" s="878"/>
      <c r="U126" s="878"/>
      <c r="V126" s="878"/>
      <c r="W126" s="878"/>
      <c r="X126" s="878"/>
      <c r="Y126" s="878"/>
      <c r="Z126" s="651"/>
      <c r="AA126" s="879" t="s">
        <v>334</v>
      </c>
      <c r="AB126" s="880"/>
      <c r="AC126" s="880"/>
      <c r="AD126" s="880"/>
      <c r="AE126" s="878" t="str">
        <f>AE87</f>
        <v xml:space="preserve"> ()</v>
      </c>
      <c r="AF126" s="878"/>
      <c r="AG126" s="878"/>
      <c r="AH126" s="878"/>
      <c r="AI126" s="651"/>
      <c r="AJ126" s="650" t="str">
        <f>O126</f>
        <v xml:space="preserve"> (भाग संख्या-)</v>
      </c>
      <c r="AK126" s="878"/>
      <c r="AL126" s="878"/>
      <c r="AM126" s="878"/>
      <c r="AN126" s="878"/>
      <c r="AO126" s="878"/>
      <c r="AP126" s="878"/>
      <c r="AQ126" s="878"/>
      <c r="AR126" s="878"/>
      <c r="AS126" s="878"/>
      <c r="AT126" s="878"/>
      <c r="AU126" s="651"/>
      <c r="AV126" s="879" t="s">
        <v>334</v>
      </c>
      <c r="AW126" s="880"/>
      <c r="AX126" s="880"/>
      <c r="AY126" s="880"/>
      <c r="AZ126" s="878" t="str">
        <f>AE126</f>
        <v xml:space="preserve"> ()</v>
      </c>
      <c r="BA126" s="878"/>
      <c r="BB126" s="878"/>
      <c r="BC126" s="878"/>
      <c r="BD126" s="651"/>
      <c r="BE126" s="650" t="str">
        <f>AJ126</f>
        <v xml:space="preserve"> (भाग संख्या-)</v>
      </c>
      <c r="BF126" s="878"/>
      <c r="BG126" s="878"/>
      <c r="BH126" s="878"/>
      <c r="BI126" s="878"/>
      <c r="BJ126" s="878"/>
      <c r="BK126" s="878"/>
      <c r="BL126" s="878"/>
      <c r="BM126" s="878"/>
      <c r="BN126" s="878"/>
      <c r="BO126" s="878"/>
      <c r="BP126" s="651"/>
      <c r="BQ126" s="879" t="s">
        <v>334</v>
      </c>
      <c r="BR126" s="880"/>
      <c r="BS126" s="880"/>
      <c r="BT126" s="880"/>
      <c r="BU126" s="878" t="str">
        <f>AZ126</f>
        <v xml:space="preserve"> ()</v>
      </c>
      <c r="BV126" s="878"/>
      <c r="BW126" s="878"/>
      <c r="BX126" s="878"/>
      <c r="BY126" s="651"/>
      <c r="BZ126" s="650" t="str">
        <f>BE126</f>
        <v xml:space="preserve"> (भाग संख्या-)</v>
      </c>
      <c r="CA126" s="878"/>
      <c r="CB126" s="878"/>
      <c r="CC126" s="878"/>
      <c r="CD126" s="878"/>
      <c r="CE126" s="878"/>
      <c r="CF126" s="878"/>
      <c r="CG126" s="878"/>
      <c r="CH126" s="878"/>
      <c r="CI126" s="878"/>
      <c r="CJ126" s="878"/>
      <c r="CK126" s="878"/>
      <c r="CL126" s="879" t="s">
        <v>334</v>
      </c>
      <c r="CM126" s="880"/>
      <c r="CN126" s="880"/>
      <c r="CO126" s="880"/>
      <c r="CP126" s="878" t="str">
        <f>BU126</f>
        <v xml:space="preserve"> ()</v>
      </c>
      <c r="CQ126" s="878"/>
      <c r="CR126" s="878"/>
      <c r="CS126" s="878"/>
      <c r="CT126" s="65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97">
        <v>110</v>
      </c>
      <c r="DQ126" s="97">
        <f t="shared" si="83"/>
        <v>0</v>
      </c>
      <c r="DR126" s="97">
        <f t="shared" si="84"/>
        <v>0</v>
      </c>
      <c r="DS126" s="97">
        <f t="shared" si="85"/>
        <v>0</v>
      </c>
      <c r="DT126" s="97">
        <f t="shared" si="86"/>
        <v>0</v>
      </c>
      <c r="DU126" s="4">
        <f t="shared" si="57"/>
        <v>200</v>
      </c>
      <c r="DV126" s="4">
        <f t="shared" si="54"/>
        <v>0</v>
      </c>
      <c r="DW126" s="4">
        <f t="shared" si="55"/>
        <v>0</v>
      </c>
      <c r="DX126" s="4">
        <f t="shared" si="58"/>
        <v>0</v>
      </c>
    </row>
    <row r="127" spans="1:128" ht="23.25" customHeight="1" x14ac:dyDescent="0.25">
      <c r="F127" s="4">
        <f t="shared" si="63"/>
        <v>0</v>
      </c>
      <c r="G127" s="4">
        <f t="shared" si="93"/>
        <v>0</v>
      </c>
      <c r="H127" s="4">
        <f t="shared" si="94"/>
        <v>0</v>
      </c>
      <c r="I127" s="4">
        <f t="shared" si="95"/>
        <v>0</v>
      </c>
      <c r="O127" s="823" t="s">
        <v>335</v>
      </c>
      <c r="P127" s="886"/>
      <c r="Q127" s="886"/>
      <c r="R127" s="886"/>
      <c r="S127" s="886"/>
      <c r="T127" s="821"/>
      <c r="U127" s="888" t="s">
        <v>336</v>
      </c>
      <c r="V127" s="889"/>
      <c r="W127" s="889"/>
      <c r="X127" s="889"/>
      <c r="Y127" s="889"/>
      <c r="Z127" s="889"/>
      <c r="AA127" s="889"/>
      <c r="AB127" s="889"/>
      <c r="AC127" s="890"/>
      <c r="AD127" s="877" t="s">
        <v>338</v>
      </c>
      <c r="AE127" s="877"/>
      <c r="AF127" s="877"/>
      <c r="AG127" s="877" t="s">
        <v>339</v>
      </c>
      <c r="AH127" s="877"/>
      <c r="AI127" s="877"/>
      <c r="AJ127" s="823" t="s">
        <v>335</v>
      </c>
      <c r="AK127" s="886"/>
      <c r="AL127" s="886"/>
      <c r="AM127" s="886"/>
      <c r="AN127" s="886"/>
      <c r="AO127" s="821"/>
      <c r="AP127" s="888" t="s">
        <v>336</v>
      </c>
      <c r="AQ127" s="889"/>
      <c r="AR127" s="889"/>
      <c r="AS127" s="889"/>
      <c r="AT127" s="889"/>
      <c r="AU127" s="889"/>
      <c r="AV127" s="889"/>
      <c r="AW127" s="889"/>
      <c r="AX127" s="890"/>
      <c r="AY127" s="877" t="s">
        <v>338</v>
      </c>
      <c r="AZ127" s="877"/>
      <c r="BA127" s="877"/>
      <c r="BB127" s="877" t="s">
        <v>339</v>
      </c>
      <c r="BC127" s="877"/>
      <c r="BD127" s="877"/>
      <c r="BE127" s="823" t="s">
        <v>335</v>
      </c>
      <c r="BF127" s="886"/>
      <c r="BG127" s="886"/>
      <c r="BH127" s="886"/>
      <c r="BI127" s="886"/>
      <c r="BJ127" s="821"/>
      <c r="BK127" s="888" t="s">
        <v>336</v>
      </c>
      <c r="BL127" s="889"/>
      <c r="BM127" s="889"/>
      <c r="BN127" s="889"/>
      <c r="BO127" s="889"/>
      <c r="BP127" s="889"/>
      <c r="BQ127" s="889"/>
      <c r="BR127" s="889"/>
      <c r="BS127" s="890"/>
      <c r="BT127" s="877" t="s">
        <v>338</v>
      </c>
      <c r="BU127" s="877"/>
      <c r="BV127" s="877"/>
      <c r="BW127" s="877" t="s">
        <v>339</v>
      </c>
      <c r="BX127" s="877"/>
      <c r="BY127" s="877"/>
      <c r="BZ127" s="823" t="s">
        <v>335</v>
      </c>
      <c r="CA127" s="886"/>
      <c r="CB127" s="886"/>
      <c r="CC127" s="886"/>
      <c r="CD127" s="886"/>
      <c r="CE127" s="821"/>
      <c r="CF127" s="888" t="s">
        <v>336</v>
      </c>
      <c r="CG127" s="889"/>
      <c r="CH127" s="889"/>
      <c r="CI127" s="889"/>
      <c r="CJ127" s="889"/>
      <c r="CK127" s="889"/>
      <c r="CL127" s="889"/>
      <c r="CM127" s="889"/>
      <c r="CN127" s="890"/>
      <c r="CO127" s="877" t="s">
        <v>338</v>
      </c>
      <c r="CP127" s="877"/>
      <c r="CQ127" s="877"/>
      <c r="CR127" s="877" t="s">
        <v>339</v>
      </c>
      <c r="CS127" s="877"/>
      <c r="CT127" s="877"/>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97">
        <v>111</v>
      </c>
      <c r="DQ127" s="97">
        <f t="shared" si="83"/>
        <v>0</v>
      </c>
      <c r="DR127" s="97">
        <f t="shared" si="84"/>
        <v>0</v>
      </c>
      <c r="DS127" s="97">
        <f t="shared" si="85"/>
        <v>0</v>
      </c>
      <c r="DT127" s="97">
        <f t="shared" si="86"/>
        <v>0</v>
      </c>
      <c r="DU127" s="4">
        <f t="shared" si="57"/>
        <v>200</v>
      </c>
      <c r="DV127" s="4">
        <f t="shared" si="54"/>
        <v>0</v>
      </c>
      <c r="DW127" s="4">
        <f t="shared" si="55"/>
        <v>0</v>
      </c>
      <c r="DX127" s="4">
        <f t="shared" si="58"/>
        <v>0</v>
      </c>
    </row>
    <row r="128" spans="1:128" ht="23.25" customHeight="1" x14ac:dyDescent="0.25">
      <c r="F128" s="4">
        <f t="shared" si="63"/>
        <v>0</v>
      </c>
      <c r="G128" s="4">
        <f t="shared" si="93"/>
        <v>0</v>
      </c>
      <c r="H128" s="4">
        <f t="shared" si="94"/>
        <v>0</v>
      </c>
      <c r="I128" s="4">
        <f t="shared" si="95"/>
        <v>0</v>
      </c>
      <c r="O128" s="645">
        <f>IFERROR(IF($A$5&gt;=A134,O89+1,0),0)</f>
        <v>0</v>
      </c>
      <c r="P128" s="645"/>
      <c r="Q128" s="645"/>
      <c r="R128" s="645"/>
      <c r="S128" s="645"/>
      <c r="T128" s="645"/>
      <c r="U128" s="891" t="s">
        <v>337</v>
      </c>
      <c r="V128" s="892"/>
      <c r="W128" s="892"/>
      <c r="X128" s="892"/>
      <c r="Y128" s="892"/>
      <c r="Z128" s="892"/>
      <c r="AA128" s="892"/>
      <c r="AB128" s="892"/>
      <c r="AC128" s="893"/>
      <c r="AD128" s="887">
        <f>AD89</f>
        <v>0</v>
      </c>
      <c r="AE128" s="887"/>
      <c r="AF128" s="887"/>
      <c r="AG128" s="887">
        <f>AG89</f>
        <v>0</v>
      </c>
      <c r="AH128" s="887"/>
      <c r="AI128" s="887"/>
      <c r="AJ128" s="645">
        <f>IFERROR(IF($B$5&gt;=$A134,1,0),0)</f>
        <v>0</v>
      </c>
      <c r="AK128" s="645"/>
      <c r="AL128" s="645"/>
      <c r="AM128" s="645"/>
      <c r="AN128" s="645"/>
      <c r="AO128" s="645"/>
      <c r="AP128" s="891" t="s">
        <v>337</v>
      </c>
      <c r="AQ128" s="892"/>
      <c r="AR128" s="892"/>
      <c r="AS128" s="892"/>
      <c r="AT128" s="892"/>
      <c r="AU128" s="892"/>
      <c r="AV128" s="892"/>
      <c r="AW128" s="892"/>
      <c r="AX128" s="893"/>
      <c r="AY128" s="887">
        <f>AD128</f>
        <v>0</v>
      </c>
      <c r="AZ128" s="887"/>
      <c r="BA128" s="887"/>
      <c r="BB128" s="887">
        <f>AG128</f>
        <v>0</v>
      </c>
      <c r="BC128" s="887"/>
      <c r="BD128" s="887"/>
      <c r="BE128" s="645">
        <f>IFERROR(IF($C$5&gt;=$A134,1,0),0)</f>
        <v>0</v>
      </c>
      <c r="BF128" s="645"/>
      <c r="BG128" s="645"/>
      <c r="BH128" s="645"/>
      <c r="BI128" s="645"/>
      <c r="BJ128" s="645"/>
      <c r="BK128" s="891" t="s">
        <v>337</v>
      </c>
      <c r="BL128" s="892"/>
      <c r="BM128" s="892"/>
      <c r="BN128" s="892"/>
      <c r="BO128" s="892"/>
      <c r="BP128" s="892"/>
      <c r="BQ128" s="892"/>
      <c r="BR128" s="892"/>
      <c r="BS128" s="893"/>
      <c r="BT128" s="887">
        <f>AY128</f>
        <v>0</v>
      </c>
      <c r="BU128" s="887"/>
      <c r="BV128" s="887"/>
      <c r="BW128" s="887">
        <f>BB128</f>
        <v>0</v>
      </c>
      <c r="BX128" s="887"/>
      <c r="BY128" s="887"/>
      <c r="BZ128" s="645">
        <f>IFERROR(IF($D$5&gt;=$A134,1,0),0)</f>
        <v>0</v>
      </c>
      <c r="CA128" s="645"/>
      <c r="CB128" s="645"/>
      <c r="CC128" s="645"/>
      <c r="CD128" s="645"/>
      <c r="CE128" s="645"/>
      <c r="CF128" s="891" t="s">
        <v>337</v>
      </c>
      <c r="CG128" s="892"/>
      <c r="CH128" s="892"/>
      <c r="CI128" s="892"/>
      <c r="CJ128" s="892"/>
      <c r="CK128" s="892"/>
      <c r="CL128" s="892"/>
      <c r="CM128" s="892"/>
      <c r="CN128" s="893"/>
      <c r="CO128" s="887">
        <f>BT128</f>
        <v>0</v>
      </c>
      <c r="CP128" s="887"/>
      <c r="CQ128" s="887"/>
      <c r="CR128" s="887">
        <f>BW128</f>
        <v>0</v>
      </c>
      <c r="CS128" s="887"/>
      <c r="CT128" s="887"/>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97">
        <v>112</v>
      </c>
      <c r="DQ128" s="97">
        <f t="shared" si="83"/>
        <v>0</v>
      </c>
      <c r="DR128" s="97">
        <f t="shared" si="84"/>
        <v>0</v>
      </c>
      <c r="DS128" s="97">
        <f t="shared" si="85"/>
        <v>0</v>
      </c>
      <c r="DT128" s="97">
        <f t="shared" si="86"/>
        <v>0</v>
      </c>
      <c r="DU128" s="4">
        <f t="shared" si="57"/>
        <v>200</v>
      </c>
      <c r="DV128" s="4">
        <f t="shared" si="54"/>
        <v>0</v>
      </c>
      <c r="DW128" s="4">
        <f t="shared" si="55"/>
        <v>0</v>
      </c>
      <c r="DX128" s="4">
        <f t="shared" si="58"/>
        <v>0</v>
      </c>
    </row>
    <row r="129" spans="1:128" x14ac:dyDescent="0.25">
      <c r="F129" s="4">
        <f t="shared" si="63"/>
        <v>0</v>
      </c>
      <c r="G129" s="4">
        <f t="shared" si="93"/>
        <v>0</v>
      </c>
      <c r="H129" s="4">
        <f t="shared" si="94"/>
        <v>0</v>
      </c>
      <c r="I129" s="4">
        <f t="shared" si="95"/>
        <v>0</v>
      </c>
      <c r="O129" s="823" t="s">
        <v>333</v>
      </c>
      <c r="P129" s="886"/>
      <c r="Q129" s="886"/>
      <c r="R129" s="886"/>
      <c r="S129" s="886"/>
      <c r="T129" s="886"/>
      <c r="U129" s="886"/>
      <c r="V129" s="886"/>
      <c r="W129" s="886"/>
      <c r="X129" s="886"/>
      <c r="Y129" s="886"/>
      <c r="Z129" s="886"/>
      <c r="AA129" s="886"/>
      <c r="AB129" s="886"/>
      <c r="AC129" s="886"/>
      <c r="AD129" s="886"/>
      <c r="AE129" s="886"/>
      <c r="AF129" s="886"/>
      <c r="AG129" s="886"/>
      <c r="AH129" s="886"/>
      <c r="AI129" s="821"/>
      <c r="AJ129" s="823" t="s">
        <v>333</v>
      </c>
      <c r="AK129" s="886"/>
      <c r="AL129" s="886"/>
      <c r="AM129" s="886"/>
      <c r="AN129" s="886"/>
      <c r="AO129" s="886"/>
      <c r="AP129" s="886"/>
      <c r="AQ129" s="886"/>
      <c r="AR129" s="886"/>
      <c r="AS129" s="886"/>
      <c r="AT129" s="886"/>
      <c r="AU129" s="886"/>
      <c r="AV129" s="886"/>
      <c r="AW129" s="886"/>
      <c r="AX129" s="886"/>
      <c r="AY129" s="886"/>
      <c r="AZ129" s="886"/>
      <c r="BA129" s="886"/>
      <c r="BB129" s="886"/>
      <c r="BC129" s="886"/>
      <c r="BD129" s="821"/>
      <c r="BE129" s="823" t="s">
        <v>333</v>
      </c>
      <c r="BF129" s="886"/>
      <c r="BG129" s="886"/>
      <c r="BH129" s="886"/>
      <c r="BI129" s="886"/>
      <c r="BJ129" s="886"/>
      <c r="BK129" s="886"/>
      <c r="BL129" s="886"/>
      <c r="BM129" s="886"/>
      <c r="BN129" s="886"/>
      <c r="BO129" s="886"/>
      <c r="BP129" s="886"/>
      <c r="BQ129" s="886"/>
      <c r="BR129" s="886"/>
      <c r="BS129" s="886"/>
      <c r="BT129" s="886"/>
      <c r="BU129" s="886"/>
      <c r="BV129" s="886"/>
      <c r="BW129" s="886"/>
      <c r="BX129" s="886"/>
      <c r="BY129" s="821"/>
      <c r="BZ129" s="823" t="s">
        <v>333</v>
      </c>
      <c r="CA129" s="886"/>
      <c r="CB129" s="886"/>
      <c r="CC129" s="886"/>
      <c r="CD129" s="886"/>
      <c r="CE129" s="886"/>
      <c r="CF129" s="886"/>
      <c r="CG129" s="886"/>
      <c r="CH129" s="886"/>
      <c r="CI129" s="886"/>
      <c r="CJ129" s="886"/>
      <c r="CK129" s="886"/>
      <c r="CL129" s="886"/>
      <c r="CM129" s="886"/>
      <c r="CN129" s="886"/>
      <c r="CO129" s="886"/>
      <c r="CP129" s="886"/>
      <c r="CQ129" s="886"/>
      <c r="CR129" s="886"/>
      <c r="CS129" s="886"/>
      <c r="CT129" s="82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97">
        <v>113</v>
      </c>
      <c r="DQ129" s="97">
        <f t="shared" si="83"/>
        <v>0</v>
      </c>
      <c r="DR129" s="97">
        <f t="shared" si="84"/>
        <v>0</v>
      </c>
      <c r="DS129" s="97">
        <f t="shared" si="85"/>
        <v>0</v>
      </c>
      <c r="DT129" s="97">
        <f t="shared" si="86"/>
        <v>0</v>
      </c>
      <c r="DU129" s="4">
        <f t="shared" si="57"/>
        <v>200</v>
      </c>
      <c r="DV129" s="4">
        <f t="shared" si="54"/>
        <v>0</v>
      </c>
      <c r="DW129" s="4">
        <f t="shared" si="55"/>
        <v>0</v>
      </c>
      <c r="DX129" s="4">
        <f t="shared" si="58"/>
        <v>0</v>
      </c>
    </row>
    <row r="130" spans="1:128" ht="31.5" customHeight="1" x14ac:dyDescent="0.25">
      <c r="F130" s="4">
        <f t="shared" si="63"/>
        <v>0</v>
      </c>
      <c r="G130" s="4">
        <f t="shared" si="93"/>
        <v>0</v>
      </c>
      <c r="H130" s="4">
        <f t="shared" si="94"/>
        <v>0</v>
      </c>
      <c r="I130" s="4">
        <f t="shared" si="95"/>
        <v>0</v>
      </c>
      <c r="O130" s="869" t="s">
        <v>347</v>
      </c>
      <c r="P130" s="864" t="s">
        <v>340</v>
      </c>
      <c r="Q130" s="585"/>
      <c r="R130" s="865"/>
      <c r="S130" s="864" t="s">
        <v>341</v>
      </c>
      <c r="T130" s="585"/>
      <c r="U130" s="865"/>
      <c r="V130" s="864" t="s">
        <v>404</v>
      </c>
      <c r="W130" s="585"/>
      <c r="X130" s="585"/>
      <c r="Y130" s="585"/>
      <c r="Z130" s="865"/>
      <c r="AA130" s="864" t="s">
        <v>342</v>
      </c>
      <c r="AB130" s="585"/>
      <c r="AC130" s="865"/>
      <c r="AD130" s="864" t="s">
        <v>343</v>
      </c>
      <c r="AE130" s="585"/>
      <c r="AF130" s="865"/>
      <c r="AG130" s="864" t="s">
        <v>344</v>
      </c>
      <c r="AH130" s="585"/>
      <c r="AI130" s="865"/>
      <c r="AJ130" s="869" t="s">
        <v>347</v>
      </c>
      <c r="AK130" s="864" t="s">
        <v>340</v>
      </c>
      <c r="AL130" s="585"/>
      <c r="AM130" s="865"/>
      <c r="AN130" s="864" t="s">
        <v>348</v>
      </c>
      <c r="AO130" s="585"/>
      <c r="AP130" s="865"/>
      <c r="AQ130" s="864" t="s">
        <v>349</v>
      </c>
      <c r="AR130" s="585"/>
      <c r="AS130" s="585"/>
      <c r="AT130" s="585"/>
      <c r="AU130" s="585"/>
      <c r="AV130" s="865"/>
      <c r="AW130" s="864" t="s">
        <v>351</v>
      </c>
      <c r="AX130" s="865"/>
      <c r="AY130" s="864" t="s">
        <v>343</v>
      </c>
      <c r="AZ130" s="585"/>
      <c r="BA130" s="865"/>
      <c r="BB130" s="864" t="s">
        <v>344</v>
      </c>
      <c r="BC130" s="585"/>
      <c r="BD130" s="865"/>
      <c r="BE130" s="869" t="s">
        <v>347</v>
      </c>
      <c r="BF130" s="864" t="s">
        <v>340</v>
      </c>
      <c r="BG130" s="585"/>
      <c r="BH130" s="865"/>
      <c r="BI130" s="864" t="s">
        <v>356</v>
      </c>
      <c r="BJ130" s="585"/>
      <c r="BK130" s="585"/>
      <c r="BL130" s="865"/>
      <c r="BM130" s="881" t="s">
        <v>357</v>
      </c>
      <c r="BN130" s="571"/>
      <c r="BO130" s="571"/>
      <c r="BP130" s="882"/>
      <c r="BQ130" s="864" t="s">
        <v>351</v>
      </c>
      <c r="BR130" s="585"/>
      <c r="BS130" s="865"/>
      <c r="BT130" s="864" t="s">
        <v>343</v>
      </c>
      <c r="BU130" s="585"/>
      <c r="BV130" s="865"/>
      <c r="BW130" s="864" t="s">
        <v>344</v>
      </c>
      <c r="BX130" s="585"/>
      <c r="BY130" s="865"/>
      <c r="BZ130" s="873" t="s">
        <v>347</v>
      </c>
      <c r="CA130" s="852" t="s">
        <v>340</v>
      </c>
      <c r="CB130" s="853"/>
      <c r="CC130" s="854"/>
      <c r="CD130" s="852" t="s">
        <v>365</v>
      </c>
      <c r="CE130" s="853"/>
      <c r="CF130" s="854"/>
      <c r="CG130" s="881" t="s">
        <v>358</v>
      </c>
      <c r="CH130" s="571"/>
      <c r="CI130" s="571"/>
      <c r="CJ130" s="571"/>
      <c r="CK130" s="571"/>
      <c r="CL130" s="571"/>
      <c r="CM130" s="571"/>
      <c r="CN130" s="571"/>
      <c r="CO130" s="571"/>
      <c r="CP130" s="571"/>
      <c r="CQ130" s="571"/>
      <c r="CR130" s="882"/>
      <c r="CS130" s="864" t="s">
        <v>344</v>
      </c>
      <c r="CT130" s="865"/>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97">
        <v>114</v>
      </c>
      <c r="DQ130" s="97">
        <f t="shared" si="83"/>
        <v>0</v>
      </c>
      <c r="DR130" s="97">
        <f t="shared" si="84"/>
        <v>0</v>
      </c>
      <c r="DS130" s="97">
        <f t="shared" si="85"/>
        <v>0</v>
      </c>
      <c r="DT130" s="97">
        <f t="shared" si="86"/>
        <v>0</v>
      </c>
      <c r="DU130" s="4">
        <f t="shared" si="57"/>
        <v>200</v>
      </c>
      <c r="DV130" s="4">
        <f t="shared" si="54"/>
        <v>0</v>
      </c>
      <c r="DW130" s="4">
        <f t="shared" si="55"/>
        <v>0</v>
      </c>
      <c r="DX130" s="4">
        <f t="shared" si="58"/>
        <v>0</v>
      </c>
    </row>
    <row r="131" spans="1:128" ht="31.5" customHeight="1" x14ac:dyDescent="0.25">
      <c r="F131" s="4">
        <f t="shared" si="63"/>
        <v>0</v>
      </c>
      <c r="G131" s="4">
        <f t="shared" si="93"/>
        <v>0</v>
      </c>
      <c r="H131" s="4">
        <f t="shared" si="94"/>
        <v>0</v>
      </c>
      <c r="I131" s="4">
        <f t="shared" si="95"/>
        <v>0</v>
      </c>
      <c r="O131" s="670"/>
      <c r="P131" s="866"/>
      <c r="Q131" s="867"/>
      <c r="R131" s="868"/>
      <c r="S131" s="866"/>
      <c r="T131" s="867"/>
      <c r="U131" s="868"/>
      <c r="V131" s="866"/>
      <c r="W131" s="867"/>
      <c r="X131" s="867"/>
      <c r="Y131" s="867"/>
      <c r="Z131" s="868"/>
      <c r="AA131" s="866"/>
      <c r="AB131" s="867"/>
      <c r="AC131" s="868"/>
      <c r="AD131" s="866"/>
      <c r="AE131" s="867"/>
      <c r="AF131" s="868"/>
      <c r="AG131" s="866"/>
      <c r="AH131" s="867"/>
      <c r="AI131" s="868"/>
      <c r="AJ131" s="670"/>
      <c r="AK131" s="866"/>
      <c r="AL131" s="867"/>
      <c r="AM131" s="868"/>
      <c r="AN131" s="866"/>
      <c r="AO131" s="867"/>
      <c r="AP131" s="868"/>
      <c r="AQ131" s="869" t="s">
        <v>173</v>
      </c>
      <c r="AR131" s="864" t="s">
        <v>174</v>
      </c>
      <c r="AS131" s="865"/>
      <c r="AT131" s="864" t="s">
        <v>350</v>
      </c>
      <c r="AU131" s="585"/>
      <c r="AV131" s="865"/>
      <c r="AW131" s="866"/>
      <c r="AX131" s="868"/>
      <c r="AY131" s="866"/>
      <c r="AZ131" s="867"/>
      <c r="BA131" s="868"/>
      <c r="BB131" s="866"/>
      <c r="BC131" s="867"/>
      <c r="BD131" s="868"/>
      <c r="BE131" s="670"/>
      <c r="BF131" s="866"/>
      <c r="BG131" s="867"/>
      <c r="BH131" s="868"/>
      <c r="BI131" s="866"/>
      <c r="BJ131" s="867"/>
      <c r="BK131" s="867"/>
      <c r="BL131" s="868"/>
      <c r="BM131" s="864" t="s">
        <v>173</v>
      </c>
      <c r="BN131" s="865"/>
      <c r="BO131" s="864" t="s">
        <v>174</v>
      </c>
      <c r="BP131" s="865"/>
      <c r="BQ131" s="866"/>
      <c r="BR131" s="867"/>
      <c r="BS131" s="868"/>
      <c r="BT131" s="866"/>
      <c r="BU131" s="867"/>
      <c r="BV131" s="868"/>
      <c r="BW131" s="866"/>
      <c r="BX131" s="867"/>
      <c r="BY131" s="868"/>
      <c r="BZ131" s="874"/>
      <c r="CA131" s="855"/>
      <c r="CB131" s="856"/>
      <c r="CC131" s="857"/>
      <c r="CD131" s="855"/>
      <c r="CE131" s="856"/>
      <c r="CF131" s="857"/>
      <c r="CG131" s="858" t="s">
        <v>366</v>
      </c>
      <c r="CH131" s="859"/>
      <c r="CI131" s="859"/>
      <c r="CJ131" s="860"/>
      <c r="CK131" s="858" t="s">
        <v>367</v>
      </c>
      <c r="CL131" s="860"/>
      <c r="CM131" s="864" t="s">
        <v>364</v>
      </c>
      <c r="CN131" s="585"/>
      <c r="CO131" s="865"/>
      <c r="CP131" s="864" t="s">
        <v>363</v>
      </c>
      <c r="CQ131" s="585"/>
      <c r="CR131" s="865"/>
      <c r="CS131" s="866"/>
      <c r="CT131" s="868"/>
      <c r="CU131" s="31"/>
      <c r="CV131" s="31"/>
      <c r="CW131" s="31"/>
      <c r="CX131" s="31"/>
      <c r="CY131" s="31"/>
      <c r="CZ131" s="31"/>
      <c r="DA131" s="31"/>
      <c r="DB131" s="31"/>
      <c r="DC131" s="31"/>
      <c r="DD131" s="31"/>
      <c r="DE131" s="31"/>
      <c r="DF131" s="31"/>
      <c r="DG131" s="31"/>
      <c r="DH131" s="31"/>
      <c r="DI131" s="31"/>
      <c r="DJ131" s="31"/>
      <c r="DK131" s="31"/>
      <c r="DL131" s="31"/>
      <c r="DM131" s="31"/>
      <c r="DN131" s="31"/>
      <c r="DO131" s="31"/>
      <c r="DP131" s="97">
        <v>115</v>
      </c>
      <c r="DQ131" s="97">
        <f t="shared" si="83"/>
        <v>0</v>
      </c>
      <c r="DR131" s="97">
        <f t="shared" si="84"/>
        <v>0</v>
      </c>
      <c r="DS131" s="97">
        <f t="shared" si="85"/>
        <v>0</v>
      </c>
      <c r="DT131" s="97">
        <f t="shared" si="86"/>
        <v>0</v>
      </c>
      <c r="DU131" s="4">
        <f t="shared" si="57"/>
        <v>200</v>
      </c>
      <c r="DV131" s="4">
        <f t="shared" si="54"/>
        <v>0</v>
      </c>
      <c r="DW131" s="4">
        <f t="shared" si="55"/>
        <v>0</v>
      </c>
      <c r="DX131" s="4">
        <f t="shared" si="58"/>
        <v>0</v>
      </c>
    </row>
    <row r="132" spans="1:128" ht="31.5" customHeight="1" x14ac:dyDescent="0.25">
      <c r="F132" s="4">
        <f t="shared" si="63"/>
        <v>0</v>
      </c>
      <c r="G132" s="4">
        <f t="shared" si="93"/>
        <v>0</v>
      </c>
      <c r="H132" s="4">
        <f t="shared" si="94"/>
        <v>0</v>
      </c>
      <c r="I132" s="4">
        <f t="shared" si="95"/>
        <v>0</v>
      </c>
      <c r="O132" s="870"/>
      <c r="P132" s="871"/>
      <c r="Q132" s="570"/>
      <c r="R132" s="872"/>
      <c r="S132" s="871"/>
      <c r="T132" s="570"/>
      <c r="U132" s="872"/>
      <c r="V132" s="871"/>
      <c r="W132" s="570"/>
      <c r="X132" s="570"/>
      <c r="Y132" s="570"/>
      <c r="Z132" s="872"/>
      <c r="AA132" s="871"/>
      <c r="AB132" s="570"/>
      <c r="AC132" s="872"/>
      <c r="AD132" s="871"/>
      <c r="AE132" s="570"/>
      <c r="AF132" s="872"/>
      <c r="AG132" s="871"/>
      <c r="AH132" s="570"/>
      <c r="AI132" s="872"/>
      <c r="AJ132" s="870"/>
      <c r="AK132" s="871"/>
      <c r="AL132" s="570"/>
      <c r="AM132" s="872"/>
      <c r="AN132" s="871"/>
      <c r="AO132" s="570"/>
      <c r="AP132" s="872"/>
      <c r="AQ132" s="870"/>
      <c r="AR132" s="871"/>
      <c r="AS132" s="872"/>
      <c r="AT132" s="871"/>
      <c r="AU132" s="570"/>
      <c r="AV132" s="872"/>
      <c r="AW132" s="871"/>
      <c r="AX132" s="872"/>
      <c r="AY132" s="871"/>
      <c r="AZ132" s="570"/>
      <c r="BA132" s="872"/>
      <c r="BB132" s="871"/>
      <c r="BC132" s="570"/>
      <c r="BD132" s="872"/>
      <c r="BE132" s="870"/>
      <c r="BF132" s="871"/>
      <c r="BG132" s="570"/>
      <c r="BH132" s="872"/>
      <c r="BI132" s="871"/>
      <c r="BJ132" s="570"/>
      <c r="BK132" s="570"/>
      <c r="BL132" s="872"/>
      <c r="BM132" s="871"/>
      <c r="BN132" s="872"/>
      <c r="BO132" s="871"/>
      <c r="BP132" s="872"/>
      <c r="BQ132" s="871"/>
      <c r="BR132" s="570"/>
      <c r="BS132" s="872"/>
      <c r="BT132" s="871"/>
      <c r="BU132" s="570"/>
      <c r="BV132" s="872"/>
      <c r="BW132" s="871"/>
      <c r="BX132" s="570"/>
      <c r="BY132" s="872"/>
      <c r="BZ132" s="874"/>
      <c r="CA132" s="855"/>
      <c r="CB132" s="856"/>
      <c r="CC132" s="857"/>
      <c r="CD132" s="855"/>
      <c r="CE132" s="856"/>
      <c r="CF132" s="857"/>
      <c r="CG132" s="861"/>
      <c r="CH132" s="862"/>
      <c r="CI132" s="862"/>
      <c r="CJ132" s="863"/>
      <c r="CK132" s="861"/>
      <c r="CL132" s="863"/>
      <c r="CM132" s="866"/>
      <c r="CN132" s="867"/>
      <c r="CO132" s="868"/>
      <c r="CP132" s="866"/>
      <c r="CQ132" s="867"/>
      <c r="CR132" s="868"/>
      <c r="CS132" s="866"/>
      <c r="CT132" s="868"/>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97">
        <v>116</v>
      </c>
      <c r="DQ132" s="97">
        <f t="shared" si="83"/>
        <v>0</v>
      </c>
      <c r="DR132" s="97">
        <f t="shared" si="84"/>
        <v>0</v>
      </c>
      <c r="DS132" s="97">
        <f t="shared" si="85"/>
        <v>0</v>
      </c>
      <c r="DT132" s="97">
        <f t="shared" si="86"/>
        <v>0</v>
      </c>
      <c r="DU132" s="4">
        <f t="shared" si="57"/>
        <v>200</v>
      </c>
      <c r="DV132" s="4">
        <f t="shared" si="54"/>
        <v>0</v>
      </c>
      <c r="DW132" s="4">
        <f t="shared" si="55"/>
        <v>0</v>
      </c>
      <c r="DX132" s="4">
        <f t="shared" si="58"/>
        <v>0</v>
      </c>
    </row>
    <row r="133" spans="1:128" ht="11.1" customHeight="1" x14ac:dyDescent="0.25">
      <c r="F133" s="4">
        <f t="shared" si="63"/>
        <v>0</v>
      </c>
      <c r="G133" s="4">
        <f t="shared" si="93"/>
        <v>0</v>
      </c>
      <c r="H133" s="4">
        <f t="shared" si="94"/>
        <v>0</v>
      </c>
      <c r="I133" s="4">
        <f t="shared" si="95"/>
        <v>0</v>
      </c>
      <c r="O133" s="237">
        <v>1</v>
      </c>
      <c r="P133" s="729">
        <v>2</v>
      </c>
      <c r="Q133" s="729"/>
      <c r="R133" s="729"/>
      <c r="S133" s="729">
        <v>3</v>
      </c>
      <c r="T133" s="729"/>
      <c r="U133" s="729"/>
      <c r="V133" s="729">
        <v>4</v>
      </c>
      <c r="W133" s="729"/>
      <c r="X133" s="729"/>
      <c r="Y133" s="729"/>
      <c r="Z133" s="729"/>
      <c r="AA133" s="729">
        <v>5</v>
      </c>
      <c r="AB133" s="729"/>
      <c r="AC133" s="729"/>
      <c r="AD133" s="729" t="s">
        <v>345</v>
      </c>
      <c r="AE133" s="729"/>
      <c r="AF133" s="729"/>
      <c r="AG133" s="729" t="s">
        <v>346</v>
      </c>
      <c r="AH133" s="729"/>
      <c r="AI133" s="729"/>
      <c r="AJ133" s="240">
        <v>1</v>
      </c>
      <c r="AK133" s="729">
        <v>2</v>
      </c>
      <c r="AL133" s="729"/>
      <c r="AM133" s="729"/>
      <c r="AN133" s="729">
        <v>3</v>
      </c>
      <c r="AO133" s="729"/>
      <c r="AP133" s="729"/>
      <c r="AQ133" s="240">
        <v>4</v>
      </c>
      <c r="AR133" s="729">
        <v>5</v>
      </c>
      <c r="AS133" s="729"/>
      <c r="AT133" s="729">
        <v>6</v>
      </c>
      <c r="AU133" s="729"/>
      <c r="AV133" s="729"/>
      <c r="AW133" s="729">
        <v>7</v>
      </c>
      <c r="AX133" s="729"/>
      <c r="AY133" s="729" t="s">
        <v>352</v>
      </c>
      <c r="AZ133" s="729"/>
      <c r="BA133" s="729"/>
      <c r="BB133" s="729" t="s">
        <v>353</v>
      </c>
      <c r="BC133" s="729"/>
      <c r="BD133" s="729"/>
      <c r="BE133" s="237">
        <v>1</v>
      </c>
      <c r="BF133" s="729">
        <v>2</v>
      </c>
      <c r="BG133" s="729"/>
      <c r="BH133" s="729"/>
      <c r="BI133" s="729">
        <v>3</v>
      </c>
      <c r="BJ133" s="729"/>
      <c r="BK133" s="729"/>
      <c r="BL133" s="729"/>
      <c r="BM133" s="729">
        <v>4</v>
      </c>
      <c r="BN133" s="729"/>
      <c r="BO133" s="729">
        <v>5</v>
      </c>
      <c r="BP133" s="729"/>
      <c r="BQ133" s="729">
        <v>6</v>
      </c>
      <c r="BR133" s="729"/>
      <c r="BS133" s="729"/>
      <c r="BT133" s="729" t="s">
        <v>354</v>
      </c>
      <c r="BU133" s="729"/>
      <c r="BV133" s="729"/>
      <c r="BW133" s="729" t="s">
        <v>355</v>
      </c>
      <c r="BX133" s="729"/>
      <c r="BY133" s="729"/>
      <c r="BZ133" s="237">
        <v>1</v>
      </c>
      <c r="CA133" s="729">
        <v>2</v>
      </c>
      <c r="CB133" s="729"/>
      <c r="CC133" s="729"/>
      <c r="CD133" s="729">
        <v>3</v>
      </c>
      <c r="CE133" s="729"/>
      <c r="CF133" s="729"/>
      <c r="CG133" s="729">
        <v>4</v>
      </c>
      <c r="CH133" s="729"/>
      <c r="CI133" s="729"/>
      <c r="CJ133" s="729"/>
      <c r="CK133" s="729">
        <v>5</v>
      </c>
      <c r="CL133" s="729"/>
      <c r="CM133" s="729">
        <v>6</v>
      </c>
      <c r="CN133" s="729"/>
      <c r="CO133" s="729"/>
      <c r="CP133" s="729">
        <v>7</v>
      </c>
      <c r="CQ133" s="729"/>
      <c r="CR133" s="729"/>
      <c r="CS133" s="729">
        <v>8</v>
      </c>
      <c r="CT133" s="729"/>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97">
        <v>117</v>
      </c>
      <c r="DQ133" s="97">
        <f t="shared" si="83"/>
        <v>0</v>
      </c>
      <c r="DR133" s="97">
        <f t="shared" si="84"/>
        <v>0</v>
      </c>
      <c r="DS133" s="97">
        <f t="shared" si="85"/>
        <v>0</v>
      </c>
      <c r="DT133" s="97">
        <f t="shared" si="86"/>
        <v>0</v>
      </c>
      <c r="DU133" s="4">
        <f t="shared" si="57"/>
        <v>200</v>
      </c>
      <c r="DV133" s="4">
        <f t="shared" si="54"/>
        <v>0</v>
      </c>
      <c r="DW133" s="4">
        <f t="shared" si="55"/>
        <v>0</v>
      </c>
      <c r="DX133" s="4">
        <f t="shared" si="58"/>
        <v>0</v>
      </c>
    </row>
    <row r="134" spans="1:128" ht="24" customHeight="1" x14ac:dyDescent="0.25">
      <c r="A134" s="4">
        <f>A95+20</f>
        <v>61</v>
      </c>
      <c r="B134" s="4">
        <f>IFERROR(IF($A$5&gt;=A134,SMALL('R-6'!$F$8:$F$1008,$A$6+A134),0),0)</f>
        <v>0</v>
      </c>
      <c r="C134" s="4">
        <f>IFERROR(IF(B$5&gt;=$A134,SMALL('R-7'!$G$9:$G$1008,B$6+$A134),0),0)</f>
        <v>0</v>
      </c>
      <c r="D134" s="4">
        <f>IFERROR(IF(C$5&gt;=$A134,SMALL('R-8'!$F$13:$F$1012,C$6+$A134),0),0)</f>
        <v>0</v>
      </c>
      <c r="E134" s="4">
        <f>IFERROR(IF(D$5&gt;=$A134,SMALL('R-8क'!$F$10:$F$1009,D$6+$A134),0),0)</f>
        <v>0</v>
      </c>
      <c r="F134" s="4">
        <f t="shared" si="63"/>
        <v>0</v>
      </c>
      <c r="G134" s="4">
        <f t="shared" si="93"/>
        <v>0</v>
      </c>
      <c r="H134" s="4">
        <f t="shared" si="94"/>
        <v>0</v>
      </c>
      <c r="I134" s="4">
        <f t="shared" si="95"/>
        <v>0</v>
      </c>
      <c r="O134" s="241">
        <f>IFERROR(IF(B134&gt;=1,A134,0),0)</f>
        <v>0</v>
      </c>
      <c r="P134" s="894">
        <f>IFERROR(IF($O134&gt;=1,VLOOKUP($B134,'R-6'!$G$8:$AL$1008,2,0),0),0)</f>
        <v>0</v>
      </c>
      <c r="Q134" s="895"/>
      <c r="R134" s="896"/>
      <c r="S134" s="846" t="str">
        <f>IFERROR(IF($O134&gt;=1,VLOOKUP($B134,'R-6'!$G$8:$AL$1008,4,0),""),"")</f>
        <v/>
      </c>
      <c r="T134" s="847"/>
      <c r="U134" s="848"/>
      <c r="V134" s="846" t="str">
        <f>IFERROR(IF($O134&gt;=1,VLOOKUP($B134,'R-6'!$G$8:$AL$1008,6,0),""),"")</f>
        <v/>
      </c>
      <c r="W134" s="897"/>
      <c r="X134" s="897"/>
      <c r="Y134" s="884" t="str">
        <f>IFERROR(IF($O134&gt;=1,VLOOKUP($B134,'R-6'!$G$8:$AL$1008,8,0),""),"")</f>
        <v/>
      </c>
      <c r="Z134" s="898"/>
      <c r="AA134" s="544" t="str">
        <f>IFERROR(IF($O134&gt;=1,VLOOKUP($B134,'R-6'!$G$8:$AL$1008,28,0),""),"")</f>
        <v/>
      </c>
      <c r="AB134" s="545"/>
      <c r="AC134" s="849"/>
      <c r="AD134" s="883"/>
      <c r="AE134" s="884"/>
      <c r="AF134" s="885"/>
      <c r="AG134" s="883"/>
      <c r="AH134" s="884"/>
      <c r="AI134" s="885"/>
      <c r="AJ134" s="241">
        <f>IFERROR(IF(C134&gt;=1,A134,0),0)</f>
        <v>0</v>
      </c>
      <c r="AK134" s="894">
        <f>IFERROR(IF($AJ134&gt;=1,VLOOKUP($C134,'R-7'!$H$9:$AD$1008,2,0),0),0)</f>
        <v>0</v>
      </c>
      <c r="AL134" s="895"/>
      <c r="AM134" s="896"/>
      <c r="AN134" s="846" t="str">
        <f>IFERROR(IF($AJ134&gt;=1,VLOOKUP($C134,'R-7'!$H$9:$AD$1008,4,0),""),"")</f>
        <v/>
      </c>
      <c r="AO134" s="847"/>
      <c r="AP134" s="848"/>
      <c r="AQ134" s="241" t="str">
        <f>IFERROR(IF($AJ134&gt;=1,VLOOKUP($C134,'R-7'!$H$9:$AD$1008,6,0),""),"")</f>
        <v/>
      </c>
      <c r="AR134" s="883" t="str">
        <f>IFERROR(IF($AJ134&gt;=1,VLOOKUP($C134,'R-7'!$H$9:$AD$1008,7,0),""),"")</f>
        <v/>
      </c>
      <c r="AS134" s="885"/>
      <c r="AT134" s="846" t="str">
        <f>IFERROR(IF($AJ134&gt;=1,VLOOKUP($C134,'R-7'!$H$9:$AD$1008,9,0),""),"")</f>
        <v/>
      </c>
      <c r="AU134" s="847"/>
      <c r="AV134" s="848"/>
      <c r="AW134" s="844" t="str">
        <f>IFERROR(IF($AJ134&gt;=1,VLOOKUP($C134,'R-7'!$H$9:$AD$1008,14,0),""),"")</f>
        <v/>
      </c>
      <c r="AX134" s="844"/>
      <c r="AY134" s="844"/>
      <c r="AZ134" s="844"/>
      <c r="BA134" s="844"/>
      <c r="BB134" s="844"/>
      <c r="BC134" s="844"/>
      <c r="BD134" s="844"/>
      <c r="BE134" s="241">
        <f>IFERROR(IF(D134&gt;=1,A134,0),0)</f>
        <v>0</v>
      </c>
      <c r="BF134" s="845">
        <f>IFERROR(IF($BE134&gt;=1,VLOOKUP($D134,'R-8'!$G$13:$AG$1012,2,0),0),0)</f>
        <v>0</v>
      </c>
      <c r="BG134" s="845"/>
      <c r="BH134" s="845"/>
      <c r="BI134" s="846" t="str">
        <f>IFERROR(IF($BE134&gt;=1,VLOOKUP($D134,'R-8'!$G$13:$AG$1012,3,0),""),"")</f>
        <v/>
      </c>
      <c r="BJ134" s="847"/>
      <c r="BK134" s="847"/>
      <c r="BL134" s="848"/>
      <c r="BM134" s="844" t="str">
        <f>IFERROR(IF($BE134&gt;=1,VLOOKUP($D134,'R-8'!$G$13:$AG$1012,5,0),""),"")</f>
        <v/>
      </c>
      <c r="BN134" s="844"/>
      <c r="BO134" s="844" t="str">
        <f>IFERROR(IF($BE134&gt;=1,VLOOKUP($D134,'R-8'!$G$13:$AG$1012,6,0),""),"")</f>
        <v/>
      </c>
      <c r="BP134" s="844"/>
      <c r="BQ134" s="846" t="str">
        <f>IFERROR(IF($BE134&gt;=1,VLOOKUP($D134,'R-8'!$G$13:$AG$1012,2,0),""),"")</f>
        <v/>
      </c>
      <c r="BR134" s="847"/>
      <c r="BS134" s="848"/>
      <c r="BT134" s="844"/>
      <c r="BU134" s="844"/>
      <c r="BV134" s="844"/>
      <c r="BW134" s="844"/>
      <c r="BX134" s="844"/>
      <c r="BY134" s="844"/>
      <c r="BZ134" s="241">
        <f>IFERROR(IF(E134&gt;=1,A134,0),0)</f>
        <v>0</v>
      </c>
      <c r="CA134" s="845">
        <f>IFERROR(IF($BZ134&gt;=1,VLOOKUP($E134,'R-8क'!$G$10:$AA$1009,2,0),0),0)</f>
        <v>0</v>
      </c>
      <c r="CB134" s="845"/>
      <c r="CC134" s="845"/>
      <c r="CD134" s="846" t="str">
        <f>IFERROR(IF($BZ134&gt;=1,VLOOKUP($E134,'R-8क'!$G$10:$AA$1009,3,0),""),"")</f>
        <v/>
      </c>
      <c r="CE134" s="847"/>
      <c r="CF134" s="848"/>
      <c r="CG134" s="846" t="str">
        <f>IFERROR(IF($BZ134&gt;=1,VLOOKUP($E134,'R-8क'!$G$10:$AA$1009,4,0),""),"")</f>
        <v/>
      </c>
      <c r="CH134" s="847"/>
      <c r="CI134" s="847"/>
      <c r="CJ134" s="848"/>
      <c r="CK134" s="242" t="str">
        <f>IFERROR(IF($BZ134&gt;=1,VLOOKUP($E134,'R-8क'!$G$10:$AA$1009,6,0),""),"")</f>
        <v/>
      </c>
      <c r="CL134" s="243" t="str">
        <f>IFERROR(IF($BZ134&gt;=1,VLOOKUP($E134,'R-8क'!$G$10:$AA$1009,7,0),""),"")</f>
        <v/>
      </c>
      <c r="CM134" s="544" t="str">
        <f>IFERROR(IF($BZ134&gt;=1,VLOOKUP($E134,'R-8क'!$G$10:$AA$1009,8,0),""),"")</f>
        <v/>
      </c>
      <c r="CN134" s="545"/>
      <c r="CO134" s="849"/>
      <c r="CP134" s="850" t="str">
        <f>IFERROR(IF($BZ134&gt;=1,VLOOKUP($E134,'R-8क'!$G$10:$AA$1009,16,0),""),"")</f>
        <v/>
      </c>
      <c r="CQ134" s="850"/>
      <c r="CR134" s="850"/>
      <c r="CS134" s="851"/>
      <c r="CT134" s="85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97">
        <v>118</v>
      </c>
      <c r="DQ134" s="97">
        <f t="shared" si="83"/>
        <v>0</v>
      </c>
      <c r="DR134" s="97">
        <f t="shared" si="84"/>
        <v>0</v>
      </c>
      <c r="DS134" s="97">
        <f t="shared" si="85"/>
        <v>0</v>
      </c>
      <c r="DT134" s="97">
        <f t="shared" si="86"/>
        <v>0</v>
      </c>
      <c r="DU134" s="4">
        <f t="shared" si="57"/>
        <v>200</v>
      </c>
      <c r="DV134" s="4">
        <f t="shared" si="54"/>
        <v>0</v>
      </c>
      <c r="DW134" s="4">
        <f t="shared" si="55"/>
        <v>0</v>
      </c>
      <c r="DX134" s="4">
        <f t="shared" si="58"/>
        <v>0</v>
      </c>
    </row>
    <row r="135" spans="1:128" ht="24" customHeight="1" x14ac:dyDescent="0.25">
      <c r="A135" s="4">
        <f t="shared" ref="A135:A153" si="96">A96+20</f>
        <v>62</v>
      </c>
      <c r="B135" s="4">
        <f>IFERROR(IF($A$5&gt;=A135,SMALL('R-6'!$F$8:$F$1008,$A$6+A135),0),0)</f>
        <v>0</v>
      </c>
      <c r="C135" s="4">
        <f>IFERROR(IF(B$5&gt;=$A135,SMALL('R-7'!$G$9:$G$1008,B$6+$A135),0),0)</f>
        <v>0</v>
      </c>
      <c r="D135" s="4">
        <f>IFERROR(IF(C$5&gt;=$A135,SMALL('R-8'!$F$13:$F$1012,C$6+$A135),0),0)</f>
        <v>0</v>
      </c>
      <c r="E135" s="4">
        <f>IFERROR(IF(D$5&gt;=$A135,SMALL('R-8क'!$F$10:$F$1009,D$6+$A135),0),0)</f>
        <v>0</v>
      </c>
      <c r="F135" s="4">
        <f t="shared" si="63"/>
        <v>0</v>
      </c>
      <c r="G135" s="4">
        <f t="shared" si="93"/>
        <v>0</v>
      </c>
      <c r="H135" s="4">
        <f t="shared" si="94"/>
        <v>0</v>
      </c>
      <c r="I135" s="4">
        <f t="shared" si="95"/>
        <v>0</v>
      </c>
      <c r="O135" s="241">
        <f t="shared" ref="O135:O153" si="97">IFERROR(IF(B135&gt;=1,A135,0),0)</f>
        <v>0</v>
      </c>
      <c r="P135" s="894">
        <f>IFERROR(IF($O135&gt;=1,VLOOKUP($B135,'R-6'!$G$8:$AL$1008,2,0),0),0)</f>
        <v>0</v>
      </c>
      <c r="Q135" s="895"/>
      <c r="R135" s="896"/>
      <c r="S135" s="846" t="str">
        <f>IFERROR(IF($O135&gt;=1,VLOOKUP($B135,'R-6'!$G$8:$AL$1008,4,0),""),"")</f>
        <v/>
      </c>
      <c r="T135" s="847"/>
      <c r="U135" s="848"/>
      <c r="V135" s="846" t="str">
        <f>IFERROR(IF($O135&gt;=1,VLOOKUP($B135,'R-6'!$G$8:$AL$1008,6,0),""),"")</f>
        <v/>
      </c>
      <c r="W135" s="897"/>
      <c r="X135" s="897"/>
      <c r="Y135" s="884" t="str">
        <f>IFERROR(IF($O135&gt;=1,VLOOKUP($B135,'R-6'!$G$8:$AL$1008,8,0),""),"")</f>
        <v/>
      </c>
      <c r="Z135" s="898"/>
      <c r="AA135" s="544" t="str">
        <f>IFERROR(IF($O135&gt;=1,VLOOKUP($B135,'R-6'!$G$8:$AL$1008,28,0),""),"")</f>
        <v/>
      </c>
      <c r="AB135" s="545"/>
      <c r="AC135" s="849"/>
      <c r="AD135" s="883"/>
      <c r="AE135" s="884"/>
      <c r="AF135" s="885"/>
      <c r="AG135" s="883"/>
      <c r="AH135" s="884"/>
      <c r="AI135" s="885"/>
      <c r="AJ135" s="241">
        <f t="shared" ref="AJ135:AJ153" si="98">IFERROR(IF(C135&gt;=1,A135,0),0)</f>
        <v>0</v>
      </c>
      <c r="AK135" s="894">
        <f>IFERROR(IF($AJ135&gt;=1,VLOOKUP($C135,'R-7'!$H$9:$AD$1008,2,0),0),0)</f>
        <v>0</v>
      </c>
      <c r="AL135" s="895"/>
      <c r="AM135" s="896"/>
      <c r="AN135" s="846" t="str">
        <f>IFERROR(IF($AJ135&gt;=1,VLOOKUP($C135,'R-7'!$H$9:$AD$1008,4,0),""),"")</f>
        <v/>
      </c>
      <c r="AO135" s="847"/>
      <c r="AP135" s="848"/>
      <c r="AQ135" s="241" t="str">
        <f>IFERROR(IF($AJ135&gt;=1,VLOOKUP($C135,'R-7'!$H$9:$AD$1008,6,0),""),"")</f>
        <v/>
      </c>
      <c r="AR135" s="883" t="str">
        <f>IFERROR(IF($AJ135&gt;=1,VLOOKUP($C135,'R-7'!$H$9:$AD$1008,7,0),""),"")</f>
        <v/>
      </c>
      <c r="AS135" s="885"/>
      <c r="AT135" s="846" t="str">
        <f>IFERROR(IF($AJ135&gt;=1,VLOOKUP($C135,'R-7'!$H$9:$AD$1008,9,0),""),"")</f>
        <v/>
      </c>
      <c r="AU135" s="847"/>
      <c r="AV135" s="848"/>
      <c r="AW135" s="844" t="str">
        <f>IFERROR(IF($AJ135&gt;=1,VLOOKUP($C135,'R-7'!$H$9:$AD$1008,14,0),""),"")</f>
        <v/>
      </c>
      <c r="AX135" s="844"/>
      <c r="AY135" s="844"/>
      <c r="AZ135" s="844"/>
      <c r="BA135" s="844"/>
      <c r="BB135" s="844"/>
      <c r="BC135" s="844"/>
      <c r="BD135" s="844"/>
      <c r="BE135" s="241">
        <f t="shared" ref="BE135:BE153" si="99">IFERROR(IF(D135&gt;=1,A135,0),0)</f>
        <v>0</v>
      </c>
      <c r="BF135" s="845">
        <f>IFERROR(IF($BE135&gt;=1,VLOOKUP($D135,'R-8'!$G$13:$AG$1012,2,0),0),0)</f>
        <v>0</v>
      </c>
      <c r="BG135" s="845"/>
      <c r="BH135" s="845"/>
      <c r="BI135" s="846" t="str">
        <f>IFERROR(IF($BE135&gt;=1,VLOOKUP($D135,'R-8'!$G$13:$AG$1012,3,0),""),"")</f>
        <v/>
      </c>
      <c r="BJ135" s="847"/>
      <c r="BK135" s="847"/>
      <c r="BL135" s="848"/>
      <c r="BM135" s="844" t="str">
        <f>IFERROR(IF($BE135&gt;=1,VLOOKUP($D135,'R-8'!$G$13:$AG$1012,5,0),""),"")</f>
        <v/>
      </c>
      <c r="BN135" s="844"/>
      <c r="BO135" s="844" t="str">
        <f>IFERROR(IF($BE135&gt;=1,VLOOKUP($D135,'R-8'!$G$13:$AG$1012,6,0),""),"")</f>
        <v/>
      </c>
      <c r="BP135" s="844"/>
      <c r="BQ135" s="846" t="str">
        <f>IFERROR(IF($BE135&gt;=1,VLOOKUP($D135,'R-8'!$G$13:$AG$1012,2,0),""),"")</f>
        <v/>
      </c>
      <c r="BR135" s="847"/>
      <c r="BS135" s="848"/>
      <c r="BT135" s="844"/>
      <c r="BU135" s="844"/>
      <c r="BV135" s="844"/>
      <c r="BW135" s="844"/>
      <c r="BX135" s="844"/>
      <c r="BY135" s="844"/>
      <c r="BZ135" s="241">
        <f t="shared" ref="BZ135:BZ153" si="100">IFERROR(IF(E135&gt;=1,A135,0),0)</f>
        <v>0</v>
      </c>
      <c r="CA135" s="845">
        <f>IFERROR(IF($BZ135&gt;=1,VLOOKUP($E135,'R-8क'!$G$10:$AA$1009,2,0),0),0)</f>
        <v>0</v>
      </c>
      <c r="CB135" s="845"/>
      <c r="CC135" s="845"/>
      <c r="CD135" s="846" t="str">
        <f>IFERROR(IF($BZ135&gt;=1,VLOOKUP($E135,'R-8क'!$G$10:$AA$1009,3,0),""),"")</f>
        <v/>
      </c>
      <c r="CE135" s="847"/>
      <c r="CF135" s="848"/>
      <c r="CG135" s="846" t="str">
        <f>IFERROR(IF($BZ135&gt;=1,VLOOKUP($E135,'R-8क'!$G$10:$AA$1009,4,0),""),"")</f>
        <v/>
      </c>
      <c r="CH135" s="847"/>
      <c r="CI135" s="847"/>
      <c r="CJ135" s="848"/>
      <c r="CK135" s="242" t="str">
        <f>IFERROR(IF($BZ135&gt;=1,VLOOKUP($E135,'R-8क'!$G$10:$AA$1009,6,0),""),"")</f>
        <v/>
      </c>
      <c r="CL135" s="243" t="str">
        <f>IFERROR(IF($BZ135&gt;=1,VLOOKUP($E135,'R-8क'!$G$10:$AA$1009,7,0),""),"")</f>
        <v/>
      </c>
      <c r="CM135" s="544" t="str">
        <f>IFERROR(IF($BZ135&gt;=1,VLOOKUP($E135,'R-8क'!$G$10:$AA$1009,8,0),""),"")</f>
        <v/>
      </c>
      <c r="CN135" s="545"/>
      <c r="CO135" s="849"/>
      <c r="CP135" s="850" t="str">
        <f>IFERROR(IF($BZ135&gt;=1,VLOOKUP($E135,'R-8क'!$G$10:$AA$1009,16,0),""),"")</f>
        <v/>
      </c>
      <c r="CQ135" s="850"/>
      <c r="CR135" s="850"/>
      <c r="CS135" s="851"/>
      <c r="CT135" s="85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97">
        <v>119</v>
      </c>
      <c r="DQ135" s="97">
        <f t="shared" si="83"/>
        <v>0</v>
      </c>
      <c r="DR135" s="97">
        <f t="shared" si="84"/>
        <v>0</v>
      </c>
      <c r="DS135" s="97">
        <f t="shared" si="85"/>
        <v>0</v>
      </c>
      <c r="DT135" s="97">
        <f t="shared" si="86"/>
        <v>0</v>
      </c>
      <c r="DU135" s="4">
        <f t="shared" si="57"/>
        <v>200</v>
      </c>
      <c r="DV135" s="4">
        <f t="shared" si="54"/>
        <v>0</v>
      </c>
      <c r="DW135" s="4">
        <f t="shared" si="55"/>
        <v>0</v>
      </c>
      <c r="DX135" s="4">
        <f t="shared" si="58"/>
        <v>0</v>
      </c>
    </row>
    <row r="136" spans="1:128" ht="24" customHeight="1" x14ac:dyDescent="0.25">
      <c r="A136" s="4">
        <f t="shared" si="96"/>
        <v>63</v>
      </c>
      <c r="B136" s="4">
        <f>IFERROR(IF($A$5&gt;=A136,SMALL('R-6'!$F$8:$F$1008,$A$6+A136),0),0)</f>
        <v>0</v>
      </c>
      <c r="C136" s="4">
        <f>IFERROR(IF(B$5&gt;=$A136,SMALL('R-7'!$G$9:$G$1008,B$6+$A136),0),0)</f>
        <v>0</v>
      </c>
      <c r="D136" s="4">
        <f>IFERROR(IF(C$5&gt;=$A136,SMALL('R-8'!$F$13:$F$1012,C$6+$A136),0),0)</f>
        <v>0</v>
      </c>
      <c r="E136" s="4">
        <f>IFERROR(IF(D$5&gt;=$A136,SMALL('R-8क'!$F$10:$F$1009,D$6+$A136),0),0)</f>
        <v>0</v>
      </c>
      <c r="F136" s="4">
        <f t="shared" si="63"/>
        <v>0</v>
      </c>
      <c r="G136" s="4">
        <f t="shared" si="93"/>
        <v>0</v>
      </c>
      <c r="H136" s="4">
        <f t="shared" si="94"/>
        <v>0</v>
      </c>
      <c r="I136" s="4">
        <f t="shared" si="95"/>
        <v>0</v>
      </c>
      <c r="O136" s="241">
        <f t="shared" si="97"/>
        <v>0</v>
      </c>
      <c r="P136" s="894">
        <f>IFERROR(IF($O136&gt;=1,VLOOKUP($B136,'R-6'!$G$8:$AL$1008,2,0),0),0)</f>
        <v>0</v>
      </c>
      <c r="Q136" s="895"/>
      <c r="R136" s="896"/>
      <c r="S136" s="846" t="str">
        <f>IFERROR(IF($O136&gt;=1,VLOOKUP($B136,'R-6'!$G$8:$AL$1008,4,0),""),"")</f>
        <v/>
      </c>
      <c r="T136" s="847"/>
      <c r="U136" s="848"/>
      <c r="V136" s="846" t="str">
        <f>IFERROR(IF($O136&gt;=1,VLOOKUP($B136,'R-6'!$G$8:$AL$1008,6,0),""),"")</f>
        <v/>
      </c>
      <c r="W136" s="897"/>
      <c r="X136" s="897"/>
      <c r="Y136" s="884" t="str">
        <f>IFERROR(IF($O136&gt;=1,VLOOKUP($B136,'R-6'!$G$8:$AL$1008,8,0),""),"")</f>
        <v/>
      </c>
      <c r="Z136" s="898"/>
      <c r="AA136" s="544" t="str">
        <f>IFERROR(IF($O136&gt;=1,VLOOKUP($B136,'R-6'!$G$8:$AL$1008,28,0),""),"")</f>
        <v/>
      </c>
      <c r="AB136" s="545"/>
      <c r="AC136" s="849"/>
      <c r="AD136" s="883"/>
      <c r="AE136" s="884"/>
      <c r="AF136" s="885"/>
      <c r="AG136" s="883"/>
      <c r="AH136" s="884"/>
      <c r="AI136" s="885"/>
      <c r="AJ136" s="241">
        <f t="shared" si="98"/>
        <v>0</v>
      </c>
      <c r="AK136" s="894">
        <f>IFERROR(IF($AJ136&gt;=1,VLOOKUP($C136,'R-7'!$H$9:$AD$1008,2,0),0),0)</f>
        <v>0</v>
      </c>
      <c r="AL136" s="895"/>
      <c r="AM136" s="896"/>
      <c r="AN136" s="846" t="str">
        <f>IFERROR(IF($AJ136&gt;=1,VLOOKUP($C136,'R-7'!$H$9:$AD$1008,4,0),""),"")</f>
        <v/>
      </c>
      <c r="AO136" s="847"/>
      <c r="AP136" s="848"/>
      <c r="AQ136" s="241" t="str">
        <f>IFERROR(IF($AJ136&gt;=1,VLOOKUP($C136,'R-7'!$H$9:$AD$1008,6,0),""),"")</f>
        <v/>
      </c>
      <c r="AR136" s="883" t="str">
        <f>IFERROR(IF($AJ136&gt;=1,VLOOKUP($C136,'R-7'!$H$9:$AD$1008,7,0),""),"")</f>
        <v/>
      </c>
      <c r="AS136" s="885"/>
      <c r="AT136" s="846" t="str">
        <f>IFERROR(IF($AJ136&gt;=1,VLOOKUP($C136,'R-7'!$H$9:$AD$1008,9,0),""),"")</f>
        <v/>
      </c>
      <c r="AU136" s="847"/>
      <c r="AV136" s="848"/>
      <c r="AW136" s="844" t="str">
        <f>IFERROR(IF($AJ136&gt;=1,VLOOKUP($C136,'R-7'!$H$9:$AD$1008,14,0),""),"")</f>
        <v/>
      </c>
      <c r="AX136" s="844"/>
      <c r="AY136" s="844"/>
      <c r="AZ136" s="844"/>
      <c r="BA136" s="844"/>
      <c r="BB136" s="844"/>
      <c r="BC136" s="844"/>
      <c r="BD136" s="844"/>
      <c r="BE136" s="241">
        <f t="shared" si="99"/>
        <v>0</v>
      </c>
      <c r="BF136" s="845">
        <f>IFERROR(IF($BE136&gt;=1,VLOOKUP($D136,'R-8'!$G$13:$AG$1012,2,0),0),0)</f>
        <v>0</v>
      </c>
      <c r="BG136" s="845"/>
      <c r="BH136" s="845"/>
      <c r="BI136" s="846" t="str">
        <f>IFERROR(IF($BE136&gt;=1,VLOOKUP($D136,'R-8'!$G$13:$AG$1012,3,0),""),"")</f>
        <v/>
      </c>
      <c r="BJ136" s="847"/>
      <c r="BK136" s="847"/>
      <c r="BL136" s="848"/>
      <c r="BM136" s="844" t="str">
        <f>IFERROR(IF($BE136&gt;=1,VLOOKUP($D136,'R-8'!$G$13:$AG$1012,5,0),""),"")</f>
        <v/>
      </c>
      <c r="BN136" s="844"/>
      <c r="BO136" s="844" t="str">
        <f>IFERROR(IF($BE136&gt;=1,VLOOKUP($D136,'R-8'!$G$13:$AG$1012,6,0),""),"")</f>
        <v/>
      </c>
      <c r="BP136" s="844"/>
      <c r="BQ136" s="846" t="str">
        <f>IFERROR(IF($BE136&gt;=1,VLOOKUP($D136,'R-8'!$G$13:$AG$1012,2,0),""),"")</f>
        <v/>
      </c>
      <c r="BR136" s="847"/>
      <c r="BS136" s="848"/>
      <c r="BT136" s="844"/>
      <c r="BU136" s="844"/>
      <c r="BV136" s="844"/>
      <c r="BW136" s="844"/>
      <c r="BX136" s="844"/>
      <c r="BY136" s="844"/>
      <c r="BZ136" s="241">
        <f t="shared" si="100"/>
        <v>0</v>
      </c>
      <c r="CA136" s="845">
        <f>IFERROR(IF($BZ136&gt;=1,VLOOKUP($E136,'R-8क'!$G$10:$AA$1009,2,0),0),0)</f>
        <v>0</v>
      </c>
      <c r="CB136" s="845"/>
      <c r="CC136" s="845"/>
      <c r="CD136" s="846" t="str">
        <f>IFERROR(IF($BZ136&gt;=1,VLOOKUP($E136,'R-8क'!$G$10:$AA$1009,3,0),""),"")</f>
        <v/>
      </c>
      <c r="CE136" s="847"/>
      <c r="CF136" s="848"/>
      <c r="CG136" s="846" t="str">
        <f>IFERROR(IF($BZ136&gt;=1,VLOOKUP($E136,'R-8क'!$G$10:$AA$1009,4,0),""),"")</f>
        <v/>
      </c>
      <c r="CH136" s="847"/>
      <c r="CI136" s="847"/>
      <c r="CJ136" s="848"/>
      <c r="CK136" s="242" t="str">
        <f>IFERROR(IF($BZ136&gt;=1,VLOOKUP($E136,'R-8क'!$G$10:$AA$1009,6,0),""),"")</f>
        <v/>
      </c>
      <c r="CL136" s="243" t="str">
        <f>IFERROR(IF($BZ136&gt;=1,VLOOKUP($E136,'R-8क'!$G$10:$AA$1009,7,0),""),"")</f>
        <v/>
      </c>
      <c r="CM136" s="544" t="str">
        <f>IFERROR(IF($BZ136&gt;=1,VLOOKUP($E136,'R-8क'!$G$10:$AA$1009,8,0),""),"")</f>
        <v/>
      </c>
      <c r="CN136" s="545"/>
      <c r="CO136" s="849"/>
      <c r="CP136" s="850" t="str">
        <f>IFERROR(IF($BZ136&gt;=1,VLOOKUP($E136,'R-8क'!$G$10:$AA$1009,16,0),""),"")</f>
        <v/>
      </c>
      <c r="CQ136" s="850"/>
      <c r="CR136" s="850"/>
      <c r="CS136" s="851"/>
      <c r="CT136" s="85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97">
        <v>120</v>
      </c>
      <c r="DQ136" s="97">
        <f t="shared" si="83"/>
        <v>0</v>
      </c>
      <c r="DR136" s="97">
        <f t="shared" si="84"/>
        <v>0</v>
      </c>
      <c r="DS136" s="97">
        <f t="shared" si="85"/>
        <v>0</v>
      </c>
      <c r="DT136" s="97">
        <f t="shared" si="86"/>
        <v>0</v>
      </c>
      <c r="DU136" s="4">
        <f t="shared" si="57"/>
        <v>200</v>
      </c>
      <c r="DV136" s="4">
        <f t="shared" si="54"/>
        <v>0</v>
      </c>
      <c r="DW136" s="4">
        <f t="shared" si="55"/>
        <v>0</v>
      </c>
      <c r="DX136" s="4">
        <f t="shared" si="58"/>
        <v>0</v>
      </c>
    </row>
    <row r="137" spans="1:128" ht="24" customHeight="1" x14ac:dyDescent="0.25">
      <c r="A137" s="4">
        <f t="shared" si="96"/>
        <v>64</v>
      </c>
      <c r="B137" s="4">
        <f>IFERROR(IF($A$5&gt;=A137,SMALL('R-6'!$F$8:$F$1008,$A$6+A137),0),0)</f>
        <v>0</v>
      </c>
      <c r="C137" s="4">
        <f>IFERROR(IF(B$5&gt;=$A137,SMALL('R-7'!$G$9:$G$1008,B$6+$A137),0),0)</f>
        <v>0</v>
      </c>
      <c r="D137" s="4">
        <f>IFERROR(IF(C$5&gt;=$A137,SMALL('R-8'!$F$13:$F$1012,C$6+$A137),0),0)</f>
        <v>0</v>
      </c>
      <c r="E137" s="4">
        <f>IFERROR(IF(D$5&gt;=$A137,SMALL('R-8क'!$F$10:$F$1009,D$6+$A137),0),0)</f>
        <v>0</v>
      </c>
      <c r="F137" s="4">
        <f t="shared" si="63"/>
        <v>0</v>
      </c>
      <c r="G137" s="4">
        <f t="shared" si="93"/>
        <v>0</v>
      </c>
      <c r="H137" s="4">
        <f t="shared" si="94"/>
        <v>0</v>
      </c>
      <c r="I137" s="4">
        <f t="shared" si="95"/>
        <v>0</v>
      </c>
      <c r="O137" s="241">
        <f t="shared" si="97"/>
        <v>0</v>
      </c>
      <c r="P137" s="894">
        <f>IFERROR(IF($O137&gt;=1,VLOOKUP($B137,'R-6'!$G$8:$AL$1008,2,0),0),0)</f>
        <v>0</v>
      </c>
      <c r="Q137" s="895"/>
      <c r="R137" s="896"/>
      <c r="S137" s="846" t="str">
        <f>IFERROR(IF($O137&gt;=1,VLOOKUP($B137,'R-6'!$G$8:$AL$1008,4,0),""),"")</f>
        <v/>
      </c>
      <c r="T137" s="847"/>
      <c r="U137" s="848"/>
      <c r="V137" s="846" t="str">
        <f>IFERROR(IF($O137&gt;=1,VLOOKUP($B137,'R-6'!$G$8:$AL$1008,6,0),""),"")</f>
        <v/>
      </c>
      <c r="W137" s="897"/>
      <c r="X137" s="897"/>
      <c r="Y137" s="884" t="str">
        <f>IFERROR(IF($O137&gt;=1,VLOOKUP($B137,'R-6'!$G$8:$AL$1008,8,0),""),"")</f>
        <v/>
      </c>
      <c r="Z137" s="898"/>
      <c r="AA137" s="544" t="str">
        <f>IFERROR(IF($O137&gt;=1,VLOOKUP($B137,'R-6'!$G$8:$AL$1008,28,0),""),"")</f>
        <v/>
      </c>
      <c r="AB137" s="545"/>
      <c r="AC137" s="849"/>
      <c r="AD137" s="883"/>
      <c r="AE137" s="884"/>
      <c r="AF137" s="885"/>
      <c r="AG137" s="883"/>
      <c r="AH137" s="884"/>
      <c r="AI137" s="885"/>
      <c r="AJ137" s="241">
        <f t="shared" si="98"/>
        <v>0</v>
      </c>
      <c r="AK137" s="894">
        <f>IFERROR(IF($AJ137&gt;=1,VLOOKUP($C137,'R-7'!$H$9:$AD$1008,2,0),0),0)</f>
        <v>0</v>
      </c>
      <c r="AL137" s="895"/>
      <c r="AM137" s="896"/>
      <c r="AN137" s="846" t="str">
        <f>IFERROR(IF($AJ137&gt;=1,VLOOKUP($C137,'R-7'!$H$9:$AD$1008,4,0),""),"")</f>
        <v/>
      </c>
      <c r="AO137" s="847"/>
      <c r="AP137" s="848"/>
      <c r="AQ137" s="241" t="str">
        <f>IFERROR(IF($AJ137&gt;=1,VLOOKUP($C137,'R-7'!$H$9:$AD$1008,6,0),""),"")</f>
        <v/>
      </c>
      <c r="AR137" s="883" t="str">
        <f>IFERROR(IF($AJ137&gt;=1,VLOOKUP($C137,'R-7'!$H$9:$AD$1008,7,0),""),"")</f>
        <v/>
      </c>
      <c r="AS137" s="885"/>
      <c r="AT137" s="846" t="str">
        <f>IFERROR(IF($AJ137&gt;=1,VLOOKUP($C137,'R-7'!$H$9:$AD$1008,9,0),""),"")</f>
        <v/>
      </c>
      <c r="AU137" s="847"/>
      <c r="AV137" s="848"/>
      <c r="AW137" s="844" t="str">
        <f>IFERROR(IF($AJ137&gt;=1,VLOOKUP($C137,'R-7'!$H$9:$AD$1008,14,0),""),"")</f>
        <v/>
      </c>
      <c r="AX137" s="844"/>
      <c r="AY137" s="844"/>
      <c r="AZ137" s="844"/>
      <c r="BA137" s="844"/>
      <c r="BB137" s="844"/>
      <c r="BC137" s="844"/>
      <c r="BD137" s="844"/>
      <c r="BE137" s="241">
        <f t="shared" si="99"/>
        <v>0</v>
      </c>
      <c r="BF137" s="845">
        <f>IFERROR(IF($BE137&gt;=1,VLOOKUP($D137,'R-8'!$G$13:$AG$1012,2,0),0),0)</f>
        <v>0</v>
      </c>
      <c r="BG137" s="845"/>
      <c r="BH137" s="845"/>
      <c r="BI137" s="846" t="str">
        <f>IFERROR(IF($BE137&gt;=1,VLOOKUP($D137,'R-8'!$G$13:$AG$1012,3,0),""),"")</f>
        <v/>
      </c>
      <c r="BJ137" s="847"/>
      <c r="BK137" s="847"/>
      <c r="BL137" s="848"/>
      <c r="BM137" s="844" t="str">
        <f>IFERROR(IF($BE137&gt;=1,VLOOKUP($D137,'R-8'!$G$13:$AG$1012,5,0),""),"")</f>
        <v/>
      </c>
      <c r="BN137" s="844"/>
      <c r="BO137" s="844" t="str">
        <f>IFERROR(IF($BE137&gt;=1,VLOOKUP($D137,'R-8'!$G$13:$AG$1012,6,0),""),"")</f>
        <v/>
      </c>
      <c r="BP137" s="844"/>
      <c r="BQ137" s="846" t="str">
        <f>IFERROR(IF($BE137&gt;=1,VLOOKUP($D137,'R-8'!$G$13:$AG$1012,2,0),""),"")</f>
        <v/>
      </c>
      <c r="BR137" s="847"/>
      <c r="BS137" s="848"/>
      <c r="BT137" s="844"/>
      <c r="BU137" s="844"/>
      <c r="BV137" s="844"/>
      <c r="BW137" s="844"/>
      <c r="BX137" s="844"/>
      <c r="BY137" s="844"/>
      <c r="BZ137" s="241">
        <f t="shared" si="100"/>
        <v>0</v>
      </c>
      <c r="CA137" s="845">
        <f>IFERROR(IF($BZ137&gt;=1,VLOOKUP($E137,'R-8क'!$G$10:$AA$1009,2,0),0),0)</f>
        <v>0</v>
      </c>
      <c r="CB137" s="845"/>
      <c r="CC137" s="845"/>
      <c r="CD137" s="846" t="str">
        <f>IFERROR(IF($BZ137&gt;=1,VLOOKUP($E137,'R-8क'!$G$10:$AA$1009,3,0),""),"")</f>
        <v/>
      </c>
      <c r="CE137" s="847"/>
      <c r="CF137" s="848"/>
      <c r="CG137" s="846" t="str">
        <f>IFERROR(IF($BZ137&gt;=1,VLOOKUP($E137,'R-8क'!$G$10:$AA$1009,4,0),""),"")</f>
        <v/>
      </c>
      <c r="CH137" s="847"/>
      <c r="CI137" s="847"/>
      <c r="CJ137" s="848"/>
      <c r="CK137" s="242" t="str">
        <f>IFERROR(IF($BZ137&gt;=1,VLOOKUP($E137,'R-8क'!$G$10:$AA$1009,6,0),""),"")</f>
        <v/>
      </c>
      <c r="CL137" s="243" t="str">
        <f>IFERROR(IF($BZ137&gt;=1,VLOOKUP($E137,'R-8क'!$G$10:$AA$1009,7,0),""),"")</f>
        <v/>
      </c>
      <c r="CM137" s="544" t="str">
        <f>IFERROR(IF($BZ137&gt;=1,VLOOKUP($E137,'R-8क'!$G$10:$AA$1009,8,0),""),"")</f>
        <v/>
      </c>
      <c r="CN137" s="545"/>
      <c r="CO137" s="849"/>
      <c r="CP137" s="850" t="str">
        <f>IFERROR(IF($BZ137&gt;=1,VLOOKUP($E137,'R-8क'!$G$10:$AA$1009,16,0),""),"")</f>
        <v/>
      </c>
      <c r="CQ137" s="850"/>
      <c r="CR137" s="850"/>
      <c r="CS137" s="851"/>
      <c r="CT137" s="85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97">
        <v>121</v>
      </c>
      <c r="DQ137" s="97">
        <f>P251</f>
        <v>0</v>
      </c>
      <c r="DR137" s="97">
        <f>AK251</f>
        <v>0</v>
      </c>
      <c r="DS137" s="97">
        <f>BF251</f>
        <v>0</v>
      </c>
      <c r="DT137" s="97">
        <f>CA251</f>
        <v>0</v>
      </c>
      <c r="DU137" s="4">
        <v>1</v>
      </c>
      <c r="DV137" s="4">
        <f>IF($DS$11&gt;=DU137,SMALL($DS$17:$DS$216,$DS$10+DU137),0)</f>
        <v>0</v>
      </c>
      <c r="DW137" s="4">
        <f>IF(DV137&gt;=2000,COUNTIF($DS$17:$DS$216,DV137),0)</f>
        <v>0</v>
      </c>
    </row>
    <row r="138" spans="1:128" ht="24" customHeight="1" x14ac:dyDescent="0.25">
      <c r="A138" s="4">
        <f t="shared" si="96"/>
        <v>65</v>
      </c>
      <c r="B138" s="4">
        <f>IFERROR(IF($A$5&gt;=A138,SMALL('R-6'!$F$8:$F$1008,$A$6+A138),0),0)</f>
        <v>0</v>
      </c>
      <c r="C138" s="4">
        <f>IFERROR(IF(B$5&gt;=$A138,SMALL('R-7'!$G$9:$G$1008,B$6+$A138),0),0)</f>
        <v>0</v>
      </c>
      <c r="D138" s="4">
        <f>IFERROR(IF(C$5&gt;=$A138,SMALL('R-8'!$F$13:$F$1012,C$6+$A138),0),0)</f>
        <v>0</v>
      </c>
      <c r="E138" s="4">
        <f>IFERROR(IF(D$5&gt;=$A138,SMALL('R-8क'!$F$10:$F$1009,D$6+$A138),0),0)</f>
        <v>0</v>
      </c>
      <c r="F138" s="4">
        <f t="shared" si="63"/>
        <v>0</v>
      </c>
      <c r="G138" s="4">
        <f t="shared" si="93"/>
        <v>0</v>
      </c>
      <c r="H138" s="4">
        <f t="shared" si="94"/>
        <v>0</v>
      </c>
      <c r="I138" s="4">
        <f t="shared" si="95"/>
        <v>0</v>
      </c>
      <c r="O138" s="241">
        <f t="shared" si="97"/>
        <v>0</v>
      </c>
      <c r="P138" s="894">
        <f>IFERROR(IF($O138&gt;=1,VLOOKUP($B138,'R-6'!$G$8:$AL$1008,2,0),0),0)</f>
        <v>0</v>
      </c>
      <c r="Q138" s="895"/>
      <c r="R138" s="896"/>
      <c r="S138" s="846" t="str">
        <f>IFERROR(IF($O138&gt;=1,VLOOKUP($B138,'R-6'!$G$8:$AL$1008,4,0),""),"")</f>
        <v/>
      </c>
      <c r="T138" s="847"/>
      <c r="U138" s="848"/>
      <c r="V138" s="846" t="str">
        <f>IFERROR(IF($O138&gt;=1,VLOOKUP($B138,'R-6'!$G$8:$AL$1008,6,0),""),"")</f>
        <v/>
      </c>
      <c r="W138" s="897"/>
      <c r="X138" s="897"/>
      <c r="Y138" s="884" t="str">
        <f>IFERROR(IF($O138&gt;=1,VLOOKUP($B138,'R-6'!$G$8:$AL$1008,8,0),""),"")</f>
        <v/>
      </c>
      <c r="Z138" s="898"/>
      <c r="AA138" s="544" t="str">
        <f>IFERROR(IF($O138&gt;=1,VLOOKUP($B138,'R-6'!$G$8:$AL$1008,28,0),""),"")</f>
        <v/>
      </c>
      <c r="AB138" s="545"/>
      <c r="AC138" s="849"/>
      <c r="AD138" s="883"/>
      <c r="AE138" s="884"/>
      <c r="AF138" s="885"/>
      <c r="AG138" s="883"/>
      <c r="AH138" s="884"/>
      <c r="AI138" s="885"/>
      <c r="AJ138" s="241">
        <f t="shared" si="98"/>
        <v>0</v>
      </c>
      <c r="AK138" s="894">
        <f>IFERROR(IF($AJ138&gt;=1,VLOOKUP($C138,'R-7'!$H$9:$AD$1008,2,0),0),0)</f>
        <v>0</v>
      </c>
      <c r="AL138" s="895"/>
      <c r="AM138" s="896"/>
      <c r="AN138" s="846" t="str">
        <f>IFERROR(IF($AJ138&gt;=1,VLOOKUP($C138,'R-7'!$H$9:$AD$1008,4,0),""),"")</f>
        <v/>
      </c>
      <c r="AO138" s="847"/>
      <c r="AP138" s="848"/>
      <c r="AQ138" s="241" t="str">
        <f>IFERROR(IF($AJ138&gt;=1,VLOOKUP($C138,'R-7'!$H$9:$AD$1008,6,0),""),"")</f>
        <v/>
      </c>
      <c r="AR138" s="883" t="str">
        <f>IFERROR(IF($AJ138&gt;=1,VLOOKUP($C138,'R-7'!$H$9:$AD$1008,7,0),""),"")</f>
        <v/>
      </c>
      <c r="AS138" s="885"/>
      <c r="AT138" s="846" t="str">
        <f>IFERROR(IF($AJ138&gt;=1,VLOOKUP($C138,'R-7'!$H$9:$AD$1008,9,0),""),"")</f>
        <v/>
      </c>
      <c r="AU138" s="847"/>
      <c r="AV138" s="848"/>
      <c r="AW138" s="844" t="str">
        <f>IFERROR(IF($AJ138&gt;=1,VLOOKUP($C138,'R-7'!$H$9:$AD$1008,14,0),""),"")</f>
        <v/>
      </c>
      <c r="AX138" s="844"/>
      <c r="AY138" s="844"/>
      <c r="AZ138" s="844"/>
      <c r="BA138" s="844"/>
      <c r="BB138" s="844"/>
      <c r="BC138" s="844"/>
      <c r="BD138" s="844"/>
      <c r="BE138" s="241">
        <f t="shared" si="99"/>
        <v>0</v>
      </c>
      <c r="BF138" s="845">
        <f>IFERROR(IF($BE138&gt;=1,VLOOKUP($D138,'R-8'!$G$13:$AG$1012,2,0),0),0)</f>
        <v>0</v>
      </c>
      <c r="BG138" s="845"/>
      <c r="BH138" s="845"/>
      <c r="BI138" s="846" t="str">
        <f>IFERROR(IF($BE138&gt;=1,VLOOKUP($D138,'R-8'!$G$13:$AG$1012,3,0),""),"")</f>
        <v/>
      </c>
      <c r="BJ138" s="847"/>
      <c r="BK138" s="847"/>
      <c r="BL138" s="848"/>
      <c r="BM138" s="844" t="str">
        <f>IFERROR(IF($BE138&gt;=1,VLOOKUP($D138,'R-8'!$G$13:$AG$1012,5,0),""),"")</f>
        <v/>
      </c>
      <c r="BN138" s="844"/>
      <c r="BO138" s="844" t="str">
        <f>IFERROR(IF($BE138&gt;=1,VLOOKUP($D138,'R-8'!$G$13:$AG$1012,6,0),""),"")</f>
        <v/>
      </c>
      <c r="BP138" s="844"/>
      <c r="BQ138" s="846" t="str">
        <f>IFERROR(IF($BE138&gt;=1,VLOOKUP($D138,'R-8'!$G$13:$AG$1012,2,0),""),"")</f>
        <v/>
      </c>
      <c r="BR138" s="847"/>
      <c r="BS138" s="848"/>
      <c r="BT138" s="844"/>
      <c r="BU138" s="844"/>
      <c r="BV138" s="844"/>
      <c r="BW138" s="844"/>
      <c r="BX138" s="844"/>
      <c r="BY138" s="844"/>
      <c r="BZ138" s="241">
        <f t="shared" si="100"/>
        <v>0</v>
      </c>
      <c r="CA138" s="845">
        <f>IFERROR(IF($BZ138&gt;=1,VLOOKUP($E138,'R-8क'!$G$10:$AA$1009,2,0),0),0)</f>
        <v>0</v>
      </c>
      <c r="CB138" s="845"/>
      <c r="CC138" s="845"/>
      <c r="CD138" s="846" t="str">
        <f>IFERROR(IF($BZ138&gt;=1,VLOOKUP($E138,'R-8क'!$G$10:$AA$1009,3,0),""),"")</f>
        <v/>
      </c>
      <c r="CE138" s="847"/>
      <c r="CF138" s="848"/>
      <c r="CG138" s="846" t="str">
        <f>IFERROR(IF($BZ138&gt;=1,VLOOKUP($E138,'R-8क'!$G$10:$AA$1009,4,0),""),"")</f>
        <v/>
      </c>
      <c r="CH138" s="847"/>
      <c r="CI138" s="847"/>
      <c r="CJ138" s="848"/>
      <c r="CK138" s="242" t="str">
        <f>IFERROR(IF($BZ138&gt;=1,VLOOKUP($E138,'R-8क'!$G$10:$AA$1009,6,0),""),"")</f>
        <v/>
      </c>
      <c r="CL138" s="243" t="str">
        <f>IFERROR(IF($BZ138&gt;=1,VLOOKUP($E138,'R-8क'!$G$10:$AA$1009,7,0),""),"")</f>
        <v/>
      </c>
      <c r="CM138" s="544" t="str">
        <f>IFERROR(IF($BZ138&gt;=1,VLOOKUP($E138,'R-8क'!$G$10:$AA$1009,8,0),""),"")</f>
        <v/>
      </c>
      <c r="CN138" s="545"/>
      <c r="CO138" s="849"/>
      <c r="CP138" s="850" t="str">
        <f>IFERROR(IF($BZ138&gt;=1,VLOOKUP($E138,'R-8क'!$G$10:$AA$1009,16,0),""),"")</f>
        <v/>
      </c>
      <c r="CQ138" s="850"/>
      <c r="CR138" s="850"/>
      <c r="CS138" s="851"/>
      <c r="CT138" s="85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97">
        <v>122</v>
      </c>
      <c r="DQ138" s="97">
        <f t="shared" ref="DQ138:DQ156" si="101">P252</f>
        <v>0</v>
      </c>
      <c r="DR138" s="97">
        <f t="shared" ref="DR138:DR156" si="102">AK252</f>
        <v>0</v>
      </c>
      <c r="DS138" s="97">
        <f t="shared" ref="DS138:DS156" si="103">BF252</f>
        <v>0</v>
      </c>
      <c r="DT138" s="97">
        <f t="shared" ref="DT138:DT156" si="104">CA252</f>
        <v>0</v>
      </c>
      <c r="DU138" s="4">
        <f>DW137+$DS$10</f>
        <v>200</v>
      </c>
      <c r="DV138" s="4">
        <f>IFERROR(IF(DW137&gt;=1,(IF($DS$11&gt;DW137,SMALL($DS$17:$DS$216,DU138+1),0)),0),0)</f>
        <v>0</v>
      </c>
      <c r="DW138" s="4">
        <f>IF(DV138&gt;=2000,COUNTIF($DS$17:$DS$216,DV138),0)</f>
        <v>0</v>
      </c>
      <c r="DX138" s="4">
        <f>DW137+DW138</f>
        <v>0</v>
      </c>
    </row>
    <row r="139" spans="1:128" ht="24" customHeight="1" x14ac:dyDescent="0.25">
      <c r="A139" s="4">
        <f t="shared" si="96"/>
        <v>66</v>
      </c>
      <c r="B139" s="4">
        <f>IFERROR(IF($A$5&gt;=A139,SMALL('R-6'!$F$8:$F$1008,$A$6+A139),0),0)</f>
        <v>0</v>
      </c>
      <c r="C139" s="4">
        <f>IFERROR(IF(B$5&gt;=$A139,SMALL('R-7'!$G$9:$G$1008,B$6+$A139),0),0)</f>
        <v>0</v>
      </c>
      <c r="D139" s="4">
        <f>IFERROR(IF(C$5&gt;=$A139,SMALL('R-8'!$F$13:$F$1012,C$6+$A139),0),0)</f>
        <v>0</v>
      </c>
      <c r="E139" s="4">
        <f>IFERROR(IF(D$5&gt;=$A139,SMALL('R-8क'!$F$10:$F$1009,D$6+$A139),0),0)</f>
        <v>0</v>
      </c>
      <c r="F139" s="4">
        <f t="shared" si="63"/>
        <v>0</v>
      </c>
      <c r="G139" s="4">
        <f t="shared" si="93"/>
        <v>0</v>
      </c>
      <c r="H139" s="4">
        <f t="shared" si="94"/>
        <v>0</v>
      </c>
      <c r="I139" s="4">
        <f t="shared" si="95"/>
        <v>0</v>
      </c>
      <c r="O139" s="241">
        <f t="shared" si="97"/>
        <v>0</v>
      </c>
      <c r="P139" s="894">
        <f>IFERROR(IF($O139&gt;=1,VLOOKUP($B139,'R-6'!$G$8:$AL$1008,2,0),0),0)</f>
        <v>0</v>
      </c>
      <c r="Q139" s="895"/>
      <c r="R139" s="896"/>
      <c r="S139" s="846" t="str">
        <f>IFERROR(IF($O139&gt;=1,VLOOKUP($B139,'R-6'!$G$8:$AL$1008,4,0),""),"")</f>
        <v/>
      </c>
      <c r="T139" s="847"/>
      <c r="U139" s="848"/>
      <c r="V139" s="846" t="str">
        <f>IFERROR(IF($O139&gt;=1,VLOOKUP($B139,'R-6'!$G$8:$AL$1008,6,0),""),"")</f>
        <v/>
      </c>
      <c r="W139" s="897"/>
      <c r="X139" s="897"/>
      <c r="Y139" s="884" t="str">
        <f>IFERROR(IF($O139&gt;=1,VLOOKUP($B139,'R-6'!$G$8:$AL$1008,8,0),""),"")</f>
        <v/>
      </c>
      <c r="Z139" s="898"/>
      <c r="AA139" s="544" t="str">
        <f>IFERROR(IF($O139&gt;=1,VLOOKUP($B139,'R-6'!$G$8:$AL$1008,28,0),""),"")</f>
        <v/>
      </c>
      <c r="AB139" s="545"/>
      <c r="AC139" s="849"/>
      <c r="AD139" s="883"/>
      <c r="AE139" s="884"/>
      <c r="AF139" s="885"/>
      <c r="AG139" s="883"/>
      <c r="AH139" s="884"/>
      <c r="AI139" s="885"/>
      <c r="AJ139" s="241">
        <f t="shared" si="98"/>
        <v>0</v>
      </c>
      <c r="AK139" s="894">
        <f>IFERROR(IF($AJ139&gt;=1,VLOOKUP($C139,'R-7'!$H$9:$AD$1008,2,0),0),0)</f>
        <v>0</v>
      </c>
      <c r="AL139" s="895"/>
      <c r="AM139" s="896"/>
      <c r="AN139" s="846" t="str">
        <f>IFERROR(IF($AJ139&gt;=1,VLOOKUP($C139,'R-7'!$H$9:$AD$1008,4,0),""),"")</f>
        <v/>
      </c>
      <c r="AO139" s="847"/>
      <c r="AP139" s="848"/>
      <c r="AQ139" s="241" t="str">
        <f>IFERROR(IF($AJ139&gt;=1,VLOOKUP($C139,'R-7'!$H$9:$AD$1008,6,0),""),"")</f>
        <v/>
      </c>
      <c r="AR139" s="883" t="str">
        <f>IFERROR(IF($AJ139&gt;=1,VLOOKUP($C139,'R-7'!$H$9:$AD$1008,7,0),""),"")</f>
        <v/>
      </c>
      <c r="AS139" s="885"/>
      <c r="AT139" s="846" t="str">
        <f>IFERROR(IF($AJ139&gt;=1,VLOOKUP($C139,'R-7'!$H$9:$AD$1008,9,0),""),"")</f>
        <v/>
      </c>
      <c r="AU139" s="847"/>
      <c r="AV139" s="848"/>
      <c r="AW139" s="844" t="str">
        <f>IFERROR(IF($AJ139&gt;=1,VLOOKUP($C139,'R-7'!$H$9:$AD$1008,14,0),""),"")</f>
        <v/>
      </c>
      <c r="AX139" s="844"/>
      <c r="AY139" s="844"/>
      <c r="AZ139" s="844"/>
      <c r="BA139" s="844"/>
      <c r="BB139" s="844"/>
      <c r="BC139" s="844"/>
      <c r="BD139" s="844"/>
      <c r="BE139" s="241">
        <f t="shared" si="99"/>
        <v>0</v>
      </c>
      <c r="BF139" s="845">
        <f>IFERROR(IF($BE139&gt;=1,VLOOKUP($D139,'R-8'!$G$13:$AG$1012,2,0),0),0)</f>
        <v>0</v>
      </c>
      <c r="BG139" s="845"/>
      <c r="BH139" s="845"/>
      <c r="BI139" s="846" t="str">
        <f>IFERROR(IF($BE139&gt;=1,VLOOKUP($D139,'R-8'!$G$13:$AG$1012,3,0),""),"")</f>
        <v/>
      </c>
      <c r="BJ139" s="847"/>
      <c r="BK139" s="847"/>
      <c r="BL139" s="848"/>
      <c r="BM139" s="844" t="str">
        <f>IFERROR(IF($BE139&gt;=1,VLOOKUP($D139,'R-8'!$G$13:$AG$1012,5,0),""),"")</f>
        <v/>
      </c>
      <c r="BN139" s="844"/>
      <c r="BO139" s="844" t="str">
        <f>IFERROR(IF($BE139&gt;=1,VLOOKUP($D139,'R-8'!$G$13:$AG$1012,6,0),""),"")</f>
        <v/>
      </c>
      <c r="BP139" s="844"/>
      <c r="BQ139" s="846" t="str">
        <f>IFERROR(IF($BE139&gt;=1,VLOOKUP($D139,'R-8'!$G$13:$AG$1012,2,0),""),"")</f>
        <v/>
      </c>
      <c r="BR139" s="847"/>
      <c r="BS139" s="848"/>
      <c r="BT139" s="844"/>
      <c r="BU139" s="844"/>
      <c r="BV139" s="844"/>
      <c r="BW139" s="844"/>
      <c r="BX139" s="844"/>
      <c r="BY139" s="844"/>
      <c r="BZ139" s="241">
        <f t="shared" si="100"/>
        <v>0</v>
      </c>
      <c r="CA139" s="845">
        <f>IFERROR(IF($BZ139&gt;=1,VLOOKUP($E139,'R-8क'!$G$10:$AA$1009,2,0),0),0)</f>
        <v>0</v>
      </c>
      <c r="CB139" s="845"/>
      <c r="CC139" s="845"/>
      <c r="CD139" s="846" t="str">
        <f>IFERROR(IF($BZ139&gt;=1,VLOOKUP($E139,'R-8क'!$G$10:$AA$1009,3,0),""),"")</f>
        <v/>
      </c>
      <c r="CE139" s="847"/>
      <c r="CF139" s="848"/>
      <c r="CG139" s="846" t="str">
        <f>IFERROR(IF($BZ139&gt;=1,VLOOKUP($E139,'R-8क'!$G$10:$AA$1009,4,0),""),"")</f>
        <v/>
      </c>
      <c r="CH139" s="847"/>
      <c r="CI139" s="847"/>
      <c r="CJ139" s="848"/>
      <c r="CK139" s="242" t="str">
        <f>IFERROR(IF($BZ139&gt;=1,VLOOKUP($E139,'R-8क'!$G$10:$AA$1009,6,0),""),"")</f>
        <v/>
      </c>
      <c r="CL139" s="243" t="str">
        <f>IFERROR(IF($BZ139&gt;=1,VLOOKUP($E139,'R-8क'!$G$10:$AA$1009,7,0),""),"")</f>
        <v/>
      </c>
      <c r="CM139" s="544" t="str">
        <f>IFERROR(IF($BZ139&gt;=1,VLOOKUP($E139,'R-8क'!$G$10:$AA$1009,8,0),""),"")</f>
        <v/>
      </c>
      <c r="CN139" s="545"/>
      <c r="CO139" s="849"/>
      <c r="CP139" s="850" t="str">
        <f>IFERROR(IF($BZ139&gt;=1,VLOOKUP($E139,'R-8क'!$G$10:$AA$1009,16,0),""),"")</f>
        <v/>
      </c>
      <c r="CQ139" s="850"/>
      <c r="CR139" s="850"/>
      <c r="CS139" s="851"/>
      <c r="CT139" s="85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97">
        <v>123</v>
      </c>
      <c r="DQ139" s="97">
        <f t="shared" si="101"/>
        <v>0</v>
      </c>
      <c r="DR139" s="97">
        <f t="shared" si="102"/>
        <v>0</v>
      </c>
      <c r="DS139" s="97">
        <f t="shared" si="103"/>
        <v>0</v>
      </c>
      <c r="DT139" s="97">
        <f t="shared" si="104"/>
        <v>0</v>
      </c>
      <c r="DU139" s="4">
        <f>DW138+DU138</f>
        <v>200</v>
      </c>
      <c r="DV139" s="4">
        <f>IFERROR(IF(DX138&gt;=1,(IF($DS$11&gt;DX138,SMALL($DS$17:$DS$216,DU139+1),0)),0),0)</f>
        <v>0</v>
      </c>
      <c r="DW139" s="4">
        <f>IF(DV139&gt;=2000,COUNTIF($DS$17:$DS$216,DV139),0)</f>
        <v>0</v>
      </c>
      <c r="DX139" s="4">
        <f>DX138+DW139</f>
        <v>0</v>
      </c>
    </row>
    <row r="140" spans="1:128" ht="24" customHeight="1" x14ac:dyDescent="0.25">
      <c r="A140" s="4">
        <f t="shared" si="96"/>
        <v>67</v>
      </c>
      <c r="B140" s="4">
        <f>IFERROR(IF($A$5&gt;=A140,SMALL('R-6'!$F$8:$F$1008,$A$6+A140),0),0)</f>
        <v>0</v>
      </c>
      <c r="C140" s="4">
        <f>IFERROR(IF(B$5&gt;=$A140,SMALL('R-7'!$G$9:$G$1008,B$6+$A140),0),0)</f>
        <v>0</v>
      </c>
      <c r="D140" s="4">
        <f>IFERROR(IF(C$5&gt;=$A140,SMALL('R-8'!$F$13:$F$1012,C$6+$A140),0),0)</f>
        <v>0</v>
      </c>
      <c r="E140" s="4">
        <f>IFERROR(IF(D$5&gt;=$A140,SMALL('R-8क'!$F$10:$F$1009,D$6+$A140),0),0)</f>
        <v>0</v>
      </c>
      <c r="F140" s="4">
        <f t="shared" si="63"/>
        <v>0</v>
      </c>
      <c r="G140" s="4">
        <f t="shared" si="93"/>
        <v>0</v>
      </c>
      <c r="H140" s="4">
        <f t="shared" si="94"/>
        <v>0</v>
      </c>
      <c r="I140" s="4">
        <f t="shared" si="95"/>
        <v>0</v>
      </c>
      <c r="O140" s="241">
        <f t="shared" si="97"/>
        <v>0</v>
      </c>
      <c r="P140" s="894">
        <f>IFERROR(IF($O140&gt;=1,VLOOKUP($B140,'R-6'!$G$8:$AL$1008,2,0),0),0)</f>
        <v>0</v>
      </c>
      <c r="Q140" s="895"/>
      <c r="R140" s="896"/>
      <c r="S140" s="846" t="str">
        <f>IFERROR(IF($O140&gt;=1,VLOOKUP($B140,'R-6'!$G$8:$AL$1008,4,0),""),"")</f>
        <v/>
      </c>
      <c r="T140" s="847"/>
      <c r="U140" s="848"/>
      <c r="V140" s="846" t="str">
        <f>IFERROR(IF($O140&gt;=1,VLOOKUP($B140,'R-6'!$G$8:$AL$1008,6,0),""),"")</f>
        <v/>
      </c>
      <c r="W140" s="897"/>
      <c r="X140" s="897"/>
      <c r="Y140" s="884" t="str">
        <f>IFERROR(IF($O140&gt;=1,VLOOKUP($B140,'R-6'!$G$8:$AL$1008,8,0),""),"")</f>
        <v/>
      </c>
      <c r="Z140" s="898"/>
      <c r="AA140" s="544" t="str">
        <f>IFERROR(IF($O140&gt;=1,VLOOKUP($B140,'R-6'!$G$8:$AL$1008,28,0),""),"")</f>
        <v/>
      </c>
      <c r="AB140" s="545"/>
      <c r="AC140" s="849"/>
      <c r="AD140" s="883"/>
      <c r="AE140" s="884"/>
      <c r="AF140" s="885"/>
      <c r="AG140" s="883"/>
      <c r="AH140" s="884"/>
      <c r="AI140" s="885"/>
      <c r="AJ140" s="241">
        <f t="shared" si="98"/>
        <v>0</v>
      </c>
      <c r="AK140" s="894">
        <f>IFERROR(IF($AJ140&gt;=1,VLOOKUP($C140,'R-7'!$H$9:$AD$1008,2,0),0),0)</f>
        <v>0</v>
      </c>
      <c r="AL140" s="895"/>
      <c r="AM140" s="896"/>
      <c r="AN140" s="846" t="str">
        <f>IFERROR(IF($AJ140&gt;=1,VLOOKUP($C140,'R-7'!$H$9:$AD$1008,4,0),""),"")</f>
        <v/>
      </c>
      <c r="AO140" s="847"/>
      <c r="AP140" s="848"/>
      <c r="AQ140" s="241" t="str">
        <f>IFERROR(IF($AJ140&gt;=1,VLOOKUP($C140,'R-7'!$H$9:$AD$1008,6,0),""),"")</f>
        <v/>
      </c>
      <c r="AR140" s="883" t="str">
        <f>IFERROR(IF($AJ140&gt;=1,VLOOKUP($C140,'R-7'!$H$9:$AD$1008,7,0),""),"")</f>
        <v/>
      </c>
      <c r="AS140" s="885"/>
      <c r="AT140" s="846" t="str">
        <f>IFERROR(IF($AJ140&gt;=1,VLOOKUP($C140,'R-7'!$H$9:$AD$1008,9,0),""),"")</f>
        <v/>
      </c>
      <c r="AU140" s="847"/>
      <c r="AV140" s="848"/>
      <c r="AW140" s="844" t="str">
        <f>IFERROR(IF($AJ140&gt;=1,VLOOKUP($C140,'R-7'!$H$9:$AD$1008,14,0),""),"")</f>
        <v/>
      </c>
      <c r="AX140" s="844"/>
      <c r="AY140" s="844"/>
      <c r="AZ140" s="844"/>
      <c r="BA140" s="844"/>
      <c r="BB140" s="844"/>
      <c r="BC140" s="844"/>
      <c r="BD140" s="844"/>
      <c r="BE140" s="241">
        <f t="shared" si="99"/>
        <v>0</v>
      </c>
      <c r="BF140" s="845">
        <f>IFERROR(IF($BE140&gt;=1,VLOOKUP($D140,'R-8'!$G$13:$AG$1012,2,0),0),0)</f>
        <v>0</v>
      </c>
      <c r="BG140" s="845"/>
      <c r="BH140" s="845"/>
      <c r="BI140" s="846" t="str">
        <f>IFERROR(IF($BE140&gt;=1,VLOOKUP($D140,'R-8'!$G$13:$AG$1012,3,0),""),"")</f>
        <v/>
      </c>
      <c r="BJ140" s="847"/>
      <c r="BK140" s="847"/>
      <c r="BL140" s="848"/>
      <c r="BM140" s="844" t="str">
        <f>IFERROR(IF($BE140&gt;=1,VLOOKUP($D140,'R-8'!$G$13:$AG$1012,5,0),""),"")</f>
        <v/>
      </c>
      <c r="BN140" s="844"/>
      <c r="BO140" s="844" t="str">
        <f>IFERROR(IF($BE140&gt;=1,VLOOKUP($D140,'R-8'!$G$13:$AG$1012,6,0),""),"")</f>
        <v/>
      </c>
      <c r="BP140" s="844"/>
      <c r="BQ140" s="846" t="str">
        <f>IFERROR(IF($BE140&gt;=1,VLOOKUP($D140,'R-8'!$G$13:$AG$1012,2,0),""),"")</f>
        <v/>
      </c>
      <c r="BR140" s="847"/>
      <c r="BS140" s="848"/>
      <c r="BT140" s="844"/>
      <c r="BU140" s="844"/>
      <c r="BV140" s="844"/>
      <c r="BW140" s="844"/>
      <c r="BX140" s="844"/>
      <c r="BY140" s="844"/>
      <c r="BZ140" s="241">
        <f t="shared" si="100"/>
        <v>0</v>
      </c>
      <c r="CA140" s="845">
        <f>IFERROR(IF($BZ140&gt;=1,VLOOKUP($E140,'R-8क'!$G$10:$AA$1009,2,0),0),0)</f>
        <v>0</v>
      </c>
      <c r="CB140" s="845"/>
      <c r="CC140" s="845"/>
      <c r="CD140" s="846" t="str">
        <f>IFERROR(IF($BZ140&gt;=1,VLOOKUP($E140,'R-8क'!$G$10:$AA$1009,3,0),""),"")</f>
        <v/>
      </c>
      <c r="CE140" s="847"/>
      <c r="CF140" s="848"/>
      <c r="CG140" s="846" t="str">
        <f>IFERROR(IF($BZ140&gt;=1,VLOOKUP($E140,'R-8क'!$G$10:$AA$1009,4,0),""),"")</f>
        <v/>
      </c>
      <c r="CH140" s="847"/>
      <c r="CI140" s="847"/>
      <c r="CJ140" s="848"/>
      <c r="CK140" s="242" t="str">
        <f>IFERROR(IF($BZ140&gt;=1,VLOOKUP($E140,'R-8क'!$G$10:$AA$1009,6,0),""),"")</f>
        <v/>
      </c>
      <c r="CL140" s="243" t="str">
        <f>IFERROR(IF($BZ140&gt;=1,VLOOKUP($E140,'R-8क'!$G$10:$AA$1009,7,0),""),"")</f>
        <v/>
      </c>
      <c r="CM140" s="544" t="str">
        <f>IFERROR(IF($BZ140&gt;=1,VLOOKUP($E140,'R-8क'!$G$10:$AA$1009,8,0),""),"")</f>
        <v/>
      </c>
      <c r="CN140" s="545"/>
      <c r="CO140" s="849"/>
      <c r="CP140" s="850" t="str">
        <f>IFERROR(IF($BZ140&gt;=1,VLOOKUP($E140,'R-8क'!$G$10:$AA$1009,16,0),""),"")</f>
        <v/>
      </c>
      <c r="CQ140" s="850"/>
      <c r="CR140" s="850"/>
      <c r="CS140" s="851"/>
      <c r="CT140" s="85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97">
        <v>124</v>
      </c>
      <c r="DQ140" s="97">
        <f t="shared" si="101"/>
        <v>0</v>
      </c>
      <c r="DR140" s="97">
        <f t="shared" si="102"/>
        <v>0</v>
      </c>
      <c r="DS140" s="97">
        <f t="shared" si="103"/>
        <v>0</v>
      </c>
      <c r="DT140" s="97">
        <f t="shared" si="104"/>
        <v>0</v>
      </c>
      <c r="DU140" s="4">
        <f t="shared" ref="DU140:DU196" si="105">DW139+DU139</f>
        <v>200</v>
      </c>
      <c r="DV140" s="4">
        <f t="shared" ref="DV140:DV196" si="106">IFERROR(IF(DX139&gt;=1,(IF($DS$11&gt;DX139,SMALL($DS$17:$DS$216,DU140+1),0)),0),0)</f>
        <v>0</v>
      </c>
      <c r="DW140" s="4">
        <f t="shared" ref="DW140:DW196" si="107">IF(DV140&gt;=2000,COUNTIF($DS$17:$DS$216,DV140),0)</f>
        <v>0</v>
      </c>
      <c r="DX140" s="4">
        <f t="shared" ref="DX140:DX196" si="108">DX139+DW140</f>
        <v>0</v>
      </c>
    </row>
    <row r="141" spans="1:128" ht="24" customHeight="1" x14ac:dyDescent="0.25">
      <c r="A141" s="4">
        <f t="shared" si="96"/>
        <v>68</v>
      </c>
      <c r="B141" s="4">
        <f>IFERROR(IF($A$5&gt;=A141,SMALL('R-6'!$F$8:$F$1008,$A$6+A141),0),0)</f>
        <v>0</v>
      </c>
      <c r="C141" s="4">
        <f>IFERROR(IF(B$5&gt;=$A141,SMALL('R-7'!$G$9:$G$1008,B$6+$A141),0),0)</f>
        <v>0</v>
      </c>
      <c r="D141" s="4">
        <f>IFERROR(IF(C$5&gt;=$A141,SMALL('R-8'!$F$13:$F$1012,C$6+$A141),0),0)</f>
        <v>0</v>
      </c>
      <c r="E141" s="4">
        <f>IFERROR(IF(D$5&gt;=$A141,SMALL('R-8क'!$F$10:$F$1009,D$6+$A141),0),0)</f>
        <v>0</v>
      </c>
      <c r="F141" s="4">
        <f t="shared" si="63"/>
        <v>0</v>
      </c>
      <c r="G141" s="4">
        <f t="shared" si="93"/>
        <v>0</v>
      </c>
      <c r="H141" s="4">
        <f t="shared" si="94"/>
        <v>0</v>
      </c>
      <c r="I141" s="4">
        <f t="shared" si="95"/>
        <v>0</v>
      </c>
      <c r="O141" s="241">
        <f t="shared" si="97"/>
        <v>0</v>
      </c>
      <c r="P141" s="894">
        <f>IFERROR(IF($O141&gt;=1,VLOOKUP($B141,'R-6'!$G$8:$AL$1008,2,0),0),0)</f>
        <v>0</v>
      </c>
      <c r="Q141" s="895"/>
      <c r="R141" s="896"/>
      <c r="S141" s="846" t="str">
        <f>IFERROR(IF($O141&gt;=1,VLOOKUP($B141,'R-6'!$G$8:$AL$1008,4,0),""),"")</f>
        <v/>
      </c>
      <c r="T141" s="847"/>
      <c r="U141" s="848"/>
      <c r="V141" s="846" t="str">
        <f>IFERROR(IF($O141&gt;=1,VLOOKUP($B141,'R-6'!$G$8:$AL$1008,6,0),""),"")</f>
        <v/>
      </c>
      <c r="W141" s="897"/>
      <c r="X141" s="897"/>
      <c r="Y141" s="884" t="str">
        <f>IFERROR(IF($O141&gt;=1,VLOOKUP($B141,'R-6'!$G$8:$AL$1008,8,0),""),"")</f>
        <v/>
      </c>
      <c r="Z141" s="898"/>
      <c r="AA141" s="544" t="str">
        <f>IFERROR(IF($O141&gt;=1,VLOOKUP($B141,'R-6'!$G$8:$AL$1008,28,0),""),"")</f>
        <v/>
      </c>
      <c r="AB141" s="545"/>
      <c r="AC141" s="849"/>
      <c r="AD141" s="883"/>
      <c r="AE141" s="884"/>
      <c r="AF141" s="885"/>
      <c r="AG141" s="883"/>
      <c r="AH141" s="884"/>
      <c r="AI141" s="885"/>
      <c r="AJ141" s="241">
        <f t="shared" si="98"/>
        <v>0</v>
      </c>
      <c r="AK141" s="894">
        <f>IFERROR(IF($AJ141&gt;=1,VLOOKUP($C141,'R-7'!$H$9:$AD$1008,2,0),0),0)</f>
        <v>0</v>
      </c>
      <c r="AL141" s="895"/>
      <c r="AM141" s="896"/>
      <c r="AN141" s="846" t="str">
        <f>IFERROR(IF($AJ141&gt;=1,VLOOKUP($C141,'R-7'!$H$9:$AD$1008,4,0),""),"")</f>
        <v/>
      </c>
      <c r="AO141" s="847"/>
      <c r="AP141" s="848"/>
      <c r="AQ141" s="241" t="str">
        <f>IFERROR(IF($AJ141&gt;=1,VLOOKUP($C141,'R-7'!$H$9:$AD$1008,6,0),""),"")</f>
        <v/>
      </c>
      <c r="AR141" s="883" t="str">
        <f>IFERROR(IF($AJ141&gt;=1,VLOOKUP($C141,'R-7'!$H$9:$AD$1008,7,0),""),"")</f>
        <v/>
      </c>
      <c r="AS141" s="885"/>
      <c r="AT141" s="846" t="str">
        <f>IFERROR(IF($AJ141&gt;=1,VLOOKUP($C141,'R-7'!$H$9:$AD$1008,9,0),""),"")</f>
        <v/>
      </c>
      <c r="AU141" s="847"/>
      <c r="AV141" s="848"/>
      <c r="AW141" s="844" t="str">
        <f>IFERROR(IF($AJ141&gt;=1,VLOOKUP($C141,'R-7'!$H$9:$AD$1008,14,0),""),"")</f>
        <v/>
      </c>
      <c r="AX141" s="844"/>
      <c r="AY141" s="844"/>
      <c r="AZ141" s="844"/>
      <c r="BA141" s="844"/>
      <c r="BB141" s="844"/>
      <c r="BC141" s="844"/>
      <c r="BD141" s="844"/>
      <c r="BE141" s="241">
        <f t="shared" si="99"/>
        <v>0</v>
      </c>
      <c r="BF141" s="845">
        <f>IFERROR(IF($BE141&gt;=1,VLOOKUP($D141,'R-8'!$G$13:$AG$1012,2,0),0),0)</f>
        <v>0</v>
      </c>
      <c r="BG141" s="845"/>
      <c r="BH141" s="845"/>
      <c r="BI141" s="846" t="str">
        <f>IFERROR(IF($BE141&gt;=1,VLOOKUP($D141,'R-8'!$G$13:$AG$1012,3,0),""),"")</f>
        <v/>
      </c>
      <c r="BJ141" s="847"/>
      <c r="BK141" s="847"/>
      <c r="BL141" s="848"/>
      <c r="BM141" s="844" t="str">
        <f>IFERROR(IF($BE141&gt;=1,VLOOKUP($D141,'R-8'!$G$13:$AG$1012,5,0),""),"")</f>
        <v/>
      </c>
      <c r="BN141" s="844"/>
      <c r="BO141" s="844" t="str">
        <f>IFERROR(IF($BE141&gt;=1,VLOOKUP($D141,'R-8'!$G$13:$AG$1012,6,0),""),"")</f>
        <v/>
      </c>
      <c r="BP141" s="844"/>
      <c r="BQ141" s="846" t="str">
        <f>IFERROR(IF($BE141&gt;=1,VLOOKUP($D141,'R-8'!$G$13:$AG$1012,2,0),""),"")</f>
        <v/>
      </c>
      <c r="BR141" s="847"/>
      <c r="BS141" s="848"/>
      <c r="BT141" s="844"/>
      <c r="BU141" s="844"/>
      <c r="BV141" s="844"/>
      <c r="BW141" s="844"/>
      <c r="BX141" s="844"/>
      <c r="BY141" s="844"/>
      <c r="BZ141" s="241">
        <f t="shared" si="100"/>
        <v>0</v>
      </c>
      <c r="CA141" s="845">
        <f>IFERROR(IF($BZ141&gt;=1,VLOOKUP($E141,'R-8क'!$G$10:$AA$1009,2,0),0),0)</f>
        <v>0</v>
      </c>
      <c r="CB141" s="845"/>
      <c r="CC141" s="845"/>
      <c r="CD141" s="846" t="str">
        <f>IFERROR(IF($BZ141&gt;=1,VLOOKUP($E141,'R-8क'!$G$10:$AA$1009,3,0),""),"")</f>
        <v/>
      </c>
      <c r="CE141" s="847"/>
      <c r="CF141" s="848"/>
      <c r="CG141" s="846" t="str">
        <f>IFERROR(IF($BZ141&gt;=1,VLOOKUP($E141,'R-8क'!$G$10:$AA$1009,4,0),""),"")</f>
        <v/>
      </c>
      <c r="CH141" s="847"/>
      <c r="CI141" s="847"/>
      <c r="CJ141" s="848"/>
      <c r="CK141" s="242" t="str">
        <f>IFERROR(IF($BZ141&gt;=1,VLOOKUP($E141,'R-8क'!$G$10:$AA$1009,6,0),""),"")</f>
        <v/>
      </c>
      <c r="CL141" s="243" t="str">
        <f>IFERROR(IF($BZ141&gt;=1,VLOOKUP($E141,'R-8क'!$G$10:$AA$1009,7,0),""),"")</f>
        <v/>
      </c>
      <c r="CM141" s="544" t="str">
        <f>IFERROR(IF($BZ141&gt;=1,VLOOKUP($E141,'R-8क'!$G$10:$AA$1009,8,0),""),"")</f>
        <v/>
      </c>
      <c r="CN141" s="545"/>
      <c r="CO141" s="849"/>
      <c r="CP141" s="850" t="str">
        <f>IFERROR(IF($BZ141&gt;=1,VLOOKUP($E141,'R-8क'!$G$10:$AA$1009,16,0),""),"")</f>
        <v/>
      </c>
      <c r="CQ141" s="850"/>
      <c r="CR141" s="850"/>
      <c r="CS141" s="851"/>
      <c r="CT141" s="85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97">
        <v>125</v>
      </c>
      <c r="DQ141" s="97">
        <f t="shared" si="101"/>
        <v>0</v>
      </c>
      <c r="DR141" s="97">
        <f t="shared" si="102"/>
        <v>0</v>
      </c>
      <c r="DS141" s="97">
        <f t="shared" si="103"/>
        <v>0</v>
      </c>
      <c r="DT141" s="97">
        <f t="shared" si="104"/>
        <v>0</v>
      </c>
      <c r="DU141" s="4">
        <f t="shared" si="105"/>
        <v>200</v>
      </c>
      <c r="DV141" s="4">
        <f t="shared" si="106"/>
        <v>0</v>
      </c>
      <c r="DW141" s="4">
        <f t="shared" si="107"/>
        <v>0</v>
      </c>
      <c r="DX141" s="4">
        <f t="shared" si="108"/>
        <v>0</v>
      </c>
    </row>
    <row r="142" spans="1:128" ht="24" customHeight="1" x14ac:dyDescent="0.25">
      <c r="A142" s="4">
        <f t="shared" si="96"/>
        <v>69</v>
      </c>
      <c r="B142" s="4">
        <f>IFERROR(IF($A$5&gt;=A142,SMALL('R-6'!$F$8:$F$1008,$A$6+A142),0),0)</f>
        <v>0</v>
      </c>
      <c r="C142" s="4">
        <f>IFERROR(IF(B$5&gt;=$A142,SMALL('R-7'!$G$9:$G$1008,B$6+$A142),0),0)</f>
        <v>0</v>
      </c>
      <c r="D142" s="4">
        <f>IFERROR(IF(C$5&gt;=$A142,SMALL('R-8'!$F$13:$F$1012,C$6+$A142),0),0)</f>
        <v>0</v>
      </c>
      <c r="E142" s="4">
        <f>IFERROR(IF(D$5&gt;=$A142,SMALL('R-8क'!$F$10:$F$1009,D$6+$A142),0),0)</f>
        <v>0</v>
      </c>
      <c r="F142" s="4">
        <f t="shared" si="63"/>
        <v>0</v>
      </c>
      <c r="G142" s="4">
        <f t="shared" si="93"/>
        <v>0</v>
      </c>
      <c r="H142" s="4">
        <f t="shared" si="94"/>
        <v>0</v>
      </c>
      <c r="I142" s="4">
        <f t="shared" si="95"/>
        <v>0</v>
      </c>
      <c r="O142" s="241">
        <f t="shared" si="97"/>
        <v>0</v>
      </c>
      <c r="P142" s="894">
        <f>IFERROR(IF($O142&gt;=1,VLOOKUP($B142,'R-6'!$G$8:$AL$1008,2,0),0),0)</f>
        <v>0</v>
      </c>
      <c r="Q142" s="895"/>
      <c r="R142" s="896"/>
      <c r="S142" s="846" t="str">
        <f>IFERROR(IF($O142&gt;=1,VLOOKUP($B142,'R-6'!$G$8:$AL$1008,4,0),""),"")</f>
        <v/>
      </c>
      <c r="T142" s="847"/>
      <c r="U142" s="848"/>
      <c r="V142" s="846" t="str">
        <f>IFERROR(IF($O142&gt;=1,VLOOKUP($B142,'R-6'!$G$8:$AL$1008,6,0),""),"")</f>
        <v/>
      </c>
      <c r="W142" s="897"/>
      <c r="X142" s="897"/>
      <c r="Y142" s="884" t="str">
        <f>IFERROR(IF($O142&gt;=1,VLOOKUP($B142,'R-6'!$G$8:$AL$1008,8,0),""),"")</f>
        <v/>
      </c>
      <c r="Z142" s="898"/>
      <c r="AA142" s="544" t="str">
        <f>IFERROR(IF($O142&gt;=1,VLOOKUP($B142,'R-6'!$G$8:$AL$1008,28,0),""),"")</f>
        <v/>
      </c>
      <c r="AB142" s="545"/>
      <c r="AC142" s="849"/>
      <c r="AD142" s="883"/>
      <c r="AE142" s="884"/>
      <c r="AF142" s="885"/>
      <c r="AG142" s="883"/>
      <c r="AH142" s="884"/>
      <c r="AI142" s="885"/>
      <c r="AJ142" s="241">
        <f t="shared" si="98"/>
        <v>0</v>
      </c>
      <c r="AK142" s="894">
        <f>IFERROR(IF($AJ142&gt;=1,VLOOKUP($C142,'R-7'!$H$9:$AD$1008,2,0),0),0)</f>
        <v>0</v>
      </c>
      <c r="AL142" s="895"/>
      <c r="AM142" s="896"/>
      <c r="AN142" s="846" t="str">
        <f>IFERROR(IF($AJ142&gt;=1,VLOOKUP($C142,'R-7'!$H$9:$AD$1008,4,0),""),"")</f>
        <v/>
      </c>
      <c r="AO142" s="847"/>
      <c r="AP142" s="848"/>
      <c r="AQ142" s="241" t="str">
        <f>IFERROR(IF($AJ142&gt;=1,VLOOKUP($C142,'R-7'!$H$9:$AD$1008,6,0),""),"")</f>
        <v/>
      </c>
      <c r="AR142" s="883" t="str">
        <f>IFERROR(IF($AJ142&gt;=1,VLOOKUP($C142,'R-7'!$H$9:$AD$1008,7,0),""),"")</f>
        <v/>
      </c>
      <c r="AS142" s="885"/>
      <c r="AT142" s="846" t="str">
        <f>IFERROR(IF($AJ142&gt;=1,VLOOKUP($C142,'R-7'!$H$9:$AD$1008,9,0),""),"")</f>
        <v/>
      </c>
      <c r="AU142" s="847"/>
      <c r="AV142" s="848"/>
      <c r="AW142" s="844" t="str">
        <f>IFERROR(IF($AJ142&gt;=1,VLOOKUP($C142,'R-7'!$H$9:$AD$1008,14,0),""),"")</f>
        <v/>
      </c>
      <c r="AX142" s="844"/>
      <c r="AY142" s="844"/>
      <c r="AZ142" s="844"/>
      <c r="BA142" s="844"/>
      <c r="BB142" s="844"/>
      <c r="BC142" s="844"/>
      <c r="BD142" s="844"/>
      <c r="BE142" s="241">
        <f t="shared" si="99"/>
        <v>0</v>
      </c>
      <c r="BF142" s="845">
        <f>IFERROR(IF($BE142&gt;=1,VLOOKUP($D142,'R-8'!$G$13:$AG$1012,2,0),0),0)</f>
        <v>0</v>
      </c>
      <c r="BG142" s="845"/>
      <c r="BH142" s="845"/>
      <c r="BI142" s="846" t="str">
        <f>IFERROR(IF($BE142&gt;=1,VLOOKUP($D142,'R-8'!$G$13:$AG$1012,3,0),""),"")</f>
        <v/>
      </c>
      <c r="BJ142" s="847"/>
      <c r="BK142" s="847"/>
      <c r="BL142" s="848"/>
      <c r="BM142" s="844" t="str">
        <f>IFERROR(IF($BE142&gt;=1,VLOOKUP($D142,'R-8'!$G$13:$AG$1012,5,0),""),"")</f>
        <v/>
      </c>
      <c r="BN142" s="844"/>
      <c r="BO142" s="844" t="str">
        <f>IFERROR(IF($BE142&gt;=1,VLOOKUP($D142,'R-8'!$G$13:$AG$1012,6,0),""),"")</f>
        <v/>
      </c>
      <c r="BP142" s="844"/>
      <c r="BQ142" s="846" t="str">
        <f>IFERROR(IF($BE142&gt;=1,VLOOKUP($D142,'R-8'!$G$13:$AG$1012,2,0),""),"")</f>
        <v/>
      </c>
      <c r="BR142" s="847"/>
      <c r="BS142" s="848"/>
      <c r="BT142" s="844"/>
      <c r="BU142" s="844"/>
      <c r="BV142" s="844"/>
      <c r="BW142" s="844"/>
      <c r="BX142" s="844"/>
      <c r="BY142" s="844"/>
      <c r="BZ142" s="241">
        <f t="shared" si="100"/>
        <v>0</v>
      </c>
      <c r="CA142" s="845">
        <f>IFERROR(IF($BZ142&gt;=1,VLOOKUP($E142,'R-8क'!$G$10:$AA$1009,2,0),0),0)</f>
        <v>0</v>
      </c>
      <c r="CB142" s="845"/>
      <c r="CC142" s="845"/>
      <c r="CD142" s="846" t="str">
        <f>IFERROR(IF($BZ142&gt;=1,VLOOKUP($E142,'R-8क'!$G$10:$AA$1009,3,0),""),"")</f>
        <v/>
      </c>
      <c r="CE142" s="847"/>
      <c r="CF142" s="848"/>
      <c r="CG142" s="846" t="str">
        <f>IFERROR(IF($BZ142&gt;=1,VLOOKUP($E142,'R-8क'!$G$10:$AA$1009,4,0),""),"")</f>
        <v/>
      </c>
      <c r="CH142" s="847"/>
      <c r="CI142" s="847"/>
      <c r="CJ142" s="848"/>
      <c r="CK142" s="242" t="str">
        <f>IFERROR(IF($BZ142&gt;=1,VLOOKUP($E142,'R-8क'!$G$10:$AA$1009,6,0),""),"")</f>
        <v/>
      </c>
      <c r="CL142" s="243" t="str">
        <f>IFERROR(IF($BZ142&gt;=1,VLOOKUP($E142,'R-8क'!$G$10:$AA$1009,7,0),""),"")</f>
        <v/>
      </c>
      <c r="CM142" s="544" t="str">
        <f>IFERROR(IF($BZ142&gt;=1,VLOOKUP($E142,'R-8क'!$G$10:$AA$1009,8,0),""),"")</f>
        <v/>
      </c>
      <c r="CN142" s="545"/>
      <c r="CO142" s="849"/>
      <c r="CP142" s="850" t="str">
        <f>IFERROR(IF($BZ142&gt;=1,VLOOKUP($E142,'R-8क'!$G$10:$AA$1009,16,0),""),"")</f>
        <v/>
      </c>
      <c r="CQ142" s="850"/>
      <c r="CR142" s="850"/>
      <c r="CS142" s="851"/>
      <c r="CT142" s="85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97">
        <v>126</v>
      </c>
      <c r="DQ142" s="97">
        <f t="shared" si="101"/>
        <v>0</v>
      </c>
      <c r="DR142" s="97">
        <f t="shared" si="102"/>
        <v>0</v>
      </c>
      <c r="DS142" s="97">
        <f t="shared" si="103"/>
        <v>0</v>
      </c>
      <c r="DT142" s="97">
        <f t="shared" si="104"/>
        <v>0</v>
      </c>
      <c r="DU142" s="4">
        <f t="shared" si="105"/>
        <v>200</v>
      </c>
      <c r="DV142" s="4">
        <f t="shared" si="106"/>
        <v>0</v>
      </c>
      <c r="DW142" s="4">
        <f t="shared" si="107"/>
        <v>0</v>
      </c>
      <c r="DX142" s="4">
        <f t="shared" si="108"/>
        <v>0</v>
      </c>
    </row>
    <row r="143" spans="1:128" ht="24" customHeight="1" x14ac:dyDescent="0.25">
      <c r="A143" s="4">
        <f t="shared" si="96"/>
        <v>70</v>
      </c>
      <c r="B143" s="4">
        <f>IFERROR(IF($A$5&gt;=A143,SMALL('R-6'!$F$8:$F$1008,$A$6+A143),0),0)</f>
        <v>0</v>
      </c>
      <c r="C143" s="4">
        <f>IFERROR(IF(B$5&gt;=$A143,SMALL('R-7'!$G$9:$G$1008,B$6+$A143),0),0)</f>
        <v>0</v>
      </c>
      <c r="D143" s="4">
        <f>IFERROR(IF(C$5&gt;=$A143,SMALL('R-8'!$F$13:$F$1012,C$6+$A143),0),0)</f>
        <v>0</v>
      </c>
      <c r="E143" s="4">
        <f>IFERROR(IF(D$5&gt;=$A143,SMALL('R-8क'!$F$10:$F$1009,D$6+$A143),0),0)</f>
        <v>0</v>
      </c>
      <c r="F143" s="4">
        <f t="shared" si="63"/>
        <v>0</v>
      </c>
      <c r="G143" s="4">
        <f t="shared" si="93"/>
        <v>0</v>
      </c>
      <c r="H143" s="4">
        <f t="shared" si="94"/>
        <v>0</v>
      </c>
      <c r="I143" s="4">
        <f t="shared" si="95"/>
        <v>0</v>
      </c>
      <c r="O143" s="241">
        <f t="shared" si="97"/>
        <v>0</v>
      </c>
      <c r="P143" s="894">
        <f>IFERROR(IF($O143&gt;=1,VLOOKUP($B143,'R-6'!$G$8:$AL$1008,2,0),0),0)</f>
        <v>0</v>
      </c>
      <c r="Q143" s="895"/>
      <c r="R143" s="896"/>
      <c r="S143" s="846" t="str">
        <f>IFERROR(IF($O143&gt;=1,VLOOKUP($B143,'R-6'!$G$8:$AL$1008,4,0),""),"")</f>
        <v/>
      </c>
      <c r="T143" s="847"/>
      <c r="U143" s="848"/>
      <c r="V143" s="846" t="str">
        <f>IFERROR(IF($O143&gt;=1,VLOOKUP($B143,'R-6'!$G$8:$AL$1008,6,0),""),"")</f>
        <v/>
      </c>
      <c r="W143" s="897"/>
      <c r="X143" s="897"/>
      <c r="Y143" s="884" t="str">
        <f>IFERROR(IF($O143&gt;=1,VLOOKUP($B143,'R-6'!$G$8:$AL$1008,8,0),""),"")</f>
        <v/>
      </c>
      <c r="Z143" s="898"/>
      <c r="AA143" s="544" t="str">
        <f>IFERROR(IF($O143&gt;=1,VLOOKUP($B143,'R-6'!$G$8:$AL$1008,28,0),""),"")</f>
        <v/>
      </c>
      <c r="AB143" s="545"/>
      <c r="AC143" s="849"/>
      <c r="AD143" s="883"/>
      <c r="AE143" s="884"/>
      <c r="AF143" s="885"/>
      <c r="AG143" s="883"/>
      <c r="AH143" s="884"/>
      <c r="AI143" s="885"/>
      <c r="AJ143" s="241">
        <f t="shared" si="98"/>
        <v>0</v>
      </c>
      <c r="AK143" s="894">
        <f>IFERROR(IF($AJ143&gt;=1,VLOOKUP($C143,'R-7'!$H$9:$AD$1008,2,0),0),0)</f>
        <v>0</v>
      </c>
      <c r="AL143" s="895"/>
      <c r="AM143" s="896"/>
      <c r="AN143" s="846" t="str">
        <f>IFERROR(IF($AJ143&gt;=1,VLOOKUP($C143,'R-7'!$H$9:$AD$1008,4,0),""),"")</f>
        <v/>
      </c>
      <c r="AO143" s="847"/>
      <c r="AP143" s="848"/>
      <c r="AQ143" s="241" t="str">
        <f>IFERROR(IF($AJ143&gt;=1,VLOOKUP($C143,'R-7'!$H$9:$AD$1008,6,0),""),"")</f>
        <v/>
      </c>
      <c r="AR143" s="883" t="str">
        <f>IFERROR(IF($AJ143&gt;=1,VLOOKUP($C143,'R-7'!$H$9:$AD$1008,7,0),""),"")</f>
        <v/>
      </c>
      <c r="AS143" s="885"/>
      <c r="AT143" s="846" t="str">
        <f>IFERROR(IF($AJ143&gt;=1,VLOOKUP($C143,'R-7'!$H$9:$AD$1008,9,0),""),"")</f>
        <v/>
      </c>
      <c r="AU143" s="847"/>
      <c r="AV143" s="848"/>
      <c r="AW143" s="844" t="str">
        <f>IFERROR(IF($AJ143&gt;=1,VLOOKUP($C143,'R-7'!$H$9:$AD$1008,14,0),""),"")</f>
        <v/>
      </c>
      <c r="AX143" s="844"/>
      <c r="AY143" s="844"/>
      <c r="AZ143" s="844"/>
      <c r="BA143" s="844"/>
      <c r="BB143" s="844"/>
      <c r="BC143" s="844"/>
      <c r="BD143" s="844"/>
      <c r="BE143" s="241">
        <f t="shared" si="99"/>
        <v>0</v>
      </c>
      <c r="BF143" s="845">
        <f>IFERROR(IF($BE143&gt;=1,VLOOKUP($D143,'R-8'!$G$13:$AG$1012,2,0),0),0)</f>
        <v>0</v>
      </c>
      <c r="BG143" s="845"/>
      <c r="BH143" s="845"/>
      <c r="BI143" s="846" t="str">
        <f>IFERROR(IF($BE143&gt;=1,VLOOKUP($D143,'R-8'!$G$13:$AG$1012,3,0),""),"")</f>
        <v/>
      </c>
      <c r="BJ143" s="847"/>
      <c r="BK143" s="847"/>
      <c r="BL143" s="848"/>
      <c r="BM143" s="844" t="str">
        <f>IFERROR(IF($BE143&gt;=1,VLOOKUP($D143,'R-8'!$G$13:$AG$1012,5,0),""),"")</f>
        <v/>
      </c>
      <c r="BN143" s="844"/>
      <c r="BO143" s="844" t="str">
        <f>IFERROR(IF($BE143&gt;=1,VLOOKUP($D143,'R-8'!$G$13:$AG$1012,6,0),""),"")</f>
        <v/>
      </c>
      <c r="BP143" s="844"/>
      <c r="BQ143" s="846" t="str">
        <f>IFERROR(IF($BE143&gt;=1,VLOOKUP($D143,'R-8'!$G$13:$AG$1012,2,0),""),"")</f>
        <v/>
      </c>
      <c r="BR143" s="847"/>
      <c r="BS143" s="848"/>
      <c r="BT143" s="844"/>
      <c r="BU143" s="844"/>
      <c r="BV143" s="844"/>
      <c r="BW143" s="844"/>
      <c r="BX143" s="844"/>
      <c r="BY143" s="844"/>
      <c r="BZ143" s="241">
        <f t="shared" si="100"/>
        <v>0</v>
      </c>
      <c r="CA143" s="845">
        <f>IFERROR(IF($BZ143&gt;=1,VLOOKUP($E143,'R-8क'!$G$10:$AA$1009,2,0),0),0)</f>
        <v>0</v>
      </c>
      <c r="CB143" s="845"/>
      <c r="CC143" s="845"/>
      <c r="CD143" s="846" t="str">
        <f>IFERROR(IF($BZ143&gt;=1,VLOOKUP($E143,'R-8क'!$G$10:$AA$1009,3,0),""),"")</f>
        <v/>
      </c>
      <c r="CE143" s="847"/>
      <c r="CF143" s="848"/>
      <c r="CG143" s="846" t="str">
        <f>IFERROR(IF($BZ143&gt;=1,VLOOKUP($E143,'R-8क'!$G$10:$AA$1009,4,0),""),"")</f>
        <v/>
      </c>
      <c r="CH143" s="847"/>
      <c r="CI143" s="847"/>
      <c r="CJ143" s="848"/>
      <c r="CK143" s="242" t="str">
        <f>IFERROR(IF($BZ143&gt;=1,VLOOKUP($E143,'R-8क'!$G$10:$AA$1009,6,0),""),"")</f>
        <v/>
      </c>
      <c r="CL143" s="243" t="str">
        <f>IFERROR(IF($BZ143&gt;=1,VLOOKUP($E143,'R-8क'!$G$10:$AA$1009,7,0),""),"")</f>
        <v/>
      </c>
      <c r="CM143" s="544" t="str">
        <f>IFERROR(IF($BZ143&gt;=1,VLOOKUP($E143,'R-8क'!$G$10:$AA$1009,8,0),""),"")</f>
        <v/>
      </c>
      <c r="CN143" s="545"/>
      <c r="CO143" s="849"/>
      <c r="CP143" s="850" t="str">
        <f>IFERROR(IF($BZ143&gt;=1,VLOOKUP($E143,'R-8क'!$G$10:$AA$1009,16,0),""),"")</f>
        <v/>
      </c>
      <c r="CQ143" s="850"/>
      <c r="CR143" s="850"/>
      <c r="CS143" s="851"/>
      <c r="CT143" s="85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97">
        <v>127</v>
      </c>
      <c r="DQ143" s="97">
        <f t="shared" si="101"/>
        <v>0</v>
      </c>
      <c r="DR143" s="97">
        <f t="shared" si="102"/>
        <v>0</v>
      </c>
      <c r="DS143" s="97">
        <f t="shared" si="103"/>
        <v>0</v>
      </c>
      <c r="DT143" s="97">
        <f t="shared" si="104"/>
        <v>0</v>
      </c>
      <c r="DU143" s="4">
        <f t="shared" si="105"/>
        <v>200</v>
      </c>
      <c r="DV143" s="4">
        <f t="shared" si="106"/>
        <v>0</v>
      </c>
      <c r="DW143" s="4">
        <f t="shared" si="107"/>
        <v>0</v>
      </c>
      <c r="DX143" s="4">
        <f t="shared" si="108"/>
        <v>0</v>
      </c>
    </row>
    <row r="144" spans="1:128" ht="24" customHeight="1" x14ac:dyDescent="0.25">
      <c r="A144" s="4">
        <f t="shared" si="96"/>
        <v>71</v>
      </c>
      <c r="B144" s="4">
        <f>IFERROR(IF($A$5&gt;=A144,SMALL('R-6'!$F$8:$F$1008,$A$6+A144),0),0)</f>
        <v>0</v>
      </c>
      <c r="C144" s="4">
        <f>IFERROR(IF(B$5&gt;=$A144,SMALL('R-7'!$G$9:$G$1008,B$6+$A144),0),0)</f>
        <v>0</v>
      </c>
      <c r="D144" s="4">
        <f>IFERROR(IF(C$5&gt;=$A144,SMALL('R-8'!$F$13:$F$1012,C$6+$A144),0),0)</f>
        <v>0</v>
      </c>
      <c r="E144" s="4">
        <f>IFERROR(IF(D$5&gt;=$A144,SMALL('R-8क'!$F$10:$F$1009,D$6+$A144),0),0)</f>
        <v>0</v>
      </c>
      <c r="F144" s="4">
        <f t="shared" si="63"/>
        <v>0</v>
      </c>
      <c r="G144" s="4">
        <f t="shared" si="93"/>
        <v>0</v>
      </c>
      <c r="H144" s="4">
        <f t="shared" si="94"/>
        <v>0</v>
      </c>
      <c r="I144" s="4">
        <f t="shared" si="95"/>
        <v>0</v>
      </c>
      <c r="O144" s="241">
        <f t="shared" si="97"/>
        <v>0</v>
      </c>
      <c r="P144" s="894">
        <f>IFERROR(IF($O144&gt;=1,VLOOKUP($B144,'R-6'!$G$8:$AL$1008,2,0),0),0)</f>
        <v>0</v>
      </c>
      <c r="Q144" s="895"/>
      <c r="R144" s="896"/>
      <c r="S144" s="846" t="str">
        <f>IFERROR(IF($O144&gt;=1,VLOOKUP($B144,'R-6'!$G$8:$AL$1008,4,0),""),"")</f>
        <v/>
      </c>
      <c r="T144" s="847"/>
      <c r="U144" s="848"/>
      <c r="V144" s="846" t="str">
        <f>IFERROR(IF($O144&gt;=1,VLOOKUP($B144,'R-6'!$G$8:$AL$1008,6,0),""),"")</f>
        <v/>
      </c>
      <c r="W144" s="897"/>
      <c r="X144" s="897"/>
      <c r="Y144" s="884" t="str">
        <f>IFERROR(IF($O144&gt;=1,VLOOKUP($B144,'R-6'!$G$8:$AL$1008,8,0),""),"")</f>
        <v/>
      </c>
      <c r="Z144" s="898"/>
      <c r="AA144" s="544" t="str">
        <f>IFERROR(IF($O144&gt;=1,VLOOKUP($B144,'R-6'!$G$8:$AL$1008,28,0),""),"")</f>
        <v/>
      </c>
      <c r="AB144" s="545"/>
      <c r="AC144" s="849"/>
      <c r="AD144" s="883"/>
      <c r="AE144" s="884"/>
      <c r="AF144" s="885"/>
      <c r="AG144" s="883"/>
      <c r="AH144" s="884"/>
      <c r="AI144" s="885"/>
      <c r="AJ144" s="241">
        <f t="shared" si="98"/>
        <v>0</v>
      </c>
      <c r="AK144" s="894">
        <f>IFERROR(IF($AJ144&gt;=1,VLOOKUP($C144,'R-7'!$H$9:$AD$1008,2,0),0),0)</f>
        <v>0</v>
      </c>
      <c r="AL144" s="895"/>
      <c r="AM144" s="896"/>
      <c r="AN144" s="846" t="str">
        <f>IFERROR(IF($AJ144&gt;=1,VLOOKUP($C144,'R-7'!$H$9:$AD$1008,4,0),""),"")</f>
        <v/>
      </c>
      <c r="AO144" s="847"/>
      <c r="AP144" s="848"/>
      <c r="AQ144" s="241" t="str">
        <f>IFERROR(IF($AJ144&gt;=1,VLOOKUP($C144,'R-7'!$H$9:$AD$1008,6,0),""),"")</f>
        <v/>
      </c>
      <c r="AR144" s="883" t="str">
        <f>IFERROR(IF($AJ144&gt;=1,VLOOKUP($C144,'R-7'!$H$9:$AD$1008,7,0),""),"")</f>
        <v/>
      </c>
      <c r="AS144" s="885"/>
      <c r="AT144" s="846" t="str">
        <f>IFERROR(IF($AJ144&gt;=1,VLOOKUP($C144,'R-7'!$H$9:$AD$1008,9,0),""),"")</f>
        <v/>
      </c>
      <c r="AU144" s="847"/>
      <c r="AV144" s="848"/>
      <c r="AW144" s="844" t="str">
        <f>IFERROR(IF($AJ144&gt;=1,VLOOKUP($C144,'R-7'!$H$9:$AD$1008,14,0),""),"")</f>
        <v/>
      </c>
      <c r="AX144" s="844"/>
      <c r="AY144" s="844"/>
      <c r="AZ144" s="844"/>
      <c r="BA144" s="844"/>
      <c r="BB144" s="844"/>
      <c r="BC144" s="844"/>
      <c r="BD144" s="844"/>
      <c r="BE144" s="241">
        <f t="shared" si="99"/>
        <v>0</v>
      </c>
      <c r="BF144" s="845">
        <f>IFERROR(IF($BE144&gt;=1,VLOOKUP($D144,'R-8'!$G$13:$AG$1012,2,0),0),0)</f>
        <v>0</v>
      </c>
      <c r="BG144" s="845"/>
      <c r="BH144" s="845"/>
      <c r="BI144" s="846" t="str">
        <f>IFERROR(IF($BE144&gt;=1,VLOOKUP($D144,'R-8'!$G$13:$AG$1012,3,0),""),"")</f>
        <v/>
      </c>
      <c r="BJ144" s="847"/>
      <c r="BK144" s="847"/>
      <c r="BL144" s="848"/>
      <c r="BM144" s="844" t="str">
        <f>IFERROR(IF($BE144&gt;=1,VLOOKUP($D144,'R-8'!$G$13:$AG$1012,5,0),""),"")</f>
        <v/>
      </c>
      <c r="BN144" s="844"/>
      <c r="BO144" s="844" t="str">
        <f>IFERROR(IF($BE144&gt;=1,VLOOKUP($D144,'R-8'!$G$13:$AG$1012,6,0),""),"")</f>
        <v/>
      </c>
      <c r="BP144" s="844"/>
      <c r="BQ144" s="846" t="str">
        <f>IFERROR(IF($BE144&gt;=1,VLOOKUP($D144,'R-8'!$G$13:$AG$1012,2,0),""),"")</f>
        <v/>
      </c>
      <c r="BR144" s="847"/>
      <c r="BS144" s="848"/>
      <c r="BT144" s="844"/>
      <c r="BU144" s="844"/>
      <c r="BV144" s="844"/>
      <c r="BW144" s="844"/>
      <c r="BX144" s="844"/>
      <c r="BY144" s="844"/>
      <c r="BZ144" s="241">
        <f t="shared" si="100"/>
        <v>0</v>
      </c>
      <c r="CA144" s="845">
        <f>IFERROR(IF($BZ144&gt;=1,VLOOKUP($E144,'R-8क'!$G$10:$AA$1009,2,0),0),0)</f>
        <v>0</v>
      </c>
      <c r="CB144" s="845"/>
      <c r="CC144" s="845"/>
      <c r="CD144" s="846" t="str">
        <f>IFERROR(IF($BZ144&gt;=1,VLOOKUP($E144,'R-8क'!$G$10:$AA$1009,3,0),""),"")</f>
        <v/>
      </c>
      <c r="CE144" s="847"/>
      <c r="CF144" s="848"/>
      <c r="CG144" s="846" t="str">
        <f>IFERROR(IF($BZ144&gt;=1,VLOOKUP($E144,'R-8क'!$G$10:$AA$1009,4,0),""),"")</f>
        <v/>
      </c>
      <c r="CH144" s="847"/>
      <c r="CI144" s="847"/>
      <c r="CJ144" s="848"/>
      <c r="CK144" s="242" t="str">
        <f>IFERROR(IF($BZ144&gt;=1,VLOOKUP($E144,'R-8क'!$G$10:$AA$1009,6,0),""),"")</f>
        <v/>
      </c>
      <c r="CL144" s="243" t="str">
        <f>IFERROR(IF($BZ144&gt;=1,VLOOKUP($E144,'R-8क'!$G$10:$AA$1009,7,0),""),"")</f>
        <v/>
      </c>
      <c r="CM144" s="544" t="str">
        <f>IFERROR(IF($BZ144&gt;=1,VLOOKUP($E144,'R-8क'!$G$10:$AA$1009,8,0),""),"")</f>
        <v/>
      </c>
      <c r="CN144" s="545"/>
      <c r="CO144" s="849"/>
      <c r="CP144" s="850" t="str">
        <f>IFERROR(IF($BZ144&gt;=1,VLOOKUP($E144,'R-8क'!$G$10:$AA$1009,16,0),""),"")</f>
        <v/>
      </c>
      <c r="CQ144" s="850"/>
      <c r="CR144" s="850"/>
      <c r="CS144" s="851"/>
      <c r="CT144" s="85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97">
        <v>128</v>
      </c>
      <c r="DQ144" s="97">
        <f t="shared" si="101"/>
        <v>0</v>
      </c>
      <c r="DR144" s="97">
        <f t="shared" si="102"/>
        <v>0</v>
      </c>
      <c r="DS144" s="97">
        <f t="shared" si="103"/>
        <v>0</v>
      </c>
      <c r="DT144" s="97">
        <f t="shared" si="104"/>
        <v>0</v>
      </c>
      <c r="DU144" s="4">
        <f t="shared" si="105"/>
        <v>200</v>
      </c>
      <c r="DV144" s="4">
        <f t="shared" si="106"/>
        <v>0</v>
      </c>
      <c r="DW144" s="4">
        <f t="shared" si="107"/>
        <v>0</v>
      </c>
      <c r="DX144" s="4">
        <f t="shared" si="108"/>
        <v>0</v>
      </c>
    </row>
    <row r="145" spans="1:128" ht="24" customHeight="1" x14ac:dyDescent="0.25">
      <c r="A145" s="4">
        <f t="shared" si="96"/>
        <v>72</v>
      </c>
      <c r="B145" s="4">
        <f>IFERROR(IF($A$5&gt;=A145,SMALL('R-6'!$F$8:$F$1008,$A$6+A145),0),0)</f>
        <v>0</v>
      </c>
      <c r="C145" s="4">
        <f>IFERROR(IF(B$5&gt;=$A145,SMALL('R-7'!$G$9:$G$1008,B$6+$A145),0),0)</f>
        <v>0</v>
      </c>
      <c r="D145" s="4">
        <f>IFERROR(IF(C$5&gt;=$A145,SMALL('R-8'!$F$13:$F$1012,C$6+$A145),0),0)</f>
        <v>0</v>
      </c>
      <c r="E145" s="4">
        <f>IFERROR(IF(D$5&gt;=$A145,SMALL('R-8क'!$F$10:$F$1009,D$6+$A145),0),0)</f>
        <v>0</v>
      </c>
      <c r="F145" s="4">
        <f t="shared" si="63"/>
        <v>0</v>
      </c>
      <c r="G145" s="4">
        <f t="shared" si="93"/>
        <v>0</v>
      </c>
      <c r="H145" s="4">
        <f t="shared" si="94"/>
        <v>0</v>
      </c>
      <c r="I145" s="4">
        <f t="shared" si="95"/>
        <v>0</v>
      </c>
      <c r="O145" s="241">
        <f t="shared" si="97"/>
        <v>0</v>
      </c>
      <c r="P145" s="894">
        <f>IFERROR(IF($O145&gt;=1,VLOOKUP($B145,'R-6'!$G$8:$AL$1008,2,0),0),0)</f>
        <v>0</v>
      </c>
      <c r="Q145" s="895"/>
      <c r="R145" s="896"/>
      <c r="S145" s="846" t="str">
        <f>IFERROR(IF($O145&gt;=1,VLOOKUP($B145,'R-6'!$G$8:$AL$1008,4,0),""),"")</f>
        <v/>
      </c>
      <c r="T145" s="847"/>
      <c r="U145" s="848"/>
      <c r="V145" s="846" t="str">
        <f>IFERROR(IF($O145&gt;=1,VLOOKUP($B145,'R-6'!$G$8:$AL$1008,6,0),""),"")</f>
        <v/>
      </c>
      <c r="W145" s="897"/>
      <c r="X145" s="897"/>
      <c r="Y145" s="884" t="str">
        <f>IFERROR(IF($O145&gt;=1,VLOOKUP($B145,'R-6'!$G$8:$AL$1008,8,0),""),"")</f>
        <v/>
      </c>
      <c r="Z145" s="898"/>
      <c r="AA145" s="544" t="str">
        <f>IFERROR(IF($O145&gt;=1,VLOOKUP($B145,'R-6'!$G$8:$AL$1008,28,0),""),"")</f>
        <v/>
      </c>
      <c r="AB145" s="545"/>
      <c r="AC145" s="849"/>
      <c r="AD145" s="883"/>
      <c r="AE145" s="884"/>
      <c r="AF145" s="885"/>
      <c r="AG145" s="883"/>
      <c r="AH145" s="884"/>
      <c r="AI145" s="885"/>
      <c r="AJ145" s="241">
        <f t="shared" si="98"/>
        <v>0</v>
      </c>
      <c r="AK145" s="894">
        <f>IFERROR(IF($AJ145&gt;=1,VLOOKUP($C145,'R-7'!$H$9:$AD$1008,2,0),0),0)</f>
        <v>0</v>
      </c>
      <c r="AL145" s="895"/>
      <c r="AM145" s="896"/>
      <c r="AN145" s="846" t="str">
        <f>IFERROR(IF($AJ145&gt;=1,VLOOKUP($C145,'R-7'!$H$9:$AD$1008,4,0),""),"")</f>
        <v/>
      </c>
      <c r="AO145" s="847"/>
      <c r="AP145" s="848"/>
      <c r="AQ145" s="241" t="str">
        <f>IFERROR(IF($AJ145&gt;=1,VLOOKUP($C145,'R-7'!$H$9:$AD$1008,6,0),""),"")</f>
        <v/>
      </c>
      <c r="AR145" s="883" t="str">
        <f>IFERROR(IF($AJ145&gt;=1,VLOOKUP($C145,'R-7'!$H$9:$AD$1008,7,0),""),"")</f>
        <v/>
      </c>
      <c r="AS145" s="885"/>
      <c r="AT145" s="846" t="str">
        <f>IFERROR(IF($AJ145&gt;=1,VLOOKUP($C145,'R-7'!$H$9:$AD$1008,9,0),""),"")</f>
        <v/>
      </c>
      <c r="AU145" s="847"/>
      <c r="AV145" s="848"/>
      <c r="AW145" s="844" t="str">
        <f>IFERROR(IF($AJ145&gt;=1,VLOOKUP($C145,'R-7'!$H$9:$AD$1008,14,0),""),"")</f>
        <v/>
      </c>
      <c r="AX145" s="844"/>
      <c r="AY145" s="844"/>
      <c r="AZ145" s="844"/>
      <c r="BA145" s="844"/>
      <c r="BB145" s="844"/>
      <c r="BC145" s="844"/>
      <c r="BD145" s="844"/>
      <c r="BE145" s="241">
        <f t="shared" si="99"/>
        <v>0</v>
      </c>
      <c r="BF145" s="845">
        <f>IFERROR(IF($BE145&gt;=1,VLOOKUP($D145,'R-8'!$G$13:$AG$1012,2,0),0),0)</f>
        <v>0</v>
      </c>
      <c r="BG145" s="845"/>
      <c r="BH145" s="845"/>
      <c r="BI145" s="846" t="str">
        <f>IFERROR(IF($BE145&gt;=1,VLOOKUP($D145,'R-8'!$G$13:$AG$1012,3,0),""),"")</f>
        <v/>
      </c>
      <c r="BJ145" s="847"/>
      <c r="BK145" s="847"/>
      <c r="BL145" s="848"/>
      <c r="BM145" s="844" t="str">
        <f>IFERROR(IF($BE145&gt;=1,VLOOKUP($D145,'R-8'!$G$13:$AG$1012,5,0),""),"")</f>
        <v/>
      </c>
      <c r="BN145" s="844"/>
      <c r="BO145" s="844" t="str">
        <f>IFERROR(IF($BE145&gt;=1,VLOOKUP($D145,'R-8'!$G$13:$AG$1012,6,0),""),"")</f>
        <v/>
      </c>
      <c r="BP145" s="844"/>
      <c r="BQ145" s="846" t="str">
        <f>IFERROR(IF($BE145&gt;=1,VLOOKUP($D145,'R-8'!$G$13:$AG$1012,2,0),""),"")</f>
        <v/>
      </c>
      <c r="BR145" s="847"/>
      <c r="BS145" s="848"/>
      <c r="BT145" s="844"/>
      <c r="BU145" s="844"/>
      <c r="BV145" s="844"/>
      <c r="BW145" s="844"/>
      <c r="BX145" s="844"/>
      <c r="BY145" s="844"/>
      <c r="BZ145" s="241">
        <f t="shared" si="100"/>
        <v>0</v>
      </c>
      <c r="CA145" s="845">
        <f>IFERROR(IF($BZ145&gt;=1,VLOOKUP($E145,'R-8क'!$G$10:$AA$1009,2,0),0),0)</f>
        <v>0</v>
      </c>
      <c r="CB145" s="845"/>
      <c r="CC145" s="845"/>
      <c r="CD145" s="846" t="str">
        <f>IFERROR(IF($BZ145&gt;=1,VLOOKUP($E145,'R-8क'!$G$10:$AA$1009,3,0),""),"")</f>
        <v/>
      </c>
      <c r="CE145" s="847"/>
      <c r="CF145" s="848"/>
      <c r="CG145" s="846" t="str">
        <f>IFERROR(IF($BZ145&gt;=1,VLOOKUP($E145,'R-8क'!$G$10:$AA$1009,4,0),""),"")</f>
        <v/>
      </c>
      <c r="CH145" s="847"/>
      <c r="CI145" s="847"/>
      <c r="CJ145" s="848"/>
      <c r="CK145" s="242" t="str">
        <f>IFERROR(IF($BZ145&gt;=1,VLOOKUP($E145,'R-8क'!$G$10:$AA$1009,6,0),""),"")</f>
        <v/>
      </c>
      <c r="CL145" s="243" t="str">
        <f>IFERROR(IF($BZ145&gt;=1,VLOOKUP($E145,'R-8क'!$G$10:$AA$1009,7,0),""),"")</f>
        <v/>
      </c>
      <c r="CM145" s="544" t="str">
        <f>IFERROR(IF($BZ145&gt;=1,VLOOKUP($E145,'R-8क'!$G$10:$AA$1009,8,0),""),"")</f>
        <v/>
      </c>
      <c r="CN145" s="545"/>
      <c r="CO145" s="849"/>
      <c r="CP145" s="850" t="str">
        <f>IFERROR(IF($BZ145&gt;=1,VLOOKUP($E145,'R-8क'!$G$10:$AA$1009,16,0),""),"")</f>
        <v/>
      </c>
      <c r="CQ145" s="850"/>
      <c r="CR145" s="850"/>
      <c r="CS145" s="851"/>
      <c r="CT145" s="85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97">
        <v>129</v>
      </c>
      <c r="DQ145" s="97">
        <f t="shared" si="101"/>
        <v>0</v>
      </c>
      <c r="DR145" s="97">
        <f t="shared" si="102"/>
        <v>0</v>
      </c>
      <c r="DS145" s="97">
        <f t="shared" si="103"/>
        <v>0</v>
      </c>
      <c r="DT145" s="97">
        <f t="shared" si="104"/>
        <v>0</v>
      </c>
      <c r="DU145" s="4">
        <f t="shared" si="105"/>
        <v>200</v>
      </c>
      <c r="DV145" s="4">
        <f t="shared" si="106"/>
        <v>0</v>
      </c>
      <c r="DW145" s="4">
        <f t="shared" si="107"/>
        <v>0</v>
      </c>
      <c r="DX145" s="4">
        <f t="shared" si="108"/>
        <v>0</v>
      </c>
    </row>
    <row r="146" spans="1:128" ht="24" customHeight="1" x14ac:dyDescent="0.25">
      <c r="A146" s="4">
        <f t="shared" si="96"/>
        <v>73</v>
      </c>
      <c r="B146" s="4">
        <f>IFERROR(IF($A$5&gt;=A146,SMALL('R-6'!$F$8:$F$1008,$A$6+A146),0),0)</f>
        <v>0</v>
      </c>
      <c r="C146" s="4">
        <f>IFERROR(IF(B$5&gt;=$A146,SMALL('R-7'!$G$9:$G$1008,B$6+$A146),0),0)</f>
        <v>0</v>
      </c>
      <c r="D146" s="4">
        <f>IFERROR(IF(C$5&gt;=$A146,SMALL('R-8'!$F$13:$F$1012,C$6+$A146),0),0)</f>
        <v>0</v>
      </c>
      <c r="E146" s="4">
        <f>IFERROR(IF(D$5&gt;=$A146,SMALL('R-8क'!$F$10:$F$1009,D$6+$A146),0),0)</f>
        <v>0</v>
      </c>
      <c r="F146" s="4">
        <f t="shared" si="63"/>
        <v>0</v>
      </c>
      <c r="G146" s="4">
        <f t="shared" si="93"/>
        <v>0</v>
      </c>
      <c r="H146" s="4">
        <f t="shared" si="94"/>
        <v>0</v>
      </c>
      <c r="I146" s="4">
        <f t="shared" si="95"/>
        <v>0</v>
      </c>
      <c r="O146" s="241">
        <f t="shared" si="97"/>
        <v>0</v>
      </c>
      <c r="P146" s="894">
        <f>IFERROR(IF($O146&gt;=1,VLOOKUP($B146,'R-6'!$G$8:$AL$1008,2,0),0),0)</f>
        <v>0</v>
      </c>
      <c r="Q146" s="895"/>
      <c r="R146" s="896"/>
      <c r="S146" s="846" t="str">
        <f>IFERROR(IF($O146&gt;=1,VLOOKUP($B146,'R-6'!$G$8:$AL$1008,4,0),""),"")</f>
        <v/>
      </c>
      <c r="T146" s="847"/>
      <c r="U146" s="848"/>
      <c r="V146" s="846" t="str">
        <f>IFERROR(IF($O146&gt;=1,VLOOKUP($B146,'R-6'!$G$8:$AL$1008,6,0),""),"")</f>
        <v/>
      </c>
      <c r="W146" s="897"/>
      <c r="X146" s="897"/>
      <c r="Y146" s="884" t="str">
        <f>IFERROR(IF($O146&gt;=1,VLOOKUP($B146,'R-6'!$G$8:$AL$1008,8,0),""),"")</f>
        <v/>
      </c>
      <c r="Z146" s="898"/>
      <c r="AA146" s="544" t="str">
        <f>IFERROR(IF($O146&gt;=1,VLOOKUP($B146,'R-6'!$G$8:$AL$1008,28,0),""),"")</f>
        <v/>
      </c>
      <c r="AB146" s="545"/>
      <c r="AC146" s="849"/>
      <c r="AD146" s="883"/>
      <c r="AE146" s="884"/>
      <c r="AF146" s="885"/>
      <c r="AG146" s="883"/>
      <c r="AH146" s="884"/>
      <c r="AI146" s="885"/>
      <c r="AJ146" s="241">
        <f t="shared" si="98"/>
        <v>0</v>
      </c>
      <c r="AK146" s="894">
        <f>IFERROR(IF($AJ146&gt;=1,VLOOKUP($C146,'R-7'!$H$9:$AD$1008,2,0),0),0)</f>
        <v>0</v>
      </c>
      <c r="AL146" s="895"/>
      <c r="AM146" s="896"/>
      <c r="AN146" s="846" t="str">
        <f>IFERROR(IF($AJ146&gt;=1,VLOOKUP($C146,'R-7'!$H$9:$AD$1008,4,0),""),"")</f>
        <v/>
      </c>
      <c r="AO146" s="847"/>
      <c r="AP146" s="848"/>
      <c r="AQ146" s="241" t="str">
        <f>IFERROR(IF($AJ146&gt;=1,VLOOKUP($C146,'R-7'!$H$9:$AD$1008,6,0),""),"")</f>
        <v/>
      </c>
      <c r="AR146" s="883" t="str">
        <f>IFERROR(IF($AJ146&gt;=1,VLOOKUP($C146,'R-7'!$H$9:$AD$1008,7,0),""),"")</f>
        <v/>
      </c>
      <c r="AS146" s="885"/>
      <c r="AT146" s="846" t="str">
        <f>IFERROR(IF($AJ146&gt;=1,VLOOKUP($C146,'R-7'!$H$9:$AD$1008,9,0),""),"")</f>
        <v/>
      </c>
      <c r="AU146" s="847"/>
      <c r="AV146" s="848"/>
      <c r="AW146" s="844" t="str">
        <f>IFERROR(IF($AJ146&gt;=1,VLOOKUP($C146,'R-7'!$H$9:$AD$1008,14,0),""),"")</f>
        <v/>
      </c>
      <c r="AX146" s="844"/>
      <c r="AY146" s="844"/>
      <c r="AZ146" s="844"/>
      <c r="BA146" s="844"/>
      <c r="BB146" s="844"/>
      <c r="BC146" s="844"/>
      <c r="BD146" s="844"/>
      <c r="BE146" s="241">
        <f t="shared" si="99"/>
        <v>0</v>
      </c>
      <c r="BF146" s="845">
        <f>IFERROR(IF($BE146&gt;=1,VLOOKUP($D146,'R-8'!$G$13:$AG$1012,2,0),0),0)</f>
        <v>0</v>
      </c>
      <c r="BG146" s="845"/>
      <c r="BH146" s="845"/>
      <c r="BI146" s="846" t="str">
        <f>IFERROR(IF($BE146&gt;=1,VLOOKUP($D146,'R-8'!$G$13:$AG$1012,3,0),""),"")</f>
        <v/>
      </c>
      <c r="BJ146" s="847"/>
      <c r="BK146" s="847"/>
      <c r="BL146" s="848"/>
      <c r="BM146" s="844" t="str">
        <f>IFERROR(IF($BE146&gt;=1,VLOOKUP($D146,'R-8'!$G$13:$AG$1012,5,0),""),"")</f>
        <v/>
      </c>
      <c r="BN146" s="844"/>
      <c r="BO146" s="844" t="str">
        <f>IFERROR(IF($BE146&gt;=1,VLOOKUP($D146,'R-8'!$G$13:$AG$1012,6,0),""),"")</f>
        <v/>
      </c>
      <c r="BP146" s="844"/>
      <c r="BQ146" s="846" t="str">
        <f>IFERROR(IF($BE146&gt;=1,VLOOKUP($D146,'R-8'!$G$13:$AG$1012,2,0),""),"")</f>
        <v/>
      </c>
      <c r="BR146" s="847"/>
      <c r="BS146" s="848"/>
      <c r="BT146" s="844"/>
      <c r="BU146" s="844"/>
      <c r="BV146" s="844"/>
      <c r="BW146" s="844"/>
      <c r="BX146" s="844"/>
      <c r="BY146" s="844"/>
      <c r="BZ146" s="241">
        <f t="shared" si="100"/>
        <v>0</v>
      </c>
      <c r="CA146" s="845">
        <f>IFERROR(IF($BZ146&gt;=1,VLOOKUP($E146,'R-8क'!$G$10:$AA$1009,2,0),0),0)</f>
        <v>0</v>
      </c>
      <c r="CB146" s="845"/>
      <c r="CC146" s="845"/>
      <c r="CD146" s="846" t="str">
        <f>IFERROR(IF($BZ146&gt;=1,VLOOKUP($E146,'R-8क'!$G$10:$AA$1009,3,0),""),"")</f>
        <v/>
      </c>
      <c r="CE146" s="847"/>
      <c r="CF146" s="848"/>
      <c r="CG146" s="846" t="str">
        <f>IFERROR(IF($BZ146&gt;=1,VLOOKUP($E146,'R-8क'!$G$10:$AA$1009,4,0),""),"")</f>
        <v/>
      </c>
      <c r="CH146" s="847"/>
      <c r="CI146" s="847"/>
      <c r="CJ146" s="848"/>
      <c r="CK146" s="242" t="str">
        <f>IFERROR(IF($BZ146&gt;=1,VLOOKUP($E146,'R-8क'!$G$10:$AA$1009,6,0),""),"")</f>
        <v/>
      </c>
      <c r="CL146" s="243" t="str">
        <f>IFERROR(IF($BZ146&gt;=1,VLOOKUP($E146,'R-8क'!$G$10:$AA$1009,7,0),""),"")</f>
        <v/>
      </c>
      <c r="CM146" s="544" t="str">
        <f>IFERROR(IF($BZ146&gt;=1,VLOOKUP($E146,'R-8क'!$G$10:$AA$1009,8,0),""),"")</f>
        <v/>
      </c>
      <c r="CN146" s="545"/>
      <c r="CO146" s="849"/>
      <c r="CP146" s="850" t="str">
        <f>IFERROR(IF($BZ146&gt;=1,VLOOKUP($E146,'R-8क'!$G$10:$AA$1009,16,0),""),"")</f>
        <v/>
      </c>
      <c r="CQ146" s="850"/>
      <c r="CR146" s="850"/>
      <c r="CS146" s="851"/>
      <c r="CT146" s="851"/>
      <c r="CU146" s="31"/>
      <c r="CV146" s="31"/>
      <c r="CW146" s="31"/>
      <c r="CX146" s="31"/>
      <c r="CY146" s="31"/>
      <c r="CZ146" s="31"/>
      <c r="DA146" s="31"/>
      <c r="DB146" s="31"/>
      <c r="DC146" s="31"/>
      <c r="DD146" s="31"/>
      <c r="DE146" s="31"/>
      <c r="DF146" s="31"/>
      <c r="DG146" s="31"/>
      <c r="DH146" s="31"/>
      <c r="DI146" s="31"/>
      <c r="DJ146" s="31"/>
      <c r="DK146" s="31"/>
      <c r="DL146" s="31"/>
      <c r="DM146" s="31"/>
      <c r="DN146" s="31"/>
      <c r="DO146" s="31"/>
      <c r="DP146" s="97">
        <v>130</v>
      </c>
      <c r="DQ146" s="97">
        <f t="shared" si="101"/>
        <v>0</v>
      </c>
      <c r="DR146" s="97">
        <f t="shared" si="102"/>
        <v>0</v>
      </c>
      <c r="DS146" s="97">
        <f t="shared" si="103"/>
        <v>0</v>
      </c>
      <c r="DT146" s="97">
        <f t="shared" si="104"/>
        <v>0</v>
      </c>
      <c r="DU146" s="4">
        <f t="shared" si="105"/>
        <v>200</v>
      </c>
      <c r="DV146" s="4">
        <f t="shared" si="106"/>
        <v>0</v>
      </c>
      <c r="DW146" s="4">
        <f t="shared" si="107"/>
        <v>0</v>
      </c>
      <c r="DX146" s="4">
        <f t="shared" si="108"/>
        <v>0</v>
      </c>
    </row>
    <row r="147" spans="1:128" ht="24" customHeight="1" x14ac:dyDescent="0.25">
      <c r="A147" s="4">
        <f t="shared" si="96"/>
        <v>74</v>
      </c>
      <c r="B147" s="4">
        <f>IFERROR(IF($A$5&gt;=A147,SMALL('R-6'!$F$8:$F$1008,$A$6+A147),0),0)</f>
        <v>0</v>
      </c>
      <c r="C147" s="4">
        <f>IFERROR(IF(B$5&gt;=$A147,SMALL('R-7'!$G$9:$G$1008,B$6+$A147),0),0)</f>
        <v>0</v>
      </c>
      <c r="D147" s="4">
        <f>IFERROR(IF(C$5&gt;=$A147,SMALL('R-8'!$F$13:$F$1012,C$6+$A147),0),0)</f>
        <v>0</v>
      </c>
      <c r="E147" s="4">
        <f>IFERROR(IF(D$5&gt;=$A147,SMALL('R-8क'!$F$10:$F$1009,D$6+$A147),0),0)</f>
        <v>0</v>
      </c>
      <c r="F147" s="4">
        <f t="shared" si="63"/>
        <v>0</v>
      </c>
      <c r="G147" s="4">
        <f t="shared" si="93"/>
        <v>0</v>
      </c>
      <c r="H147" s="4">
        <f t="shared" si="94"/>
        <v>0</v>
      </c>
      <c r="I147" s="4">
        <f t="shared" si="95"/>
        <v>0</v>
      </c>
      <c r="O147" s="241">
        <f t="shared" si="97"/>
        <v>0</v>
      </c>
      <c r="P147" s="894">
        <f>IFERROR(IF($O147&gt;=1,VLOOKUP($B147,'R-6'!$G$8:$AL$1008,2,0),0),0)</f>
        <v>0</v>
      </c>
      <c r="Q147" s="895"/>
      <c r="R147" s="896"/>
      <c r="S147" s="846" t="str">
        <f>IFERROR(IF($O147&gt;=1,VLOOKUP($B147,'R-6'!$G$8:$AL$1008,4,0),""),"")</f>
        <v/>
      </c>
      <c r="T147" s="847"/>
      <c r="U147" s="848"/>
      <c r="V147" s="846" t="str">
        <f>IFERROR(IF($O147&gt;=1,VLOOKUP($B147,'R-6'!$G$8:$AL$1008,6,0),""),"")</f>
        <v/>
      </c>
      <c r="W147" s="897"/>
      <c r="X147" s="897"/>
      <c r="Y147" s="884" t="str">
        <f>IFERROR(IF($O147&gt;=1,VLOOKUP($B147,'R-6'!$G$8:$AL$1008,8,0),""),"")</f>
        <v/>
      </c>
      <c r="Z147" s="898"/>
      <c r="AA147" s="544" t="str">
        <f>IFERROR(IF($O147&gt;=1,VLOOKUP($B147,'R-6'!$G$8:$AL$1008,28,0),""),"")</f>
        <v/>
      </c>
      <c r="AB147" s="545"/>
      <c r="AC147" s="849"/>
      <c r="AD147" s="883"/>
      <c r="AE147" s="884"/>
      <c r="AF147" s="885"/>
      <c r="AG147" s="883"/>
      <c r="AH147" s="884"/>
      <c r="AI147" s="885"/>
      <c r="AJ147" s="241">
        <f t="shared" si="98"/>
        <v>0</v>
      </c>
      <c r="AK147" s="894">
        <f>IFERROR(IF($AJ147&gt;=1,VLOOKUP($C147,'R-7'!$H$9:$AD$1008,2,0),0),0)</f>
        <v>0</v>
      </c>
      <c r="AL147" s="895"/>
      <c r="AM147" s="896"/>
      <c r="AN147" s="846" t="str">
        <f>IFERROR(IF($AJ147&gt;=1,VLOOKUP($C147,'R-7'!$H$9:$AD$1008,4,0),""),"")</f>
        <v/>
      </c>
      <c r="AO147" s="847"/>
      <c r="AP147" s="848"/>
      <c r="AQ147" s="241" t="str">
        <f>IFERROR(IF($AJ147&gt;=1,VLOOKUP($C147,'R-7'!$H$9:$AD$1008,6,0),""),"")</f>
        <v/>
      </c>
      <c r="AR147" s="883" t="str">
        <f>IFERROR(IF($AJ147&gt;=1,VLOOKUP($C147,'R-7'!$H$9:$AD$1008,7,0),""),"")</f>
        <v/>
      </c>
      <c r="AS147" s="885"/>
      <c r="AT147" s="846" t="str">
        <f>IFERROR(IF($AJ147&gt;=1,VLOOKUP($C147,'R-7'!$H$9:$AD$1008,9,0),""),"")</f>
        <v/>
      </c>
      <c r="AU147" s="847"/>
      <c r="AV147" s="848"/>
      <c r="AW147" s="844" t="str">
        <f>IFERROR(IF($AJ147&gt;=1,VLOOKUP($C147,'R-7'!$H$9:$AD$1008,14,0),""),"")</f>
        <v/>
      </c>
      <c r="AX147" s="844"/>
      <c r="AY147" s="844"/>
      <c r="AZ147" s="844"/>
      <c r="BA147" s="844"/>
      <c r="BB147" s="844"/>
      <c r="BC147" s="844"/>
      <c r="BD147" s="844"/>
      <c r="BE147" s="241">
        <f t="shared" si="99"/>
        <v>0</v>
      </c>
      <c r="BF147" s="845">
        <f>IFERROR(IF($BE147&gt;=1,VLOOKUP($D147,'R-8'!$G$13:$AG$1012,2,0),0),0)</f>
        <v>0</v>
      </c>
      <c r="BG147" s="845"/>
      <c r="BH147" s="845"/>
      <c r="BI147" s="846" t="str">
        <f>IFERROR(IF($BE147&gt;=1,VLOOKUP($D147,'R-8'!$G$13:$AG$1012,3,0),""),"")</f>
        <v/>
      </c>
      <c r="BJ147" s="847"/>
      <c r="BK147" s="847"/>
      <c r="BL147" s="848"/>
      <c r="BM147" s="844" t="str">
        <f>IFERROR(IF($BE147&gt;=1,VLOOKUP($D147,'R-8'!$G$13:$AG$1012,5,0),""),"")</f>
        <v/>
      </c>
      <c r="BN147" s="844"/>
      <c r="BO147" s="844" t="str">
        <f>IFERROR(IF($BE147&gt;=1,VLOOKUP($D147,'R-8'!$G$13:$AG$1012,6,0),""),"")</f>
        <v/>
      </c>
      <c r="BP147" s="844"/>
      <c r="BQ147" s="846" t="str">
        <f>IFERROR(IF($BE147&gt;=1,VLOOKUP($D147,'R-8'!$G$13:$AG$1012,2,0),""),"")</f>
        <v/>
      </c>
      <c r="BR147" s="847"/>
      <c r="BS147" s="848"/>
      <c r="BT147" s="844"/>
      <c r="BU147" s="844"/>
      <c r="BV147" s="844"/>
      <c r="BW147" s="844"/>
      <c r="BX147" s="844"/>
      <c r="BY147" s="844"/>
      <c r="BZ147" s="241">
        <f t="shared" si="100"/>
        <v>0</v>
      </c>
      <c r="CA147" s="845">
        <f>IFERROR(IF($BZ147&gt;=1,VLOOKUP($E147,'R-8क'!$G$10:$AA$1009,2,0),0),0)</f>
        <v>0</v>
      </c>
      <c r="CB147" s="845"/>
      <c r="CC147" s="845"/>
      <c r="CD147" s="846" t="str">
        <f>IFERROR(IF($BZ147&gt;=1,VLOOKUP($E147,'R-8क'!$G$10:$AA$1009,3,0),""),"")</f>
        <v/>
      </c>
      <c r="CE147" s="847"/>
      <c r="CF147" s="848"/>
      <c r="CG147" s="846" t="str">
        <f>IFERROR(IF($BZ147&gt;=1,VLOOKUP($E147,'R-8क'!$G$10:$AA$1009,4,0),""),"")</f>
        <v/>
      </c>
      <c r="CH147" s="847"/>
      <c r="CI147" s="847"/>
      <c r="CJ147" s="848"/>
      <c r="CK147" s="242" t="str">
        <f>IFERROR(IF($BZ147&gt;=1,VLOOKUP($E147,'R-8क'!$G$10:$AA$1009,6,0),""),"")</f>
        <v/>
      </c>
      <c r="CL147" s="243" t="str">
        <f>IFERROR(IF($BZ147&gt;=1,VLOOKUP($E147,'R-8क'!$G$10:$AA$1009,7,0),""),"")</f>
        <v/>
      </c>
      <c r="CM147" s="544" t="str">
        <f>IFERROR(IF($BZ147&gt;=1,VLOOKUP($E147,'R-8क'!$G$10:$AA$1009,8,0),""),"")</f>
        <v/>
      </c>
      <c r="CN147" s="545"/>
      <c r="CO147" s="849"/>
      <c r="CP147" s="850" t="str">
        <f>IFERROR(IF($BZ147&gt;=1,VLOOKUP($E147,'R-8क'!$G$10:$AA$1009,16,0),""),"")</f>
        <v/>
      </c>
      <c r="CQ147" s="850"/>
      <c r="CR147" s="850"/>
      <c r="CS147" s="851"/>
      <c r="CT147" s="85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97">
        <v>131</v>
      </c>
      <c r="DQ147" s="97">
        <f t="shared" si="101"/>
        <v>0</v>
      </c>
      <c r="DR147" s="97">
        <f t="shared" si="102"/>
        <v>0</v>
      </c>
      <c r="DS147" s="97">
        <f t="shared" si="103"/>
        <v>0</v>
      </c>
      <c r="DT147" s="97">
        <f t="shared" si="104"/>
        <v>0</v>
      </c>
      <c r="DU147" s="4">
        <f t="shared" si="105"/>
        <v>200</v>
      </c>
      <c r="DV147" s="4">
        <f t="shared" si="106"/>
        <v>0</v>
      </c>
      <c r="DW147" s="4">
        <f t="shared" si="107"/>
        <v>0</v>
      </c>
      <c r="DX147" s="4">
        <f t="shared" si="108"/>
        <v>0</v>
      </c>
    </row>
    <row r="148" spans="1:128" ht="24" customHeight="1" x14ac:dyDescent="0.25">
      <c r="A148" s="4">
        <f t="shared" si="96"/>
        <v>75</v>
      </c>
      <c r="B148" s="4">
        <f>IFERROR(IF($A$5&gt;=A148,SMALL('R-6'!$F$8:$F$1008,$A$6+A148),0),0)</f>
        <v>0</v>
      </c>
      <c r="C148" s="4">
        <f>IFERROR(IF(B$5&gt;=$A148,SMALL('R-7'!$G$9:$G$1008,B$6+$A148),0),0)</f>
        <v>0</v>
      </c>
      <c r="D148" s="4">
        <f>IFERROR(IF(C$5&gt;=$A148,SMALL('R-8'!$F$13:$F$1012,C$6+$A148),0),0)</f>
        <v>0</v>
      </c>
      <c r="E148" s="4">
        <f>IFERROR(IF(D$5&gt;=$A148,SMALL('R-8क'!$F$10:$F$1009,D$6+$A148),0),0)</f>
        <v>0</v>
      </c>
      <c r="F148" s="4">
        <f t="shared" ref="F148:F211" si="109">F147</f>
        <v>0</v>
      </c>
      <c r="G148" s="4">
        <f t="shared" si="93"/>
        <v>0</v>
      </c>
      <c r="H148" s="4">
        <f t="shared" si="94"/>
        <v>0</v>
      </c>
      <c r="I148" s="4">
        <f t="shared" si="95"/>
        <v>0</v>
      </c>
      <c r="O148" s="241">
        <f t="shared" si="97"/>
        <v>0</v>
      </c>
      <c r="P148" s="894">
        <f>IFERROR(IF($O148&gt;=1,VLOOKUP($B148,'R-6'!$G$8:$AL$1008,2,0),0),0)</f>
        <v>0</v>
      </c>
      <c r="Q148" s="895"/>
      <c r="R148" s="896"/>
      <c r="S148" s="846" t="str">
        <f>IFERROR(IF($O148&gt;=1,VLOOKUP($B148,'R-6'!$G$8:$AL$1008,4,0),""),"")</f>
        <v/>
      </c>
      <c r="T148" s="847"/>
      <c r="U148" s="848"/>
      <c r="V148" s="846" t="str">
        <f>IFERROR(IF($O148&gt;=1,VLOOKUP($B148,'R-6'!$G$8:$AL$1008,6,0),""),"")</f>
        <v/>
      </c>
      <c r="W148" s="897"/>
      <c r="X148" s="897"/>
      <c r="Y148" s="884" t="str">
        <f>IFERROR(IF($O148&gt;=1,VLOOKUP($B148,'R-6'!$G$8:$AL$1008,8,0),""),"")</f>
        <v/>
      </c>
      <c r="Z148" s="898"/>
      <c r="AA148" s="544" t="str">
        <f>IFERROR(IF($O148&gt;=1,VLOOKUP($B148,'R-6'!$G$8:$AL$1008,28,0),""),"")</f>
        <v/>
      </c>
      <c r="AB148" s="545"/>
      <c r="AC148" s="849"/>
      <c r="AD148" s="883"/>
      <c r="AE148" s="884"/>
      <c r="AF148" s="885"/>
      <c r="AG148" s="883"/>
      <c r="AH148" s="884"/>
      <c r="AI148" s="885"/>
      <c r="AJ148" s="241">
        <f t="shared" si="98"/>
        <v>0</v>
      </c>
      <c r="AK148" s="894">
        <f>IFERROR(IF($AJ148&gt;=1,VLOOKUP($C148,'R-7'!$H$9:$AD$1008,2,0),0),0)</f>
        <v>0</v>
      </c>
      <c r="AL148" s="895"/>
      <c r="AM148" s="896"/>
      <c r="AN148" s="846" t="str">
        <f>IFERROR(IF($AJ148&gt;=1,VLOOKUP($C148,'R-7'!$H$9:$AD$1008,4,0),""),"")</f>
        <v/>
      </c>
      <c r="AO148" s="847"/>
      <c r="AP148" s="848"/>
      <c r="AQ148" s="241" t="str">
        <f>IFERROR(IF($AJ148&gt;=1,VLOOKUP($C148,'R-7'!$H$9:$AD$1008,6,0),""),"")</f>
        <v/>
      </c>
      <c r="AR148" s="883" t="str">
        <f>IFERROR(IF($AJ148&gt;=1,VLOOKUP($C148,'R-7'!$H$9:$AD$1008,7,0),""),"")</f>
        <v/>
      </c>
      <c r="AS148" s="885"/>
      <c r="AT148" s="846" t="str">
        <f>IFERROR(IF($AJ148&gt;=1,VLOOKUP($C148,'R-7'!$H$9:$AD$1008,9,0),""),"")</f>
        <v/>
      </c>
      <c r="AU148" s="847"/>
      <c r="AV148" s="848"/>
      <c r="AW148" s="844" t="str">
        <f>IFERROR(IF($AJ148&gt;=1,VLOOKUP($C148,'R-7'!$H$9:$AD$1008,14,0),""),"")</f>
        <v/>
      </c>
      <c r="AX148" s="844"/>
      <c r="AY148" s="844"/>
      <c r="AZ148" s="844"/>
      <c r="BA148" s="844"/>
      <c r="BB148" s="844"/>
      <c r="BC148" s="844"/>
      <c r="BD148" s="844"/>
      <c r="BE148" s="241">
        <f t="shared" si="99"/>
        <v>0</v>
      </c>
      <c r="BF148" s="845">
        <f>IFERROR(IF($BE148&gt;=1,VLOOKUP($D148,'R-8'!$G$13:$AG$1012,2,0),0),0)</f>
        <v>0</v>
      </c>
      <c r="BG148" s="845"/>
      <c r="BH148" s="845"/>
      <c r="BI148" s="846" t="str">
        <f>IFERROR(IF($BE148&gt;=1,VLOOKUP($D148,'R-8'!$G$13:$AG$1012,3,0),""),"")</f>
        <v/>
      </c>
      <c r="BJ148" s="847"/>
      <c r="BK148" s="847"/>
      <c r="BL148" s="848"/>
      <c r="BM148" s="844" t="str">
        <f>IFERROR(IF($BE148&gt;=1,VLOOKUP($D148,'R-8'!$G$13:$AG$1012,5,0),""),"")</f>
        <v/>
      </c>
      <c r="BN148" s="844"/>
      <c r="BO148" s="844" t="str">
        <f>IFERROR(IF($BE148&gt;=1,VLOOKUP($D148,'R-8'!$G$13:$AG$1012,6,0),""),"")</f>
        <v/>
      </c>
      <c r="BP148" s="844"/>
      <c r="BQ148" s="846" t="str">
        <f>IFERROR(IF($BE148&gt;=1,VLOOKUP($D148,'R-8'!$G$13:$AG$1012,2,0),""),"")</f>
        <v/>
      </c>
      <c r="BR148" s="847"/>
      <c r="BS148" s="848"/>
      <c r="BT148" s="844"/>
      <c r="BU148" s="844"/>
      <c r="BV148" s="844"/>
      <c r="BW148" s="844"/>
      <c r="BX148" s="844"/>
      <c r="BY148" s="844"/>
      <c r="BZ148" s="241">
        <f t="shared" si="100"/>
        <v>0</v>
      </c>
      <c r="CA148" s="845">
        <f>IFERROR(IF($BZ148&gt;=1,VLOOKUP($E148,'R-8क'!$G$10:$AA$1009,2,0),0),0)</f>
        <v>0</v>
      </c>
      <c r="CB148" s="845"/>
      <c r="CC148" s="845"/>
      <c r="CD148" s="846" t="str">
        <f>IFERROR(IF($BZ148&gt;=1,VLOOKUP($E148,'R-8क'!$G$10:$AA$1009,3,0),""),"")</f>
        <v/>
      </c>
      <c r="CE148" s="847"/>
      <c r="CF148" s="848"/>
      <c r="CG148" s="846" t="str">
        <f>IFERROR(IF($BZ148&gt;=1,VLOOKUP($E148,'R-8क'!$G$10:$AA$1009,4,0),""),"")</f>
        <v/>
      </c>
      <c r="CH148" s="847"/>
      <c r="CI148" s="847"/>
      <c r="CJ148" s="848"/>
      <c r="CK148" s="242" t="str">
        <f>IFERROR(IF($BZ148&gt;=1,VLOOKUP($E148,'R-8क'!$G$10:$AA$1009,6,0),""),"")</f>
        <v/>
      </c>
      <c r="CL148" s="243" t="str">
        <f>IFERROR(IF($BZ148&gt;=1,VLOOKUP($E148,'R-8क'!$G$10:$AA$1009,7,0),""),"")</f>
        <v/>
      </c>
      <c r="CM148" s="544" t="str">
        <f>IFERROR(IF($BZ148&gt;=1,VLOOKUP($E148,'R-8क'!$G$10:$AA$1009,8,0),""),"")</f>
        <v/>
      </c>
      <c r="CN148" s="545"/>
      <c r="CO148" s="849"/>
      <c r="CP148" s="850" t="str">
        <f>IFERROR(IF($BZ148&gt;=1,VLOOKUP($E148,'R-8क'!$G$10:$AA$1009,16,0),""),"")</f>
        <v/>
      </c>
      <c r="CQ148" s="850"/>
      <c r="CR148" s="850"/>
      <c r="CS148" s="851"/>
      <c r="CT148" s="851"/>
      <c r="CU148" s="31"/>
      <c r="CV148" s="31"/>
      <c r="CW148" s="31"/>
      <c r="CX148" s="31"/>
      <c r="CY148" s="31"/>
      <c r="CZ148" s="31"/>
      <c r="DA148" s="31"/>
      <c r="DB148" s="31"/>
      <c r="DC148" s="31"/>
      <c r="DD148" s="31"/>
      <c r="DE148" s="31"/>
      <c r="DF148" s="31"/>
      <c r="DG148" s="31"/>
      <c r="DH148" s="31"/>
      <c r="DI148" s="31"/>
      <c r="DJ148" s="31"/>
      <c r="DK148" s="31"/>
      <c r="DL148" s="31"/>
      <c r="DM148" s="31"/>
      <c r="DN148" s="31"/>
      <c r="DO148" s="31"/>
      <c r="DP148" s="97">
        <v>132</v>
      </c>
      <c r="DQ148" s="97">
        <f t="shared" si="101"/>
        <v>0</v>
      </c>
      <c r="DR148" s="97">
        <f t="shared" si="102"/>
        <v>0</v>
      </c>
      <c r="DS148" s="97">
        <f t="shared" si="103"/>
        <v>0</v>
      </c>
      <c r="DT148" s="97">
        <f t="shared" si="104"/>
        <v>0</v>
      </c>
      <c r="DU148" s="4">
        <f t="shared" si="105"/>
        <v>200</v>
      </c>
      <c r="DV148" s="4">
        <f t="shared" si="106"/>
        <v>0</v>
      </c>
      <c r="DW148" s="4">
        <f t="shared" si="107"/>
        <v>0</v>
      </c>
      <c r="DX148" s="4">
        <f t="shared" si="108"/>
        <v>0</v>
      </c>
    </row>
    <row r="149" spans="1:128" ht="24" customHeight="1" x14ac:dyDescent="0.25">
      <c r="A149" s="4">
        <f t="shared" si="96"/>
        <v>76</v>
      </c>
      <c r="B149" s="4">
        <f>IFERROR(IF($A$5&gt;=A149,SMALL('R-6'!$F$8:$F$1008,$A$6+A149),0),0)</f>
        <v>0</v>
      </c>
      <c r="C149" s="4">
        <f>IFERROR(IF(B$5&gt;=$A149,SMALL('R-7'!$G$9:$G$1008,B$6+$A149),0),0)</f>
        <v>0</v>
      </c>
      <c r="D149" s="4">
        <f>IFERROR(IF(C$5&gt;=$A149,SMALL('R-8'!$F$13:$F$1012,C$6+$A149),0),0)</f>
        <v>0</v>
      </c>
      <c r="E149" s="4">
        <f>IFERROR(IF(D$5&gt;=$A149,SMALL('R-8क'!$F$10:$F$1009,D$6+$A149),0),0)</f>
        <v>0</v>
      </c>
      <c r="F149" s="4">
        <f t="shared" si="109"/>
        <v>0</v>
      </c>
      <c r="G149" s="4">
        <f t="shared" si="93"/>
        <v>0</v>
      </c>
      <c r="H149" s="4">
        <f t="shared" si="94"/>
        <v>0</v>
      </c>
      <c r="I149" s="4">
        <f t="shared" si="95"/>
        <v>0</v>
      </c>
      <c r="O149" s="241">
        <f t="shared" si="97"/>
        <v>0</v>
      </c>
      <c r="P149" s="894">
        <f>IFERROR(IF($O149&gt;=1,VLOOKUP($B149,'R-6'!$G$8:$AL$1008,2,0),0),0)</f>
        <v>0</v>
      </c>
      <c r="Q149" s="895"/>
      <c r="R149" s="896"/>
      <c r="S149" s="846" t="str">
        <f>IFERROR(IF($O149&gt;=1,VLOOKUP($B149,'R-6'!$G$8:$AL$1008,4,0),""),"")</f>
        <v/>
      </c>
      <c r="T149" s="847"/>
      <c r="U149" s="848"/>
      <c r="V149" s="846" t="str">
        <f>IFERROR(IF($O149&gt;=1,VLOOKUP($B149,'R-6'!$G$8:$AL$1008,6,0),""),"")</f>
        <v/>
      </c>
      <c r="W149" s="897"/>
      <c r="X149" s="897"/>
      <c r="Y149" s="884" t="str">
        <f>IFERROR(IF($O149&gt;=1,VLOOKUP($B149,'R-6'!$G$8:$AL$1008,8,0),""),"")</f>
        <v/>
      </c>
      <c r="Z149" s="898"/>
      <c r="AA149" s="544" t="str">
        <f>IFERROR(IF($O149&gt;=1,VLOOKUP($B149,'R-6'!$G$8:$AL$1008,28,0),""),"")</f>
        <v/>
      </c>
      <c r="AB149" s="545"/>
      <c r="AC149" s="849"/>
      <c r="AD149" s="883"/>
      <c r="AE149" s="884"/>
      <c r="AF149" s="885"/>
      <c r="AG149" s="883"/>
      <c r="AH149" s="884"/>
      <c r="AI149" s="885"/>
      <c r="AJ149" s="241">
        <f t="shared" si="98"/>
        <v>0</v>
      </c>
      <c r="AK149" s="894">
        <f>IFERROR(IF($AJ149&gt;=1,VLOOKUP($C149,'R-7'!$H$9:$AD$1008,2,0),0),0)</f>
        <v>0</v>
      </c>
      <c r="AL149" s="895"/>
      <c r="AM149" s="896"/>
      <c r="AN149" s="846" t="str">
        <f>IFERROR(IF($AJ149&gt;=1,VLOOKUP($C149,'R-7'!$H$9:$AD$1008,4,0),""),"")</f>
        <v/>
      </c>
      <c r="AO149" s="847"/>
      <c r="AP149" s="848"/>
      <c r="AQ149" s="241" t="str">
        <f>IFERROR(IF($AJ149&gt;=1,VLOOKUP($C149,'R-7'!$H$9:$AD$1008,6,0),""),"")</f>
        <v/>
      </c>
      <c r="AR149" s="883" t="str">
        <f>IFERROR(IF($AJ149&gt;=1,VLOOKUP($C149,'R-7'!$H$9:$AD$1008,7,0),""),"")</f>
        <v/>
      </c>
      <c r="AS149" s="885"/>
      <c r="AT149" s="846" t="str">
        <f>IFERROR(IF($AJ149&gt;=1,VLOOKUP($C149,'R-7'!$H$9:$AD$1008,9,0),""),"")</f>
        <v/>
      </c>
      <c r="AU149" s="847"/>
      <c r="AV149" s="848"/>
      <c r="AW149" s="844" t="str">
        <f>IFERROR(IF($AJ149&gt;=1,VLOOKUP($C149,'R-7'!$H$9:$AD$1008,14,0),""),"")</f>
        <v/>
      </c>
      <c r="AX149" s="844"/>
      <c r="AY149" s="844"/>
      <c r="AZ149" s="844"/>
      <c r="BA149" s="844"/>
      <c r="BB149" s="844"/>
      <c r="BC149" s="844"/>
      <c r="BD149" s="844"/>
      <c r="BE149" s="241">
        <f t="shared" si="99"/>
        <v>0</v>
      </c>
      <c r="BF149" s="845">
        <f>IFERROR(IF($BE149&gt;=1,VLOOKUP($D149,'R-8'!$G$13:$AG$1012,2,0),0),0)</f>
        <v>0</v>
      </c>
      <c r="BG149" s="845"/>
      <c r="BH149" s="845"/>
      <c r="BI149" s="846" t="str">
        <f>IFERROR(IF($BE149&gt;=1,VLOOKUP($D149,'R-8'!$G$13:$AG$1012,3,0),""),"")</f>
        <v/>
      </c>
      <c r="BJ149" s="847"/>
      <c r="BK149" s="847"/>
      <c r="BL149" s="848"/>
      <c r="BM149" s="844" t="str">
        <f>IFERROR(IF($BE149&gt;=1,VLOOKUP($D149,'R-8'!$G$13:$AG$1012,5,0),""),"")</f>
        <v/>
      </c>
      <c r="BN149" s="844"/>
      <c r="BO149" s="844" t="str">
        <f>IFERROR(IF($BE149&gt;=1,VLOOKUP($D149,'R-8'!$G$13:$AG$1012,6,0),""),"")</f>
        <v/>
      </c>
      <c r="BP149" s="844"/>
      <c r="BQ149" s="846" t="str">
        <f>IFERROR(IF($BE149&gt;=1,VLOOKUP($D149,'R-8'!$G$13:$AG$1012,2,0),""),"")</f>
        <v/>
      </c>
      <c r="BR149" s="847"/>
      <c r="BS149" s="848"/>
      <c r="BT149" s="844"/>
      <c r="BU149" s="844"/>
      <c r="BV149" s="844"/>
      <c r="BW149" s="844"/>
      <c r="BX149" s="844"/>
      <c r="BY149" s="844"/>
      <c r="BZ149" s="241">
        <f t="shared" si="100"/>
        <v>0</v>
      </c>
      <c r="CA149" s="845">
        <f>IFERROR(IF($BZ149&gt;=1,VLOOKUP($E149,'R-8क'!$G$10:$AA$1009,2,0),0),0)</f>
        <v>0</v>
      </c>
      <c r="CB149" s="845"/>
      <c r="CC149" s="845"/>
      <c r="CD149" s="846" t="str">
        <f>IFERROR(IF($BZ149&gt;=1,VLOOKUP($E149,'R-8क'!$G$10:$AA$1009,3,0),""),"")</f>
        <v/>
      </c>
      <c r="CE149" s="847"/>
      <c r="CF149" s="848"/>
      <c r="CG149" s="846" t="str">
        <f>IFERROR(IF($BZ149&gt;=1,VLOOKUP($E149,'R-8क'!$G$10:$AA$1009,4,0),""),"")</f>
        <v/>
      </c>
      <c r="CH149" s="847"/>
      <c r="CI149" s="847"/>
      <c r="CJ149" s="848"/>
      <c r="CK149" s="242" t="str">
        <f>IFERROR(IF($BZ149&gt;=1,VLOOKUP($E149,'R-8क'!$G$10:$AA$1009,6,0),""),"")</f>
        <v/>
      </c>
      <c r="CL149" s="243" t="str">
        <f>IFERROR(IF($BZ149&gt;=1,VLOOKUP($E149,'R-8क'!$G$10:$AA$1009,7,0),""),"")</f>
        <v/>
      </c>
      <c r="CM149" s="544" t="str">
        <f>IFERROR(IF($BZ149&gt;=1,VLOOKUP($E149,'R-8क'!$G$10:$AA$1009,8,0),""),"")</f>
        <v/>
      </c>
      <c r="CN149" s="545"/>
      <c r="CO149" s="849"/>
      <c r="CP149" s="850" t="str">
        <f>IFERROR(IF($BZ149&gt;=1,VLOOKUP($E149,'R-8क'!$G$10:$AA$1009,16,0),""),"")</f>
        <v/>
      </c>
      <c r="CQ149" s="850"/>
      <c r="CR149" s="850"/>
      <c r="CS149" s="851"/>
      <c r="CT149" s="851"/>
      <c r="CU149" s="31"/>
      <c r="CV149" s="31"/>
      <c r="CW149" s="31"/>
      <c r="CX149" s="31"/>
      <c r="CY149" s="31"/>
      <c r="CZ149" s="31"/>
      <c r="DA149" s="31"/>
      <c r="DB149" s="31"/>
      <c r="DC149" s="31"/>
      <c r="DD149" s="31"/>
      <c r="DE149" s="31"/>
      <c r="DF149" s="31"/>
      <c r="DG149" s="31"/>
      <c r="DH149" s="31"/>
      <c r="DI149" s="31"/>
      <c r="DJ149" s="31"/>
      <c r="DK149" s="31"/>
      <c r="DL149" s="31"/>
      <c r="DM149" s="31"/>
      <c r="DN149" s="31"/>
      <c r="DO149" s="31"/>
      <c r="DP149" s="97">
        <v>133</v>
      </c>
      <c r="DQ149" s="97">
        <f t="shared" si="101"/>
        <v>0</v>
      </c>
      <c r="DR149" s="97">
        <f t="shared" si="102"/>
        <v>0</v>
      </c>
      <c r="DS149" s="97">
        <f t="shared" si="103"/>
        <v>0</v>
      </c>
      <c r="DT149" s="97">
        <f t="shared" si="104"/>
        <v>0</v>
      </c>
      <c r="DU149" s="4">
        <f t="shared" si="105"/>
        <v>200</v>
      </c>
      <c r="DV149" s="4">
        <f t="shared" si="106"/>
        <v>0</v>
      </c>
      <c r="DW149" s="4">
        <f t="shared" si="107"/>
        <v>0</v>
      </c>
      <c r="DX149" s="4">
        <f t="shared" si="108"/>
        <v>0</v>
      </c>
    </row>
    <row r="150" spans="1:128" ht="24" customHeight="1" x14ac:dyDescent="0.25">
      <c r="A150" s="4">
        <f t="shared" si="96"/>
        <v>77</v>
      </c>
      <c r="B150" s="4">
        <f>IFERROR(IF($A$5&gt;=A150,SMALL('R-6'!$F$8:$F$1008,$A$6+A150),0),0)</f>
        <v>0</v>
      </c>
      <c r="C150" s="4">
        <f>IFERROR(IF(B$5&gt;=$A150,SMALL('R-7'!$G$9:$G$1008,B$6+$A150),0),0)</f>
        <v>0</v>
      </c>
      <c r="D150" s="4">
        <f>IFERROR(IF(C$5&gt;=$A150,SMALL('R-8'!$F$13:$F$1012,C$6+$A150),0),0)</f>
        <v>0</v>
      </c>
      <c r="E150" s="4">
        <f>IFERROR(IF(D$5&gt;=$A150,SMALL('R-8क'!$F$10:$F$1009,D$6+$A150),0),0)</f>
        <v>0</v>
      </c>
      <c r="F150" s="4">
        <f t="shared" si="109"/>
        <v>0</v>
      </c>
      <c r="G150" s="4">
        <f t="shared" si="93"/>
        <v>0</v>
      </c>
      <c r="H150" s="4">
        <f t="shared" si="94"/>
        <v>0</v>
      </c>
      <c r="I150" s="4">
        <f t="shared" si="95"/>
        <v>0</v>
      </c>
      <c r="O150" s="241">
        <f t="shared" si="97"/>
        <v>0</v>
      </c>
      <c r="P150" s="894">
        <f>IFERROR(IF($O150&gt;=1,VLOOKUP($B150,'R-6'!$G$8:$AL$1008,2,0),0),0)</f>
        <v>0</v>
      </c>
      <c r="Q150" s="895"/>
      <c r="R150" s="896"/>
      <c r="S150" s="846" t="str">
        <f>IFERROR(IF($O150&gt;=1,VLOOKUP($B150,'R-6'!$G$8:$AL$1008,4,0),""),"")</f>
        <v/>
      </c>
      <c r="T150" s="847"/>
      <c r="U150" s="848"/>
      <c r="V150" s="846" t="str">
        <f>IFERROR(IF($O150&gt;=1,VLOOKUP($B150,'R-6'!$G$8:$AL$1008,6,0),""),"")</f>
        <v/>
      </c>
      <c r="W150" s="897"/>
      <c r="X150" s="897"/>
      <c r="Y150" s="884" t="str">
        <f>IFERROR(IF($O150&gt;=1,VLOOKUP($B150,'R-6'!$G$8:$AL$1008,8,0),""),"")</f>
        <v/>
      </c>
      <c r="Z150" s="898"/>
      <c r="AA150" s="544" t="str">
        <f>IFERROR(IF($O150&gt;=1,VLOOKUP($B150,'R-6'!$G$8:$AL$1008,28,0),""),"")</f>
        <v/>
      </c>
      <c r="AB150" s="545"/>
      <c r="AC150" s="849"/>
      <c r="AD150" s="883"/>
      <c r="AE150" s="884"/>
      <c r="AF150" s="885"/>
      <c r="AG150" s="883"/>
      <c r="AH150" s="884"/>
      <c r="AI150" s="885"/>
      <c r="AJ150" s="241">
        <f t="shared" si="98"/>
        <v>0</v>
      </c>
      <c r="AK150" s="894">
        <f>IFERROR(IF($AJ150&gt;=1,VLOOKUP($C150,'R-7'!$H$9:$AD$1008,2,0),0),0)</f>
        <v>0</v>
      </c>
      <c r="AL150" s="895"/>
      <c r="AM150" s="896"/>
      <c r="AN150" s="846" t="str">
        <f>IFERROR(IF($AJ150&gt;=1,VLOOKUP($C150,'R-7'!$H$9:$AD$1008,4,0),""),"")</f>
        <v/>
      </c>
      <c r="AO150" s="847"/>
      <c r="AP150" s="848"/>
      <c r="AQ150" s="241" t="str">
        <f>IFERROR(IF($AJ150&gt;=1,VLOOKUP($C150,'R-7'!$H$9:$AD$1008,6,0),""),"")</f>
        <v/>
      </c>
      <c r="AR150" s="883" t="str">
        <f>IFERROR(IF($AJ150&gt;=1,VLOOKUP($C150,'R-7'!$H$9:$AD$1008,7,0),""),"")</f>
        <v/>
      </c>
      <c r="AS150" s="885"/>
      <c r="AT150" s="846" t="str">
        <f>IFERROR(IF($AJ150&gt;=1,VLOOKUP($C150,'R-7'!$H$9:$AD$1008,9,0),""),"")</f>
        <v/>
      </c>
      <c r="AU150" s="847"/>
      <c r="AV150" s="848"/>
      <c r="AW150" s="844" t="str">
        <f>IFERROR(IF($AJ150&gt;=1,VLOOKUP($C150,'R-7'!$H$9:$AD$1008,14,0),""),"")</f>
        <v/>
      </c>
      <c r="AX150" s="844"/>
      <c r="AY150" s="844"/>
      <c r="AZ150" s="844"/>
      <c r="BA150" s="844"/>
      <c r="BB150" s="844"/>
      <c r="BC150" s="844"/>
      <c r="BD150" s="844"/>
      <c r="BE150" s="241">
        <f t="shared" si="99"/>
        <v>0</v>
      </c>
      <c r="BF150" s="845">
        <f>IFERROR(IF($BE150&gt;=1,VLOOKUP($D150,'R-8'!$G$13:$AG$1012,2,0),0),0)</f>
        <v>0</v>
      </c>
      <c r="BG150" s="845"/>
      <c r="BH150" s="845"/>
      <c r="BI150" s="846" t="str">
        <f>IFERROR(IF($BE150&gt;=1,VLOOKUP($D150,'R-8'!$G$13:$AG$1012,3,0),""),"")</f>
        <v/>
      </c>
      <c r="BJ150" s="847"/>
      <c r="BK150" s="847"/>
      <c r="BL150" s="848"/>
      <c r="BM150" s="844" t="str">
        <f>IFERROR(IF($BE150&gt;=1,VLOOKUP($D150,'R-8'!$G$13:$AG$1012,5,0),""),"")</f>
        <v/>
      </c>
      <c r="BN150" s="844"/>
      <c r="BO150" s="844" t="str">
        <f>IFERROR(IF($BE150&gt;=1,VLOOKUP($D150,'R-8'!$G$13:$AG$1012,6,0),""),"")</f>
        <v/>
      </c>
      <c r="BP150" s="844"/>
      <c r="BQ150" s="846" t="str">
        <f>IFERROR(IF($BE150&gt;=1,VLOOKUP($D150,'R-8'!$G$13:$AG$1012,2,0),""),"")</f>
        <v/>
      </c>
      <c r="BR150" s="847"/>
      <c r="BS150" s="848"/>
      <c r="BT150" s="844"/>
      <c r="BU150" s="844"/>
      <c r="BV150" s="844"/>
      <c r="BW150" s="844"/>
      <c r="BX150" s="844"/>
      <c r="BY150" s="844"/>
      <c r="BZ150" s="241">
        <f t="shared" si="100"/>
        <v>0</v>
      </c>
      <c r="CA150" s="845">
        <f>IFERROR(IF($BZ150&gt;=1,VLOOKUP($E150,'R-8क'!$G$10:$AA$1009,2,0),0),0)</f>
        <v>0</v>
      </c>
      <c r="CB150" s="845"/>
      <c r="CC150" s="845"/>
      <c r="CD150" s="846" t="str">
        <f>IFERROR(IF($BZ150&gt;=1,VLOOKUP($E150,'R-8क'!$G$10:$AA$1009,3,0),""),"")</f>
        <v/>
      </c>
      <c r="CE150" s="847"/>
      <c r="CF150" s="848"/>
      <c r="CG150" s="846" t="str">
        <f>IFERROR(IF($BZ150&gt;=1,VLOOKUP($E150,'R-8क'!$G$10:$AA$1009,4,0),""),"")</f>
        <v/>
      </c>
      <c r="CH150" s="847"/>
      <c r="CI150" s="847"/>
      <c r="CJ150" s="848"/>
      <c r="CK150" s="242" t="str">
        <f>IFERROR(IF($BZ150&gt;=1,VLOOKUP($E150,'R-8क'!$G$10:$AA$1009,6,0),""),"")</f>
        <v/>
      </c>
      <c r="CL150" s="243" t="str">
        <f>IFERROR(IF($BZ150&gt;=1,VLOOKUP($E150,'R-8क'!$G$10:$AA$1009,7,0),""),"")</f>
        <v/>
      </c>
      <c r="CM150" s="544" t="str">
        <f>IFERROR(IF($BZ150&gt;=1,VLOOKUP($E150,'R-8क'!$G$10:$AA$1009,8,0),""),"")</f>
        <v/>
      </c>
      <c r="CN150" s="545"/>
      <c r="CO150" s="849"/>
      <c r="CP150" s="850" t="str">
        <f>IFERROR(IF($BZ150&gt;=1,VLOOKUP($E150,'R-8क'!$G$10:$AA$1009,16,0),""),"")</f>
        <v/>
      </c>
      <c r="CQ150" s="850"/>
      <c r="CR150" s="850"/>
      <c r="CS150" s="851"/>
      <c r="CT150" s="851"/>
      <c r="CU150" s="31"/>
      <c r="CV150" s="31"/>
      <c r="CW150" s="31"/>
      <c r="CX150" s="31"/>
      <c r="CY150" s="31"/>
      <c r="CZ150" s="31"/>
      <c r="DA150" s="31"/>
      <c r="DB150" s="31"/>
      <c r="DC150" s="31"/>
      <c r="DD150" s="31"/>
      <c r="DE150" s="31"/>
      <c r="DF150" s="31"/>
      <c r="DG150" s="31"/>
      <c r="DH150" s="31"/>
      <c r="DI150" s="31"/>
      <c r="DJ150" s="31"/>
      <c r="DK150" s="31"/>
      <c r="DL150" s="31"/>
      <c r="DM150" s="31"/>
      <c r="DN150" s="31"/>
      <c r="DO150" s="31"/>
      <c r="DP150" s="97">
        <v>134</v>
      </c>
      <c r="DQ150" s="97">
        <f t="shared" si="101"/>
        <v>0</v>
      </c>
      <c r="DR150" s="97">
        <f t="shared" si="102"/>
        <v>0</v>
      </c>
      <c r="DS150" s="97">
        <f t="shared" si="103"/>
        <v>0</v>
      </c>
      <c r="DT150" s="97">
        <f t="shared" si="104"/>
        <v>0</v>
      </c>
      <c r="DU150" s="4">
        <f t="shared" si="105"/>
        <v>200</v>
      </c>
      <c r="DV150" s="4">
        <f t="shared" si="106"/>
        <v>0</v>
      </c>
      <c r="DW150" s="4">
        <f t="shared" si="107"/>
        <v>0</v>
      </c>
      <c r="DX150" s="4">
        <f t="shared" si="108"/>
        <v>0</v>
      </c>
    </row>
    <row r="151" spans="1:128" ht="24" customHeight="1" x14ac:dyDescent="0.25">
      <c r="A151" s="4">
        <f t="shared" si="96"/>
        <v>78</v>
      </c>
      <c r="B151" s="4">
        <f>IFERROR(IF($A$5&gt;=A151,SMALL('R-6'!$F$8:$F$1008,$A$6+A151),0),0)</f>
        <v>0</v>
      </c>
      <c r="C151" s="4">
        <f>IFERROR(IF(B$5&gt;=$A151,SMALL('R-7'!$G$9:$G$1008,B$6+$A151),0),0)</f>
        <v>0</v>
      </c>
      <c r="D151" s="4">
        <f>IFERROR(IF(C$5&gt;=$A151,SMALL('R-8'!$F$13:$F$1012,C$6+$A151),0),0)</f>
        <v>0</v>
      </c>
      <c r="E151" s="4">
        <f>IFERROR(IF(D$5&gt;=$A151,SMALL('R-8क'!$F$10:$F$1009,D$6+$A151),0),0)</f>
        <v>0</v>
      </c>
      <c r="F151" s="4">
        <f t="shared" si="109"/>
        <v>0</v>
      </c>
      <c r="G151" s="4">
        <f t="shared" si="93"/>
        <v>0</v>
      </c>
      <c r="H151" s="4">
        <f t="shared" si="94"/>
        <v>0</v>
      </c>
      <c r="I151" s="4">
        <f t="shared" si="95"/>
        <v>0</v>
      </c>
      <c r="O151" s="241">
        <f t="shared" si="97"/>
        <v>0</v>
      </c>
      <c r="P151" s="894">
        <f>IFERROR(IF($O151&gt;=1,VLOOKUP($B151,'R-6'!$G$8:$AL$1008,2,0),0),0)</f>
        <v>0</v>
      </c>
      <c r="Q151" s="895"/>
      <c r="R151" s="896"/>
      <c r="S151" s="846" t="str">
        <f>IFERROR(IF($O151&gt;=1,VLOOKUP($B151,'R-6'!$G$8:$AL$1008,4,0),""),"")</f>
        <v/>
      </c>
      <c r="T151" s="847"/>
      <c r="U151" s="848"/>
      <c r="V151" s="846" t="str">
        <f>IFERROR(IF($O151&gt;=1,VLOOKUP($B151,'R-6'!$G$8:$AL$1008,6,0),""),"")</f>
        <v/>
      </c>
      <c r="W151" s="897"/>
      <c r="X151" s="897"/>
      <c r="Y151" s="884" t="str">
        <f>IFERROR(IF($O151&gt;=1,VLOOKUP($B151,'R-6'!$G$8:$AL$1008,8,0),""),"")</f>
        <v/>
      </c>
      <c r="Z151" s="898"/>
      <c r="AA151" s="544" t="str">
        <f>IFERROR(IF($O151&gt;=1,VLOOKUP($B151,'R-6'!$G$8:$AL$1008,28,0),""),"")</f>
        <v/>
      </c>
      <c r="AB151" s="545"/>
      <c r="AC151" s="849"/>
      <c r="AD151" s="883"/>
      <c r="AE151" s="884"/>
      <c r="AF151" s="885"/>
      <c r="AG151" s="883"/>
      <c r="AH151" s="884"/>
      <c r="AI151" s="885"/>
      <c r="AJ151" s="241">
        <f t="shared" si="98"/>
        <v>0</v>
      </c>
      <c r="AK151" s="894">
        <f>IFERROR(IF($AJ151&gt;=1,VLOOKUP($C151,'R-7'!$H$9:$AD$1008,2,0),0),0)</f>
        <v>0</v>
      </c>
      <c r="AL151" s="895"/>
      <c r="AM151" s="896"/>
      <c r="AN151" s="846" t="str">
        <f>IFERROR(IF($AJ151&gt;=1,VLOOKUP($C151,'R-7'!$H$9:$AD$1008,4,0),""),"")</f>
        <v/>
      </c>
      <c r="AO151" s="847"/>
      <c r="AP151" s="848"/>
      <c r="AQ151" s="241" t="str">
        <f>IFERROR(IF($AJ151&gt;=1,VLOOKUP($C151,'R-7'!$H$9:$AD$1008,6,0),""),"")</f>
        <v/>
      </c>
      <c r="AR151" s="883" t="str">
        <f>IFERROR(IF($AJ151&gt;=1,VLOOKUP($C151,'R-7'!$H$9:$AD$1008,7,0),""),"")</f>
        <v/>
      </c>
      <c r="AS151" s="885"/>
      <c r="AT151" s="846" t="str">
        <f>IFERROR(IF($AJ151&gt;=1,VLOOKUP($C151,'R-7'!$H$9:$AD$1008,9,0),""),"")</f>
        <v/>
      </c>
      <c r="AU151" s="847"/>
      <c r="AV151" s="848"/>
      <c r="AW151" s="844" t="str">
        <f>IFERROR(IF($AJ151&gt;=1,VLOOKUP($C151,'R-7'!$H$9:$AD$1008,14,0),""),"")</f>
        <v/>
      </c>
      <c r="AX151" s="844"/>
      <c r="AY151" s="844"/>
      <c r="AZ151" s="844"/>
      <c r="BA151" s="844"/>
      <c r="BB151" s="844"/>
      <c r="BC151" s="844"/>
      <c r="BD151" s="844"/>
      <c r="BE151" s="241">
        <f t="shared" si="99"/>
        <v>0</v>
      </c>
      <c r="BF151" s="845">
        <f>IFERROR(IF($BE151&gt;=1,VLOOKUP($D151,'R-8'!$G$13:$AG$1012,2,0),0),0)</f>
        <v>0</v>
      </c>
      <c r="BG151" s="845"/>
      <c r="BH151" s="845"/>
      <c r="BI151" s="846" t="str">
        <f>IFERROR(IF($BE151&gt;=1,VLOOKUP($D151,'R-8'!$G$13:$AG$1012,3,0),""),"")</f>
        <v/>
      </c>
      <c r="BJ151" s="847"/>
      <c r="BK151" s="847"/>
      <c r="BL151" s="848"/>
      <c r="BM151" s="844" t="str">
        <f>IFERROR(IF($BE151&gt;=1,VLOOKUP($D151,'R-8'!$G$13:$AG$1012,5,0),""),"")</f>
        <v/>
      </c>
      <c r="BN151" s="844"/>
      <c r="BO151" s="844" t="str">
        <f>IFERROR(IF($BE151&gt;=1,VLOOKUP($D151,'R-8'!$G$13:$AG$1012,6,0),""),"")</f>
        <v/>
      </c>
      <c r="BP151" s="844"/>
      <c r="BQ151" s="846" t="str">
        <f>IFERROR(IF($BE151&gt;=1,VLOOKUP($D151,'R-8'!$G$13:$AG$1012,2,0),""),"")</f>
        <v/>
      </c>
      <c r="BR151" s="847"/>
      <c r="BS151" s="848"/>
      <c r="BT151" s="844"/>
      <c r="BU151" s="844"/>
      <c r="BV151" s="844"/>
      <c r="BW151" s="844"/>
      <c r="BX151" s="844"/>
      <c r="BY151" s="844"/>
      <c r="BZ151" s="241">
        <f t="shared" si="100"/>
        <v>0</v>
      </c>
      <c r="CA151" s="845">
        <f>IFERROR(IF($BZ151&gt;=1,VLOOKUP($E151,'R-8क'!$G$10:$AA$1009,2,0),0),0)</f>
        <v>0</v>
      </c>
      <c r="CB151" s="845"/>
      <c r="CC151" s="845"/>
      <c r="CD151" s="846" t="str">
        <f>IFERROR(IF($BZ151&gt;=1,VLOOKUP($E151,'R-8क'!$G$10:$AA$1009,3,0),""),"")</f>
        <v/>
      </c>
      <c r="CE151" s="847"/>
      <c r="CF151" s="848"/>
      <c r="CG151" s="846" t="str">
        <f>IFERROR(IF($BZ151&gt;=1,VLOOKUP($E151,'R-8क'!$G$10:$AA$1009,4,0),""),"")</f>
        <v/>
      </c>
      <c r="CH151" s="847"/>
      <c r="CI151" s="847"/>
      <c r="CJ151" s="848"/>
      <c r="CK151" s="242" t="str">
        <f>IFERROR(IF($BZ151&gt;=1,VLOOKUP($E151,'R-8क'!$G$10:$AA$1009,6,0),""),"")</f>
        <v/>
      </c>
      <c r="CL151" s="243" t="str">
        <f>IFERROR(IF($BZ151&gt;=1,VLOOKUP($E151,'R-8क'!$G$10:$AA$1009,7,0),""),"")</f>
        <v/>
      </c>
      <c r="CM151" s="544" t="str">
        <f>IFERROR(IF($BZ151&gt;=1,VLOOKUP($E151,'R-8क'!$G$10:$AA$1009,8,0),""),"")</f>
        <v/>
      </c>
      <c r="CN151" s="545"/>
      <c r="CO151" s="849"/>
      <c r="CP151" s="850" t="str">
        <f>IFERROR(IF($BZ151&gt;=1,VLOOKUP($E151,'R-8क'!$G$10:$AA$1009,16,0),""),"")</f>
        <v/>
      </c>
      <c r="CQ151" s="850"/>
      <c r="CR151" s="850"/>
      <c r="CS151" s="851"/>
      <c r="CT151" s="851"/>
      <c r="CU151" s="31"/>
      <c r="CV151" s="31"/>
      <c r="CW151" s="31"/>
      <c r="CX151" s="31"/>
      <c r="CY151" s="31"/>
      <c r="CZ151" s="31"/>
      <c r="DA151" s="31"/>
      <c r="DB151" s="31"/>
      <c r="DC151" s="31"/>
      <c r="DD151" s="31"/>
      <c r="DE151" s="31"/>
      <c r="DF151" s="31"/>
      <c r="DG151" s="31"/>
      <c r="DH151" s="31"/>
      <c r="DI151" s="31"/>
      <c r="DJ151" s="31"/>
      <c r="DK151" s="31"/>
      <c r="DL151" s="31"/>
      <c r="DM151" s="31"/>
      <c r="DN151" s="31"/>
      <c r="DO151" s="31"/>
      <c r="DP151" s="97">
        <v>135</v>
      </c>
      <c r="DQ151" s="97">
        <f t="shared" si="101"/>
        <v>0</v>
      </c>
      <c r="DR151" s="97">
        <f t="shared" si="102"/>
        <v>0</v>
      </c>
      <c r="DS151" s="97">
        <f t="shared" si="103"/>
        <v>0</v>
      </c>
      <c r="DT151" s="97">
        <f t="shared" si="104"/>
        <v>0</v>
      </c>
      <c r="DU151" s="4">
        <f t="shared" si="105"/>
        <v>200</v>
      </c>
      <c r="DV151" s="4">
        <f t="shared" si="106"/>
        <v>0</v>
      </c>
      <c r="DW151" s="4">
        <f t="shared" si="107"/>
        <v>0</v>
      </c>
      <c r="DX151" s="4">
        <f t="shared" si="108"/>
        <v>0</v>
      </c>
    </row>
    <row r="152" spans="1:128" ht="24" customHeight="1" x14ac:dyDescent="0.25">
      <c r="A152" s="4">
        <f t="shared" si="96"/>
        <v>79</v>
      </c>
      <c r="B152" s="4">
        <f>IFERROR(IF($A$5&gt;=A152,SMALL('R-6'!$F$8:$F$1008,$A$6+A152),0),0)</f>
        <v>0</v>
      </c>
      <c r="C152" s="4">
        <f>IFERROR(IF(B$5&gt;=$A152,SMALL('R-7'!$G$9:$G$1008,B$6+$A152),0),0)</f>
        <v>0</v>
      </c>
      <c r="D152" s="4">
        <f>IFERROR(IF(C$5&gt;=$A152,SMALL('R-8'!$F$13:$F$1012,C$6+$A152),0),0)</f>
        <v>0</v>
      </c>
      <c r="E152" s="4">
        <f>IFERROR(IF(D$5&gt;=$A152,SMALL('R-8क'!$F$10:$F$1009,D$6+$A152),0),0)</f>
        <v>0</v>
      </c>
      <c r="F152" s="4">
        <f t="shared" si="109"/>
        <v>0</v>
      </c>
      <c r="G152" s="4">
        <f t="shared" si="93"/>
        <v>0</v>
      </c>
      <c r="H152" s="4">
        <f t="shared" si="94"/>
        <v>0</v>
      </c>
      <c r="I152" s="4">
        <f t="shared" si="95"/>
        <v>0</v>
      </c>
      <c r="O152" s="241">
        <f t="shared" si="97"/>
        <v>0</v>
      </c>
      <c r="P152" s="894">
        <f>IFERROR(IF($O152&gt;=1,VLOOKUP($B152,'R-6'!$G$8:$AL$1008,2,0),0),0)</f>
        <v>0</v>
      </c>
      <c r="Q152" s="895"/>
      <c r="R152" s="896"/>
      <c r="S152" s="846" t="str">
        <f>IFERROR(IF($O152&gt;=1,VLOOKUP($B152,'R-6'!$G$8:$AL$1008,4,0),""),"")</f>
        <v/>
      </c>
      <c r="T152" s="847"/>
      <c r="U152" s="848"/>
      <c r="V152" s="846" t="str">
        <f>IFERROR(IF($O152&gt;=1,VLOOKUP($B152,'R-6'!$G$8:$AL$1008,6,0),""),"")</f>
        <v/>
      </c>
      <c r="W152" s="897"/>
      <c r="X152" s="897"/>
      <c r="Y152" s="884" t="str">
        <f>IFERROR(IF($O152&gt;=1,VLOOKUP($B152,'R-6'!$G$8:$AL$1008,8,0),""),"")</f>
        <v/>
      </c>
      <c r="Z152" s="898"/>
      <c r="AA152" s="544" t="str">
        <f>IFERROR(IF($O152&gt;=1,VLOOKUP($B152,'R-6'!$G$8:$AL$1008,28,0),""),"")</f>
        <v/>
      </c>
      <c r="AB152" s="545"/>
      <c r="AC152" s="849"/>
      <c r="AD152" s="883"/>
      <c r="AE152" s="884"/>
      <c r="AF152" s="885"/>
      <c r="AG152" s="883"/>
      <c r="AH152" s="884"/>
      <c r="AI152" s="885"/>
      <c r="AJ152" s="241">
        <f t="shared" si="98"/>
        <v>0</v>
      </c>
      <c r="AK152" s="894">
        <f>IFERROR(IF($AJ152&gt;=1,VLOOKUP($C152,'R-7'!$H$9:$AD$1008,2,0),0),0)</f>
        <v>0</v>
      </c>
      <c r="AL152" s="895"/>
      <c r="AM152" s="896"/>
      <c r="AN152" s="846" t="str">
        <f>IFERROR(IF($AJ152&gt;=1,VLOOKUP($C152,'R-7'!$H$9:$AD$1008,4,0),""),"")</f>
        <v/>
      </c>
      <c r="AO152" s="847"/>
      <c r="AP152" s="848"/>
      <c r="AQ152" s="241" t="str">
        <f>IFERROR(IF($AJ152&gt;=1,VLOOKUP($C152,'R-7'!$H$9:$AD$1008,6,0),""),"")</f>
        <v/>
      </c>
      <c r="AR152" s="883" t="str">
        <f>IFERROR(IF($AJ152&gt;=1,VLOOKUP($C152,'R-7'!$H$9:$AD$1008,7,0),""),"")</f>
        <v/>
      </c>
      <c r="AS152" s="885"/>
      <c r="AT152" s="846" t="str">
        <f>IFERROR(IF($AJ152&gt;=1,VLOOKUP($C152,'R-7'!$H$9:$AD$1008,9,0),""),"")</f>
        <v/>
      </c>
      <c r="AU152" s="847"/>
      <c r="AV152" s="848"/>
      <c r="AW152" s="844" t="str">
        <f>IFERROR(IF($AJ152&gt;=1,VLOOKUP($C152,'R-7'!$H$9:$AD$1008,14,0),""),"")</f>
        <v/>
      </c>
      <c r="AX152" s="844"/>
      <c r="AY152" s="844"/>
      <c r="AZ152" s="844"/>
      <c r="BA152" s="844"/>
      <c r="BB152" s="844"/>
      <c r="BC152" s="844"/>
      <c r="BD152" s="844"/>
      <c r="BE152" s="241">
        <f t="shared" si="99"/>
        <v>0</v>
      </c>
      <c r="BF152" s="845">
        <f>IFERROR(IF($BE152&gt;=1,VLOOKUP($D152,'R-8'!$G$13:$AG$1012,2,0),0),0)</f>
        <v>0</v>
      </c>
      <c r="BG152" s="845"/>
      <c r="BH152" s="845"/>
      <c r="BI152" s="846" t="str">
        <f>IFERROR(IF($BE152&gt;=1,VLOOKUP($D152,'R-8'!$G$13:$AG$1012,3,0),""),"")</f>
        <v/>
      </c>
      <c r="BJ152" s="847"/>
      <c r="BK152" s="847"/>
      <c r="BL152" s="848"/>
      <c r="BM152" s="844" t="str">
        <f>IFERROR(IF($BE152&gt;=1,VLOOKUP($D152,'R-8'!$G$13:$AG$1012,5,0),""),"")</f>
        <v/>
      </c>
      <c r="BN152" s="844"/>
      <c r="BO152" s="844" t="str">
        <f>IFERROR(IF($BE152&gt;=1,VLOOKUP($D152,'R-8'!$G$13:$AG$1012,6,0),""),"")</f>
        <v/>
      </c>
      <c r="BP152" s="844"/>
      <c r="BQ152" s="846" t="str">
        <f>IFERROR(IF($BE152&gt;=1,VLOOKUP($D152,'R-8'!$G$13:$AG$1012,2,0),""),"")</f>
        <v/>
      </c>
      <c r="BR152" s="847"/>
      <c r="BS152" s="848"/>
      <c r="BT152" s="844"/>
      <c r="BU152" s="844"/>
      <c r="BV152" s="844"/>
      <c r="BW152" s="844"/>
      <c r="BX152" s="844"/>
      <c r="BY152" s="844"/>
      <c r="BZ152" s="241">
        <f t="shared" si="100"/>
        <v>0</v>
      </c>
      <c r="CA152" s="845">
        <f>IFERROR(IF($BZ152&gt;=1,VLOOKUP($E152,'R-8क'!$G$10:$AA$1009,2,0),0),0)</f>
        <v>0</v>
      </c>
      <c r="CB152" s="845"/>
      <c r="CC152" s="845"/>
      <c r="CD152" s="846" t="str">
        <f>IFERROR(IF($BZ152&gt;=1,VLOOKUP($E152,'R-8क'!$G$10:$AA$1009,3,0),""),"")</f>
        <v/>
      </c>
      <c r="CE152" s="847"/>
      <c r="CF152" s="848"/>
      <c r="CG152" s="846" t="str">
        <f>IFERROR(IF($BZ152&gt;=1,VLOOKUP($E152,'R-8क'!$G$10:$AA$1009,4,0),""),"")</f>
        <v/>
      </c>
      <c r="CH152" s="847"/>
      <c r="CI152" s="847"/>
      <c r="CJ152" s="848"/>
      <c r="CK152" s="242" t="str">
        <f>IFERROR(IF($BZ152&gt;=1,VLOOKUP($E152,'R-8क'!$G$10:$AA$1009,6,0),""),"")</f>
        <v/>
      </c>
      <c r="CL152" s="243" t="str">
        <f>IFERROR(IF($BZ152&gt;=1,VLOOKUP($E152,'R-8क'!$G$10:$AA$1009,7,0),""),"")</f>
        <v/>
      </c>
      <c r="CM152" s="544" t="str">
        <f>IFERROR(IF($BZ152&gt;=1,VLOOKUP($E152,'R-8क'!$G$10:$AA$1009,8,0),""),"")</f>
        <v/>
      </c>
      <c r="CN152" s="545"/>
      <c r="CO152" s="849"/>
      <c r="CP152" s="850" t="str">
        <f>IFERROR(IF($BZ152&gt;=1,VLOOKUP($E152,'R-8क'!$G$10:$AA$1009,16,0),""),"")</f>
        <v/>
      </c>
      <c r="CQ152" s="850"/>
      <c r="CR152" s="850"/>
      <c r="CS152" s="851"/>
      <c r="CT152" s="851"/>
      <c r="CU152" s="31"/>
      <c r="CV152" s="31"/>
      <c r="CW152" s="31"/>
      <c r="CX152" s="31"/>
      <c r="CY152" s="31"/>
      <c r="CZ152" s="31"/>
      <c r="DA152" s="31"/>
      <c r="DB152" s="31"/>
      <c r="DC152" s="31"/>
      <c r="DD152" s="31"/>
      <c r="DE152" s="31"/>
      <c r="DF152" s="31"/>
      <c r="DG152" s="31"/>
      <c r="DH152" s="31"/>
      <c r="DI152" s="31"/>
      <c r="DJ152" s="31"/>
      <c r="DK152" s="31"/>
      <c r="DL152" s="31"/>
      <c r="DM152" s="31"/>
      <c r="DN152" s="31"/>
      <c r="DO152" s="31"/>
      <c r="DP152" s="97">
        <v>136</v>
      </c>
      <c r="DQ152" s="97">
        <f t="shared" si="101"/>
        <v>0</v>
      </c>
      <c r="DR152" s="97">
        <f t="shared" si="102"/>
        <v>0</v>
      </c>
      <c r="DS152" s="97">
        <f t="shared" si="103"/>
        <v>0</v>
      </c>
      <c r="DT152" s="97">
        <f t="shared" si="104"/>
        <v>0</v>
      </c>
      <c r="DU152" s="4">
        <f t="shared" si="105"/>
        <v>200</v>
      </c>
      <c r="DV152" s="4">
        <f t="shared" si="106"/>
        <v>0</v>
      </c>
      <c r="DW152" s="4">
        <f t="shared" si="107"/>
        <v>0</v>
      </c>
      <c r="DX152" s="4">
        <f t="shared" si="108"/>
        <v>0</v>
      </c>
    </row>
    <row r="153" spans="1:128" ht="24" customHeight="1" x14ac:dyDescent="0.25">
      <c r="A153" s="4">
        <f t="shared" si="96"/>
        <v>80</v>
      </c>
      <c r="B153" s="4">
        <f>IFERROR(IF($A$5&gt;=A153,SMALL('R-6'!$F$8:$F$1008,$A$6+A153),0),0)</f>
        <v>0</v>
      </c>
      <c r="C153" s="4">
        <f>IFERROR(IF(B$5&gt;=$A153,SMALL('R-7'!$G$9:$G$1008,B$6+$A153),0),0)</f>
        <v>0</v>
      </c>
      <c r="D153" s="4">
        <f>IFERROR(IF(C$5&gt;=$A153,SMALL('R-8'!$F$13:$F$1012,C$6+$A153),0),0)</f>
        <v>0</v>
      </c>
      <c r="E153" s="4">
        <f>IFERROR(IF(D$5&gt;=$A153,SMALL('R-8क'!$F$10:$F$1009,D$6+$A153),0),0)</f>
        <v>0</v>
      </c>
      <c r="F153" s="4">
        <f t="shared" si="109"/>
        <v>0</v>
      </c>
      <c r="G153" s="4">
        <f t="shared" si="93"/>
        <v>0</v>
      </c>
      <c r="H153" s="4">
        <f t="shared" si="94"/>
        <v>0</v>
      </c>
      <c r="I153" s="4">
        <f t="shared" si="95"/>
        <v>0</v>
      </c>
      <c r="O153" s="241">
        <f t="shared" si="97"/>
        <v>0</v>
      </c>
      <c r="P153" s="894">
        <f>IFERROR(IF($O153&gt;=1,VLOOKUP($B153,'R-6'!$G$8:$AL$1008,2,0),0),0)</f>
        <v>0</v>
      </c>
      <c r="Q153" s="895"/>
      <c r="R153" s="896"/>
      <c r="S153" s="846" t="str">
        <f>IFERROR(IF($O153&gt;=1,VLOOKUP($B153,'R-6'!$G$8:$AL$1008,4,0),""),"")</f>
        <v/>
      </c>
      <c r="T153" s="847"/>
      <c r="U153" s="848"/>
      <c r="V153" s="846" t="str">
        <f>IFERROR(IF($O153&gt;=1,VLOOKUP($B153,'R-6'!$G$8:$AL$1008,6,0),""),"")</f>
        <v/>
      </c>
      <c r="W153" s="897"/>
      <c r="X153" s="897"/>
      <c r="Y153" s="884" t="str">
        <f>IFERROR(IF($O153&gt;=1,VLOOKUP($B153,'R-6'!$G$8:$AL$1008,8,0),""),"")</f>
        <v/>
      </c>
      <c r="Z153" s="898"/>
      <c r="AA153" s="544" t="str">
        <f>IFERROR(IF($O153&gt;=1,VLOOKUP($B153,'R-6'!$G$8:$AL$1008,28,0),""),"")</f>
        <v/>
      </c>
      <c r="AB153" s="545"/>
      <c r="AC153" s="849"/>
      <c r="AD153" s="883"/>
      <c r="AE153" s="884"/>
      <c r="AF153" s="885"/>
      <c r="AG153" s="883"/>
      <c r="AH153" s="884"/>
      <c r="AI153" s="885"/>
      <c r="AJ153" s="241">
        <f t="shared" si="98"/>
        <v>0</v>
      </c>
      <c r="AK153" s="894">
        <f>IFERROR(IF($AJ153&gt;=1,VLOOKUP($C153,'R-7'!$H$9:$AD$1008,2,0),0),0)</f>
        <v>0</v>
      </c>
      <c r="AL153" s="895"/>
      <c r="AM153" s="896"/>
      <c r="AN153" s="846" t="str">
        <f>IFERROR(IF($AJ153&gt;=1,VLOOKUP($C153,'R-7'!$H$9:$AD$1008,4,0),""),"")</f>
        <v/>
      </c>
      <c r="AO153" s="847"/>
      <c r="AP153" s="848"/>
      <c r="AQ153" s="241" t="str">
        <f>IFERROR(IF($AJ153&gt;=1,VLOOKUP($C153,'R-7'!$H$9:$AD$1008,6,0),""),"")</f>
        <v/>
      </c>
      <c r="AR153" s="883" t="str">
        <f>IFERROR(IF($AJ153&gt;=1,VLOOKUP($C153,'R-7'!$H$9:$AD$1008,7,0),""),"")</f>
        <v/>
      </c>
      <c r="AS153" s="885"/>
      <c r="AT153" s="846" t="str">
        <f>IFERROR(IF($AJ153&gt;=1,VLOOKUP($C153,'R-7'!$H$9:$AD$1008,9,0),""),"")</f>
        <v/>
      </c>
      <c r="AU153" s="847"/>
      <c r="AV153" s="848"/>
      <c r="AW153" s="844" t="str">
        <f>IFERROR(IF($AJ153&gt;=1,VLOOKUP($C153,'R-7'!$H$9:$AD$1008,14,0),""),"")</f>
        <v/>
      </c>
      <c r="AX153" s="844"/>
      <c r="AY153" s="844"/>
      <c r="AZ153" s="844"/>
      <c r="BA153" s="844"/>
      <c r="BB153" s="844"/>
      <c r="BC153" s="844"/>
      <c r="BD153" s="844"/>
      <c r="BE153" s="241">
        <f t="shared" si="99"/>
        <v>0</v>
      </c>
      <c r="BF153" s="845">
        <f>IFERROR(IF($BE153&gt;=1,VLOOKUP($D153,'R-8'!$G$13:$AG$1012,2,0),0),0)</f>
        <v>0</v>
      </c>
      <c r="BG153" s="845"/>
      <c r="BH153" s="845"/>
      <c r="BI153" s="846" t="str">
        <f>IFERROR(IF($BE153&gt;=1,VLOOKUP($D153,'R-8'!$G$13:$AG$1012,3,0),""),"")</f>
        <v/>
      </c>
      <c r="BJ153" s="847"/>
      <c r="BK153" s="847"/>
      <c r="BL153" s="848"/>
      <c r="BM153" s="844" t="str">
        <f>IFERROR(IF($BE153&gt;=1,VLOOKUP($D153,'R-8'!$G$13:$AG$1012,5,0),""),"")</f>
        <v/>
      </c>
      <c r="BN153" s="844"/>
      <c r="BO153" s="844" t="str">
        <f>IFERROR(IF($BE153&gt;=1,VLOOKUP($D153,'R-8'!$G$13:$AG$1012,6,0),""),"")</f>
        <v/>
      </c>
      <c r="BP153" s="844"/>
      <c r="BQ153" s="846" t="str">
        <f>IFERROR(IF($BE153&gt;=1,VLOOKUP($D153,'R-8'!$G$13:$AG$1012,2,0),""),"")</f>
        <v/>
      </c>
      <c r="BR153" s="847"/>
      <c r="BS153" s="848"/>
      <c r="BT153" s="844"/>
      <c r="BU153" s="844"/>
      <c r="BV153" s="844"/>
      <c r="BW153" s="844"/>
      <c r="BX153" s="844"/>
      <c r="BY153" s="844"/>
      <c r="BZ153" s="241">
        <f t="shared" si="100"/>
        <v>0</v>
      </c>
      <c r="CA153" s="845">
        <f>IFERROR(IF($BZ153&gt;=1,VLOOKUP($E153,'R-8क'!$G$10:$AA$1009,2,0),0),0)</f>
        <v>0</v>
      </c>
      <c r="CB153" s="845"/>
      <c r="CC153" s="845"/>
      <c r="CD153" s="846" t="str">
        <f>IFERROR(IF($BZ153&gt;=1,VLOOKUP($E153,'R-8क'!$G$10:$AA$1009,3,0),""),"")</f>
        <v/>
      </c>
      <c r="CE153" s="847"/>
      <c r="CF153" s="848"/>
      <c r="CG153" s="846" t="str">
        <f>IFERROR(IF($BZ153&gt;=1,VLOOKUP($E153,'R-8क'!$G$10:$AA$1009,4,0),""),"")</f>
        <v/>
      </c>
      <c r="CH153" s="847"/>
      <c r="CI153" s="847"/>
      <c r="CJ153" s="848"/>
      <c r="CK153" s="242" t="str">
        <f>IFERROR(IF($BZ153&gt;=1,VLOOKUP($E153,'R-8क'!$G$10:$AA$1009,6,0),""),"")</f>
        <v/>
      </c>
      <c r="CL153" s="243" t="str">
        <f>IFERROR(IF($BZ153&gt;=1,VLOOKUP($E153,'R-8क'!$G$10:$AA$1009,7,0),""),"")</f>
        <v/>
      </c>
      <c r="CM153" s="544" t="str">
        <f>IFERROR(IF($BZ153&gt;=1,VLOOKUP($E153,'R-8क'!$G$10:$AA$1009,8,0),""),"")</f>
        <v/>
      </c>
      <c r="CN153" s="545"/>
      <c r="CO153" s="849"/>
      <c r="CP153" s="850" t="str">
        <f>IFERROR(IF($BZ153&gt;=1,VLOOKUP($E153,'R-8क'!$G$10:$AA$1009,16,0),""),"")</f>
        <v/>
      </c>
      <c r="CQ153" s="850"/>
      <c r="CR153" s="850"/>
      <c r="CS153" s="851"/>
      <c r="CT153" s="851"/>
      <c r="CU153" s="31"/>
      <c r="CV153" s="31"/>
      <c r="CW153" s="31"/>
      <c r="CX153" s="31"/>
      <c r="CY153" s="31"/>
      <c r="CZ153" s="31"/>
      <c r="DA153" s="31"/>
      <c r="DB153" s="31"/>
      <c r="DC153" s="31"/>
      <c r="DD153" s="31"/>
      <c r="DE153" s="31"/>
      <c r="DF153" s="31"/>
      <c r="DG153" s="31"/>
      <c r="DH153" s="31"/>
      <c r="DI153" s="31"/>
      <c r="DJ153" s="31"/>
      <c r="DK153" s="31"/>
      <c r="DL153" s="31"/>
      <c r="DM153" s="31"/>
      <c r="DN153" s="31"/>
      <c r="DO153" s="31"/>
      <c r="DP153" s="97">
        <v>137</v>
      </c>
      <c r="DQ153" s="97">
        <f t="shared" si="101"/>
        <v>0</v>
      </c>
      <c r="DR153" s="97">
        <f t="shared" si="102"/>
        <v>0</v>
      </c>
      <c r="DS153" s="97">
        <f t="shared" si="103"/>
        <v>0</v>
      </c>
      <c r="DT153" s="97">
        <f t="shared" si="104"/>
        <v>0</v>
      </c>
      <c r="DU153" s="4">
        <f t="shared" si="105"/>
        <v>200</v>
      </c>
      <c r="DV153" s="4">
        <f t="shared" si="106"/>
        <v>0</v>
      </c>
      <c r="DW153" s="4">
        <f t="shared" si="107"/>
        <v>0</v>
      </c>
      <c r="DX153" s="4">
        <f t="shared" si="108"/>
        <v>0</v>
      </c>
    </row>
    <row r="154" spans="1:128" x14ac:dyDescent="0.25">
      <c r="F154" s="4">
        <f t="shared" si="109"/>
        <v>0</v>
      </c>
      <c r="G154" s="4">
        <f t="shared" si="93"/>
        <v>0</v>
      </c>
      <c r="H154" s="4">
        <f t="shared" si="94"/>
        <v>0</v>
      </c>
      <c r="I154" s="4">
        <f t="shared" si="95"/>
        <v>0</v>
      </c>
      <c r="O154" s="31"/>
      <c r="P154" s="31"/>
      <c r="Q154" s="31"/>
      <c r="R154" s="31"/>
      <c r="S154" s="31"/>
      <c r="T154" s="31"/>
      <c r="U154" s="31"/>
      <c r="V154" s="31"/>
      <c r="W154" s="31"/>
      <c r="X154" s="31"/>
      <c r="Y154" s="31"/>
      <c r="Z154" s="31"/>
      <c r="AA154" s="31"/>
      <c r="AB154" s="31"/>
      <c r="AC154" s="31"/>
      <c r="AD154" s="842" t="s">
        <v>361</v>
      </c>
      <c r="AE154" s="842"/>
      <c r="AF154" s="842"/>
      <c r="AG154" s="842" t="s">
        <v>362</v>
      </c>
      <c r="AH154" s="842"/>
      <c r="AI154" s="842"/>
      <c r="AJ154" s="31"/>
      <c r="AK154" s="31"/>
      <c r="AL154" s="31"/>
      <c r="AM154" s="31"/>
      <c r="AN154" s="31"/>
      <c r="AO154" s="31"/>
      <c r="AP154" s="31"/>
      <c r="AQ154" s="31"/>
      <c r="AR154" s="31"/>
      <c r="AS154" s="31"/>
      <c r="AT154" s="31"/>
      <c r="AU154" s="31"/>
      <c r="AV154" s="31"/>
      <c r="AW154" s="31"/>
      <c r="AX154" s="31"/>
      <c r="AY154" s="946" t="s">
        <v>361</v>
      </c>
      <c r="AZ154" s="946"/>
      <c r="BA154" s="946"/>
      <c r="BB154" s="946" t="s">
        <v>362</v>
      </c>
      <c r="BC154" s="946"/>
      <c r="BD154" s="946"/>
      <c r="BE154" s="31"/>
      <c r="BF154" s="31"/>
      <c r="BG154" s="31"/>
      <c r="BH154" s="31"/>
      <c r="BI154" s="31"/>
      <c r="BJ154" s="31"/>
      <c r="BK154" s="31"/>
      <c r="BL154" s="31"/>
      <c r="BM154" s="31"/>
      <c r="BN154" s="31"/>
      <c r="BO154" s="31"/>
      <c r="BP154" s="31"/>
      <c r="BQ154" s="31"/>
      <c r="BR154" s="31"/>
      <c r="BS154" s="31"/>
      <c r="BT154" s="946" t="s">
        <v>361</v>
      </c>
      <c r="BU154" s="946"/>
      <c r="BV154" s="946"/>
      <c r="BW154" s="946" t="s">
        <v>362</v>
      </c>
      <c r="BX154" s="946"/>
      <c r="BY154" s="946"/>
      <c r="BZ154" s="31"/>
      <c r="CA154" s="31"/>
      <c r="CB154" s="31"/>
      <c r="CC154" s="31"/>
      <c r="CD154" s="31"/>
      <c r="CE154" s="31"/>
      <c r="CF154" s="31"/>
      <c r="CG154" s="31"/>
      <c r="CH154" s="31"/>
      <c r="CI154" s="31"/>
      <c r="CJ154" s="31"/>
      <c r="CK154" s="31"/>
      <c r="CL154" s="31"/>
      <c r="CM154" s="31"/>
      <c r="CN154" s="31"/>
      <c r="CO154" s="946" t="s">
        <v>361</v>
      </c>
      <c r="CP154" s="946"/>
      <c r="CQ154" s="946"/>
      <c r="CR154" s="946" t="s">
        <v>362</v>
      </c>
      <c r="CS154" s="946"/>
      <c r="CT154" s="946"/>
      <c r="CU154" s="31"/>
      <c r="CV154" s="31"/>
      <c r="CW154" s="31"/>
      <c r="CX154" s="31"/>
      <c r="CY154" s="31"/>
      <c r="CZ154" s="31"/>
      <c r="DA154" s="31"/>
      <c r="DB154" s="31"/>
      <c r="DC154" s="31"/>
      <c r="DD154" s="31"/>
      <c r="DE154" s="31"/>
      <c r="DF154" s="31"/>
      <c r="DG154" s="31"/>
      <c r="DH154" s="31"/>
      <c r="DI154" s="31"/>
      <c r="DJ154" s="31"/>
      <c r="DK154" s="31"/>
      <c r="DL154" s="31"/>
      <c r="DM154" s="31"/>
      <c r="DN154" s="31"/>
      <c r="DO154" s="31"/>
      <c r="DP154" s="97">
        <v>138</v>
      </c>
      <c r="DQ154" s="97">
        <f t="shared" si="101"/>
        <v>0</v>
      </c>
      <c r="DR154" s="97">
        <f t="shared" si="102"/>
        <v>0</v>
      </c>
      <c r="DS154" s="97">
        <f t="shared" si="103"/>
        <v>0</v>
      </c>
      <c r="DT154" s="97">
        <f t="shared" si="104"/>
        <v>0</v>
      </c>
      <c r="DU154" s="4">
        <f t="shared" si="105"/>
        <v>200</v>
      </c>
      <c r="DV154" s="4">
        <f t="shared" si="106"/>
        <v>0</v>
      </c>
      <c r="DW154" s="4">
        <f t="shared" si="107"/>
        <v>0</v>
      </c>
      <c r="DX154" s="4">
        <f t="shared" si="108"/>
        <v>0</v>
      </c>
    </row>
    <row r="155" spans="1:128" x14ac:dyDescent="0.25">
      <c r="F155" s="4">
        <f t="shared" si="109"/>
        <v>0</v>
      </c>
      <c r="G155" s="4">
        <f t="shared" si="93"/>
        <v>0</v>
      </c>
      <c r="H155" s="4">
        <f t="shared" si="94"/>
        <v>0</v>
      </c>
      <c r="I155" s="4">
        <f t="shared" si="95"/>
        <v>0</v>
      </c>
      <c r="O155" s="31"/>
      <c r="P155" s="31"/>
      <c r="Q155" s="31"/>
      <c r="R155" s="31"/>
      <c r="S155" s="31"/>
      <c r="T155" s="31"/>
      <c r="U155" s="31"/>
      <c r="V155" s="31"/>
      <c r="W155" s="31"/>
      <c r="X155" s="31"/>
      <c r="Y155" s="31"/>
      <c r="Z155" s="31"/>
      <c r="AA155" s="31"/>
      <c r="AB155" s="31"/>
      <c r="AC155" s="31"/>
      <c r="AD155" s="842"/>
      <c r="AE155" s="842"/>
      <c r="AF155" s="842"/>
      <c r="AG155" s="842"/>
      <c r="AH155" s="842"/>
      <c r="AI155" s="842"/>
      <c r="AJ155" s="31"/>
      <c r="AK155" s="31"/>
      <c r="AL155" s="31"/>
      <c r="AM155" s="31"/>
      <c r="AN155" s="31"/>
      <c r="AO155" s="31"/>
      <c r="AP155" s="31"/>
      <c r="AQ155" s="31"/>
      <c r="AR155" s="31"/>
      <c r="AS155" s="31"/>
      <c r="AT155" s="31"/>
      <c r="AU155" s="31"/>
      <c r="AV155" s="31"/>
      <c r="AW155" s="31"/>
      <c r="AX155" s="31"/>
      <c r="AY155" s="946"/>
      <c r="AZ155" s="946"/>
      <c r="BA155" s="946"/>
      <c r="BB155" s="946"/>
      <c r="BC155" s="946"/>
      <c r="BD155" s="946"/>
      <c r="BE155" s="31"/>
      <c r="BF155" s="31"/>
      <c r="BG155" s="31"/>
      <c r="BH155" s="31"/>
      <c r="BI155" s="31"/>
      <c r="BJ155" s="31"/>
      <c r="BK155" s="31"/>
      <c r="BL155" s="31"/>
      <c r="BM155" s="31"/>
      <c r="BN155" s="31"/>
      <c r="BO155" s="31"/>
      <c r="BP155" s="31"/>
      <c r="BQ155" s="31"/>
      <c r="BR155" s="31"/>
      <c r="BS155" s="31"/>
      <c r="BT155" s="946"/>
      <c r="BU155" s="946"/>
      <c r="BV155" s="946"/>
      <c r="BW155" s="946"/>
      <c r="BX155" s="946"/>
      <c r="BY155" s="946"/>
      <c r="BZ155" s="31"/>
      <c r="CA155" s="31"/>
      <c r="CB155" s="31"/>
      <c r="CC155" s="31"/>
      <c r="CD155" s="31"/>
      <c r="CE155" s="31"/>
      <c r="CF155" s="31"/>
      <c r="CG155" s="31"/>
      <c r="CH155" s="31"/>
      <c r="CI155" s="31"/>
      <c r="CJ155" s="31"/>
      <c r="CK155" s="31"/>
      <c r="CL155" s="31"/>
      <c r="CM155" s="31"/>
      <c r="CN155" s="31"/>
      <c r="CO155" s="946"/>
      <c r="CP155" s="946"/>
      <c r="CQ155" s="946"/>
      <c r="CR155" s="946"/>
      <c r="CS155" s="946"/>
      <c r="CT155" s="946"/>
      <c r="CU155" s="31"/>
      <c r="CV155" s="31"/>
      <c r="CW155" s="31"/>
      <c r="CX155" s="31"/>
      <c r="CY155" s="31"/>
      <c r="CZ155" s="31"/>
      <c r="DA155" s="31"/>
      <c r="DB155" s="31"/>
      <c r="DC155" s="31"/>
      <c r="DD155" s="31"/>
      <c r="DE155" s="31"/>
      <c r="DF155" s="31"/>
      <c r="DG155" s="31"/>
      <c r="DH155" s="31"/>
      <c r="DI155" s="31"/>
      <c r="DJ155" s="31"/>
      <c r="DK155" s="31"/>
      <c r="DL155" s="31"/>
      <c r="DM155" s="31"/>
      <c r="DN155" s="31"/>
      <c r="DO155" s="31"/>
      <c r="DP155" s="97">
        <v>139</v>
      </c>
      <c r="DQ155" s="97">
        <f t="shared" si="101"/>
        <v>0</v>
      </c>
      <c r="DR155" s="97">
        <f t="shared" si="102"/>
        <v>0</v>
      </c>
      <c r="DS155" s="97">
        <f t="shared" si="103"/>
        <v>0</v>
      </c>
      <c r="DT155" s="97">
        <f t="shared" si="104"/>
        <v>0</v>
      </c>
      <c r="DU155" s="4">
        <f t="shared" si="105"/>
        <v>200</v>
      </c>
      <c r="DV155" s="4">
        <f t="shared" si="106"/>
        <v>0</v>
      </c>
      <c r="DW155" s="4">
        <f t="shared" si="107"/>
        <v>0</v>
      </c>
      <c r="DX155" s="4">
        <f t="shared" si="108"/>
        <v>0</v>
      </c>
    </row>
    <row r="156" spans="1:128" x14ac:dyDescent="0.25">
      <c r="F156" s="4">
        <f t="shared" si="109"/>
        <v>0</v>
      </c>
      <c r="G156" s="4">
        <f t="shared" si="93"/>
        <v>0</v>
      </c>
      <c r="H156" s="4">
        <f t="shared" si="94"/>
        <v>0</v>
      </c>
      <c r="I156" s="4">
        <f t="shared" si="95"/>
        <v>0</v>
      </c>
      <c r="O156" s="31"/>
      <c r="P156" s="31"/>
      <c r="Q156" s="31"/>
      <c r="R156" s="31"/>
      <c r="S156" s="31"/>
      <c r="T156" s="31"/>
      <c r="U156" s="31"/>
      <c r="V156" s="31"/>
      <c r="W156" s="31"/>
      <c r="X156" s="31"/>
      <c r="Y156" s="31"/>
      <c r="Z156" s="31"/>
      <c r="AA156" s="31"/>
      <c r="AB156" s="31"/>
      <c r="AC156" s="31"/>
      <c r="AD156" s="842"/>
      <c r="AE156" s="842"/>
      <c r="AF156" s="842"/>
      <c r="AG156" s="842"/>
      <c r="AH156" s="842"/>
      <c r="AI156" s="842"/>
      <c r="AJ156" s="31"/>
      <c r="AK156" s="31"/>
      <c r="AL156" s="31"/>
      <c r="AM156" s="31"/>
      <c r="AN156" s="31"/>
      <c r="AO156" s="31"/>
      <c r="AP156" s="31"/>
      <c r="AQ156" s="31"/>
      <c r="AR156" s="31"/>
      <c r="AS156" s="31"/>
      <c r="AT156" s="31"/>
      <c r="AU156" s="31"/>
      <c r="AV156" s="31"/>
      <c r="AW156" s="31"/>
      <c r="AX156" s="31"/>
      <c r="AY156" s="946"/>
      <c r="AZ156" s="946"/>
      <c r="BA156" s="946"/>
      <c r="BB156" s="946"/>
      <c r="BC156" s="946"/>
      <c r="BD156" s="946"/>
      <c r="BE156" s="31"/>
      <c r="BF156" s="31"/>
      <c r="BG156" s="31"/>
      <c r="BH156" s="31"/>
      <c r="BI156" s="31"/>
      <c r="BJ156" s="31"/>
      <c r="BK156" s="31"/>
      <c r="BL156" s="31"/>
      <c r="BM156" s="31"/>
      <c r="BN156" s="31"/>
      <c r="BO156" s="31"/>
      <c r="BP156" s="31"/>
      <c r="BQ156" s="31"/>
      <c r="BR156" s="31"/>
      <c r="BS156" s="31"/>
      <c r="BT156" s="946"/>
      <c r="BU156" s="946"/>
      <c r="BV156" s="946"/>
      <c r="BW156" s="946"/>
      <c r="BX156" s="946"/>
      <c r="BY156" s="946"/>
      <c r="BZ156" s="31"/>
      <c r="CA156" s="31"/>
      <c r="CB156" s="31"/>
      <c r="CC156" s="31"/>
      <c r="CD156" s="31"/>
      <c r="CE156" s="31"/>
      <c r="CF156" s="31"/>
      <c r="CG156" s="31"/>
      <c r="CH156" s="31"/>
      <c r="CI156" s="31"/>
      <c r="CJ156" s="31"/>
      <c r="CK156" s="31"/>
      <c r="CL156" s="31"/>
      <c r="CM156" s="31"/>
      <c r="CN156" s="31"/>
      <c r="CO156" s="946"/>
      <c r="CP156" s="946"/>
      <c r="CQ156" s="946"/>
      <c r="CR156" s="946"/>
      <c r="CS156" s="946"/>
      <c r="CT156" s="946"/>
      <c r="CU156" s="31"/>
      <c r="CV156" s="31"/>
      <c r="CW156" s="31"/>
      <c r="CX156" s="31"/>
      <c r="CY156" s="31"/>
      <c r="CZ156" s="31"/>
      <c r="DA156" s="31"/>
      <c r="DB156" s="31"/>
      <c r="DC156" s="31"/>
      <c r="DD156" s="31"/>
      <c r="DE156" s="31"/>
      <c r="DF156" s="31"/>
      <c r="DG156" s="31"/>
      <c r="DH156" s="31"/>
      <c r="DI156" s="31"/>
      <c r="DJ156" s="31"/>
      <c r="DK156" s="31"/>
      <c r="DL156" s="31"/>
      <c r="DM156" s="31"/>
      <c r="DN156" s="31"/>
      <c r="DO156" s="31"/>
      <c r="DP156" s="97">
        <v>140</v>
      </c>
      <c r="DQ156" s="97">
        <f t="shared" si="101"/>
        <v>0</v>
      </c>
      <c r="DR156" s="97">
        <f t="shared" si="102"/>
        <v>0</v>
      </c>
      <c r="DS156" s="97">
        <f t="shared" si="103"/>
        <v>0</v>
      </c>
      <c r="DT156" s="97">
        <f t="shared" si="104"/>
        <v>0</v>
      </c>
      <c r="DU156" s="4">
        <f t="shared" si="105"/>
        <v>200</v>
      </c>
      <c r="DV156" s="4">
        <f t="shared" si="106"/>
        <v>0</v>
      </c>
      <c r="DW156" s="4">
        <f t="shared" si="107"/>
        <v>0</v>
      </c>
      <c r="DX156" s="4">
        <f t="shared" si="108"/>
        <v>0</v>
      </c>
    </row>
    <row r="157" spans="1:128" x14ac:dyDescent="0.25">
      <c r="F157" s="4">
        <f t="shared" si="109"/>
        <v>0</v>
      </c>
      <c r="G157" s="4">
        <f t="shared" si="93"/>
        <v>0</v>
      </c>
      <c r="H157" s="4">
        <f t="shared" si="94"/>
        <v>0</v>
      </c>
      <c r="I157" s="4">
        <f t="shared" si="95"/>
        <v>0</v>
      </c>
      <c r="O157" s="839" t="str">
        <f>IF(O128&gt;=1,O118,"")</f>
        <v/>
      </c>
      <c r="P157" s="839"/>
      <c r="Q157" s="839"/>
      <c r="R157" s="839"/>
      <c r="S157" s="839"/>
      <c r="T157" s="839"/>
      <c r="U157" s="839"/>
      <c r="V157" s="839"/>
      <c r="W157" s="839"/>
      <c r="X157" s="839"/>
      <c r="Y157" s="839"/>
      <c r="Z157" s="839"/>
      <c r="AA157" s="839"/>
      <c r="AB157" s="839"/>
      <c r="AC157" s="840"/>
      <c r="AD157" s="842"/>
      <c r="AE157" s="842"/>
      <c r="AF157" s="842"/>
      <c r="AG157" s="842"/>
      <c r="AH157" s="842"/>
      <c r="AI157" s="842"/>
      <c r="AJ157" s="839" t="str">
        <f>IF(AJ128&gt;=1,O157,"")</f>
        <v/>
      </c>
      <c r="AK157" s="839"/>
      <c r="AL157" s="839"/>
      <c r="AM157" s="839"/>
      <c r="AN157" s="839"/>
      <c r="AO157" s="839"/>
      <c r="AP157" s="839"/>
      <c r="AQ157" s="839"/>
      <c r="AR157" s="839"/>
      <c r="AS157" s="839"/>
      <c r="AT157" s="839"/>
      <c r="AU157" s="839"/>
      <c r="AV157" s="839"/>
      <c r="AW157" s="839"/>
      <c r="AX157" s="840"/>
      <c r="AY157" s="946"/>
      <c r="AZ157" s="946"/>
      <c r="BA157" s="946"/>
      <c r="BB157" s="946"/>
      <c r="BC157" s="946"/>
      <c r="BD157" s="946"/>
      <c r="BE157" s="839" t="str">
        <f>IF(BE128&gt;=1,AJ157,"")</f>
        <v/>
      </c>
      <c r="BF157" s="839"/>
      <c r="BG157" s="839"/>
      <c r="BH157" s="839"/>
      <c r="BI157" s="839"/>
      <c r="BJ157" s="839"/>
      <c r="BK157" s="839"/>
      <c r="BL157" s="839"/>
      <c r="BM157" s="839"/>
      <c r="BN157" s="839"/>
      <c r="BO157" s="839"/>
      <c r="BP157" s="839"/>
      <c r="BQ157" s="839"/>
      <c r="BR157" s="839"/>
      <c r="BS157" s="840"/>
      <c r="BT157" s="946"/>
      <c r="BU157" s="946"/>
      <c r="BV157" s="946"/>
      <c r="BW157" s="946"/>
      <c r="BX157" s="946"/>
      <c r="BY157" s="946"/>
      <c r="BZ157" s="839" t="str">
        <f>IF(BZ128&gt;=1,BE157,"")</f>
        <v/>
      </c>
      <c r="CA157" s="839"/>
      <c r="CB157" s="839"/>
      <c r="CC157" s="839"/>
      <c r="CD157" s="839"/>
      <c r="CE157" s="839"/>
      <c r="CF157" s="839"/>
      <c r="CG157" s="839"/>
      <c r="CH157" s="839"/>
      <c r="CI157" s="839"/>
      <c r="CJ157" s="839"/>
      <c r="CK157" s="839"/>
      <c r="CL157" s="839"/>
      <c r="CM157" s="839"/>
      <c r="CN157" s="840"/>
      <c r="CO157" s="946"/>
      <c r="CP157" s="946"/>
      <c r="CQ157" s="946"/>
      <c r="CR157" s="946"/>
      <c r="CS157" s="946"/>
      <c r="CT157" s="946"/>
      <c r="CU157" s="31"/>
      <c r="CV157" s="31"/>
      <c r="CW157" s="31"/>
      <c r="CX157" s="31"/>
      <c r="CY157" s="31"/>
      <c r="CZ157" s="31"/>
      <c r="DA157" s="31"/>
      <c r="DB157" s="31"/>
      <c r="DC157" s="31"/>
      <c r="DD157" s="31"/>
      <c r="DE157" s="31"/>
      <c r="DF157" s="31"/>
      <c r="DG157" s="31"/>
      <c r="DH157" s="31"/>
      <c r="DI157" s="31"/>
      <c r="DJ157" s="31"/>
      <c r="DK157" s="31"/>
      <c r="DL157" s="31"/>
      <c r="DM157" s="31"/>
      <c r="DN157" s="31"/>
      <c r="DO157" s="31"/>
      <c r="DP157" s="97">
        <v>141</v>
      </c>
      <c r="DQ157" s="97">
        <f>P290</f>
        <v>0</v>
      </c>
      <c r="DR157" s="97">
        <f>AK290</f>
        <v>0</v>
      </c>
      <c r="DS157" s="97">
        <f>BF290</f>
        <v>0</v>
      </c>
      <c r="DT157" s="97">
        <f>CA290</f>
        <v>0</v>
      </c>
      <c r="DU157" s="4">
        <f t="shared" si="105"/>
        <v>200</v>
      </c>
      <c r="DV157" s="4">
        <f t="shared" si="106"/>
        <v>0</v>
      </c>
      <c r="DW157" s="4">
        <f t="shared" si="107"/>
        <v>0</v>
      </c>
      <c r="DX157" s="4">
        <f t="shared" si="108"/>
        <v>0</v>
      </c>
    </row>
    <row r="158" spans="1:128" x14ac:dyDescent="0.25">
      <c r="F158" s="4">
        <f t="shared" si="109"/>
        <v>0</v>
      </c>
      <c r="G158" s="4">
        <f t="shared" si="93"/>
        <v>0</v>
      </c>
      <c r="H158" s="4">
        <f t="shared" si="94"/>
        <v>0</v>
      </c>
      <c r="I158" s="4">
        <f t="shared" si="95"/>
        <v>0</v>
      </c>
      <c r="O158" s="839" t="str">
        <f>IF(O128&gt;=1,O119,"")</f>
        <v/>
      </c>
      <c r="P158" s="839"/>
      <c r="Q158" s="839"/>
      <c r="R158" s="839"/>
      <c r="S158" s="839"/>
      <c r="T158" s="839"/>
      <c r="U158" s="839"/>
      <c r="V158" s="839"/>
      <c r="W158" s="839"/>
      <c r="X158" s="839"/>
      <c r="Y158" s="839"/>
      <c r="Z158" s="839"/>
      <c r="AA158" s="839"/>
      <c r="AB158" s="839"/>
      <c r="AC158" s="840"/>
      <c r="AD158" s="842"/>
      <c r="AE158" s="842"/>
      <c r="AF158" s="842"/>
      <c r="AG158" s="842"/>
      <c r="AH158" s="842"/>
      <c r="AI158" s="842"/>
      <c r="AJ158" s="839" t="str">
        <f>IF(AJ128&gt;=1,O158,"")</f>
        <v/>
      </c>
      <c r="AK158" s="839"/>
      <c r="AL158" s="839"/>
      <c r="AM158" s="839"/>
      <c r="AN158" s="839"/>
      <c r="AO158" s="839"/>
      <c r="AP158" s="839"/>
      <c r="AQ158" s="839"/>
      <c r="AR158" s="839"/>
      <c r="AS158" s="839"/>
      <c r="AT158" s="839"/>
      <c r="AU158" s="839"/>
      <c r="AV158" s="839"/>
      <c r="AW158" s="839"/>
      <c r="AX158" s="840"/>
      <c r="AY158" s="946"/>
      <c r="AZ158" s="946"/>
      <c r="BA158" s="946"/>
      <c r="BB158" s="946"/>
      <c r="BC158" s="946"/>
      <c r="BD158" s="946"/>
      <c r="BE158" s="839" t="str">
        <f>IF(BE128&gt;=1,AJ158,"")</f>
        <v/>
      </c>
      <c r="BF158" s="839"/>
      <c r="BG158" s="839"/>
      <c r="BH158" s="839"/>
      <c r="BI158" s="839"/>
      <c r="BJ158" s="839"/>
      <c r="BK158" s="839"/>
      <c r="BL158" s="839"/>
      <c r="BM158" s="839"/>
      <c r="BN158" s="839"/>
      <c r="BO158" s="839"/>
      <c r="BP158" s="839"/>
      <c r="BQ158" s="839"/>
      <c r="BR158" s="839"/>
      <c r="BS158" s="840"/>
      <c r="BT158" s="946"/>
      <c r="BU158" s="946"/>
      <c r="BV158" s="946"/>
      <c r="BW158" s="946"/>
      <c r="BX158" s="946"/>
      <c r="BY158" s="946"/>
      <c r="BZ158" s="839" t="str">
        <f>IF(BZ128&gt;=1,BE158,"")</f>
        <v/>
      </c>
      <c r="CA158" s="839"/>
      <c r="CB158" s="839"/>
      <c r="CC158" s="839"/>
      <c r="CD158" s="839"/>
      <c r="CE158" s="839"/>
      <c r="CF158" s="839"/>
      <c r="CG158" s="839"/>
      <c r="CH158" s="839"/>
      <c r="CI158" s="839"/>
      <c r="CJ158" s="839"/>
      <c r="CK158" s="839"/>
      <c r="CL158" s="839"/>
      <c r="CM158" s="839"/>
      <c r="CN158" s="840"/>
      <c r="CO158" s="946"/>
      <c r="CP158" s="946"/>
      <c r="CQ158" s="946"/>
      <c r="CR158" s="946"/>
      <c r="CS158" s="946"/>
      <c r="CT158" s="946"/>
      <c r="CU158" s="31"/>
      <c r="CV158" s="31"/>
      <c r="CW158" s="31"/>
      <c r="CX158" s="31"/>
      <c r="CY158" s="31"/>
      <c r="CZ158" s="31"/>
      <c r="DA158" s="31"/>
      <c r="DB158" s="31"/>
      <c r="DC158" s="31"/>
      <c r="DD158" s="31"/>
      <c r="DE158" s="31"/>
      <c r="DF158" s="31"/>
      <c r="DG158" s="31"/>
      <c r="DH158" s="31"/>
      <c r="DI158" s="31"/>
      <c r="DJ158" s="31"/>
      <c r="DK158" s="31"/>
      <c r="DL158" s="31"/>
      <c r="DM158" s="31"/>
      <c r="DN158" s="31"/>
      <c r="DO158" s="31"/>
      <c r="DP158" s="97">
        <v>142</v>
      </c>
      <c r="DQ158" s="97">
        <f t="shared" ref="DQ158:DQ176" si="110">P291</f>
        <v>0</v>
      </c>
      <c r="DR158" s="97">
        <f t="shared" ref="DR158:DR176" si="111">AK291</f>
        <v>0</v>
      </c>
      <c r="DS158" s="97">
        <f t="shared" ref="DS158:DS176" si="112">BF291</f>
        <v>0</v>
      </c>
      <c r="DT158" s="97">
        <f t="shared" ref="DT158:DT176" si="113">CA291</f>
        <v>0</v>
      </c>
      <c r="DU158" s="4">
        <f t="shared" si="105"/>
        <v>200</v>
      </c>
      <c r="DV158" s="4">
        <f t="shared" si="106"/>
        <v>0</v>
      </c>
      <c r="DW158" s="4">
        <f t="shared" si="107"/>
        <v>0</v>
      </c>
      <c r="DX158" s="4">
        <f t="shared" si="108"/>
        <v>0</v>
      </c>
    </row>
    <row r="159" spans="1:128" x14ac:dyDescent="0.25">
      <c r="F159" s="4">
        <f t="shared" si="109"/>
        <v>0</v>
      </c>
      <c r="G159" s="4">
        <f t="shared" si="93"/>
        <v>0</v>
      </c>
      <c r="H159" s="4">
        <f t="shared" si="94"/>
        <v>0</v>
      </c>
      <c r="I159" s="4">
        <f t="shared" si="95"/>
        <v>0</v>
      </c>
      <c r="O159" s="839" t="str">
        <f>IF(O128&gt;=1,O120,"")</f>
        <v/>
      </c>
      <c r="P159" s="839"/>
      <c r="Q159" s="839"/>
      <c r="R159" s="839"/>
      <c r="S159" s="839"/>
      <c r="T159" s="839"/>
      <c r="U159" s="839"/>
      <c r="V159" s="839"/>
      <c r="W159" s="839"/>
      <c r="X159" s="839"/>
      <c r="Y159" s="839"/>
      <c r="Z159" s="839"/>
      <c r="AA159" s="839"/>
      <c r="AB159" s="839"/>
      <c r="AC159" s="840"/>
      <c r="AD159" s="843"/>
      <c r="AE159" s="843"/>
      <c r="AF159" s="843"/>
      <c r="AG159" s="843"/>
      <c r="AH159" s="843"/>
      <c r="AI159" s="843"/>
      <c r="AJ159" s="839" t="str">
        <f>IF(AJ128&gt;=1,O159,"")</f>
        <v/>
      </c>
      <c r="AK159" s="839"/>
      <c r="AL159" s="839"/>
      <c r="AM159" s="839"/>
      <c r="AN159" s="839"/>
      <c r="AO159" s="839"/>
      <c r="AP159" s="839"/>
      <c r="AQ159" s="839"/>
      <c r="AR159" s="839"/>
      <c r="AS159" s="839"/>
      <c r="AT159" s="839"/>
      <c r="AU159" s="839"/>
      <c r="AV159" s="839"/>
      <c r="AW159" s="839"/>
      <c r="AX159" s="840"/>
      <c r="AY159" s="843"/>
      <c r="AZ159" s="843"/>
      <c r="BA159" s="843"/>
      <c r="BB159" s="843"/>
      <c r="BC159" s="843"/>
      <c r="BD159" s="843"/>
      <c r="BE159" s="839" t="str">
        <f>IF(BE128&gt;=1,AJ159,"")</f>
        <v/>
      </c>
      <c r="BF159" s="839"/>
      <c r="BG159" s="839"/>
      <c r="BH159" s="839"/>
      <c r="BI159" s="839"/>
      <c r="BJ159" s="839"/>
      <c r="BK159" s="839"/>
      <c r="BL159" s="839"/>
      <c r="BM159" s="839"/>
      <c r="BN159" s="839"/>
      <c r="BO159" s="839"/>
      <c r="BP159" s="839"/>
      <c r="BQ159" s="839"/>
      <c r="BR159" s="839"/>
      <c r="BS159" s="840"/>
      <c r="BT159" s="843"/>
      <c r="BU159" s="843"/>
      <c r="BV159" s="843"/>
      <c r="BW159" s="843"/>
      <c r="BX159" s="843"/>
      <c r="BY159" s="843"/>
      <c r="BZ159" s="839" t="str">
        <f>IF(BZ128&gt;=1,BE159,"")</f>
        <v/>
      </c>
      <c r="CA159" s="839"/>
      <c r="CB159" s="839"/>
      <c r="CC159" s="839"/>
      <c r="CD159" s="839"/>
      <c r="CE159" s="839"/>
      <c r="CF159" s="839"/>
      <c r="CG159" s="839"/>
      <c r="CH159" s="839"/>
      <c r="CI159" s="839"/>
      <c r="CJ159" s="839"/>
      <c r="CK159" s="839"/>
      <c r="CL159" s="839"/>
      <c r="CM159" s="839"/>
      <c r="CN159" s="840"/>
      <c r="CO159" s="843"/>
      <c r="CP159" s="843"/>
      <c r="CQ159" s="843"/>
      <c r="CR159" s="843"/>
      <c r="CS159" s="843"/>
      <c r="CT159" s="843"/>
      <c r="CU159" s="31"/>
      <c r="CV159" s="31"/>
      <c r="CW159" s="31"/>
      <c r="CX159" s="31"/>
      <c r="CY159" s="31"/>
      <c r="CZ159" s="31"/>
      <c r="DA159" s="31"/>
      <c r="DB159" s="31"/>
      <c r="DC159" s="31"/>
      <c r="DD159" s="31"/>
      <c r="DE159" s="31"/>
      <c r="DF159" s="31"/>
      <c r="DG159" s="31"/>
      <c r="DH159" s="31"/>
      <c r="DI159" s="31"/>
      <c r="DJ159" s="31"/>
      <c r="DK159" s="31"/>
      <c r="DL159" s="31"/>
      <c r="DM159" s="31"/>
      <c r="DN159" s="31"/>
      <c r="DO159" s="31"/>
      <c r="DP159" s="97">
        <v>143</v>
      </c>
      <c r="DQ159" s="97">
        <f t="shared" si="110"/>
        <v>0</v>
      </c>
      <c r="DR159" s="97">
        <f t="shared" si="111"/>
        <v>0</v>
      </c>
      <c r="DS159" s="97">
        <f t="shared" si="112"/>
        <v>0</v>
      </c>
      <c r="DT159" s="97">
        <f t="shared" si="113"/>
        <v>0</v>
      </c>
      <c r="DU159" s="4">
        <f t="shared" si="105"/>
        <v>200</v>
      </c>
      <c r="DV159" s="4">
        <f t="shared" si="106"/>
        <v>0</v>
      </c>
      <c r="DW159" s="4">
        <f t="shared" si="107"/>
        <v>0</v>
      </c>
      <c r="DX159" s="4">
        <f t="shared" si="108"/>
        <v>0</v>
      </c>
    </row>
    <row r="160" spans="1:128" ht="18.75" x14ac:dyDescent="0.25">
      <c r="F160" s="4">
        <f t="shared" si="109"/>
        <v>0</v>
      </c>
      <c r="G160" s="4">
        <f t="shared" si="93"/>
        <v>0</v>
      </c>
      <c r="H160" s="4">
        <f t="shared" si="94"/>
        <v>0</v>
      </c>
      <c r="I160" s="4">
        <f t="shared" si="95"/>
        <v>0</v>
      </c>
      <c r="O160" s="244"/>
      <c r="P160" s="244"/>
      <c r="Q160" s="244"/>
      <c r="R160" s="244"/>
      <c r="S160" s="244"/>
      <c r="T160" s="244"/>
      <c r="U160" s="244"/>
      <c r="V160" s="244"/>
      <c r="W160" s="244"/>
      <c r="X160" s="244"/>
      <c r="Y160" s="244"/>
      <c r="Z160" s="244"/>
      <c r="AA160" s="244"/>
      <c r="AB160" s="244"/>
      <c r="AC160" s="244"/>
      <c r="AD160" s="843"/>
      <c r="AE160" s="843"/>
      <c r="AF160" s="843"/>
      <c r="AG160" s="843"/>
      <c r="AH160" s="843"/>
      <c r="AI160" s="843"/>
      <c r="AJ160" s="244"/>
      <c r="AK160" s="244"/>
      <c r="AL160" s="244"/>
      <c r="AM160" s="244"/>
      <c r="AN160" s="244"/>
      <c r="AO160" s="244"/>
      <c r="AP160" s="244"/>
      <c r="AQ160" s="244"/>
      <c r="AR160" s="244"/>
      <c r="AS160" s="244"/>
      <c r="AT160" s="244"/>
      <c r="AU160" s="244"/>
      <c r="AV160" s="244"/>
      <c r="AW160" s="244"/>
      <c r="AX160" s="244"/>
      <c r="AY160" s="843"/>
      <c r="AZ160" s="843"/>
      <c r="BA160" s="843"/>
      <c r="BB160" s="843"/>
      <c r="BC160" s="843"/>
      <c r="BD160" s="843"/>
      <c r="BE160" s="244"/>
      <c r="BF160" s="244"/>
      <c r="BG160" s="244"/>
      <c r="BH160" s="244"/>
      <c r="BI160" s="244"/>
      <c r="BJ160" s="244"/>
      <c r="BK160" s="244"/>
      <c r="BL160" s="244"/>
      <c r="BM160" s="244"/>
      <c r="BN160" s="244"/>
      <c r="BO160" s="244"/>
      <c r="BP160" s="244"/>
      <c r="BQ160" s="244"/>
      <c r="BR160" s="244"/>
      <c r="BS160" s="244"/>
      <c r="BT160" s="843"/>
      <c r="BU160" s="843"/>
      <c r="BV160" s="843"/>
      <c r="BW160" s="843"/>
      <c r="BX160" s="843"/>
      <c r="BY160" s="843"/>
      <c r="BZ160" s="244"/>
      <c r="CA160" s="244"/>
      <c r="CB160" s="244"/>
      <c r="CC160" s="244"/>
      <c r="CD160" s="244"/>
      <c r="CE160" s="244"/>
      <c r="CF160" s="244"/>
      <c r="CG160" s="244"/>
      <c r="CH160" s="244"/>
      <c r="CI160" s="244"/>
      <c r="CJ160" s="244"/>
      <c r="CK160" s="244"/>
      <c r="CL160" s="244"/>
      <c r="CM160" s="244"/>
      <c r="CN160" s="244"/>
      <c r="CO160" s="843"/>
      <c r="CP160" s="843"/>
      <c r="CQ160" s="843"/>
      <c r="CR160" s="843"/>
      <c r="CS160" s="843"/>
      <c r="CT160" s="843"/>
      <c r="CU160" s="31"/>
      <c r="CV160" s="31"/>
      <c r="CW160" s="31"/>
      <c r="CX160" s="31"/>
      <c r="CY160" s="31"/>
      <c r="CZ160" s="31"/>
      <c r="DA160" s="31"/>
      <c r="DB160" s="31"/>
      <c r="DC160" s="31"/>
      <c r="DD160" s="31"/>
      <c r="DE160" s="31"/>
      <c r="DF160" s="31"/>
      <c r="DG160" s="31"/>
      <c r="DH160" s="31"/>
      <c r="DI160" s="31"/>
      <c r="DJ160" s="31"/>
      <c r="DK160" s="31"/>
      <c r="DL160" s="31"/>
      <c r="DM160" s="31"/>
      <c r="DN160" s="31"/>
      <c r="DO160" s="31"/>
      <c r="DP160" s="97">
        <v>144</v>
      </c>
      <c r="DQ160" s="97">
        <f t="shared" si="110"/>
        <v>0</v>
      </c>
      <c r="DR160" s="97">
        <f t="shared" si="111"/>
        <v>0</v>
      </c>
      <c r="DS160" s="97">
        <f t="shared" si="112"/>
        <v>0</v>
      </c>
      <c r="DT160" s="97">
        <f t="shared" si="113"/>
        <v>0</v>
      </c>
      <c r="DU160" s="4">
        <f t="shared" si="105"/>
        <v>200</v>
      </c>
      <c r="DV160" s="4">
        <f t="shared" si="106"/>
        <v>0</v>
      </c>
      <c r="DW160" s="4">
        <f t="shared" si="107"/>
        <v>0</v>
      </c>
      <c r="DX160" s="4">
        <f t="shared" si="108"/>
        <v>0</v>
      </c>
    </row>
    <row r="161" spans="1:128" ht="26.25" x14ac:dyDescent="0.4">
      <c r="F161" s="4">
        <f t="shared" ref="F161" si="114">IF(O167&gt;=1,1,0)</f>
        <v>0</v>
      </c>
      <c r="G161" s="4">
        <f t="shared" ref="G161" si="115">IF(AJ167&gt;=1,1,0)</f>
        <v>0</v>
      </c>
      <c r="H161" s="4">
        <f t="shared" ref="H161" si="116">IF(BE167&gt;=1,1,0)</f>
        <v>0</v>
      </c>
      <c r="I161" s="4">
        <f t="shared" ref="I161" si="117">IF(BZ167&gt;=1,1,0)</f>
        <v>0</v>
      </c>
      <c r="O161" s="875" t="s">
        <v>322</v>
      </c>
      <c r="P161" s="875"/>
      <c r="Q161" s="875"/>
      <c r="R161" s="875"/>
      <c r="S161" s="875"/>
      <c r="T161" s="875"/>
      <c r="U161" s="875"/>
      <c r="V161" s="875"/>
      <c r="W161" s="875"/>
      <c r="X161" s="875"/>
      <c r="Y161" s="875"/>
      <c r="Z161" s="875"/>
      <c r="AA161" s="875"/>
      <c r="AB161" s="875"/>
      <c r="AC161" s="875"/>
      <c r="AD161" s="875"/>
      <c r="AE161" s="875"/>
      <c r="AF161" s="875"/>
      <c r="AG161" s="875"/>
      <c r="AH161" s="875"/>
      <c r="AI161" s="875"/>
      <c r="AJ161" s="875" t="s">
        <v>324</v>
      </c>
      <c r="AK161" s="875"/>
      <c r="AL161" s="875"/>
      <c r="AM161" s="875"/>
      <c r="AN161" s="875"/>
      <c r="AO161" s="875"/>
      <c r="AP161" s="875"/>
      <c r="AQ161" s="875"/>
      <c r="AR161" s="875"/>
      <c r="AS161" s="875"/>
      <c r="AT161" s="875"/>
      <c r="AU161" s="875"/>
      <c r="AV161" s="875"/>
      <c r="AW161" s="875"/>
      <c r="AX161" s="875"/>
      <c r="AY161" s="875"/>
      <c r="AZ161" s="875"/>
      <c r="BA161" s="875"/>
      <c r="BB161" s="875"/>
      <c r="BC161" s="875"/>
      <c r="BD161" s="875"/>
      <c r="BE161" s="875" t="s">
        <v>323</v>
      </c>
      <c r="BF161" s="875"/>
      <c r="BG161" s="875"/>
      <c r="BH161" s="875"/>
      <c r="BI161" s="875"/>
      <c r="BJ161" s="875"/>
      <c r="BK161" s="875"/>
      <c r="BL161" s="875"/>
      <c r="BM161" s="875"/>
      <c r="BN161" s="875"/>
      <c r="BO161" s="875"/>
      <c r="BP161" s="875"/>
      <c r="BQ161" s="875"/>
      <c r="BR161" s="875"/>
      <c r="BS161" s="875"/>
      <c r="BT161" s="875"/>
      <c r="BU161" s="875"/>
      <c r="BV161" s="875"/>
      <c r="BW161" s="875"/>
      <c r="BX161" s="875"/>
      <c r="BY161" s="875"/>
      <c r="BZ161" s="875" t="s">
        <v>325</v>
      </c>
      <c r="CA161" s="875"/>
      <c r="CB161" s="875"/>
      <c r="CC161" s="875"/>
      <c r="CD161" s="875"/>
      <c r="CE161" s="875"/>
      <c r="CF161" s="875"/>
      <c r="CG161" s="875"/>
      <c r="CH161" s="875"/>
      <c r="CI161" s="875"/>
      <c r="CJ161" s="875"/>
      <c r="CK161" s="875"/>
      <c r="CL161" s="875"/>
      <c r="CM161" s="875"/>
      <c r="CN161" s="875"/>
      <c r="CO161" s="875"/>
      <c r="CP161" s="875"/>
      <c r="CQ161" s="875"/>
      <c r="CR161" s="875"/>
      <c r="CS161" s="875"/>
      <c r="CT161" s="875"/>
      <c r="CU161" s="31"/>
      <c r="CV161" s="31"/>
      <c r="CW161" s="31"/>
      <c r="CX161" s="31"/>
      <c r="CY161" s="31"/>
      <c r="CZ161" s="31"/>
      <c r="DA161" s="31"/>
      <c r="DB161" s="31"/>
      <c r="DC161" s="31"/>
      <c r="DD161" s="31"/>
      <c r="DE161" s="31"/>
      <c r="DF161" s="31"/>
      <c r="DG161" s="31"/>
      <c r="DH161" s="31"/>
      <c r="DI161" s="31"/>
      <c r="DJ161" s="31"/>
      <c r="DK161" s="31"/>
      <c r="DL161" s="31"/>
      <c r="DM161" s="31"/>
      <c r="DN161" s="31"/>
      <c r="DO161" s="31"/>
      <c r="DP161" s="97">
        <v>145</v>
      </c>
      <c r="DQ161" s="97">
        <f t="shared" si="110"/>
        <v>0</v>
      </c>
      <c r="DR161" s="97">
        <f t="shared" si="111"/>
        <v>0</v>
      </c>
      <c r="DS161" s="97">
        <f t="shared" si="112"/>
        <v>0</v>
      </c>
      <c r="DT161" s="97">
        <f t="shared" si="113"/>
        <v>0</v>
      </c>
      <c r="DU161" s="4">
        <f t="shared" si="105"/>
        <v>200</v>
      </c>
      <c r="DV161" s="4">
        <f t="shared" si="106"/>
        <v>0</v>
      </c>
      <c r="DW161" s="4">
        <f t="shared" si="107"/>
        <v>0</v>
      </c>
      <c r="DX161" s="4">
        <f t="shared" si="108"/>
        <v>0</v>
      </c>
    </row>
    <row r="162" spans="1:128" x14ac:dyDescent="0.25">
      <c r="F162" s="4">
        <f t="shared" ref="F162" si="118">F161</f>
        <v>0</v>
      </c>
      <c r="G162" s="4">
        <f t="shared" ref="G162:G199" si="119">G161</f>
        <v>0</v>
      </c>
      <c r="H162" s="4">
        <f t="shared" ref="H162:H199" si="120">H161</f>
        <v>0</v>
      </c>
      <c r="I162" s="4">
        <f t="shared" ref="I162:I199" si="121">I161</f>
        <v>0</v>
      </c>
      <c r="O162" s="876" t="s">
        <v>326</v>
      </c>
      <c r="P162" s="876"/>
      <c r="Q162" s="876"/>
      <c r="R162" s="876"/>
      <c r="S162" s="876"/>
      <c r="T162" s="876"/>
      <c r="U162" s="876"/>
      <c r="V162" s="876"/>
      <c r="W162" s="876"/>
      <c r="X162" s="876"/>
      <c r="Y162" s="876"/>
      <c r="Z162" s="876"/>
      <c r="AA162" s="876"/>
      <c r="AB162" s="876"/>
      <c r="AC162" s="876"/>
      <c r="AD162" s="876"/>
      <c r="AE162" s="876"/>
      <c r="AF162" s="876"/>
      <c r="AG162" s="876"/>
      <c r="AH162" s="876"/>
      <c r="AI162" s="876"/>
      <c r="AJ162" s="876" t="s">
        <v>326</v>
      </c>
      <c r="AK162" s="876"/>
      <c r="AL162" s="876"/>
      <c r="AM162" s="876"/>
      <c r="AN162" s="876"/>
      <c r="AO162" s="876"/>
      <c r="AP162" s="876"/>
      <c r="AQ162" s="876"/>
      <c r="AR162" s="876"/>
      <c r="AS162" s="876"/>
      <c r="AT162" s="876"/>
      <c r="AU162" s="876"/>
      <c r="AV162" s="876"/>
      <c r="AW162" s="876"/>
      <c r="AX162" s="876"/>
      <c r="AY162" s="876"/>
      <c r="AZ162" s="876"/>
      <c r="BA162" s="876"/>
      <c r="BB162" s="876"/>
      <c r="BC162" s="876"/>
      <c r="BD162" s="876"/>
      <c r="BE162" s="876" t="s">
        <v>326</v>
      </c>
      <c r="BF162" s="876"/>
      <c r="BG162" s="876"/>
      <c r="BH162" s="876"/>
      <c r="BI162" s="876"/>
      <c r="BJ162" s="876"/>
      <c r="BK162" s="876"/>
      <c r="BL162" s="876"/>
      <c r="BM162" s="876"/>
      <c r="BN162" s="876"/>
      <c r="BO162" s="876"/>
      <c r="BP162" s="876"/>
      <c r="BQ162" s="876"/>
      <c r="BR162" s="876"/>
      <c r="BS162" s="876"/>
      <c r="BT162" s="876"/>
      <c r="BU162" s="876"/>
      <c r="BV162" s="876"/>
      <c r="BW162" s="876"/>
      <c r="BX162" s="876"/>
      <c r="BY162" s="876"/>
      <c r="BZ162" s="876" t="s">
        <v>326</v>
      </c>
      <c r="CA162" s="876"/>
      <c r="CB162" s="876"/>
      <c r="CC162" s="876"/>
      <c r="CD162" s="876"/>
      <c r="CE162" s="876"/>
      <c r="CF162" s="876"/>
      <c r="CG162" s="876"/>
      <c r="CH162" s="876"/>
      <c r="CI162" s="876"/>
      <c r="CJ162" s="876"/>
      <c r="CK162" s="876"/>
      <c r="CL162" s="876"/>
      <c r="CM162" s="876"/>
      <c r="CN162" s="876"/>
      <c r="CO162" s="876"/>
      <c r="CP162" s="876"/>
      <c r="CQ162" s="876"/>
      <c r="CR162" s="876"/>
      <c r="CS162" s="876"/>
      <c r="CT162" s="876"/>
      <c r="CU162" s="31"/>
      <c r="CV162" s="31"/>
      <c r="CW162" s="31"/>
      <c r="CX162" s="31"/>
      <c r="CY162" s="31"/>
      <c r="CZ162" s="31"/>
      <c r="DA162" s="31"/>
      <c r="DB162" s="31"/>
      <c r="DC162" s="31"/>
      <c r="DD162" s="31"/>
      <c r="DE162" s="31"/>
      <c r="DF162" s="31"/>
      <c r="DG162" s="31"/>
      <c r="DH162" s="31"/>
      <c r="DI162" s="31"/>
      <c r="DJ162" s="31"/>
      <c r="DK162" s="31"/>
      <c r="DL162" s="31"/>
      <c r="DM162" s="31"/>
      <c r="DN162" s="31"/>
      <c r="DO162" s="31"/>
      <c r="DP162" s="97">
        <v>146</v>
      </c>
      <c r="DQ162" s="97">
        <f t="shared" si="110"/>
        <v>0</v>
      </c>
      <c r="DR162" s="97">
        <f t="shared" si="111"/>
        <v>0</v>
      </c>
      <c r="DS162" s="97">
        <f t="shared" si="112"/>
        <v>0</v>
      </c>
      <c r="DT162" s="97">
        <f t="shared" si="113"/>
        <v>0</v>
      </c>
      <c r="DU162" s="4">
        <f t="shared" si="105"/>
        <v>200</v>
      </c>
      <c r="DV162" s="4">
        <f t="shared" si="106"/>
        <v>0</v>
      </c>
      <c r="DW162" s="4">
        <f t="shared" si="107"/>
        <v>0</v>
      </c>
      <c r="DX162" s="4">
        <f t="shared" si="108"/>
        <v>0</v>
      </c>
    </row>
    <row r="163" spans="1:128" ht="15.75" customHeight="1" x14ac:dyDescent="0.25">
      <c r="F163" s="4">
        <f t="shared" si="109"/>
        <v>0</v>
      </c>
      <c r="G163" s="4">
        <f t="shared" si="119"/>
        <v>0</v>
      </c>
      <c r="H163" s="4">
        <f t="shared" si="120"/>
        <v>0</v>
      </c>
      <c r="I163" s="4">
        <f t="shared" si="121"/>
        <v>0</v>
      </c>
      <c r="O163" s="732" t="s">
        <v>327</v>
      </c>
      <c r="P163" s="732"/>
      <c r="Q163" s="732"/>
      <c r="R163" s="732"/>
      <c r="S163" s="732"/>
      <c r="T163" s="732"/>
      <c r="U163" s="851" t="s">
        <v>329</v>
      </c>
      <c r="V163" s="851"/>
      <c r="W163" s="851"/>
      <c r="X163" s="851"/>
      <c r="Y163" s="851"/>
      <c r="Z163" s="851"/>
      <c r="AA163" s="851"/>
      <c r="AB163" s="851"/>
      <c r="AC163" s="851"/>
      <c r="AD163" s="877" t="s">
        <v>328</v>
      </c>
      <c r="AE163" s="877"/>
      <c r="AF163" s="877"/>
      <c r="AG163" s="877"/>
      <c r="AH163" s="877"/>
      <c r="AI163" s="877"/>
      <c r="AJ163" s="732" t="s">
        <v>327</v>
      </c>
      <c r="AK163" s="732"/>
      <c r="AL163" s="732"/>
      <c r="AM163" s="732"/>
      <c r="AN163" s="732"/>
      <c r="AO163" s="732"/>
      <c r="AP163" s="851" t="s">
        <v>330</v>
      </c>
      <c r="AQ163" s="851"/>
      <c r="AR163" s="851"/>
      <c r="AS163" s="851"/>
      <c r="AT163" s="851"/>
      <c r="AU163" s="851"/>
      <c r="AV163" s="851"/>
      <c r="AW163" s="851"/>
      <c r="AX163" s="851"/>
      <c r="AY163" s="899" t="s">
        <v>328</v>
      </c>
      <c r="AZ163" s="899"/>
      <c r="BA163" s="899"/>
      <c r="BB163" s="899"/>
      <c r="BC163" s="899"/>
      <c r="BD163" s="899"/>
      <c r="BE163" s="732" t="s">
        <v>327</v>
      </c>
      <c r="BF163" s="732"/>
      <c r="BG163" s="732"/>
      <c r="BH163" s="732"/>
      <c r="BI163" s="732"/>
      <c r="BJ163" s="732"/>
      <c r="BK163" s="649" t="s">
        <v>331</v>
      </c>
      <c r="BL163" s="649"/>
      <c r="BM163" s="649"/>
      <c r="BN163" s="649"/>
      <c r="BO163" s="649"/>
      <c r="BP163" s="649"/>
      <c r="BQ163" s="649"/>
      <c r="BR163" s="649"/>
      <c r="BS163" s="649"/>
      <c r="BT163" s="899" t="s">
        <v>328</v>
      </c>
      <c r="BU163" s="899"/>
      <c r="BV163" s="899"/>
      <c r="BW163" s="899"/>
      <c r="BX163" s="899"/>
      <c r="BY163" s="899"/>
      <c r="BZ163" s="732" t="s">
        <v>327</v>
      </c>
      <c r="CA163" s="732"/>
      <c r="CB163" s="732"/>
      <c r="CC163" s="732"/>
      <c r="CD163" s="732"/>
      <c r="CE163" s="732"/>
      <c r="CF163" s="851" t="s">
        <v>332</v>
      </c>
      <c r="CG163" s="851"/>
      <c r="CH163" s="851"/>
      <c r="CI163" s="851"/>
      <c r="CJ163" s="851"/>
      <c r="CK163" s="851"/>
      <c r="CL163" s="851"/>
      <c r="CM163" s="851"/>
      <c r="CN163" s="851"/>
      <c r="CO163" s="899" t="s">
        <v>328</v>
      </c>
      <c r="CP163" s="899"/>
      <c r="CQ163" s="899"/>
      <c r="CR163" s="899"/>
      <c r="CS163" s="899"/>
      <c r="CT163" s="899"/>
      <c r="CU163" s="31"/>
      <c r="CV163" s="31"/>
      <c r="CW163" s="31"/>
      <c r="CX163" s="31"/>
      <c r="CY163" s="31"/>
      <c r="CZ163" s="31"/>
      <c r="DA163" s="31"/>
      <c r="DB163" s="31"/>
      <c r="DC163" s="31"/>
      <c r="DD163" s="31"/>
      <c r="DE163" s="31"/>
      <c r="DF163" s="31"/>
      <c r="DG163" s="31"/>
      <c r="DH163" s="31"/>
      <c r="DI163" s="31"/>
      <c r="DJ163" s="31"/>
      <c r="DK163" s="31"/>
      <c r="DL163" s="31"/>
      <c r="DM163" s="31"/>
      <c r="DN163" s="31"/>
      <c r="DO163" s="31"/>
      <c r="DP163" s="97">
        <v>147</v>
      </c>
      <c r="DQ163" s="97">
        <f t="shared" si="110"/>
        <v>0</v>
      </c>
      <c r="DR163" s="97">
        <f t="shared" si="111"/>
        <v>0</v>
      </c>
      <c r="DS163" s="97">
        <f t="shared" si="112"/>
        <v>0</v>
      </c>
      <c r="DT163" s="97">
        <f t="shared" si="113"/>
        <v>0</v>
      </c>
      <c r="DU163" s="4">
        <f t="shared" si="105"/>
        <v>200</v>
      </c>
      <c r="DV163" s="4">
        <f t="shared" si="106"/>
        <v>0</v>
      </c>
      <c r="DW163" s="4">
        <f t="shared" si="107"/>
        <v>0</v>
      </c>
      <c r="DX163" s="4">
        <f t="shared" si="108"/>
        <v>0</v>
      </c>
    </row>
    <row r="164" spans="1:128" ht="23.25" customHeight="1" x14ac:dyDescent="0.25">
      <c r="F164" s="4">
        <f t="shared" si="109"/>
        <v>0</v>
      </c>
      <c r="G164" s="4">
        <f t="shared" si="119"/>
        <v>0</v>
      </c>
      <c r="H164" s="4">
        <f t="shared" si="120"/>
        <v>0</v>
      </c>
      <c r="I164" s="4">
        <f t="shared" si="121"/>
        <v>0</v>
      </c>
      <c r="O164" s="732"/>
      <c r="P164" s="732"/>
      <c r="Q164" s="732"/>
      <c r="R164" s="732"/>
      <c r="S164" s="732"/>
      <c r="T164" s="732"/>
      <c r="U164" s="851"/>
      <c r="V164" s="851"/>
      <c r="W164" s="851"/>
      <c r="X164" s="851"/>
      <c r="Y164" s="851"/>
      <c r="Z164" s="851"/>
      <c r="AA164" s="851"/>
      <c r="AB164" s="851"/>
      <c r="AC164" s="851"/>
      <c r="AD164" s="851" t="s">
        <v>297</v>
      </c>
      <c r="AE164" s="851"/>
      <c r="AF164" s="851"/>
      <c r="AG164" s="851"/>
      <c r="AH164" s="851"/>
      <c r="AI164" s="851"/>
      <c r="AJ164" s="732"/>
      <c r="AK164" s="732"/>
      <c r="AL164" s="732"/>
      <c r="AM164" s="732"/>
      <c r="AN164" s="732"/>
      <c r="AO164" s="732"/>
      <c r="AP164" s="851"/>
      <c r="AQ164" s="851"/>
      <c r="AR164" s="851"/>
      <c r="AS164" s="851"/>
      <c r="AT164" s="851"/>
      <c r="AU164" s="851"/>
      <c r="AV164" s="851"/>
      <c r="AW164" s="851"/>
      <c r="AX164" s="851"/>
      <c r="AY164" s="851" t="str">
        <f>AD164</f>
        <v>(NERPAP) - 2015</v>
      </c>
      <c r="AZ164" s="851"/>
      <c r="BA164" s="851"/>
      <c r="BB164" s="851"/>
      <c r="BC164" s="851"/>
      <c r="BD164" s="851"/>
      <c r="BE164" s="732"/>
      <c r="BF164" s="732"/>
      <c r="BG164" s="732"/>
      <c r="BH164" s="732"/>
      <c r="BI164" s="732"/>
      <c r="BJ164" s="732"/>
      <c r="BK164" s="649"/>
      <c r="BL164" s="649"/>
      <c r="BM164" s="649"/>
      <c r="BN164" s="649"/>
      <c r="BO164" s="649"/>
      <c r="BP164" s="649"/>
      <c r="BQ164" s="649"/>
      <c r="BR164" s="649"/>
      <c r="BS164" s="649"/>
      <c r="BT164" s="851" t="str">
        <f>AY164</f>
        <v>(NERPAP) - 2015</v>
      </c>
      <c r="BU164" s="851"/>
      <c r="BV164" s="851"/>
      <c r="BW164" s="851"/>
      <c r="BX164" s="851"/>
      <c r="BY164" s="851"/>
      <c r="BZ164" s="732"/>
      <c r="CA164" s="732"/>
      <c r="CB164" s="732"/>
      <c r="CC164" s="732"/>
      <c r="CD164" s="732"/>
      <c r="CE164" s="732"/>
      <c r="CF164" s="851"/>
      <c r="CG164" s="851"/>
      <c r="CH164" s="851"/>
      <c r="CI164" s="851"/>
      <c r="CJ164" s="851"/>
      <c r="CK164" s="851"/>
      <c r="CL164" s="851"/>
      <c r="CM164" s="851"/>
      <c r="CN164" s="851"/>
      <c r="CO164" s="851" t="str">
        <f>BT164</f>
        <v>(NERPAP) - 2015</v>
      </c>
      <c r="CP164" s="851"/>
      <c r="CQ164" s="851"/>
      <c r="CR164" s="851"/>
      <c r="CS164" s="851"/>
      <c r="CT164" s="851"/>
      <c r="CU164" s="31"/>
      <c r="CV164" s="31"/>
      <c r="CW164" s="31"/>
      <c r="CX164" s="31"/>
      <c r="CY164" s="31"/>
      <c r="CZ164" s="31"/>
      <c r="DA164" s="31"/>
      <c r="DB164" s="31"/>
      <c r="DC164" s="31"/>
      <c r="DD164" s="31"/>
      <c r="DE164" s="31"/>
      <c r="DF164" s="31"/>
      <c r="DG164" s="31"/>
      <c r="DH164" s="31"/>
      <c r="DI164" s="31"/>
      <c r="DJ164" s="31"/>
      <c r="DK164" s="31"/>
      <c r="DL164" s="31"/>
      <c r="DM164" s="31"/>
      <c r="DN164" s="31"/>
      <c r="DO164" s="31"/>
      <c r="DP164" s="97">
        <v>148</v>
      </c>
      <c r="DQ164" s="97">
        <f t="shared" si="110"/>
        <v>0</v>
      </c>
      <c r="DR164" s="97">
        <f t="shared" si="111"/>
        <v>0</v>
      </c>
      <c r="DS164" s="97">
        <f t="shared" si="112"/>
        <v>0</v>
      </c>
      <c r="DT164" s="97">
        <f t="shared" si="113"/>
        <v>0</v>
      </c>
      <c r="DU164" s="4">
        <f t="shared" si="105"/>
        <v>200</v>
      </c>
      <c r="DV164" s="4">
        <f t="shared" si="106"/>
        <v>0</v>
      </c>
      <c r="DW164" s="4">
        <f t="shared" si="107"/>
        <v>0</v>
      </c>
      <c r="DX164" s="4">
        <f t="shared" si="108"/>
        <v>0</v>
      </c>
    </row>
    <row r="165" spans="1:128" ht="23.25" customHeight="1" x14ac:dyDescent="0.25">
      <c r="F165" s="4">
        <f t="shared" si="109"/>
        <v>0</v>
      </c>
      <c r="G165" s="4">
        <f t="shared" si="119"/>
        <v>0</v>
      </c>
      <c r="H165" s="4">
        <f t="shared" si="120"/>
        <v>0</v>
      </c>
      <c r="I165" s="4">
        <f t="shared" si="121"/>
        <v>0</v>
      </c>
      <c r="O165" s="650" t="str">
        <f>O126</f>
        <v xml:space="preserve"> (भाग संख्या-)</v>
      </c>
      <c r="P165" s="878"/>
      <c r="Q165" s="878"/>
      <c r="R165" s="878"/>
      <c r="S165" s="878"/>
      <c r="T165" s="878"/>
      <c r="U165" s="878"/>
      <c r="V165" s="878"/>
      <c r="W165" s="878"/>
      <c r="X165" s="878"/>
      <c r="Y165" s="878"/>
      <c r="Z165" s="651"/>
      <c r="AA165" s="879" t="s">
        <v>334</v>
      </c>
      <c r="AB165" s="880"/>
      <c r="AC165" s="880"/>
      <c r="AD165" s="880"/>
      <c r="AE165" s="878" t="str">
        <f>AE126</f>
        <v xml:space="preserve"> ()</v>
      </c>
      <c r="AF165" s="878"/>
      <c r="AG165" s="878"/>
      <c r="AH165" s="878"/>
      <c r="AI165" s="651"/>
      <c r="AJ165" s="650" t="str">
        <f>O165</f>
        <v xml:space="preserve"> (भाग संख्या-)</v>
      </c>
      <c r="AK165" s="878"/>
      <c r="AL165" s="878"/>
      <c r="AM165" s="878"/>
      <c r="AN165" s="878"/>
      <c r="AO165" s="878"/>
      <c r="AP165" s="878"/>
      <c r="AQ165" s="878"/>
      <c r="AR165" s="878"/>
      <c r="AS165" s="878"/>
      <c r="AT165" s="878"/>
      <c r="AU165" s="651"/>
      <c r="AV165" s="879" t="s">
        <v>334</v>
      </c>
      <c r="AW165" s="880"/>
      <c r="AX165" s="880"/>
      <c r="AY165" s="880"/>
      <c r="AZ165" s="878" t="str">
        <f>AE165</f>
        <v xml:space="preserve"> ()</v>
      </c>
      <c r="BA165" s="878"/>
      <c r="BB165" s="878"/>
      <c r="BC165" s="878"/>
      <c r="BD165" s="651"/>
      <c r="BE165" s="650" t="str">
        <f>AJ165</f>
        <v xml:space="preserve"> (भाग संख्या-)</v>
      </c>
      <c r="BF165" s="878"/>
      <c r="BG165" s="878"/>
      <c r="BH165" s="878"/>
      <c r="BI165" s="878"/>
      <c r="BJ165" s="878"/>
      <c r="BK165" s="878"/>
      <c r="BL165" s="878"/>
      <c r="BM165" s="878"/>
      <c r="BN165" s="878"/>
      <c r="BO165" s="878"/>
      <c r="BP165" s="651"/>
      <c r="BQ165" s="879" t="s">
        <v>334</v>
      </c>
      <c r="BR165" s="880"/>
      <c r="BS165" s="880"/>
      <c r="BT165" s="880"/>
      <c r="BU165" s="878" t="str">
        <f>AZ165</f>
        <v xml:space="preserve"> ()</v>
      </c>
      <c r="BV165" s="878"/>
      <c r="BW165" s="878"/>
      <c r="BX165" s="878"/>
      <c r="BY165" s="651"/>
      <c r="BZ165" s="650" t="str">
        <f>BE165</f>
        <v xml:space="preserve"> (भाग संख्या-)</v>
      </c>
      <c r="CA165" s="878"/>
      <c r="CB165" s="878"/>
      <c r="CC165" s="878"/>
      <c r="CD165" s="878"/>
      <c r="CE165" s="878"/>
      <c r="CF165" s="878"/>
      <c r="CG165" s="878"/>
      <c r="CH165" s="878"/>
      <c r="CI165" s="878"/>
      <c r="CJ165" s="878"/>
      <c r="CK165" s="878"/>
      <c r="CL165" s="879" t="s">
        <v>334</v>
      </c>
      <c r="CM165" s="880"/>
      <c r="CN165" s="880"/>
      <c r="CO165" s="880"/>
      <c r="CP165" s="878" t="str">
        <f>BU165</f>
        <v xml:space="preserve"> ()</v>
      </c>
      <c r="CQ165" s="878"/>
      <c r="CR165" s="878"/>
      <c r="CS165" s="878"/>
      <c r="CT165" s="651"/>
      <c r="CU165" s="31"/>
      <c r="CV165" s="31"/>
      <c r="CW165" s="31"/>
      <c r="CX165" s="31"/>
      <c r="CY165" s="31"/>
      <c r="CZ165" s="31"/>
      <c r="DA165" s="31"/>
      <c r="DB165" s="31"/>
      <c r="DC165" s="31"/>
      <c r="DD165" s="31"/>
      <c r="DE165" s="31"/>
      <c r="DF165" s="31"/>
      <c r="DG165" s="31"/>
      <c r="DH165" s="31"/>
      <c r="DI165" s="31"/>
      <c r="DJ165" s="31"/>
      <c r="DK165" s="31"/>
      <c r="DL165" s="31"/>
      <c r="DM165" s="31"/>
      <c r="DN165" s="31"/>
      <c r="DO165" s="31"/>
      <c r="DP165" s="97">
        <v>149</v>
      </c>
      <c r="DQ165" s="97">
        <f t="shared" si="110"/>
        <v>0</v>
      </c>
      <c r="DR165" s="97">
        <f t="shared" si="111"/>
        <v>0</v>
      </c>
      <c r="DS165" s="97">
        <f t="shared" si="112"/>
        <v>0</v>
      </c>
      <c r="DT165" s="97">
        <f t="shared" si="113"/>
        <v>0</v>
      </c>
      <c r="DU165" s="4">
        <f t="shared" si="105"/>
        <v>200</v>
      </c>
      <c r="DV165" s="4">
        <f t="shared" si="106"/>
        <v>0</v>
      </c>
      <c r="DW165" s="4">
        <f t="shared" si="107"/>
        <v>0</v>
      </c>
      <c r="DX165" s="4">
        <f t="shared" si="108"/>
        <v>0</v>
      </c>
    </row>
    <row r="166" spans="1:128" ht="23.25" customHeight="1" x14ac:dyDescent="0.25">
      <c r="F166" s="4">
        <f t="shared" si="109"/>
        <v>0</v>
      </c>
      <c r="G166" s="4">
        <f t="shared" si="119"/>
        <v>0</v>
      </c>
      <c r="H166" s="4">
        <f t="shared" si="120"/>
        <v>0</v>
      </c>
      <c r="I166" s="4">
        <f t="shared" si="121"/>
        <v>0</v>
      </c>
      <c r="O166" s="823" t="s">
        <v>335</v>
      </c>
      <c r="P166" s="886"/>
      <c r="Q166" s="886"/>
      <c r="R166" s="886"/>
      <c r="S166" s="886"/>
      <c r="T166" s="821"/>
      <c r="U166" s="888" t="s">
        <v>336</v>
      </c>
      <c r="V166" s="889"/>
      <c r="W166" s="889"/>
      <c r="X166" s="889"/>
      <c r="Y166" s="889"/>
      <c r="Z166" s="889"/>
      <c r="AA166" s="889"/>
      <c r="AB166" s="889"/>
      <c r="AC166" s="890"/>
      <c r="AD166" s="877" t="s">
        <v>338</v>
      </c>
      <c r="AE166" s="877"/>
      <c r="AF166" s="877"/>
      <c r="AG166" s="877" t="s">
        <v>339</v>
      </c>
      <c r="AH166" s="877"/>
      <c r="AI166" s="877"/>
      <c r="AJ166" s="823" t="s">
        <v>335</v>
      </c>
      <c r="AK166" s="886"/>
      <c r="AL166" s="886"/>
      <c r="AM166" s="886"/>
      <c r="AN166" s="886"/>
      <c r="AO166" s="821"/>
      <c r="AP166" s="888" t="s">
        <v>336</v>
      </c>
      <c r="AQ166" s="889"/>
      <c r="AR166" s="889"/>
      <c r="AS166" s="889"/>
      <c r="AT166" s="889"/>
      <c r="AU166" s="889"/>
      <c r="AV166" s="889"/>
      <c r="AW166" s="889"/>
      <c r="AX166" s="890"/>
      <c r="AY166" s="877" t="s">
        <v>338</v>
      </c>
      <c r="AZ166" s="877"/>
      <c r="BA166" s="877"/>
      <c r="BB166" s="877" t="s">
        <v>339</v>
      </c>
      <c r="BC166" s="877"/>
      <c r="BD166" s="877"/>
      <c r="BE166" s="823" t="s">
        <v>335</v>
      </c>
      <c r="BF166" s="886"/>
      <c r="BG166" s="886"/>
      <c r="BH166" s="886"/>
      <c r="BI166" s="886"/>
      <c r="BJ166" s="821"/>
      <c r="BK166" s="888" t="s">
        <v>336</v>
      </c>
      <c r="BL166" s="889"/>
      <c r="BM166" s="889"/>
      <c r="BN166" s="889"/>
      <c r="BO166" s="889"/>
      <c r="BP166" s="889"/>
      <c r="BQ166" s="889"/>
      <c r="BR166" s="889"/>
      <c r="BS166" s="890"/>
      <c r="BT166" s="877" t="s">
        <v>338</v>
      </c>
      <c r="BU166" s="877"/>
      <c r="BV166" s="877"/>
      <c r="BW166" s="877" t="s">
        <v>339</v>
      </c>
      <c r="BX166" s="877"/>
      <c r="BY166" s="877"/>
      <c r="BZ166" s="823" t="s">
        <v>335</v>
      </c>
      <c r="CA166" s="886"/>
      <c r="CB166" s="886"/>
      <c r="CC166" s="886"/>
      <c r="CD166" s="886"/>
      <c r="CE166" s="821"/>
      <c r="CF166" s="888" t="s">
        <v>336</v>
      </c>
      <c r="CG166" s="889"/>
      <c r="CH166" s="889"/>
      <c r="CI166" s="889"/>
      <c r="CJ166" s="889"/>
      <c r="CK166" s="889"/>
      <c r="CL166" s="889"/>
      <c r="CM166" s="889"/>
      <c r="CN166" s="890"/>
      <c r="CO166" s="877" t="s">
        <v>338</v>
      </c>
      <c r="CP166" s="877"/>
      <c r="CQ166" s="877"/>
      <c r="CR166" s="877" t="s">
        <v>339</v>
      </c>
      <c r="CS166" s="877"/>
      <c r="CT166" s="877"/>
      <c r="CU166" s="31"/>
      <c r="CV166" s="31"/>
      <c r="CW166" s="31"/>
      <c r="CX166" s="31"/>
      <c r="CY166" s="31"/>
      <c r="CZ166" s="31"/>
      <c r="DA166" s="31"/>
      <c r="DB166" s="31"/>
      <c r="DC166" s="31"/>
      <c r="DD166" s="31"/>
      <c r="DE166" s="31"/>
      <c r="DF166" s="31"/>
      <c r="DG166" s="31"/>
      <c r="DH166" s="31"/>
      <c r="DI166" s="31"/>
      <c r="DJ166" s="31"/>
      <c r="DK166" s="31"/>
      <c r="DL166" s="31"/>
      <c r="DM166" s="31"/>
      <c r="DN166" s="31"/>
      <c r="DO166" s="31"/>
      <c r="DP166" s="97">
        <v>150</v>
      </c>
      <c r="DQ166" s="97">
        <f t="shared" si="110"/>
        <v>0</v>
      </c>
      <c r="DR166" s="97">
        <f t="shared" si="111"/>
        <v>0</v>
      </c>
      <c r="DS166" s="97">
        <f t="shared" si="112"/>
        <v>0</v>
      </c>
      <c r="DT166" s="97">
        <f t="shared" si="113"/>
        <v>0</v>
      </c>
      <c r="DU166" s="4">
        <f t="shared" si="105"/>
        <v>200</v>
      </c>
      <c r="DV166" s="4">
        <f t="shared" si="106"/>
        <v>0</v>
      </c>
      <c r="DW166" s="4">
        <f t="shared" si="107"/>
        <v>0</v>
      </c>
      <c r="DX166" s="4">
        <f t="shared" si="108"/>
        <v>0</v>
      </c>
    </row>
    <row r="167" spans="1:128" ht="23.25" customHeight="1" x14ac:dyDescent="0.25">
      <c r="F167" s="4">
        <f t="shared" si="109"/>
        <v>0</v>
      </c>
      <c r="G167" s="4">
        <f t="shared" si="119"/>
        <v>0</v>
      </c>
      <c r="H167" s="4">
        <f t="shared" si="120"/>
        <v>0</v>
      </c>
      <c r="I167" s="4">
        <f t="shared" si="121"/>
        <v>0</v>
      </c>
      <c r="O167" s="645">
        <f>IFERROR(IF($A$5&gt;=A173,O128+1,0),0)</f>
        <v>0</v>
      </c>
      <c r="P167" s="645"/>
      <c r="Q167" s="645"/>
      <c r="R167" s="645"/>
      <c r="S167" s="645"/>
      <c r="T167" s="645"/>
      <c r="U167" s="891" t="s">
        <v>337</v>
      </c>
      <c r="V167" s="892"/>
      <c r="W167" s="892"/>
      <c r="X167" s="892"/>
      <c r="Y167" s="892"/>
      <c r="Z167" s="892"/>
      <c r="AA167" s="892"/>
      <c r="AB167" s="892"/>
      <c r="AC167" s="893"/>
      <c r="AD167" s="887">
        <f>AD128</f>
        <v>0</v>
      </c>
      <c r="AE167" s="887"/>
      <c r="AF167" s="887"/>
      <c r="AG167" s="887">
        <f>AG128</f>
        <v>0</v>
      </c>
      <c r="AH167" s="887"/>
      <c r="AI167" s="887"/>
      <c r="AJ167" s="645">
        <f>IFERROR(IF($B$5&gt;=$A173,1,0),0)</f>
        <v>0</v>
      </c>
      <c r="AK167" s="645"/>
      <c r="AL167" s="645"/>
      <c r="AM167" s="645"/>
      <c r="AN167" s="645"/>
      <c r="AO167" s="645"/>
      <c r="AP167" s="891" t="s">
        <v>337</v>
      </c>
      <c r="AQ167" s="892"/>
      <c r="AR167" s="892"/>
      <c r="AS167" s="892"/>
      <c r="AT167" s="892"/>
      <c r="AU167" s="892"/>
      <c r="AV167" s="892"/>
      <c r="AW167" s="892"/>
      <c r="AX167" s="893"/>
      <c r="AY167" s="887">
        <f>AD167</f>
        <v>0</v>
      </c>
      <c r="AZ167" s="887"/>
      <c r="BA167" s="887"/>
      <c r="BB167" s="887">
        <f>AG167</f>
        <v>0</v>
      </c>
      <c r="BC167" s="887"/>
      <c r="BD167" s="887"/>
      <c r="BE167" s="645">
        <f>IFERROR(IF($C$5&gt;=$A173,1,0),0)</f>
        <v>0</v>
      </c>
      <c r="BF167" s="645"/>
      <c r="BG167" s="645"/>
      <c r="BH167" s="645"/>
      <c r="BI167" s="645"/>
      <c r="BJ167" s="645"/>
      <c r="BK167" s="891" t="s">
        <v>337</v>
      </c>
      <c r="BL167" s="892"/>
      <c r="BM167" s="892"/>
      <c r="BN167" s="892"/>
      <c r="BO167" s="892"/>
      <c r="BP167" s="892"/>
      <c r="BQ167" s="892"/>
      <c r="BR167" s="892"/>
      <c r="BS167" s="893"/>
      <c r="BT167" s="887">
        <f>AY167</f>
        <v>0</v>
      </c>
      <c r="BU167" s="887"/>
      <c r="BV167" s="887"/>
      <c r="BW167" s="887">
        <f>BB167</f>
        <v>0</v>
      </c>
      <c r="BX167" s="887"/>
      <c r="BY167" s="887"/>
      <c r="BZ167" s="645">
        <f>IFERROR(IF($D$5&gt;=$A173,1,0),0)</f>
        <v>0</v>
      </c>
      <c r="CA167" s="645"/>
      <c r="CB167" s="645"/>
      <c r="CC167" s="645"/>
      <c r="CD167" s="645"/>
      <c r="CE167" s="645"/>
      <c r="CF167" s="891" t="s">
        <v>337</v>
      </c>
      <c r="CG167" s="892"/>
      <c r="CH167" s="892"/>
      <c r="CI167" s="892"/>
      <c r="CJ167" s="892"/>
      <c r="CK167" s="892"/>
      <c r="CL167" s="892"/>
      <c r="CM167" s="892"/>
      <c r="CN167" s="893"/>
      <c r="CO167" s="887">
        <f>BT167</f>
        <v>0</v>
      </c>
      <c r="CP167" s="887"/>
      <c r="CQ167" s="887"/>
      <c r="CR167" s="887">
        <f>BW167</f>
        <v>0</v>
      </c>
      <c r="CS167" s="887"/>
      <c r="CT167" s="887"/>
      <c r="CU167" s="31"/>
      <c r="CV167" s="31"/>
      <c r="CW167" s="31"/>
      <c r="CX167" s="31"/>
      <c r="CY167" s="31"/>
      <c r="CZ167" s="31"/>
      <c r="DA167" s="31"/>
      <c r="DB167" s="31"/>
      <c r="DC167" s="31"/>
      <c r="DD167" s="31"/>
      <c r="DE167" s="31"/>
      <c r="DF167" s="31"/>
      <c r="DG167" s="31"/>
      <c r="DH167" s="31"/>
      <c r="DI167" s="31"/>
      <c r="DJ167" s="31"/>
      <c r="DK167" s="31"/>
      <c r="DL167" s="31"/>
      <c r="DM167" s="31"/>
      <c r="DN167" s="31"/>
      <c r="DO167" s="31"/>
      <c r="DP167" s="97">
        <v>151</v>
      </c>
      <c r="DQ167" s="97">
        <f t="shared" si="110"/>
        <v>0</v>
      </c>
      <c r="DR167" s="97">
        <f t="shared" si="111"/>
        <v>0</v>
      </c>
      <c r="DS167" s="97">
        <f t="shared" si="112"/>
        <v>0</v>
      </c>
      <c r="DT167" s="97">
        <f t="shared" si="113"/>
        <v>0</v>
      </c>
      <c r="DU167" s="4">
        <f t="shared" si="105"/>
        <v>200</v>
      </c>
      <c r="DV167" s="4">
        <f t="shared" si="106"/>
        <v>0</v>
      </c>
      <c r="DW167" s="4">
        <f t="shared" si="107"/>
        <v>0</v>
      </c>
      <c r="DX167" s="4">
        <f t="shared" si="108"/>
        <v>0</v>
      </c>
    </row>
    <row r="168" spans="1:128" x14ac:dyDescent="0.25">
      <c r="F168" s="4">
        <f t="shared" si="109"/>
        <v>0</v>
      </c>
      <c r="G168" s="4">
        <f t="shared" si="119"/>
        <v>0</v>
      </c>
      <c r="H168" s="4">
        <f t="shared" si="120"/>
        <v>0</v>
      </c>
      <c r="I168" s="4">
        <f t="shared" si="121"/>
        <v>0</v>
      </c>
      <c r="O168" s="823" t="s">
        <v>333</v>
      </c>
      <c r="P168" s="886"/>
      <c r="Q168" s="886"/>
      <c r="R168" s="886"/>
      <c r="S168" s="886"/>
      <c r="T168" s="886"/>
      <c r="U168" s="886"/>
      <c r="V168" s="886"/>
      <c r="W168" s="886"/>
      <c r="X168" s="886"/>
      <c r="Y168" s="886"/>
      <c r="Z168" s="886"/>
      <c r="AA168" s="886"/>
      <c r="AB168" s="886"/>
      <c r="AC168" s="886"/>
      <c r="AD168" s="886"/>
      <c r="AE168" s="886"/>
      <c r="AF168" s="886"/>
      <c r="AG168" s="886"/>
      <c r="AH168" s="886"/>
      <c r="AI168" s="821"/>
      <c r="AJ168" s="823" t="s">
        <v>333</v>
      </c>
      <c r="AK168" s="886"/>
      <c r="AL168" s="886"/>
      <c r="AM168" s="886"/>
      <c r="AN168" s="886"/>
      <c r="AO168" s="886"/>
      <c r="AP168" s="886"/>
      <c r="AQ168" s="886"/>
      <c r="AR168" s="886"/>
      <c r="AS168" s="886"/>
      <c r="AT168" s="886"/>
      <c r="AU168" s="886"/>
      <c r="AV168" s="886"/>
      <c r="AW168" s="886"/>
      <c r="AX168" s="886"/>
      <c r="AY168" s="886"/>
      <c r="AZ168" s="886"/>
      <c r="BA168" s="886"/>
      <c r="BB168" s="886"/>
      <c r="BC168" s="886"/>
      <c r="BD168" s="821"/>
      <c r="BE168" s="823" t="s">
        <v>333</v>
      </c>
      <c r="BF168" s="886"/>
      <c r="BG168" s="886"/>
      <c r="BH168" s="886"/>
      <c r="BI168" s="886"/>
      <c r="BJ168" s="886"/>
      <c r="BK168" s="886"/>
      <c r="BL168" s="886"/>
      <c r="BM168" s="886"/>
      <c r="BN168" s="886"/>
      <c r="BO168" s="886"/>
      <c r="BP168" s="886"/>
      <c r="BQ168" s="886"/>
      <c r="BR168" s="886"/>
      <c r="BS168" s="886"/>
      <c r="BT168" s="886"/>
      <c r="BU168" s="886"/>
      <c r="BV168" s="886"/>
      <c r="BW168" s="886"/>
      <c r="BX168" s="886"/>
      <c r="BY168" s="821"/>
      <c r="BZ168" s="823" t="s">
        <v>333</v>
      </c>
      <c r="CA168" s="886"/>
      <c r="CB168" s="886"/>
      <c r="CC168" s="886"/>
      <c r="CD168" s="886"/>
      <c r="CE168" s="886"/>
      <c r="CF168" s="886"/>
      <c r="CG168" s="886"/>
      <c r="CH168" s="886"/>
      <c r="CI168" s="886"/>
      <c r="CJ168" s="886"/>
      <c r="CK168" s="886"/>
      <c r="CL168" s="886"/>
      <c r="CM168" s="886"/>
      <c r="CN168" s="886"/>
      <c r="CO168" s="886"/>
      <c r="CP168" s="886"/>
      <c r="CQ168" s="886"/>
      <c r="CR168" s="886"/>
      <c r="CS168" s="886"/>
      <c r="CT168" s="821"/>
      <c r="CU168" s="31"/>
      <c r="CV168" s="31"/>
      <c r="CW168" s="31"/>
      <c r="CX168" s="31"/>
      <c r="CY168" s="31"/>
      <c r="CZ168" s="31"/>
      <c r="DA168" s="31"/>
      <c r="DB168" s="31"/>
      <c r="DC168" s="31"/>
      <c r="DD168" s="31"/>
      <c r="DE168" s="31"/>
      <c r="DF168" s="31"/>
      <c r="DG168" s="31"/>
      <c r="DH168" s="31"/>
      <c r="DI168" s="31"/>
      <c r="DJ168" s="31"/>
      <c r="DK168" s="31"/>
      <c r="DL168" s="31"/>
      <c r="DM168" s="31"/>
      <c r="DN168" s="31"/>
      <c r="DO168" s="31"/>
      <c r="DP168" s="97">
        <v>152</v>
      </c>
      <c r="DQ168" s="97">
        <f t="shared" si="110"/>
        <v>0</v>
      </c>
      <c r="DR168" s="97">
        <f t="shared" si="111"/>
        <v>0</v>
      </c>
      <c r="DS168" s="97">
        <f t="shared" si="112"/>
        <v>0</v>
      </c>
      <c r="DT168" s="97">
        <f t="shared" si="113"/>
        <v>0</v>
      </c>
      <c r="DU168" s="4">
        <f t="shared" si="105"/>
        <v>200</v>
      </c>
      <c r="DV168" s="4">
        <f t="shared" si="106"/>
        <v>0</v>
      </c>
      <c r="DW168" s="4">
        <f t="shared" si="107"/>
        <v>0</v>
      </c>
      <c r="DX168" s="4">
        <f t="shared" si="108"/>
        <v>0</v>
      </c>
    </row>
    <row r="169" spans="1:128" ht="31.5" customHeight="1" x14ac:dyDescent="0.25">
      <c r="F169" s="4">
        <f t="shared" si="109"/>
        <v>0</v>
      </c>
      <c r="G169" s="4">
        <f t="shared" si="119"/>
        <v>0</v>
      </c>
      <c r="H169" s="4">
        <f t="shared" si="120"/>
        <v>0</v>
      </c>
      <c r="I169" s="4">
        <f t="shared" si="121"/>
        <v>0</v>
      </c>
      <c r="O169" s="869" t="s">
        <v>347</v>
      </c>
      <c r="P169" s="864" t="s">
        <v>340</v>
      </c>
      <c r="Q169" s="585"/>
      <c r="R169" s="865"/>
      <c r="S169" s="864" t="s">
        <v>341</v>
      </c>
      <c r="T169" s="585"/>
      <c r="U169" s="865"/>
      <c r="V169" s="864" t="s">
        <v>404</v>
      </c>
      <c r="W169" s="585"/>
      <c r="X169" s="585"/>
      <c r="Y169" s="585"/>
      <c r="Z169" s="865"/>
      <c r="AA169" s="864" t="s">
        <v>342</v>
      </c>
      <c r="AB169" s="585"/>
      <c r="AC169" s="865"/>
      <c r="AD169" s="864" t="s">
        <v>343</v>
      </c>
      <c r="AE169" s="585"/>
      <c r="AF169" s="865"/>
      <c r="AG169" s="864" t="s">
        <v>344</v>
      </c>
      <c r="AH169" s="585"/>
      <c r="AI169" s="865"/>
      <c r="AJ169" s="869" t="s">
        <v>347</v>
      </c>
      <c r="AK169" s="864" t="s">
        <v>340</v>
      </c>
      <c r="AL169" s="585"/>
      <c r="AM169" s="865"/>
      <c r="AN169" s="864" t="s">
        <v>348</v>
      </c>
      <c r="AO169" s="585"/>
      <c r="AP169" s="865"/>
      <c r="AQ169" s="864" t="s">
        <v>349</v>
      </c>
      <c r="AR169" s="585"/>
      <c r="AS169" s="585"/>
      <c r="AT169" s="585"/>
      <c r="AU169" s="585"/>
      <c r="AV169" s="865"/>
      <c r="AW169" s="864" t="s">
        <v>351</v>
      </c>
      <c r="AX169" s="865"/>
      <c r="AY169" s="864" t="s">
        <v>343</v>
      </c>
      <c r="AZ169" s="585"/>
      <c r="BA169" s="865"/>
      <c r="BB169" s="864" t="s">
        <v>344</v>
      </c>
      <c r="BC169" s="585"/>
      <c r="BD169" s="865"/>
      <c r="BE169" s="869" t="s">
        <v>347</v>
      </c>
      <c r="BF169" s="864" t="s">
        <v>340</v>
      </c>
      <c r="BG169" s="585"/>
      <c r="BH169" s="865"/>
      <c r="BI169" s="864" t="s">
        <v>356</v>
      </c>
      <c r="BJ169" s="585"/>
      <c r="BK169" s="585"/>
      <c r="BL169" s="865"/>
      <c r="BM169" s="881" t="s">
        <v>357</v>
      </c>
      <c r="BN169" s="571"/>
      <c r="BO169" s="571"/>
      <c r="BP169" s="882"/>
      <c r="BQ169" s="864" t="s">
        <v>351</v>
      </c>
      <c r="BR169" s="585"/>
      <c r="BS169" s="865"/>
      <c r="BT169" s="864" t="s">
        <v>343</v>
      </c>
      <c r="BU169" s="585"/>
      <c r="BV169" s="865"/>
      <c r="BW169" s="864" t="s">
        <v>344</v>
      </c>
      <c r="BX169" s="585"/>
      <c r="BY169" s="865"/>
      <c r="BZ169" s="873" t="s">
        <v>347</v>
      </c>
      <c r="CA169" s="852" t="s">
        <v>340</v>
      </c>
      <c r="CB169" s="853"/>
      <c r="CC169" s="854"/>
      <c r="CD169" s="852" t="s">
        <v>365</v>
      </c>
      <c r="CE169" s="853"/>
      <c r="CF169" s="854"/>
      <c r="CG169" s="881" t="s">
        <v>358</v>
      </c>
      <c r="CH169" s="571"/>
      <c r="CI169" s="571"/>
      <c r="CJ169" s="571"/>
      <c r="CK169" s="571"/>
      <c r="CL169" s="571"/>
      <c r="CM169" s="571"/>
      <c r="CN169" s="571"/>
      <c r="CO169" s="571"/>
      <c r="CP169" s="571"/>
      <c r="CQ169" s="571"/>
      <c r="CR169" s="882"/>
      <c r="CS169" s="864" t="s">
        <v>344</v>
      </c>
      <c r="CT169" s="865"/>
      <c r="CU169" s="31"/>
      <c r="CV169" s="31"/>
      <c r="CW169" s="31"/>
      <c r="CX169" s="31"/>
      <c r="CY169" s="31"/>
      <c r="CZ169" s="31"/>
      <c r="DA169" s="31"/>
      <c r="DB169" s="31"/>
      <c r="DC169" s="31"/>
      <c r="DD169" s="31"/>
      <c r="DE169" s="31"/>
      <c r="DF169" s="31"/>
      <c r="DG169" s="31"/>
      <c r="DH169" s="31"/>
      <c r="DI169" s="31"/>
      <c r="DJ169" s="31"/>
      <c r="DK169" s="31"/>
      <c r="DL169" s="31"/>
      <c r="DM169" s="31"/>
      <c r="DN169" s="31"/>
      <c r="DO169" s="31"/>
      <c r="DP169" s="97">
        <v>153</v>
      </c>
      <c r="DQ169" s="97">
        <f t="shared" si="110"/>
        <v>0</v>
      </c>
      <c r="DR169" s="97">
        <f t="shared" si="111"/>
        <v>0</v>
      </c>
      <c r="DS169" s="97">
        <f t="shared" si="112"/>
        <v>0</v>
      </c>
      <c r="DT169" s="97">
        <f t="shared" si="113"/>
        <v>0</v>
      </c>
      <c r="DU169" s="4">
        <f t="shared" si="105"/>
        <v>200</v>
      </c>
      <c r="DV169" s="4">
        <f t="shared" si="106"/>
        <v>0</v>
      </c>
      <c r="DW169" s="4">
        <f t="shared" si="107"/>
        <v>0</v>
      </c>
      <c r="DX169" s="4">
        <f t="shared" si="108"/>
        <v>0</v>
      </c>
    </row>
    <row r="170" spans="1:128" ht="31.5" customHeight="1" x14ac:dyDescent="0.25">
      <c r="F170" s="4">
        <f t="shared" si="109"/>
        <v>0</v>
      </c>
      <c r="G170" s="4">
        <f t="shared" si="119"/>
        <v>0</v>
      </c>
      <c r="H170" s="4">
        <f t="shared" si="120"/>
        <v>0</v>
      </c>
      <c r="I170" s="4">
        <f t="shared" si="121"/>
        <v>0</v>
      </c>
      <c r="O170" s="670"/>
      <c r="P170" s="866"/>
      <c r="Q170" s="867"/>
      <c r="R170" s="868"/>
      <c r="S170" s="866"/>
      <c r="T170" s="867"/>
      <c r="U170" s="868"/>
      <c r="V170" s="866"/>
      <c r="W170" s="867"/>
      <c r="X170" s="867"/>
      <c r="Y170" s="867"/>
      <c r="Z170" s="868"/>
      <c r="AA170" s="866"/>
      <c r="AB170" s="867"/>
      <c r="AC170" s="868"/>
      <c r="AD170" s="866"/>
      <c r="AE170" s="867"/>
      <c r="AF170" s="868"/>
      <c r="AG170" s="866"/>
      <c r="AH170" s="867"/>
      <c r="AI170" s="868"/>
      <c r="AJ170" s="670"/>
      <c r="AK170" s="866"/>
      <c r="AL170" s="867"/>
      <c r="AM170" s="868"/>
      <c r="AN170" s="866"/>
      <c r="AO170" s="867"/>
      <c r="AP170" s="868"/>
      <c r="AQ170" s="869" t="s">
        <v>173</v>
      </c>
      <c r="AR170" s="864" t="s">
        <v>174</v>
      </c>
      <c r="AS170" s="865"/>
      <c r="AT170" s="864" t="s">
        <v>350</v>
      </c>
      <c r="AU170" s="585"/>
      <c r="AV170" s="865"/>
      <c r="AW170" s="866"/>
      <c r="AX170" s="868"/>
      <c r="AY170" s="866"/>
      <c r="AZ170" s="867"/>
      <c r="BA170" s="868"/>
      <c r="BB170" s="866"/>
      <c r="BC170" s="867"/>
      <c r="BD170" s="868"/>
      <c r="BE170" s="670"/>
      <c r="BF170" s="866"/>
      <c r="BG170" s="867"/>
      <c r="BH170" s="868"/>
      <c r="BI170" s="866"/>
      <c r="BJ170" s="867"/>
      <c r="BK170" s="867"/>
      <c r="BL170" s="868"/>
      <c r="BM170" s="864" t="s">
        <v>173</v>
      </c>
      <c r="BN170" s="865"/>
      <c r="BO170" s="864" t="s">
        <v>174</v>
      </c>
      <c r="BP170" s="865"/>
      <c r="BQ170" s="866"/>
      <c r="BR170" s="867"/>
      <c r="BS170" s="868"/>
      <c r="BT170" s="866"/>
      <c r="BU170" s="867"/>
      <c r="BV170" s="868"/>
      <c r="BW170" s="866"/>
      <c r="BX170" s="867"/>
      <c r="BY170" s="868"/>
      <c r="BZ170" s="874"/>
      <c r="CA170" s="855"/>
      <c r="CB170" s="856"/>
      <c r="CC170" s="857"/>
      <c r="CD170" s="855"/>
      <c r="CE170" s="856"/>
      <c r="CF170" s="857"/>
      <c r="CG170" s="858" t="s">
        <v>366</v>
      </c>
      <c r="CH170" s="859"/>
      <c r="CI170" s="859"/>
      <c r="CJ170" s="860"/>
      <c r="CK170" s="858" t="s">
        <v>367</v>
      </c>
      <c r="CL170" s="860"/>
      <c r="CM170" s="864" t="s">
        <v>364</v>
      </c>
      <c r="CN170" s="585"/>
      <c r="CO170" s="865"/>
      <c r="CP170" s="864" t="s">
        <v>363</v>
      </c>
      <c r="CQ170" s="585"/>
      <c r="CR170" s="865"/>
      <c r="CS170" s="866"/>
      <c r="CT170" s="868"/>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97">
        <v>154</v>
      </c>
      <c r="DQ170" s="97">
        <f t="shared" si="110"/>
        <v>0</v>
      </c>
      <c r="DR170" s="97">
        <f t="shared" si="111"/>
        <v>0</v>
      </c>
      <c r="DS170" s="97">
        <f t="shared" si="112"/>
        <v>0</v>
      </c>
      <c r="DT170" s="97">
        <f t="shared" si="113"/>
        <v>0</v>
      </c>
      <c r="DU170" s="4">
        <f t="shared" si="105"/>
        <v>200</v>
      </c>
      <c r="DV170" s="4">
        <f t="shared" si="106"/>
        <v>0</v>
      </c>
      <c r="DW170" s="4">
        <f t="shared" si="107"/>
        <v>0</v>
      </c>
      <c r="DX170" s="4">
        <f t="shared" si="108"/>
        <v>0</v>
      </c>
    </row>
    <row r="171" spans="1:128" ht="31.5" customHeight="1" x14ac:dyDescent="0.25">
      <c r="F171" s="4">
        <f t="shared" si="109"/>
        <v>0</v>
      </c>
      <c r="G171" s="4">
        <f t="shared" si="119"/>
        <v>0</v>
      </c>
      <c r="H171" s="4">
        <f t="shared" si="120"/>
        <v>0</v>
      </c>
      <c r="I171" s="4">
        <f t="shared" si="121"/>
        <v>0</v>
      </c>
      <c r="O171" s="870"/>
      <c r="P171" s="871"/>
      <c r="Q171" s="570"/>
      <c r="R171" s="872"/>
      <c r="S171" s="871"/>
      <c r="T171" s="570"/>
      <c r="U171" s="872"/>
      <c r="V171" s="871"/>
      <c r="W171" s="570"/>
      <c r="X171" s="570"/>
      <c r="Y171" s="570"/>
      <c r="Z171" s="872"/>
      <c r="AA171" s="871"/>
      <c r="AB171" s="570"/>
      <c r="AC171" s="872"/>
      <c r="AD171" s="871"/>
      <c r="AE171" s="570"/>
      <c r="AF171" s="872"/>
      <c r="AG171" s="871"/>
      <c r="AH171" s="570"/>
      <c r="AI171" s="872"/>
      <c r="AJ171" s="870"/>
      <c r="AK171" s="871"/>
      <c r="AL171" s="570"/>
      <c r="AM171" s="872"/>
      <c r="AN171" s="871"/>
      <c r="AO171" s="570"/>
      <c r="AP171" s="872"/>
      <c r="AQ171" s="870"/>
      <c r="AR171" s="871"/>
      <c r="AS171" s="872"/>
      <c r="AT171" s="871"/>
      <c r="AU171" s="570"/>
      <c r="AV171" s="872"/>
      <c r="AW171" s="871"/>
      <c r="AX171" s="872"/>
      <c r="AY171" s="871"/>
      <c r="AZ171" s="570"/>
      <c r="BA171" s="872"/>
      <c r="BB171" s="871"/>
      <c r="BC171" s="570"/>
      <c r="BD171" s="872"/>
      <c r="BE171" s="870"/>
      <c r="BF171" s="871"/>
      <c r="BG171" s="570"/>
      <c r="BH171" s="872"/>
      <c r="BI171" s="871"/>
      <c r="BJ171" s="570"/>
      <c r="BK171" s="570"/>
      <c r="BL171" s="872"/>
      <c r="BM171" s="871"/>
      <c r="BN171" s="872"/>
      <c r="BO171" s="871"/>
      <c r="BP171" s="872"/>
      <c r="BQ171" s="871"/>
      <c r="BR171" s="570"/>
      <c r="BS171" s="872"/>
      <c r="BT171" s="871"/>
      <c r="BU171" s="570"/>
      <c r="BV171" s="872"/>
      <c r="BW171" s="871"/>
      <c r="BX171" s="570"/>
      <c r="BY171" s="872"/>
      <c r="BZ171" s="874"/>
      <c r="CA171" s="855"/>
      <c r="CB171" s="856"/>
      <c r="CC171" s="857"/>
      <c r="CD171" s="855"/>
      <c r="CE171" s="856"/>
      <c r="CF171" s="857"/>
      <c r="CG171" s="861"/>
      <c r="CH171" s="862"/>
      <c r="CI171" s="862"/>
      <c r="CJ171" s="863"/>
      <c r="CK171" s="861"/>
      <c r="CL171" s="863"/>
      <c r="CM171" s="866"/>
      <c r="CN171" s="867"/>
      <c r="CO171" s="868"/>
      <c r="CP171" s="866"/>
      <c r="CQ171" s="867"/>
      <c r="CR171" s="868"/>
      <c r="CS171" s="866"/>
      <c r="CT171" s="868"/>
      <c r="CU171" s="31"/>
      <c r="CV171" s="31"/>
      <c r="CW171" s="31"/>
      <c r="CX171" s="31"/>
      <c r="CY171" s="31"/>
      <c r="CZ171" s="31"/>
      <c r="DA171" s="31"/>
      <c r="DB171" s="31"/>
      <c r="DC171" s="31"/>
      <c r="DD171" s="31"/>
      <c r="DE171" s="31"/>
      <c r="DF171" s="31"/>
      <c r="DG171" s="31"/>
      <c r="DH171" s="31"/>
      <c r="DI171" s="31"/>
      <c r="DJ171" s="31"/>
      <c r="DK171" s="31"/>
      <c r="DL171" s="31"/>
      <c r="DM171" s="31"/>
      <c r="DN171" s="31"/>
      <c r="DO171" s="31"/>
      <c r="DP171" s="97">
        <v>155</v>
      </c>
      <c r="DQ171" s="97">
        <f t="shared" si="110"/>
        <v>0</v>
      </c>
      <c r="DR171" s="97">
        <f t="shared" si="111"/>
        <v>0</v>
      </c>
      <c r="DS171" s="97">
        <f t="shared" si="112"/>
        <v>0</v>
      </c>
      <c r="DT171" s="97">
        <f t="shared" si="113"/>
        <v>0</v>
      </c>
      <c r="DU171" s="4">
        <f t="shared" si="105"/>
        <v>200</v>
      </c>
      <c r="DV171" s="4">
        <f t="shared" si="106"/>
        <v>0</v>
      </c>
      <c r="DW171" s="4">
        <f t="shared" si="107"/>
        <v>0</v>
      </c>
      <c r="DX171" s="4">
        <f t="shared" si="108"/>
        <v>0</v>
      </c>
    </row>
    <row r="172" spans="1:128" ht="11.1" customHeight="1" x14ac:dyDescent="0.25">
      <c r="F172" s="4">
        <f t="shared" si="109"/>
        <v>0</v>
      </c>
      <c r="G172" s="4">
        <f t="shared" si="119"/>
        <v>0</v>
      </c>
      <c r="H172" s="4">
        <f t="shared" si="120"/>
        <v>0</v>
      </c>
      <c r="I172" s="4">
        <f t="shared" si="121"/>
        <v>0</v>
      </c>
      <c r="O172" s="237">
        <v>1</v>
      </c>
      <c r="P172" s="729">
        <v>2</v>
      </c>
      <c r="Q172" s="729"/>
      <c r="R172" s="729"/>
      <c r="S172" s="729">
        <v>3</v>
      </c>
      <c r="T172" s="729"/>
      <c r="U172" s="729"/>
      <c r="V172" s="729">
        <v>4</v>
      </c>
      <c r="W172" s="729"/>
      <c r="X172" s="729"/>
      <c r="Y172" s="729"/>
      <c r="Z172" s="729"/>
      <c r="AA172" s="729">
        <v>5</v>
      </c>
      <c r="AB172" s="729"/>
      <c r="AC172" s="729"/>
      <c r="AD172" s="729" t="s">
        <v>345</v>
      </c>
      <c r="AE172" s="729"/>
      <c r="AF172" s="729"/>
      <c r="AG172" s="729" t="s">
        <v>346</v>
      </c>
      <c r="AH172" s="729"/>
      <c r="AI172" s="729"/>
      <c r="AJ172" s="240">
        <v>1</v>
      </c>
      <c r="AK172" s="729">
        <v>2</v>
      </c>
      <c r="AL172" s="729"/>
      <c r="AM172" s="729"/>
      <c r="AN172" s="729">
        <v>3</v>
      </c>
      <c r="AO172" s="729"/>
      <c r="AP172" s="729"/>
      <c r="AQ172" s="240">
        <v>4</v>
      </c>
      <c r="AR172" s="729">
        <v>5</v>
      </c>
      <c r="AS172" s="729"/>
      <c r="AT172" s="729">
        <v>6</v>
      </c>
      <c r="AU172" s="729"/>
      <c r="AV172" s="729"/>
      <c r="AW172" s="729">
        <v>7</v>
      </c>
      <c r="AX172" s="729"/>
      <c r="AY172" s="729" t="s">
        <v>352</v>
      </c>
      <c r="AZ172" s="729"/>
      <c r="BA172" s="729"/>
      <c r="BB172" s="729" t="s">
        <v>353</v>
      </c>
      <c r="BC172" s="729"/>
      <c r="BD172" s="729"/>
      <c r="BE172" s="237">
        <v>1</v>
      </c>
      <c r="BF172" s="729">
        <v>2</v>
      </c>
      <c r="BG172" s="729"/>
      <c r="BH172" s="729"/>
      <c r="BI172" s="729">
        <v>3</v>
      </c>
      <c r="BJ172" s="729"/>
      <c r="BK172" s="729"/>
      <c r="BL172" s="729"/>
      <c r="BM172" s="729">
        <v>4</v>
      </c>
      <c r="BN172" s="729"/>
      <c r="BO172" s="729">
        <v>5</v>
      </c>
      <c r="BP172" s="729"/>
      <c r="BQ172" s="729">
        <v>6</v>
      </c>
      <c r="BR172" s="729"/>
      <c r="BS172" s="729"/>
      <c r="BT172" s="729" t="s">
        <v>354</v>
      </c>
      <c r="BU172" s="729"/>
      <c r="BV172" s="729"/>
      <c r="BW172" s="729" t="s">
        <v>355</v>
      </c>
      <c r="BX172" s="729"/>
      <c r="BY172" s="729"/>
      <c r="BZ172" s="237">
        <v>1</v>
      </c>
      <c r="CA172" s="729">
        <v>2</v>
      </c>
      <c r="CB172" s="729"/>
      <c r="CC172" s="729"/>
      <c r="CD172" s="729">
        <v>3</v>
      </c>
      <c r="CE172" s="729"/>
      <c r="CF172" s="729"/>
      <c r="CG172" s="729">
        <v>4</v>
      </c>
      <c r="CH172" s="729"/>
      <c r="CI172" s="729"/>
      <c r="CJ172" s="729"/>
      <c r="CK172" s="729">
        <v>5</v>
      </c>
      <c r="CL172" s="729"/>
      <c r="CM172" s="729">
        <v>6</v>
      </c>
      <c r="CN172" s="729"/>
      <c r="CO172" s="729"/>
      <c r="CP172" s="729">
        <v>7</v>
      </c>
      <c r="CQ172" s="729"/>
      <c r="CR172" s="729"/>
      <c r="CS172" s="729">
        <v>8</v>
      </c>
      <c r="CT172" s="729"/>
      <c r="CU172" s="31"/>
      <c r="CV172" s="31"/>
      <c r="CW172" s="31"/>
      <c r="CX172" s="31"/>
      <c r="CY172" s="31"/>
      <c r="CZ172" s="31"/>
      <c r="DA172" s="31"/>
      <c r="DB172" s="31"/>
      <c r="DC172" s="31"/>
      <c r="DD172" s="31"/>
      <c r="DE172" s="31"/>
      <c r="DF172" s="31"/>
      <c r="DG172" s="31"/>
      <c r="DH172" s="31"/>
      <c r="DI172" s="31"/>
      <c r="DJ172" s="31"/>
      <c r="DK172" s="31"/>
      <c r="DL172" s="31"/>
      <c r="DM172" s="31"/>
      <c r="DN172" s="31"/>
      <c r="DO172" s="31"/>
      <c r="DP172" s="97">
        <v>156</v>
      </c>
      <c r="DQ172" s="97">
        <f t="shared" si="110"/>
        <v>0</v>
      </c>
      <c r="DR172" s="97">
        <f t="shared" si="111"/>
        <v>0</v>
      </c>
      <c r="DS172" s="97">
        <f t="shared" si="112"/>
        <v>0</v>
      </c>
      <c r="DT172" s="97">
        <f t="shared" si="113"/>
        <v>0</v>
      </c>
      <c r="DU172" s="4">
        <f t="shared" si="105"/>
        <v>200</v>
      </c>
      <c r="DV172" s="4">
        <f t="shared" si="106"/>
        <v>0</v>
      </c>
      <c r="DW172" s="4">
        <f t="shared" si="107"/>
        <v>0</v>
      </c>
      <c r="DX172" s="4">
        <f t="shared" si="108"/>
        <v>0</v>
      </c>
    </row>
    <row r="173" spans="1:128" ht="24" customHeight="1" x14ac:dyDescent="0.25">
      <c r="A173" s="4">
        <f>A134+20</f>
        <v>81</v>
      </c>
      <c r="B173" s="4">
        <f>IFERROR(IF($A$5&gt;=A173,SMALL('R-6'!$F$8:$F$1008,$A$6+A173),0),0)</f>
        <v>0</v>
      </c>
      <c r="C173" s="4">
        <f>IFERROR(IF(B$5&gt;=$A173,SMALL('R-7'!$G$9:$G$1008,B$6+$A173),0),0)</f>
        <v>0</v>
      </c>
      <c r="D173" s="4">
        <f>IFERROR(IF(C$5&gt;=$A173,SMALL('R-8'!$F$13:$F$1012,C$6+$A173),0),0)</f>
        <v>0</v>
      </c>
      <c r="E173" s="4">
        <f>IFERROR(IF(D$5&gt;=$A173,SMALL('R-8क'!$F$10:$F$1009,D$6+$A173),0),0)</f>
        <v>0</v>
      </c>
      <c r="F173" s="4">
        <f t="shared" si="109"/>
        <v>0</v>
      </c>
      <c r="G173" s="4">
        <f t="shared" si="119"/>
        <v>0</v>
      </c>
      <c r="H173" s="4">
        <f t="shared" si="120"/>
        <v>0</v>
      </c>
      <c r="I173" s="4">
        <f t="shared" si="121"/>
        <v>0</v>
      </c>
      <c r="O173" s="241">
        <f>IFERROR(IF(B173&gt;=1,A173,0),0)</f>
        <v>0</v>
      </c>
      <c r="P173" s="894">
        <f>IFERROR(IF($O173&gt;=1,VLOOKUP($B173,'R-6'!$G$8:$AL$1008,2,0),0),0)</f>
        <v>0</v>
      </c>
      <c r="Q173" s="895"/>
      <c r="R173" s="896"/>
      <c r="S173" s="846" t="str">
        <f>IFERROR(IF($O173&gt;=1,VLOOKUP($B173,'R-6'!$G$8:$AL$1008,4,0),""),"")</f>
        <v/>
      </c>
      <c r="T173" s="847"/>
      <c r="U173" s="848"/>
      <c r="V173" s="846" t="str">
        <f>IFERROR(IF($O173&gt;=1,VLOOKUP($B173,'R-6'!$G$8:$AL$1008,6,0),""),"")</f>
        <v/>
      </c>
      <c r="W173" s="897"/>
      <c r="X173" s="897"/>
      <c r="Y173" s="884" t="str">
        <f>IFERROR(IF($O173&gt;=1,VLOOKUP($B173,'R-6'!$G$8:$AL$1008,8,0),""),"")</f>
        <v/>
      </c>
      <c r="Z173" s="898"/>
      <c r="AA173" s="544" t="str">
        <f>IFERROR(IF($O173&gt;=1,VLOOKUP($B173,'R-6'!$G$8:$AL$1008,28,0),""),"")</f>
        <v/>
      </c>
      <c r="AB173" s="545"/>
      <c r="AC173" s="849"/>
      <c r="AD173" s="883"/>
      <c r="AE173" s="884"/>
      <c r="AF173" s="885"/>
      <c r="AG173" s="883"/>
      <c r="AH173" s="884"/>
      <c r="AI173" s="885"/>
      <c r="AJ173" s="241">
        <f>IFERROR(IF(C173&gt;=1,A173,0),0)</f>
        <v>0</v>
      </c>
      <c r="AK173" s="894">
        <f>IFERROR(IF($AJ173&gt;=1,VLOOKUP($C173,'R-7'!$H$9:$AD$1008,2,0),0),0)</f>
        <v>0</v>
      </c>
      <c r="AL173" s="895"/>
      <c r="AM173" s="896"/>
      <c r="AN173" s="846" t="str">
        <f>IFERROR(IF($AJ173&gt;=1,VLOOKUP($C173,'R-7'!$H$9:$AD$1008,4,0),""),"")</f>
        <v/>
      </c>
      <c r="AO173" s="847"/>
      <c r="AP173" s="848"/>
      <c r="AQ173" s="241" t="str">
        <f>IFERROR(IF($AJ173&gt;=1,VLOOKUP($C173,'R-7'!$H$9:$AD$1008,6,0),""),"")</f>
        <v/>
      </c>
      <c r="AR173" s="883" t="str">
        <f>IFERROR(IF($AJ173&gt;=1,VLOOKUP($C173,'R-7'!$H$9:$AD$1008,7,0),""),"")</f>
        <v/>
      </c>
      <c r="AS173" s="885"/>
      <c r="AT173" s="846" t="str">
        <f>IFERROR(IF($AJ173&gt;=1,VLOOKUP($C173,'R-7'!$H$9:$AD$1008,9,0),""),"")</f>
        <v/>
      </c>
      <c r="AU173" s="847"/>
      <c r="AV173" s="848"/>
      <c r="AW173" s="844" t="str">
        <f>IFERROR(IF($AJ173&gt;=1,VLOOKUP($C173,'R-7'!$H$9:$AD$1008,14,0),""),"")</f>
        <v/>
      </c>
      <c r="AX173" s="844"/>
      <c r="AY173" s="844"/>
      <c r="AZ173" s="844"/>
      <c r="BA173" s="844"/>
      <c r="BB173" s="844"/>
      <c r="BC173" s="844"/>
      <c r="BD173" s="844"/>
      <c r="BE173" s="241">
        <f>IFERROR(IF(D173&gt;=1,A173,0),0)</f>
        <v>0</v>
      </c>
      <c r="BF173" s="845">
        <f>IFERROR(IF($BE173&gt;=1,VLOOKUP($D173,'R-8'!$G$13:$AG$1012,2,0),0),0)</f>
        <v>0</v>
      </c>
      <c r="BG173" s="845"/>
      <c r="BH173" s="845"/>
      <c r="BI173" s="846" t="str">
        <f>IFERROR(IF($BE173&gt;=1,VLOOKUP($D173,'R-8'!$G$13:$AG$1012,3,0),""),"")</f>
        <v/>
      </c>
      <c r="BJ173" s="847"/>
      <c r="BK173" s="847"/>
      <c r="BL173" s="848"/>
      <c r="BM173" s="844" t="str">
        <f>IFERROR(IF($BE173&gt;=1,VLOOKUP($D173,'R-8'!$G$13:$AG$1012,5,0),""),"")</f>
        <v/>
      </c>
      <c r="BN173" s="844"/>
      <c r="BO173" s="844" t="str">
        <f>IFERROR(IF($BE173&gt;=1,VLOOKUP($D173,'R-8'!$G$13:$AG$1012,6,0),""),"")</f>
        <v/>
      </c>
      <c r="BP173" s="844"/>
      <c r="BQ173" s="846" t="str">
        <f>IFERROR(IF($BE173&gt;=1,VLOOKUP($D173,'R-8'!$G$13:$AG$1012,2,0),""),"")</f>
        <v/>
      </c>
      <c r="BR173" s="847"/>
      <c r="BS173" s="848"/>
      <c r="BT173" s="844"/>
      <c r="BU173" s="844"/>
      <c r="BV173" s="844"/>
      <c r="BW173" s="844"/>
      <c r="BX173" s="844"/>
      <c r="BY173" s="844"/>
      <c r="BZ173" s="241">
        <f>IFERROR(IF(E173&gt;=1,A173,0),0)</f>
        <v>0</v>
      </c>
      <c r="CA173" s="845">
        <f>IFERROR(IF($BZ173&gt;=1,VLOOKUP($E173,'R-8क'!$G$10:$AA$1009,2,0),0),0)</f>
        <v>0</v>
      </c>
      <c r="CB173" s="845"/>
      <c r="CC173" s="845"/>
      <c r="CD173" s="846" t="str">
        <f>IFERROR(IF($BZ173&gt;=1,VLOOKUP($E173,'R-8क'!$G$10:$AA$1009,3,0),""),"")</f>
        <v/>
      </c>
      <c r="CE173" s="847"/>
      <c r="CF173" s="848"/>
      <c r="CG173" s="846" t="str">
        <f>IFERROR(IF($BZ173&gt;=1,VLOOKUP($E173,'R-8क'!$G$10:$AA$1009,4,0),""),"")</f>
        <v/>
      </c>
      <c r="CH173" s="847"/>
      <c r="CI173" s="847"/>
      <c r="CJ173" s="848"/>
      <c r="CK173" s="242" t="str">
        <f>IFERROR(IF($BZ173&gt;=1,VLOOKUP($E173,'R-8क'!$G$10:$AA$1009,6,0),""),"")</f>
        <v/>
      </c>
      <c r="CL173" s="243" t="str">
        <f>IFERROR(IF($BZ173&gt;=1,VLOOKUP($E173,'R-8क'!$G$10:$AA$1009,7,0),""),"")</f>
        <v/>
      </c>
      <c r="CM173" s="544" t="str">
        <f>IFERROR(IF($BZ173&gt;=1,VLOOKUP($E173,'R-8क'!$G$10:$AA$1009,8,0),""),"")</f>
        <v/>
      </c>
      <c r="CN173" s="545"/>
      <c r="CO173" s="849"/>
      <c r="CP173" s="850" t="str">
        <f>IFERROR(IF($BZ173&gt;=1,VLOOKUP($E173,'R-8क'!$G$10:$AA$1009,16,0),""),"")</f>
        <v/>
      </c>
      <c r="CQ173" s="850"/>
      <c r="CR173" s="850"/>
      <c r="CS173" s="851"/>
      <c r="CT173" s="851"/>
      <c r="CU173" s="31"/>
      <c r="CV173" s="31"/>
      <c r="CW173" s="31"/>
      <c r="CX173" s="31"/>
      <c r="CY173" s="31"/>
      <c r="CZ173" s="31"/>
      <c r="DA173" s="31"/>
      <c r="DB173" s="31"/>
      <c r="DC173" s="31"/>
      <c r="DD173" s="31"/>
      <c r="DE173" s="31"/>
      <c r="DF173" s="31"/>
      <c r="DG173" s="31"/>
      <c r="DH173" s="31"/>
      <c r="DI173" s="31"/>
      <c r="DJ173" s="31"/>
      <c r="DK173" s="31"/>
      <c r="DL173" s="31"/>
      <c r="DM173" s="31"/>
      <c r="DN173" s="31"/>
      <c r="DO173" s="31"/>
      <c r="DP173" s="97">
        <v>157</v>
      </c>
      <c r="DQ173" s="97">
        <f t="shared" si="110"/>
        <v>0</v>
      </c>
      <c r="DR173" s="97">
        <f t="shared" si="111"/>
        <v>0</v>
      </c>
      <c r="DS173" s="97">
        <f t="shared" si="112"/>
        <v>0</v>
      </c>
      <c r="DT173" s="97">
        <f t="shared" si="113"/>
        <v>0</v>
      </c>
      <c r="DU173" s="4">
        <f t="shared" si="105"/>
        <v>200</v>
      </c>
      <c r="DV173" s="4">
        <f t="shared" si="106"/>
        <v>0</v>
      </c>
      <c r="DW173" s="4">
        <f t="shared" si="107"/>
        <v>0</v>
      </c>
      <c r="DX173" s="4">
        <f t="shared" si="108"/>
        <v>0</v>
      </c>
    </row>
    <row r="174" spans="1:128" ht="24" customHeight="1" x14ac:dyDescent="0.25">
      <c r="A174" s="4">
        <f t="shared" ref="A174:A192" si="122">A135+20</f>
        <v>82</v>
      </c>
      <c r="B174" s="4">
        <f>IFERROR(IF($A$5&gt;=A174,SMALL('R-6'!$F$8:$F$1008,$A$6+A174),0),0)</f>
        <v>0</v>
      </c>
      <c r="C174" s="4">
        <f>IFERROR(IF(B$5&gt;=$A174,SMALL('R-7'!$G$9:$G$1008,B$6+$A174),0),0)</f>
        <v>0</v>
      </c>
      <c r="D174" s="4">
        <f>IFERROR(IF(C$5&gt;=$A174,SMALL('R-8'!$F$13:$F$1012,C$6+$A174),0),0)</f>
        <v>0</v>
      </c>
      <c r="E174" s="4">
        <f>IFERROR(IF(D$5&gt;=$A174,SMALL('R-8क'!$F$10:$F$1009,D$6+$A174),0),0)</f>
        <v>0</v>
      </c>
      <c r="F174" s="4">
        <f t="shared" si="109"/>
        <v>0</v>
      </c>
      <c r="G174" s="4">
        <f t="shared" si="119"/>
        <v>0</v>
      </c>
      <c r="H174" s="4">
        <f t="shared" si="120"/>
        <v>0</v>
      </c>
      <c r="I174" s="4">
        <f t="shared" si="121"/>
        <v>0</v>
      </c>
      <c r="O174" s="241">
        <f t="shared" ref="O174:O192" si="123">IFERROR(IF(B174&gt;=1,A174,0),0)</f>
        <v>0</v>
      </c>
      <c r="P174" s="894">
        <f>IFERROR(IF($O174&gt;=1,VLOOKUP($B174,'R-6'!$G$8:$AL$1008,2,0),0),0)</f>
        <v>0</v>
      </c>
      <c r="Q174" s="895"/>
      <c r="R174" s="896"/>
      <c r="S174" s="846" t="str">
        <f>IFERROR(IF($O174&gt;=1,VLOOKUP($B174,'R-6'!$G$8:$AL$1008,4,0),""),"")</f>
        <v/>
      </c>
      <c r="T174" s="847"/>
      <c r="U174" s="848"/>
      <c r="V174" s="846" t="str">
        <f>IFERROR(IF($O174&gt;=1,VLOOKUP($B174,'R-6'!$G$8:$AL$1008,6,0),""),"")</f>
        <v/>
      </c>
      <c r="W174" s="897"/>
      <c r="X174" s="897"/>
      <c r="Y174" s="884" t="str">
        <f>IFERROR(IF($O174&gt;=1,VLOOKUP($B174,'R-6'!$G$8:$AL$1008,8,0),""),"")</f>
        <v/>
      </c>
      <c r="Z174" s="898"/>
      <c r="AA174" s="544" t="str">
        <f>IFERROR(IF($O174&gt;=1,VLOOKUP($B174,'R-6'!$G$8:$AL$1008,28,0),""),"")</f>
        <v/>
      </c>
      <c r="AB174" s="545"/>
      <c r="AC174" s="849"/>
      <c r="AD174" s="883"/>
      <c r="AE174" s="884"/>
      <c r="AF174" s="885"/>
      <c r="AG174" s="883"/>
      <c r="AH174" s="884"/>
      <c r="AI174" s="885"/>
      <c r="AJ174" s="241">
        <f t="shared" ref="AJ174:AJ192" si="124">IFERROR(IF(C174&gt;=1,A174,0),0)</f>
        <v>0</v>
      </c>
      <c r="AK174" s="894">
        <f>IFERROR(IF($AJ174&gt;=1,VLOOKUP($C174,'R-7'!$H$9:$AD$1008,2,0),0),0)</f>
        <v>0</v>
      </c>
      <c r="AL174" s="895"/>
      <c r="AM174" s="896"/>
      <c r="AN174" s="846" t="str">
        <f>IFERROR(IF($AJ174&gt;=1,VLOOKUP($C174,'R-7'!$H$9:$AD$1008,4,0),""),"")</f>
        <v/>
      </c>
      <c r="AO174" s="847"/>
      <c r="AP174" s="848"/>
      <c r="AQ174" s="241" t="str">
        <f>IFERROR(IF($AJ174&gt;=1,VLOOKUP($C174,'R-7'!$H$9:$AD$1008,6,0),""),"")</f>
        <v/>
      </c>
      <c r="AR174" s="883" t="str">
        <f>IFERROR(IF($AJ174&gt;=1,VLOOKUP($C174,'R-7'!$H$9:$AD$1008,7,0),""),"")</f>
        <v/>
      </c>
      <c r="AS174" s="885"/>
      <c r="AT174" s="846" t="str">
        <f>IFERROR(IF($AJ174&gt;=1,VLOOKUP($C174,'R-7'!$H$9:$AD$1008,9,0),""),"")</f>
        <v/>
      </c>
      <c r="AU174" s="847"/>
      <c r="AV174" s="848"/>
      <c r="AW174" s="844" t="str">
        <f>IFERROR(IF($AJ174&gt;=1,VLOOKUP($C174,'R-7'!$H$9:$AD$1008,14,0),""),"")</f>
        <v/>
      </c>
      <c r="AX174" s="844"/>
      <c r="AY174" s="844"/>
      <c r="AZ174" s="844"/>
      <c r="BA174" s="844"/>
      <c r="BB174" s="844"/>
      <c r="BC174" s="844"/>
      <c r="BD174" s="844"/>
      <c r="BE174" s="241">
        <f t="shared" ref="BE174:BE192" si="125">IFERROR(IF(D174&gt;=1,A174,0),0)</f>
        <v>0</v>
      </c>
      <c r="BF174" s="845">
        <f>IFERROR(IF($BE174&gt;=1,VLOOKUP($D174,'R-8'!$G$13:$AG$1012,2,0),0),0)</f>
        <v>0</v>
      </c>
      <c r="BG174" s="845"/>
      <c r="BH174" s="845"/>
      <c r="BI174" s="846" t="str">
        <f>IFERROR(IF($BE174&gt;=1,VLOOKUP($D174,'R-8'!$G$13:$AG$1012,3,0),""),"")</f>
        <v/>
      </c>
      <c r="BJ174" s="847"/>
      <c r="BK174" s="847"/>
      <c r="BL174" s="848"/>
      <c r="BM174" s="844" t="str">
        <f>IFERROR(IF($BE174&gt;=1,VLOOKUP($D174,'R-8'!$G$13:$AG$1012,5,0),""),"")</f>
        <v/>
      </c>
      <c r="BN174" s="844"/>
      <c r="BO174" s="844" t="str">
        <f>IFERROR(IF($BE174&gt;=1,VLOOKUP($D174,'R-8'!$G$13:$AG$1012,6,0),""),"")</f>
        <v/>
      </c>
      <c r="BP174" s="844"/>
      <c r="BQ174" s="846" t="str">
        <f>IFERROR(IF($BE174&gt;=1,VLOOKUP($D174,'R-8'!$G$13:$AG$1012,2,0),""),"")</f>
        <v/>
      </c>
      <c r="BR174" s="847"/>
      <c r="BS174" s="848"/>
      <c r="BT174" s="844"/>
      <c r="BU174" s="844"/>
      <c r="BV174" s="844"/>
      <c r="BW174" s="844"/>
      <c r="BX174" s="844"/>
      <c r="BY174" s="844"/>
      <c r="BZ174" s="241">
        <f t="shared" ref="BZ174:BZ192" si="126">IFERROR(IF(E174&gt;=1,A174,0),0)</f>
        <v>0</v>
      </c>
      <c r="CA174" s="845">
        <f>IFERROR(IF($BZ174&gt;=1,VLOOKUP($E174,'R-8क'!$G$10:$AA$1009,2,0),0),0)</f>
        <v>0</v>
      </c>
      <c r="CB174" s="845"/>
      <c r="CC174" s="845"/>
      <c r="CD174" s="846" t="str">
        <f>IFERROR(IF($BZ174&gt;=1,VLOOKUP($E174,'R-8क'!$G$10:$AA$1009,3,0),""),"")</f>
        <v/>
      </c>
      <c r="CE174" s="847"/>
      <c r="CF174" s="848"/>
      <c r="CG174" s="846" t="str">
        <f>IFERROR(IF($BZ174&gt;=1,VLOOKUP($E174,'R-8क'!$G$10:$AA$1009,4,0),""),"")</f>
        <v/>
      </c>
      <c r="CH174" s="847"/>
      <c r="CI174" s="847"/>
      <c r="CJ174" s="848"/>
      <c r="CK174" s="242" t="str">
        <f>IFERROR(IF($BZ174&gt;=1,VLOOKUP($E174,'R-8क'!$G$10:$AA$1009,6,0),""),"")</f>
        <v/>
      </c>
      <c r="CL174" s="243" t="str">
        <f>IFERROR(IF($BZ174&gt;=1,VLOOKUP($E174,'R-8क'!$G$10:$AA$1009,7,0),""),"")</f>
        <v/>
      </c>
      <c r="CM174" s="544" t="str">
        <f>IFERROR(IF($BZ174&gt;=1,VLOOKUP($E174,'R-8क'!$G$10:$AA$1009,8,0),""),"")</f>
        <v/>
      </c>
      <c r="CN174" s="545"/>
      <c r="CO174" s="849"/>
      <c r="CP174" s="850" t="str">
        <f>IFERROR(IF($BZ174&gt;=1,VLOOKUP($E174,'R-8क'!$G$10:$AA$1009,16,0),""),"")</f>
        <v/>
      </c>
      <c r="CQ174" s="850"/>
      <c r="CR174" s="850"/>
      <c r="CS174" s="851"/>
      <c r="CT174" s="851"/>
      <c r="CU174" s="31"/>
      <c r="CV174" s="31"/>
      <c r="CW174" s="31"/>
      <c r="CX174" s="31"/>
      <c r="CY174" s="31"/>
      <c r="CZ174" s="31"/>
      <c r="DA174" s="31"/>
      <c r="DB174" s="31"/>
      <c r="DC174" s="31"/>
      <c r="DD174" s="31"/>
      <c r="DE174" s="31"/>
      <c r="DF174" s="31"/>
      <c r="DG174" s="31"/>
      <c r="DH174" s="31"/>
      <c r="DI174" s="31"/>
      <c r="DJ174" s="31"/>
      <c r="DK174" s="31"/>
      <c r="DL174" s="31"/>
      <c r="DM174" s="31"/>
      <c r="DN174" s="31"/>
      <c r="DO174" s="31"/>
      <c r="DP174" s="97">
        <v>158</v>
      </c>
      <c r="DQ174" s="97">
        <f t="shared" si="110"/>
        <v>0</v>
      </c>
      <c r="DR174" s="97">
        <f t="shared" si="111"/>
        <v>0</v>
      </c>
      <c r="DS174" s="97">
        <f t="shared" si="112"/>
        <v>0</v>
      </c>
      <c r="DT174" s="97">
        <f t="shared" si="113"/>
        <v>0</v>
      </c>
      <c r="DU174" s="4">
        <f t="shared" si="105"/>
        <v>200</v>
      </c>
      <c r="DV174" s="4">
        <f t="shared" si="106"/>
        <v>0</v>
      </c>
      <c r="DW174" s="4">
        <f t="shared" si="107"/>
        <v>0</v>
      </c>
      <c r="DX174" s="4">
        <f t="shared" si="108"/>
        <v>0</v>
      </c>
    </row>
    <row r="175" spans="1:128" ht="24" customHeight="1" x14ac:dyDescent="0.25">
      <c r="A175" s="4">
        <f t="shared" si="122"/>
        <v>83</v>
      </c>
      <c r="B175" s="4">
        <f>IFERROR(IF($A$5&gt;=A175,SMALL('R-6'!$F$8:$F$1008,$A$6+A175),0),0)</f>
        <v>0</v>
      </c>
      <c r="C175" s="4">
        <f>IFERROR(IF(B$5&gt;=$A175,SMALL('R-7'!$G$9:$G$1008,B$6+$A175),0),0)</f>
        <v>0</v>
      </c>
      <c r="D175" s="4">
        <f>IFERROR(IF(C$5&gt;=$A175,SMALL('R-8'!$F$13:$F$1012,C$6+$A175),0),0)</f>
        <v>0</v>
      </c>
      <c r="E175" s="4">
        <f>IFERROR(IF(D$5&gt;=$A175,SMALL('R-8क'!$F$10:$F$1009,D$6+$A175),0),0)</f>
        <v>0</v>
      </c>
      <c r="F175" s="4">
        <f t="shared" si="109"/>
        <v>0</v>
      </c>
      <c r="G175" s="4">
        <f t="shared" si="119"/>
        <v>0</v>
      </c>
      <c r="H175" s="4">
        <f t="shared" si="120"/>
        <v>0</v>
      </c>
      <c r="I175" s="4">
        <f t="shared" si="121"/>
        <v>0</v>
      </c>
      <c r="O175" s="241">
        <f t="shared" si="123"/>
        <v>0</v>
      </c>
      <c r="P175" s="894">
        <f>IFERROR(IF($O175&gt;=1,VLOOKUP($B175,'R-6'!$G$8:$AL$1008,2,0),0),0)</f>
        <v>0</v>
      </c>
      <c r="Q175" s="895"/>
      <c r="R175" s="896"/>
      <c r="S175" s="846" t="str">
        <f>IFERROR(IF($O175&gt;=1,VLOOKUP($B175,'R-6'!$G$8:$AL$1008,4,0),""),"")</f>
        <v/>
      </c>
      <c r="T175" s="847"/>
      <c r="U175" s="848"/>
      <c r="V175" s="846" t="str">
        <f>IFERROR(IF($O175&gt;=1,VLOOKUP($B175,'R-6'!$G$8:$AL$1008,6,0),""),"")</f>
        <v/>
      </c>
      <c r="W175" s="897"/>
      <c r="X175" s="897"/>
      <c r="Y175" s="884" t="str">
        <f>IFERROR(IF($O175&gt;=1,VLOOKUP($B175,'R-6'!$G$8:$AL$1008,8,0),""),"")</f>
        <v/>
      </c>
      <c r="Z175" s="898"/>
      <c r="AA175" s="544" t="str">
        <f>IFERROR(IF($O175&gt;=1,VLOOKUP($B175,'R-6'!$G$8:$AL$1008,28,0),""),"")</f>
        <v/>
      </c>
      <c r="AB175" s="545"/>
      <c r="AC175" s="849"/>
      <c r="AD175" s="883"/>
      <c r="AE175" s="884"/>
      <c r="AF175" s="885"/>
      <c r="AG175" s="883"/>
      <c r="AH175" s="884"/>
      <c r="AI175" s="885"/>
      <c r="AJ175" s="241">
        <f t="shared" si="124"/>
        <v>0</v>
      </c>
      <c r="AK175" s="894">
        <f>IFERROR(IF($AJ175&gt;=1,VLOOKUP($C175,'R-7'!$H$9:$AD$1008,2,0),0),0)</f>
        <v>0</v>
      </c>
      <c r="AL175" s="895"/>
      <c r="AM175" s="896"/>
      <c r="AN175" s="846" t="str">
        <f>IFERROR(IF($AJ175&gt;=1,VLOOKUP($C175,'R-7'!$H$9:$AD$1008,4,0),""),"")</f>
        <v/>
      </c>
      <c r="AO175" s="847"/>
      <c r="AP175" s="848"/>
      <c r="AQ175" s="241" t="str">
        <f>IFERROR(IF($AJ175&gt;=1,VLOOKUP($C175,'R-7'!$H$9:$AD$1008,6,0),""),"")</f>
        <v/>
      </c>
      <c r="AR175" s="883" t="str">
        <f>IFERROR(IF($AJ175&gt;=1,VLOOKUP($C175,'R-7'!$H$9:$AD$1008,7,0),""),"")</f>
        <v/>
      </c>
      <c r="AS175" s="885"/>
      <c r="AT175" s="846" t="str">
        <f>IFERROR(IF($AJ175&gt;=1,VLOOKUP($C175,'R-7'!$H$9:$AD$1008,9,0),""),"")</f>
        <v/>
      </c>
      <c r="AU175" s="847"/>
      <c r="AV175" s="848"/>
      <c r="AW175" s="844" t="str">
        <f>IFERROR(IF($AJ175&gt;=1,VLOOKUP($C175,'R-7'!$H$9:$AD$1008,14,0),""),"")</f>
        <v/>
      </c>
      <c r="AX175" s="844"/>
      <c r="AY175" s="844"/>
      <c r="AZ175" s="844"/>
      <c r="BA175" s="844"/>
      <c r="BB175" s="844"/>
      <c r="BC175" s="844"/>
      <c r="BD175" s="844"/>
      <c r="BE175" s="241">
        <f t="shared" si="125"/>
        <v>0</v>
      </c>
      <c r="BF175" s="845">
        <f>IFERROR(IF($BE175&gt;=1,VLOOKUP($D175,'R-8'!$G$13:$AG$1012,2,0),0),0)</f>
        <v>0</v>
      </c>
      <c r="BG175" s="845"/>
      <c r="BH175" s="845"/>
      <c r="BI175" s="846" t="str">
        <f>IFERROR(IF($BE175&gt;=1,VLOOKUP($D175,'R-8'!$G$13:$AG$1012,3,0),""),"")</f>
        <v/>
      </c>
      <c r="BJ175" s="847"/>
      <c r="BK175" s="847"/>
      <c r="BL175" s="848"/>
      <c r="BM175" s="844" t="str">
        <f>IFERROR(IF($BE175&gt;=1,VLOOKUP($D175,'R-8'!$G$13:$AG$1012,5,0),""),"")</f>
        <v/>
      </c>
      <c r="BN175" s="844"/>
      <c r="BO175" s="844" t="str">
        <f>IFERROR(IF($BE175&gt;=1,VLOOKUP($D175,'R-8'!$G$13:$AG$1012,6,0),""),"")</f>
        <v/>
      </c>
      <c r="BP175" s="844"/>
      <c r="BQ175" s="846" t="str">
        <f>IFERROR(IF($BE175&gt;=1,VLOOKUP($D175,'R-8'!$G$13:$AG$1012,2,0),""),"")</f>
        <v/>
      </c>
      <c r="BR175" s="847"/>
      <c r="BS175" s="848"/>
      <c r="BT175" s="844"/>
      <c r="BU175" s="844"/>
      <c r="BV175" s="844"/>
      <c r="BW175" s="844"/>
      <c r="BX175" s="844"/>
      <c r="BY175" s="844"/>
      <c r="BZ175" s="241">
        <f t="shared" si="126"/>
        <v>0</v>
      </c>
      <c r="CA175" s="845">
        <f>IFERROR(IF($BZ175&gt;=1,VLOOKUP($E175,'R-8क'!$G$10:$AA$1009,2,0),0),0)</f>
        <v>0</v>
      </c>
      <c r="CB175" s="845"/>
      <c r="CC175" s="845"/>
      <c r="CD175" s="846" t="str">
        <f>IFERROR(IF($BZ175&gt;=1,VLOOKUP($E175,'R-8क'!$G$10:$AA$1009,3,0),""),"")</f>
        <v/>
      </c>
      <c r="CE175" s="847"/>
      <c r="CF175" s="848"/>
      <c r="CG175" s="846" t="str">
        <f>IFERROR(IF($BZ175&gt;=1,VLOOKUP($E175,'R-8क'!$G$10:$AA$1009,4,0),""),"")</f>
        <v/>
      </c>
      <c r="CH175" s="847"/>
      <c r="CI175" s="847"/>
      <c r="CJ175" s="848"/>
      <c r="CK175" s="242" t="str">
        <f>IFERROR(IF($BZ175&gt;=1,VLOOKUP($E175,'R-8क'!$G$10:$AA$1009,6,0),""),"")</f>
        <v/>
      </c>
      <c r="CL175" s="243" t="str">
        <f>IFERROR(IF($BZ175&gt;=1,VLOOKUP($E175,'R-8क'!$G$10:$AA$1009,7,0),""),"")</f>
        <v/>
      </c>
      <c r="CM175" s="544" t="str">
        <f>IFERROR(IF($BZ175&gt;=1,VLOOKUP($E175,'R-8क'!$G$10:$AA$1009,8,0),""),"")</f>
        <v/>
      </c>
      <c r="CN175" s="545"/>
      <c r="CO175" s="849"/>
      <c r="CP175" s="850" t="str">
        <f>IFERROR(IF($BZ175&gt;=1,VLOOKUP($E175,'R-8क'!$G$10:$AA$1009,16,0),""),"")</f>
        <v/>
      </c>
      <c r="CQ175" s="850"/>
      <c r="CR175" s="850"/>
      <c r="CS175" s="851"/>
      <c r="CT175" s="851"/>
      <c r="CU175" s="31"/>
      <c r="CV175" s="31"/>
      <c r="CW175" s="31"/>
      <c r="CX175" s="31"/>
      <c r="CY175" s="31"/>
      <c r="CZ175" s="31"/>
      <c r="DA175" s="31"/>
      <c r="DB175" s="31"/>
      <c r="DC175" s="31"/>
      <c r="DD175" s="31"/>
      <c r="DE175" s="31"/>
      <c r="DF175" s="31"/>
      <c r="DG175" s="31"/>
      <c r="DH175" s="31"/>
      <c r="DI175" s="31"/>
      <c r="DJ175" s="31"/>
      <c r="DK175" s="31"/>
      <c r="DL175" s="31"/>
      <c r="DM175" s="31"/>
      <c r="DN175" s="31"/>
      <c r="DO175" s="31"/>
      <c r="DP175" s="97">
        <v>159</v>
      </c>
      <c r="DQ175" s="97">
        <f t="shared" si="110"/>
        <v>0</v>
      </c>
      <c r="DR175" s="97">
        <f t="shared" si="111"/>
        <v>0</v>
      </c>
      <c r="DS175" s="97">
        <f t="shared" si="112"/>
        <v>0</v>
      </c>
      <c r="DT175" s="97">
        <f t="shared" si="113"/>
        <v>0</v>
      </c>
      <c r="DU175" s="4">
        <f t="shared" si="105"/>
        <v>200</v>
      </c>
      <c r="DV175" s="4">
        <f t="shared" si="106"/>
        <v>0</v>
      </c>
      <c r="DW175" s="4">
        <f t="shared" si="107"/>
        <v>0</v>
      </c>
      <c r="DX175" s="4">
        <f t="shared" si="108"/>
        <v>0</v>
      </c>
    </row>
    <row r="176" spans="1:128" ht="24" customHeight="1" x14ac:dyDescent="0.25">
      <c r="A176" s="4">
        <f t="shared" si="122"/>
        <v>84</v>
      </c>
      <c r="B176" s="4">
        <f>IFERROR(IF($A$5&gt;=A176,SMALL('R-6'!$F$8:$F$1008,$A$6+A176),0),0)</f>
        <v>0</v>
      </c>
      <c r="C176" s="4">
        <f>IFERROR(IF(B$5&gt;=$A176,SMALL('R-7'!$G$9:$G$1008,B$6+$A176),0),0)</f>
        <v>0</v>
      </c>
      <c r="D176" s="4">
        <f>IFERROR(IF(C$5&gt;=$A176,SMALL('R-8'!$F$13:$F$1012,C$6+$A176),0),0)</f>
        <v>0</v>
      </c>
      <c r="E176" s="4">
        <f>IFERROR(IF(D$5&gt;=$A176,SMALL('R-8क'!$F$10:$F$1009,D$6+$A176),0),0)</f>
        <v>0</v>
      </c>
      <c r="F176" s="4">
        <f t="shared" si="109"/>
        <v>0</v>
      </c>
      <c r="G176" s="4">
        <f t="shared" si="119"/>
        <v>0</v>
      </c>
      <c r="H176" s="4">
        <f t="shared" si="120"/>
        <v>0</v>
      </c>
      <c r="I176" s="4">
        <f t="shared" si="121"/>
        <v>0</v>
      </c>
      <c r="O176" s="241">
        <f t="shared" si="123"/>
        <v>0</v>
      </c>
      <c r="P176" s="894">
        <f>IFERROR(IF($O176&gt;=1,VLOOKUP($B176,'R-6'!$G$8:$AL$1008,2,0),0),0)</f>
        <v>0</v>
      </c>
      <c r="Q176" s="895"/>
      <c r="R176" s="896"/>
      <c r="S176" s="846" t="str">
        <f>IFERROR(IF($O176&gt;=1,VLOOKUP($B176,'R-6'!$G$8:$AL$1008,4,0),""),"")</f>
        <v/>
      </c>
      <c r="T176" s="847"/>
      <c r="U176" s="848"/>
      <c r="V176" s="846" t="str">
        <f>IFERROR(IF($O176&gt;=1,VLOOKUP($B176,'R-6'!$G$8:$AL$1008,6,0),""),"")</f>
        <v/>
      </c>
      <c r="W176" s="897"/>
      <c r="X176" s="897"/>
      <c r="Y176" s="884" t="str">
        <f>IFERROR(IF($O176&gt;=1,VLOOKUP($B176,'R-6'!$G$8:$AL$1008,8,0),""),"")</f>
        <v/>
      </c>
      <c r="Z176" s="898"/>
      <c r="AA176" s="544" t="str">
        <f>IFERROR(IF($O176&gt;=1,VLOOKUP($B176,'R-6'!$G$8:$AL$1008,28,0),""),"")</f>
        <v/>
      </c>
      <c r="AB176" s="545"/>
      <c r="AC176" s="849"/>
      <c r="AD176" s="883"/>
      <c r="AE176" s="884"/>
      <c r="AF176" s="885"/>
      <c r="AG176" s="883"/>
      <c r="AH176" s="884"/>
      <c r="AI176" s="885"/>
      <c r="AJ176" s="241">
        <f t="shared" si="124"/>
        <v>0</v>
      </c>
      <c r="AK176" s="894">
        <f>IFERROR(IF($AJ176&gt;=1,VLOOKUP($C176,'R-7'!$H$9:$AD$1008,2,0),0),0)</f>
        <v>0</v>
      </c>
      <c r="AL176" s="895"/>
      <c r="AM176" s="896"/>
      <c r="AN176" s="846" t="str">
        <f>IFERROR(IF($AJ176&gt;=1,VLOOKUP($C176,'R-7'!$H$9:$AD$1008,4,0),""),"")</f>
        <v/>
      </c>
      <c r="AO176" s="847"/>
      <c r="AP176" s="848"/>
      <c r="AQ176" s="241" t="str">
        <f>IFERROR(IF($AJ176&gt;=1,VLOOKUP($C176,'R-7'!$H$9:$AD$1008,6,0),""),"")</f>
        <v/>
      </c>
      <c r="AR176" s="883" t="str">
        <f>IFERROR(IF($AJ176&gt;=1,VLOOKUP($C176,'R-7'!$H$9:$AD$1008,7,0),""),"")</f>
        <v/>
      </c>
      <c r="AS176" s="885"/>
      <c r="AT176" s="846" t="str">
        <f>IFERROR(IF($AJ176&gt;=1,VLOOKUP($C176,'R-7'!$H$9:$AD$1008,9,0),""),"")</f>
        <v/>
      </c>
      <c r="AU176" s="847"/>
      <c r="AV176" s="848"/>
      <c r="AW176" s="844" t="str">
        <f>IFERROR(IF($AJ176&gt;=1,VLOOKUP($C176,'R-7'!$H$9:$AD$1008,14,0),""),"")</f>
        <v/>
      </c>
      <c r="AX176" s="844"/>
      <c r="AY176" s="844"/>
      <c r="AZ176" s="844"/>
      <c r="BA176" s="844"/>
      <c r="BB176" s="844"/>
      <c r="BC176" s="844"/>
      <c r="BD176" s="844"/>
      <c r="BE176" s="241">
        <f t="shared" si="125"/>
        <v>0</v>
      </c>
      <c r="BF176" s="845">
        <f>IFERROR(IF($BE176&gt;=1,VLOOKUP($D176,'R-8'!$G$13:$AG$1012,2,0),0),0)</f>
        <v>0</v>
      </c>
      <c r="BG176" s="845"/>
      <c r="BH176" s="845"/>
      <c r="BI176" s="846" t="str">
        <f>IFERROR(IF($BE176&gt;=1,VLOOKUP($D176,'R-8'!$G$13:$AG$1012,3,0),""),"")</f>
        <v/>
      </c>
      <c r="BJ176" s="847"/>
      <c r="BK176" s="847"/>
      <c r="BL176" s="848"/>
      <c r="BM176" s="844" t="str">
        <f>IFERROR(IF($BE176&gt;=1,VLOOKUP($D176,'R-8'!$G$13:$AG$1012,5,0),""),"")</f>
        <v/>
      </c>
      <c r="BN176" s="844"/>
      <c r="BO176" s="844" t="str">
        <f>IFERROR(IF($BE176&gt;=1,VLOOKUP($D176,'R-8'!$G$13:$AG$1012,6,0),""),"")</f>
        <v/>
      </c>
      <c r="BP176" s="844"/>
      <c r="BQ176" s="846" t="str">
        <f>IFERROR(IF($BE176&gt;=1,VLOOKUP($D176,'R-8'!$G$13:$AG$1012,2,0),""),"")</f>
        <v/>
      </c>
      <c r="BR176" s="847"/>
      <c r="BS176" s="848"/>
      <c r="BT176" s="844"/>
      <c r="BU176" s="844"/>
      <c r="BV176" s="844"/>
      <c r="BW176" s="844"/>
      <c r="BX176" s="844"/>
      <c r="BY176" s="844"/>
      <c r="BZ176" s="241">
        <f t="shared" si="126"/>
        <v>0</v>
      </c>
      <c r="CA176" s="845">
        <f>IFERROR(IF($BZ176&gt;=1,VLOOKUP($E176,'R-8क'!$G$10:$AA$1009,2,0),0),0)</f>
        <v>0</v>
      </c>
      <c r="CB176" s="845"/>
      <c r="CC176" s="845"/>
      <c r="CD176" s="846" t="str">
        <f>IFERROR(IF($BZ176&gt;=1,VLOOKUP($E176,'R-8क'!$G$10:$AA$1009,3,0),""),"")</f>
        <v/>
      </c>
      <c r="CE176" s="847"/>
      <c r="CF176" s="848"/>
      <c r="CG176" s="846" t="str">
        <f>IFERROR(IF($BZ176&gt;=1,VLOOKUP($E176,'R-8क'!$G$10:$AA$1009,4,0),""),"")</f>
        <v/>
      </c>
      <c r="CH176" s="847"/>
      <c r="CI176" s="847"/>
      <c r="CJ176" s="848"/>
      <c r="CK176" s="242" t="str">
        <f>IFERROR(IF($BZ176&gt;=1,VLOOKUP($E176,'R-8क'!$G$10:$AA$1009,6,0),""),"")</f>
        <v/>
      </c>
      <c r="CL176" s="243" t="str">
        <f>IFERROR(IF($BZ176&gt;=1,VLOOKUP($E176,'R-8क'!$G$10:$AA$1009,7,0),""),"")</f>
        <v/>
      </c>
      <c r="CM176" s="544" t="str">
        <f>IFERROR(IF($BZ176&gt;=1,VLOOKUP($E176,'R-8क'!$G$10:$AA$1009,8,0),""),"")</f>
        <v/>
      </c>
      <c r="CN176" s="545"/>
      <c r="CO176" s="849"/>
      <c r="CP176" s="850" t="str">
        <f>IFERROR(IF($BZ176&gt;=1,VLOOKUP($E176,'R-8क'!$G$10:$AA$1009,16,0),""),"")</f>
        <v/>
      </c>
      <c r="CQ176" s="850"/>
      <c r="CR176" s="850"/>
      <c r="CS176" s="851"/>
      <c r="CT176" s="851"/>
      <c r="CU176" s="31"/>
      <c r="CV176" s="31"/>
      <c r="CW176" s="31"/>
      <c r="CX176" s="31"/>
      <c r="CY176" s="31"/>
      <c r="CZ176" s="31"/>
      <c r="DA176" s="31"/>
      <c r="DB176" s="31"/>
      <c r="DC176" s="31"/>
      <c r="DD176" s="31"/>
      <c r="DE176" s="31"/>
      <c r="DF176" s="31"/>
      <c r="DG176" s="31"/>
      <c r="DH176" s="31"/>
      <c r="DI176" s="31"/>
      <c r="DJ176" s="31"/>
      <c r="DK176" s="31"/>
      <c r="DL176" s="31"/>
      <c r="DM176" s="31"/>
      <c r="DN176" s="31"/>
      <c r="DO176" s="31"/>
      <c r="DP176" s="97">
        <v>160</v>
      </c>
      <c r="DQ176" s="97">
        <f t="shared" si="110"/>
        <v>0</v>
      </c>
      <c r="DR176" s="97">
        <f t="shared" si="111"/>
        <v>0</v>
      </c>
      <c r="DS176" s="97">
        <f t="shared" si="112"/>
        <v>0</v>
      </c>
      <c r="DT176" s="97">
        <f t="shared" si="113"/>
        <v>0</v>
      </c>
      <c r="DU176" s="4">
        <f t="shared" si="105"/>
        <v>200</v>
      </c>
      <c r="DV176" s="4">
        <f t="shared" si="106"/>
        <v>0</v>
      </c>
      <c r="DW176" s="4">
        <f t="shared" si="107"/>
        <v>0</v>
      </c>
      <c r="DX176" s="4">
        <f t="shared" si="108"/>
        <v>0</v>
      </c>
    </row>
    <row r="177" spans="1:128" ht="24" customHeight="1" x14ac:dyDescent="0.25">
      <c r="A177" s="4">
        <f t="shared" si="122"/>
        <v>85</v>
      </c>
      <c r="B177" s="4">
        <f>IFERROR(IF($A$5&gt;=A177,SMALL('R-6'!$F$8:$F$1008,$A$6+A177),0),0)</f>
        <v>0</v>
      </c>
      <c r="C177" s="4">
        <f>IFERROR(IF(B$5&gt;=$A177,SMALL('R-7'!$G$9:$G$1008,B$6+$A177),0),0)</f>
        <v>0</v>
      </c>
      <c r="D177" s="4">
        <f>IFERROR(IF(C$5&gt;=$A177,SMALL('R-8'!$F$13:$F$1012,C$6+$A177),0),0)</f>
        <v>0</v>
      </c>
      <c r="E177" s="4">
        <f>IFERROR(IF(D$5&gt;=$A177,SMALL('R-8क'!$F$10:$F$1009,D$6+$A177),0),0)</f>
        <v>0</v>
      </c>
      <c r="F177" s="4">
        <f t="shared" si="109"/>
        <v>0</v>
      </c>
      <c r="G177" s="4">
        <f t="shared" si="119"/>
        <v>0</v>
      </c>
      <c r="H177" s="4">
        <f t="shared" si="120"/>
        <v>0</v>
      </c>
      <c r="I177" s="4">
        <f t="shared" si="121"/>
        <v>0</v>
      </c>
      <c r="O177" s="241">
        <f t="shared" si="123"/>
        <v>0</v>
      </c>
      <c r="P177" s="894">
        <f>IFERROR(IF($O177&gt;=1,VLOOKUP($B177,'R-6'!$G$8:$AL$1008,2,0),0),0)</f>
        <v>0</v>
      </c>
      <c r="Q177" s="895"/>
      <c r="R177" s="896"/>
      <c r="S177" s="846" t="str">
        <f>IFERROR(IF($O177&gt;=1,VLOOKUP($B177,'R-6'!$G$8:$AL$1008,4,0),""),"")</f>
        <v/>
      </c>
      <c r="T177" s="847"/>
      <c r="U177" s="848"/>
      <c r="V177" s="846" t="str">
        <f>IFERROR(IF($O177&gt;=1,VLOOKUP($B177,'R-6'!$G$8:$AL$1008,6,0),""),"")</f>
        <v/>
      </c>
      <c r="W177" s="897"/>
      <c r="X177" s="897"/>
      <c r="Y177" s="884" t="str">
        <f>IFERROR(IF($O177&gt;=1,VLOOKUP($B177,'R-6'!$G$8:$AL$1008,8,0),""),"")</f>
        <v/>
      </c>
      <c r="Z177" s="898"/>
      <c r="AA177" s="544" t="str">
        <f>IFERROR(IF($O177&gt;=1,VLOOKUP($B177,'R-6'!$G$8:$AL$1008,28,0),""),"")</f>
        <v/>
      </c>
      <c r="AB177" s="545"/>
      <c r="AC177" s="849"/>
      <c r="AD177" s="883"/>
      <c r="AE177" s="884"/>
      <c r="AF177" s="885"/>
      <c r="AG177" s="883"/>
      <c r="AH177" s="884"/>
      <c r="AI177" s="885"/>
      <c r="AJ177" s="241">
        <f t="shared" si="124"/>
        <v>0</v>
      </c>
      <c r="AK177" s="894">
        <f>IFERROR(IF($AJ177&gt;=1,VLOOKUP($C177,'R-7'!$H$9:$AD$1008,2,0),0),0)</f>
        <v>0</v>
      </c>
      <c r="AL177" s="895"/>
      <c r="AM177" s="896"/>
      <c r="AN177" s="846" t="str">
        <f>IFERROR(IF($AJ177&gt;=1,VLOOKUP($C177,'R-7'!$H$9:$AD$1008,4,0),""),"")</f>
        <v/>
      </c>
      <c r="AO177" s="847"/>
      <c r="AP177" s="848"/>
      <c r="AQ177" s="241" t="str">
        <f>IFERROR(IF($AJ177&gt;=1,VLOOKUP($C177,'R-7'!$H$9:$AD$1008,6,0),""),"")</f>
        <v/>
      </c>
      <c r="AR177" s="883" t="str">
        <f>IFERROR(IF($AJ177&gt;=1,VLOOKUP($C177,'R-7'!$H$9:$AD$1008,7,0),""),"")</f>
        <v/>
      </c>
      <c r="AS177" s="885"/>
      <c r="AT177" s="846" t="str">
        <f>IFERROR(IF($AJ177&gt;=1,VLOOKUP($C177,'R-7'!$H$9:$AD$1008,9,0),""),"")</f>
        <v/>
      </c>
      <c r="AU177" s="847"/>
      <c r="AV177" s="848"/>
      <c r="AW177" s="844" t="str">
        <f>IFERROR(IF($AJ177&gt;=1,VLOOKUP($C177,'R-7'!$H$9:$AD$1008,14,0),""),"")</f>
        <v/>
      </c>
      <c r="AX177" s="844"/>
      <c r="AY177" s="844"/>
      <c r="AZ177" s="844"/>
      <c r="BA177" s="844"/>
      <c r="BB177" s="844"/>
      <c r="BC177" s="844"/>
      <c r="BD177" s="844"/>
      <c r="BE177" s="241">
        <f t="shared" si="125"/>
        <v>0</v>
      </c>
      <c r="BF177" s="845">
        <f>IFERROR(IF($BE177&gt;=1,VLOOKUP($D177,'R-8'!$G$13:$AG$1012,2,0),0),0)</f>
        <v>0</v>
      </c>
      <c r="BG177" s="845"/>
      <c r="BH177" s="845"/>
      <c r="BI177" s="846" t="str">
        <f>IFERROR(IF($BE177&gt;=1,VLOOKUP($D177,'R-8'!$G$13:$AG$1012,3,0),""),"")</f>
        <v/>
      </c>
      <c r="BJ177" s="847"/>
      <c r="BK177" s="847"/>
      <c r="BL177" s="848"/>
      <c r="BM177" s="844" t="str">
        <f>IFERROR(IF($BE177&gt;=1,VLOOKUP($D177,'R-8'!$G$13:$AG$1012,5,0),""),"")</f>
        <v/>
      </c>
      <c r="BN177" s="844"/>
      <c r="BO177" s="844" t="str">
        <f>IFERROR(IF($BE177&gt;=1,VLOOKUP($D177,'R-8'!$G$13:$AG$1012,6,0),""),"")</f>
        <v/>
      </c>
      <c r="BP177" s="844"/>
      <c r="BQ177" s="846" t="str">
        <f>IFERROR(IF($BE177&gt;=1,VLOOKUP($D177,'R-8'!$G$13:$AG$1012,2,0),""),"")</f>
        <v/>
      </c>
      <c r="BR177" s="847"/>
      <c r="BS177" s="848"/>
      <c r="BT177" s="844"/>
      <c r="BU177" s="844"/>
      <c r="BV177" s="844"/>
      <c r="BW177" s="844"/>
      <c r="BX177" s="844"/>
      <c r="BY177" s="844"/>
      <c r="BZ177" s="241">
        <f t="shared" si="126"/>
        <v>0</v>
      </c>
      <c r="CA177" s="845">
        <f>IFERROR(IF($BZ177&gt;=1,VLOOKUP($E177,'R-8क'!$G$10:$AA$1009,2,0),0),0)</f>
        <v>0</v>
      </c>
      <c r="CB177" s="845"/>
      <c r="CC177" s="845"/>
      <c r="CD177" s="846" t="str">
        <f>IFERROR(IF($BZ177&gt;=1,VLOOKUP($E177,'R-8क'!$G$10:$AA$1009,3,0),""),"")</f>
        <v/>
      </c>
      <c r="CE177" s="847"/>
      <c r="CF177" s="848"/>
      <c r="CG177" s="846" t="str">
        <f>IFERROR(IF($BZ177&gt;=1,VLOOKUP($E177,'R-8क'!$G$10:$AA$1009,4,0),""),"")</f>
        <v/>
      </c>
      <c r="CH177" s="847"/>
      <c r="CI177" s="847"/>
      <c r="CJ177" s="848"/>
      <c r="CK177" s="242" t="str">
        <f>IFERROR(IF($BZ177&gt;=1,VLOOKUP($E177,'R-8क'!$G$10:$AA$1009,6,0),""),"")</f>
        <v/>
      </c>
      <c r="CL177" s="243" t="str">
        <f>IFERROR(IF($BZ177&gt;=1,VLOOKUP($E177,'R-8क'!$G$10:$AA$1009,7,0),""),"")</f>
        <v/>
      </c>
      <c r="CM177" s="544" t="str">
        <f>IFERROR(IF($BZ177&gt;=1,VLOOKUP($E177,'R-8क'!$G$10:$AA$1009,8,0),""),"")</f>
        <v/>
      </c>
      <c r="CN177" s="545"/>
      <c r="CO177" s="849"/>
      <c r="CP177" s="850" t="str">
        <f>IFERROR(IF($BZ177&gt;=1,VLOOKUP($E177,'R-8क'!$G$10:$AA$1009,16,0),""),"")</f>
        <v/>
      </c>
      <c r="CQ177" s="850"/>
      <c r="CR177" s="850"/>
      <c r="CS177" s="851"/>
      <c r="CT177" s="851"/>
      <c r="CU177" s="31"/>
      <c r="CV177" s="31"/>
      <c r="CW177" s="31"/>
      <c r="CX177" s="31"/>
      <c r="CY177" s="31"/>
      <c r="CZ177" s="31"/>
      <c r="DA177" s="31"/>
      <c r="DB177" s="31"/>
      <c r="DC177" s="31"/>
      <c r="DD177" s="31"/>
      <c r="DE177" s="31"/>
      <c r="DF177" s="31"/>
      <c r="DG177" s="31"/>
      <c r="DH177" s="31"/>
      <c r="DI177" s="31"/>
      <c r="DJ177" s="31"/>
      <c r="DK177" s="31"/>
      <c r="DL177" s="31"/>
      <c r="DM177" s="31"/>
      <c r="DN177" s="31"/>
      <c r="DO177" s="31"/>
      <c r="DP177" s="97">
        <v>161</v>
      </c>
      <c r="DQ177" s="97">
        <f>P329</f>
        <v>0</v>
      </c>
      <c r="DR177" s="97">
        <f>AK329</f>
        <v>0</v>
      </c>
      <c r="DS177" s="97">
        <f>BF329</f>
        <v>0</v>
      </c>
      <c r="DT177" s="97">
        <f>CA329</f>
        <v>0</v>
      </c>
      <c r="DU177" s="4">
        <f t="shared" si="105"/>
        <v>200</v>
      </c>
      <c r="DV177" s="4">
        <f t="shared" si="106"/>
        <v>0</v>
      </c>
      <c r="DW177" s="4">
        <f t="shared" si="107"/>
        <v>0</v>
      </c>
      <c r="DX177" s="4">
        <f t="shared" si="108"/>
        <v>0</v>
      </c>
    </row>
    <row r="178" spans="1:128" ht="24" customHeight="1" x14ac:dyDescent="0.25">
      <c r="A178" s="4">
        <f t="shared" si="122"/>
        <v>86</v>
      </c>
      <c r="B178" s="4">
        <f>IFERROR(IF($A$5&gt;=A178,SMALL('R-6'!$F$8:$F$1008,$A$6+A178),0),0)</f>
        <v>0</v>
      </c>
      <c r="C178" s="4">
        <f>IFERROR(IF(B$5&gt;=$A178,SMALL('R-7'!$G$9:$G$1008,B$6+$A178),0),0)</f>
        <v>0</v>
      </c>
      <c r="D178" s="4">
        <f>IFERROR(IF(C$5&gt;=$A178,SMALL('R-8'!$F$13:$F$1012,C$6+$A178),0),0)</f>
        <v>0</v>
      </c>
      <c r="E178" s="4">
        <f>IFERROR(IF(D$5&gt;=$A178,SMALL('R-8क'!$F$10:$F$1009,D$6+$A178),0),0)</f>
        <v>0</v>
      </c>
      <c r="F178" s="4">
        <f t="shared" si="109"/>
        <v>0</v>
      </c>
      <c r="G178" s="4">
        <f t="shared" si="119"/>
        <v>0</v>
      </c>
      <c r="H178" s="4">
        <f t="shared" si="120"/>
        <v>0</v>
      </c>
      <c r="I178" s="4">
        <f t="shared" si="121"/>
        <v>0</v>
      </c>
      <c r="O178" s="241">
        <f t="shared" si="123"/>
        <v>0</v>
      </c>
      <c r="P178" s="894">
        <f>IFERROR(IF($O178&gt;=1,VLOOKUP($B178,'R-6'!$G$8:$AL$1008,2,0),0),0)</f>
        <v>0</v>
      </c>
      <c r="Q178" s="895"/>
      <c r="R178" s="896"/>
      <c r="S178" s="846" t="str">
        <f>IFERROR(IF($O178&gt;=1,VLOOKUP($B178,'R-6'!$G$8:$AL$1008,4,0),""),"")</f>
        <v/>
      </c>
      <c r="T178" s="847"/>
      <c r="U178" s="848"/>
      <c r="V178" s="846" t="str">
        <f>IFERROR(IF($O178&gt;=1,VLOOKUP($B178,'R-6'!$G$8:$AL$1008,6,0),""),"")</f>
        <v/>
      </c>
      <c r="W178" s="897"/>
      <c r="X178" s="897"/>
      <c r="Y178" s="884" t="str">
        <f>IFERROR(IF($O178&gt;=1,VLOOKUP($B178,'R-6'!$G$8:$AL$1008,8,0),""),"")</f>
        <v/>
      </c>
      <c r="Z178" s="898"/>
      <c r="AA178" s="544" t="str">
        <f>IFERROR(IF($O178&gt;=1,VLOOKUP($B178,'R-6'!$G$8:$AL$1008,28,0),""),"")</f>
        <v/>
      </c>
      <c r="AB178" s="545"/>
      <c r="AC178" s="849"/>
      <c r="AD178" s="883"/>
      <c r="AE178" s="884"/>
      <c r="AF178" s="885"/>
      <c r="AG178" s="883"/>
      <c r="AH178" s="884"/>
      <c r="AI178" s="885"/>
      <c r="AJ178" s="241">
        <f t="shared" si="124"/>
        <v>0</v>
      </c>
      <c r="AK178" s="894">
        <f>IFERROR(IF($AJ178&gt;=1,VLOOKUP($C178,'R-7'!$H$9:$AD$1008,2,0),0),0)</f>
        <v>0</v>
      </c>
      <c r="AL178" s="895"/>
      <c r="AM178" s="896"/>
      <c r="AN178" s="846" t="str">
        <f>IFERROR(IF($AJ178&gt;=1,VLOOKUP($C178,'R-7'!$H$9:$AD$1008,4,0),""),"")</f>
        <v/>
      </c>
      <c r="AO178" s="847"/>
      <c r="AP178" s="848"/>
      <c r="AQ178" s="241" t="str">
        <f>IFERROR(IF($AJ178&gt;=1,VLOOKUP($C178,'R-7'!$H$9:$AD$1008,6,0),""),"")</f>
        <v/>
      </c>
      <c r="AR178" s="883" t="str">
        <f>IFERROR(IF($AJ178&gt;=1,VLOOKUP($C178,'R-7'!$H$9:$AD$1008,7,0),""),"")</f>
        <v/>
      </c>
      <c r="AS178" s="885"/>
      <c r="AT178" s="846" t="str">
        <f>IFERROR(IF($AJ178&gt;=1,VLOOKUP($C178,'R-7'!$H$9:$AD$1008,9,0),""),"")</f>
        <v/>
      </c>
      <c r="AU178" s="847"/>
      <c r="AV178" s="848"/>
      <c r="AW178" s="844" t="str">
        <f>IFERROR(IF($AJ178&gt;=1,VLOOKUP($C178,'R-7'!$H$9:$AD$1008,14,0),""),"")</f>
        <v/>
      </c>
      <c r="AX178" s="844"/>
      <c r="AY178" s="844"/>
      <c r="AZ178" s="844"/>
      <c r="BA178" s="844"/>
      <c r="BB178" s="844"/>
      <c r="BC178" s="844"/>
      <c r="BD178" s="844"/>
      <c r="BE178" s="241">
        <f t="shared" si="125"/>
        <v>0</v>
      </c>
      <c r="BF178" s="845">
        <f>IFERROR(IF($BE178&gt;=1,VLOOKUP($D178,'R-8'!$G$13:$AG$1012,2,0),0),0)</f>
        <v>0</v>
      </c>
      <c r="BG178" s="845"/>
      <c r="BH178" s="845"/>
      <c r="BI178" s="846" t="str">
        <f>IFERROR(IF($BE178&gt;=1,VLOOKUP($D178,'R-8'!$G$13:$AG$1012,3,0),""),"")</f>
        <v/>
      </c>
      <c r="BJ178" s="847"/>
      <c r="BK178" s="847"/>
      <c r="BL178" s="848"/>
      <c r="BM178" s="844" t="str">
        <f>IFERROR(IF($BE178&gt;=1,VLOOKUP($D178,'R-8'!$G$13:$AG$1012,5,0),""),"")</f>
        <v/>
      </c>
      <c r="BN178" s="844"/>
      <c r="BO178" s="844" t="str">
        <f>IFERROR(IF($BE178&gt;=1,VLOOKUP($D178,'R-8'!$G$13:$AG$1012,6,0),""),"")</f>
        <v/>
      </c>
      <c r="BP178" s="844"/>
      <c r="BQ178" s="846" t="str">
        <f>IFERROR(IF($BE178&gt;=1,VLOOKUP($D178,'R-8'!$G$13:$AG$1012,2,0),""),"")</f>
        <v/>
      </c>
      <c r="BR178" s="847"/>
      <c r="BS178" s="848"/>
      <c r="BT178" s="844"/>
      <c r="BU178" s="844"/>
      <c r="BV178" s="844"/>
      <c r="BW178" s="844"/>
      <c r="BX178" s="844"/>
      <c r="BY178" s="844"/>
      <c r="BZ178" s="241">
        <f t="shared" si="126"/>
        <v>0</v>
      </c>
      <c r="CA178" s="845">
        <f>IFERROR(IF($BZ178&gt;=1,VLOOKUP($E178,'R-8क'!$G$10:$AA$1009,2,0),0),0)</f>
        <v>0</v>
      </c>
      <c r="CB178" s="845"/>
      <c r="CC178" s="845"/>
      <c r="CD178" s="846" t="str">
        <f>IFERROR(IF($BZ178&gt;=1,VLOOKUP($E178,'R-8क'!$G$10:$AA$1009,3,0),""),"")</f>
        <v/>
      </c>
      <c r="CE178" s="847"/>
      <c r="CF178" s="848"/>
      <c r="CG178" s="846" t="str">
        <f>IFERROR(IF($BZ178&gt;=1,VLOOKUP($E178,'R-8क'!$G$10:$AA$1009,4,0),""),"")</f>
        <v/>
      </c>
      <c r="CH178" s="847"/>
      <c r="CI178" s="847"/>
      <c r="CJ178" s="848"/>
      <c r="CK178" s="242" t="str">
        <f>IFERROR(IF($BZ178&gt;=1,VLOOKUP($E178,'R-8क'!$G$10:$AA$1009,6,0),""),"")</f>
        <v/>
      </c>
      <c r="CL178" s="243" t="str">
        <f>IFERROR(IF($BZ178&gt;=1,VLOOKUP($E178,'R-8क'!$G$10:$AA$1009,7,0),""),"")</f>
        <v/>
      </c>
      <c r="CM178" s="544" t="str">
        <f>IFERROR(IF($BZ178&gt;=1,VLOOKUP($E178,'R-8क'!$G$10:$AA$1009,8,0),""),"")</f>
        <v/>
      </c>
      <c r="CN178" s="545"/>
      <c r="CO178" s="849"/>
      <c r="CP178" s="850" t="str">
        <f>IFERROR(IF($BZ178&gt;=1,VLOOKUP($E178,'R-8क'!$G$10:$AA$1009,16,0),""),"")</f>
        <v/>
      </c>
      <c r="CQ178" s="850"/>
      <c r="CR178" s="850"/>
      <c r="CS178" s="851"/>
      <c r="CT178" s="851"/>
      <c r="CU178" s="31"/>
      <c r="CV178" s="31"/>
      <c r="CW178" s="31"/>
      <c r="CX178" s="31"/>
      <c r="CY178" s="31"/>
      <c r="CZ178" s="31"/>
      <c r="DA178" s="31"/>
      <c r="DB178" s="31"/>
      <c r="DC178" s="31"/>
      <c r="DD178" s="31"/>
      <c r="DE178" s="31"/>
      <c r="DF178" s="31"/>
      <c r="DG178" s="31"/>
      <c r="DH178" s="31"/>
      <c r="DI178" s="31"/>
      <c r="DJ178" s="31"/>
      <c r="DK178" s="31"/>
      <c r="DL178" s="31"/>
      <c r="DM178" s="31"/>
      <c r="DN178" s="31"/>
      <c r="DO178" s="31"/>
      <c r="DP178" s="97">
        <v>162</v>
      </c>
      <c r="DQ178" s="97">
        <f t="shared" ref="DQ178:DQ196" si="127">P330</f>
        <v>0</v>
      </c>
      <c r="DR178" s="97">
        <f t="shared" ref="DR178:DR196" si="128">AK330</f>
        <v>0</v>
      </c>
      <c r="DS178" s="97">
        <f t="shared" ref="DS178:DS196" si="129">BF330</f>
        <v>0</v>
      </c>
      <c r="DT178" s="97">
        <f t="shared" ref="DT178:DT196" si="130">CA330</f>
        <v>0</v>
      </c>
      <c r="DU178" s="4">
        <f t="shared" si="105"/>
        <v>200</v>
      </c>
      <c r="DV178" s="4">
        <f t="shared" si="106"/>
        <v>0</v>
      </c>
      <c r="DW178" s="4">
        <f t="shared" si="107"/>
        <v>0</v>
      </c>
      <c r="DX178" s="4">
        <f t="shared" si="108"/>
        <v>0</v>
      </c>
    </row>
    <row r="179" spans="1:128" ht="24" customHeight="1" x14ac:dyDescent="0.25">
      <c r="A179" s="4">
        <f t="shared" si="122"/>
        <v>87</v>
      </c>
      <c r="B179" s="4">
        <f>IFERROR(IF($A$5&gt;=A179,SMALL('R-6'!$F$8:$F$1008,$A$6+A179),0),0)</f>
        <v>0</v>
      </c>
      <c r="C179" s="4">
        <f>IFERROR(IF(B$5&gt;=$A179,SMALL('R-7'!$G$9:$G$1008,B$6+$A179),0),0)</f>
        <v>0</v>
      </c>
      <c r="D179" s="4">
        <f>IFERROR(IF(C$5&gt;=$A179,SMALL('R-8'!$F$13:$F$1012,C$6+$A179),0),0)</f>
        <v>0</v>
      </c>
      <c r="E179" s="4">
        <f>IFERROR(IF(D$5&gt;=$A179,SMALL('R-8क'!$F$10:$F$1009,D$6+$A179),0),0)</f>
        <v>0</v>
      </c>
      <c r="F179" s="4">
        <f t="shared" si="109"/>
        <v>0</v>
      </c>
      <c r="G179" s="4">
        <f t="shared" si="119"/>
        <v>0</v>
      </c>
      <c r="H179" s="4">
        <f t="shared" si="120"/>
        <v>0</v>
      </c>
      <c r="I179" s="4">
        <f t="shared" si="121"/>
        <v>0</v>
      </c>
      <c r="O179" s="241">
        <f t="shared" si="123"/>
        <v>0</v>
      </c>
      <c r="P179" s="894">
        <f>IFERROR(IF($O179&gt;=1,VLOOKUP($B179,'R-6'!$G$8:$AL$1008,2,0),0),0)</f>
        <v>0</v>
      </c>
      <c r="Q179" s="895"/>
      <c r="R179" s="896"/>
      <c r="S179" s="846" t="str">
        <f>IFERROR(IF($O179&gt;=1,VLOOKUP($B179,'R-6'!$G$8:$AL$1008,4,0),""),"")</f>
        <v/>
      </c>
      <c r="T179" s="847"/>
      <c r="U179" s="848"/>
      <c r="V179" s="846" t="str">
        <f>IFERROR(IF($O179&gt;=1,VLOOKUP($B179,'R-6'!$G$8:$AL$1008,6,0),""),"")</f>
        <v/>
      </c>
      <c r="W179" s="897"/>
      <c r="X179" s="897"/>
      <c r="Y179" s="884" t="str">
        <f>IFERROR(IF($O179&gt;=1,VLOOKUP($B179,'R-6'!$G$8:$AL$1008,8,0),""),"")</f>
        <v/>
      </c>
      <c r="Z179" s="898"/>
      <c r="AA179" s="544" t="str">
        <f>IFERROR(IF($O179&gt;=1,VLOOKUP($B179,'R-6'!$G$8:$AL$1008,28,0),""),"")</f>
        <v/>
      </c>
      <c r="AB179" s="545"/>
      <c r="AC179" s="849"/>
      <c r="AD179" s="883"/>
      <c r="AE179" s="884"/>
      <c r="AF179" s="885"/>
      <c r="AG179" s="883"/>
      <c r="AH179" s="884"/>
      <c r="AI179" s="885"/>
      <c r="AJ179" s="241">
        <f t="shared" si="124"/>
        <v>0</v>
      </c>
      <c r="AK179" s="894">
        <f>IFERROR(IF($AJ179&gt;=1,VLOOKUP($C179,'R-7'!$H$9:$AD$1008,2,0),0),0)</f>
        <v>0</v>
      </c>
      <c r="AL179" s="895"/>
      <c r="AM179" s="896"/>
      <c r="AN179" s="846" t="str">
        <f>IFERROR(IF($AJ179&gt;=1,VLOOKUP($C179,'R-7'!$H$9:$AD$1008,4,0),""),"")</f>
        <v/>
      </c>
      <c r="AO179" s="847"/>
      <c r="AP179" s="848"/>
      <c r="AQ179" s="241" t="str">
        <f>IFERROR(IF($AJ179&gt;=1,VLOOKUP($C179,'R-7'!$H$9:$AD$1008,6,0),""),"")</f>
        <v/>
      </c>
      <c r="AR179" s="883" t="str">
        <f>IFERROR(IF($AJ179&gt;=1,VLOOKUP($C179,'R-7'!$H$9:$AD$1008,7,0),""),"")</f>
        <v/>
      </c>
      <c r="AS179" s="885"/>
      <c r="AT179" s="846" t="str">
        <f>IFERROR(IF($AJ179&gt;=1,VLOOKUP($C179,'R-7'!$H$9:$AD$1008,9,0),""),"")</f>
        <v/>
      </c>
      <c r="AU179" s="847"/>
      <c r="AV179" s="848"/>
      <c r="AW179" s="844" t="str">
        <f>IFERROR(IF($AJ179&gt;=1,VLOOKUP($C179,'R-7'!$H$9:$AD$1008,14,0),""),"")</f>
        <v/>
      </c>
      <c r="AX179" s="844"/>
      <c r="AY179" s="844"/>
      <c r="AZ179" s="844"/>
      <c r="BA179" s="844"/>
      <c r="BB179" s="844"/>
      <c r="BC179" s="844"/>
      <c r="BD179" s="844"/>
      <c r="BE179" s="241">
        <f t="shared" si="125"/>
        <v>0</v>
      </c>
      <c r="BF179" s="845">
        <f>IFERROR(IF($BE179&gt;=1,VLOOKUP($D179,'R-8'!$G$13:$AG$1012,2,0),0),0)</f>
        <v>0</v>
      </c>
      <c r="BG179" s="845"/>
      <c r="BH179" s="845"/>
      <c r="BI179" s="846" t="str">
        <f>IFERROR(IF($BE179&gt;=1,VLOOKUP($D179,'R-8'!$G$13:$AG$1012,3,0),""),"")</f>
        <v/>
      </c>
      <c r="BJ179" s="847"/>
      <c r="BK179" s="847"/>
      <c r="BL179" s="848"/>
      <c r="BM179" s="844" t="str">
        <f>IFERROR(IF($BE179&gt;=1,VLOOKUP($D179,'R-8'!$G$13:$AG$1012,5,0),""),"")</f>
        <v/>
      </c>
      <c r="BN179" s="844"/>
      <c r="BO179" s="844" t="str">
        <f>IFERROR(IF($BE179&gt;=1,VLOOKUP($D179,'R-8'!$G$13:$AG$1012,6,0),""),"")</f>
        <v/>
      </c>
      <c r="BP179" s="844"/>
      <c r="BQ179" s="846" t="str">
        <f>IFERROR(IF($BE179&gt;=1,VLOOKUP($D179,'R-8'!$G$13:$AG$1012,2,0),""),"")</f>
        <v/>
      </c>
      <c r="BR179" s="847"/>
      <c r="BS179" s="848"/>
      <c r="BT179" s="844"/>
      <c r="BU179" s="844"/>
      <c r="BV179" s="844"/>
      <c r="BW179" s="844"/>
      <c r="BX179" s="844"/>
      <c r="BY179" s="844"/>
      <c r="BZ179" s="241">
        <f t="shared" si="126"/>
        <v>0</v>
      </c>
      <c r="CA179" s="845">
        <f>IFERROR(IF($BZ179&gt;=1,VLOOKUP($E179,'R-8क'!$G$10:$AA$1009,2,0),0),0)</f>
        <v>0</v>
      </c>
      <c r="CB179" s="845"/>
      <c r="CC179" s="845"/>
      <c r="CD179" s="846" t="str">
        <f>IFERROR(IF($BZ179&gt;=1,VLOOKUP($E179,'R-8क'!$G$10:$AA$1009,3,0),""),"")</f>
        <v/>
      </c>
      <c r="CE179" s="847"/>
      <c r="CF179" s="848"/>
      <c r="CG179" s="846" t="str">
        <f>IFERROR(IF($BZ179&gt;=1,VLOOKUP($E179,'R-8क'!$G$10:$AA$1009,4,0),""),"")</f>
        <v/>
      </c>
      <c r="CH179" s="847"/>
      <c r="CI179" s="847"/>
      <c r="CJ179" s="848"/>
      <c r="CK179" s="242" t="str">
        <f>IFERROR(IF($BZ179&gt;=1,VLOOKUP($E179,'R-8क'!$G$10:$AA$1009,6,0),""),"")</f>
        <v/>
      </c>
      <c r="CL179" s="243" t="str">
        <f>IFERROR(IF($BZ179&gt;=1,VLOOKUP($E179,'R-8क'!$G$10:$AA$1009,7,0),""),"")</f>
        <v/>
      </c>
      <c r="CM179" s="544" t="str">
        <f>IFERROR(IF($BZ179&gt;=1,VLOOKUP($E179,'R-8क'!$G$10:$AA$1009,8,0),""),"")</f>
        <v/>
      </c>
      <c r="CN179" s="545"/>
      <c r="CO179" s="849"/>
      <c r="CP179" s="850" t="str">
        <f>IFERROR(IF($BZ179&gt;=1,VLOOKUP($E179,'R-8क'!$G$10:$AA$1009,16,0),""),"")</f>
        <v/>
      </c>
      <c r="CQ179" s="850"/>
      <c r="CR179" s="850"/>
      <c r="CS179" s="851"/>
      <c r="CT179" s="851"/>
      <c r="CU179" s="31"/>
      <c r="CV179" s="31"/>
      <c r="CW179" s="31"/>
      <c r="CX179" s="31"/>
      <c r="CY179" s="31"/>
      <c r="CZ179" s="31"/>
      <c r="DA179" s="31"/>
      <c r="DB179" s="31"/>
      <c r="DC179" s="31"/>
      <c r="DD179" s="31"/>
      <c r="DE179" s="31"/>
      <c r="DF179" s="31"/>
      <c r="DG179" s="31"/>
      <c r="DH179" s="31"/>
      <c r="DI179" s="31"/>
      <c r="DJ179" s="31"/>
      <c r="DK179" s="31"/>
      <c r="DL179" s="31"/>
      <c r="DM179" s="31"/>
      <c r="DN179" s="31"/>
      <c r="DO179" s="31"/>
      <c r="DP179" s="97">
        <v>163</v>
      </c>
      <c r="DQ179" s="97">
        <f t="shared" si="127"/>
        <v>0</v>
      </c>
      <c r="DR179" s="97">
        <f t="shared" si="128"/>
        <v>0</v>
      </c>
      <c r="DS179" s="97">
        <f t="shared" si="129"/>
        <v>0</v>
      </c>
      <c r="DT179" s="97">
        <f t="shared" si="130"/>
        <v>0</v>
      </c>
      <c r="DU179" s="4">
        <f t="shared" si="105"/>
        <v>200</v>
      </c>
      <c r="DV179" s="4">
        <f t="shared" si="106"/>
        <v>0</v>
      </c>
      <c r="DW179" s="4">
        <f t="shared" si="107"/>
        <v>0</v>
      </c>
      <c r="DX179" s="4">
        <f t="shared" si="108"/>
        <v>0</v>
      </c>
    </row>
    <row r="180" spans="1:128" ht="24" customHeight="1" x14ac:dyDescent="0.25">
      <c r="A180" s="4">
        <f t="shared" si="122"/>
        <v>88</v>
      </c>
      <c r="B180" s="4">
        <f>IFERROR(IF($A$5&gt;=A180,SMALL('R-6'!$F$8:$F$1008,$A$6+A180),0),0)</f>
        <v>0</v>
      </c>
      <c r="C180" s="4">
        <f>IFERROR(IF(B$5&gt;=$A180,SMALL('R-7'!$G$9:$G$1008,B$6+$A180),0),0)</f>
        <v>0</v>
      </c>
      <c r="D180" s="4">
        <f>IFERROR(IF(C$5&gt;=$A180,SMALL('R-8'!$F$13:$F$1012,C$6+$A180),0),0)</f>
        <v>0</v>
      </c>
      <c r="E180" s="4">
        <f>IFERROR(IF(D$5&gt;=$A180,SMALL('R-8क'!$F$10:$F$1009,D$6+$A180),0),0)</f>
        <v>0</v>
      </c>
      <c r="F180" s="4">
        <f t="shared" si="109"/>
        <v>0</v>
      </c>
      <c r="G180" s="4">
        <f t="shared" si="119"/>
        <v>0</v>
      </c>
      <c r="H180" s="4">
        <f t="shared" si="120"/>
        <v>0</v>
      </c>
      <c r="I180" s="4">
        <f t="shared" si="121"/>
        <v>0</v>
      </c>
      <c r="O180" s="241">
        <f t="shared" si="123"/>
        <v>0</v>
      </c>
      <c r="P180" s="894">
        <f>IFERROR(IF($O180&gt;=1,VLOOKUP($B180,'R-6'!$G$8:$AL$1008,2,0),0),0)</f>
        <v>0</v>
      </c>
      <c r="Q180" s="895"/>
      <c r="R180" s="896"/>
      <c r="S180" s="846" t="str">
        <f>IFERROR(IF($O180&gt;=1,VLOOKUP($B180,'R-6'!$G$8:$AL$1008,4,0),""),"")</f>
        <v/>
      </c>
      <c r="T180" s="847"/>
      <c r="U180" s="848"/>
      <c r="V180" s="846" t="str">
        <f>IFERROR(IF($O180&gt;=1,VLOOKUP($B180,'R-6'!$G$8:$AL$1008,6,0),""),"")</f>
        <v/>
      </c>
      <c r="W180" s="897"/>
      <c r="X180" s="897"/>
      <c r="Y180" s="884" t="str">
        <f>IFERROR(IF($O180&gt;=1,VLOOKUP($B180,'R-6'!$G$8:$AL$1008,8,0),""),"")</f>
        <v/>
      </c>
      <c r="Z180" s="898"/>
      <c r="AA180" s="544" t="str">
        <f>IFERROR(IF($O180&gt;=1,VLOOKUP($B180,'R-6'!$G$8:$AL$1008,28,0),""),"")</f>
        <v/>
      </c>
      <c r="AB180" s="545"/>
      <c r="AC180" s="849"/>
      <c r="AD180" s="883"/>
      <c r="AE180" s="884"/>
      <c r="AF180" s="885"/>
      <c r="AG180" s="883"/>
      <c r="AH180" s="884"/>
      <c r="AI180" s="885"/>
      <c r="AJ180" s="241">
        <f t="shared" si="124"/>
        <v>0</v>
      </c>
      <c r="AK180" s="894">
        <f>IFERROR(IF($AJ180&gt;=1,VLOOKUP($C180,'R-7'!$H$9:$AD$1008,2,0),0),0)</f>
        <v>0</v>
      </c>
      <c r="AL180" s="895"/>
      <c r="AM180" s="896"/>
      <c r="AN180" s="846" t="str">
        <f>IFERROR(IF($AJ180&gt;=1,VLOOKUP($C180,'R-7'!$H$9:$AD$1008,4,0),""),"")</f>
        <v/>
      </c>
      <c r="AO180" s="847"/>
      <c r="AP180" s="848"/>
      <c r="AQ180" s="241" t="str">
        <f>IFERROR(IF($AJ180&gt;=1,VLOOKUP($C180,'R-7'!$H$9:$AD$1008,6,0),""),"")</f>
        <v/>
      </c>
      <c r="AR180" s="883" t="str">
        <f>IFERROR(IF($AJ180&gt;=1,VLOOKUP($C180,'R-7'!$H$9:$AD$1008,7,0),""),"")</f>
        <v/>
      </c>
      <c r="AS180" s="885"/>
      <c r="AT180" s="846" t="str">
        <f>IFERROR(IF($AJ180&gt;=1,VLOOKUP($C180,'R-7'!$H$9:$AD$1008,9,0),""),"")</f>
        <v/>
      </c>
      <c r="AU180" s="847"/>
      <c r="AV180" s="848"/>
      <c r="AW180" s="844" t="str">
        <f>IFERROR(IF($AJ180&gt;=1,VLOOKUP($C180,'R-7'!$H$9:$AD$1008,14,0),""),"")</f>
        <v/>
      </c>
      <c r="AX180" s="844"/>
      <c r="AY180" s="844"/>
      <c r="AZ180" s="844"/>
      <c r="BA180" s="844"/>
      <c r="BB180" s="844"/>
      <c r="BC180" s="844"/>
      <c r="BD180" s="844"/>
      <c r="BE180" s="241">
        <f t="shared" si="125"/>
        <v>0</v>
      </c>
      <c r="BF180" s="845">
        <f>IFERROR(IF($BE180&gt;=1,VLOOKUP($D180,'R-8'!$G$13:$AG$1012,2,0),0),0)</f>
        <v>0</v>
      </c>
      <c r="BG180" s="845"/>
      <c r="BH180" s="845"/>
      <c r="BI180" s="846" t="str">
        <f>IFERROR(IF($BE180&gt;=1,VLOOKUP($D180,'R-8'!$G$13:$AG$1012,3,0),""),"")</f>
        <v/>
      </c>
      <c r="BJ180" s="847"/>
      <c r="BK180" s="847"/>
      <c r="BL180" s="848"/>
      <c r="BM180" s="844" t="str">
        <f>IFERROR(IF($BE180&gt;=1,VLOOKUP($D180,'R-8'!$G$13:$AG$1012,5,0),""),"")</f>
        <v/>
      </c>
      <c r="BN180" s="844"/>
      <c r="BO180" s="844" t="str">
        <f>IFERROR(IF($BE180&gt;=1,VLOOKUP($D180,'R-8'!$G$13:$AG$1012,6,0),""),"")</f>
        <v/>
      </c>
      <c r="BP180" s="844"/>
      <c r="BQ180" s="846" t="str">
        <f>IFERROR(IF($BE180&gt;=1,VLOOKUP($D180,'R-8'!$G$13:$AG$1012,2,0),""),"")</f>
        <v/>
      </c>
      <c r="BR180" s="847"/>
      <c r="BS180" s="848"/>
      <c r="BT180" s="844"/>
      <c r="BU180" s="844"/>
      <c r="BV180" s="844"/>
      <c r="BW180" s="844"/>
      <c r="BX180" s="844"/>
      <c r="BY180" s="844"/>
      <c r="BZ180" s="241">
        <f t="shared" si="126"/>
        <v>0</v>
      </c>
      <c r="CA180" s="845">
        <f>IFERROR(IF($BZ180&gt;=1,VLOOKUP($E180,'R-8क'!$G$10:$AA$1009,2,0),0),0)</f>
        <v>0</v>
      </c>
      <c r="CB180" s="845"/>
      <c r="CC180" s="845"/>
      <c r="CD180" s="846" t="str">
        <f>IFERROR(IF($BZ180&gt;=1,VLOOKUP($E180,'R-8क'!$G$10:$AA$1009,3,0),""),"")</f>
        <v/>
      </c>
      <c r="CE180" s="847"/>
      <c r="CF180" s="848"/>
      <c r="CG180" s="846" t="str">
        <f>IFERROR(IF($BZ180&gt;=1,VLOOKUP($E180,'R-8क'!$G$10:$AA$1009,4,0),""),"")</f>
        <v/>
      </c>
      <c r="CH180" s="847"/>
      <c r="CI180" s="847"/>
      <c r="CJ180" s="848"/>
      <c r="CK180" s="242" t="str">
        <f>IFERROR(IF($BZ180&gt;=1,VLOOKUP($E180,'R-8क'!$G$10:$AA$1009,6,0),""),"")</f>
        <v/>
      </c>
      <c r="CL180" s="243" t="str">
        <f>IFERROR(IF($BZ180&gt;=1,VLOOKUP($E180,'R-8क'!$G$10:$AA$1009,7,0),""),"")</f>
        <v/>
      </c>
      <c r="CM180" s="544" t="str">
        <f>IFERROR(IF($BZ180&gt;=1,VLOOKUP($E180,'R-8क'!$G$10:$AA$1009,8,0),""),"")</f>
        <v/>
      </c>
      <c r="CN180" s="545"/>
      <c r="CO180" s="849"/>
      <c r="CP180" s="850" t="str">
        <f>IFERROR(IF($BZ180&gt;=1,VLOOKUP($E180,'R-8क'!$G$10:$AA$1009,16,0),""),"")</f>
        <v/>
      </c>
      <c r="CQ180" s="850"/>
      <c r="CR180" s="850"/>
      <c r="CS180" s="851"/>
      <c r="CT180" s="851"/>
      <c r="CU180" s="31"/>
      <c r="CV180" s="31"/>
      <c r="CW180" s="31"/>
      <c r="CX180" s="31"/>
      <c r="CY180" s="31"/>
      <c r="CZ180" s="31"/>
      <c r="DA180" s="31"/>
      <c r="DB180" s="31"/>
      <c r="DC180" s="31"/>
      <c r="DD180" s="31"/>
      <c r="DE180" s="31"/>
      <c r="DF180" s="31"/>
      <c r="DG180" s="31"/>
      <c r="DH180" s="31"/>
      <c r="DI180" s="31"/>
      <c r="DJ180" s="31"/>
      <c r="DK180" s="31"/>
      <c r="DL180" s="31"/>
      <c r="DM180" s="31"/>
      <c r="DN180" s="31"/>
      <c r="DO180" s="31"/>
      <c r="DP180" s="97">
        <v>164</v>
      </c>
      <c r="DQ180" s="97">
        <f t="shared" si="127"/>
        <v>0</v>
      </c>
      <c r="DR180" s="97">
        <f t="shared" si="128"/>
        <v>0</v>
      </c>
      <c r="DS180" s="97">
        <f t="shared" si="129"/>
        <v>0</v>
      </c>
      <c r="DT180" s="97">
        <f t="shared" si="130"/>
        <v>0</v>
      </c>
      <c r="DU180" s="4">
        <f t="shared" si="105"/>
        <v>200</v>
      </c>
      <c r="DV180" s="4">
        <f t="shared" si="106"/>
        <v>0</v>
      </c>
      <c r="DW180" s="4">
        <f t="shared" si="107"/>
        <v>0</v>
      </c>
      <c r="DX180" s="4">
        <f t="shared" si="108"/>
        <v>0</v>
      </c>
    </row>
    <row r="181" spans="1:128" ht="24" customHeight="1" x14ac:dyDescent="0.25">
      <c r="A181" s="4">
        <f t="shared" si="122"/>
        <v>89</v>
      </c>
      <c r="B181" s="4">
        <f>IFERROR(IF($A$5&gt;=A181,SMALL('R-6'!$F$8:$F$1008,$A$6+A181),0),0)</f>
        <v>0</v>
      </c>
      <c r="C181" s="4">
        <f>IFERROR(IF(B$5&gt;=$A181,SMALL('R-7'!$G$9:$G$1008,B$6+$A181),0),0)</f>
        <v>0</v>
      </c>
      <c r="D181" s="4">
        <f>IFERROR(IF(C$5&gt;=$A181,SMALL('R-8'!$F$13:$F$1012,C$6+$A181),0),0)</f>
        <v>0</v>
      </c>
      <c r="E181" s="4">
        <f>IFERROR(IF(D$5&gt;=$A181,SMALL('R-8क'!$F$10:$F$1009,D$6+$A181),0),0)</f>
        <v>0</v>
      </c>
      <c r="F181" s="4">
        <f t="shared" si="109"/>
        <v>0</v>
      </c>
      <c r="G181" s="4">
        <f t="shared" si="119"/>
        <v>0</v>
      </c>
      <c r="H181" s="4">
        <f t="shared" si="120"/>
        <v>0</v>
      </c>
      <c r="I181" s="4">
        <f t="shared" si="121"/>
        <v>0</v>
      </c>
      <c r="O181" s="241">
        <f t="shared" si="123"/>
        <v>0</v>
      </c>
      <c r="P181" s="894">
        <f>IFERROR(IF($O181&gt;=1,VLOOKUP($B181,'R-6'!$G$8:$AL$1008,2,0),0),0)</f>
        <v>0</v>
      </c>
      <c r="Q181" s="895"/>
      <c r="R181" s="896"/>
      <c r="S181" s="846" t="str">
        <f>IFERROR(IF($O181&gt;=1,VLOOKUP($B181,'R-6'!$G$8:$AL$1008,4,0),""),"")</f>
        <v/>
      </c>
      <c r="T181" s="847"/>
      <c r="U181" s="848"/>
      <c r="V181" s="846" t="str">
        <f>IFERROR(IF($O181&gt;=1,VLOOKUP($B181,'R-6'!$G$8:$AL$1008,6,0),""),"")</f>
        <v/>
      </c>
      <c r="W181" s="897"/>
      <c r="X181" s="897"/>
      <c r="Y181" s="884" t="str">
        <f>IFERROR(IF($O181&gt;=1,VLOOKUP($B181,'R-6'!$G$8:$AL$1008,8,0),""),"")</f>
        <v/>
      </c>
      <c r="Z181" s="898"/>
      <c r="AA181" s="544" t="str">
        <f>IFERROR(IF($O181&gt;=1,VLOOKUP($B181,'R-6'!$G$8:$AL$1008,28,0),""),"")</f>
        <v/>
      </c>
      <c r="AB181" s="545"/>
      <c r="AC181" s="849"/>
      <c r="AD181" s="883"/>
      <c r="AE181" s="884"/>
      <c r="AF181" s="885"/>
      <c r="AG181" s="883"/>
      <c r="AH181" s="884"/>
      <c r="AI181" s="885"/>
      <c r="AJ181" s="241">
        <f t="shared" si="124"/>
        <v>0</v>
      </c>
      <c r="AK181" s="894">
        <f>IFERROR(IF($AJ181&gt;=1,VLOOKUP($C181,'R-7'!$H$9:$AD$1008,2,0),0),0)</f>
        <v>0</v>
      </c>
      <c r="AL181" s="895"/>
      <c r="AM181" s="896"/>
      <c r="AN181" s="846" t="str">
        <f>IFERROR(IF($AJ181&gt;=1,VLOOKUP($C181,'R-7'!$H$9:$AD$1008,4,0),""),"")</f>
        <v/>
      </c>
      <c r="AO181" s="847"/>
      <c r="AP181" s="848"/>
      <c r="AQ181" s="241" t="str">
        <f>IFERROR(IF($AJ181&gt;=1,VLOOKUP($C181,'R-7'!$H$9:$AD$1008,6,0),""),"")</f>
        <v/>
      </c>
      <c r="AR181" s="883" t="str">
        <f>IFERROR(IF($AJ181&gt;=1,VLOOKUP($C181,'R-7'!$H$9:$AD$1008,7,0),""),"")</f>
        <v/>
      </c>
      <c r="AS181" s="885"/>
      <c r="AT181" s="846" t="str">
        <f>IFERROR(IF($AJ181&gt;=1,VLOOKUP($C181,'R-7'!$H$9:$AD$1008,9,0),""),"")</f>
        <v/>
      </c>
      <c r="AU181" s="847"/>
      <c r="AV181" s="848"/>
      <c r="AW181" s="844" t="str">
        <f>IFERROR(IF($AJ181&gt;=1,VLOOKUP($C181,'R-7'!$H$9:$AD$1008,14,0),""),"")</f>
        <v/>
      </c>
      <c r="AX181" s="844"/>
      <c r="AY181" s="844"/>
      <c r="AZ181" s="844"/>
      <c r="BA181" s="844"/>
      <c r="BB181" s="844"/>
      <c r="BC181" s="844"/>
      <c r="BD181" s="844"/>
      <c r="BE181" s="241">
        <f t="shared" si="125"/>
        <v>0</v>
      </c>
      <c r="BF181" s="845">
        <f>IFERROR(IF($BE181&gt;=1,VLOOKUP($D181,'R-8'!$G$13:$AG$1012,2,0),0),0)</f>
        <v>0</v>
      </c>
      <c r="BG181" s="845"/>
      <c r="BH181" s="845"/>
      <c r="BI181" s="846" t="str">
        <f>IFERROR(IF($BE181&gt;=1,VLOOKUP($D181,'R-8'!$G$13:$AG$1012,3,0),""),"")</f>
        <v/>
      </c>
      <c r="BJ181" s="847"/>
      <c r="BK181" s="847"/>
      <c r="BL181" s="848"/>
      <c r="BM181" s="844" t="str">
        <f>IFERROR(IF($BE181&gt;=1,VLOOKUP($D181,'R-8'!$G$13:$AG$1012,5,0),""),"")</f>
        <v/>
      </c>
      <c r="BN181" s="844"/>
      <c r="BO181" s="844" t="str">
        <f>IFERROR(IF($BE181&gt;=1,VLOOKUP($D181,'R-8'!$G$13:$AG$1012,6,0),""),"")</f>
        <v/>
      </c>
      <c r="BP181" s="844"/>
      <c r="BQ181" s="846" t="str">
        <f>IFERROR(IF($BE181&gt;=1,VLOOKUP($D181,'R-8'!$G$13:$AG$1012,2,0),""),"")</f>
        <v/>
      </c>
      <c r="BR181" s="847"/>
      <c r="BS181" s="848"/>
      <c r="BT181" s="844"/>
      <c r="BU181" s="844"/>
      <c r="BV181" s="844"/>
      <c r="BW181" s="844"/>
      <c r="BX181" s="844"/>
      <c r="BY181" s="844"/>
      <c r="BZ181" s="241">
        <f t="shared" si="126"/>
        <v>0</v>
      </c>
      <c r="CA181" s="845">
        <f>IFERROR(IF($BZ181&gt;=1,VLOOKUP($E181,'R-8क'!$G$10:$AA$1009,2,0),0),0)</f>
        <v>0</v>
      </c>
      <c r="CB181" s="845"/>
      <c r="CC181" s="845"/>
      <c r="CD181" s="846" t="str">
        <f>IFERROR(IF($BZ181&gt;=1,VLOOKUP($E181,'R-8क'!$G$10:$AA$1009,3,0),""),"")</f>
        <v/>
      </c>
      <c r="CE181" s="847"/>
      <c r="CF181" s="848"/>
      <c r="CG181" s="846" t="str">
        <f>IFERROR(IF($BZ181&gt;=1,VLOOKUP($E181,'R-8क'!$G$10:$AA$1009,4,0),""),"")</f>
        <v/>
      </c>
      <c r="CH181" s="847"/>
      <c r="CI181" s="847"/>
      <c r="CJ181" s="848"/>
      <c r="CK181" s="242" t="str">
        <f>IFERROR(IF($BZ181&gt;=1,VLOOKUP($E181,'R-8क'!$G$10:$AA$1009,6,0),""),"")</f>
        <v/>
      </c>
      <c r="CL181" s="243" t="str">
        <f>IFERROR(IF($BZ181&gt;=1,VLOOKUP($E181,'R-8क'!$G$10:$AA$1009,7,0),""),"")</f>
        <v/>
      </c>
      <c r="CM181" s="544" t="str">
        <f>IFERROR(IF($BZ181&gt;=1,VLOOKUP($E181,'R-8क'!$G$10:$AA$1009,8,0),""),"")</f>
        <v/>
      </c>
      <c r="CN181" s="545"/>
      <c r="CO181" s="849"/>
      <c r="CP181" s="850" t="str">
        <f>IFERROR(IF($BZ181&gt;=1,VLOOKUP($E181,'R-8क'!$G$10:$AA$1009,16,0),""),"")</f>
        <v/>
      </c>
      <c r="CQ181" s="850"/>
      <c r="CR181" s="850"/>
      <c r="CS181" s="851"/>
      <c r="CT181" s="851"/>
      <c r="CU181" s="31"/>
      <c r="CV181" s="31"/>
      <c r="CW181" s="31"/>
      <c r="CX181" s="31"/>
      <c r="CY181" s="31"/>
      <c r="CZ181" s="31"/>
      <c r="DA181" s="31"/>
      <c r="DB181" s="31"/>
      <c r="DC181" s="31"/>
      <c r="DD181" s="31"/>
      <c r="DE181" s="31"/>
      <c r="DF181" s="31"/>
      <c r="DG181" s="31"/>
      <c r="DH181" s="31"/>
      <c r="DI181" s="31"/>
      <c r="DJ181" s="31"/>
      <c r="DK181" s="31"/>
      <c r="DL181" s="31"/>
      <c r="DM181" s="31"/>
      <c r="DN181" s="31"/>
      <c r="DO181" s="31"/>
      <c r="DP181" s="97">
        <v>165</v>
      </c>
      <c r="DQ181" s="97">
        <f t="shared" si="127"/>
        <v>0</v>
      </c>
      <c r="DR181" s="97">
        <f t="shared" si="128"/>
        <v>0</v>
      </c>
      <c r="DS181" s="97">
        <f t="shared" si="129"/>
        <v>0</v>
      </c>
      <c r="DT181" s="97">
        <f t="shared" si="130"/>
        <v>0</v>
      </c>
      <c r="DU181" s="4">
        <f t="shared" si="105"/>
        <v>200</v>
      </c>
      <c r="DV181" s="4">
        <f t="shared" si="106"/>
        <v>0</v>
      </c>
      <c r="DW181" s="4">
        <f t="shared" si="107"/>
        <v>0</v>
      </c>
      <c r="DX181" s="4">
        <f t="shared" si="108"/>
        <v>0</v>
      </c>
    </row>
    <row r="182" spans="1:128" ht="24" customHeight="1" x14ac:dyDescent="0.25">
      <c r="A182" s="4">
        <f t="shared" si="122"/>
        <v>90</v>
      </c>
      <c r="B182" s="4">
        <f>IFERROR(IF($A$5&gt;=A182,SMALL('R-6'!$F$8:$F$1008,$A$6+A182),0),0)</f>
        <v>0</v>
      </c>
      <c r="C182" s="4">
        <f>IFERROR(IF(B$5&gt;=$A182,SMALL('R-7'!$G$9:$G$1008,B$6+$A182),0),0)</f>
        <v>0</v>
      </c>
      <c r="D182" s="4">
        <f>IFERROR(IF(C$5&gt;=$A182,SMALL('R-8'!$F$13:$F$1012,C$6+$A182),0),0)</f>
        <v>0</v>
      </c>
      <c r="E182" s="4">
        <f>IFERROR(IF(D$5&gt;=$A182,SMALL('R-8क'!$F$10:$F$1009,D$6+$A182),0),0)</f>
        <v>0</v>
      </c>
      <c r="F182" s="4">
        <f t="shared" si="109"/>
        <v>0</v>
      </c>
      <c r="G182" s="4">
        <f t="shared" si="119"/>
        <v>0</v>
      </c>
      <c r="H182" s="4">
        <f t="shared" si="120"/>
        <v>0</v>
      </c>
      <c r="I182" s="4">
        <f t="shared" si="121"/>
        <v>0</v>
      </c>
      <c r="O182" s="241">
        <f t="shared" si="123"/>
        <v>0</v>
      </c>
      <c r="P182" s="894">
        <f>IFERROR(IF($O182&gt;=1,VLOOKUP($B182,'R-6'!$G$8:$AL$1008,2,0),0),0)</f>
        <v>0</v>
      </c>
      <c r="Q182" s="895"/>
      <c r="R182" s="896"/>
      <c r="S182" s="846" t="str">
        <f>IFERROR(IF($O182&gt;=1,VLOOKUP($B182,'R-6'!$G$8:$AL$1008,4,0),""),"")</f>
        <v/>
      </c>
      <c r="T182" s="847"/>
      <c r="U182" s="848"/>
      <c r="V182" s="846" t="str">
        <f>IFERROR(IF($O182&gt;=1,VLOOKUP($B182,'R-6'!$G$8:$AL$1008,6,0),""),"")</f>
        <v/>
      </c>
      <c r="W182" s="897"/>
      <c r="X182" s="897"/>
      <c r="Y182" s="884" t="str">
        <f>IFERROR(IF($O182&gt;=1,VLOOKUP($B182,'R-6'!$G$8:$AL$1008,8,0),""),"")</f>
        <v/>
      </c>
      <c r="Z182" s="898"/>
      <c r="AA182" s="544" t="str">
        <f>IFERROR(IF($O182&gt;=1,VLOOKUP($B182,'R-6'!$G$8:$AL$1008,28,0),""),"")</f>
        <v/>
      </c>
      <c r="AB182" s="545"/>
      <c r="AC182" s="849"/>
      <c r="AD182" s="883"/>
      <c r="AE182" s="884"/>
      <c r="AF182" s="885"/>
      <c r="AG182" s="883"/>
      <c r="AH182" s="884"/>
      <c r="AI182" s="885"/>
      <c r="AJ182" s="241">
        <f t="shared" si="124"/>
        <v>0</v>
      </c>
      <c r="AK182" s="894">
        <f>IFERROR(IF($AJ182&gt;=1,VLOOKUP($C182,'R-7'!$H$9:$AD$1008,2,0),0),0)</f>
        <v>0</v>
      </c>
      <c r="AL182" s="895"/>
      <c r="AM182" s="896"/>
      <c r="AN182" s="846" t="str">
        <f>IFERROR(IF($AJ182&gt;=1,VLOOKUP($C182,'R-7'!$H$9:$AD$1008,4,0),""),"")</f>
        <v/>
      </c>
      <c r="AO182" s="847"/>
      <c r="AP182" s="848"/>
      <c r="AQ182" s="241" t="str">
        <f>IFERROR(IF($AJ182&gt;=1,VLOOKUP($C182,'R-7'!$H$9:$AD$1008,6,0),""),"")</f>
        <v/>
      </c>
      <c r="AR182" s="883" t="str">
        <f>IFERROR(IF($AJ182&gt;=1,VLOOKUP($C182,'R-7'!$H$9:$AD$1008,7,0),""),"")</f>
        <v/>
      </c>
      <c r="AS182" s="885"/>
      <c r="AT182" s="846" t="str">
        <f>IFERROR(IF($AJ182&gt;=1,VLOOKUP($C182,'R-7'!$H$9:$AD$1008,9,0),""),"")</f>
        <v/>
      </c>
      <c r="AU182" s="847"/>
      <c r="AV182" s="848"/>
      <c r="AW182" s="844" t="str">
        <f>IFERROR(IF($AJ182&gt;=1,VLOOKUP($C182,'R-7'!$H$9:$AD$1008,14,0),""),"")</f>
        <v/>
      </c>
      <c r="AX182" s="844"/>
      <c r="AY182" s="844"/>
      <c r="AZ182" s="844"/>
      <c r="BA182" s="844"/>
      <c r="BB182" s="844"/>
      <c r="BC182" s="844"/>
      <c r="BD182" s="844"/>
      <c r="BE182" s="241">
        <f t="shared" si="125"/>
        <v>0</v>
      </c>
      <c r="BF182" s="845">
        <f>IFERROR(IF($BE182&gt;=1,VLOOKUP($D182,'R-8'!$G$13:$AG$1012,2,0),0),0)</f>
        <v>0</v>
      </c>
      <c r="BG182" s="845"/>
      <c r="BH182" s="845"/>
      <c r="BI182" s="846" t="str">
        <f>IFERROR(IF($BE182&gt;=1,VLOOKUP($D182,'R-8'!$G$13:$AG$1012,3,0),""),"")</f>
        <v/>
      </c>
      <c r="BJ182" s="847"/>
      <c r="BK182" s="847"/>
      <c r="BL182" s="848"/>
      <c r="BM182" s="844" t="str">
        <f>IFERROR(IF($BE182&gt;=1,VLOOKUP($D182,'R-8'!$G$13:$AG$1012,5,0),""),"")</f>
        <v/>
      </c>
      <c r="BN182" s="844"/>
      <c r="BO182" s="844" t="str">
        <f>IFERROR(IF($BE182&gt;=1,VLOOKUP($D182,'R-8'!$G$13:$AG$1012,6,0),""),"")</f>
        <v/>
      </c>
      <c r="BP182" s="844"/>
      <c r="BQ182" s="846" t="str">
        <f>IFERROR(IF($BE182&gt;=1,VLOOKUP($D182,'R-8'!$G$13:$AG$1012,2,0),""),"")</f>
        <v/>
      </c>
      <c r="BR182" s="847"/>
      <c r="BS182" s="848"/>
      <c r="BT182" s="844"/>
      <c r="BU182" s="844"/>
      <c r="BV182" s="844"/>
      <c r="BW182" s="844"/>
      <c r="BX182" s="844"/>
      <c r="BY182" s="844"/>
      <c r="BZ182" s="241">
        <f t="shared" si="126"/>
        <v>0</v>
      </c>
      <c r="CA182" s="845">
        <f>IFERROR(IF($BZ182&gt;=1,VLOOKUP($E182,'R-8क'!$G$10:$AA$1009,2,0),0),0)</f>
        <v>0</v>
      </c>
      <c r="CB182" s="845"/>
      <c r="CC182" s="845"/>
      <c r="CD182" s="846" t="str">
        <f>IFERROR(IF($BZ182&gt;=1,VLOOKUP($E182,'R-8क'!$G$10:$AA$1009,3,0),""),"")</f>
        <v/>
      </c>
      <c r="CE182" s="847"/>
      <c r="CF182" s="848"/>
      <c r="CG182" s="846" t="str">
        <f>IFERROR(IF($BZ182&gt;=1,VLOOKUP($E182,'R-8क'!$G$10:$AA$1009,4,0),""),"")</f>
        <v/>
      </c>
      <c r="CH182" s="847"/>
      <c r="CI182" s="847"/>
      <c r="CJ182" s="848"/>
      <c r="CK182" s="242" t="str">
        <f>IFERROR(IF($BZ182&gt;=1,VLOOKUP($E182,'R-8क'!$G$10:$AA$1009,6,0),""),"")</f>
        <v/>
      </c>
      <c r="CL182" s="243" t="str">
        <f>IFERROR(IF($BZ182&gt;=1,VLOOKUP($E182,'R-8क'!$G$10:$AA$1009,7,0),""),"")</f>
        <v/>
      </c>
      <c r="CM182" s="544" t="str">
        <f>IFERROR(IF($BZ182&gt;=1,VLOOKUP($E182,'R-8क'!$G$10:$AA$1009,8,0),""),"")</f>
        <v/>
      </c>
      <c r="CN182" s="545"/>
      <c r="CO182" s="849"/>
      <c r="CP182" s="850" t="str">
        <f>IFERROR(IF($BZ182&gt;=1,VLOOKUP($E182,'R-8क'!$G$10:$AA$1009,16,0),""),"")</f>
        <v/>
      </c>
      <c r="CQ182" s="850"/>
      <c r="CR182" s="850"/>
      <c r="CS182" s="851"/>
      <c r="CT182" s="851"/>
      <c r="CU182" s="31"/>
      <c r="CV182" s="31"/>
      <c r="CW182" s="31"/>
      <c r="CX182" s="31"/>
      <c r="CY182" s="31"/>
      <c r="CZ182" s="31"/>
      <c r="DA182" s="31"/>
      <c r="DB182" s="31"/>
      <c r="DC182" s="31"/>
      <c r="DD182" s="31"/>
      <c r="DE182" s="31"/>
      <c r="DF182" s="31"/>
      <c r="DG182" s="31"/>
      <c r="DH182" s="31"/>
      <c r="DI182" s="31"/>
      <c r="DJ182" s="31"/>
      <c r="DK182" s="31"/>
      <c r="DL182" s="31"/>
      <c r="DM182" s="31"/>
      <c r="DN182" s="31"/>
      <c r="DO182" s="31"/>
      <c r="DP182" s="97">
        <v>166</v>
      </c>
      <c r="DQ182" s="97">
        <f t="shared" si="127"/>
        <v>0</v>
      </c>
      <c r="DR182" s="97">
        <f t="shared" si="128"/>
        <v>0</v>
      </c>
      <c r="DS182" s="97">
        <f t="shared" si="129"/>
        <v>0</v>
      </c>
      <c r="DT182" s="97">
        <f t="shared" si="130"/>
        <v>0</v>
      </c>
      <c r="DU182" s="4">
        <f t="shared" si="105"/>
        <v>200</v>
      </c>
      <c r="DV182" s="4">
        <f t="shared" si="106"/>
        <v>0</v>
      </c>
      <c r="DW182" s="4">
        <f t="shared" si="107"/>
        <v>0</v>
      </c>
      <c r="DX182" s="4">
        <f t="shared" si="108"/>
        <v>0</v>
      </c>
    </row>
    <row r="183" spans="1:128" ht="24" customHeight="1" x14ac:dyDescent="0.25">
      <c r="A183" s="4">
        <f t="shared" si="122"/>
        <v>91</v>
      </c>
      <c r="B183" s="4">
        <f>IFERROR(IF($A$5&gt;=A183,SMALL('R-6'!$F$8:$F$1008,$A$6+A183),0),0)</f>
        <v>0</v>
      </c>
      <c r="C183" s="4">
        <f>IFERROR(IF(B$5&gt;=$A183,SMALL('R-7'!$G$9:$G$1008,B$6+$A183),0),0)</f>
        <v>0</v>
      </c>
      <c r="D183" s="4">
        <f>IFERROR(IF(C$5&gt;=$A183,SMALL('R-8'!$F$13:$F$1012,C$6+$A183),0),0)</f>
        <v>0</v>
      </c>
      <c r="E183" s="4">
        <f>IFERROR(IF(D$5&gt;=$A183,SMALL('R-8क'!$F$10:$F$1009,D$6+$A183),0),0)</f>
        <v>0</v>
      </c>
      <c r="F183" s="4">
        <f t="shared" si="109"/>
        <v>0</v>
      </c>
      <c r="G183" s="4">
        <f t="shared" si="119"/>
        <v>0</v>
      </c>
      <c r="H183" s="4">
        <f t="shared" si="120"/>
        <v>0</v>
      </c>
      <c r="I183" s="4">
        <f t="shared" si="121"/>
        <v>0</v>
      </c>
      <c r="O183" s="241">
        <f t="shared" si="123"/>
        <v>0</v>
      </c>
      <c r="P183" s="894">
        <f>IFERROR(IF($O183&gt;=1,VLOOKUP($B183,'R-6'!$G$8:$AL$1008,2,0),0),0)</f>
        <v>0</v>
      </c>
      <c r="Q183" s="895"/>
      <c r="R183" s="896"/>
      <c r="S183" s="846" t="str">
        <f>IFERROR(IF($O183&gt;=1,VLOOKUP($B183,'R-6'!$G$8:$AL$1008,4,0),""),"")</f>
        <v/>
      </c>
      <c r="T183" s="847"/>
      <c r="U183" s="848"/>
      <c r="V183" s="846" t="str">
        <f>IFERROR(IF($O183&gt;=1,VLOOKUP($B183,'R-6'!$G$8:$AL$1008,6,0),""),"")</f>
        <v/>
      </c>
      <c r="W183" s="897"/>
      <c r="X183" s="897"/>
      <c r="Y183" s="884" t="str">
        <f>IFERROR(IF($O183&gt;=1,VLOOKUP($B183,'R-6'!$G$8:$AL$1008,8,0),""),"")</f>
        <v/>
      </c>
      <c r="Z183" s="898"/>
      <c r="AA183" s="544" t="str">
        <f>IFERROR(IF($O183&gt;=1,VLOOKUP($B183,'R-6'!$G$8:$AL$1008,28,0),""),"")</f>
        <v/>
      </c>
      <c r="AB183" s="545"/>
      <c r="AC183" s="849"/>
      <c r="AD183" s="883"/>
      <c r="AE183" s="884"/>
      <c r="AF183" s="885"/>
      <c r="AG183" s="883"/>
      <c r="AH183" s="884"/>
      <c r="AI183" s="885"/>
      <c r="AJ183" s="241">
        <f t="shared" si="124"/>
        <v>0</v>
      </c>
      <c r="AK183" s="894">
        <f>IFERROR(IF($AJ183&gt;=1,VLOOKUP($C183,'R-7'!$H$9:$AD$1008,2,0),0),0)</f>
        <v>0</v>
      </c>
      <c r="AL183" s="895"/>
      <c r="AM183" s="896"/>
      <c r="AN183" s="846" t="str">
        <f>IFERROR(IF($AJ183&gt;=1,VLOOKUP($C183,'R-7'!$H$9:$AD$1008,4,0),""),"")</f>
        <v/>
      </c>
      <c r="AO183" s="847"/>
      <c r="AP183" s="848"/>
      <c r="AQ183" s="241" t="str">
        <f>IFERROR(IF($AJ183&gt;=1,VLOOKUP($C183,'R-7'!$H$9:$AD$1008,6,0),""),"")</f>
        <v/>
      </c>
      <c r="AR183" s="883" t="str">
        <f>IFERROR(IF($AJ183&gt;=1,VLOOKUP($C183,'R-7'!$H$9:$AD$1008,7,0),""),"")</f>
        <v/>
      </c>
      <c r="AS183" s="885"/>
      <c r="AT183" s="846" t="str">
        <f>IFERROR(IF($AJ183&gt;=1,VLOOKUP($C183,'R-7'!$H$9:$AD$1008,9,0),""),"")</f>
        <v/>
      </c>
      <c r="AU183" s="847"/>
      <c r="AV183" s="848"/>
      <c r="AW183" s="844" t="str">
        <f>IFERROR(IF($AJ183&gt;=1,VLOOKUP($C183,'R-7'!$H$9:$AD$1008,14,0),""),"")</f>
        <v/>
      </c>
      <c r="AX183" s="844"/>
      <c r="AY183" s="844"/>
      <c r="AZ183" s="844"/>
      <c r="BA183" s="844"/>
      <c r="BB183" s="844"/>
      <c r="BC183" s="844"/>
      <c r="BD183" s="844"/>
      <c r="BE183" s="241">
        <f t="shared" si="125"/>
        <v>0</v>
      </c>
      <c r="BF183" s="845">
        <f>IFERROR(IF($BE183&gt;=1,VLOOKUP($D183,'R-8'!$G$13:$AG$1012,2,0),0),0)</f>
        <v>0</v>
      </c>
      <c r="BG183" s="845"/>
      <c r="BH183" s="845"/>
      <c r="BI183" s="846" t="str">
        <f>IFERROR(IF($BE183&gt;=1,VLOOKUP($D183,'R-8'!$G$13:$AG$1012,3,0),""),"")</f>
        <v/>
      </c>
      <c r="BJ183" s="847"/>
      <c r="BK183" s="847"/>
      <c r="BL183" s="848"/>
      <c r="BM183" s="844" t="str">
        <f>IFERROR(IF($BE183&gt;=1,VLOOKUP($D183,'R-8'!$G$13:$AG$1012,5,0),""),"")</f>
        <v/>
      </c>
      <c r="BN183" s="844"/>
      <c r="BO183" s="844" t="str">
        <f>IFERROR(IF($BE183&gt;=1,VLOOKUP($D183,'R-8'!$G$13:$AG$1012,6,0),""),"")</f>
        <v/>
      </c>
      <c r="BP183" s="844"/>
      <c r="BQ183" s="846" t="str">
        <f>IFERROR(IF($BE183&gt;=1,VLOOKUP($D183,'R-8'!$G$13:$AG$1012,2,0),""),"")</f>
        <v/>
      </c>
      <c r="BR183" s="847"/>
      <c r="BS183" s="848"/>
      <c r="BT183" s="844"/>
      <c r="BU183" s="844"/>
      <c r="BV183" s="844"/>
      <c r="BW183" s="844"/>
      <c r="BX183" s="844"/>
      <c r="BY183" s="844"/>
      <c r="BZ183" s="241">
        <f t="shared" si="126"/>
        <v>0</v>
      </c>
      <c r="CA183" s="845">
        <f>IFERROR(IF($BZ183&gt;=1,VLOOKUP($E183,'R-8क'!$G$10:$AA$1009,2,0),0),0)</f>
        <v>0</v>
      </c>
      <c r="CB183" s="845"/>
      <c r="CC183" s="845"/>
      <c r="CD183" s="846" t="str">
        <f>IFERROR(IF($BZ183&gt;=1,VLOOKUP($E183,'R-8क'!$G$10:$AA$1009,3,0),""),"")</f>
        <v/>
      </c>
      <c r="CE183" s="847"/>
      <c r="CF183" s="848"/>
      <c r="CG183" s="846" t="str">
        <f>IFERROR(IF($BZ183&gt;=1,VLOOKUP($E183,'R-8क'!$G$10:$AA$1009,4,0),""),"")</f>
        <v/>
      </c>
      <c r="CH183" s="847"/>
      <c r="CI183" s="847"/>
      <c r="CJ183" s="848"/>
      <c r="CK183" s="242" t="str">
        <f>IFERROR(IF($BZ183&gt;=1,VLOOKUP($E183,'R-8क'!$G$10:$AA$1009,6,0),""),"")</f>
        <v/>
      </c>
      <c r="CL183" s="243" t="str">
        <f>IFERROR(IF($BZ183&gt;=1,VLOOKUP($E183,'R-8क'!$G$10:$AA$1009,7,0),""),"")</f>
        <v/>
      </c>
      <c r="CM183" s="544" t="str">
        <f>IFERROR(IF($BZ183&gt;=1,VLOOKUP($E183,'R-8क'!$G$10:$AA$1009,8,0),""),"")</f>
        <v/>
      </c>
      <c r="CN183" s="545"/>
      <c r="CO183" s="849"/>
      <c r="CP183" s="850" t="str">
        <f>IFERROR(IF($BZ183&gt;=1,VLOOKUP($E183,'R-8क'!$G$10:$AA$1009,16,0),""),"")</f>
        <v/>
      </c>
      <c r="CQ183" s="850"/>
      <c r="CR183" s="850"/>
      <c r="CS183" s="851"/>
      <c r="CT183" s="851"/>
      <c r="CU183" s="31"/>
      <c r="CV183" s="31"/>
      <c r="CW183" s="31"/>
      <c r="CX183" s="31"/>
      <c r="CY183" s="31"/>
      <c r="CZ183" s="31"/>
      <c r="DA183" s="31"/>
      <c r="DB183" s="31"/>
      <c r="DC183" s="31"/>
      <c r="DD183" s="31"/>
      <c r="DE183" s="31"/>
      <c r="DF183" s="31"/>
      <c r="DG183" s="31"/>
      <c r="DH183" s="31"/>
      <c r="DI183" s="31"/>
      <c r="DJ183" s="31"/>
      <c r="DK183" s="31"/>
      <c r="DL183" s="31"/>
      <c r="DM183" s="31"/>
      <c r="DN183" s="31"/>
      <c r="DO183" s="31"/>
      <c r="DP183" s="97">
        <v>167</v>
      </c>
      <c r="DQ183" s="97">
        <f t="shared" si="127"/>
        <v>0</v>
      </c>
      <c r="DR183" s="97">
        <f t="shared" si="128"/>
        <v>0</v>
      </c>
      <c r="DS183" s="97">
        <f t="shared" si="129"/>
        <v>0</v>
      </c>
      <c r="DT183" s="97">
        <f t="shared" si="130"/>
        <v>0</v>
      </c>
      <c r="DU183" s="4">
        <f t="shared" si="105"/>
        <v>200</v>
      </c>
      <c r="DV183" s="4">
        <f t="shared" si="106"/>
        <v>0</v>
      </c>
      <c r="DW183" s="4">
        <f t="shared" si="107"/>
        <v>0</v>
      </c>
      <c r="DX183" s="4">
        <f t="shared" si="108"/>
        <v>0</v>
      </c>
    </row>
    <row r="184" spans="1:128" ht="24" customHeight="1" x14ac:dyDescent="0.25">
      <c r="A184" s="4">
        <f t="shared" si="122"/>
        <v>92</v>
      </c>
      <c r="B184" s="4">
        <f>IFERROR(IF($A$5&gt;=A184,SMALL('R-6'!$F$8:$F$1008,$A$6+A184),0),0)</f>
        <v>0</v>
      </c>
      <c r="C184" s="4">
        <f>IFERROR(IF(B$5&gt;=$A184,SMALL('R-7'!$G$9:$G$1008,B$6+$A184),0),0)</f>
        <v>0</v>
      </c>
      <c r="D184" s="4">
        <f>IFERROR(IF(C$5&gt;=$A184,SMALL('R-8'!$F$13:$F$1012,C$6+$A184),0),0)</f>
        <v>0</v>
      </c>
      <c r="E184" s="4">
        <f>IFERROR(IF(D$5&gt;=$A184,SMALL('R-8क'!$F$10:$F$1009,D$6+$A184),0),0)</f>
        <v>0</v>
      </c>
      <c r="F184" s="4">
        <f t="shared" si="109"/>
        <v>0</v>
      </c>
      <c r="G184" s="4">
        <f t="shared" si="119"/>
        <v>0</v>
      </c>
      <c r="H184" s="4">
        <f t="shared" si="120"/>
        <v>0</v>
      </c>
      <c r="I184" s="4">
        <f t="shared" si="121"/>
        <v>0</v>
      </c>
      <c r="O184" s="241">
        <f t="shared" si="123"/>
        <v>0</v>
      </c>
      <c r="P184" s="894">
        <f>IFERROR(IF($O184&gt;=1,VLOOKUP($B184,'R-6'!$G$8:$AL$1008,2,0),0),0)</f>
        <v>0</v>
      </c>
      <c r="Q184" s="895"/>
      <c r="R184" s="896"/>
      <c r="S184" s="846" t="str">
        <f>IFERROR(IF($O184&gt;=1,VLOOKUP($B184,'R-6'!$G$8:$AL$1008,4,0),""),"")</f>
        <v/>
      </c>
      <c r="T184" s="847"/>
      <c r="U184" s="848"/>
      <c r="V184" s="846" t="str">
        <f>IFERROR(IF($O184&gt;=1,VLOOKUP($B184,'R-6'!$G$8:$AL$1008,6,0),""),"")</f>
        <v/>
      </c>
      <c r="W184" s="897"/>
      <c r="X184" s="897"/>
      <c r="Y184" s="884" t="str">
        <f>IFERROR(IF($O184&gt;=1,VLOOKUP($B184,'R-6'!$G$8:$AL$1008,8,0),""),"")</f>
        <v/>
      </c>
      <c r="Z184" s="898"/>
      <c r="AA184" s="544" t="str">
        <f>IFERROR(IF($O184&gt;=1,VLOOKUP($B184,'R-6'!$G$8:$AL$1008,28,0),""),"")</f>
        <v/>
      </c>
      <c r="AB184" s="545"/>
      <c r="AC184" s="849"/>
      <c r="AD184" s="883"/>
      <c r="AE184" s="884"/>
      <c r="AF184" s="885"/>
      <c r="AG184" s="883"/>
      <c r="AH184" s="884"/>
      <c r="AI184" s="885"/>
      <c r="AJ184" s="241">
        <f t="shared" si="124"/>
        <v>0</v>
      </c>
      <c r="AK184" s="894">
        <f>IFERROR(IF($AJ184&gt;=1,VLOOKUP($C184,'R-7'!$H$9:$AD$1008,2,0),0),0)</f>
        <v>0</v>
      </c>
      <c r="AL184" s="895"/>
      <c r="AM184" s="896"/>
      <c r="AN184" s="846" t="str">
        <f>IFERROR(IF($AJ184&gt;=1,VLOOKUP($C184,'R-7'!$H$9:$AD$1008,4,0),""),"")</f>
        <v/>
      </c>
      <c r="AO184" s="847"/>
      <c r="AP184" s="848"/>
      <c r="AQ184" s="241" t="str">
        <f>IFERROR(IF($AJ184&gt;=1,VLOOKUP($C184,'R-7'!$H$9:$AD$1008,6,0),""),"")</f>
        <v/>
      </c>
      <c r="AR184" s="883" t="str">
        <f>IFERROR(IF($AJ184&gt;=1,VLOOKUP($C184,'R-7'!$H$9:$AD$1008,7,0),""),"")</f>
        <v/>
      </c>
      <c r="AS184" s="885"/>
      <c r="AT184" s="846" t="str">
        <f>IFERROR(IF($AJ184&gt;=1,VLOOKUP($C184,'R-7'!$H$9:$AD$1008,9,0),""),"")</f>
        <v/>
      </c>
      <c r="AU184" s="847"/>
      <c r="AV184" s="848"/>
      <c r="AW184" s="844" t="str">
        <f>IFERROR(IF($AJ184&gt;=1,VLOOKUP($C184,'R-7'!$H$9:$AD$1008,14,0),""),"")</f>
        <v/>
      </c>
      <c r="AX184" s="844"/>
      <c r="AY184" s="844"/>
      <c r="AZ184" s="844"/>
      <c r="BA184" s="844"/>
      <c r="BB184" s="844"/>
      <c r="BC184" s="844"/>
      <c r="BD184" s="844"/>
      <c r="BE184" s="241">
        <f t="shared" si="125"/>
        <v>0</v>
      </c>
      <c r="BF184" s="845">
        <f>IFERROR(IF($BE184&gt;=1,VLOOKUP($D184,'R-8'!$G$13:$AG$1012,2,0),0),0)</f>
        <v>0</v>
      </c>
      <c r="BG184" s="845"/>
      <c r="BH184" s="845"/>
      <c r="BI184" s="846" t="str">
        <f>IFERROR(IF($BE184&gt;=1,VLOOKUP($D184,'R-8'!$G$13:$AG$1012,3,0),""),"")</f>
        <v/>
      </c>
      <c r="BJ184" s="847"/>
      <c r="BK184" s="847"/>
      <c r="BL184" s="848"/>
      <c r="BM184" s="844" t="str">
        <f>IFERROR(IF($BE184&gt;=1,VLOOKUP($D184,'R-8'!$G$13:$AG$1012,5,0),""),"")</f>
        <v/>
      </c>
      <c r="BN184" s="844"/>
      <c r="BO184" s="844" t="str">
        <f>IFERROR(IF($BE184&gt;=1,VLOOKUP($D184,'R-8'!$G$13:$AG$1012,6,0),""),"")</f>
        <v/>
      </c>
      <c r="BP184" s="844"/>
      <c r="BQ184" s="846" t="str">
        <f>IFERROR(IF($BE184&gt;=1,VLOOKUP($D184,'R-8'!$G$13:$AG$1012,2,0),""),"")</f>
        <v/>
      </c>
      <c r="BR184" s="847"/>
      <c r="BS184" s="848"/>
      <c r="BT184" s="844"/>
      <c r="BU184" s="844"/>
      <c r="BV184" s="844"/>
      <c r="BW184" s="844"/>
      <c r="BX184" s="844"/>
      <c r="BY184" s="844"/>
      <c r="BZ184" s="241">
        <f t="shared" si="126"/>
        <v>0</v>
      </c>
      <c r="CA184" s="845">
        <f>IFERROR(IF($BZ184&gt;=1,VLOOKUP($E184,'R-8क'!$G$10:$AA$1009,2,0),0),0)</f>
        <v>0</v>
      </c>
      <c r="CB184" s="845"/>
      <c r="CC184" s="845"/>
      <c r="CD184" s="846" t="str">
        <f>IFERROR(IF($BZ184&gt;=1,VLOOKUP($E184,'R-8क'!$G$10:$AA$1009,3,0),""),"")</f>
        <v/>
      </c>
      <c r="CE184" s="847"/>
      <c r="CF184" s="848"/>
      <c r="CG184" s="846" t="str">
        <f>IFERROR(IF($BZ184&gt;=1,VLOOKUP($E184,'R-8क'!$G$10:$AA$1009,4,0),""),"")</f>
        <v/>
      </c>
      <c r="CH184" s="847"/>
      <c r="CI184" s="847"/>
      <c r="CJ184" s="848"/>
      <c r="CK184" s="242" t="str">
        <f>IFERROR(IF($BZ184&gt;=1,VLOOKUP($E184,'R-8क'!$G$10:$AA$1009,6,0),""),"")</f>
        <v/>
      </c>
      <c r="CL184" s="243" t="str">
        <f>IFERROR(IF($BZ184&gt;=1,VLOOKUP($E184,'R-8क'!$G$10:$AA$1009,7,0),""),"")</f>
        <v/>
      </c>
      <c r="CM184" s="544" t="str">
        <f>IFERROR(IF($BZ184&gt;=1,VLOOKUP($E184,'R-8क'!$G$10:$AA$1009,8,0),""),"")</f>
        <v/>
      </c>
      <c r="CN184" s="545"/>
      <c r="CO184" s="849"/>
      <c r="CP184" s="850" t="str">
        <f>IFERROR(IF($BZ184&gt;=1,VLOOKUP($E184,'R-8क'!$G$10:$AA$1009,16,0),""),"")</f>
        <v/>
      </c>
      <c r="CQ184" s="850"/>
      <c r="CR184" s="850"/>
      <c r="CS184" s="851"/>
      <c r="CT184" s="851"/>
      <c r="CU184" s="31"/>
      <c r="CV184" s="31"/>
      <c r="CW184" s="31"/>
      <c r="CX184" s="31"/>
      <c r="CY184" s="31"/>
      <c r="CZ184" s="31"/>
      <c r="DA184" s="31"/>
      <c r="DB184" s="31"/>
      <c r="DC184" s="31"/>
      <c r="DD184" s="31"/>
      <c r="DE184" s="31"/>
      <c r="DF184" s="31"/>
      <c r="DG184" s="31"/>
      <c r="DH184" s="31"/>
      <c r="DI184" s="31"/>
      <c r="DJ184" s="31"/>
      <c r="DK184" s="31"/>
      <c r="DL184" s="31"/>
      <c r="DM184" s="31"/>
      <c r="DN184" s="31"/>
      <c r="DO184" s="31"/>
      <c r="DP184" s="97">
        <v>168</v>
      </c>
      <c r="DQ184" s="97">
        <f t="shared" si="127"/>
        <v>0</v>
      </c>
      <c r="DR184" s="97">
        <f t="shared" si="128"/>
        <v>0</v>
      </c>
      <c r="DS184" s="97">
        <f t="shared" si="129"/>
        <v>0</v>
      </c>
      <c r="DT184" s="97">
        <f t="shared" si="130"/>
        <v>0</v>
      </c>
      <c r="DU184" s="4">
        <f t="shared" si="105"/>
        <v>200</v>
      </c>
      <c r="DV184" s="4">
        <f t="shared" si="106"/>
        <v>0</v>
      </c>
      <c r="DW184" s="4">
        <f t="shared" si="107"/>
        <v>0</v>
      </c>
      <c r="DX184" s="4">
        <f t="shared" si="108"/>
        <v>0</v>
      </c>
    </row>
    <row r="185" spans="1:128" ht="24" customHeight="1" x14ac:dyDescent="0.25">
      <c r="A185" s="4">
        <f t="shared" si="122"/>
        <v>93</v>
      </c>
      <c r="B185" s="4">
        <f>IFERROR(IF($A$5&gt;=A185,SMALL('R-6'!$F$8:$F$1008,$A$6+A185),0),0)</f>
        <v>0</v>
      </c>
      <c r="C185" s="4">
        <f>IFERROR(IF(B$5&gt;=$A185,SMALL('R-7'!$G$9:$G$1008,B$6+$A185),0),0)</f>
        <v>0</v>
      </c>
      <c r="D185" s="4">
        <f>IFERROR(IF(C$5&gt;=$A185,SMALL('R-8'!$F$13:$F$1012,C$6+$A185),0),0)</f>
        <v>0</v>
      </c>
      <c r="E185" s="4">
        <f>IFERROR(IF(D$5&gt;=$A185,SMALL('R-8क'!$F$10:$F$1009,D$6+$A185),0),0)</f>
        <v>0</v>
      </c>
      <c r="F185" s="4">
        <f t="shared" si="109"/>
        <v>0</v>
      </c>
      <c r="G185" s="4">
        <f t="shared" si="119"/>
        <v>0</v>
      </c>
      <c r="H185" s="4">
        <f t="shared" si="120"/>
        <v>0</v>
      </c>
      <c r="I185" s="4">
        <f t="shared" si="121"/>
        <v>0</v>
      </c>
      <c r="O185" s="241">
        <f t="shared" si="123"/>
        <v>0</v>
      </c>
      <c r="P185" s="894">
        <f>IFERROR(IF($O185&gt;=1,VLOOKUP($B185,'R-6'!$G$8:$AL$1008,2,0),0),0)</f>
        <v>0</v>
      </c>
      <c r="Q185" s="895"/>
      <c r="R185" s="896"/>
      <c r="S185" s="846" t="str">
        <f>IFERROR(IF($O185&gt;=1,VLOOKUP($B185,'R-6'!$G$8:$AL$1008,4,0),""),"")</f>
        <v/>
      </c>
      <c r="T185" s="847"/>
      <c r="U185" s="848"/>
      <c r="V185" s="846" t="str">
        <f>IFERROR(IF($O185&gt;=1,VLOOKUP($B185,'R-6'!$G$8:$AL$1008,6,0),""),"")</f>
        <v/>
      </c>
      <c r="W185" s="897"/>
      <c r="X185" s="897"/>
      <c r="Y185" s="884" t="str">
        <f>IFERROR(IF($O185&gt;=1,VLOOKUP($B185,'R-6'!$G$8:$AL$1008,8,0),""),"")</f>
        <v/>
      </c>
      <c r="Z185" s="898"/>
      <c r="AA185" s="544" t="str">
        <f>IFERROR(IF($O185&gt;=1,VLOOKUP($B185,'R-6'!$G$8:$AL$1008,28,0),""),"")</f>
        <v/>
      </c>
      <c r="AB185" s="545"/>
      <c r="AC185" s="849"/>
      <c r="AD185" s="883"/>
      <c r="AE185" s="884"/>
      <c r="AF185" s="885"/>
      <c r="AG185" s="883"/>
      <c r="AH185" s="884"/>
      <c r="AI185" s="885"/>
      <c r="AJ185" s="241">
        <f t="shared" si="124"/>
        <v>0</v>
      </c>
      <c r="AK185" s="894">
        <f>IFERROR(IF($AJ185&gt;=1,VLOOKUP($C185,'R-7'!$H$9:$AD$1008,2,0),0),0)</f>
        <v>0</v>
      </c>
      <c r="AL185" s="895"/>
      <c r="AM185" s="896"/>
      <c r="AN185" s="846" t="str">
        <f>IFERROR(IF($AJ185&gt;=1,VLOOKUP($C185,'R-7'!$H$9:$AD$1008,4,0),""),"")</f>
        <v/>
      </c>
      <c r="AO185" s="847"/>
      <c r="AP185" s="848"/>
      <c r="AQ185" s="241" t="str">
        <f>IFERROR(IF($AJ185&gt;=1,VLOOKUP($C185,'R-7'!$H$9:$AD$1008,6,0),""),"")</f>
        <v/>
      </c>
      <c r="AR185" s="883" t="str">
        <f>IFERROR(IF($AJ185&gt;=1,VLOOKUP($C185,'R-7'!$H$9:$AD$1008,7,0),""),"")</f>
        <v/>
      </c>
      <c r="AS185" s="885"/>
      <c r="AT185" s="846" t="str">
        <f>IFERROR(IF($AJ185&gt;=1,VLOOKUP($C185,'R-7'!$H$9:$AD$1008,9,0),""),"")</f>
        <v/>
      </c>
      <c r="AU185" s="847"/>
      <c r="AV185" s="848"/>
      <c r="AW185" s="844" t="str">
        <f>IFERROR(IF($AJ185&gt;=1,VLOOKUP($C185,'R-7'!$H$9:$AD$1008,14,0),""),"")</f>
        <v/>
      </c>
      <c r="AX185" s="844"/>
      <c r="AY185" s="844"/>
      <c r="AZ185" s="844"/>
      <c r="BA185" s="844"/>
      <c r="BB185" s="844"/>
      <c r="BC185" s="844"/>
      <c r="BD185" s="844"/>
      <c r="BE185" s="241">
        <f t="shared" si="125"/>
        <v>0</v>
      </c>
      <c r="BF185" s="845">
        <f>IFERROR(IF($BE185&gt;=1,VLOOKUP($D185,'R-8'!$G$13:$AG$1012,2,0),0),0)</f>
        <v>0</v>
      </c>
      <c r="BG185" s="845"/>
      <c r="BH185" s="845"/>
      <c r="BI185" s="846" t="str">
        <f>IFERROR(IF($BE185&gt;=1,VLOOKUP($D185,'R-8'!$G$13:$AG$1012,3,0),""),"")</f>
        <v/>
      </c>
      <c r="BJ185" s="847"/>
      <c r="BK185" s="847"/>
      <c r="BL185" s="848"/>
      <c r="BM185" s="844" t="str">
        <f>IFERROR(IF($BE185&gt;=1,VLOOKUP($D185,'R-8'!$G$13:$AG$1012,5,0),""),"")</f>
        <v/>
      </c>
      <c r="BN185" s="844"/>
      <c r="BO185" s="844" t="str">
        <f>IFERROR(IF($BE185&gt;=1,VLOOKUP($D185,'R-8'!$G$13:$AG$1012,6,0),""),"")</f>
        <v/>
      </c>
      <c r="BP185" s="844"/>
      <c r="BQ185" s="846" t="str">
        <f>IFERROR(IF($BE185&gt;=1,VLOOKUP($D185,'R-8'!$G$13:$AG$1012,2,0),""),"")</f>
        <v/>
      </c>
      <c r="BR185" s="847"/>
      <c r="BS185" s="848"/>
      <c r="BT185" s="844"/>
      <c r="BU185" s="844"/>
      <c r="BV185" s="844"/>
      <c r="BW185" s="844"/>
      <c r="BX185" s="844"/>
      <c r="BY185" s="844"/>
      <c r="BZ185" s="241">
        <f t="shared" si="126"/>
        <v>0</v>
      </c>
      <c r="CA185" s="845">
        <f>IFERROR(IF($BZ185&gt;=1,VLOOKUP($E185,'R-8क'!$G$10:$AA$1009,2,0),0),0)</f>
        <v>0</v>
      </c>
      <c r="CB185" s="845"/>
      <c r="CC185" s="845"/>
      <c r="CD185" s="846" t="str">
        <f>IFERROR(IF($BZ185&gt;=1,VLOOKUP($E185,'R-8क'!$G$10:$AA$1009,3,0),""),"")</f>
        <v/>
      </c>
      <c r="CE185" s="847"/>
      <c r="CF185" s="848"/>
      <c r="CG185" s="846" t="str">
        <f>IFERROR(IF($BZ185&gt;=1,VLOOKUP($E185,'R-8क'!$G$10:$AA$1009,4,0),""),"")</f>
        <v/>
      </c>
      <c r="CH185" s="847"/>
      <c r="CI185" s="847"/>
      <c r="CJ185" s="848"/>
      <c r="CK185" s="242" t="str">
        <f>IFERROR(IF($BZ185&gt;=1,VLOOKUP($E185,'R-8क'!$G$10:$AA$1009,6,0),""),"")</f>
        <v/>
      </c>
      <c r="CL185" s="243" t="str">
        <f>IFERROR(IF($BZ185&gt;=1,VLOOKUP($E185,'R-8क'!$G$10:$AA$1009,7,0),""),"")</f>
        <v/>
      </c>
      <c r="CM185" s="544" t="str">
        <f>IFERROR(IF($BZ185&gt;=1,VLOOKUP($E185,'R-8क'!$G$10:$AA$1009,8,0),""),"")</f>
        <v/>
      </c>
      <c r="CN185" s="545"/>
      <c r="CO185" s="849"/>
      <c r="CP185" s="850" t="str">
        <f>IFERROR(IF($BZ185&gt;=1,VLOOKUP($E185,'R-8क'!$G$10:$AA$1009,16,0),""),"")</f>
        <v/>
      </c>
      <c r="CQ185" s="850"/>
      <c r="CR185" s="850"/>
      <c r="CS185" s="851"/>
      <c r="CT185" s="851"/>
      <c r="CU185" s="31"/>
      <c r="CV185" s="31"/>
      <c r="CW185" s="31"/>
      <c r="CX185" s="31"/>
      <c r="CY185" s="31"/>
      <c r="CZ185" s="31"/>
      <c r="DA185" s="31"/>
      <c r="DB185" s="31"/>
      <c r="DC185" s="31"/>
      <c r="DD185" s="31"/>
      <c r="DE185" s="31"/>
      <c r="DF185" s="31"/>
      <c r="DG185" s="31"/>
      <c r="DH185" s="31"/>
      <c r="DI185" s="31"/>
      <c r="DJ185" s="31"/>
      <c r="DK185" s="31"/>
      <c r="DL185" s="31"/>
      <c r="DM185" s="31"/>
      <c r="DN185" s="31"/>
      <c r="DO185" s="31"/>
      <c r="DP185" s="97">
        <v>169</v>
      </c>
      <c r="DQ185" s="97">
        <f t="shared" si="127"/>
        <v>0</v>
      </c>
      <c r="DR185" s="97">
        <f t="shared" si="128"/>
        <v>0</v>
      </c>
      <c r="DS185" s="97">
        <f t="shared" si="129"/>
        <v>0</v>
      </c>
      <c r="DT185" s="97">
        <f t="shared" si="130"/>
        <v>0</v>
      </c>
      <c r="DU185" s="4">
        <f t="shared" si="105"/>
        <v>200</v>
      </c>
      <c r="DV185" s="4">
        <f t="shared" si="106"/>
        <v>0</v>
      </c>
      <c r="DW185" s="4">
        <f t="shared" si="107"/>
        <v>0</v>
      </c>
      <c r="DX185" s="4">
        <f t="shared" si="108"/>
        <v>0</v>
      </c>
    </row>
    <row r="186" spans="1:128" ht="24" customHeight="1" x14ac:dyDescent="0.25">
      <c r="A186" s="4">
        <f t="shared" si="122"/>
        <v>94</v>
      </c>
      <c r="B186" s="4">
        <f>IFERROR(IF($A$5&gt;=A186,SMALL('R-6'!$F$8:$F$1008,$A$6+A186),0),0)</f>
        <v>0</v>
      </c>
      <c r="C186" s="4">
        <f>IFERROR(IF(B$5&gt;=$A186,SMALL('R-7'!$G$9:$G$1008,B$6+$A186),0),0)</f>
        <v>0</v>
      </c>
      <c r="D186" s="4">
        <f>IFERROR(IF(C$5&gt;=$A186,SMALL('R-8'!$F$13:$F$1012,C$6+$A186),0),0)</f>
        <v>0</v>
      </c>
      <c r="E186" s="4">
        <f>IFERROR(IF(D$5&gt;=$A186,SMALL('R-8क'!$F$10:$F$1009,D$6+$A186),0),0)</f>
        <v>0</v>
      </c>
      <c r="F186" s="4">
        <f t="shared" si="109"/>
        <v>0</v>
      </c>
      <c r="G186" s="4">
        <f t="shared" si="119"/>
        <v>0</v>
      </c>
      <c r="H186" s="4">
        <f t="shared" si="120"/>
        <v>0</v>
      </c>
      <c r="I186" s="4">
        <f t="shared" si="121"/>
        <v>0</v>
      </c>
      <c r="O186" s="241">
        <f t="shared" si="123"/>
        <v>0</v>
      </c>
      <c r="P186" s="894">
        <f>IFERROR(IF($O186&gt;=1,VLOOKUP($B186,'R-6'!$G$8:$AL$1008,2,0),0),0)</f>
        <v>0</v>
      </c>
      <c r="Q186" s="895"/>
      <c r="R186" s="896"/>
      <c r="S186" s="846" t="str">
        <f>IFERROR(IF($O186&gt;=1,VLOOKUP($B186,'R-6'!$G$8:$AL$1008,4,0),""),"")</f>
        <v/>
      </c>
      <c r="T186" s="847"/>
      <c r="U186" s="848"/>
      <c r="V186" s="846" t="str">
        <f>IFERROR(IF($O186&gt;=1,VLOOKUP($B186,'R-6'!$G$8:$AL$1008,6,0),""),"")</f>
        <v/>
      </c>
      <c r="W186" s="897"/>
      <c r="X186" s="897"/>
      <c r="Y186" s="884" t="str">
        <f>IFERROR(IF($O186&gt;=1,VLOOKUP($B186,'R-6'!$G$8:$AL$1008,8,0),""),"")</f>
        <v/>
      </c>
      <c r="Z186" s="898"/>
      <c r="AA186" s="544" t="str">
        <f>IFERROR(IF($O186&gt;=1,VLOOKUP($B186,'R-6'!$G$8:$AL$1008,28,0),""),"")</f>
        <v/>
      </c>
      <c r="AB186" s="545"/>
      <c r="AC186" s="849"/>
      <c r="AD186" s="883"/>
      <c r="AE186" s="884"/>
      <c r="AF186" s="885"/>
      <c r="AG186" s="883"/>
      <c r="AH186" s="884"/>
      <c r="AI186" s="885"/>
      <c r="AJ186" s="241">
        <f t="shared" si="124"/>
        <v>0</v>
      </c>
      <c r="AK186" s="894">
        <f>IFERROR(IF($AJ186&gt;=1,VLOOKUP($C186,'R-7'!$H$9:$AD$1008,2,0),0),0)</f>
        <v>0</v>
      </c>
      <c r="AL186" s="895"/>
      <c r="AM186" s="896"/>
      <c r="AN186" s="846" t="str">
        <f>IFERROR(IF($AJ186&gt;=1,VLOOKUP($C186,'R-7'!$H$9:$AD$1008,4,0),""),"")</f>
        <v/>
      </c>
      <c r="AO186" s="847"/>
      <c r="AP186" s="848"/>
      <c r="AQ186" s="241" t="str">
        <f>IFERROR(IF($AJ186&gt;=1,VLOOKUP($C186,'R-7'!$H$9:$AD$1008,6,0),""),"")</f>
        <v/>
      </c>
      <c r="AR186" s="883" t="str">
        <f>IFERROR(IF($AJ186&gt;=1,VLOOKUP($C186,'R-7'!$H$9:$AD$1008,7,0),""),"")</f>
        <v/>
      </c>
      <c r="AS186" s="885"/>
      <c r="AT186" s="846" t="str">
        <f>IFERROR(IF($AJ186&gt;=1,VLOOKUP($C186,'R-7'!$H$9:$AD$1008,9,0),""),"")</f>
        <v/>
      </c>
      <c r="AU186" s="847"/>
      <c r="AV186" s="848"/>
      <c r="AW186" s="844" t="str">
        <f>IFERROR(IF($AJ186&gt;=1,VLOOKUP($C186,'R-7'!$H$9:$AD$1008,14,0),""),"")</f>
        <v/>
      </c>
      <c r="AX186" s="844"/>
      <c r="AY186" s="844"/>
      <c r="AZ186" s="844"/>
      <c r="BA186" s="844"/>
      <c r="BB186" s="844"/>
      <c r="BC186" s="844"/>
      <c r="BD186" s="844"/>
      <c r="BE186" s="241">
        <f t="shared" si="125"/>
        <v>0</v>
      </c>
      <c r="BF186" s="845">
        <f>IFERROR(IF($BE186&gt;=1,VLOOKUP($D186,'R-8'!$G$13:$AG$1012,2,0),0),0)</f>
        <v>0</v>
      </c>
      <c r="BG186" s="845"/>
      <c r="BH186" s="845"/>
      <c r="BI186" s="846" t="str">
        <f>IFERROR(IF($BE186&gt;=1,VLOOKUP($D186,'R-8'!$G$13:$AG$1012,3,0),""),"")</f>
        <v/>
      </c>
      <c r="BJ186" s="847"/>
      <c r="BK186" s="847"/>
      <c r="BL186" s="848"/>
      <c r="BM186" s="844" t="str">
        <f>IFERROR(IF($BE186&gt;=1,VLOOKUP($D186,'R-8'!$G$13:$AG$1012,5,0),""),"")</f>
        <v/>
      </c>
      <c r="BN186" s="844"/>
      <c r="BO186" s="844" t="str">
        <f>IFERROR(IF($BE186&gt;=1,VLOOKUP($D186,'R-8'!$G$13:$AG$1012,6,0),""),"")</f>
        <v/>
      </c>
      <c r="BP186" s="844"/>
      <c r="BQ186" s="846" t="str">
        <f>IFERROR(IF($BE186&gt;=1,VLOOKUP($D186,'R-8'!$G$13:$AG$1012,2,0),""),"")</f>
        <v/>
      </c>
      <c r="BR186" s="847"/>
      <c r="BS186" s="848"/>
      <c r="BT186" s="844"/>
      <c r="BU186" s="844"/>
      <c r="BV186" s="844"/>
      <c r="BW186" s="844"/>
      <c r="BX186" s="844"/>
      <c r="BY186" s="844"/>
      <c r="BZ186" s="241">
        <f t="shared" si="126"/>
        <v>0</v>
      </c>
      <c r="CA186" s="845">
        <f>IFERROR(IF($BZ186&gt;=1,VLOOKUP($E186,'R-8क'!$G$10:$AA$1009,2,0),0),0)</f>
        <v>0</v>
      </c>
      <c r="CB186" s="845"/>
      <c r="CC186" s="845"/>
      <c r="CD186" s="846" t="str">
        <f>IFERROR(IF($BZ186&gt;=1,VLOOKUP($E186,'R-8क'!$G$10:$AA$1009,3,0),""),"")</f>
        <v/>
      </c>
      <c r="CE186" s="847"/>
      <c r="CF186" s="848"/>
      <c r="CG186" s="846" t="str">
        <f>IFERROR(IF($BZ186&gt;=1,VLOOKUP($E186,'R-8क'!$G$10:$AA$1009,4,0),""),"")</f>
        <v/>
      </c>
      <c r="CH186" s="847"/>
      <c r="CI186" s="847"/>
      <c r="CJ186" s="848"/>
      <c r="CK186" s="242" t="str">
        <f>IFERROR(IF($BZ186&gt;=1,VLOOKUP($E186,'R-8क'!$G$10:$AA$1009,6,0),""),"")</f>
        <v/>
      </c>
      <c r="CL186" s="243" t="str">
        <f>IFERROR(IF($BZ186&gt;=1,VLOOKUP($E186,'R-8क'!$G$10:$AA$1009,7,0),""),"")</f>
        <v/>
      </c>
      <c r="CM186" s="544" t="str">
        <f>IFERROR(IF($BZ186&gt;=1,VLOOKUP($E186,'R-8क'!$G$10:$AA$1009,8,0),""),"")</f>
        <v/>
      </c>
      <c r="CN186" s="545"/>
      <c r="CO186" s="849"/>
      <c r="CP186" s="850" t="str">
        <f>IFERROR(IF($BZ186&gt;=1,VLOOKUP($E186,'R-8क'!$G$10:$AA$1009,16,0),""),"")</f>
        <v/>
      </c>
      <c r="CQ186" s="850"/>
      <c r="CR186" s="850"/>
      <c r="CS186" s="851"/>
      <c r="CT186" s="851"/>
      <c r="CU186" s="31"/>
      <c r="CV186" s="31"/>
      <c r="CW186" s="31"/>
      <c r="CX186" s="31"/>
      <c r="CY186" s="31"/>
      <c r="CZ186" s="31"/>
      <c r="DA186" s="31"/>
      <c r="DB186" s="31"/>
      <c r="DC186" s="31"/>
      <c r="DD186" s="31"/>
      <c r="DE186" s="31"/>
      <c r="DF186" s="31"/>
      <c r="DG186" s="31"/>
      <c r="DH186" s="31"/>
      <c r="DI186" s="31"/>
      <c r="DJ186" s="31"/>
      <c r="DK186" s="31"/>
      <c r="DL186" s="31"/>
      <c r="DM186" s="31"/>
      <c r="DN186" s="31"/>
      <c r="DO186" s="31"/>
      <c r="DP186" s="97">
        <v>170</v>
      </c>
      <c r="DQ186" s="97">
        <f t="shared" si="127"/>
        <v>0</v>
      </c>
      <c r="DR186" s="97">
        <f t="shared" si="128"/>
        <v>0</v>
      </c>
      <c r="DS186" s="97">
        <f t="shared" si="129"/>
        <v>0</v>
      </c>
      <c r="DT186" s="97">
        <f t="shared" si="130"/>
        <v>0</v>
      </c>
      <c r="DU186" s="4">
        <f t="shared" si="105"/>
        <v>200</v>
      </c>
      <c r="DV186" s="4">
        <f t="shared" si="106"/>
        <v>0</v>
      </c>
      <c r="DW186" s="4">
        <f t="shared" si="107"/>
        <v>0</v>
      </c>
      <c r="DX186" s="4">
        <f t="shared" si="108"/>
        <v>0</v>
      </c>
    </row>
    <row r="187" spans="1:128" ht="24" customHeight="1" x14ac:dyDescent="0.25">
      <c r="A187" s="4">
        <f t="shared" si="122"/>
        <v>95</v>
      </c>
      <c r="B187" s="4">
        <f>IFERROR(IF($A$5&gt;=A187,SMALL('R-6'!$F$8:$F$1008,$A$6+A187),0),0)</f>
        <v>0</v>
      </c>
      <c r="C187" s="4">
        <f>IFERROR(IF(B$5&gt;=$A187,SMALL('R-7'!$G$9:$G$1008,B$6+$A187),0),0)</f>
        <v>0</v>
      </c>
      <c r="D187" s="4">
        <f>IFERROR(IF(C$5&gt;=$A187,SMALL('R-8'!$F$13:$F$1012,C$6+$A187),0),0)</f>
        <v>0</v>
      </c>
      <c r="E187" s="4">
        <f>IFERROR(IF(D$5&gt;=$A187,SMALL('R-8क'!$F$10:$F$1009,D$6+$A187),0),0)</f>
        <v>0</v>
      </c>
      <c r="F187" s="4">
        <f t="shared" si="109"/>
        <v>0</v>
      </c>
      <c r="G187" s="4">
        <f t="shared" si="119"/>
        <v>0</v>
      </c>
      <c r="H187" s="4">
        <f t="shared" si="120"/>
        <v>0</v>
      </c>
      <c r="I187" s="4">
        <f t="shared" si="121"/>
        <v>0</v>
      </c>
      <c r="O187" s="241">
        <f t="shared" si="123"/>
        <v>0</v>
      </c>
      <c r="P187" s="894">
        <f>IFERROR(IF($O187&gt;=1,VLOOKUP($B187,'R-6'!$G$8:$AL$1008,2,0),0),0)</f>
        <v>0</v>
      </c>
      <c r="Q187" s="895"/>
      <c r="R187" s="896"/>
      <c r="S187" s="846" t="str">
        <f>IFERROR(IF($O187&gt;=1,VLOOKUP($B187,'R-6'!$G$8:$AL$1008,4,0),""),"")</f>
        <v/>
      </c>
      <c r="T187" s="847"/>
      <c r="U187" s="848"/>
      <c r="V187" s="846" t="str">
        <f>IFERROR(IF($O187&gt;=1,VLOOKUP($B187,'R-6'!$G$8:$AL$1008,6,0),""),"")</f>
        <v/>
      </c>
      <c r="W187" s="897"/>
      <c r="X187" s="897"/>
      <c r="Y187" s="884" t="str">
        <f>IFERROR(IF($O187&gt;=1,VLOOKUP($B187,'R-6'!$G$8:$AL$1008,8,0),""),"")</f>
        <v/>
      </c>
      <c r="Z187" s="898"/>
      <c r="AA187" s="544" t="str">
        <f>IFERROR(IF($O187&gt;=1,VLOOKUP($B187,'R-6'!$G$8:$AL$1008,28,0),""),"")</f>
        <v/>
      </c>
      <c r="AB187" s="545"/>
      <c r="AC187" s="849"/>
      <c r="AD187" s="883"/>
      <c r="AE187" s="884"/>
      <c r="AF187" s="885"/>
      <c r="AG187" s="883"/>
      <c r="AH187" s="884"/>
      <c r="AI187" s="885"/>
      <c r="AJ187" s="241">
        <f t="shared" si="124"/>
        <v>0</v>
      </c>
      <c r="AK187" s="894">
        <f>IFERROR(IF($AJ187&gt;=1,VLOOKUP($C187,'R-7'!$H$9:$AD$1008,2,0),0),0)</f>
        <v>0</v>
      </c>
      <c r="AL187" s="895"/>
      <c r="AM187" s="896"/>
      <c r="AN187" s="846" t="str">
        <f>IFERROR(IF($AJ187&gt;=1,VLOOKUP($C187,'R-7'!$H$9:$AD$1008,4,0),""),"")</f>
        <v/>
      </c>
      <c r="AO187" s="847"/>
      <c r="AP187" s="848"/>
      <c r="AQ187" s="241" t="str">
        <f>IFERROR(IF($AJ187&gt;=1,VLOOKUP($C187,'R-7'!$H$9:$AD$1008,6,0),""),"")</f>
        <v/>
      </c>
      <c r="AR187" s="883" t="str">
        <f>IFERROR(IF($AJ187&gt;=1,VLOOKUP($C187,'R-7'!$H$9:$AD$1008,7,0),""),"")</f>
        <v/>
      </c>
      <c r="AS187" s="885"/>
      <c r="AT187" s="846" t="str">
        <f>IFERROR(IF($AJ187&gt;=1,VLOOKUP($C187,'R-7'!$H$9:$AD$1008,9,0),""),"")</f>
        <v/>
      </c>
      <c r="AU187" s="847"/>
      <c r="AV187" s="848"/>
      <c r="AW187" s="844" t="str">
        <f>IFERROR(IF($AJ187&gt;=1,VLOOKUP($C187,'R-7'!$H$9:$AD$1008,14,0),""),"")</f>
        <v/>
      </c>
      <c r="AX187" s="844"/>
      <c r="AY187" s="844"/>
      <c r="AZ187" s="844"/>
      <c r="BA187" s="844"/>
      <c r="BB187" s="844"/>
      <c r="BC187" s="844"/>
      <c r="BD187" s="844"/>
      <c r="BE187" s="241">
        <f t="shared" si="125"/>
        <v>0</v>
      </c>
      <c r="BF187" s="845">
        <f>IFERROR(IF($BE187&gt;=1,VLOOKUP($D187,'R-8'!$G$13:$AG$1012,2,0),0),0)</f>
        <v>0</v>
      </c>
      <c r="BG187" s="845"/>
      <c r="BH187" s="845"/>
      <c r="BI187" s="846" t="str">
        <f>IFERROR(IF($BE187&gt;=1,VLOOKUP($D187,'R-8'!$G$13:$AG$1012,3,0),""),"")</f>
        <v/>
      </c>
      <c r="BJ187" s="847"/>
      <c r="BK187" s="847"/>
      <c r="BL187" s="848"/>
      <c r="BM187" s="844" t="str">
        <f>IFERROR(IF($BE187&gt;=1,VLOOKUP($D187,'R-8'!$G$13:$AG$1012,5,0),""),"")</f>
        <v/>
      </c>
      <c r="BN187" s="844"/>
      <c r="BO187" s="844" t="str">
        <f>IFERROR(IF($BE187&gt;=1,VLOOKUP($D187,'R-8'!$G$13:$AG$1012,6,0),""),"")</f>
        <v/>
      </c>
      <c r="BP187" s="844"/>
      <c r="BQ187" s="846" t="str">
        <f>IFERROR(IF($BE187&gt;=1,VLOOKUP($D187,'R-8'!$G$13:$AG$1012,2,0),""),"")</f>
        <v/>
      </c>
      <c r="BR187" s="847"/>
      <c r="BS187" s="848"/>
      <c r="BT187" s="844"/>
      <c r="BU187" s="844"/>
      <c r="BV187" s="844"/>
      <c r="BW187" s="844"/>
      <c r="BX187" s="844"/>
      <c r="BY187" s="844"/>
      <c r="BZ187" s="241">
        <f t="shared" si="126"/>
        <v>0</v>
      </c>
      <c r="CA187" s="845">
        <f>IFERROR(IF($BZ187&gt;=1,VLOOKUP($E187,'R-8क'!$G$10:$AA$1009,2,0),0),0)</f>
        <v>0</v>
      </c>
      <c r="CB187" s="845"/>
      <c r="CC187" s="845"/>
      <c r="CD187" s="846" t="str">
        <f>IFERROR(IF($BZ187&gt;=1,VLOOKUP($E187,'R-8क'!$G$10:$AA$1009,3,0),""),"")</f>
        <v/>
      </c>
      <c r="CE187" s="847"/>
      <c r="CF187" s="848"/>
      <c r="CG187" s="846" t="str">
        <f>IFERROR(IF($BZ187&gt;=1,VLOOKUP($E187,'R-8क'!$G$10:$AA$1009,4,0),""),"")</f>
        <v/>
      </c>
      <c r="CH187" s="847"/>
      <c r="CI187" s="847"/>
      <c r="CJ187" s="848"/>
      <c r="CK187" s="242" t="str">
        <f>IFERROR(IF($BZ187&gt;=1,VLOOKUP($E187,'R-8क'!$G$10:$AA$1009,6,0),""),"")</f>
        <v/>
      </c>
      <c r="CL187" s="243" t="str">
        <f>IFERROR(IF($BZ187&gt;=1,VLOOKUP($E187,'R-8क'!$G$10:$AA$1009,7,0),""),"")</f>
        <v/>
      </c>
      <c r="CM187" s="544" t="str">
        <f>IFERROR(IF($BZ187&gt;=1,VLOOKUP($E187,'R-8क'!$G$10:$AA$1009,8,0),""),"")</f>
        <v/>
      </c>
      <c r="CN187" s="545"/>
      <c r="CO187" s="849"/>
      <c r="CP187" s="850" t="str">
        <f>IFERROR(IF($BZ187&gt;=1,VLOOKUP($E187,'R-8क'!$G$10:$AA$1009,16,0),""),"")</f>
        <v/>
      </c>
      <c r="CQ187" s="850"/>
      <c r="CR187" s="850"/>
      <c r="CS187" s="851"/>
      <c r="CT187" s="851"/>
      <c r="CU187" s="31"/>
      <c r="CV187" s="31"/>
      <c r="CW187" s="31"/>
      <c r="CX187" s="31"/>
      <c r="CY187" s="31"/>
      <c r="CZ187" s="31"/>
      <c r="DA187" s="31"/>
      <c r="DB187" s="31"/>
      <c r="DC187" s="31"/>
      <c r="DD187" s="31"/>
      <c r="DE187" s="31"/>
      <c r="DF187" s="31"/>
      <c r="DG187" s="31"/>
      <c r="DH187" s="31"/>
      <c r="DI187" s="31"/>
      <c r="DJ187" s="31"/>
      <c r="DK187" s="31"/>
      <c r="DL187" s="31"/>
      <c r="DM187" s="31"/>
      <c r="DN187" s="31"/>
      <c r="DO187" s="31"/>
      <c r="DP187" s="97">
        <v>171</v>
      </c>
      <c r="DQ187" s="97">
        <f t="shared" si="127"/>
        <v>0</v>
      </c>
      <c r="DR187" s="97">
        <f t="shared" si="128"/>
        <v>0</v>
      </c>
      <c r="DS187" s="97">
        <f t="shared" si="129"/>
        <v>0</v>
      </c>
      <c r="DT187" s="97">
        <f t="shared" si="130"/>
        <v>0</v>
      </c>
      <c r="DU187" s="4">
        <f t="shared" si="105"/>
        <v>200</v>
      </c>
      <c r="DV187" s="4">
        <f t="shared" si="106"/>
        <v>0</v>
      </c>
      <c r="DW187" s="4">
        <f t="shared" si="107"/>
        <v>0</v>
      </c>
      <c r="DX187" s="4">
        <f t="shared" si="108"/>
        <v>0</v>
      </c>
    </row>
    <row r="188" spans="1:128" ht="24" customHeight="1" x14ac:dyDescent="0.25">
      <c r="A188" s="4">
        <f t="shared" si="122"/>
        <v>96</v>
      </c>
      <c r="B188" s="4">
        <f>IFERROR(IF($A$5&gt;=A188,SMALL('R-6'!$F$8:$F$1008,$A$6+A188),0),0)</f>
        <v>0</v>
      </c>
      <c r="C188" s="4">
        <f>IFERROR(IF(B$5&gt;=$A188,SMALL('R-7'!$G$9:$G$1008,B$6+$A188),0),0)</f>
        <v>0</v>
      </c>
      <c r="D188" s="4">
        <f>IFERROR(IF(C$5&gt;=$A188,SMALL('R-8'!$F$13:$F$1012,C$6+$A188),0),0)</f>
        <v>0</v>
      </c>
      <c r="E188" s="4">
        <f>IFERROR(IF(D$5&gt;=$A188,SMALL('R-8क'!$F$10:$F$1009,D$6+$A188),0),0)</f>
        <v>0</v>
      </c>
      <c r="F188" s="4">
        <f t="shared" si="109"/>
        <v>0</v>
      </c>
      <c r="G188" s="4">
        <f t="shared" si="119"/>
        <v>0</v>
      </c>
      <c r="H188" s="4">
        <f t="shared" si="120"/>
        <v>0</v>
      </c>
      <c r="I188" s="4">
        <f t="shared" si="121"/>
        <v>0</v>
      </c>
      <c r="O188" s="241">
        <f t="shared" si="123"/>
        <v>0</v>
      </c>
      <c r="P188" s="894">
        <f>IFERROR(IF($O188&gt;=1,VLOOKUP($B188,'R-6'!$G$8:$AL$1008,2,0),0),0)</f>
        <v>0</v>
      </c>
      <c r="Q188" s="895"/>
      <c r="R188" s="896"/>
      <c r="S188" s="846" t="str">
        <f>IFERROR(IF($O188&gt;=1,VLOOKUP($B188,'R-6'!$G$8:$AL$1008,4,0),""),"")</f>
        <v/>
      </c>
      <c r="T188" s="847"/>
      <c r="U188" s="848"/>
      <c r="V188" s="846" t="str">
        <f>IFERROR(IF($O188&gt;=1,VLOOKUP($B188,'R-6'!$G$8:$AL$1008,6,0),""),"")</f>
        <v/>
      </c>
      <c r="W188" s="897"/>
      <c r="X188" s="897"/>
      <c r="Y188" s="884" t="str">
        <f>IFERROR(IF($O188&gt;=1,VLOOKUP($B188,'R-6'!$G$8:$AL$1008,8,0),""),"")</f>
        <v/>
      </c>
      <c r="Z188" s="898"/>
      <c r="AA188" s="544" t="str">
        <f>IFERROR(IF($O188&gt;=1,VLOOKUP($B188,'R-6'!$G$8:$AL$1008,28,0),""),"")</f>
        <v/>
      </c>
      <c r="AB188" s="545"/>
      <c r="AC188" s="849"/>
      <c r="AD188" s="883"/>
      <c r="AE188" s="884"/>
      <c r="AF188" s="885"/>
      <c r="AG188" s="883"/>
      <c r="AH188" s="884"/>
      <c r="AI188" s="885"/>
      <c r="AJ188" s="241">
        <f t="shared" si="124"/>
        <v>0</v>
      </c>
      <c r="AK188" s="894">
        <f>IFERROR(IF($AJ188&gt;=1,VLOOKUP($C188,'R-7'!$H$9:$AD$1008,2,0),0),0)</f>
        <v>0</v>
      </c>
      <c r="AL188" s="895"/>
      <c r="AM188" s="896"/>
      <c r="AN188" s="846" t="str">
        <f>IFERROR(IF($AJ188&gt;=1,VLOOKUP($C188,'R-7'!$H$9:$AD$1008,4,0),""),"")</f>
        <v/>
      </c>
      <c r="AO188" s="847"/>
      <c r="AP188" s="848"/>
      <c r="AQ188" s="241" t="str">
        <f>IFERROR(IF($AJ188&gt;=1,VLOOKUP($C188,'R-7'!$H$9:$AD$1008,6,0),""),"")</f>
        <v/>
      </c>
      <c r="AR188" s="883" t="str">
        <f>IFERROR(IF($AJ188&gt;=1,VLOOKUP($C188,'R-7'!$H$9:$AD$1008,7,0),""),"")</f>
        <v/>
      </c>
      <c r="AS188" s="885"/>
      <c r="AT188" s="846" t="str">
        <f>IFERROR(IF($AJ188&gt;=1,VLOOKUP($C188,'R-7'!$H$9:$AD$1008,9,0),""),"")</f>
        <v/>
      </c>
      <c r="AU188" s="847"/>
      <c r="AV188" s="848"/>
      <c r="AW188" s="844" t="str">
        <f>IFERROR(IF($AJ188&gt;=1,VLOOKUP($C188,'R-7'!$H$9:$AD$1008,14,0),""),"")</f>
        <v/>
      </c>
      <c r="AX188" s="844"/>
      <c r="AY188" s="844"/>
      <c r="AZ188" s="844"/>
      <c r="BA188" s="844"/>
      <c r="BB188" s="844"/>
      <c r="BC188" s="844"/>
      <c r="BD188" s="844"/>
      <c r="BE188" s="241">
        <f t="shared" si="125"/>
        <v>0</v>
      </c>
      <c r="BF188" s="845">
        <f>IFERROR(IF($BE188&gt;=1,VLOOKUP($D188,'R-8'!$G$13:$AG$1012,2,0),0),0)</f>
        <v>0</v>
      </c>
      <c r="BG188" s="845"/>
      <c r="BH188" s="845"/>
      <c r="BI188" s="846" t="str">
        <f>IFERROR(IF($BE188&gt;=1,VLOOKUP($D188,'R-8'!$G$13:$AG$1012,3,0),""),"")</f>
        <v/>
      </c>
      <c r="BJ188" s="847"/>
      <c r="BK188" s="847"/>
      <c r="BL188" s="848"/>
      <c r="BM188" s="844" t="str">
        <f>IFERROR(IF($BE188&gt;=1,VLOOKUP($D188,'R-8'!$G$13:$AG$1012,5,0),""),"")</f>
        <v/>
      </c>
      <c r="BN188" s="844"/>
      <c r="BO188" s="844" t="str">
        <f>IFERROR(IF($BE188&gt;=1,VLOOKUP($D188,'R-8'!$G$13:$AG$1012,6,0),""),"")</f>
        <v/>
      </c>
      <c r="BP188" s="844"/>
      <c r="BQ188" s="846" t="str">
        <f>IFERROR(IF($BE188&gt;=1,VLOOKUP($D188,'R-8'!$G$13:$AG$1012,2,0),""),"")</f>
        <v/>
      </c>
      <c r="BR188" s="847"/>
      <c r="BS188" s="848"/>
      <c r="BT188" s="844"/>
      <c r="BU188" s="844"/>
      <c r="BV188" s="844"/>
      <c r="BW188" s="844"/>
      <c r="BX188" s="844"/>
      <c r="BY188" s="844"/>
      <c r="BZ188" s="241">
        <f t="shared" si="126"/>
        <v>0</v>
      </c>
      <c r="CA188" s="845">
        <f>IFERROR(IF($BZ188&gt;=1,VLOOKUP($E188,'R-8क'!$G$10:$AA$1009,2,0),0),0)</f>
        <v>0</v>
      </c>
      <c r="CB188" s="845"/>
      <c r="CC188" s="845"/>
      <c r="CD188" s="846" t="str">
        <f>IFERROR(IF($BZ188&gt;=1,VLOOKUP($E188,'R-8क'!$G$10:$AA$1009,3,0),""),"")</f>
        <v/>
      </c>
      <c r="CE188" s="847"/>
      <c r="CF188" s="848"/>
      <c r="CG188" s="846" t="str">
        <f>IFERROR(IF($BZ188&gt;=1,VLOOKUP($E188,'R-8क'!$G$10:$AA$1009,4,0),""),"")</f>
        <v/>
      </c>
      <c r="CH188" s="847"/>
      <c r="CI188" s="847"/>
      <c r="CJ188" s="848"/>
      <c r="CK188" s="242" t="str">
        <f>IFERROR(IF($BZ188&gt;=1,VLOOKUP($E188,'R-8क'!$G$10:$AA$1009,6,0),""),"")</f>
        <v/>
      </c>
      <c r="CL188" s="243" t="str">
        <f>IFERROR(IF($BZ188&gt;=1,VLOOKUP($E188,'R-8क'!$G$10:$AA$1009,7,0),""),"")</f>
        <v/>
      </c>
      <c r="CM188" s="544" t="str">
        <f>IFERROR(IF($BZ188&gt;=1,VLOOKUP($E188,'R-8क'!$G$10:$AA$1009,8,0),""),"")</f>
        <v/>
      </c>
      <c r="CN188" s="545"/>
      <c r="CO188" s="849"/>
      <c r="CP188" s="850" t="str">
        <f>IFERROR(IF($BZ188&gt;=1,VLOOKUP($E188,'R-8क'!$G$10:$AA$1009,16,0),""),"")</f>
        <v/>
      </c>
      <c r="CQ188" s="850"/>
      <c r="CR188" s="850"/>
      <c r="CS188" s="851"/>
      <c r="CT188" s="851"/>
      <c r="CU188" s="31"/>
      <c r="CV188" s="31"/>
      <c r="CW188" s="31"/>
      <c r="CX188" s="31"/>
      <c r="CY188" s="31"/>
      <c r="CZ188" s="31"/>
      <c r="DA188" s="31"/>
      <c r="DB188" s="31"/>
      <c r="DC188" s="31"/>
      <c r="DD188" s="31"/>
      <c r="DE188" s="31"/>
      <c r="DF188" s="31"/>
      <c r="DG188" s="31"/>
      <c r="DH188" s="31"/>
      <c r="DI188" s="31"/>
      <c r="DJ188" s="31"/>
      <c r="DK188" s="31"/>
      <c r="DL188" s="31"/>
      <c r="DM188" s="31"/>
      <c r="DN188" s="31"/>
      <c r="DO188" s="31"/>
      <c r="DP188" s="97">
        <v>172</v>
      </c>
      <c r="DQ188" s="97">
        <f t="shared" si="127"/>
        <v>0</v>
      </c>
      <c r="DR188" s="97">
        <f t="shared" si="128"/>
        <v>0</v>
      </c>
      <c r="DS188" s="97">
        <f t="shared" si="129"/>
        <v>0</v>
      </c>
      <c r="DT188" s="97">
        <f t="shared" si="130"/>
        <v>0</v>
      </c>
      <c r="DU188" s="4">
        <f t="shared" si="105"/>
        <v>200</v>
      </c>
      <c r="DV188" s="4">
        <f t="shared" si="106"/>
        <v>0</v>
      </c>
      <c r="DW188" s="4">
        <f t="shared" si="107"/>
        <v>0</v>
      </c>
      <c r="DX188" s="4">
        <f t="shared" si="108"/>
        <v>0</v>
      </c>
    </row>
    <row r="189" spans="1:128" ht="24" customHeight="1" x14ac:dyDescent="0.25">
      <c r="A189" s="4">
        <f t="shared" si="122"/>
        <v>97</v>
      </c>
      <c r="B189" s="4">
        <f>IFERROR(IF($A$5&gt;=A189,SMALL('R-6'!$F$8:$F$1008,$A$6+A189),0),0)</f>
        <v>0</v>
      </c>
      <c r="C189" s="4">
        <f>IFERROR(IF(B$5&gt;=$A189,SMALL('R-7'!$G$9:$G$1008,B$6+$A189),0),0)</f>
        <v>0</v>
      </c>
      <c r="D189" s="4">
        <f>IFERROR(IF(C$5&gt;=$A189,SMALL('R-8'!$F$13:$F$1012,C$6+$A189),0),0)</f>
        <v>0</v>
      </c>
      <c r="E189" s="4">
        <f>IFERROR(IF(D$5&gt;=$A189,SMALL('R-8क'!$F$10:$F$1009,D$6+$A189),0),0)</f>
        <v>0</v>
      </c>
      <c r="F189" s="4">
        <f t="shared" si="109"/>
        <v>0</v>
      </c>
      <c r="G189" s="4">
        <f t="shared" si="119"/>
        <v>0</v>
      </c>
      <c r="H189" s="4">
        <f t="shared" si="120"/>
        <v>0</v>
      </c>
      <c r="I189" s="4">
        <f t="shared" si="121"/>
        <v>0</v>
      </c>
      <c r="O189" s="241">
        <f t="shared" si="123"/>
        <v>0</v>
      </c>
      <c r="P189" s="894">
        <f>IFERROR(IF($O189&gt;=1,VLOOKUP($B189,'R-6'!$G$8:$AL$1008,2,0),0),0)</f>
        <v>0</v>
      </c>
      <c r="Q189" s="895"/>
      <c r="R189" s="896"/>
      <c r="S189" s="846" t="str">
        <f>IFERROR(IF($O189&gt;=1,VLOOKUP($B189,'R-6'!$G$8:$AL$1008,4,0),""),"")</f>
        <v/>
      </c>
      <c r="T189" s="847"/>
      <c r="U189" s="848"/>
      <c r="V189" s="846" t="str">
        <f>IFERROR(IF($O189&gt;=1,VLOOKUP($B189,'R-6'!$G$8:$AL$1008,6,0),""),"")</f>
        <v/>
      </c>
      <c r="W189" s="897"/>
      <c r="X189" s="897"/>
      <c r="Y189" s="884" t="str">
        <f>IFERROR(IF($O189&gt;=1,VLOOKUP($B189,'R-6'!$G$8:$AL$1008,8,0),""),"")</f>
        <v/>
      </c>
      <c r="Z189" s="898"/>
      <c r="AA189" s="544" t="str">
        <f>IFERROR(IF($O189&gt;=1,VLOOKUP($B189,'R-6'!$G$8:$AL$1008,28,0),""),"")</f>
        <v/>
      </c>
      <c r="AB189" s="545"/>
      <c r="AC189" s="849"/>
      <c r="AD189" s="883"/>
      <c r="AE189" s="884"/>
      <c r="AF189" s="885"/>
      <c r="AG189" s="883"/>
      <c r="AH189" s="884"/>
      <c r="AI189" s="885"/>
      <c r="AJ189" s="241">
        <f t="shared" si="124"/>
        <v>0</v>
      </c>
      <c r="AK189" s="894">
        <f>IFERROR(IF($AJ189&gt;=1,VLOOKUP($C189,'R-7'!$H$9:$AD$1008,2,0),0),0)</f>
        <v>0</v>
      </c>
      <c r="AL189" s="895"/>
      <c r="AM189" s="896"/>
      <c r="AN189" s="846" t="str">
        <f>IFERROR(IF($AJ189&gt;=1,VLOOKUP($C189,'R-7'!$H$9:$AD$1008,4,0),""),"")</f>
        <v/>
      </c>
      <c r="AO189" s="847"/>
      <c r="AP189" s="848"/>
      <c r="AQ189" s="241" t="str">
        <f>IFERROR(IF($AJ189&gt;=1,VLOOKUP($C189,'R-7'!$H$9:$AD$1008,6,0),""),"")</f>
        <v/>
      </c>
      <c r="AR189" s="883" t="str">
        <f>IFERROR(IF($AJ189&gt;=1,VLOOKUP($C189,'R-7'!$H$9:$AD$1008,7,0),""),"")</f>
        <v/>
      </c>
      <c r="AS189" s="885"/>
      <c r="AT189" s="846" t="str">
        <f>IFERROR(IF($AJ189&gt;=1,VLOOKUP($C189,'R-7'!$H$9:$AD$1008,9,0),""),"")</f>
        <v/>
      </c>
      <c r="AU189" s="847"/>
      <c r="AV189" s="848"/>
      <c r="AW189" s="844" t="str">
        <f>IFERROR(IF($AJ189&gt;=1,VLOOKUP($C189,'R-7'!$H$9:$AD$1008,14,0),""),"")</f>
        <v/>
      </c>
      <c r="AX189" s="844"/>
      <c r="AY189" s="844"/>
      <c r="AZ189" s="844"/>
      <c r="BA189" s="844"/>
      <c r="BB189" s="844"/>
      <c r="BC189" s="844"/>
      <c r="BD189" s="844"/>
      <c r="BE189" s="241">
        <f t="shared" si="125"/>
        <v>0</v>
      </c>
      <c r="BF189" s="845">
        <f>IFERROR(IF($BE189&gt;=1,VLOOKUP($D189,'R-8'!$G$13:$AG$1012,2,0),0),0)</f>
        <v>0</v>
      </c>
      <c r="BG189" s="845"/>
      <c r="BH189" s="845"/>
      <c r="BI189" s="846" t="str">
        <f>IFERROR(IF($BE189&gt;=1,VLOOKUP($D189,'R-8'!$G$13:$AG$1012,3,0),""),"")</f>
        <v/>
      </c>
      <c r="BJ189" s="847"/>
      <c r="BK189" s="847"/>
      <c r="BL189" s="848"/>
      <c r="BM189" s="844" t="str">
        <f>IFERROR(IF($BE189&gt;=1,VLOOKUP($D189,'R-8'!$G$13:$AG$1012,5,0),""),"")</f>
        <v/>
      </c>
      <c r="BN189" s="844"/>
      <c r="BO189" s="844" t="str">
        <f>IFERROR(IF($BE189&gt;=1,VLOOKUP($D189,'R-8'!$G$13:$AG$1012,6,0),""),"")</f>
        <v/>
      </c>
      <c r="BP189" s="844"/>
      <c r="BQ189" s="846" t="str">
        <f>IFERROR(IF($BE189&gt;=1,VLOOKUP($D189,'R-8'!$G$13:$AG$1012,2,0),""),"")</f>
        <v/>
      </c>
      <c r="BR189" s="847"/>
      <c r="BS189" s="848"/>
      <c r="BT189" s="844"/>
      <c r="BU189" s="844"/>
      <c r="BV189" s="844"/>
      <c r="BW189" s="844"/>
      <c r="BX189" s="844"/>
      <c r="BY189" s="844"/>
      <c r="BZ189" s="241">
        <f t="shared" si="126"/>
        <v>0</v>
      </c>
      <c r="CA189" s="845">
        <f>IFERROR(IF($BZ189&gt;=1,VLOOKUP($E189,'R-8क'!$G$10:$AA$1009,2,0),0),0)</f>
        <v>0</v>
      </c>
      <c r="CB189" s="845"/>
      <c r="CC189" s="845"/>
      <c r="CD189" s="846" t="str">
        <f>IFERROR(IF($BZ189&gt;=1,VLOOKUP($E189,'R-8क'!$G$10:$AA$1009,3,0),""),"")</f>
        <v/>
      </c>
      <c r="CE189" s="847"/>
      <c r="CF189" s="848"/>
      <c r="CG189" s="846" t="str">
        <f>IFERROR(IF($BZ189&gt;=1,VLOOKUP($E189,'R-8क'!$G$10:$AA$1009,4,0),""),"")</f>
        <v/>
      </c>
      <c r="CH189" s="847"/>
      <c r="CI189" s="847"/>
      <c r="CJ189" s="848"/>
      <c r="CK189" s="242" t="str">
        <f>IFERROR(IF($BZ189&gt;=1,VLOOKUP($E189,'R-8क'!$G$10:$AA$1009,6,0),""),"")</f>
        <v/>
      </c>
      <c r="CL189" s="243" t="str">
        <f>IFERROR(IF($BZ189&gt;=1,VLOOKUP($E189,'R-8क'!$G$10:$AA$1009,7,0),""),"")</f>
        <v/>
      </c>
      <c r="CM189" s="544" t="str">
        <f>IFERROR(IF($BZ189&gt;=1,VLOOKUP($E189,'R-8क'!$G$10:$AA$1009,8,0),""),"")</f>
        <v/>
      </c>
      <c r="CN189" s="545"/>
      <c r="CO189" s="849"/>
      <c r="CP189" s="850" t="str">
        <f>IFERROR(IF($BZ189&gt;=1,VLOOKUP($E189,'R-8क'!$G$10:$AA$1009,16,0),""),"")</f>
        <v/>
      </c>
      <c r="CQ189" s="850"/>
      <c r="CR189" s="850"/>
      <c r="CS189" s="851"/>
      <c r="CT189" s="851"/>
      <c r="CU189" s="31"/>
      <c r="CV189" s="31"/>
      <c r="CW189" s="31"/>
      <c r="CX189" s="31"/>
      <c r="CY189" s="31"/>
      <c r="CZ189" s="31"/>
      <c r="DA189" s="31"/>
      <c r="DB189" s="31"/>
      <c r="DC189" s="31"/>
      <c r="DD189" s="31"/>
      <c r="DE189" s="31"/>
      <c r="DF189" s="31"/>
      <c r="DG189" s="31"/>
      <c r="DH189" s="31"/>
      <c r="DI189" s="31"/>
      <c r="DJ189" s="31"/>
      <c r="DK189" s="31"/>
      <c r="DL189" s="31"/>
      <c r="DM189" s="31"/>
      <c r="DN189" s="31"/>
      <c r="DO189" s="31"/>
      <c r="DP189" s="97">
        <v>173</v>
      </c>
      <c r="DQ189" s="97">
        <f t="shared" si="127"/>
        <v>0</v>
      </c>
      <c r="DR189" s="97">
        <f t="shared" si="128"/>
        <v>0</v>
      </c>
      <c r="DS189" s="97">
        <f t="shared" si="129"/>
        <v>0</v>
      </c>
      <c r="DT189" s="97">
        <f t="shared" si="130"/>
        <v>0</v>
      </c>
      <c r="DU189" s="4">
        <f t="shared" si="105"/>
        <v>200</v>
      </c>
      <c r="DV189" s="4">
        <f t="shared" si="106"/>
        <v>0</v>
      </c>
      <c r="DW189" s="4">
        <f t="shared" si="107"/>
        <v>0</v>
      </c>
      <c r="DX189" s="4">
        <f t="shared" si="108"/>
        <v>0</v>
      </c>
    </row>
    <row r="190" spans="1:128" ht="24" customHeight="1" x14ac:dyDescent="0.25">
      <c r="A190" s="4">
        <f t="shared" si="122"/>
        <v>98</v>
      </c>
      <c r="B190" s="4">
        <f>IFERROR(IF($A$5&gt;=A190,SMALL('R-6'!$F$8:$F$1008,$A$6+A190),0),0)</f>
        <v>0</v>
      </c>
      <c r="C190" s="4">
        <f>IFERROR(IF(B$5&gt;=$A190,SMALL('R-7'!$G$9:$G$1008,B$6+$A190),0),0)</f>
        <v>0</v>
      </c>
      <c r="D190" s="4">
        <f>IFERROR(IF(C$5&gt;=$A190,SMALL('R-8'!$F$13:$F$1012,C$6+$A190),0),0)</f>
        <v>0</v>
      </c>
      <c r="E190" s="4">
        <f>IFERROR(IF(D$5&gt;=$A190,SMALL('R-8क'!$F$10:$F$1009,D$6+$A190),0),0)</f>
        <v>0</v>
      </c>
      <c r="F190" s="4">
        <f t="shared" si="109"/>
        <v>0</v>
      </c>
      <c r="G190" s="4">
        <f t="shared" si="119"/>
        <v>0</v>
      </c>
      <c r="H190" s="4">
        <f t="shared" si="120"/>
        <v>0</v>
      </c>
      <c r="I190" s="4">
        <f t="shared" si="121"/>
        <v>0</v>
      </c>
      <c r="O190" s="241">
        <f t="shared" si="123"/>
        <v>0</v>
      </c>
      <c r="P190" s="894">
        <f>IFERROR(IF($O190&gt;=1,VLOOKUP($B190,'R-6'!$G$8:$AL$1008,2,0),0),0)</f>
        <v>0</v>
      </c>
      <c r="Q190" s="895"/>
      <c r="R190" s="896"/>
      <c r="S190" s="846" t="str">
        <f>IFERROR(IF($O190&gt;=1,VLOOKUP($B190,'R-6'!$G$8:$AL$1008,4,0),""),"")</f>
        <v/>
      </c>
      <c r="T190" s="847"/>
      <c r="U190" s="848"/>
      <c r="V190" s="846" t="str">
        <f>IFERROR(IF($O190&gt;=1,VLOOKUP($B190,'R-6'!$G$8:$AL$1008,6,0),""),"")</f>
        <v/>
      </c>
      <c r="W190" s="897"/>
      <c r="X190" s="897"/>
      <c r="Y190" s="884" t="str">
        <f>IFERROR(IF($O190&gt;=1,VLOOKUP($B190,'R-6'!$G$8:$AL$1008,8,0),""),"")</f>
        <v/>
      </c>
      <c r="Z190" s="898"/>
      <c r="AA190" s="544" t="str">
        <f>IFERROR(IF($O190&gt;=1,VLOOKUP($B190,'R-6'!$G$8:$AL$1008,28,0),""),"")</f>
        <v/>
      </c>
      <c r="AB190" s="545"/>
      <c r="AC190" s="849"/>
      <c r="AD190" s="883"/>
      <c r="AE190" s="884"/>
      <c r="AF190" s="885"/>
      <c r="AG190" s="883"/>
      <c r="AH190" s="884"/>
      <c r="AI190" s="885"/>
      <c r="AJ190" s="241">
        <f t="shared" si="124"/>
        <v>0</v>
      </c>
      <c r="AK190" s="894">
        <f>IFERROR(IF($AJ190&gt;=1,VLOOKUP($C190,'R-7'!$H$9:$AD$1008,2,0),0),0)</f>
        <v>0</v>
      </c>
      <c r="AL190" s="895"/>
      <c r="AM190" s="896"/>
      <c r="AN190" s="846" t="str">
        <f>IFERROR(IF($AJ190&gt;=1,VLOOKUP($C190,'R-7'!$H$9:$AD$1008,4,0),""),"")</f>
        <v/>
      </c>
      <c r="AO190" s="847"/>
      <c r="AP190" s="848"/>
      <c r="AQ190" s="241" t="str">
        <f>IFERROR(IF($AJ190&gt;=1,VLOOKUP($C190,'R-7'!$H$9:$AD$1008,6,0),""),"")</f>
        <v/>
      </c>
      <c r="AR190" s="883" t="str">
        <f>IFERROR(IF($AJ190&gt;=1,VLOOKUP($C190,'R-7'!$H$9:$AD$1008,7,0),""),"")</f>
        <v/>
      </c>
      <c r="AS190" s="885"/>
      <c r="AT190" s="846" t="str">
        <f>IFERROR(IF($AJ190&gt;=1,VLOOKUP($C190,'R-7'!$H$9:$AD$1008,9,0),""),"")</f>
        <v/>
      </c>
      <c r="AU190" s="847"/>
      <c r="AV190" s="848"/>
      <c r="AW190" s="844" t="str">
        <f>IFERROR(IF($AJ190&gt;=1,VLOOKUP($C190,'R-7'!$H$9:$AD$1008,14,0),""),"")</f>
        <v/>
      </c>
      <c r="AX190" s="844"/>
      <c r="AY190" s="844"/>
      <c r="AZ190" s="844"/>
      <c r="BA190" s="844"/>
      <c r="BB190" s="844"/>
      <c r="BC190" s="844"/>
      <c r="BD190" s="844"/>
      <c r="BE190" s="241">
        <f t="shared" si="125"/>
        <v>0</v>
      </c>
      <c r="BF190" s="845">
        <f>IFERROR(IF($BE190&gt;=1,VLOOKUP($D190,'R-8'!$G$13:$AG$1012,2,0),0),0)</f>
        <v>0</v>
      </c>
      <c r="BG190" s="845"/>
      <c r="BH190" s="845"/>
      <c r="BI190" s="846" t="str">
        <f>IFERROR(IF($BE190&gt;=1,VLOOKUP($D190,'R-8'!$G$13:$AG$1012,3,0),""),"")</f>
        <v/>
      </c>
      <c r="BJ190" s="847"/>
      <c r="BK190" s="847"/>
      <c r="BL190" s="848"/>
      <c r="BM190" s="844" t="str">
        <f>IFERROR(IF($BE190&gt;=1,VLOOKUP($D190,'R-8'!$G$13:$AG$1012,5,0),""),"")</f>
        <v/>
      </c>
      <c r="BN190" s="844"/>
      <c r="BO190" s="844" t="str">
        <f>IFERROR(IF($BE190&gt;=1,VLOOKUP($D190,'R-8'!$G$13:$AG$1012,6,0),""),"")</f>
        <v/>
      </c>
      <c r="BP190" s="844"/>
      <c r="BQ190" s="846" t="str">
        <f>IFERROR(IF($BE190&gt;=1,VLOOKUP($D190,'R-8'!$G$13:$AG$1012,2,0),""),"")</f>
        <v/>
      </c>
      <c r="BR190" s="847"/>
      <c r="BS190" s="848"/>
      <c r="BT190" s="844"/>
      <c r="BU190" s="844"/>
      <c r="BV190" s="844"/>
      <c r="BW190" s="844"/>
      <c r="BX190" s="844"/>
      <c r="BY190" s="844"/>
      <c r="BZ190" s="241">
        <f t="shared" si="126"/>
        <v>0</v>
      </c>
      <c r="CA190" s="845">
        <f>IFERROR(IF($BZ190&gt;=1,VLOOKUP($E190,'R-8क'!$G$10:$AA$1009,2,0),0),0)</f>
        <v>0</v>
      </c>
      <c r="CB190" s="845"/>
      <c r="CC190" s="845"/>
      <c r="CD190" s="846" t="str">
        <f>IFERROR(IF($BZ190&gt;=1,VLOOKUP($E190,'R-8क'!$G$10:$AA$1009,3,0),""),"")</f>
        <v/>
      </c>
      <c r="CE190" s="847"/>
      <c r="CF190" s="848"/>
      <c r="CG190" s="846" t="str">
        <f>IFERROR(IF($BZ190&gt;=1,VLOOKUP($E190,'R-8क'!$G$10:$AA$1009,4,0),""),"")</f>
        <v/>
      </c>
      <c r="CH190" s="847"/>
      <c r="CI190" s="847"/>
      <c r="CJ190" s="848"/>
      <c r="CK190" s="242" t="str">
        <f>IFERROR(IF($BZ190&gt;=1,VLOOKUP($E190,'R-8क'!$G$10:$AA$1009,6,0),""),"")</f>
        <v/>
      </c>
      <c r="CL190" s="243" t="str">
        <f>IFERROR(IF($BZ190&gt;=1,VLOOKUP($E190,'R-8क'!$G$10:$AA$1009,7,0),""),"")</f>
        <v/>
      </c>
      <c r="CM190" s="544" t="str">
        <f>IFERROR(IF($BZ190&gt;=1,VLOOKUP($E190,'R-8क'!$G$10:$AA$1009,8,0),""),"")</f>
        <v/>
      </c>
      <c r="CN190" s="545"/>
      <c r="CO190" s="849"/>
      <c r="CP190" s="850" t="str">
        <f>IFERROR(IF($BZ190&gt;=1,VLOOKUP($E190,'R-8क'!$G$10:$AA$1009,16,0),""),"")</f>
        <v/>
      </c>
      <c r="CQ190" s="850"/>
      <c r="CR190" s="850"/>
      <c r="CS190" s="851"/>
      <c r="CT190" s="851"/>
      <c r="CU190" s="31"/>
      <c r="CV190" s="31"/>
      <c r="CW190" s="31"/>
      <c r="CX190" s="31"/>
      <c r="CY190" s="31"/>
      <c r="CZ190" s="31"/>
      <c r="DA190" s="31"/>
      <c r="DB190" s="31"/>
      <c r="DC190" s="31"/>
      <c r="DD190" s="31"/>
      <c r="DE190" s="31"/>
      <c r="DF190" s="31"/>
      <c r="DG190" s="31"/>
      <c r="DH190" s="31"/>
      <c r="DI190" s="31"/>
      <c r="DJ190" s="31"/>
      <c r="DK190" s="31"/>
      <c r="DL190" s="31"/>
      <c r="DM190" s="31"/>
      <c r="DN190" s="31"/>
      <c r="DO190" s="31"/>
      <c r="DP190" s="97">
        <v>174</v>
      </c>
      <c r="DQ190" s="97">
        <f t="shared" si="127"/>
        <v>0</v>
      </c>
      <c r="DR190" s="97">
        <f t="shared" si="128"/>
        <v>0</v>
      </c>
      <c r="DS190" s="97">
        <f t="shared" si="129"/>
        <v>0</v>
      </c>
      <c r="DT190" s="97">
        <f t="shared" si="130"/>
        <v>0</v>
      </c>
      <c r="DU190" s="4">
        <f t="shared" si="105"/>
        <v>200</v>
      </c>
      <c r="DV190" s="4">
        <f t="shared" si="106"/>
        <v>0</v>
      </c>
      <c r="DW190" s="4">
        <f t="shared" si="107"/>
        <v>0</v>
      </c>
      <c r="DX190" s="4">
        <f t="shared" si="108"/>
        <v>0</v>
      </c>
    </row>
    <row r="191" spans="1:128" ht="24" customHeight="1" x14ac:dyDescent="0.25">
      <c r="A191" s="4">
        <f t="shared" si="122"/>
        <v>99</v>
      </c>
      <c r="B191" s="4">
        <f>IFERROR(IF($A$5&gt;=A191,SMALL('R-6'!$F$8:$F$1008,$A$6+A191),0),0)</f>
        <v>0</v>
      </c>
      <c r="C191" s="4">
        <f>IFERROR(IF(B$5&gt;=$A191,SMALL('R-7'!$G$9:$G$1008,B$6+$A191),0),0)</f>
        <v>0</v>
      </c>
      <c r="D191" s="4">
        <f>IFERROR(IF(C$5&gt;=$A191,SMALL('R-8'!$F$13:$F$1012,C$6+$A191),0),0)</f>
        <v>0</v>
      </c>
      <c r="E191" s="4">
        <f>IFERROR(IF(D$5&gt;=$A191,SMALL('R-8क'!$F$10:$F$1009,D$6+$A191),0),0)</f>
        <v>0</v>
      </c>
      <c r="F191" s="4">
        <f t="shared" si="109"/>
        <v>0</v>
      </c>
      <c r="G191" s="4">
        <f t="shared" si="119"/>
        <v>0</v>
      </c>
      <c r="H191" s="4">
        <f t="shared" si="120"/>
        <v>0</v>
      </c>
      <c r="I191" s="4">
        <f t="shared" si="121"/>
        <v>0</v>
      </c>
      <c r="O191" s="241">
        <f t="shared" si="123"/>
        <v>0</v>
      </c>
      <c r="P191" s="894">
        <f>IFERROR(IF($O191&gt;=1,VLOOKUP($B191,'R-6'!$G$8:$AL$1008,2,0),0),0)</f>
        <v>0</v>
      </c>
      <c r="Q191" s="895"/>
      <c r="R191" s="896"/>
      <c r="S191" s="846" t="str">
        <f>IFERROR(IF($O191&gt;=1,VLOOKUP($B191,'R-6'!$G$8:$AL$1008,4,0),""),"")</f>
        <v/>
      </c>
      <c r="T191" s="847"/>
      <c r="U191" s="848"/>
      <c r="V191" s="846" t="str">
        <f>IFERROR(IF($O191&gt;=1,VLOOKUP($B191,'R-6'!$G$8:$AL$1008,6,0),""),"")</f>
        <v/>
      </c>
      <c r="W191" s="897"/>
      <c r="X191" s="897"/>
      <c r="Y191" s="884" t="str">
        <f>IFERROR(IF($O191&gt;=1,VLOOKUP($B191,'R-6'!$G$8:$AL$1008,8,0),""),"")</f>
        <v/>
      </c>
      <c r="Z191" s="898"/>
      <c r="AA191" s="544" t="str">
        <f>IFERROR(IF($O191&gt;=1,VLOOKUP($B191,'R-6'!$G$8:$AL$1008,28,0),""),"")</f>
        <v/>
      </c>
      <c r="AB191" s="545"/>
      <c r="AC191" s="849"/>
      <c r="AD191" s="883"/>
      <c r="AE191" s="884"/>
      <c r="AF191" s="885"/>
      <c r="AG191" s="883"/>
      <c r="AH191" s="884"/>
      <c r="AI191" s="885"/>
      <c r="AJ191" s="241">
        <f t="shared" si="124"/>
        <v>0</v>
      </c>
      <c r="AK191" s="894">
        <f>IFERROR(IF($AJ191&gt;=1,VLOOKUP($C191,'R-7'!$H$9:$AD$1008,2,0),0),0)</f>
        <v>0</v>
      </c>
      <c r="AL191" s="895"/>
      <c r="AM191" s="896"/>
      <c r="AN191" s="846" t="str">
        <f>IFERROR(IF($AJ191&gt;=1,VLOOKUP($C191,'R-7'!$H$9:$AD$1008,4,0),""),"")</f>
        <v/>
      </c>
      <c r="AO191" s="847"/>
      <c r="AP191" s="848"/>
      <c r="AQ191" s="241" t="str">
        <f>IFERROR(IF($AJ191&gt;=1,VLOOKUP($C191,'R-7'!$H$9:$AD$1008,6,0),""),"")</f>
        <v/>
      </c>
      <c r="AR191" s="883" t="str">
        <f>IFERROR(IF($AJ191&gt;=1,VLOOKUP($C191,'R-7'!$H$9:$AD$1008,7,0),""),"")</f>
        <v/>
      </c>
      <c r="AS191" s="885"/>
      <c r="AT191" s="846" t="str">
        <f>IFERROR(IF($AJ191&gt;=1,VLOOKUP($C191,'R-7'!$H$9:$AD$1008,9,0),""),"")</f>
        <v/>
      </c>
      <c r="AU191" s="847"/>
      <c r="AV191" s="848"/>
      <c r="AW191" s="844" t="str">
        <f>IFERROR(IF($AJ191&gt;=1,VLOOKUP($C191,'R-7'!$H$9:$AD$1008,14,0),""),"")</f>
        <v/>
      </c>
      <c r="AX191" s="844"/>
      <c r="AY191" s="844"/>
      <c r="AZ191" s="844"/>
      <c r="BA191" s="844"/>
      <c r="BB191" s="844"/>
      <c r="BC191" s="844"/>
      <c r="BD191" s="844"/>
      <c r="BE191" s="241">
        <f t="shared" si="125"/>
        <v>0</v>
      </c>
      <c r="BF191" s="845">
        <f>IFERROR(IF($BE191&gt;=1,VLOOKUP($D191,'R-8'!$G$13:$AG$1012,2,0),0),0)</f>
        <v>0</v>
      </c>
      <c r="BG191" s="845"/>
      <c r="BH191" s="845"/>
      <c r="BI191" s="846" t="str">
        <f>IFERROR(IF($BE191&gt;=1,VLOOKUP($D191,'R-8'!$G$13:$AG$1012,3,0),""),"")</f>
        <v/>
      </c>
      <c r="BJ191" s="847"/>
      <c r="BK191" s="847"/>
      <c r="BL191" s="848"/>
      <c r="BM191" s="844" t="str">
        <f>IFERROR(IF($BE191&gt;=1,VLOOKUP($D191,'R-8'!$G$13:$AG$1012,5,0),""),"")</f>
        <v/>
      </c>
      <c r="BN191" s="844"/>
      <c r="BO191" s="844" t="str">
        <f>IFERROR(IF($BE191&gt;=1,VLOOKUP($D191,'R-8'!$G$13:$AG$1012,6,0),""),"")</f>
        <v/>
      </c>
      <c r="BP191" s="844"/>
      <c r="BQ191" s="846" t="str">
        <f>IFERROR(IF($BE191&gt;=1,VLOOKUP($D191,'R-8'!$G$13:$AG$1012,2,0),""),"")</f>
        <v/>
      </c>
      <c r="BR191" s="847"/>
      <c r="BS191" s="848"/>
      <c r="BT191" s="844"/>
      <c r="BU191" s="844"/>
      <c r="BV191" s="844"/>
      <c r="BW191" s="844"/>
      <c r="BX191" s="844"/>
      <c r="BY191" s="844"/>
      <c r="BZ191" s="241">
        <f t="shared" si="126"/>
        <v>0</v>
      </c>
      <c r="CA191" s="845">
        <f>IFERROR(IF($BZ191&gt;=1,VLOOKUP($E191,'R-8क'!$G$10:$AA$1009,2,0),0),0)</f>
        <v>0</v>
      </c>
      <c r="CB191" s="845"/>
      <c r="CC191" s="845"/>
      <c r="CD191" s="846" t="str">
        <f>IFERROR(IF($BZ191&gt;=1,VLOOKUP($E191,'R-8क'!$G$10:$AA$1009,3,0),""),"")</f>
        <v/>
      </c>
      <c r="CE191" s="847"/>
      <c r="CF191" s="848"/>
      <c r="CG191" s="846" t="str">
        <f>IFERROR(IF($BZ191&gt;=1,VLOOKUP($E191,'R-8क'!$G$10:$AA$1009,4,0),""),"")</f>
        <v/>
      </c>
      <c r="CH191" s="847"/>
      <c r="CI191" s="847"/>
      <c r="CJ191" s="848"/>
      <c r="CK191" s="242" t="str">
        <f>IFERROR(IF($BZ191&gt;=1,VLOOKUP($E191,'R-8क'!$G$10:$AA$1009,6,0),""),"")</f>
        <v/>
      </c>
      <c r="CL191" s="243" t="str">
        <f>IFERROR(IF($BZ191&gt;=1,VLOOKUP($E191,'R-8क'!$G$10:$AA$1009,7,0),""),"")</f>
        <v/>
      </c>
      <c r="CM191" s="544" t="str">
        <f>IFERROR(IF($BZ191&gt;=1,VLOOKUP($E191,'R-8क'!$G$10:$AA$1009,8,0),""),"")</f>
        <v/>
      </c>
      <c r="CN191" s="545"/>
      <c r="CO191" s="849"/>
      <c r="CP191" s="850" t="str">
        <f>IFERROR(IF($BZ191&gt;=1,VLOOKUP($E191,'R-8क'!$G$10:$AA$1009,16,0),""),"")</f>
        <v/>
      </c>
      <c r="CQ191" s="850"/>
      <c r="CR191" s="850"/>
      <c r="CS191" s="851"/>
      <c r="CT191" s="851"/>
      <c r="CU191" s="31"/>
      <c r="CV191" s="31"/>
      <c r="CW191" s="31"/>
      <c r="CX191" s="31"/>
      <c r="CY191" s="31"/>
      <c r="CZ191" s="31"/>
      <c r="DA191" s="31"/>
      <c r="DB191" s="31"/>
      <c r="DC191" s="31"/>
      <c r="DD191" s="31"/>
      <c r="DE191" s="31"/>
      <c r="DF191" s="31"/>
      <c r="DG191" s="31"/>
      <c r="DH191" s="31"/>
      <c r="DI191" s="31"/>
      <c r="DJ191" s="31"/>
      <c r="DK191" s="31"/>
      <c r="DL191" s="31"/>
      <c r="DM191" s="31"/>
      <c r="DN191" s="31"/>
      <c r="DO191" s="31"/>
      <c r="DP191" s="97">
        <v>175</v>
      </c>
      <c r="DQ191" s="97">
        <f t="shared" si="127"/>
        <v>0</v>
      </c>
      <c r="DR191" s="97">
        <f t="shared" si="128"/>
        <v>0</v>
      </c>
      <c r="DS191" s="97">
        <f t="shared" si="129"/>
        <v>0</v>
      </c>
      <c r="DT191" s="97">
        <f t="shared" si="130"/>
        <v>0</v>
      </c>
      <c r="DU191" s="4">
        <f t="shared" si="105"/>
        <v>200</v>
      </c>
      <c r="DV191" s="4">
        <f t="shared" si="106"/>
        <v>0</v>
      </c>
      <c r="DW191" s="4">
        <f t="shared" si="107"/>
        <v>0</v>
      </c>
      <c r="DX191" s="4">
        <f t="shared" si="108"/>
        <v>0</v>
      </c>
    </row>
    <row r="192" spans="1:128" ht="24" customHeight="1" x14ac:dyDescent="0.25">
      <c r="A192" s="4">
        <f t="shared" si="122"/>
        <v>100</v>
      </c>
      <c r="B192" s="4">
        <f>IFERROR(IF($A$5&gt;=A192,SMALL('R-6'!$F$8:$F$1008,$A$6+A192),0),0)</f>
        <v>0</v>
      </c>
      <c r="C192" s="4">
        <f>IFERROR(IF(B$5&gt;=$A192,SMALL('R-7'!$G$9:$G$1008,B$6+$A192),0),0)</f>
        <v>0</v>
      </c>
      <c r="D192" s="4">
        <f>IFERROR(IF(C$5&gt;=$A192,SMALL('R-8'!$F$13:$F$1012,C$6+$A192),0),0)</f>
        <v>0</v>
      </c>
      <c r="E192" s="4">
        <f>IFERROR(IF(D$5&gt;=$A192,SMALL('R-8क'!$F$10:$F$1009,D$6+$A192),0),0)</f>
        <v>0</v>
      </c>
      <c r="F192" s="4">
        <f t="shared" si="109"/>
        <v>0</v>
      </c>
      <c r="G192" s="4">
        <f t="shared" si="119"/>
        <v>0</v>
      </c>
      <c r="H192" s="4">
        <f t="shared" si="120"/>
        <v>0</v>
      </c>
      <c r="I192" s="4">
        <f t="shared" si="121"/>
        <v>0</v>
      </c>
      <c r="O192" s="241">
        <f t="shared" si="123"/>
        <v>0</v>
      </c>
      <c r="P192" s="894">
        <f>IFERROR(IF($O192&gt;=1,VLOOKUP($B192,'R-6'!$G$8:$AL$1008,2,0),0),0)</f>
        <v>0</v>
      </c>
      <c r="Q192" s="895"/>
      <c r="R192" s="896"/>
      <c r="S192" s="846" t="str">
        <f>IFERROR(IF($O192&gt;=1,VLOOKUP($B192,'R-6'!$G$8:$AL$1008,4,0),""),"")</f>
        <v/>
      </c>
      <c r="T192" s="847"/>
      <c r="U192" s="848"/>
      <c r="V192" s="846" t="str">
        <f>IFERROR(IF($O192&gt;=1,VLOOKUP($B192,'R-6'!$G$8:$AL$1008,6,0),""),"")</f>
        <v/>
      </c>
      <c r="W192" s="897"/>
      <c r="X192" s="897"/>
      <c r="Y192" s="884" t="str">
        <f>IFERROR(IF($O192&gt;=1,VLOOKUP($B192,'R-6'!$G$8:$AL$1008,8,0),""),"")</f>
        <v/>
      </c>
      <c r="Z192" s="898"/>
      <c r="AA192" s="544" t="str">
        <f>IFERROR(IF($O192&gt;=1,VLOOKUP($B192,'R-6'!$G$8:$AL$1008,28,0),""),"")</f>
        <v/>
      </c>
      <c r="AB192" s="545"/>
      <c r="AC192" s="849"/>
      <c r="AD192" s="883"/>
      <c r="AE192" s="884"/>
      <c r="AF192" s="885"/>
      <c r="AG192" s="883"/>
      <c r="AH192" s="884"/>
      <c r="AI192" s="885"/>
      <c r="AJ192" s="241">
        <f t="shared" si="124"/>
        <v>0</v>
      </c>
      <c r="AK192" s="894">
        <f>IFERROR(IF($AJ192&gt;=1,VLOOKUP($C192,'R-7'!$H$9:$AD$1008,2,0),0),0)</f>
        <v>0</v>
      </c>
      <c r="AL192" s="895"/>
      <c r="AM192" s="896"/>
      <c r="AN192" s="846" t="str">
        <f>IFERROR(IF($AJ192&gt;=1,VLOOKUP($C192,'R-7'!$H$9:$AD$1008,4,0),""),"")</f>
        <v/>
      </c>
      <c r="AO192" s="847"/>
      <c r="AP192" s="848"/>
      <c r="AQ192" s="241" t="str">
        <f>IFERROR(IF($AJ192&gt;=1,VLOOKUP($C192,'R-7'!$H$9:$AD$1008,6,0),""),"")</f>
        <v/>
      </c>
      <c r="AR192" s="883" t="str">
        <f>IFERROR(IF($AJ192&gt;=1,VLOOKUP($C192,'R-7'!$H$9:$AD$1008,7,0),""),"")</f>
        <v/>
      </c>
      <c r="AS192" s="885"/>
      <c r="AT192" s="846" t="str">
        <f>IFERROR(IF($AJ192&gt;=1,VLOOKUP($C192,'R-7'!$H$9:$AD$1008,9,0),""),"")</f>
        <v/>
      </c>
      <c r="AU192" s="847"/>
      <c r="AV192" s="848"/>
      <c r="AW192" s="844" t="str">
        <f>IFERROR(IF($AJ192&gt;=1,VLOOKUP($C192,'R-7'!$H$9:$AD$1008,14,0),""),"")</f>
        <v/>
      </c>
      <c r="AX192" s="844"/>
      <c r="AY192" s="844"/>
      <c r="AZ192" s="844"/>
      <c r="BA192" s="844"/>
      <c r="BB192" s="844"/>
      <c r="BC192" s="844"/>
      <c r="BD192" s="844"/>
      <c r="BE192" s="241">
        <f t="shared" si="125"/>
        <v>0</v>
      </c>
      <c r="BF192" s="845">
        <f>IFERROR(IF($BE192&gt;=1,VLOOKUP($D192,'R-8'!$G$13:$AG$1012,2,0),0),0)</f>
        <v>0</v>
      </c>
      <c r="BG192" s="845"/>
      <c r="BH192" s="845"/>
      <c r="BI192" s="846" t="str">
        <f>IFERROR(IF($BE192&gt;=1,VLOOKUP($D192,'R-8'!$G$13:$AG$1012,3,0),""),"")</f>
        <v/>
      </c>
      <c r="BJ192" s="847"/>
      <c r="BK192" s="847"/>
      <c r="BL192" s="848"/>
      <c r="BM192" s="844" t="str">
        <f>IFERROR(IF($BE192&gt;=1,VLOOKUP($D192,'R-8'!$G$13:$AG$1012,5,0),""),"")</f>
        <v/>
      </c>
      <c r="BN192" s="844"/>
      <c r="BO192" s="844" t="str">
        <f>IFERROR(IF($BE192&gt;=1,VLOOKUP($D192,'R-8'!$G$13:$AG$1012,6,0),""),"")</f>
        <v/>
      </c>
      <c r="BP192" s="844"/>
      <c r="BQ192" s="846" t="str">
        <f>IFERROR(IF($BE192&gt;=1,VLOOKUP($D192,'R-8'!$G$13:$AG$1012,2,0),""),"")</f>
        <v/>
      </c>
      <c r="BR192" s="847"/>
      <c r="BS192" s="848"/>
      <c r="BT192" s="844"/>
      <c r="BU192" s="844"/>
      <c r="BV192" s="844"/>
      <c r="BW192" s="844"/>
      <c r="BX192" s="844"/>
      <c r="BY192" s="844"/>
      <c r="BZ192" s="241">
        <f t="shared" si="126"/>
        <v>0</v>
      </c>
      <c r="CA192" s="845">
        <f>IFERROR(IF($BZ192&gt;=1,VLOOKUP($E192,'R-8क'!$G$10:$AA$1009,2,0),0),0)</f>
        <v>0</v>
      </c>
      <c r="CB192" s="845"/>
      <c r="CC192" s="845"/>
      <c r="CD192" s="846" t="str">
        <f>IFERROR(IF($BZ192&gt;=1,VLOOKUP($E192,'R-8क'!$G$10:$AA$1009,3,0),""),"")</f>
        <v/>
      </c>
      <c r="CE192" s="847"/>
      <c r="CF192" s="848"/>
      <c r="CG192" s="846" t="str">
        <f>IFERROR(IF($BZ192&gt;=1,VLOOKUP($E192,'R-8क'!$G$10:$AA$1009,4,0),""),"")</f>
        <v/>
      </c>
      <c r="CH192" s="847"/>
      <c r="CI192" s="847"/>
      <c r="CJ192" s="848"/>
      <c r="CK192" s="242" t="str">
        <f>IFERROR(IF($BZ192&gt;=1,VLOOKUP($E192,'R-8क'!$G$10:$AA$1009,6,0),""),"")</f>
        <v/>
      </c>
      <c r="CL192" s="243" t="str">
        <f>IFERROR(IF($BZ192&gt;=1,VLOOKUP($E192,'R-8क'!$G$10:$AA$1009,7,0),""),"")</f>
        <v/>
      </c>
      <c r="CM192" s="544" t="str">
        <f>IFERROR(IF($BZ192&gt;=1,VLOOKUP($E192,'R-8क'!$G$10:$AA$1009,8,0),""),"")</f>
        <v/>
      </c>
      <c r="CN192" s="545"/>
      <c r="CO192" s="849"/>
      <c r="CP192" s="850" t="str">
        <f>IFERROR(IF($BZ192&gt;=1,VLOOKUP($E192,'R-8क'!$G$10:$AA$1009,16,0),""),"")</f>
        <v/>
      </c>
      <c r="CQ192" s="850"/>
      <c r="CR192" s="850"/>
      <c r="CS192" s="851"/>
      <c r="CT192" s="851"/>
      <c r="CU192" s="31"/>
      <c r="CV192" s="31"/>
      <c r="CW192" s="31"/>
      <c r="CX192" s="31"/>
      <c r="CY192" s="31"/>
      <c r="CZ192" s="31"/>
      <c r="DA192" s="31"/>
      <c r="DB192" s="31"/>
      <c r="DC192" s="31"/>
      <c r="DD192" s="31"/>
      <c r="DE192" s="31"/>
      <c r="DF192" s="31"/>
      <c r="DG192" s="31"/>
      <c r="DH192" s="31"/>
      <c r="DI192" s="31"/>
      <c r="DJ192" s="31"/>
      <c r="DK192" s="31"/>
      <c r="DL192" s="31"/>
      <c r="DM192" s="31"/>
      <c r="DN192" s="31"/>
      <c r="DO192" s="31"/>
      <c r="DP192" s="97">
        <v>176</v>
      </c>
      <c r="DQ192" s="97">
        <f t="shared" si="127"/>
        <v>0</v>
      </c>
      <c r="DR192" s="97">
        <f t="shared" si="128"/>
        <v>0</v>
      </c>
      <c r="DS192" s="97">
        <f t="shared" si="129"/>
        <v>0</v>
      </c>
      <c r="DT192" s="97">
        <f t="shared" si="130"/>
        <v>0</v>
      </c>
      <c r="DU192" s="4">
        <f t="shared" si="105"/>
        <v>200</v>
      </c>
      <c r="DV192" s="4">
        <f t="shared" si="106"/>
        <v>0</v>
      </c>
      <c r="DW192" s="4">
        <f t="shared" si="107"/>
        <v>0</v>
      </c>
      <c r="DX192" s="4">
        <f t="shared" si="108"/>
        <v>0</v>
      </c>
    </row>
    <row r="193" spans="6:128" x14ac:dyDescent="0.25">
      <c r="F193" s="4">
        <f t="shared" si="109"/>
        <v>0</v>
      </c>
      <c r="G193" s="4">
        <f t="shared" si="119"/>
        <v>0</v>
      </c>
      <c r="H193" s="4">
        <f t="shared" si="120"/>
        <v>0</v>
      </c>
      <c r="I193" s="4">
        <f t="shared" si="121"/>
        <v>0</v>
      </c>
      <c r="O193" s="31"/>
      <c r="P193" s="31"/>
      <c r="Q193" s="31"/>
      <c r="R193" s="31"/>
      <c r="S193" s="31"/>
      <c r="T193" s="31"/>
      <c r="U193" s="31"/>
      <c r="V193" s="31"/>
      <c r="W193" s="31"/>
      <c r="X193" s="31"/>
      <c r="Y193" s="31"/>
      <c r="Z193" s="31"/>
      <c r="AA193" s="31"/>
      <c r="AB193" s="31"/>
      <c r="AC193" s="31"/>
      <c r="AD193" s="842" t="s">
        <v>361</v>
      </c>
      <c r="AE193" s="842"/>
      <c r="AF193" s="842"/>
      <c r="AG193" s="842" t="s">
        <v>362</v>
      </c>
      <c r="AH193" s="842"/>
      <c r="AI193" s="842"/>
      <c r="AJ193" s="31"/>
      <c r="AK193" s="31"/>
      <c r="AL193" s="31"/>
      <c r="AM193" s="31"/>
      <c r="AN193" s="31"/>
      <c r="AO193" s="31"/>
      <c r="AP193" s="31"/>
      <c r="AQ193" s="31"/>
      <c r="AR193" s="31"/>
      <c r="AS193" s="31"/>
      <c r="AT193" s="31"/>
      <c r="AU193" s="31"/>
      <c r="AV193" s="31"/>
      <c r="AW193" s="31"/>
      <c r="AX193" s="31"/>
      <c r="AY193" s="946" t="s">
        <v>361</v>
      </c>
      <c r="AZ193" s="946"/>
      <c r="BA193" s="946"/>
      <c r="BB193" s="946" t="s">
        <v>362</v>
      </c>
      <c r="BC193" s="946"/>
      <c r="BD193" s="946"/>
      <c r="BE193" s="31"/>
      <c r="BF193" s="31"/>
      <c r="BG193" s="31"/>
      <c r="BH193" s="31"/>
      <c r="BI193" s="31"/>
      <c r="BJ193" s="31"/>
      <c r="BK193" s="31"/>
      <c r="BL193" s="31"/>
      <c r="BM193" s="31"/>
      <c r="BN193" s="31"/>
      <c r="BO193" s="31"/>
      <c r="BP193" s="31"/>
      <c r="BQ193" s="31"/>
      <c r="BR193" s="31"/>
      <c r="BS193" s="31"/>
      <c r="BT193" s="946" t="s">
        <v>361</v>
      </c>
      <c r="BU193" s="946"/>
      <c r="BV193" s="946"/>
      <c r="BW193" s="946" t="s">
        <v>362</v>
      </c>
      <c r="BX193" s="946"/>
      <c r="BY193" s="946"/>
      <c r="BZ193" s="31"/>
      <c r="CA193" s="31"/>
      <c r="CB193" s="31"/>
      <c r="CC193" s="31"/>
      <c r="CD193" s="31"/>
      <c r="CE193" s="31"/>
      <c r="CF193" s="31"/>
      <c r="CG193" s="31"/>
      <c r="CH193" s="31"/>
      <c r="CI193" s="31"/>
      <c r="CJ193" s="31"/>
      <c r="CK193" s="31"/>
      <c r="CL193" s="31"/>
      <c r="CM193" s="31"/>
      <c r="CN193" s="31"/>
      <c r="CO193" s="946" t="s">
        <v>361</v>
      </c>
      <c r="CP193" s="946"/>
      <c r="CQ193" s="946"/>
      <c r="CR193" s="946" t="s">
        <v>362</v>
      </c>
      <c r="CS193" s="946"/>
      <c r="CT193" s="946"/>
      <c r="CU193" s="31"/>
      <c r="CV193" s="31"/>
      <c r="CW193" s="31"/>
      <c r="CX193" s="31"/>
      <c r="CY193" s="31"/>
      <c r="CZ193" s="31"/>
      <c r="DA193" s="31"/>
      <c r="DB193" s="31"/>
      <c r="DC193" s="31"/>
      <c r="DD193" s="31"/>
      <c r="DE193" s="31"/>
      <c r="DF193" s="31"/>
      <c r="DG193" s="31"/>
      <c r="DH193" s="31"/>
      <c r="DI193" s="31"/>
      <c r="DJ193" s="31"/>
      <c r="DK193" s="31"/>
      <c r="DL193" s="31"/>
      <c r="DM193" s="31"/>
      <c r="DN193" s="31"/>
      <c r="DO193" s="31"/>
      <c r="DP193" s="97">
        <v>177</v>
      </c>
      <c r="DQ193" s="97">
        <f t="shared" si="127"/>
        <v>0</v>
      </c>
      <c r="DR193" s="97">
        <f t="shared" si="128"/>
        <v>0</v>
      </c>
      <c r="DS193" s="97">
        <f t="shared" si="129"/>
        <v>0</v>
      </c>
      <c r="DT193" s="97">
        <f t="shared" si="130"/>
        <v>0</v>
      </c>
      <c r="DU193" s="4">
        <f t="shared" si="105"/>
        <v>200</v>
      </c>
      <c r="DV193" s="4">
        <f t="shared" si="106"/>
        <v>0</v>
      </c>
      <c r="DW193" s="4">
        <f t="shared" si="107"/>
        <v>0</v>
      </c>
      <c r="DX193" s="4">
        <f t="shared" si="108"/>
        <v>0</v>
      </c>
    </row>
    <row r="194" spans="6:128" x14ac:dyDescent="0.25">
      <c r="F194" s="4">
        <f t="shared" si="109"/>
        <v>0</v>
      </c>
      <c r="G194" s="4">
        <f t="shared" si="119"/>
        <v>0</v>
      </c>
      <c r="H194" s="4">
        <f t="shared" si="120"/>
        <v>0</v>
      </c>
      <c r="I194" s="4">
        <f t="shared" si="121"/>
        <v>0</v>
      </c>
      <c r="O194" s="31"/>
      <c r="P194" s="31"/>
      <c r="Q194" s="31"/>
      <c r="R194" s="31"/>
      <c r="S194" s="31"/>
      <c r="T194" s="31"/>
      <c r="U194" s="31"/>
      <c r="V194" s="31"/>
      <c r="W194" s="31"/>
      <c r="X194" s="31"/>
      <c r="Y194" s="31"/>
      <c r="Z194" s="31"/>
      <c r="AA194" s="31"/>
      <c r="AB194" s="31"/>
      <c r="AC194" s="31"/>
      <c r="AD194" s="842"/>
      <c r="AE194" s="842"/>
      <c r="AF194" s="842"/>
      <c r="AG194" s="842"/>
      <c r="AH194" s="842"/>
      <c r="AI194" s="842"/>
      <c r="AJ194" s="31"/>
      <c r="AK194" s="31"/>
      <c r="AL194" s="31"/>
      <c r="AM194" s="31"/>
      <c r="AN194" s="31"/>
      <c r="AO194" s="31"/>
      <c r="AP194" s="31"/>
      <c r="AQ194" s="31"/>
      <c r="AR194" s="31"/>
      <c r="AS194" s="31"/>
      <c r="AT194" s="31"/>
      <c r="AU194" s="31"/>
      <c r="AV194" s="31"/>
      <c r="AW194" s="31"/>
      <c r="AX194" s="31"/>
      <c r="AY194" s="946"/>
      <c r="AZ194" s="946"/>
      <c r="BA194" s="946"/>
      <c r="BB194" s="946"/>
      <c r="BC194" s="946"/>
      <c r="BD194" s="946"/>
      <c r="BE194" s="31"/>
      <c r="BF194" s="31"/>
      <c r="BG194" s="31"/>
      <c r="BH194" s="31"/>
      <c r="BI194" s="31"/>
      <c r="BJ194" s="31"/>
      <c r="BK194" s="31"/>
      <c r="BL194" s="31"/>
      <c r="BM194" s="31"/>
      <c r="BN194" s="31"/>
      <c r="BO194" s="31"/>
      <c r="BP194" s="31"/>
      <c r="BQ194" s="31"/>
      <c r="BR194" s="31"/>
      <c r="BS194" s="31"/>
      <c r="BT194" s="946"/>
      <c r="BU194" s="946"/>
      <c r="BV194" s="946"/>
      <c r="BW194" s="946"/>
      <c r="BX194" s="946"/>
      <c r="BY194" s="946"/>
      <c r="BZ194" s="31"/>
      <c r="CA194" s="31"/>
      <c r="CB194" s="31"/>
      <c r="CC194" s="31"/>
      <c r="CD194" s="31"/>
      <c r="CE194" s="31"/>
      <c r="CF194" s="31"/>
      <c r="CG194" s="31"/>
      <c r="CH194" s="31"/>
      <c r="CI194" s="31"/>
      <c r="CJ194" s="31"/>
      <c r="CK194" s="31"/>
      <c r="CL194" s="31"/>
      <c r="CM194" s="31"/>
      <c r="CN194" s="31"/>
      <c r="CO194" s="946"/>
      <c r="CP194" s="946"/>
      <c r="CQ194" s="946"/>
      <c r="CR194" s="946"/>
      <c r="CS194" s="946"/>
      <c r="CT194" s="946"/>
      <c r="CU194" s="31"/>
      <c r="CV194" s="31"/>
      <c r="CW194" s="31"/>
      <c r="CX194" s="31"/>
      <c r="CY194" s="31"/>
      <c r="CZ194" s="31"/>
      <c r="DA194" s="31"/>
      <c r="DB194" s="31"/>
      <c r="DC194" s="31"/>
      <c r="DD194" s="31"/>
      <c r="DE194" s="31"/>
      <c r="DF194" s="31"/>
      <c r="DG194" s="31"/>
      <c r="DH194" s="31"/>
      <c r="DI194" s="31"/>
      <c r="DJ194" s="31"/>
      <c r="DK194" s="31"/>
      <c r="DL194" s="31"/>
      <c r="DM194" s="31"/>
      <c r="DN194" s="31"/>
      <c r="DO194" s="31"/>
      <c r="DP194" s="97">
        <v>178</v>
      </c>
      <c r="DQ194" s="97">
        <f t="shared" si="127"/>
        <v>0</v>
      </c>
      <c r="DR194" s="97">
        <f t="shared" si="128"/>
        <v>0</v>
      </c>
      <c r="DS194" s="97">
        <f t="shared" si="129"/>
        <v>0</v>
      </c>
      <c r="DT194" s="97">
        <f t="shared" si="130"/>
        <v>0</v>
      </c>
      <c r="DU194" s="4">
        <f t="shared" si="105"/>
        <v>200</v>
      </c>
      <c r="DV194" s="4">
        <f t="shared" si="106"/>
        <v>0</v>
      </c>
      <c r="DW194" s="4">
        <f t="shared" si="107"/>
        <v>0</v>
      </c>
      <c r="DX194" s="4">
        <f t="shared" si="108"/>
        <v>0</v>
      </c>
    </row>
    <row r="195" spans="6:128" x14ac:dyDescent="0.25">
      <c r="F195" s="4">
        <f t="shared" si="109"/>
        <v>0</v>
      </c>
      <c r="G195" s="4">
        <f t="shared" si="119"/>
        <v>0</v>
      </c>
      <c r="H195" s="4">
        <f t="shared" si="120"/>
        <v>0</v>
      </c>
      <c r="I195" s="4">
        <f t="shared" si="121"/>
        <v>0</v>
      </c>
      <c r="O195" s="31"/>
      <c r="P195" s="31"/>
      <c r="Q195" s="31"/>
      <c r="R195" s="31"/>
      <c r="S195" s="31"/>
      <c r="T195" s="31"/>
      <c r="U195" s="31"/>
      <c r="V195" s="31"/>
      <c r="W195" s="31"/>
      <c r="X195" s="31"/>
      <c r="Y195" s="31"/>
      <c r="Z195" s="31"/>
      <c r="AA195" s="31"/>
      <c r="AB195" s="31"/>
      <c r="AC195" s="31"/>
      <c r="AD195" s="842"/>
      <c r="AE195" s="842"/>
      <c r="AF195" s="842"/>
      <c r="AG195" s="842"/>
      <c r="AH195" s="842"/>
      <c r="AI195" s="842"/>
      <c r="AJ195" s="31"/>
      <c r="AK195" s="31"/>
      <c r="AL195" s="31"/>
      <c r="AM195" s="31"/>
      <c r="AN195" s="31"/>
      <c r="AO195" s="31"/>
      <c r="AP195" s="31"/>
      <c r="AQ195" s="31"/>
      <c r="AR195" s="31"/>
      <c r="AS195" s="31"/>
      <c r="AT195" s="31"/>
      <c r="AU195" s="31"/>
      <c r="AV195" s="31"/>
      <c r="AW195" s="31"/>
      <c r="AX195" s="31"/>
      <c r="AY195" s="946"/>
      <c r="AZ195" s="946"/>
      <c r="BA195" s="946"/>
      <c r="BB195" s="946"/>
      <c r="BC195" s="946"/>
      <c r="BD195" s="946"/>
      <c r="BE195" s="31"/>
      <c r="BF195" s="31"/>
      <c r="BG195" s="31"/>
      <c r="BH195" s="31"/>
      <c r="BI195" s="31"/>
      <c r="BJ195" s="31"/>
      <c r="BK195" s="31"/>
      <c r="BL195" s="31"/>
      <c r="BM195" s="31"/>
      <c r="BN195" s="31"/>
      <c r="BO195" s="31"/>
      <c r="BP195" s="31"/>
      <c r="BQ195" s="31"/>
      <c r="BR195" s="31"/>
      <c r="BS195" s="31"/>
      <c r="BT195" s="946"/>
      <c r="BU195" s="946"/>
      <c r="BV195" s="946"/>
      <c r="BW195" s="946"/>
      <c r="BX195" s="946"/>
      <c r="BY195" s="946"/>
      <c r="BZ195" s="31"/>
      <c r="CA195" s="31"/>
      <c r="CB195" s="31"/>
      <c r="CC195" s="31"/>
      <c r="CD195" s="31"/>
      <c r="CE195" s="31"/>
      <c r="CF195" s="31"/>
      <c r="CG195" s="31"/>
      <c r="CH195" s="31"/>
      <c r="CI195" s="31"/>
      <c r="CJ195" s="31"/>
      <c r="CK195" s="31"/>
      <c r="CL195" s="31"/>
      <c r="CM195" s="31"/>
      <c r="CN195" s="31"/>
      <c r="CO195" s="946"/>
      <c r="CP195" s="946"/>
      <c r="CQ195" s="946"/>
      <c r="CR195" s="946"/>
      <c r="CS195" s="946"/>
      <c r="CT195" s="946"/>
      <c r="CU195" s="31"/>
      <c r="CV195" s="31"/>
      <c r="CW195" s="31"/>
      <c r="CX195" s="31"/>
      <c r="CY195" s="31"/>
      <c r="CZ195" s="31"/>
      <c r="DA195" s="31"/>
      <c r="DB195" s="31"/>
      <c r="DC195" s="31"/>
      <c r="DD195" s="31"/>
      <c r="DE195" s="31"/>
      <c r="DF195" s="31"/>
      <c r="DG195" s="31"/>
      <c r="DH195" s="31"/>
      <c r="DI195" s="31"/>
      <c r="DJ195" s="31"/>
      <c r="DK195" s="31"/>
      <c r="DL195" s="31"/>
      <c r="DM195" s="31"/>
      <c r="DN195" s="31"/>
      <c r="DO195" s="31"/>
      <c r="DP195" s="97">
        <v>179</v>
      </c>
      <c r="DQ195" s="97">
        <f t="shared" si="127"/>
        <v>0</v>
      </c>
      <c r="DR195" s="97">
        <f t="shared" si="128"/>
        <v>0</v>
      </c>
      <c r="DS195" s="97">
        <f t="shared" si="129"/>
        <v>0</v>
      </c>
      <c r="DT195" s="97">
        <f t="shared" si="130"/>
        <v>0</v>
      </c>
      <c r="DU195" s="4">
        <f t="shared" si="105"/>
        <v>200</v>
      </c>
      <c r="DV195" s="4">
        <f t="shared" si="106"/>
        <v>0</v>
      </c>
      <c r="DW195" s="4">
        <f t="shared" si="107"/>
        <v>0</v>
      </c>
      <c r="DX195" s="4">
        <f t="shared" si="108"/>
        <v>0</v>
      </c>
    </row>
    <row r="196" spans="6:128" x14ac:dyDescent="0.25">
      <c r="F196" s="4">
        <f t="shared" si="109"/>
        <v>0</v>
      </c>
      <c r="G196" s="4">
        <f t="shared" si="119"/>
        <v>0</v>
      </c>
      <c r="H196" s="4">
        <f t="shared" si="120"/>
        <v>0</v>
      </c>
      <c r="I196" s="4">
        <f t="shared" si="121"/>
        <v>0</v>
      </c>
      <c r="O196" s="839" t="str">
        <f>IF(O167&gt;=1,O157,"")</f>
        <v/>
      </c>
      <c r="P196" s="839"/>
      <c r="Q196" s="839"/>
      <c r="R196" s="839"/>
      <c r="S196" s="839"/>
      <c r="T196" s="839"/>
      <c r="U196" s="839"/>
      <c r="V196" s="839"/>
      <c r="W196" s="839"/>
      <c r="X196" s="839"/>
      <c r="Y196" s="839"/>
      <c r="Z196" s="839"/>
      <c r="AA196" s="839"/>
      <c r="AB196" s="839"/>
      <c r="AC196" s="840"/>
      <c r="AD196" s="842"/>
      <c r="AE196" s="842"/>
      <c r="AF196" s="842"/>
      <c r="AG196" s="842"/>
      <c r="AH196" s="842"/>
      <c r="AI196" s="842"/>
      <c r="AJ196" s="839" t="str">
        <f>IF(AJ167&gt;=1,O196,"")</f>
        <v/>
      </c>
      <c r="AK196" s="839"/>
      <c r="AL196" s="839"/>
      <c r="AM196" s="839"/>
      <c r="AN196" s="839"/>
      <c r="AO196" s="839"/>
      <c r="AP196" s="839"/>
      <c r="AQ196" s="839"/>
      <c r="AR196" s="839"/>
      <c r="AS196" s="839"/>
      <c r="AT196" s="839"/>
      <c r="AU196" s="839"/>
      <c r="AV196" s="839"/>
      <c r="AW196" s="839"/>
      <c r="AX196" s="840"/>
      <c r="AY196" s="946"/>
      <c r="AZ196" s="946"/>
      <c r="BA196" s="946"/>
      <c r="BB196" s="946"/>
      <c r="BC196" s="946"/>
      <c r="BD196" s="946"/>
      <c r="BE196" s="839" t="str">
        <f>IF(BE167&gt;=1,AJ196,"")</f>
        <v/>
      </c>
      <c r="BF196" s="839"/>
      <c r="BG196" s="839"/>
      <c r="BH196" s="839"/>
      <c r="BI196" s="839"/>
      <c r="BJ196" s="839"/>
      <c r="BK196" s="839"/>
      <c r="BL196" s="839"/>
      <c r="BM196" s="839"/>
      <c r="BN196" s="839"/>
      <c r="BO196" s="839"/>
      <c r="BP196" s="839"/>
      <c r="BQ196" s="839"/>
      <c r="BR196" s="839"/>
      <c r="BS196" s="840"/>
      <c r="BT196" s="946"/>
      <c r="BU196" s="946"/>
      <c r="BV196" s="946"/>
      <c r="BW196" s="946"/>
      <c r="BX196" s="946"/>
      <c r="BY196" s="946"/>
      <c r="BZ196" s="839" t="str">
        <f>IF(BZ167&gt;=1,BE196,"")</f>
        <v/>
      </c>
      <c r="CA196" s="839"/>
      <c r="CB196" s="839"/>
      <c r="CC196" s="839"/>
      <c r="CD196" s="839"/>
      <c r="CE196" s="839"/>
      <c r="CF196" s="839"/>
      <c r="CG196" s="839"/>
      <c r="CH196" s="839"/>
      <c r="CI196" s="839"/>
      <c r="CJ196" s="839"/>
      <c r="CK196" s="839"/>
      <c r="CL196" s="839"/>
      <c r="CM196" s="839"/>
      <c r="CN196" s="840"/>
      <c r="CO196" s="946"/>
      <c r="CP196" s="946"/>
      <c r="CQ196" s="946"/>
      <c r="CR196" s="946"/>
      <c r="CS196" s="946"/>
      <c r="CT196" s="946"/>
      <c r="CU196" s="31"/>
      <c r="CV196" s="31"/>
      <c r="CW196" s="31"/>
      <c r="CX196" s="31"/>
      <c r="CY196" s="31"/>
      <c r="CZ196" s="31"/>
      <c r="DA196" s="31"/>
      <c r="DB196" s="31"/>
      <c r="DC196" s="31"/>
      <c r="DD196" s="31"/>
      <c r="DE196" s="31"/>
      <c r="DF196" s="31"/>
      <c r="DG196" s="31"/>
      <c r="DH196" s="31"/>
      <c r="DI196" s="31"/>
      <c r="DJ196" s="31"/>
      <c r="DK196" s="31"/>
      <c r="DL196" s="31"/>
      <c r="DM196" s="31"/>
      <c r="DN196" s="31"/>
      <c r="DO196" s="31"/>
      <c r="DP196" s="97">
        <v>180</v>
      </c>
      <c r="DQ196" s="97">
        <f t="shared" si="127"/>
        <v>0</v>
      </c>
      <c r="DR196" s="97">
        <f t="shared" si="128"/>
        <v>0</v>
      </c>
      <c r="DS196" s="97">
        <f t="shared" si="129"/>
        <v>0</v>
      </c>
      <c r="DT196" s="97">
        <f t="shared" si="130"/>
        <v>0</v>
      </c>
      <c r="DU196" s="4">
        <f t="shared" si="105"/>
        <v>200</v>
      </c>
      <c r="DV196" s="4">
        <f t="shared" si="106"/>
        <v>0</v>
      </c>
      <c r="DW196" s="4">
        <f t="shared" si="107"/>
        <v>0</v>
      </c>
      <c r="DX196" s="4">
        <f t="shared" si="108"/>
        <v>0</v>
      </c>
    </row>
    <row r="197" spans="6:128" x14ac:dyDescent="0.25">
      <c r="F197" s="4">
        <f t="shared" si="109"/>
        <v>0</v>
      </c>
      <c r="G197" s="4">
        <f t="shared" si="119"/>
        <v>0</v>
      </c>
      <c r="H197" s="4">
        <f t="shared" si="120"/>
        <v>0</v>
      </c>
      <c r="I197" s="4">
        <f t="shared" si="121"/>
        <v>0</v>
      </c>
      <c r="O197" s="839" t="str">
        <f>IF(O167&gt;=1,O158,"")</f>
        <v/>
      </c>
      <c r="P197" s="839"/>
      <c r="Q197" s="839"/>
      <c r="R197" s="839"/>
      <c r="S197" s="839"/>
      <c r="T197" s="839"/>
      <c r="U197" s="839"/>
      <c r="V197" s="839"/>
      <c r="W197" s="839"/>
      <c r="X197" s="839"/>
      <c r="Y197" s="839"/>
      <c r="Z197" s="839"/>
      <c r="AA197" s="839"/>
      <c r="AB197" s="839"/>
      <c r="AC197" s="840"/>
      <c r="AD197" s="842"/>
      <c r="AE197" s="842"/>
      <c r="AF197" s="842"/>
      <c r="AG197" s="842"/>
      <c r="AH197" s="842"/>
      <c r="AI197" s="842"/>
      <c r="AJ197" s="839" t="str">
        <f>IF(AJ167&gt;=1,O197,"")</f>
        <v/>
      </c>
      <c r="AK197" s="839"/>
      <c r="AL197" s="839"/>
      <c r="AM197" s="839"/>
      <c r="AN197" s="839"/>
      <c r="AO197" s="839"/>
      <c r="AP197" s="839"/>
      <c r="AQ197" s="839"/>
      <c r="AR197" s="839"/>
      <c r="AS197" s="839"/>
      <c r="AT197" s="839"/>
      <c r="AU197" s="839"/>
      <c r="AV197" s="839"/>
      <c r="AW197" s="839"/>
      <c r="AX197" s="840"/>
      <c r="AY197" s="946"/>
      <c r="AZ197" s="946"/>
      <c r="BA197" s="946"/>
      <c r="BB197" s="946"/>
      <c r="BC197" s="946"/>
      <c r="BD197" s="946"/>
      <c r="BE197" s="839" t="str">
        <f>IF(BE167&gt;=1,AJ197,"")</f>
        <v/>
      </c>
      <c r="BF197" s="839"/>
      <c r="BG197" s="839"/>
      <c r="BH197" s="839"/>
      <c r="BI197" s="839"/>
      <c r="BJ197" s="839"/>
      <c r="BK197" s="839"/>
      <c r="BL197" s="839"/>
      <c r="BM197" s="839"/>
      <c r="BN197" s="839"/>
      <c r="BO197" s="839"/>
      <c r="BP197" s="839"/>
      <c r="BQ197" s="839"/>
      <c r="BR197" s="839"/>
      <c r="BS197" s="840"/>
      <c r="BT197" s="946"/>
      <c r="BU197" s="946"/>
      <c r="BV197" s="946"/>
      <c r="BW197" s="946"/>
      <c r="BX197" s="946"/>
      <c r="BY197" s="946"/>
      <c r="BZ197" s="839" t="str">
        <f>IF(BZ167&gt;=1,BE197,"")</f>
        <v/>
      </c>
      <c r="CA197" s="839"/>
      <c r="CB197" s="839"/>
      <c r="CC197" s="839"/>
      <c r="CD197" s="839"/>
      <c r="CE197" s="839"/>
      <c r="CF197" s="839"/>
      <c r="CG197" s="839"/>
      <c r="CH197" s="839"/>
      <c r="CI197" s="839"/>
      <c r="CJ197" s="839"/>
      <c r="CK197" s="839"/>
      <c r="CL197" s="839"/>
      <c r="CM197" s="839"/>
      <c r="CN197" s="840"/>
      <c r="CO197" s="946"/>
      <c r="CP197" s="946"/>
      <c r="CQ197" s="946"/>
      <c r="CR197" s="946"/>
      <c r="CS197" s="946"/>
      <c r="CT197" s="946"/>
      <c r="CU197" s="31"/>
      <c r="CV197" s="31"/>
      <c r="CW197" s="31"/>
      <c r="CX197" s="31"/>
      <c r="CY197" s="31"/>
      <c r="CZ197" s="31"/>
      <c r="DA197" s="31"/>
      <c r="DB197" s="31"/>
      <c r="DC197" s="31"/>
      <c r="DD197" s="31"/>
      <c r="DE197" s="31"/>
      <c r="DF197" s="31"/>
      <c r="DG197" s="31"/>
      <c r="DH197" s="31"/>
      <c r="DI197" s="31"/>
      <c r="DJ197" s="31"/>
      <c r="DK197" s="31"/>
      <c r="DL197" s="31"/>
      <c r="DM197" s="31"/>
      <c r="DN197" s="31"/>
      <c r="DO197" s="31"/>
      <c r="DP197" s="97">
        <v>181</v>
      </c>
      <c r="DQ197" s="97">
        <f>P368</f>
        <v>0</v>
      </c>
      <c r="DR197" s="97">
        <f>AK368</f>
        <v>0</v>
      </c>
      <c r="DS197" s="97">
        <f>BF368</f>
        <v>0</v>
      </c>
      <c r="DT197" s="97">
        <f>CA368</f>
        <v>0</v>
      </c>
      <c r="DU197" s="4">
        <v>1</v>
      </c>
      <c r="DV197" s="4">
        <f>IF($DT$11&gt;=DU197,SMALL($DT$17:$DT$216,$DT$10+DU197),0)</f>
        <v>0</v>
      </c>
      <c r="DW197" s="4">
        <f>IF(DV197&gt;=2000,COUNTIF($DT$17:$DT$216,DV197),0)</f>
        <v>0</v>
      </c>
    </row>
    <row r="198" spans="6:128" x14ac:dyDescent="0.25">
      <c r="F198" s="4">
        <f t="shared" si="109"/>
        <v>0</v>
      </c>
      <c r="G198" s="4">
        <f t="shared" si="119"/>
        <v>0</v>
      </c>
      <c r="H198" s="4">
        <f t="shared" si="120"/>
        <v>0</v>
      </c>
      <c r="I198" s="4">
        <f t="shared" si="121"/>
        <v>0</v>
      </c>
      <c r="O198" s="839" t="str">
        <f>IF(O167&gt;=1,O159,"")</f>
        <v/>
      </c>
      <c r="P198" s="839"/>
      <c r="Q198" s="839"/>
      <c r="R198" s="839"/>
      <c r="S198" s="839"/>
      <c r="T198" s="839"/>
      <c r="U198" s="839"/>
      <c r="V198" s="839"/>
      <c r="W198" s="839"/>
      <c r="X198" s="839"/>
      <c r="Y198" s="839"/>
      <c r="Z198" s="839"/>
      <c r="AA198" s="839"/>
      <c r="AB198" s="839"/>
      <c r="AC198" s="840"/>
      <c r="AD198" s="843"/>
      <c r="AE198" s="843"/>
      <c r="AF198" s="843"/>
      <c r="AG198" s="843"/>
      <c r="AH198" s="843"/>
      <c r="AI198" s="843"/>
      <c r="AJ198" s="839" t="str">
        <f>IF(AJ167&gt;=1,O198,"")</f>
        <v/>
      </c>
      <c r="AK198" s="839"/>
      <c r="AL198" s="839"/>
      <c r="AM198" s="839"/>
      <c r="AN198" s="839"/>
      <c r="AO198" s="839"/>
      <c r="AP198" s="839"/>
      <c r="AQ198" s="839"/>
      <c r="AR198" s="839"/>
      <c r="AS198" s="839"/>
      <c r="AT198" s="839"/>
      <c r="AU198" s="839"/>
      <c r="AV198" s="839"/>
      <c r="AW198" s="839"/>
      <c r="AX198" s="840"/>
      <c r="AY198" s="843"/>
      <c r="AZ198" s="843"/>
      <c r="BA198" s="843"/>
      <c r="BB198" s="843"/>
      <c r="BC198" s="843"/>
      <c r="BD198" s="843"/>
      <c r="BE198" s="839" t="str">
        <f>IF(BE167&gt;=1,AJ198,"")</f>
        <v/>
      </c>
      <c r="BF198" s="839"/>
      <c r="BG198" s="839"/>
      <c r="BH198" s="839"/>
      <c r="BI198" s="839"/>
      <c r="BJ198" s="839"/>
      <c r="BK198" s="839"/>
      <c r="BL198" s="839"/>
      <c r="BM198" s="839"/>
      <c r="BN198" s="839"/>
      <c r="BO198" s="839"/>
      <c r="BP198" s="839"/>
      <c r="BQ198" s="839"/>
      <c r="BR198" s="839"/>
      <c r="BS198" s="840"/>
      <c r="BT198" s="843"/>
      <c r="BU198" s="843"/>
      <c r="BV198" s="843"/>
      <c r="BW198" s="843"/>
      <c r="BX198" s="843"/>
      <c r="BY198" s="843"/>
      <c r="BZ198" s="839" t="str">
        <f>IF(BZ167&gt;=1,BE198,"")</f>
        <v/>
      </c>
      <c r="CA198" s="839"/>
      <c r="CB198" s="839"/>
      <c r="CC198" s="839"/>
      <c r="CD198" s="839"/>
      <c r="CE198" s="839"/>
      <c r="CF198" s="839"/>
      <c r="CG198" s="839"/>
      <c r="CH198" s="839"/>
      <c r="CI198" s="839"/>
      <c r="CJ198" s="839"/>
      <c r="CK198" s="839"/>
      <c r="CL198" s="839"/>
      <c r="CM198" s="839"/>
      <c r="CN198" s="840"/>
      <c r="CO198" s="843"/>
      <c r="CP198" s="843"/>
      <c r="CQ198" s="843"/>
      <c r="CR198" s="843"/>
      <c r="CS198" s="843"/>
      <c r="CT198" s="843"/>
      <c r="CU198" s="31"/>
      <c r="CV198" s="31"/>
      <c r="CW198" s="31"/>
      <c r="CX198" s="31"/>
      <c r="CY198" s="31"/>
      <c r="CZ198" s="31"/>
      <c r="DA198" s="31"/>
      <c r="DB198" s="31"/>
      <c r="DC198" s="31"/>
      <c r="DD198" s="31"/>
      <c r="DE198" s="31"/>
      <c r="DF198" s="31"/>
      <c r="DG198" s="31"/>
      <c r="DH198" s="31"/>
      <c r="DI198" s="31"/>
      <c r="DJ198" s="31"/>
      <c r="DK198" s="31"/>
      <c r="DL198" s="31"/>
      <c r="DM198" s="31"/>
      <c r="DN198" s="31"/>
      <c r="DO198" s="31"/>
      <c r="DP198" s="97">
        <v>182</v>
      </c>
      <c r="DQ198" s="97">
        <f t="shared" ref="DQ198:DQ216" si="131">P369</f>
        <v>0</v>
      </c>
      <c r="DR198" s="97">
        <f t="shared" ref="DR198:DR216" si="132">AK369</f>
        <v>0</v>
      </c>
      <c r="DS198" s="97">
        <f t="shared" ref="DS198:DS216" si="133">BF369</f>
        <v>0</v>
      </c>
      <c r="DT198" s="97">
        <f t="shared" ref="DT198:DT216" si="134">CA369</f>
        <v>0</v>
      </c>
      <c r="DU198" s="4">
        <f>DW197+$DT$10</f>
        <v>200</v>
      </c>
      <c r="DV198" s="4">
        <f>IFERROR(IF(DW197&gt;=1,(IF($DT$11&gt;DW197,SMALL($DT$17:$DT$216,DU198+1),0)),0),0)</f>
        <v>0</v>
      </c>
      <c r="DW198" s="4">
        <f>IF(DV198&gt;=2000,COUNTIF($DT$17:$DT$216,DV198),0)</f>
        <v>0</v>
      </c>
      <c r="DX198" s="4">
        <f>DW197+DW198</f>
        <v>0</v>
      </c>
    </row>
    <row r="199" spans="6:128" ht="18.75" x14ac:dyDescent="0.25">
      <c r="F199" s="4">
        <f t="shared" si="109"/>
        <v>0</v>
      </c>
      <c r="G199" s="4">
        <f t="shared" si="119"/>
        <v>0</v>
      </c>
      <c r="H199" s="4">
        <f t="shared" si="120"/>
        <v>0</v>
      </c>
      <c r="I199" s="4">
        <f t="shared" si="121"/>
        <v>0</v>
      </c>
      <c r="O199" s="244"/>
      <c r="P199" s="244"/>
      <c r="Q199" s="244"/>
      <c r="R199" s="244"/>
      <c r="S199" s="244"/>
      <c r="T199" s="244"/>
      <c r="U199" s="244"/>
      <c r="V199" s="244"/>
      <c r="W199" s="244"/>
      <c r="X199" s="244"/>
      <c r="Y199" s="244"/>
      <c r="Z199" s="244"/>
      <c r="AA199" s="244"/>
      <c r="AB199" s="244"/>
      <c r="AC199" s="244"/>
      <c r="AD199" s="843"/>
      <c r="AE199" s="843"/>
      <c r="AF199" s="843"/>
      <c r="AG199" s="843"/>
      <c r="AH199" s="843"/>
      <c r="AI199" s="843"/>
      <c r="AJ199" s="244"/>
      <c r="AK199" s="244"/>
      <c r="AL199" s="244"/>
      <c r="AM199" s="244"/>
      <c r="AN199" s="244"/>
      <c r="AO199" s="244"/>
      <c r="AP199" s="244"/>
      <c r="AQ199" s="244"/>
      <c r="AR199" s="244"/>
      <c r="AS199" s="244"/>
      <c r="AT199" s="244"/>
      <c r="AU199" s="244"/>
      <c r="AV199" s="244"/>
      <c r="AW199" s="244"/>
      <c r="AX199" s="244"/>
      <c r="AY199" s="843"/>
      <c r="AZ199" s="843"/>
      <c r="BA199" s="843"/>
      <c r="BB199" s="843"/>
      <c r="BC199" s="843"/>
      <c r="BD199" s="843"/>
      <c r="BE199" s="244"/>
      <c r="BF199" s="244"/>
      <c r="BG199" s="244"/>
      <c r="BH199" s="244"/>
      <c r="BI199" s="244"/>
      <c r="BJ199" s="244"/>
      <c r="BK199" s="244"/>
      <c r="BL199" s="244"/>
      <c r="BM199" s="244"/>
      <c r="BN199" s="244"/>
      <c r="BO199" s="244"/>
      <c r="BP199" s="244"/>
      <c r="BQ199" s="244"/>
      <c r="BR199" s="244"/>
      <c r="BS199" s="244"/>
      <c r="BT199" s="843"/>
      <c r="BU199" s="843"/>
      <c r="BV199" s="843"/>
      <c r="BW199" s="843"/>
      <c r="BX199" s="843"/>
      <c r="BY199" s="843"/>
      <c r="BZ199" s="244"/>
      <c r="CA199" s="244"/>
      <c r="CB199" s="244"/>
      <c r="CC199" s="244"/>
      <c r="CD199" s="244"/>
      <c r="CE199" s="244"/>
      <c r="CF199" s="244"/>
      <c r="CG199" s="244"/>
      <c r="CH199" s="244"/>
      <c r="CI199" s="244"/>
      <c r="CJ199" s="244"/>
      <c r="CK199" s="244"/>
      <c r="CL199" s="244"/>
      <c r="CM199" s="244"/>
      <c r="CN199" s="244"/>
      <c r="CO199" s="843"/>
      <c r="CP199" s="843"/>
      <c r="CQ199" s="843"/>
      <c r="CR199" s="843"/>
      <c r="CS199" s="843"/>
      <c r="CT199" s="843"/>
      <c r="CU199" s="31"/>
      <c r="CV199" s="31"/>
      <c r="CW199" s="31"/>
      <c r="CX199" s="31"/>
      <c r="CY199" s="31"/>
      <c r="CZ199" s="31"/>
      <c r="DA199" s="31"/>
      <c r="DB199" s="31"/>
      <c r="DC199" s="31"/>
      <c r="DD199" s="31"/>
      <c r="DE199" s="31"/>
      <c r="DF199" s="31"/>
      <c r="DG199" s="31"/>
      <c r="DH199" s="31"/>
      <c r="DI199" s="31"/>
      <c r="DJ199" s="31"/>
      <c r="DK199" s="31"/>
      <c r="DL199" s="31"/>
      <c r="DM199" s="31"/>
      <c r="DN199" s="31"/>
      <c r="DO199" s="31"/>
      <c r="DP199" s="97">
        <v>183</v>
      </c>
      <c r="DQ199" s="97">
        <f t="shared" si="131"/>
        <v>0</v>
      </c>
      <c r="DR199" s="97">
        <f t="shared" si="132"/>
        <v>0</v>
      </c>
      <c r="DS199" s="97">
        <f t="shared" si="133"/>
        <v>0</v>
      </c>
      <c r="DT199" s="97">
        <f t="shared" si="134"/>
        <v>0</v>
      </c>
      <c r="DU199" s="4">
        <f>DW198+DU198</f>
        <v>200</v>
      </c>
      <c r="DV199" s="4">
        <f>IFERROR(IF(DX198&gt;=1,(IF($DT$11&gt;DX198,SMALL($DT$17:$DT$216,DU199+1),0)),0),0)</f>
        <v>0</v>
      </c>
      <c r="DW199" s="4">
        <f>IF(DV199&gt;=2000,COUNTIF($DT$17:$DT$216,DV199),0)</f>
        <v>0</v>
      </c>
      <c r="DX199" s="4">
        <f>DX198+DW199</f>
        <v>0</v>
      </c>
    </row>
    <row r="200" spans="6:128" ht="26.25" x14ac:dyDescent="0.4">
      <c r="F200" s="4">
        <f t="shared" ref="F200" si="135">IF(O206&gt;=1,1,0)</f>
        <v>0</v>
      </c>
      <c r="G200" s="4">
        <f t="shared" ref="G200" si="136">IF(AJ206&gt;=1,1,0)</f>
        <v>0</v>
      </c>
      <c r="H200" s="4">
        <f t="shared" ref="H200" si="137">IF(BE206&gt;=1,1,0)</f>
        <v>0</v>
      </c>
      <c r="I200" s="4">
        <f t="shared" ref="I200" si="138">IF(BZ206&gt;=1,1,0)</f>
        <v>0</v>
      </c>
      <c r="O200" s="875" t="s">
        <v>322</v>
      </c>
      <c r="P200" s="875"/>
      <c r="Q200" s="875"/>
      <c r="R200" s="875"/>
      <c r="S200" s="875"/>
      <c r="T200" s="875"/>
      <c r="U200" s="875"/>
      <c r="V200" s="875"/>
      <c r="W200" s="875"/>
      <c r="X200" s="875"/>
      <c r="Y200" s="875"/>
      <c r="Z200" s="875"/>
      <c r="AA200" s="875"/>
      <c r="AB200" s="875"/>
      <c r="AC200" s="875"/>
      <c r="AD200" s="875"/>
      <c r="AE200" s="875"/>
      <c r="AF200" s="875"/>
      <c r="AG200" s="875"/>
      <c r="AH200" s="875"/>
      <c r="AI200" s="875"/>
      <c r="AJ200" s="875" t="s">
        <v>324</v>
      </c>
      <c r="AK200" s="875"/>
      <c r="AL200" s="875"/>
      <c r="AM200" s="875"/>
      <c r="AN200" s="875"/>
      <c r="AO200" s="875"/>
      <c r="AP200" s="875"/>
      <c r="AQ200" s="875"/>
      <c r="AR200" s="875"/>
      <c r="AS200" s="875"/>
      <c r="AT200" s="875"/>
      <c r="AU200" s="875"/>
      <c r="AV200" s="875"/>
      <c r="AW200" s="875"/>
      <c r="AX200" s="875"/>
      <c r="AY200" s="875"/>
      <c r="AZ200" s="875"/>
      <c r="BA200" s="875"/>
      <c r="BB200" s="875"/>
      <c r="BC200" s="875"/>
      <c r="BD200" s="875"/>
      <c r="BE200" s="875" t="s">
        <v>323</v>
      </c>
      <c r="BF200" s="875"/>
      <c r="BG200" s="875"/>
      <c r="BH200" s="875"/>
      <c r="BI200" s="875"/>
      <c r="BJ200" s="875"/>
      <c r="BK200" s="875"/>
      <c r="BL200" s="875"/>
      <c r="BM200" s="875"/>
      <c r="BN200" s="875"/>
      <c r="BO200" s="875"/>
      <c r="BP200" s="875"/>
      <c r="BQ200" s="875"/>
      <c r="BR200" s="875"/>
      <c r="BS200" s="875"/>
      <c r="BT200" s="875"/>
      <c r="BU200" s="875"/>
      <c r="BV200" s="875"/>
      <c r="BW200" s="875"/>
      <c r="BX200" s="875"/>
      <c r="BY200" s="875"/>
      <c r="BZ200" s="875" t="s">
        <v>325</v>
      </c>
      <c r="CA200" s="875"/>
      <c r="CB200" s="875"/>
      <c r="CC200" s="875"/>
      <c r="CD200" s="875"/>
      <c r="CE200" s="875"/>
      <c r="CF200" s="875"/>
      <c r="CG200" s="875"/>
      <c r="CH200" s="875"/>
      <c r="CI200" s="875"/>
      <c r="CJ200" s="875"/>
      <c r="CK200" s="875"/>
      <c r="CL200" s="875"/>
      <c r="CM200" s="875"/>
      <c r="CN200" s="875"/>
      <c r="CO200" s="875"/>
      <c r="CP200" s="875"/>
      <c r="CQ200" s="875"/>
      <c r="CR200" s="875"/>
      <c r="CS200" s="875"/>
      <c r="CT200" s="875"/>
      <c r="CU200" s="31"/>
      <c r="CV200" s="31"/>
      <c r="CW200" s="31"/>
      <c r="CX200" s="31"/>
      <c r="CY200" s="31"/>
      <c r="CZ200" s="31"/>
      <c r="DA200" s="31"/>
      <c r="DB200" s="31"/>
      <c r="DC200" s="31"/>
      <c r="DD200" s="31"/>
      <c r="DE200" s="31"/>
      <c r="DF200" s="31"/>
      <c r="DG200" s="31"/>
      <c r="DH200" s="31"/>
      <c r="DI200" s="31"/>
      <c r="DJ200" s="31"/>
      <c r="DK200" s="31"/>
      <c r="DL200" s="31"/>
      <c r="DM200" s="31"/>
      <c r="DN200" s="31"/>
      <c r="DO200" s="31"/>
      <c r="DP200" s="97">
        <v>184</v>
      </c>
      <c r="DQ200" s="97">
        <f t="shared" si="131"/>
        <v>0</v>
      </c>
      <c r="DR200" s="97">
        <f t="shared" si="132"/>
        <v>0</v>
      </c>
      <c r="DS200" s="97">
        <f t="shared" si="133"/>
        <v>0</v>
      </c>
      <c r="DT200" s="97">
        <f t="shared" si="134"/>
        <v>0</v>
      </c>
      <c r="DU200" s="4">
        <f t="shared" ref="DU200:DU256" si="139">DW199+DU199</f>
        <v>200</v>
      </c>
      <c r="DV200" s="4">
        <f t="shared" ref="DV200:DV256" si="140">IFERROR(IF(DX199&gt;=1,(IF($DT$11&gt;DX199,SMALL($DT$17:$DT$216,DU200+1),0)),0),0)</f>
        <v>0</v>
      </c>
      <c r="DW200" s="4">
        <f t="shared" ref="DW200:DW256" si="141">IF(DV200&gt;=2000,COUNTIF($DT$17:$DT$216,DV200),0)</f>
        <v>0</v>
      </c>
      <c r="DX200" s="4">
        <f t="shared" ref="DX200:DX256" si="142">DX199+DW200</f>
        <v>0</v>
      </c>
    </row>
    <row r="201" spans="6:128" x14ac:dyDescent="0.25">
      <c r="F201" s="4">
        <f t="shared" ref="F201" si="143">F200</f>
        <v>0</v>
      </c>
      <c r="G201" s="4">
        <f t="shared" ref="G201:G238" si="144">G200</f>
        <v>0</v>
      </c>
      <c r="H201" s="4">
        <f t="shared" ref="H201:H238" si="145">H200</f>
        <v>0</v>
      </c>
      <c r="I201" s="4">
        <f t="shared" ref="I201:I238" si="146">I200</f>
        <v>0</v>
      </c>
      <c r="O201" s="876" t="s">
        <v>326</v>
      </c>
      <c r="P201" s="876"/>
      <c r="Q201" s="876"/>
      <c r="R201" s="876"/>
      <c r="S201" s="876"/>
      <c r="T201" s="876"/>
      <c r="U201" s="876"/>
      <c r="V201" s="876"/>
      <c r="W201" s="876"/>
      <c r="X201" s="876"/>
      <c r="Y201" s="876"/>
      <c r="Z201" s="876"/>
      <c r="AA201" s="876"/>
      <c r="AB201" s="876"/>
      <c r="AC201" s="876"/>
      <c r="AD201" s="876"/>
      <c r="AE201" s="876"/>
      <c r="AF201" s="876"/>
      <c r="AG201" s="876"/>
      <c r="AH201" s="876"/>
      <c r="AI201" s="876"/>
      <c r="AJ201" s="876" t="s">
        <v>326</v>
      </c>
      <c r="AK201" s="876"/>
      <c r="AL201" s="876"/>
      <c r="AM201" s="876"/>
      <c r="AN201" s="876"/>
      <c r="AO201" s="876"/>
      <c r="AP201" s="876"/>
      <c r="AQ201" s="876"/>
      <c r="AR201" s="876"/>
      <c r="AS201" s="876"/>
      <c r="AT201" s="876"/>
      <c r="AU201" s="876"/>
      <c r="AV201" s="876"/>
      <c r="AW201" s="876"/>
      <c r="AX201" s="876"/>
      <c r="AY201" s="876"/>
      <c r="AZ201" s="876"/>
      <c r="BA201" s="876"/>
      <c r="BB201" s="876"/>
      <c r="BC201" s="876"/>
      <c r="BD201" s="876"/>
      <c r="BE201" s="876" t="s">
        <v>326</v>
      </c>
      <c r="BF201" s="876"/>
      <c r="BG201" s="876"/>
      <c r="BH201" s="876"/>
      <c r="BI201" s="876"/>
      <c r="BJ201" s="876"/>
      <c r="BK201" s="876"/>
      <c r="BL201" s="876"/>
      <c r="BM201" s="876"/>
      <c r="BN201" s="876"/>
      <c r="BO201" s="876"/>
      <c r="BP201" s="876"/>
      <c r="BQ201" s="876"/>
      <c r="BR201" s="876"/>
      <c r="BS201" s="876"/>
      <c r="BT201" s="876"/>
      <c r="BU201" s="876"/>
      <c r="BV201" s="876"/>
      <c r="BW201" s="876"/>
      <c r="BX201" s="876"/>
      <c r="BY201" s="876"/>
      <c r="BZ201" s="876" t="s">
        <v>326</v>
      </c>
      <c r="CA201" s="876"/>
      <c r="CB201" s="876"/>
      <c r="CC201" s="876"/>
      <c r="CD201" s="876"/>
      <c r="CE201" s="876"/>
      <c r="CF201" s="876"/>
      <c r="CG201" s="876"/>
      <c r="CH201" s="876"/>
      <c r="CI201" s="876"/>
      <c r="CJ201" s="876"/>
      <c r="CK201" s="876"/>
      <c r="CL201" s="876"/>
      <c r="CM201" s="876"/>
      <c r="CN201" s="876"/>
      <c r="CO201" s="876"/>
      <c r="CP201" s="876"/>
      <c r="CQ201" s="876"/>
      <c r="CR201" s="876"/>
      <c r="CS201" s="876"/>
      <c r="CT201" s="876"/>
      <c r="CU201" s="31"/>
      <c r="CV201" s="31"/>
      <c r="CW201" s="31"/>
      <c r="CX201" s="31"/>
      <c r="CY201" s="31"/>
      <c r="CZ201" s="31"/>
      <c r="DA201" s="31"/>
      <c r="DB201" s="31"/>
      <c r="DC201" s="31"/>
      <c r="DD201" s="31"/>
      <c r="DE201" s="31"/>
      <c r="DF201" s="31"/>
      <c r="DG201" s="31"/>
      <c r="DH201" s="31"/>
      <c r="DI201" s="31"/>
      <c r="DJ201" s="31"/>
      <c r="DK201" s="31"/>
      <c r="DL201" s="31"/>
      <c r="DM201" s="31"/>
      <c r="DN201" s="31"/>
      <c r="DO201" s="31"/>
      <c r="DP201" s="97">
        <v>185</v>
      </c>
      <c r="DQ201" s="97">
        <f t="shared" si="131"/>
        <v>0</v>
      </c>
      <c r="DR201" s="97">
        <f t="shared" si="132"/>
        <v>0</v>
      </c>
      <c r="DS201" s="97">
        <f t="shared" si="133"/>
        <v>0</v>
      </c>
      <c r="DT201" s="97">
        <f t="shared" si="134"/>
        <v>0</v>
      </c>
      <c r="DU201" s="4">
        <f t="shared" si="139"/>
        <v>200</v>
      </c>
      <c r="DV201" s="4">
        <f t="shared" si="140"/>
        <v>0</v>
      </c>
      <c r="DW201" s="4">
        <f t="shared" si="141"/>
        <v>0</v>
      </c>
      <c r="DX201" s="4">
        <f t="shared" si="142"/>
        <v>0</v>
      </c>
    </row>
    <row r="202" spans="6:128" ht="15.75" customHeight="1" x14ac:dyDescent="0.25">
      <c r="F202" s="4">
        <f t="shared" si="109"/>
        <v>0</v>
      </c>
      <c r="G202" s="4">
        <f t="shared" si="144"/>
        <v>0</v>
      </c>
      <c r="H202" s="4">
        <f t="shared" si="145"/>
        <v>0</v>
      </c>
      <c r="I202" s="4">
        <f t="shared" si="146"/>
        <v>0</v>
      </c>
      <c r="O202" s="732" t="s">
        <v>327</v>
      </c>
      <c r="P202" s="732"/>
      <c r="Q202" s="732"/>
      <c r="R202" s="732"/>
      <c r="S202" s="732"/>
      <c r="T202" s="732"/>
      <c r="U202" s="851" t="s">
        <v>329</v>
      </c>
      <c r="V202" s="851"/>
      <c r="W202" s="851"/>
      <c r="X202" s="851"/>
      <c r="Y202" s="851"/>
      <c r="Z202" s="851"/>
      <c r="AA202" s="851"/>
      <c r="AB202" s="851"/>
      <c r="AC202" s="851"/>
      <c r="AD202" s="877" t="s">
        <v>328</v>
      </c>
      <c r="AE202" s="877"/>
      <c r="AF202" s="877"/>
      <c r="AG202" s="877"/>
      <c r="AH202" s="877"/>
      <c r="AI202" s="877"/>
      <c r="AJ202" s="732" t="s">
        <v>327</v>
      </c>
      <c r="AK202" s="732"/>
      <c r="AL202" s="732"/>
      <c r="AM202" s="732"/>
      <c r="AN202" s="732"/>
      <c r="AO202" s="732"/>
      <c r="AP202" s="851" t="s">
        <v>330</v>
      </c>
      <c r="AQ202" s="851"/>
      <c r="AR202" s="851"/>
      <c r="AS202" s="851"/>
      <c r="AT202" s="851"/>
      <c r="AU202" s="851"/>
      <c r="AV202" s="851"/>
      <c r="AW202" s="851"/>
      <c r="AX202" s="851"/>
      <c r="AY202" s="899" t="s">
        <v>328</v>
      </c>
      <c r="AZ202" s="899"/>
      <c r="BA202" s="899"/>
      <c r="BB202" s="899"/>
      <c r="BC202" s="899"/>
      <c r="BD202" s="899"/>
      <c r="BE202" s="732" t="s">
        <v>327</v>
      </c>
      <c r="BF202" s="732"/>
      <c r="BG202" s="732"/>
      <c r="BH202" s="732"/>
      <c r="BI202" s="732"/>
      <c r="BJ202" s="732"/>
      <c r="BK202" s="649" t="s">
        <v>331</v>
      </c>
      <c r="BL202" s="649"/>
      <c r="BM202" s="649"/>
      <c r="BN202" s="649"/>
      <c r="BO202" s="649"/>
      <c r="BP202" s="649"/>
      <c r="BQ202" s="649"/>
      <c r="BR202" s="649"/>
      <c r="BS202" s="649"/>
      <c r="BT202" s="899" t="s">
        <v>328</v>
      </c>
      <c r="BU202" s="899"/>
      <c r="BV202" s="899"/>
      <c r="BW202" s="899"/>
      <c r="BX202" s="899"/>
      <c r="BY202" s="899"/>
      <c r="BZ202" s="732" t="s">
        <v>327</v>
      </c>
      <c r="CA202" s="732"/>
      <c r="CB202" s="732"/>
      <c r="CC202" s="732"/>
      <c r="CD202" s="732"/>
      <c r="CE202" s="732"/>
      <c r="CF202" s="851" t="s">
        <v>332</v>
      </c>
      <c r="CG202" s="851"/>
      <c r="CH202" s="851"/>
      <c r="CI202" s="851"/>
      <c r="CJ202" s="851"/>
      <c r="CK202" s="851"/>
      <c r="CL202" s="851"/>
      <c r="CM202" s="851"/>
      <c r="CN202" s="851"/>
      <c r="CO202" s="899" t="s">
        <v>328</v>
      </c>
      <c r="CP202" s="899"/>
      <c r="CQ202" s="899"/>
      <c r="CR202" s="899"/>
      <c r="CS202" s="899"/>
      <c r="CT202" s="899"/>
      <c r="CU202" s="31"/>
      <c r="CV202" s="31"/>
      <c r="CW202" s="31"/>
      <c r="CX202" s="31"/>
      <c r="CY202" s="31"/>
      <c r="CZ202" s="31"/>
      <c r="DA202" s="31"/>
      <c r="DB202" s="31"/>
      <c r="DC202" s="31"/>
      <c r="DD202" s="31"/>
      <c r="DE202" s="31"/>
      <c r="DF202" s="31"/>
      <c r="DG202" s="31"/>
      <c r="DH202" s="31"/>
      <c r="DI202" s="31"/>
      <c r="DJ202" s="31"/>
      <c r="DK202" s="31"/>
      <c r="DL202" s="31"/>
      <c r="DM202" s="31"/>
      <c r="DN202" s="31"/>
      <c r="DO202" s="31"/>
      <c r="DP202" s="97">
        <v>186</v>
      </c>
      <c r="DQ202" s="97">
        <f t="shared" si="131"/>
        <v>0</v>
      </c>
      <c r="DR202" s="97">
        <f t="shared" si="132"/>
        <v>0</v>
      </c>
      <c r="DS202" s="97">
        <f t="shared" si="133"/>
        <v>0</v>
      </c>
      <c r="DT202" s="97">
        <f t="shared" si="134"/>
        <v>0</v>
      </c>
      <c r="DU202" s="4">
        <f t="shared" si="139"/>
        <v>200</v>
      </c>
      <c r="DV202" s="4">
        <f t="shared" si="140"/>
        <v>0</v>
      </c>
      <c r="DW202" s="4">
        <f t="shared" si="141"/>
        <v>0</v>
      </c>
      <c r="DX202" s="4">
        <f t="shared" si="142"/>
        <v>0</v>
      </c>
    </row>
    <row r="203" spans="6:128" ht="23.25" customHeight="1" x14ac:dyDescent="0.25">
      <c r="F203" s="4">
        <f t="shared" si="109"/>
        <v>0</v>
      </c>
      <c r="G203" s="4">
        <f t="shared" si="144"/>
        <v>0</v>
      </c>
      <c r="H203" s="4">
        <f t="shared" si="145"/>
        <v>0</v>
      </c>
      <c r="I203" s="4">
        <f t="shared" si="146"/>
        <v>0</v>
      </c>
      <c r="O203" s="732"/>
      <c r="P203" s="732"/>
      <c r="Q203" s="732"/>
      <c r="R203" s="732"/>
      <c r="S203" s="732"/>
      <c r="T203" s="732"/>
      <c r="U203" s="851"/>
      <c r="V203" s="851"/>
      <c r="W203" s="851"/>
      <c r="X203" s="851"/>
      <c r="Y203" s="851"/>
      <c r="Z203" s="851"/>
      <c r="AA203" s="851"/>
      <c r="AB203" s="851"/>
      <c r="AC203" s="851"/>
      <c r="AD203" s="851" t="s">
        <v>297</v>
      </c>
      <c r="AE203" s="851"/>
      <c r="AF203" s="851"/>
      <c r="AG203" s="851"/>
      <c r="AH203" s="851"/>
      <c r="AI203" s="851"/>
      <c r="AJ203" s="732"/>
      <c r="AK203" s="732"/>
      <c r="AL203" s="732"/>
      <c r="AM203" s="732"/>
      <c r="AN203" s="732"/>
      <c r="AO203" s="732"/>
      <c r="AP203" s="851"/>
      <c r="AQ203" s="851"/>
      <c r="AR203" s="851"/>
      <c r="AS203" s="851"/>
      <c r="AT203" s="851"/>
      <c r="AU203" s="851"/>
      <c r="AV203" s="851"/>
      <c r="AW203" s="851"/>
      <c r="AX203" s="851"/>
      <c r="AY203" s="851" t="str">
        <f>AD203</f>
        <v>(NERPAP) - 2015</v>
      </c>
      <c r="AZ203" s="851"/>
      <c r="BA203" s="851"/>
      <c r="BB203" s="851"/>
      <c r="BC203" s="851"/>
      <c r="BD203" s="851"/>
      <c r="BE203" s="732"/>
      <c r="BF203" s="732"/>
      <c r="BG203" s="732"/>
      <c r="BH203" s="732"/>
      <c r="BI203" s="732"/>
      <c r="BJ203" s="732"/>
      <c r="BK203" s="649"/>
      <c r="BL203" s="649"/>
      <c r="BM203" s="649"/>
      <c r="BN203" s="649"/>
      <c r="BO203" s="649"/>
      <c r="BP203" s="649"/>
      <c r="BQ203" s="649"/>
      <c r="BR203" s="649"/>
      <c r="BS203" s="649"/>
      <c r="BT203" s="851" t="str">
        <f>AY203</f>
        <v>(NERPAP) - 2015</v>
      </c>
      <c r="BU203" s="851"/>
      <c r="BV203" s="851"/>
      <c r="BW203" s="851"/>
      <c r="BX203" s="851"/>
      <c r="BY203" s="851"/>
      <c r="BZ203" s="732"/>
      <c r="CA203" s="732"/>
      <c r="CB203" s="732"/>
      <c r="CC203" s="732"/>
      <c r="CD203" s="732"/>
      <c r="CE203" s="732"/>
      <c r="CF203" s="851"/>
      <c r="CG203" s="851"/>
      <c r="CH203" s="851"/>
      <c r="CI203" s="851"/>
      <c r="CJ203" s="851"/>
      <c r="CK203" s="851"/>
      <c r="CL203" s="851"/>
      <c r="CM203" s="851"/>
      <c r="CN203" s="851"/>
      <c r="CO203" s="851" t="str">
        <f>BT203</f>
        <v>(NERPAP) - 2015</v>
      </c>
      <c r="CP203" s="851"/>
      <c r="CQ203" s="851"/>
      <c r="CR203" s="851"/>
      <c r="CS203" s="851"/>
      <c r="CT203" s="851"/>
      <c r="CU203" s="31"/>
      <c r="CV203" s="31"/>
      <c r="CW203" s="31"/>
      <c r="CX203" s="31"/>
      <c r="CY203" s="31"/>
      <c r="CZ203" s="31"/>
      <c r="DA203" s="31"/>
      <c r="DB203" s="31"/>
      <c r="DC203" s="31"/>
      <c r="DD203" s="31"/>
      <c r="DE203" s="31"/>
      <c r="DF203" s="31"/>
      <c r="DG203" s="31"/>
      <c r="DH203" s="31"/>
      <c r="DI203" s="31"/>
      <c r="DJ203" s="31"/>
      <c r="DK203" s="31"/>
      <c r="DL203" s="31"/>
      <c r="DM203" s="31"/>
      <c r="DN203" s="31"/>
      <c r="DO203" s="31"/>
      <c r="DP203" s="97">
        <v>187</v>
      </c>
      <c r="DQ203" s="97">
        <f t="shared" si="131"/>
        <v>0</v>
      </c>
      <c r="DR203" s="97">
        <f t="shared" si="132"/>
        <v>0</v>
      </c>
      <c r="DS203" s="97">
        <f t="shared" si="133"/>
        <v>0</v>
      </c>
      <c r="DT203" s="97">
        <f t="shared" si="134"/>
        <v>0</v>
      </c>
      <c r="DU203" s="4">
        <f t="shared" si="139"/>
        <v>200</v>
      </c>
      <c r="DV203" s="4">
        <f t="shared" si="140"/>
        <v>0</v>
      </c>
      <c r="DW203" s="4">
        <f t="shared" si="141"/>
        <v>0</v>
      </c>
      <c r="DX203" s="4">
        <f t="shared" si="142"/>
        <v>0</v>
      </c>
    </row>
    <row r="204" spans="6:128" ht="23.25" customHeight="1" x14ac:dyDescent="0.25">
      <c r="F204" s="4">
        <f t="shared" si="109"/>
        <v>0</v>
      </c>
      <c r="G204" s="4">
        <f t="shared" si="144"/>
        <v>0</v>
      </c>
      <c r="H204" s="4">
        <f t="shared" si="145"/>
        <v>0</v>
      </c>
      <c r="I204" s="4">
        <f t="shared" si="146"/>
        <v>0</v>
      </c>
      <c r="O204" s="650" t="str">
        <f>O165</f>
        <v xml:space="preserve"> (भाग संख्या-)</v>
      </c>
      <c r="P204" s="878"/>
      <c r="Q204" s="878"/>
      <c r="R204" s="878"/>
      <c r="S204" s="878"/>
      <c r="T204" s="878"/>
      <c r="U204" s="878"/>
      <c r="V204" s="878"/>
      <c r="W204" s="878"/>
      <c r="X204" s="878"/>
      <c r="Y204" s="878"/>
      <c r="Z204" s="651"/>
      <c r="AA204" s="879" t="s">
        <v>334</v>
      </c>
      <c r="AB204" s="880"/>
      <c r="AC204" s="880"/>
      <c r="AD204" s="880"/>
      <c r="AE204" s="878" t="str">
        <f>AE165</f>
        <v xml:space="preserve"> ()</v>
      </c>
      <c r="AF204" s="878"/>
      <c r="AG204" s="878"/>
      <c r="AH204" s="878"/>
      <c r="AI204" s="651"/>
      <c r="AJ204" s="650" t="str">
        <f>O204</f>
        <v xml:space="preserve"> (भाग संख्या-)</v>
      </c>
      <c r="AK204" s="878"/>
      <c r="AL204" s="878"/>
      <c r="AM204" s="878"/>
      <c r="AN204" s="878"/>
      <c r="AO204" s="878"/>
      <c r="AP204" s="878"/>
      <c r="AQ204" s="878"/>
      <c r="AR204" s="878"/>
      <c r="AS204" s="878"/>
      <c r="AT204" s="878"/>
      <c r="AU204" s="651"/>
      <c r="AV204" s="879" t="s">
        <v>334</v>
      </c>
      <c r="AW204" s="880"/>
      <c r="AX204" s="880"/>
      <c r="AY204" s="880"/>
      <c r="AZ204" s="878" t="str">
        <f>AE204</f>
        <v xml:space="preserve"> ()</v>
      </c>
      <c r="BA204" s="878"/>
      <c r="BB204" s="878"/>
      <c r="BC204" s="878"/>
      <c r="BD204" s="651"/>
      <c r="BE204" s="650" t="str">
        <f>AJ204</f>
        <v xml:space="preserve"> (भाग संख्या-)</v>
      </c>
      <c r="BF204" s="878"/>
      <c r="BG204" s="878"/>
      <c r="BH204" s="878"/>
      <c r="BI204" s="878"/>
      <c r="BJ204" s="878"/>
      <c r="BK204" s="878"/>
      <c r="BL204" s="878"/>
      <c r="BM204" s="878"/>
      <c r="BN204" s="878"/>
      <c r="BO204" s="878"/>
      <c r="BP204" s="651"/>
      <c r="BQ204" s="879" t="s">
        <v>334</v>
      </c>
      <c r="BR204" s="880"/>
      <c r="BS204" s="880"/>
      <c r="BT204" s="880"/>
      <c r="BU204" s="878" t="str">
        <f>AZ204</f>
        <v xml:space="preserve"> ()</v>
      </c>
      <c r="BV204" s="878"/>
      <c r="BW204" s="878"/>
      <c r="BX204" s="878"/>
      <c r="BY204" s="651"/>
      <c r="BZ204" s="650" t="str">
        <f>BE204</f>
        <v xml:space="preserve"> (भाग संख्या-)</v>
      </c>
      <c r="CA204" s="878"/>
      <c r="CB204" s="878"/>
      <c r="CC204" s="878"/>
      <c r="CD204" s="878"/>
      <c r="CE204" s="878"/>
      <c r="CF204" s="878"/>
      <c r="CG204" s="878"/>
      <c r="CH204" s="878"/>
      <c r="CI204" s="878"/>
      <c r="CJ204" s="878"/>
      <c r="CK204" s="878"/>
      <c r="CL204" s="879" t="s">
        <v>334</v>
      </c>
      <c r="CM204" s="880"/>
      <c r="CN204" s="880"/>
      <c r="CO204" s="880"/>
      <c r="CP204" s="878" t="str">
        <f>BU204</f>
        <v xml:space="preserve"> ()</v>
      </c>
      <c r="CQ204" s="878"/>
      <c r="CR204" s="878"/>
      <c r="CS204" s="878"/>
      <c r="CT204" s="65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97">
        <v>188</v>
      </c>
      <c r="DQ204" s="97">
        <f t="shared" si="131"/>
        <v>0</v>
      </c>
      <c r="DR204" s="97">
        <f t="shared" si="132"/>
        <v>0</v>
      </c>
      <c r="DS204" s="97">
        <f t="shared" si="133"/>
        <v>0</v>
      </c>
      <c r="DT204" s="97">
        <f t="shared" si="134"/>
        <v>0</v>
      </c>
      <c r="DU204" s="4">
        <f t="shared" si="139"/>
        <v>200</v>
      </c>
      <c r="DV204" s="4">
        <f t="shared" si="140"/>
        <v>0</v>
      </c>
      <c r="DW204" s="4">
        <f t="shared" si="141"/>
        <v>0</v>
      </c>
      <c r="DX204" s="4">
        <f t="shared" si="142"/>
        <v>0</v>
      </c>
    </row>
    <row r="205" spans="6:128" ht="23.25" customHeight="1" x14ac:dyDescent="0.25">
      <c r="F205" s="4">
        <f t="shared" si="109"/>
        <v>0</v>
      </c>
      <c r="G205" s="4">
        <f t="shared" si="144"/>
        <v>0</v>
      </c>
      <c r="H205" s="4">
        <f t="shared" si="145"/>
        <v>0</v>
      </c>
      <c r="I205" s="4">
        <f t="shared" si="146"/>
        <v>0</v>
      </c>
      <c r="O205" s="823" t="s">
        <v>335</v>
      </c>
      <c r="P205" s="886"/>
      <c r="Q205" s="886"/>
      <c r="R205" s="886"/>
      <c r="S205" s="886"/>
      <c r="T205" s="821"/>
      <c r="U205" s="888" t="s">
        <v>336</v>
      </c>
      <c r="V205" s="889"/>
      <c r="W205" s="889"/>
      <c r="X205" s="889"/>
      <c r="Y205" s="889"/>
      <c r="Z205" s="889"/>
      <c r="AA205" s="889"/>
      <c r="AB205" s="889"/>
      <c r="AC205" s="890"/>
      <c r="AD205" s="877" t="s">
        <v>338</v>
      </c>
      <c r="AE205" s="877"/>
      <c r="AF205" s="877"/>
      <c r="AG205" s="877" t="s">
        <v>339</v>
      </c>
      <c r="AH205" s="877"/>
      <c r="AI205" s="877"/>
      <c r="AJ205" s="823" t="s">
        <v>335</v>
      </c>
      <c r="AK205" s="886"/>
      <c r="AL205" s="886"/>
      <c r="AM205" s="886"/>
      <c r="AN205" s="886"/>
      <c r="AO205" s="821"/>
      <c r="AP205" s="888" t="s">
        <v>336</v>
      </c>
      <c r="AQ205" s="889"/>
      <c r="AR205" s="889"/>
      <c r="AS205" s="889"/>
      <c r="AT205" s="889"/>
      <c r="AU205" s="889"/>
      <c r="AV205" s="889"/>
      <c r="AW205" s="889"/>
      <c r="AX205" s="890"/>
      <c r="AY205" s="877" t="s">
        <v>338</v>
      </c>
      <c r="AZ205" s="877"/>
      <c r="BA205" s="877"/>
      <c r="BB205" s="877" t="s">
        <v>339</v>
      </c>
      <c r="BC205" s="877"/>
      <c r="BD205" s="877"/>
      <c r="BE205" s="823" t="s">
        <v>335</v>
      </c>
      <c r="BF205" s="886"/>
      <c r="BG205" s="886"/>
      <c r="BH205" s="886"/>
      <c r="BI205" s="886"/>
      <c r="BJ205" s="821"/>
      <c r="BK205" s="888" t="s">
        <v>336</v>
      </c>
      <c r="BL205" s="889"/>
      <c r="BM205" s="889"/>
      <c r="BN205" s="889"/>
      <c r="BO205" s="889"/>
      <c r="BP205" s="889"/>
      <c r="BQ205" s="889"/>
      <c r="BR205" s="889"/>
      <c r="BS205" s="890"/>
      <c r="BT205" s="877" t="s">
        <v>338</v>
      </c>
      <c r="BU205" s="877"/>
      <c r="BV205" s="877"/>
      <c r="BW205" s="877" t="s">
        <v>339</v>
      </c>
      <c r="BX205" s="877"/>
      <c r="BY205" s="877"/>
      <c r="BZ205" s="823" t="s">
        <v>335</v>
      </c>
      <c r="CA205" s="886"/>
      <c r="CB205" s="886"/>
      <c r="CC205" s="886"/>
      <c r="CD205" s="886"/>
      <c r="CE205" s="821"/>
      <c r="CF205" s="888" t="s">
        <v>336</v>
      </c>
      <c r="CG205" s="889"/>
      <c r="CH205" s="889"/>
      <c r="CI205" s="889"/>
      <c r="CJ205" s="889"/>
      <c r="CK205" s="889"/>
      <c r="CL205" s="889"/>
      <c r="CM205" s="889"/>
      <c r="CN205" s="890"/>
      <c r="CO205" s="877" t="s">
        <v>338</v>
      </c>
      <c r="CP205" s="877"/>
      <c r="CQ205" s="877"/>
      <c r="CR205" s="877" t="s">
        <v>339</v>
      </c>
      <c r="CS205" s="877"/>
      <c r="CT205" s="877"/>
      <c r="CU205" s="31"/>
      <c r="CV205" s="31"/>
      <c r="CW205" s="31"/>
      <c r="CX205" s="31"/>
      <c r="CY205" s="31"/>
      <c r="CZ205" s="31"/>
      <c r="DA205" s="31"/>
      <c r="DB205" s="31"/>
      <c r="DC205" s="31"/>
      <c r="DD205" s="31"/>
      <c r="DE205" s="31"/>
      <c r="DF205" s="31"/>
      <c r="DG205" s="31"/>
      <c r="DH205" s="31"/>
      <c r="DI205" s="31"/>
      <c r="DJ205" s="31"/>
      <c r="DK205" s="31"/>
      <c r="DL205" s="31"/>
      <c r="DM205" s="31"/>
      <c r="DN205" s="31"/>
      <c r="DO205" s="31"/>
      <c r="DP205" s="97">
        <v>189</v>
      </c>
      <c r="DQ205" s="97">
        <f t="shared" si="131"/>
        <v>0</v>
      </c>
      <c r="DR205" s="97">
        <f t="shared" si="132"/>
        <v>0</v>
      </c>
      <c r="DS205" s="97">
        <f t="shared" si="133"/>
        <v>0</v>
      </c>
      <c r="DT205" s="97">
        <f t="shared" si="134"/>
        <v>0</v>
      </c>
      <c r="DU205" s="4">
        <f t="shared" si="139"/>
        <v>200</v>
      </c>
      <c r="DV205" s="4">
        <f t="shared" si="140"/>
        <v>0</v>
      </c>
      <c r="DW205" s="4">
        <f t="shared" si="141"/>
        <v>0</v>
      </c>
      <c r="DX205" s="4">
        <f t="shared" si="142"/>
        <v>0</v>
      </c>
    </row>
    <row r="206" spans="6:128" ht="23.25" customHeight="1" x14ac:dyDescent="0.25">
      <c r="F206" s="4">
        <f t="shared" si="109"/>
        <v>0</v>
      </c>
      <c r="G206" s="4">
        <f t="shared" si="144"/>
        <v>0</v>
      </c>
      <c r="H206" s="4">
        <f t="shared" si="145"/>
        <v>0</v>
      </c>
      <c r="I206" s="4">
        <f t="shared" si="146"/>
        <v>0</v>
      </c>
      <c r="O206" s="645">
        <f>IFERROR(IF($A$5&gt;=A212,O167+1,0),0)</f>
        <v>0</v>
      </c>
      <c r="P206" s="645"/>
      <c r="Q206" s="645"/>
      <c r="R206" s="645"/>
      <c r="S206" s="645"/>
      <c r="T206" s="645"/>
      <c r="U206" s="891" t="s">
        <v>337</v>
      </c>
      <c r="V206" s="892"/>
      <c r="W206" s="892"/>
      <c r="X206" s="892"/>
      <c r="Y206" s="892"/>
      <c r="Z206" s="892"/>
      <c r="AA206" s="892"/>
      <c r="AB206" s="892"/>
      <c r="AC206" s="893"/>
      <c r="AD206" s="887">
        <f>AD167</f>
        <v>0</v>
      </c>
      <c r="AE206" s="887"/>
      <c r="AF206" s="887"/>
      <c r="AG206" s="887">
        <f>AG167</f>
        <v>0</v>
      </c>
      <c r="AH206" s="887"/>
      <c r="AI206" s="887"/>
      <c r="AJ206" s="645">
        <f>IFERROR(IF($B$5&gt;=$A212,1,0),0)</f>
        <v>0</v>
      </c>
      <c r="AK206" s="645"/>
      <c r="AL206" s="645"/>
      <c r="AM206" s="645"/>
      <c r="AN206" s="645"/>
      <c r="AO206" s="645"/>
      <c r="AP206" s="891" t="s">
        <v>337</v>
      </c>
      <c r="AQ206" s="892"/>
      <c r="AR206" s="892"/>
      <c r="AS206" s="892"/>
      <c r="AT206" s="892"/>
      <c r="AU206" s="892"/>
      <c r="AV206" s="892"/>
      <c r="AW206" s="892"/>
      <c r="AX206" s="893"/>
      <c r="AY206" s="887">
        <f>AD206</f>
        <v>0</v>
      </c>
      <c r="AZ206" s="887"/>
      <c r="BA206" s="887"/>
      <c r="BB206" s="887">
        <f>AG206</f>
        <v>0</v>
      </c>
      <c r="BC206" s="887"/>
      <c r="BD206" s="887"/>
      <c r="BE206" s="645">
        <f>IFERROR(IF($C$5&gt;=$A212,1,0),0)</f>
        <v>0</v>
      </c>
      <c r="BF206" s="645"/>
      <c r="BG206" s="645"/>
      <c r="BH206" s="645"/>
      <c r="BI206" s="645"/>
      <c r="BJ206" s="645"/>
      <c r="BK206" s="891" t="s">
        <v>337</v>
      </c>
      <c r="BL206" s="892"/>
      <c r="BM206" s="892"/>
      <c r="BN206" s="892"/>
      <c r="BO206" s="892"/>
      <c r="BP206" s="892"/>
      <c r="BQ206" s="892"/>
      <c r="BR206" s="892"/>
      <c r="BS206" s="893"/>
      <c r="BT206" s="887">
        <f>AY206</f>
        <v>0</v>
      </c>
      <c r="BU206" s="887"/>
      <c r="BV206" s="887"/>
      <c r="BW206" s="887">
        <f>BB206</f>
        <v>0</v>
      </c>
      <c r="BX206" s="887"/>
      <c r="BY206" s="887"/>
      <c r="BZ206" s="645">
        <f>IFERROR(IF($D$5&gt;=$A212,1,0),0)</f>
        <v>0</v>
      </c>
      <c r="CA206" s="645"/>
      <c r="CB206" s="645"/>
      <c r="CC206" s="645"/>
      <c r="CD206" s="645"/>
      <c r="CE206" s="645"/>
      <c r="CF206" s="891" t="s">
        <v>337</v>
      </c>
      <c r="CG206" s="892"/>
      <c r="CH206" s="892"/>
      <c r="CI206" s="892"/>
      <c r="CJ206" s="892"/>
      <c r="CK206" s="892"/>
      <c r="CL206" s="892"/>
      <c r="CM206" s="892"/>
      <c r="CN206" s="893"/>
      <c r="CO206" s="887">
        <f>BT206</f>
        <v>0</v>
      </c>
      <c r="CP206" s="887"/>
      <c r="CQ206" s="887"/>
      <c r="CR206" s="887">
        <f>BW206</f>
        <v>0</v>
      </c>
      <c r="CS206" s="887"/>
      <c r="CT206" s="887"/>
      <c r="CU206" s="31"/>
      <c r="CV206" s="31"/>
      <c r="CW206" s="31"/>
      <c r="CX206" s="31"/>
      <c r="CY206" s="31"/>
      <c r="CZ206" s="31"/>
      <c r="DA206" s="31"/>
      <c r="DB206" s="31"/>
      <c r="DC206" s="31"/>
      <c r="DD206" s="31"/>
      <c r="DE206" s="31"/>
      <c r="DF206" s="31"/>
      <c r="DG206" s="31"/>
      <c r="DH206" s="31"/>
      <c r="DI206" s="31"/>
      <c r="DJ206" s="31"/>
      <c r="DK206" s="31"/>
      <c r="DL206" s="31"/>
      <c r="DM206" s="31"/>
      <c r="DN206" s="31"/>
      <c r="DO206" s="31"/>
      <c r="DP206" s="97">
        <v>190</v>
      </c>
      <c r="DQ206" s="97">
        <f t="shared" si="131"/>
        <v>0</v>
      </c>
      <c r="DR206" s="97">
        <f t="shared" si="132"/>
        <v>0</v>
      </c>
      <c r="DS206" s="97">
        <f t="shared" si="133"/>
        <v>0</v>
      </c>
      <c r="DT206" s="97">
        <f t="shared" si="134"/>
        <v>0</v>
      </c>
      <c r="DU206" s="4">
        <f t="shared" si="139"/>
        <v>200</v>
      </c>
      <c r="DV206" s="4">
        <f t="shared" si="140"/>
        <v>0</v>
      </c>
      <c r="DW206" s="4">
        <f t="shared" si="141"/>
        <v>0</v>
      </c>
      <c r="DX206" s="4">
        <f t="shared" si="142"/>
        <v>0</v>
      </c>
    </row>
    <row r="207" spans="6:128" x14ac:dyDescent="0.25">
      <c r="F207" s="4">
        <f t="shared" si="109"/>
        <v>0</v>
      </c>
      <c r="G207" s="4">
        <f t="shared" si="144"/>
        <v>0</v>
      </c>
      <c r="H207" s="4">
        <f t="shared" si="145"/>
        <v>0</v>
      </c>
      <c r="I207" s="4">
        <f t="shared" si="146"/>
        <v>0</v>
      </c>
      <c r="O207" s="823" t="s">
        <v>333</v>
      </c>
      <c r="P207" s="886"/>
      <c r="Q207" s="886"/>
      <c r="R207" s="886"/>
      <c r="S207" s="886"/>
      <c r="T207" s="886"/>
      <c r="U207" s="886"/>
      <c r="V207" s="886"/>
      <c r="W207" s="886"/>
      <c r="X207" s="886"/>
      <c r="Y207" s="886"/>
      <c r="Z207" s="886"/>
      <c r="AA207" s="886"/>
      <c r="AB207" s="886"/>
      <c r="AC207" s="886"/>
      <c r="AD207" s="886"/>
      <c r="AE207" s="886"/>
      <c r="AF207" s="886"/>
      <c r="AG207" s="886"/>
      <c r="AH207" s="886"/>
      <c r="AI207" s="821"/>
      <c r="AJ207" s="823" t="s">
        <v>333</v>
      </c>
      <c r="AK207" s="886"/>
      <c r="AL207" s="886"/>
      <c r="AM207" s="886"/>
      <c r="AN207" s="886"/>
      <c r="AO207" s="886"/>
      <c r="AP207" s="886"/>
      <c r="AQ207" s="886"/>
      <c r="AR207" s="886"/>
      <c r="AS207" s="886"/>
      <c r="AT207" s="886"/>
      <c r="AU207" s="886"/>
      <c r="AV207" s="886"/>
      <c r="AW207" s="886"/>
      <c r="AX207" s="886"/>
      <c r="AY207" s="886"/>
      <c r="AZ207" s="886"/>
      <c r="BA207" s="886"/>
      <c r="BB207" s="886"/>
      <c r="BC207" s="886"/>
      <c r="BD207" s="821"/>
      <c r="BE207" s="823" t="s">
        <v>333</v>
      </c>
      <c r="BF207" s="886"/>
      <c r="BG207" s="886"/>
      <c r="BH207" s="886"/>
      <c r="BI207" s="886"/>
      <c r="BJ207" s="886"/>
      <c r="BK207" s="886"/>
      <c r="BL207" s="886"/>
      <c r="BM207" s="886"/>
      <c r="BN207" s="886"/>
      <c r="BO207" s="886"/>
      <c r="BP207" s="886"/>
      <c r="BQ207" s="886"/>
      <c r="BR207" s="886"/>
      <c r="BS207" s="886"/>
      <c r="BT207" s="886"/>
      <c r="BU207" s="886"/>
      <c r="BV207" s="886"/>
      <c r="BW207" s="886"/>
      <c r="BX207" s="886"/>
      <c r="BY207" s="821"/>
      <c r="BZ207" s="823" t="s">
        <v>333</v>
      </c>
      <c r="CA207" s="886"/>
      <c r="CB207" s="886"/>
      <c r="CC207" s="886"/>
      <c r="CD207" s="886"/>
      <c r="CE207" s="886"/>
      <c r="CF207" s="886"/>
      <c r="CG207" s="886"/>
      <c r="CH207" s="886"/>
      <c r="CI207" s="886"/>
      <c r="CJ207" s="886"/>
      <c r="CK207" s="886"/>
      <c r="CL207" s="886"/>
      <c r="CM207" s="886"/>
      <c r="CN207" s="886"/>
      <c r="CO207" s="886"/>
      <c r="CP207" s="886"/>
      <c r="CQ207" s="886"/>
      <c r="CR207" s="886"/>
      <c r="CS207" s="886"/>
      <c r="CT207" s="821"/>
      <c r="CU207" s="31"/>
      <c r="CV207" s="31"/>
      <c r="CW207" s="31"/>
      <c r="CX207" s="31"/>
      <c r="CY207" s="31"/>
      <c r="CZ207" s="31"/>
      <c r="DA207" s="31"/>
      <c r="DB207" s="31"/>
      <c r="DC207" s="31"/>
      <c r="DD207" s="31"/>
      <c r="DE207" s="31"/>
      <c r="DF207" s="31"/>
      <c r="DG207" s="31"/>
      <c r="DH207" s="31"/>
      <c r="DI207" s="31"/>
      <c r="DJ207" s="31"/>
      <c r="DK207" s="31"/>
      <c r="DL207" s="31"/>
      <c r="DM207" s="31"/>
      <c r="DN207" s="31"/>
      <c r="DO207" s="31"/>
      <c r="DP207" s="97">
        <v>191</v>
      </c>
      <c r="DQ207" s="97">
        <f t="shared" si="131"/>
        <v>0</v>
      </c>
      <c r="DR207" s="97">
        <f t="shared" si="132"/>
        <v>0</v>
      </c>
      <c r="DS207" s="97">
        <f t="shared" si="133"/>
        <v>0</v>
      </c>
      <c r="DT207" s="97">
        <f t="shared" si="134"/>
        <v>0</v>
      </c>
      <c r="DU207" s="4">
        <f t="shared" si="139"/>
        <v>200</v>
      </c>
      <c r="DV207" s="4">
        <f t="shared" si="140"/>
        <v>0</v>
      </c>
      <c r="DW207" s="4">
        <f t="shared" si="141"/>
        <v>0</v>
      </c>
      <c r="DX207" s="4">
        <f t="shared" si="142"/>
        <v>0</v>
      </c>
    </row>
    <row r="208" spans="6:128" ht="31.5" customHeight="1" x14ac:dyDescent="0.25">
      <c r="F208" s="4">
        <f t="shared" si="109"/>
        <v>0</v>
      </c>
      <c r="G208" s="4">
        <f t="shared" si="144"/>
        <v>0</v>
      </c>
      <c r="H208" s="4">
        <f t="shared" si="145"/>
        <v>0</v>
      </c>
      <c r="I208" s="4">
        <f t="shared" si="146"/>
        <v>0</v>
      </c>
      <c r="O208" s="869" t="s">
        <v>347</v>
      </c>
      <c r="P208" s="864" t="s">
        <v>340</v>
      </c>
      <c r="Q208" s="585"/>
      <c r="R208" s="865"/>
      <c r="S208" s="864" t="s">
        <v>341</v>
      </c>
      <c r="T208" s="585"/>
      <c r="U208" s="865"/>
      <c r="V208" s="864" t="s">
        <v>404</v>
      </c>
      <c r="W208" s="585"/>
      <c r="X208" s="585"/>
      <c r="Y208" s="585"/>
      <c r="Z208" s="865"/>
      <c r="AA208" s="864" t="s">
        <v>342</v>
      </c>
      <c r="AB208" s="585"/>
      <c r="AC208" s="865"/>
      <c r="AD208" s="864" t="s">
        <v>343</v>
      </c>
      <c r="AE208" s="585"/>
      <c r="AF208" s="865"/>
      <c r="AG208" s="864" t="s">
        <v>344</v>
      </c>
      <c r="AH208" s="585"/>
      <c r="AI208" s="865"/>
      <c r="AJ208" s="869" t="s">
        <v>347</v>
      </c>
      <c r="AK208" s="864" t="s">
        <v>340</v>
      </c>
      <c r="AL208" s="585"/>
      <c r="AM208" s="865"/>
      <c r="AN208" s="864" t="s">
        <v>348</v>
      </c>
      <c r="AO208" s="585"/>
      <c r="AP208" s="865"/>
      <c r="AQ208" s="864" t="s">
        <v>349</v>
      </c>
      <c r="AR208" s="585"/>
      <c r="AS208" s="585"/>
      <c r="AT208" s="585"/>
      <c r="AU208" s="585"/>
      <c r="AV208" s="865"/>
      <c r="AW208" s="864" t="s">
        <v>351</v>
      </c>
      <c r="AX208" s="865"/>
      <c r="AY208" s="864" t="s">
        <v>343</v>
      </c>
      <c r="AZ208" s="585"/>
      <c r="BA208" s="865"/>
      <c r="BB208" s="864" t="s">
        <v>344</v>
      </c>
      <c r="BC208" s="585"/>
      <c r="BD208" s="865"/>
      <c r="BE208" s="869" t="s">
        <v>347</v>
      </c>
      <c r="BF208" s="864" t="s">
        <v>340</v>
      </c>
      <c r="BG208" s="585"/>
      <c r="BH208" s="865"/>
      <c r="BI208" s="864" t="s">
        <v>356</v>
      </c>
      <c r="BJ208" s="585"/>
      <c r="BK208" s="585"/>
      <c r="BL208" s="865"/>
      <c r="BM208" s="881" t="s">
        <v>357</v>
      </c>
      <c r="BN208" s="571"/>
      <c r="BO208" s="571"/>
      <c r="BP208" s="882"/>
      <c r="BQ208" s="864" t="s">
        <v>351</v>
      </c>
      <c r="BR208" s="585"/>
      <c r="BS208" s="865"/>
      <c r="BT208" s="864" t="s">
        <v>343</v>
      </c>
      <c r="BU208" s="585"/>
      <c r="BV208" s="865"/>
      <c r="BW208" s="864" t="s">
        <v>344</v>
      </c>
      <c r="BX208" s="585"/>
      <c r="BY208" s="865"/>
      <c r="BZ208" s="873" t="s">
        <v>347</v>
      </c>
      <c r="CA208" s="852" t="s">
        <v>340</v>
      </c>
      <c r="CB208" s="853"/>
      <c r="CC208" s="854"/>
      <c r="CD208" s="852" t="s">
        <v>365</v>
      </c>
      <c r="CE208" s="853"/>
      <c r="CF208" s="854"/>
      <c r="CG208" s="881" t="s">
        <v>358</v>
      </c>
      <c r="CH208" s="571"/>
      <c r="CI208" s="571"/>
      <c r="CJ208" s="571"/>
      <c r="CK208" s="571"/>
      <c r="CL208" s="571"/>
      <c r="CM208" s="571"/>
      <c r="CN208" s="571"/>
      <c r="CO208" s="571"/>
      <c r="CP208" s="571"/>
      <c r="CQ208" s="571"/>
      <c r="CR208" s="882"/>
      <c r="CS208" s="864" t="s">
        <v>344</v>
      </c>
      <c r="CT208" s="865"/>
      <c r="CU208" s="31"/>
      <c r="CV208" s="31"/>
      <c r="CW208" s="31"/>
      <c r="CX208" s="31"/>
      <c r="CY208" s="31"/>
      <c r="CZ208" s="31"/>
      <c r="DA208" s="31"/>
      <c r="DB208" s="31"/>
      <c r="DC208" s="31"/>
      <c r="DD208" s="31"/>
      <c r="DE208" s="31"/>
      <c r="DF208" s="31"/>
      <c r="DG208" s="31"/>
      <c r="DH208" s="31"/>
      <c r="DI208" s="31"/>
      <c r="DJ208" s="31"/>
      <c r="DK208" s="31"/>
      <c r="DL208" s="31"/>
      <c r="DM208" s="31"/>
      <c r="DN208" s="31"/>
      <c r="DO208" s="31"/>
      <c r="DP208" s="97">
        <v>192</v>
      </c>
      <c r="DQ208" s="97">
        <f t="shared" si="131"/>
        <v>0</v>
      </c>
      <c r="DR208" s="97">
        <f t="shared" si="132"/>
        <v>0</v>
      </c>
      <c r="DS208" s="97">
        <f t="shared" si="133"/>
        <v>0</v>
      </c>
      <c r="DT208" s="97">
        <f t="shared" si="134"/>
        <v>0</v>
      </c>
      <c r="DU208" s="4">
        <f t="shared" si="139"/>
        <v>200</v>
      </c>
      <c r="DV208" s="4">
        <f t="shared" si="140"/>
        <v>0</v>
      </c>
      <c r="DW208" s="4">
        <f t="shared" si="141"/>
        <v>0</v>
      </c>
      <c r="DX208" s="4">
        <f t="shared" si="142"/>
        <v>0</v>
      </c>
    </row>
    <row r="209" spans="1:128" ht="31.5" customHeight="1" x14ac:dyDescent="0.25">
      <c r="F209" s="4">
        <f t="shared" si="109"/>
        <v>0</v>
      </c>
      <c r="G209" s="4">
        <f t="shared" si="144"/>
        <v>0</v>
      </c>
      <c r="H209" s="4">
        <f t="shared" si="145"/>
        <v>0</v>
      </c>
      <c r="I209" s="4">
        <f t="shared" si="146"/>
        <v>0</v>
      </c>
      <c r="O209" s="670"/>
      <c r="P209" s="866"/>
      <c r="Q209" s="867"/>
      <c r="R209" s="868"/>
      <c r="S209" s="866"/>
      <c r="T209" s="867"/>
      <c r="U209" s="868"/>
      <c r="V209" s="866"/>
      <c r="W209" s="867"/>
      <c r="X209" s="867"/>
      <c r="Y209" s="867"/>
      <c r="Z209" s="868"/>
      <c r="AA209" s="866"/>
      <c r="AB209" s="867"/>
      <c r="AC209" s="868"/>
      <c r="AD209" s="866"/>
      <c r="AE209" s="867"/>
      <c r="AF209" s="868"/>
      <c r="AG209" s="866"/>
      <c r="AH209" s="867"/>
      <c r="AI209" s="868"/>
      <c r="AJ209" s="670"/>
      <c r="AK209" s="866"/>
      <c r="AL209" s="867"/>
      <c r="AM209" s="868"/>
      <c r="AN209" s="866"/>
      <c r="AO209" s="867"/>
      <c r="AP209" s="868"/>
      <c r="AQ209" s="869" t="s">
        <v>173</v>
      </c>
      <c r="AR209" s="864" t="s">
        <v>174</v>
      </c>
      <c r="AS209" s="865"/>
      <c r="AT209" s="864" t="s">
        <v>350</v>
      </c>
      <c r="AU209" s="585"/>
      <c r="AV209" s="865"/>
      <c r="AW209" s="866"/>
      <c r="AX209" s="868"/>
      <c r="AY209" s="866"/>
      <c r="AZ209" s="867"/>
      <c r="BA209" s="868"/>
      <c r="BB209" s="866"/>
      <c r="BC209" s="867"/>
      <c r="BD209" s="868"/>
      <c r="BE209" s="670"/>
      <c r="BF209" s="866"/>
      <c r="BG209" s="867"/>
      <c r="BH209" s="868"/>
      <c r="BI209" s="866"/>
      <c r="BJ209" s="867"/>
      <c r="BK209" s="867"/>
      <c r="BL209" s="868"/>
      <c r="BM209" s="864" t="s">
        <v>173</v>
      </c>
      <c r="BN209" s="865"/>
      <c r="BO209" s="864" t="s">
        <v>174</v>
      </c>
      <c r="BP209" s="865"/>
      <c r="BQ209" s="866"/>
      <c r="BR209" s="867"/>
      <c r="BS209" s="868"/>
      <c r="BT209" s="866"/>
      <c r="BU209" s="867"/>
      <c r="BV209" s="868"/>
      <c r="BW209" s="866"/>
      <c r="BX209" s="867"/>
      <c r="BY209" s="868"/>
      <c r="BZ209" s="874"/>
      <c r="CA209" s="855"/>
      <c r="CB209" s="856"/>
      <c r="CC209" s="857"/>
      <c r="CD209" s="855"/>
      <c r="CE209" s="856"/>
      <c r="CF209" s="857"/>
      <c r="CG209" s="858" t="s">
        <v>366</v>
      </c>
      <c r="CH209" s="859"/>
      <c r="CI209" s="859"/>
      <c r="CJ209" s="860"/>
      <c r="CK209" s="858" t="s">
        <v>367</v>
      </c>
      <c r="CL209" s="860"/>
      <c r="CM209" s="864" t="s">
        <v>364</v>
      </c>
      <c r="CN209" s="585"/>
      <c r="CO209" s="865"/>
      <c r="CP209" s="864" t="s">
        <v>363</v>
      </c>
      <c r="CQ209" s="585"/>
      <c r="CR209" s="865"/>
      <c r="CS209" s="866"/>
      <c r="CT209" s="868"/>
      <c r="CU209" s="31"/>
      <c r="CV209" s="31"/>
      <c r="CW209" s="31"/>
      <c r="CX209" s="31"/>
      <c r="CY209" s="31"/>
      <c r="CZ209" s="31"/>
      <c r="DA209" s="31"/>
      <c r="DB209" s="31"/>
      <c r="DC209" s="31"/>
      <c r="DD209" s="31"/>
      <c r="DE209" s="31"/>
      <c r="DF209" s="31"/>
      <c r="DG209" s="31"/>
      <c r="DH209" s="31"/>
      <c r="DI209" s="31"/>
      <c r="DJ209" s="31"/>
      <c r="DK209" s="31"/>
      <c r="DL209" s="31"/>
      <c r="DM209" s="31"/>
      <c r="DN209" s="31"/>
      <c r="DO209" s="31"/>
      <c r="DP209" s="97">
        <v>193</v>
      </c>
      <c r="DQ209" s="97">
        <f t="shared" si="131"/>
        <v>0</v>
      </c>
      <c r="DR209" s="97">
        <f t="shared" si="132"/>
        <v>0</v>
      </c>
      <c r="DS209" s="97">
        <f t="shared" si="133"/>
        <v>0</v>
      </c>
      <c r="DT209" s="97">
        <f t="shared" si="134"/>
        <v>0</v>
      </c>
      <c r="DU209" s="4">
        <f t="shared" si="139"/>
        <v>200</v>
      </c>
      <c r="DV209" s="4">
        <f t="shared" si="140"/>
        <v>0</v>
      </c>
      <c r="DW209" s="4">
        <f t="shared" si="141"/>
        <v>0</v>
      </c>
      <c r="DX209" s="4">
        <f t="shared" si="142"/>
        <v>0</v>
      </c>
    </row>
    <row r="210" spans="1:128" ht="31.5" customHeight="1" x14ac:dyDescent="0.25">
      <c r="F210" s="4">
        <f t="shared" si="109"/>
        <v>0</v>
      </c>
      <c r="G210" s="4">
        <f t="shared" si="144"/>
        <v>0</v>
      </c>
      <c r="H210" s="4">
        <f t="shared" si="145"/>
        <v>0</v>
      </c>
      <c r="I210" s="4">
        <f t="shared" si="146"/>
        <v>0</v>
      </c>
      <c r="O210" s="870"/>
      <c r="P210" s="871"/>
      <c r="Q210" s="570"/>
      <c r="R210" s="872"/>
      <c r="S210" s="871"/>
      <c r="T210" s="570"/>
      <c r="U210" s="872"/>
      <c r="V210" s="871"/>
      <c r="W210" s="570"/>
      <c r="X210" s="570"/>
      <c r="Y210" s="570"/>
      <c r="Z210" s="872"/>
      <c r="AA210" s="871"/>
      <c r="AB210" s="570"/>
      <c r="AC210" s="872"/>
      <c r="AD210" s="871"/>
      <c r="AE210" s="570"/>
      <c r="AF210" s="872"/>
      <c r="AG210" s="871"/>
      <c r="AH210" s="570"/>
      <c r="AI210" s="872"/>
      <c r="AJ210" s="870"/>
      <c r="AK210" s="871"/>
      <c r="AL210" s="570"/>
      <c r="AM210" s="872"/>
      <c r="AN210" s="871"/>
      <c r="AO210" s="570"/>
      <c r="AP210" s="872"/>
      <c r="AQ210" s="870"/>
      <c r="AR210" s="871"/>
      <c r="AS210" s="872"/>
      <c r="AT210" s="871"/>
      <c r="AU210" s="570"/>
      <c r="AV210" s="872"/>
      <c r="AW210" s="871"/>
      <c r="AX210" s="872"/>
      <c r="AY210" s="871"/>
      <c r="AZ210" s="570"/>
      <c r="BA210" s="872"/>
      <c r="BB210" s="871"/>
      <c r="BC210" s="570"/>
      <c r="BD210" s="872"/>
      <c r="BE210" s="870"/>
      <c r="BF210" s="871"/>
      <c r="BG210" s="570"/>
      <c r="BH210" s="872"/>
      <c r="BI210" s="871"/>
      <c r="BJ210" s="570"/>
      <c r="BK210" s="570"/>
      <c r="BL210" s="872"/>
      <c r="BM210" s="871"/>
      <c r="BN210" s="872"/>
      <c r="BO210" s="871"/>
      <c r="BP210" s="872"/>
      <c r="BQ210" s="871"/>
      <c r="BR210" s="570"/>
      <c r="BS210" s="872"/>
      <c r="BT210" s="871"/>
      <c r="BU210" s="570"/>
      <c r="BV210" s="872"/>
      <c r="BW210" s="871"/>
      <c r="BX210" s="570"/>
      <c r="BY210" s="872"/>
      <c r="BZ210" s="874"/>
      <c r="CA210" s="855"/>
      <c r="CB210" s="856"/>
      <c r="CC210" s="857"/>
      <c r="CD210" s="855"/>
      <c r="CE210" s="856"/>
      <c r="CF210" s="857"/>
      <c r="CG210" s="861"/>
      <c r="CH210" s="862"/>
      <c r="CI210" s="862"/>
      <c r="CJ210" s="863"/>
      <c r="CK210" s="861"/>
      <c r="CL210" s="863"/>
      <c r="CM210" s="866"/>
      <c r="CN210" s="867"/>
      <c r="CO210" s="868"/>
      <c r="CP210" s="866"/>
      <c r="CQ210" s="867"/>
      <c r="CR210" s="868"/>
      <c r="CS210" s="866"/>
      <c r="CT210" s="868"/>
      <c r="CU210" s="31"/>
      <c r="CV210" s="31"/>
      <c r="CW210" s="31"/>
      <c r="CX210" s="31"/>
      <c r="CY210" s="31"/>
      <c r="CZ210" s="31"/>
      <c r="DA210" s="31"/>
      <c r="DB210" s="31"/>
      <c r="DC210" s="31"/>
      <c r="DD210" s="31"/>
      <c r="DE210" s="31"/>
      <c r="DF210" s="31"/>
      <c r="DG210" s="31"/>
      <c r="DH210" s="31"/>
      <c r="DI210" s="31"/>
      <c r="DJ210" s="31"/>
      <c r="DK210" s="31"/>
      <c r="DL210" s="31"/>
      <c r="DM210" s="31"/>
      <c r="DN210" s="31"/>
      <c r="DO210" s="31"/>
      <c r="DP210" s="97">
        <v>194</v>
      </c>
      <c r="DQ210" s="97">
        <f t="shared" si="131"/>
        <v>0</v>
      </c>
      <c r="DR210" s="97">
        <f t="shared" si="132"/>
        <v>0</v>
      </c>
      <c r="DS210" s="97">
        <f t="shared" si="133"/>
        <v>0</v>
      </c>
      <c r="DT210" s="97">
        <f t="shared" si="134"/>
        <v>0</v>
      </c>
      <c r="DU210" s="4">
        <f t="shared" si="139"/>
        <v>200</v>
      </c>
      <c r="DV210" s="4">
        <f t="shared" si="140"/>
        <v>0</v>
      </c>
      <c r="DW210" s="4">
        <f t="shared" si="141"/>
        <v>0</v>
      </c>
      <c r="DX210" s="4">
        <f t="shared" si="142"/>
        <v>0</v>
      </c>
    </row>
    <row r="211" spans="1:128" ht="11.1" customHeight="1" x14ac:dyDescent="0.25">
      <c r="F211" s="4">
        <f t="shared" si="109"/>
        <v>0</v>
      </c>
      <c r="G211" s="4">
        <f t="shared" si="144"/>
        <v>0</v>
      </c>
      <c r="H211" s="4">
        <f t="shared" si="145"/>
        <v>0</v>
      </c>
      <c r="I211" s="4">
        <f t="shared" si="146"/>
        <v>0</v>
      </c>
      <c r="O211" s="237">
        <v>1</v>
      </c>
      <c r="P211" s="729">
        <v>2</v>
      </c>
      <c r="Q211" s="729"/>
      <c r="R211" s="729"/>
      <c r="S211" s="729">
        <v>3</v>
      </c>
      <c r="T211" s="729"/>
      <c r="U211" s="729"/>
      <c r="V211" s="729">
        <v>4</v>
      </c>
      <c r="W211" s="729"/>
      <c r="X211" s="729"/>
      <c r="Y211" s="729"/>
      <c r="Z211" s="729"/>
      <c r="AA211" s="729">
        <v>5</v>
      </c>
      <c r="AB211" s="729"/>
      <c r="AC211" s="729"/>
      <c r="AD211" s="729" t="s">
        <v>345</v>
      </c>
      <c r="AE211" s="729"/>
      <c r="AF211" s="729"/>
      <c r="AG211" s="729" t="s">
        <v>346</v>
      </c>
      <c r="AH211" s="729"/>
      <c r="AI211" s="729"/>
      <c r="AJ211" s="240">
        <v>1</v>
      </c>
      <c r="AK211" s="729">
        <v>2</v>
      </c>
      <c r="AL211" s="729"/>
      <c r="AM211" s="729"/>
      <c r="AN211" s="729">
        <v>3</v>
      </c>
      <c r="AO211" s="729"/>
      <c r="AP211" s="729"/>
      <c r="AQ211" s="240">
        <v>4</v>
      </c>
      <c r="AR211" s="729">
        <v>5</v>
      </c>
      <c r="AS211" s="729"/>
      <c r="AT211" s="729">
        <v>6</v>
      </c>
      <c r="AU211" s="729"/>
      <c r="AV211" s="729"/>
      <c r="AW211" s="729">
        <v>7</v>
      </c>
      <c r="AX211" s="729"/>
      <c r="AY211" s="729" t="s">
        <v>352</v>
      </c>
      <c r="AZ211" s="729"/>
      <c r="BA211" s="729"/>
      <c r="BB211" s="729" t="s">
        <v>353</v>
      </c>
      <c r="BC211" s="729"/>
      <c r="BD211" s="729"/>
      <c r="BE211" s="237">
        <v>1</v>
      </c>
      <c r="BF211" s="729">
        <v>2</v>
      </c>
      <c r="BG211" s="729"/>
      <c r="BH211" s="729"/>
      <c r="BI211" s="729">
        <v>3</v>
      </c>
      <c r="BJ211" s="729"/>
      <c r="BK211" s="729"/>
      <c r="BL211" s="729"/>
      <c r="BM211" s="729">
        <v>4</v>
      </c>
      <c r="BN211" s="729"/>
      <c r="BO211" s="729">
        <v>5</v>
      </c>
      <c r="BP211" s="729"/>
      <c r="BQ211" s="729">
        <v>6</v>
      </c>
      <c r="BR211" s="729"/>
      <c r="BS211" s="729"/>
      <c r="BT211" s="729" t="s">
        <v>354</v>
      </c>
      <c r="BU211" s="729"/>
      <c r="BV211" s="729"/>
      <c r="BW211" s="729" t="s">
        <v>355</v>
      </c>
      <c r="BX211" s="729"/>
      <c r="BY211" s="729"/>
      <c r="BZ211" s="237">
        <v>1</v>
      </c>
      <c r="CA211" s="729">
        <v>2</v>
      </c>
      <c r="CB211" s="729"/>
      <c r="CC211" s="729"/>
      <c r="CD211" s="729">
        <v>3</v>
      </c>
      <c r="CE211" s="729"/>
      <c r="CF211" s="729"/>
      <c r="CG211" s="729">
        <v>4</v>
      </c>
      <c r="CH211" s="729"/>
      <c r="CI211" s="729"/>
      <c r="CJ211" s="729"/>
      <c r="CK211" s="729">
        <v>5</v>
      </c>
      <c r="CL211" s="729"/>
      <c r="CM211" s="729">
        <v>6</v>
      </c>
      <c r="CN211" s="729"/>
      <c r="CO211" s="729"/>
      <c r="CP211" s="729">
        <v>7</v>
      </c>
      <c r="CQ211" s="729"/>
      <c r="CR211" s="729"/>
      <c r="CS211" s="729">
        <v>8</v>
      </c>
      <c r="CT211" s="729"/>
      <c r="CU211" s="31"/>
      <c r="CV211" s="31"/>
      <c r="CW211" s="31"/>
      <c r="CX211" s="31"/>
      <c r="CY211" s="31"/>
      <c r="CZ211" s="31"/>
      <c r="DA211" s="31"/>
      <c r="DB211" s="31"/>
      <c r="DC211" s="31"/>
      <c r="DD211" s="31"/>
      <c r="DE211" s="31"/>
      <c r="DF211" s="31"/>
      <c r="DG211" s="31"/>
      <c r="DH211" s="31"/>
      <c r="DI211" s="31"/>
      <c r="DJ211" s="31"/>
      <c r="DK211" s="31"/>
      <c r="DL211" s="31"/>
      <c r="DM211" s="31"/>
      <c r="DN211" s="31"/>
      <c r="DO211" s="31"/>
      <c r="DP211" s="97">
        <v>195</v>
      </c>
      <c r="DQ211" s="97">
        <f t="shared" si="131"/>
        <v>0</v>
      </c>
      <c r="DR211" s="97">
        <f t="shared" si="132"/>
        <v>0</v>
      </c>
      <c r="DS211" s="97">
        <f t="shared" si="133"/>
        <v>0</v>
      </c>
      <c r="DT211" s="97">
        <f t="shared" si="134"/>
        <v>0</v>
      </c>
      <c r="DU211" s="4">
        <f t="shared" si="139"/>
        <v>200</v>
      </c>
      <c r="DV211" s="4">
        <f t="shared" si="140"/>
        <v>0</v>
      </c>
      <c r="DW211" s="4">
        <f t="shared" si="141"/>
        <v>0</v>
      </c>
      <c r="DX211" s="4">
        <f t="shared" si="142"/>
        <v>0</v>
      </c>
    </row>
    <row r="212" spans="1:128" ht="24" customHeight="1" x14ac:dyDescent="0.25">
      <c r="A212" s="4">
        <f>A173+20</f>
        <v>101</v>
      </c>
      <c r="B212" s="4">
        <f>IFERROR(IF($A$5&gt;=A212,SMALL('R-6'!$F$8:$F$1008,$A$6+A212),0),0)</f>
        <v>0</v>
      </c>
      <c r="C212" s="4">
        <f>IFERROR(IF(B$5&gt;=$A212,SMALL('R-7'!$G$9:$G$1008,B$6+$A212),0),0)</f>
        <v>0</v>
      </c>
      <c r="D212" s="4">
        <f>IFERROR(IF(C$5&gt;=$A212,SMALL('R-8'!$F$13:$F$1012,C$6+$A212),0),0)</f>
        <v>0</v>
      </c>
      <c r="E212" s="4">
        <f>IFERROR(IF(D$5&gt;=$A212,SMALL('R-8क'!$F$10:$F$1009,D$6+$A212),0),0)</f>
        <v>0</v>
      </c>
      <c r="F212" s="4">
        <f t="shared" ref="F212:F275" si="147">F211</f>
        <v>0</v>
      </c>
      <c r="G212" s="4">
        <f t="shared" si="144"/>
        <v>0</v>
      </c>
      <c r="H212" s="4">
        <f t="shared" si="145"/>
        <v>0</v>
      </c>
      <c r="I212" s="4">
        <f t="shared" si="146"/>
        <v>0</v>
      </c>
      <c r="O212" s="241">
        <f>IFERROR(IF(B212&gt;=1,A212,0),0)</f>
        <v>0</v>
      </c>
      <c r="P212" s="894">
        <f>IFERROR(IF($O212&gt;=1,VLOOKUP($B212,'R-6'!$G$8:$AL$1008,2,0),0),0)</f>
        <v>0</v>
      </c>
      <c r="Q212" s="895"/>
      <c r="R212" s="896"/>
      <c r="S212" s="846" t="str">
        <f>IFERROR(IF($O212&gt;=1,VLOOKUP($B212,'R-6'!$G$8:$AL$1008,4,0),""),"")</f>
        <v/>
      </c>
      <c r="T212" s="847"/>
      <c r="U212" s="848"/>
      <c r="V212" s="846" t="str">
        <f>IFERROR(IF($O212&gt;=1,VLOOKUP($B212,'R-6'!$G$8:$AL$1008,6,0),""),"")</f>
        <v/>
      </c>
      <c r="W212" s="897"/>
      <c r="X212" s="897"/>
      <c r="Y212" s="884" t="str">
        <f>IFERROR(IF($O212&gt;=1,VLOOKUP($B212,'R-6'!$G$8:$AL$1008,8,0),""),"")</f>
        <v/>
      </c>
      <c r="Z212" s="898"/>
      <c r="AA212" s="544" t="str">
        <f>IFERROR(IF($O212&gt;=1,VLOOKUP($B212,'R-6'!$G$8:$AL$1008,28,0),""),"")</f>
        <v/>
      </c>
      <c r="AB212" s="545"/>
      <c r="AC212" s="849"/>
      <c r="AD212" s="883"/>
      <c r="AE212" s="884"/>
      <c r="AF212" s="885"/>
      <c r="AG212" s="883"/>
      <c r="AH212" s="884"/>
      <c r="AI212" s="885"/>
      <c r="AJ212" s="241">
        <f>IFERROR(IF(C212&gt;=1,A212,0),0)</f>
        <v>0</v>
      </c>
      <c r="AK212" s="894">
        <f>IFERROR(IF($AJ212&gt;=1,VLOOKUP($C212,'R-7'!$H$9:$AD$1008,2,0),0),0)</f>
        <v>0</v>
      </c>
      <c r="AL212" s="895"/>
      <c r="AM212" s="896"/>
      <c r="AN212" s="846" t="str">
        <f>IFERROR(IF($AJ212&gt;=1,VLOOKUP($C212,'R-7'!$H$9:$AD$1008,4,0),""),"")</f>
        <v/>
      </c>
      <c r="AO212" s="847"/>
      <c r="AP212" s="848"/>
      <c r="AQ212" s="241" t="str">
        <f>IFERROR(IF($AJ212&gt;=1,VLOOKUP($C212,'R-7'!$H$9:$AD$1008,6,0),""),"")</f>
        <v/>
      </c>
      <c r="AR212" s="883" t="str">
        <f>IFERROR(IF($AJ212&gt;=1,VLOOKUP($C212,'R-7'!$H$9:$AD$1008,7,0),""),"")</f>
        <v/>
      </c>
      <c r="AS212" s="885"/>
      <c r="AT212" s="846" t="str">
        <f>IFERROR(IF($AJ212&gt;=1,VLOOKUP($C212,'R-7'!$H$9:$AD$1008,9,0),""),"")</f>
        <v/>
      </c>
      <c r="AU212" s="847"/>
      <c r="AV212" s="848"/>
      <c r="AW212" s="844" t="str">
        <f>IFERROR(IF($AJ212&gt;=1,VLOOKUP($C212,'R-7'!$H$9:$AD$1008,14,0),""),"")</f>
        <v/>
      </c>
      <c r="AX212" s="844"/>
      <c r="AY212" s="844"/>
      <c r="AZ212" s="844"/>
      <c r="BA212" s="844"/>
      <c r="BB212" s="844"/>
      <c r="BC212" s="844"/>
      <c r="BD212" s="844"/>
      <c r="BE212" s="241">
        <f>IFERROR(IF(D212&gt;=1,A212,0),0)</f>
        <v>0</v>
      </c>
      <c r="BF212" s="845">
        <f>IFERROR(IF($BE212&gt;=1,VLOOKUP($D212,'R-8'!$G$13:$AG$1012,2,0),0),0)</f>
        <v>0</v>
      </c>
      <c r="BG212" s="845"/>
      <c r="BH212" s="845"/>
      <c r="BI212" s="846" t="str">
        <f>IFERROR(IF($BE212&gt;=1,VLOOKUP($D212,'R-8'!$G$13:$AG$1012,3,0),""),"")</f>
        <v/>
      </c>
      <c r="BJ212" s="847"/>
      <c r="BK212" s="847"/>
      <c r="BL212" s="848"/>
      <c r="BM212" s="844" t="str">
        <f>IFERROR(IF($BE212&gt;=1,VLOOKUP($D212,'R-8'!$G$13:$AG$1012,5,0),""),"")</f>
        <v/>
      </c>
      <c r="BN212" s="844"/>
      <c r="BO212" s="844" t="str">
        <f>IFERROR(IF($BE212&gt;=1,VLOOKUP($D212,'R-8'!$G$13:$AG$1012,6,0),""),"")</f>
        <v/>
      </c>
      <c r="BP212" s="844"/>
      <c r="BQ212" s="846" t="str">
        <f>IFERROR(IF($BE212&gt;=1,VLOOKUP($D212,'R-8'!$G$13:$AG$1012,2,0),""),"")</f>
        <v/>
      </c>
      <c r="BR212" s="847"/>
      <c r="BS212" s="848"/>
      <c r="BT212" s="844"/>
      <c r="BU212" s="844"/>
      <c r="BV212" s="844"/>
      <c r="BW212" s="844"/>
      <c r="BX212" s="844"/>
      <c r="BY212" s="844"/>
      <c r="BZ212" s="241">
        <f>IFERROR(IF(E212&gt;=1,A212,0),0)</f>
        <v>0</v>
      </c>
      <c r="CA212" s="845">
        <f>IFERROR(IF($BZ212&gt;=1,VLOOKUP($E212,'R-8क'!$G$10:$AA$1009,2,0),0),0)</f>
        <v>0</v>
      </c>
      <c r="CB212" s="845"/>
      <c r="CC212" s="845"/>
      <c r="CD212" s="846" t="str">
        <f>IFERROR(IF($BZ212&gt;=1,VLOOKUP($E212,'R-8क'!$G$10:$AA$1009,3,0),""),"")</f>
        <v/>
      </c>
      <c r="CE212" s="847"/>
      <c r="CF212" s="848"/>
      <c r="CG212" s="846" t="str">
        <f>IFERROR(IF($BZ212&gt;=1,VLOOKUP($E212,'R-8क'!$G$10:$AA$1009,4,0),""),"")</f>
        <v/>
      </c>
      <c r="CH212" s="847"/>
      <c r="CI212" s="847"/>
      <c r="CJ212" s="848"/>
      <c r="CK212" s="242" t="str">
        <f>IFERROR(IF($BZ212&gt;=1,VLOOKUP($E212,'R-8क'!$G$10:$AA$1009,6,0),""),"")</f>
        <v/>
      </c>
      <c r="CL212" s="243" t="str">
        <f>IFERROR(IF($BZ212&gt;=1,VLOOKUP($E212,'R-8क'!$G$10:$AA$1009,7,0),""),"")</f>
        <v/>
      </c>
      <c r="CM212" s="544" t="str">
        <f>IFERROR(IF($BZ212&gt;=1,VLOOKUP($E212,'R-8क'!$G$10:$AA$1009,8,0),""),"")</f>
        <v/>
      </c>
      <c r="CN212" s="545"/>
      <c r="CO212" s="849"/>
      <c r="CP212" s="850" t="str">
        <f>IFERROR(IF($BZ212&gt;=1,VLOOKUP($E212,'R-8क'!$G$10:$AA$1009,16,0),""),"")</f>
        <v/>
      </c>
      <c r="CQ212" s="850"/>
      <c r="CR212" s="850"/>
      <c r="CS212" s="851"/>
      <c r="CT212" s="851"/>
      <c r="CU212" s="31"/>
      <c r="CV212" s="31"/>
      <c r="CW212" s="31"/>
      <c r="CX212" s="31"/>
      <c r="CY212" s="31"/>
      <c r="CZ212" s="31"/>
      <c r="DA212" s="31"/>
      <c r="DB212" s="31"/>
      <c r="DC212" s="31"/>
      <c r="DD212" s="31"/>
      <c r="DE212" s="31"/>
      <c r="DF212" s="31"/>
      <c r="DG212" s="31"/>
      <c r="DH212" s="31"/>
      <c r="DI212" s="31"/>
      <c r="DJ212" s="31"/>
      <c r="DK212" s="31"/>
      <c r="DL212" s="31"/>
      <c r="DM212" s="31"/>
      <c r="DN212" s="31"/>
      <c r="DO212" s="31"/>
      <c r="DP212" s="97">
        <v>196</v>
      </c>
      <c r="DQ212" s="97">
        <f t="shared" si="131"/>
        <v>0</v>
      </c>
      <c r="DR212" s="97">
        <f t="shared" si="132"/>
        <v>0</v>
      </c>
      <c r="DS212" s="97">
        <f t="shared" si="133"/>
        <v>0</v>
      </c>
      <c r="DT212" s="97">
        <f t="shared" si="134"/>
        <v>0</v>
      </c>
      <c r="DU212" s="4">
        <f t="shared" si="139"/>
        <v>200</v>
      </c>
      <c r="DV212" s="4">
        <f t="shared" si="140"/>
        <v>0</v>
      </c>
      <c r="DW212" s="4">
        <f t="shared" si="141"/>
        <v>0</v>
      </c>
      <c r="DX212" s="4">
        <f t="shared" si="142"/>
        <v>0</v>
      </c>
    </row>
    <row r="213" spans="1:128" ht="24" customHeight="1" x14ac:dyDescent="0.25">
      <c r="A213" s="4">
        <f t="shared" ref="A213:A231" si="148">A174+20</f>
        <v>102</v>
      </c>
      <c r="B213" s="4">
        <f>IFERROR(IF($A$5&gt;=A213,SMALL('R-6'!$F$8:$F$1008,$A$6+A213),0),0)</f>
        <v>0</v>
      </c>
      <c r="C213" s="4">
        <f>IFERROR(IF(B$5&gt;=$A213,SMALL('R-7'!$G$9:$G$1008,B$6+$A213),0),0)</f>
        <v>0</v>
      </c>
      <c r="D213" s="4">
        <f>IFERROR(IF(C$5&gt;=$A213,SMALL('R-8'!$F$13:$F$1012,C$6+$A213),0),0)</f>
        <v>0</v>
      </c>
      <c r="E213" s="4">
        <f>IFERROR(IF(D$5&gt;=$A213,SMALL('R-8क'!$F$10:$F$1009,D$6+$A213),0),0)</f>
        <v>0</v>
      </c>
      <c r="F213" s="4">
        <f t="shared" si="147"/>
        <v>0</v>
      </c>
      <c r="G213" s="4">
        <f t="shared" si="144"/>
        <v>0</v>
      </c>
      <c r="H213" s="4">
        <f t="shared" si="145"/>
        <v>0</v>
      </c>
      <c r="I213" s="4">
        <f t="shared" si="146"/>
        <v>0</v>
      </c>
      <c r="O213" s="241">
        <f t="shared" ref="O213:O231" si="149">IFERROR(IF(B213&gt;=1,A213,0),0)</f>
        <v>0</v>
      </c>
      <c r="P213" s="894">
        <f>IFERROR(IF($O213&gt;=1,VLOOKUP($B213,'R-6'!$G$8:$AL$1008,2,0),0),0)</f>
        <v>0</v>
      </c>
      <c r="Q213" s="895"/>
      <c r="R213" s="896"/>
      <c r="S213" s="846" t="str">
        <f>IFERROR(IF($O213&gt;=1,VLOOKUP($B213,'R-6'!$G$8:$AL$1008,4,0),""),"")</f>
        <v/>
      </c>
      <c r="T213" s="847"/>
      <c r="U213" s="848"/>
      <c r="V213" s="846" t="str">
        <f>IFERROR(IF($O213&gt;=1,VLOOKUP($B213,'R-6'!$G$8:$AL$1008,6,0),""),"")</f>
        <v/>
      </c>
      <c r="W213" s="897"/>
      <c r="X213" s="897"/>
      <c r="Y213" s="884" t="str">
        <f>IFERROR(IF($O213&gt;=1,VLOOKUP($B213,'R-6'!$G$8:$AL$1008,8,0),""),"")</f>
        <v/>
      </c>
      <c r="Z213" s="898"/>
      <c r="AA213" s="544" t="str">
        <f>IFERROR(IF($O213&gt;=1,VLOOKUP($B213,'R-6'!$G$8:$AL$1008,28,0),""),"")</f>
        <v/>
      </c>
      <c r="AB213" s="545"/>
      <c r="AC213" s="849"/>
      <c r="AD213" s="883"/>
      <c r="AE213" s="884"/>
      <c r="AF213" s="885"/>
      <c r="AG213" s="883"/>
      <c r="AH213" s="884"/>
      <c r="AI213" s="885"/>
      <c r="AJ213" s="241">
        <f t="shared" ref="AJ213:AJ231" si="150">IFERROR(IF(C213&gt;=1,A213,0),0)</f>
        <v>0</v>
      </c>
      <c r="AK213" s="894">
        <f>IFERROR(IF($AJ213&gt;=1,VLOOKUP($C213,'R-7'!$H$9:$AD$1008,2,0),0),0)</f>
        <v>0</v>
      </c>
      <c r="AL213" s="895"/>
      <c r="AM213" s="896"/>
      <c r="AN213" s="846" t="str">
        <f>IFERROR(IF($AJ213&gt;=1,VLOOKUP($C213,'R-7'!$H$9:$AD$1008,4,0),""),"")</f>
        <v/>
      </c>
      <c r="AO213" s="847"/>
      <c r="AP213" s="848"/>
      <c r="AQ213" s="241" t="str">
        <f>IFERROR(IF($AJ213&gt;=1,VLOOKUP($C213,'R-7'!$H$9:$AD$1008,6,0),""),"")</f>
        <v/>
      </c>
      <c r="AR213" s="883" t="str">
        <f>IFERROR(IF($AJ213&gt;=1,VLOOKUP($C213,'R-7'!$H$9:$AD$1008,7,0),""),"")</f>
        <v/>
      </c>
      <c r="AS213" s="885"/>
      <c r="AT213" s="846" t="str">
        <f>IFERROR(IF($AJ213&gt;=1,VLOOKUP($C213,'R-7'!$H$9:$AD$1008,9,0),""),"")</f>
        <v/>
      </c>
      <c r="AU213" s="847"/>
      <c r="AV213" s="848"/>
      <c r="AW213" s="844" t="str">
        <f>IFERROR(IF($AJ213&gt;=1,VLOOKUP($C213,'R-7'!$H$9:$AD$1008,14,0),""),"")</f>
        <v/>
      </c>
      <c r="AX213" s="844"/>
      <c r="AY213" s="844"/>
      <c r="AZ213" s="844"/>
      <c r="BA213" s="844"/>
      <c r="BB213" s="844"/>
      <c r="BC213" s="844"/>
      <c r="BD213" s="844"/>
      <c r="BE213" s="241">
        <f t="shared" ref="BE213:BE231" si="151">IFERROR(IF(D213&gt;=1,A213,0),0)</f>
        <v>0</v>
      </c>
      <c r="BF213" s="845">
        <f>IFERROR(IF($BE213&gt;=1,VLOOKUP($D213,'R-8'!$G$13:$AG$1012,2,0),0),0)</f>
        <v>0</v>
      </c>
      <c r="BG213" s="845"/>
      <c r="BH213" s="845"/>
      <c r="BI213" s="846" t="str">
        <f>IFERROR(IF($BE213&gt;=1,VLOOKUP($D213,'R-8'!$G$13:$AG$1012,3,0),""),"")</f>
        <v/>
      </c>
      <c r="BJ213" s="847"/>
      <c r="BK213" s="847"/>
      <c r="BL213" s="848"/>
      <c r="BM213" s="844" t="str">
        <f>IFERROR(IF($BE213&gt;=1,VLOOKUP($D213,'R-8'!$G$13:$AG$1012,5,0),""),"")</f>
        <v/>
      </c>
      <c r="BN213" s="844"/>
      <c r="BO213" s="844" t="str">
        <f>IFERROR(IF($BE213&gt;=1,VLOOKUP($D213,'R-8'!$G$13:$AG$1012,6,0),""),"")</f>
        <v/>
      </c>
      <c r="BP213" s="844"/>
      <c r="BQ213" s="846" t="str">
        <f>IFERROR(IF($BE213&gt;=1,VLOOKUP($D213,'R-8'!$G$13:$AG$1012,2,0),""),"")</f>
        <v/>
      </c>
      <c r="BR213" s="847"/>
      <c r="BS213" s="848"/>
      <c r="BT213" s="844"/>
      <c r="BU213" s="844"/>
      <c r="BV213" s="844"/>
      <c r="BW213" s="844"/>
      <c r="BX213" s="844"/>
      <c r="BY213" s="844"/>
      <c r="BZ213" s="241">
        <f t="shared" ref="BZ213:BZ231" si="152">IFERROR(IF(E213&gt;=1,A213,0),0)</f>
        <v>0</v>
      </c>
      <c r="CA213" s="845">
        <f>IFERROR(IF($BZ213&gt;=1,VLOOKUP($E213,'R-8क'!$G$10:$AA$1009,2,0),0),0)</f>
        <v>0</v>
      </c>
      <c r="CB213" s="845"/>
      <c r="CC213" s="845"/>
      <c r="CD213" s="846" t="str">
        <f>IFERROR(IF($BZ213&gt;=1,VLOOKUP($E213,'R-8क'!$G$10:$AA$1009,3,0),""),"")</f>
        <v/>
      </c>
      <c r="CE213" s="847"/>
      <c r="CF213" s="848"/>
      <c r="CG213" s="846" t="str">
        <f>IFERROR(IF($BZ213&gt;=1,VLOOKUP($E213,'R-8क'!$G$10:$AA$1009,4,0),""),"")</f>
        <v/>
      </c>
      <c r="CH213" s="847"/>
      <c r="CI213" s="847"/>
      <c r="CJ213" s="848"/>
      <c r="CK213" s="242" t="str">
        <f>IFERROR(IF($BZ213&gt;=1,VLOOKUP($E213,'R-8क'!$G$10:$AA$1009,6,0),""),"")</f>
        <v/>
      </c>
      <c r="CL213" s="243" t="str">
        <f>IFERROR(IF($BZ213&gt;=1,VLOOKUP($E213,'R-8क'!$G$10:$AA$1009,7,0),""),"")</f>
        <v/>
      </c>
      <c r="CM213" s="544" t="str">
        <f>IFERROR(IF($BZ213&gt;=1,VLOOKUP($E213,'R-8क'!$G$10:$AA$1009,8,0),""),"")</f>
        <v/>
      </c>
      <c r="CN213" s="545"/>
      <c r="CO213" s="849"/>
      <c r="CP213" s="850" t="str">
        <f>IFERROR(IF($BZ213&gt;=1,VLOOKUP($E213,'R-8क'!$G$10:$AA$1009,16,0),""),"")</f>
        <v/>
      </c>
      <c r="CQ213" s="850"/>
      <c r="CR213" s="850"/>
      <c r="CS213" s="851"/>
      <c r="CT213" s="851"/>
      <c r="CU213" s="31"/>
      <c r="CV213" s="31"/>
      <c r="CW213" s="31"/>
      <c r="CX213" s="31"/>
      <c r="CY213" s="31"/>
      <c r="CZ213" s="31"/>
      <c r="DA213" s="31"/>
      <c r="DB213" s="31"/>
      <c r="DC213" s="31"/>
      <c r="DD213" s="31"/>
      <c r="DE213" s="31"/>
      <c r="DF213" s="31"/>
      <c r="DG213" s="31"/>
      <c r="DH213" s="31"/>
      <c r="DI213" s="31"/>
      <c r="DJ213" s="31"/>
      <c r="DK213" s="31"/>
      <c r="DL213" s="31"/>
      <c r="DM213" s="31"/>
      <c r="DN213" s="31"/>
      <c r="DO213" s="31"/>
      <c r="DP213" s="97">
        <v>197</v>
      </c>
      <c r="DQ213" s="97">
        <f t="shared" si="131"/>
        <v>0</v>
      </c>
      <c r="DR213" s="97">
        <f t="shared" si="132"/>
        <v>0</v>
      </c>
      <c r="DS213" s="97">
        <f t="shared" si="133"/>
        <v>0</v>
      </c>
      <c r="DT213" s="97">
        <f t="shared" si="134"/>
        <v>0</v>
      </c>
      <c r="DU213" s="4">
        <f t="shared" si="139"/>
        <v>200</v>
      </c>
      <c r="DV213" s="4">
        <f t="shared" si="140"/>
        <v>0</v>
      </c>
      <c r="DW213" s="4">
        <f t="shared" si="141"/>
        <v>0</v>
      </c>
      <c r="DX213" s="4">
        <f t="shared" si="142"/>
        <v>0</v>
      </c>
    </row>
    <row r="214" spans="1:128" ht="24" customHeight="1" x14ac:dyDescent="0.25">
      <c r="A214" s="4">
        <f t="shared" si="148"/>
        <v>103</v>
      </c>
      <c r="B214" s="4">
        <f>IFERROR(IF($A$5&gt;=A214,SMALL('R-6'!$F$8:$F$1008,$A$6+A214),0),0)</f>
        <v>0</v>
      </c>
      <c r="C214" s="4">
        <f>IFERROR(IF(B$5&gt;=$A214,SMALL('R-7'!$G$9:$G$1008,B$6+$A214),0),0)</f>
        <v>0</v>
      </c>
      <c r="D214" s="4">
        <f>IFERROR(IF(C$5&gt;=$A214,SMALL('R-8'!$F$13:$F$1012,C$6+$A214),0),0)</f>
        <v>0</v>
      </c>
      <c r="E214" s="4">
        <f>IFERROR(IF(D$5&gt;=$A214,SMALL('R-8क'!$F$10:$F$1009,D$6+$A214),0),0)</f>
        <v>0</v>
      </c>
      <c r="F214" s="4">
        <f t="shared" si="147"/>
        <v>0</v>
      </c>
      <c r="G214" s="4">
        <f t="shared" si="144"/>
        <v>0</v>
      </c>
      <c r="H214" s="4">
        <f t="shared" si="145"/>
        <v>0</v>
      </c>
      <c r="I214" s="4">
        <f t="shared" si="146"/>
        <v>0</v>
      </c>
      <c r="O214" s="241">
        <f t="shared" si="149"/>
        <v>0</v>
      </c>
      <c r="P214" s="894">
        <f>IFERROR(IF($O214&gt;=1,VLOOKUP($B214,'R-6'!$G$8:$AL$1008,2,0),0),0)</f>
        <v>0</v>
      </c>
      <c r="Q214" s="895"/>
      <c r="R214" s="896"/>
      <c r="S214" s="846" t="str">
        <f>IFERROR(IF($O214&gt;=1,VLOOKUP($B214,'R-6'!$G$8:$AL$1008,4,0),""),"")</f>
        <v/>
      </c>
      <c r="T214" s="847"/>
      <c r="U214" s="848"/>
      <c r="V214" s="846" t="str">
        <f>IFERROR(IF($O214&gt;=1,VLOOKUP($B214,'R-6'!$G$8:$AL$1008,6,0),""),"")</f>
        <v/>
      </c>
      <c r="W214" s="897"/>
      <c r="X214" s="897"/>
      <c r="Y214" s="884" t="str">
        <f>IFERROR(IF($O214&gt;=1,VLOOKUP($B214,'R-6'!$G$8:$AL$1008,8,0),""),"")</f>
        <v/>
      </c>
      <c r="Z214" s="898"/>
      <c r="AA214" s="544" t="str">
        <f>IFERROR(IF($O214&gt;=1,VLOOKUP($B214,'R-6'!$G$8:$AL$1008,28,0),""),"")</f>
        <v/>
      </c>
      <c r="AB214" s="545"/>
      <c r="AC214" s="849"/>
      <c r="AD214" s="883"/>
      <c r="AE214" s="884"/>
      <c r="AF214" s="885"/>
      <c r="AG214" s="883"/>
      <c r="AH214" s="884"/>
      <c r="AI214" s="885"/>
      <c r="AJ214" s="241">
        <f t="shared" si="150"/>
        <v>0</v>
      </c>
      <c r="AK214" s="894">
        <f>IFERROR(IF($AJ214&gt;=1,VLOOKUP($C214,'R-7'!$H$9:$AD$1008,2,0),0),0)</f>
        <v>0</v>
      </c>
      <c r="AL214" s="895"/>
      <c r="AM214" s="896"/>
      <c r="AN214" s="846" t="str">
        <f>IFERROR(IF($AJ214&gt;=1,VLOOKUP($C214,'R-7'!$H$9:$AD$1008,4,0),""),"")</f>
        <v/>
      </c>
      <c r="AO214" s="847"/>
      <c r="AP214" s="848"/>
      <c r="AQ214" s="241" t="str">
        <f>IFERROR(IF($AJ214&gt;=1,VLOOKUP($C214,'R-7'!$H$9:$AD$1008,6,0),""),"")</f>
        <v/>
      </c>
      <c r="AR214" s="883" t="str">
        <f>IFERROR(IF($AJ214&gt;=1,VLOOKUP($C214,'R-7'!$H$9:$AD$1008,7,0),""),"")</f>
        <v/>
      </c>
      <c r="AS214" s="885"/>
      <c r="AT214" s="846" t="str">
        <f>IFERROR(IF($AJ214&gt;=1,VLOOKUP($C214,'R-7'!$H$9:$AD$1008,9,0),""),"")</f>
        <v/>
      </c>
      <c r="AU214" s="847"/>
      <c r="AV214" s="848"/>
      <c r="AW214" s="844" t="str">
        <f>IFERROR(IF($AJ214&gt;=1,VLOOKUP($C214,'R-7'!$H$9:$AD$1008,14,0),""),"")</f>
        <v/>
      </c>
      <c r="AX214" s="844"/>
      <c r="AY214" s="844"/>
      <c r="AZ214" s="844"/>
      <c r="BA214" s="844"/>
      <c r="BB214" s="844"/>
      <c r="BC214" s="844"/>
      <c r="BD214" s="844"/>
      <c r="BE214" s="241">
        <f t="shared" si="151"/>
        <v>0</v>
      </c>
      <c r="BF214" s="845">
        <f>IFERROR(IF($BE214&gt;=1,VLOOKUP($D214,'R-8'!$G$13:$AG$1012,2,0),0),0)</f>
        <v>0</v>
      </c>
      <c r="BG214" s="845"/>
      <c r="BH214" s="845"/>
      <c r="BI214" s="846" t="str">
        <f>IFERROR(IF($BE214&gt;=1,VLOOKUP($D214,'R-8'!$G$13:$AG$1012,3,0),""),"")</f>
        <v/>
      </c>
      <c r="BJ214" s="847"/>
      <c r="BK214" s="847"/>
      <c r="BL214" s="848"/>
      <c r="BM214" s="844" t="str">
        <f>IFERROR(IF($BE214&gt;=1,VLOOKUP($D214,'R-8'!$G$13:$AG$1012,5,0),""),"")</f>
        <v/>
      </c>
      <c r="BN214" s="844"/>
      <c r="BO214" s="844" t="str">
        <f>IFERROR(IF($BE214&gt;=1,VLOOKUP($D214,'R-8'!$G$13:$AG$1012,6,0),""),"")</f>
        <v/>
      </c>
      <c r="BP214" s="844"/>
      <c r="BQ214" s="846" t="str">
        <f>IFERROR(IF($BE214&gt;=1,VLOOKUP($D214,'R-8'!$G$13:$AG$1012,2,0),""),"")</f>
        <v/>
      </c>
      <c r="BR214" s="847"/>
      <c r="BS214" s="848"/>
      <c r="BT214" s="844"/>
      <c r="BU214" s="844"/>
      <c r="BV214" s="844"/>
      <c r="BW214" s="844"/>
      <c r="BX214" s="844"/>
      <c r="BY214" s="844"/>
      <c r="BZ214" s="241">
        <f t="shared" si="152"/>
        <v>0</v>
      </c>
      <c r="CA214" s="845">
        <f>IFERROR(IF($BZ214&gt;=1,VLOOKUP($E214,'R-8क'!$G$10:$AA$1009,2,0),0),0)</f>
        <v>0</v>
      </c>
      <c r="CB214" s="845"/>
      <c r="CC214" s="845"/>
      <c r="CD214" s="846" t="str">
        <f>IFERROR(IF($BZ214&gt;=1,VLOOKUP($E214,'R-8क'!$G$10:$AA$1009,3,0),""),"")</f>
        <v/>
      </c>
      <c r="CE214" s="847"/>
      <c r="CF214" s="848"/>
      <c r="CG214" s="846" t="str">
        <f>IFERROR(IF($BZ214&gt;=1,VLOOKUP($E214,'R-8क'!$G$10:$AA$1009,4,0),""),"")</f>
        <v/>
      </c>
      <c r="CH214" s="847"/>
      <c r="CI214" s="847"/>
      <c r="CJ214" s="848"/>
      <c r="CK214" s="242" t="str">
        <f>IFERROR(IF($BZ214&gt;=1,VLOOKUP($E214,'R-8क'!$G$10:$AA$1009,6,0),""),"")</f>
        <v/>
      </c>
      <c r="CL214" s="243" t="str">
        <f>IFERROR(IF($BZ214&gt;=1,VLOOKUP($E214,'R-8क'!$G$10:$AA$1009,7,0),""),"")</f>
        <v/>
      </c>
      <c r="CM214" s="544" t="str">
        <f>IFERROR(IF($BZ214&gt;=1,VLOOKUP($E214,'R-8क'!$G$10:$AA$1009,8,0),""),"")</f>
        <v/>
      </c>
      <c r="CN214" s="545"/>
      <c r="CO214" s="849"/>
      <c r="CP214" s="850" t="str">
        <f>IFERROR(IF($BZ214&gt;=1,VLOOKUP($E214,'R-8क'!$G$10:$AA$1009,16,0),""),"")</f>
        <v/>
      </c>
      <c r="CQ214" s="850"/>
      <c r="CR214" s="850"/>
      <c r="CS214" s="851"/>
      <c r="CT214" s="851"/>
      <c r="CU214" s="31"/>
      <c r="CV214" s="31"/>
      <c r="CW214" s="31"/>
      <c r="CX214" s="31"/>
      <c r="CY214" s="31"/>
      <c r="CZ214" s="31"/>
      <c r="DA214" s="31"/>
      <c r="DB214" s="31"/>
      <c r="DC214" s="31"/>
      <c r="DD214" s="31"/>
      <c r="DE214" s="31"/>
      <c r="DF214" s="31"/>
      <c r="DG214" s="31"/>
      <c r="DH214" s="31"/>
      <c r="DI214" s="31"/>
      <c r="DJ214" s="31"/>
      <c r="DK214" s="31"/>
      <c r="DL214" s="31"/>
      <c r="DM214" s="31"/>
      <c r="DN214" s="31"/>
      <c r="DO214" s="31"/>
      <c r="DP214" s="97">
        <v>198</v>
      </c>
      <c r="DQ214" s="97">
        <f t="shared" si="131"/>
        <v>0</v>
      </c>
      <c r="DR214" s="97">
        <f t="shared" si="132"/>
        <v>0</v>
      </c>
      <c r="DS214" s="97">
        <f t="shared" si="133"/>
        <v>0</v>
      </c>
      <c r="DT214" s="97">
        <f t="shared" si="134"/>
        <v>0</v>
      </c>
      <c r="DU214" s="4">
        <f t="shared" si="139"/>
        <v>200</v>
      </c>
      <c r="DV214" s="4">
        <f t="shared" si="140"/>
        <v>0</v>
      </c>
      <c r="DW214" s="4">
        <f t="shared" si="141"/>
        <v>0</v>
      </c>
      <c r="DX214" s="4">
        <f t="shared" si="142"/>
        <v>0</v>
      </c>
    </row>
    <row r="215" spans="1:128" ht="24" customHeight="1" x14ac:dyDescent="0.25">
      <c r="A215" s="4">
        <f t="shared" si="148"/>
        <v>104</v>
      </c>
      <c r="B215" s="4">
        <f>IFERROR(IF($A$5&gt;=A215,SMALL('R-6'!$F$8:$F$1008,$A$6+A215),0),0)</f>
        <v>0</v>
      </c>
      <c r="C215" s="4">
        <f>IFERROR(IF(B$5&gt;=$A215,SMALL('R-7'!$G$9:$G$1008,B$6+$A215),0),0)</f>
        <v>0</v>
      </c>
      <c r="D215" s="4">
        <f>IFERROR(IF(C$5&gt;=$A215,SMALL('R-8'!$F$13:$F$1012,C$6+$A215),0),0)</f>
        <v>0</v>
      </c>
      <c r="E215" s="4">
        <f>IFERROR(IF(D$5&gt;=$A215,SMALL('R-8क'!$F$10:$F$1009,D$6+$A215),0),0)</f>
        <v>0</v>
      </c>
      <c r="F215" s="4">
        <f t="shared" si="147"/>
        <v>0</v>
      </c>
      <c r="G215" s="4">
        <f t="shared" si="144"/>
        <v>0</v>
      </c>
      <c r="H215" s="4">
        <f t="shared" si="145"/>
        <v>0</v>
      </c>
      <c r="I215" s="4">
        <f t="shared" si="146"/>
        <v>0</v>
      </c>
      <c r="O215" s="241">
        <f t="shared" si="149"/>
        <v>0</v>
      </c>
      <c r="P215" s="894">
        <f>IFERROR(IF($O215&gt;=1,VLOOKUP($B215,'R-6'!$G$8:$AL$1008,2,0),0),0)</f>
        <v>0</v>
      </c>
      <c r="Q215" s="895"/>
      <c r="R215" s="896"/>
      <c r="S215" s="846" t="str">
        <f>IFERROR(IF($O215&gt;=1,VLOOKUP($B215,'R-6'!$G$8:$AL$1008,4,0),""),"")</f>
        <v/>
      </c>
      <c r="T215" s="847"/>
      <c r="U215" s="848"/>
      <c r="V215" s="846" t="str">
        <f>IFERROR(IF($O215&gt;=1,VLOOKUP($B215,'R-6'!$G$8:$AL$1008,6,0),""),"")</f>
        <v/>
      </c>
      <c r="W215" s="897"/>
      <c r="X215" s="897"/>
      <c r="Y215" s="884" t="str">
        <f>IFERROR(IF($O215&gt;=1,VLOOKUP($B215,'R-6'!$G$8:$AL$1008,8,0),""),"")</f>
        <v/>
      </c>
      <c r="Z215" s="898"/>
      <c r="AA215" s="544" t="str">
        <f>IFERROR(IF($O215&gt;=1,VLOOKUP($B215,'R-6'!$G$8:$AL$1008,28,0),""),"")</f>
        <v/>
      </c>
      <c r="AB215" s="545"/>
      <c r="AC215" s="849"/>
      <c r="AD215" s="883"/>
      <c r="AE215" s="884"/>
      <c r="AF215" s="885"/>
      <c r="AG215" s="883"/>
      <c r="AH215" s="884"/>
      <c r="AI215" s="885"/>
      <c r="AJ215" s="241">
        <f t="shared" si="150"/>
        <v>0</v>
      </c>
      <c r="AK215" s="894">
        <f>IFERROR(IF($AJ215&gt;=1,VLOOKUP($C215,'R-7'!$H$9:$AD$1008,2,0),0),0)</f>
        <v>0</v>
      </c>
      <c r="AL215" s="895"/>
      <c r="AM215" s="896"/>
      <c r="AN215" s="846" t="str">
        <f>IFERROR(IF($AJ215&gt;=1,VLOOKUP($C215,'R-7'!$H$9:$AD$1008,4,0),""),"")</f>
        <v/>
      </c>
      <c r="AO215" s="847"/>
      <c r="AP215" s="848"/>
      <c r="AQ215" s="241" t="str">
        <f>IFERROR(IF($AJ215&gt;=1,VLOOKUP($C215,'R-7'!$H$9:$AD$1008,6,0),""),"")</f>
        <v/>
      </c>
      <c r="AR215" s="883" t="str">
        <f>IFERROR(IF($AJ215&gt;=1,VLOOKUP($C215,'R-7'!$H$9:$AD$1008,7,0),""),"")</f>
        <v/>
      </c>
      <c r="AS215" s="885"/>
      <c r="AT215" s="846" t="str">
        <f>IFERROR(IF($AJ215&gt;=1,VLOOKUP($C215,'R-7'!$H$9:$AD$1008,9,0),""),"")</f>
        <v/>
      </c>
      <c r="AU215" s="847"/>
      <c r="AV215" s="848"/>
      <c r="AW215" s="844" t="str">
        <f>IFERROR(IF($AJ215&gt;=1,VLOOKUP($C215,'R-7'!$H$9:$AD$1008,14,0),""),"")</f>
        <v/>
      </c>
      <c r="AX215" s="844"/>
      <c r="AY215" s="844"/>
      <c r="AZ215" s="844"/>
      <c r="BA215" s="844"/>
      <c r="BB215" s="844"/>
      <c r="BC215" s="844"/>
      <c r="BD215" s="844"/>
      <c r="BE215" s="241">
        <f t="shared" si="151"/>
        <v>0</v>
      </c>
      <c r="BF215" s="845">
        <f>IFERROR(IF($BE215&gt;=1,VLOOKUP($D215,'R-8'!$G$13:$AG$1012,2,0),0),0)</f>
        <v>0</v>
      </c>
      <c r="BG215" s="845"/>
      <c r="BH215" s="845"/>
      <c r="BI215" s="846" t="str">
        <f>IFERROR(IF($BE215&gt;=1,VLOOKUP($D215,'R-8'!$G$13:$AG$1012,3,0),""),"")</f>
        <v/>
      </c>
      <c r="BJ215" s="847"/>
      <c r="BK215" s="847"/>
      <c r="BL215" s="848"/>
      <c r="BM215" s="844" t="str">
        <f>IFERROR(IF($BE215&gt;=1,VLOOKUP($D215,'R-8'!$G$13:$AG$1012,5,0),""),"")</f>
        <v/>
      </c>
      <c r="BN215" s="844"/>
      <c r="BO215" s="844" t="str">
        <f>IFERROR(IF($BE215&gt;=1,VLOOKUP($D215,'R-8'!$G$13:$AG$1012,6,0),""),"")</f>
        <v/>
      </c>
      <c r="BP215" s="844"/>
      <c r="BQ215" s="846" t="str">
        <f>IFERROR(IF($BE215&gt;=1,VLOOKUP($D215,'R-8'!$G$13:$AG$1012,2,0),""),"")</f>
        <v/>
      </c>
      <c r="BR215" s="847"/>
      <c r="BS215" s="848"/>
      <c r="BT215" s="844"/>
      <c r="BU215" s="844"/>
      <c r="BV215" s="844"/>
      <c r="BW215" s="844"/>
      <c r="BX215" s="844"/>
      <c r="BY215" s="844"/>
      <c r="BZ215" s="241">
        <f t="shared" si="152"/>
        <v>0</v>
      </c>
      <c r="CA215" s="845">
        <f>IFERROR(IF($BZ215&gt;=1,VLOOKUP($E215,'R-8क'!$G$10:$AA$1009,2,0),0),0)</f>
        <v>0</v>
      </c>
      <c r="CB215" s="845"/>
      <c r="CC215" s="845"/>
      <c r="CD215" s="846" t="str">
        <f>IFERROR(IF($BZ215&gt;=1,VLOOKUP($E215,'R-8क'!$G$10:$AA$1009,3,0),""),"")</f>
        <v/>
      </c>
      <c r="CE215" s="847"/>
      <c r="CF215" s="848"/>
      <c r="CG215" s="846" t="str">
        <f>IFERROR(IF($BZ215&gt;=1,VLOOKUP($E215,'R-8क'!$G$10:$AA$1009,4,0),""),"")</f>
        <v/>
      </c>
      <c r="CH215" s="847"/>
      <c r="CI215" s="847"/>
      <c r="CJ215" s="848"/>
      <c r="CK215" s="242" t="str">
        <f>IFERROR(IF($BZ215&gt;=1,VLOOKUP($E215,'R-8क'!$G$10:$AA$1009,6,0),""),"")</f>
        <v/>
      </c>
      <c r="CL215" s="243" t="str">
        <f>IFERROR(IF($BZ215&gt;=1,VLOOKUP($E215,'R-8क'!$G$10:$AA$1009,7,0),""),"")</f>
        <v/>
      </c>
      <c r="CM215" s="544" t="str">
        <f>IFERROR(IF($BZ215&gt;=1,VLOOKUP($E215,'R-8क'!$G$10:$AA$1009,8,0),""),"")</f>
        <v/>
      </c>
      <c r="CN215" s="545"/>
      <c r="CO215" s="849"/>
      <c r="CP215" s="850" t="str">
        <f>IFERROR(IF($BZ215&gt;=1,VLOOKUP($E215,'R-8क'!$G$10:$AA$1009,16,0),""),"")</f>
        <v/>
      </c>
      <c r="CQ215" s="850"/>
      <c r="CR215" s="850"/>
      <c r="CS215" s="851"/>
      <c r="CT215" s="851"/>
      <c r="CU215" s="31"/>
      <c r="CV215" s="31"/>
      <c r="CW215" s="31"/>
      <c r="CX215" s="31"/>
      <c r="CY215" s="31"/>
      <c r="CZ215" s="31"/>
      <c r="DA215" s="31"/>
      <c r="DB215" s="31"/>
      <c r="DC215" s="31"/>
      <c r="DD215" s="31"/>
      <c r="DE215" s="31"/>
      <c r="DF215" s="31"/>
      <c r="DG215" s="31"/>
      <c r="DH215" s="31"/>
      <c r="DI215" s="31"/>
      <c r="DJ215" s="31"/>
      <c r="DK215" s="31"/>
      <c r="DL215" s="31"/>
      <c r="DM215" s="31"/>
      <c r="DN215" s="31"/>
      <c r="DO215" s="31"/>
      <c r="DP215" s="97">
        <v>199</v>
      </c>
      <c r="DQ215" s="97">
        <f t="shared" si="131"/>
        <v>0</v>
      </c>
      <c r="DR215" s="97">
        <f t="shared" si="132"/>
        <v>0</v>
      </c>
      <c r="DS215" s="97">
        <f t="shared" si="133"/>
        <v>0</v>
      </c>
      <c r="DT215" s="97">
        <f t="shared" si="134"/>
        <v>0</v>
      </c>
      <c r="DU215" s="4">
        <f t="shared" si="139"/>
        <v>200</v>
      </c>
      <c r="DV215" s="4">
        <f t="shared" si="140"/>
        <v>0</v>
      </c>
      <c r="DW215" s="4">
        <f t="shared" si="141"/>
        <v>0</v>
      </c>
      <c r="DX215" s="4">
        <f t="shared" si="142"/>
        <v>0</v>
      </c>
    </row>
    <row r="216" spans="1:128" ht="24" customHeight="1" x14ac:dyDescent="0.25">
      <c r="A216" s="4">
        <f t="shared" si="148"/>
        <v>105</v>
      </c>
      <c r="B216" s="4">
        <f>IFERROR(IF($A$5&gt;=A216,SMALL('R-6'!$F$8:$F$1008,$A$6+A216),0),0)</f>
        <v>0</v>
      </c>
      <c r="C216" s="4">
        <f>IFERROR(IF(B$5&gt;=$A216,SMALL('R-7'!$G$9:$G$1008,B$6+$A216),0),0)</f>
        <v>0</v>
      </c>
      <c r="D216" s="4">
        <f>IFERROR(IF(C$5&gt;=$A216,SMALL('R-8'!$F$13:$F$1012,C$6+$A216),0),0)</f>
        <v>0</v>
      </c>
      <c r="E216" s="4">
        <f>IFERROR(IF(D$5&gt;=$A216,SMALL('R-8क'!$F$10:$F$1009,D$6+$A216),0),0)</f>
        <v>0</v>
      </c>
      <c r="F216" s="4">
        <f t="shared" si="147"/>
        <v>0</v>
      </c>
      <c r="G216" s="4">
        <f t="shared" si="144"/>
        <v>0</v>
      </c>
      <c r="H216" s="4">
        <f t="shared" si="145"/>
        <v>0</v>
      </c>
      <c r="I216" s="4">
        <f t="shared" si="146"/>
        <v>0</v>
      </c>
      <c r="O216" s="241">
        <f t="shared" si="149"/>
        <v>0</v>
      </c>
      <c r="P216" s="894">
        <f>IFERROR(IF($O216&gt;=1,VLOOKUP($B216,'R-6'!$G$8:$AL$1008,2,0),0),0)</f>
        <v>0</v>
      </c>
      <c r="Q216" s="895"/>
      <c r="R216" s="896"/>
      <c r="S216" s="846" t="str">
        <f>IFERROR(IF($O216&gt;=1,VLOOKUP($B216,'R-6'!$G$8:$AL$1008,4,0),""),"")</f>
        <v/>
      </c>
      <c r="T216" s="847"/>
      <c r="U216" s="848"/>
      <c r="V216" s="846" t="str">
        <f>IFERROR(IF($O216&gt;=1,VLOOKUP($B216,'R-6'!$G$8:$AL$1008,6,0),""),"")</f>
        <v/>
      </c>
      <c r="W216" s="897"/>
      <c r="X216" s="897"/>
      <c r="Y216" s="884" t="str">
        <f>IFERROR(IF($O216&gt;=1,VLOOKUP($B216,'R-6'!$G$8:$AL$1008,8,0),""),"")</f>
        <v/>
      </c>
      <c r="Z216" s="898"/>
      <c r="AA216" s="544" t="str">
        <f>IFERROR(IF($O216&gt;=1,VLOOKUP($B216,'R-6'!$G$8:$AL$1008,28,0),""),"")</f>
        <v/>
      </c>
      <c r="AB216" s="545"/>
      <c r="AC216" s="849"/>
      <c r="AD216" s="883"/>
      <c r="AE216" s="884"/>
      <c r="AF216" s="885"/>
      <c r="AG216" s="883"/>
      <c r="AH216" s="884"/>
      <c r="AI216" s="885"/>
      <c r="AJ216" s="241">
        <f t="shared" si="150"/>
        <v>0</v>
      </c>
      <c r="AK216" s="894">
        <f>IFERROR(IF($AJ216&gt;=1,VLOOKUP($C216,'R-7'!$H$9:$AD$1008,2,0),0),0)</f>
        <v>0</v>
      </c>
      <c r="AL216" s="895"/>
      <c r="AM216" s="896"/>
      <c r="AN216" s="846" t="str">
        <f>IFERROR(IF($AJ216&gt;=1,VLOOKUP($C216,'R-7'!$H$9:$AD$1008,4,0),""),"")</f>
        <v/>
      </c>
      <c r="AO216" s="847"/>
      <c r="AP216" s="848"/>
      <c r="AQ216" s="241" t="str">
        <f>IFERROR(IF($AJ216&gt;=1,VLOOKUP($C216,'R-7'!$H$9:$AD$1008,6,0),""),"")</f>
        <v/>
      </c>
      <c r="AR216" s="883" t="str">
        <f>IFERROR(IF($AJ216&gt;=1,VLOOKUP($C216,'R-7'!$H$9:$AD$1008,7,0),""),"")</f>
        <v/>
      </c>
      <c r="AS216" s="885"/>
      <c r="AT216" s="846" t="str">
        <f>IFERROR(IF($AJ216&gt;=1,VLOOKUP($C216,'R-7'!$H$9:$AD$1008,9,0),""),"")</f>
        <v/>
      </c>
      <c r="AU216" s="847"/>
      <c r="AV216" s="848"/>
      <c r="AW216" s="844" t="str">
        <f>IFERROR(IF($AJ216&gt;=1,VLOOKUP($C216,'R-7'!$H$9:$AD$1008,14,0),""),"")</f>
        <v/>
      </c>
      <c r="AX216" s="844"/>
      <c r="AY216" s="844"/>
      <c r="AZ216" s="844"/>
      <c r="BA216" s="844"/>
      <c r="BB216" s="844"/>
      <c r="BC216" s="844"/>
      <c r="BD216" s="844"/>
      <c r="BE216" s="241">
        <f t="shared" si="151"/>
        <v>0</v>
      </c>
      <c r="BF216" s="845">
        <f>IFERROR(IF($BE216&gt;=1,VLOOKUP($D216,'R-8'!$G$13:$AG$1012,2,0),0),0)</f>
        <v>0</v>
      </c>
      <c r="BG216" s="845"/>
      <c r="BH216" s="845"/>
      <c r="BI216" s="846" t="str">
        <f>IFERROR(IF($BE216&gt;=1,VLOOKUP($D216,'R-8'!$G$13:$AG$1012,3,0),""),"")</f>
        <v/>
      </c>
      <c r="BJ216" s="847"/>
      <c r="BK216" s="847"/>
      <c r="BL216" s="848"/>
      <c r="BM216" s="844" t="str">
        <f>IFERROR(IF($BE216&gt;=1,VLOOKUP($D216,'R-8'!$G$13:$AG$1012,5,0),""),"")</f>
        <v/>
      </c>
      <c r="BN216" s="844"/>
      <c r="BO216" s="844" t="str">
        <f>IFERROR(IF($BE216&gt;=1,VLOOKUP($D216,'R-8'!$G$13:$AG$1012,6,0),""),"")</f>
        <v/>
      </c>
      <c r="BP216" s="844"/>
      <c r="BQ216" s="846" t="str">
        <f>IFERROR(IF($BE216&gt;=1,VLOOKUP($D216,'R-8'!$G$13:$AG$1012,2,0),""),"")</f>
        <v/>
      </c>
      <c r="BR216" s="847"/>
      <c r="BS216" s="848"/>
      <c r="BT216" s="844"/>
      <c r="BU216" s="844"/>
      <c r="BV216" s="844"/>
      <c r="BW216" s="844"/>
      <c r="BX216" s="844"/>
      <c r="BY216" s="844"/>
      <c r="BZ216" s="241">
        <f t="shared" si="152"/>
        <v>0</v>
      </c>
      <c r="CA216" s="845">
        <f>IFERROR(IF($BZ216&gt;=1,VLOOKUP($E216,'R-8क'!$G$10:$AA$1009,2,0),0),0)</f>
        <v>0</v>
      </c>
      <c r="CB216" s="845"/>
      <c r="CC216" s="845"/>
      <c r="CD216" s="846" t="str">
        <f>IFERROR(IF($BZ216&gt;=1,VLOOKUP($E216,'R-8क'!$G$10:$AA$1009,3,0),""),"")</f>
        <v/>
      </c>
      <c r="CE216" s="847"/>
      <c r="CF216" s="848"/>
      <c r="CG216" s="846" t="str">
        <f>IFERROR(IF($BZ216&gt;=1,VLOOKUP($E216,'R-8क'!$G$10:$AA$1009,4,0),""),"")</f>
        <v/>
      </c>
      <c r="CH216" s="847"/>
      <c r="CI216" s="847"/>
      <c r="CJ216" s="848"/>
      <c r="CK216" s="242" t="str">
        <f>IFERROR(IF($BZ216&gt;=1,VLOOKUP($E216,'R-8क'!$G$10:$AA$1009,6,0),""),"")</f>
        <v/>
      </c>
      <c r="CL216" s="243" t="str">
        <f>IFERROR(IF($BZ216&gt;=1,VLOOKUP($E216,'R-8क'!$G$10:$AA$1009,7,0),""),"")</f>
        <v/>
      </c>
      <c r="CM216" s="544" t="str">
        <f>IFERROR(IF($BZ216&gt;=1,VLOOKUP($E216,'R-8क'!$G$10:$AA$1009,8,0),""),"")</f>
        <v/>
      </c>
      <c r="CN216" s="545"/>
      <c r="CO216" s="849"/>
      <c r="CP216" s="850" t="str">
        <f>IFERROR(IF($BZ216&gt;=1,VLOOKUP($E216,'R-8क'!$G$10:$AA$1009,16,0),""),"")</f>
        <v/>
      </c>
      <c r="CQ216" s="850"/>
      <c r="CR216" s="850"/>
      <c r="CS216" s="851"/>
      <c r="CT216" s="851"/>
      <c r="CU216" s="31"/>
      <c r="CV216" s="31"/>
      <c r="CW216" s="31"/>
      <c r="CX216" s="31"/>
      <c r="CY216" s="31"/>
      <c r="CZ216" s="31"/>
      <c r="DA216" s="31"/>
      <c r="DB216" s="31"/>
      <c r="DC216" s="31"/>
      <c r="DD216" s="31"/>
      <c r="DE216" s="31"/>
      <c r="DF216" s="31"/>
      <c r="DG216" s="31"/>
      <c r="DH216" s="31"/>
      <c r="DI216" s="31"/>
      <c r="DJ216" s="31"/>
      <c r="DK216" s="31"/>
      <c r="DL216" s="31"/>
      <c r="DM216" s="31"/>
      <c r="DN216" s="31"/>
      <c r="DO216" s="31"/>
      <c r="DP216" s="97">
        <v>200</v>
      </c>
      <c r="DQ216" s="97">
        <f t="shared" si="131"/>
        <v>0</v>
      </c>
      <c r="DR216" s="97">
        <f t="shared" si="132"/>
        <v>0</v>
      </c>
      <c r="DS216" s="97">
        <f t="shared" si="133"/>
        <v>0</v>
      </c>
      <c r="DT216" s="97">
        <f t="shared" si="134"/>
        <v>0</v>
      </c>
      <c r="DU216" s="4">
        <f t="shared" si="139"/>
        <v>200</v>
      </c>
      <c r="DV216" s="4">
        <f t="shared" si="140"/>
        <v>0</v>
      </c>
      <c r="DW216" s="4">
        <f t="shared" si="141"/>
        <v>0</v>
      </c>
      <c r="DX216" s="4">
        <f t="shared" si="142"/>
        <v>0</v>
      </c>
    </row>
    <row r="217" spans="1:128" ht="24" customHeight="1" x14ac:dyDescent="0.25">
      <c r="A217" s="4">
        <f t="shared" si="148"/>
        <v>106</v>
      </c>
      <c r="B217" s="4">
        <f>IFERROR(IF($A$5&gt;=A217,SMALL('R-6'!$F$8:$F$1008,$A$6+A217),0),0)</f>
        <v>0</v>
      </c>
      <c r="C217" s="4">
        <f>IFERROR(IF(B$5&gt;=$A217,SMALL('R-7'!$G$9:$G$1008,B$6+$A217),0),0)</f>
        <v>0</v>
      </c>
      <c r="D217" s="4">
        <f>IFERROR(IF(C$5&gt;=$A217,SMALL('R-8'!$F$13:$F$1012,C$6+$A217),0),0)</f>
        <v>0</v>
      </c>
      <c r="E217" s="4">
        <f>IFERROR(IF(D$5&gt;=$A217,SMALL('R-8क'!$F$10:$F$1009,D$6+$A217),0),0)</f>
        <v>0</v>
      </c>
      <c r="F217" s="4">
        <f t="shared" si="147"/>
        <v>0</v>
      </c>
      <c r="G217" s="4">
        <f t="shared" si="144"/>
        <v>0</v>
      </c>
      <c r="H217" s="4">
        <f t="shared" si="145"/>
        <v>0</v>
      </c>
      <c r="I217" s="4">
        <f t="shared" si="146"/>
        <v>0</v>
      </c>
      <c r="O217" s="241">
        <f t="shared" si="149"/>
        <v>0</v>
      </c>
      <c r="P217" s="894">
        <f>IFERROR(IF($O217&gt;=1,VLOOKUP($B217,'R-6'!$G$8:$AL$1008,2,0),0),0)</f>
        <v>0</v>
      </c>
      <c r="Q217" s="895"/>
      <c r="R217" s="896"/>
      <c r="S217" s="846" t="str">
        <f>IFERROR(IF($O217&gt;=1,VLOOKUP($B217,'R-6'!$G$8:$AL$1008,4,0),""),"")</f>
        <v/>
      </c>
      <c r="T217" s="847"/>
      <c r="U217" s="848"/>
      <c r="V217" s="846" t="str">
        <f>IFERROR(IF($O217&gt;=1,VLOOKUP($B217,'R-6'!$G$8:$AL$1008,6,0),""),"")</f>
        <v/>
      </c>
      <c r="W217" s="897"/>
      <c r="X217" s="897"/>
      <c r="Y217" s="884" t="str">
        <f>IFERROR(IF($O217&gt;=1,VLOOKUP($B217,'R-6'!$G$8:$AL$1008,8,0),""),"")</f>
        <v/>
      </c>
      <c r="Z217" s="898"/>
      <c r="AA217" s="544" t="str">
        <f>IFERROR(IF($O217&gt;=1,VLOOKUP($B217,'R-6'!$G$8:$AL$1008,28,0),""),"")</f>
        <v/>
      </c>
      <c r="AB217" s="545"/>
      <c r="AC217" s="849"/>
      <c r="AD217" s="883"/>
      <c r="AE217" s="884"/>
      <c r="AF217" s="885"/>
      <c r="AG217" s="883"/>
      <c r="AH217" s="884"/>
      <c r="AI217" s="885"/>
      <c r="AJ217" s="241">
        <f t="shared" si="150"/>
        <v>0</v>
      </c>
      <c r="AK217" s="894">
        <f>IFERROR(IF($AJ217&gt;=1,VLOOKUP($C217,'R-7'!$H$9:$AD$1008,2,0),0),0)</f>
        <v>0</v>
      </c>
      <c r="AL217" s="895"/>
      <c r="AM217" s="896"/>
      <c r="AN217" s="846" t="str">
        <f>IFERROR(IF($AJ217&gt;=1,VLOOKUP($C217,'R-7'!$H$9:$AD$1008,4,0),""),"")</f>
        <v/>
      </c>
      <c r="AO217" s="847"/>
      <c r="AP217" s="848"/>
      <c r="AQ217" s="241" t="str">
        <f>IFERROR(IF($AJ217&gt;=1,VLOOKUP($C217,'R-7'!$H$9:$AD$1008,6,0),""),"")</f>
        <v/>
      </c>
      <c r="AR217" s="883" t="str">
        <f>IFERROR(IF($AJ217&gt;=1,VLOOKUP($C217,'R-7'!$H$9:$AD$1008,7,0),""),"")</f>
        <v/>
      </c>
      <c r="AS217" s="885"/>
      <c r="AT217" s="846" t="str">
        <f>IFERROR(IF($AJ217&gt;=1,VLOOKUP($C217,'R-7'!$H$9:$AD$1008,9,0),""),"")</f>
        <v/>
      </c>
      <c r="AU217" s="847"/>
      <c r="AV217" s="848"/>
      <c r="AW217" s="844" t="str">
        <f>IFERROR(IF($AJ217&gt;=1,VLOOKUP($C217,'R-7'!$H$9:$AD$1008,14,0),""),"")</f>
        <v/>
      </c>
      <c r="AX217" s="844"/>
      <c r="AY217" s="844"/>
      <c r="AZ217" s="844"/>
      <c r="BA217" s="844"/>
      <c r="BB217" s="844"/>
      <c r="BC217" s="844"/>
      <c r="BD217" s="844"/>
      <c r="BE217" s="241">
        <f t="shared" si="151"/>
        <v>0</v>
      </c>
      <c r="BF217" s="845">
        <f>IFERROR(IF($BE217&gt;=1,VLOOKUP($D217,'R-8'!$G$13:$AG$1012,2,0),0),0)</f>
        <v>0</v>
      </c>
      <c r="BG217" s="845"/>
      <c r="BH217" s="845"/>
      <c r="BI217" s="846" t="str">
        <f>IFERROR(IF($BE217&gt;=1,VLOOKUP($D217,'R-8'!$G$13:$AG$1012,3,0),""),"")</f>
        <v/>
      </c>
      <c r="BJ217" s="847"/>
      <c r="BK217" s="847"/>
      <c r="BL217" s="848"/>
      <c r="BM217" s="844" t="str">
        <f>IFERROR(IF($BE217&gt;=1,VLOOKUP($D217,'R-8'!$G$13:$AG$1012,5,0),""),"")</f>
        <v/>
      </c>
      <c r="BN217" s="844"/>
      <c r="BO217" s="844" t="str">
        <f>IFERROR(IF($BE217&gt;=1,VLOOKUP($D217,'R-8'!$G$13:$AG$1012,6,0),""),"")</f>
        <v/>
      </c>
      <c r="BP217" s="844"/>
      <c r="BQ217" s="846" t="str">
        <f>IFERROR(IF($BE217&gt;=1,VLOOKUP($D217,'R-8'!$G$13:$AG$1012,2,0),""),"")</f>
        <v/>
      </c>
      <c r="BR217" s="847"/>
      <c r="BS217" s="848"/>
      <c r="BT217" s="844"/>
      <c r="BU217" s="844"/>
      <c r="BV217" s="844"/>
      <c r="BW217" s="844"/>
      <c r="BX217" s="844"/>
      <c r="BY217" s="844"/>
      <c r="BZ217" s="241">
        <f t="shared" si="152"/>
        <v>0</v>
      </c>
      <c r="CA217" s="845">
        <f>IFERROR(IF($BZ217&gt;=1,VLOOKUP($E217,'R-8क'!$G$10:$AA$1009,2,0),0),0)</f>
        <v>0</v>
      </c>
      <c r="CB217" s="845"/>
      <c r="CC217" s="845"/>
      <c r="CD217" s="846" t="str">
        <f>IFERROR(IF($BZ217&gt;=1,VLOOKUP($E217,'R-8क'!$G$10:$AA$1009,3,0),""),"")</f>
        <v/>
      </c>
      <c r="CE217" s="847"/>
      <c r="CF217" s="848"/>
      <c r="CG217" s="846" t="str">
        <f>IFERROR(IF($BZ217&gt;=1,VLOOKUP($E217,'R-8क'!$G$10:$AA$1009,4,0),""),"")</f>
        <v/>
      </c>
      <c r="CH217" s="847"/>
      <c r="CI217" s="847"/>
      <c r="CJ217" s="848"/>
      <c r="CK217" s="242" t="str">
        <f>IFERROR(IF($BZ217&gt;=1,VLOOKUP($E217,'R-8क'!$G$10:$AA$1009,6,0),""),"")</f>
        <v/>
      </c>
      <c r="CL217" s="243" t="str">
        <f>IFERROR(IF($BZ217&gt;=1,VLOOKUP($E217,'R-8क'!$G$10:$AA$1009,7,0),""),"")</f>
        <v/>
      </c>
      <c r="CM217" s="544" t="str">
        <f>IFERROR(IF($BZ217&gt;=1,VLOOKUP($E217,'R-8क'!$G$10:$AA$1009,8,0),""),"")</f>
        <v/>
      </c>
      <c r="CN217" s="545"/>
      <c r="CO217" s="849"/>
      <c r="CP217" s="850" t="str">
        <f>IFERROR(IF($BZ217&gt;=1,VLOOKUP($E217,'R-8क'!$G$10:$AA$1009,16,0),""),"")</f>
        <v/>
      </c>
      <c r="CQ217" s="850"/>
      <c r="CR217" s="850"/>
      <c r="CS217" s="851"/>
      <c r="CT217" s="851"/>
      <c r="CU217" s="31"/>
      <c r="CV217" s="31"/>
      <c r="CW217" s="31"/>
      <c r="CX217" s="31"/>
      <c r="CY217" s="31"/>
      <c r="CZ217" s="31"/>
      <c r="DA217" s="31"/>
      <c r="DB217" s="31"/>
      <c r="DC217" s="31"/>
      <c r="DD217" s="31"/>
      <c r="DE217" s="31"/>
      <c r="DF217" s="31"/>
      <c r="DG217" s="31"/>
      <c r="DH217" s="31"/>
      <c r="DI217" s="31"/>
      <c r="DJ217" s="31"/>
      <c r="DK217" s="31"/>
      <c r="DL217" s="31"/>
      <c r="DM217" s="31"/>
      <c r="DN217" s="31"/>
      <c r="DO217" s="31"/>
      <c r="DP217" s="97"/>
      <c r="DU217" s="4">
        <f t="shared" si="139"/>
        <v>200</v>
      </c>
      <c r="DV217" s="4">
        <f t="shared" si="140"/>
        <v>0</v>
      </c>
      <c r="DW217" s="4">
        <f t="shared" si="141"/>
        <v>0</v>
      </c>
      <c r="DX217" s="4">
        <f t="shared" si="142"/>
        <v>0</v>
      </c>
    </row>
    <row r="218" spans="1:128" ht="24" customHeight="1" x14ac:dyDescent="0.25">
      <c r="A218" s="4">
        <f t="shared" si="148"/>
        <v>107</v>
      </c>
      <c r="B218" s="4">
        <f>IFERROR(IF($A$5&gt;=A218,SMALL('R-6'!$F$8:$F$1008,$A$6+A218),0),0)</f>
        <v>0</v>
      </c>
      <c r="C218" s="4">
        <f>IFERROR(IF(B$5&gt;=$A218,SMALL('R-7'!$G$9:$G$1008,B$6+$A218),0),0)</f>
        <v>0</v>
      </c>
      <c r="D218" s="4">
        <f>IFERROR(IF(C$5&gt;=$A218,SMALL('R-8'!$F$13:$F$1012,C$6+$A218),0),0)</f>
        <v>0</v>
      </c>
      <c r="E218" s="4">
        <f>IFERROR(IF(D$5&gt;=$A218,SMALL('R-8क'!$F$10:$F$1009,D$6+$A218),0),0)</f>
        <v>0</v>
      </c>
      <c r="F218" s="4">
        <f t="shared" si="147"/>
        <v>0</v>
      </c>
      <c r="G218" s="4">
        <f t="shared" si="144"/>
        <v>0</v>
      </c>
      <c r="H218" s="4">
        <f t="shared" si="145"/>
        <v>0</v>
      </c>
      <c r="I218" s="4">
        <f t="shared" si="146"/>
        <v>0</v>
      </c>
      <c r="O218" s="241">
        <f t="shared" si="149"/>
        <v>0</v>
      </c>
      <c r="P218" s="894">
        <f>IFERROR(IF($O218&gt;=1,VLOOKUP($B218,'R-6'!$G$8:$AL$1008,2,0),0),0)</f>
        <v>0</v>
      </c>
      <c r="Q218" s="895"/>
      <c r="R218" s="896"/>
      <c r="S218" s="846" t="str">
        <f>IFERROR(IF($O218&gt;=1,VLOOKUP($B218,'R-6'!$G$8:$AL$1008,4,0),""),"")</f>
        <v/>
      </c>
      <c r="T218" s="847"/>
      <c r="U218" s="848"/>
      <c r="V218" s="846" t="str">
        <f>IFERROR(IF($O218&gt;=1,VLOOKUP($B218,'R-6'!$G$8:$AL$1008,6,0),""),"")</f>
        <v/>
      </c>
      <c r="W218" s="897"/>
      <c r="X218" s="897"/>
      <c r="Y218" s="884" t="str">
        <f>IFERROR(IF($O218&gt;=1,VLOOKUP($B218,'R-6'!$G$8:$AL$1008,8,0),""),"")</f>
        <v/>
      </c>
      <c r="Z218" s="898"/>
      <c r="AA218" s="544" t="str">
        <f>IFERROR(IF($O218&gt;=1,VLOOKUP($B218,'R-6'!$G$8:$AL$1008,28,0),""),"")</f>
        <v/>
      </c>
      <c r="AB218" s="545"/>
      <c r="AC218" s="849"/>
      <c r="AD218" s="883"/>
      <c r="AE218" s="884"/>
      <c r="AF218" s="885"/>
      <c r="AG218" s="883"/>
      <c r="AH218" s="884"/>
      <c r="AI218" s="885"/>
      <c r="AJ218" s="241">
        <f t="shared" si="150"/>
        <v>0</v>
      </c>
      <c r="AK218" s="894">
        <f>IFERROR(IF($AJ218&gt;=1,VLOOKUP($C218,'R-7'!$H$9:$AD$1008,2,0),0),0)</f>
        <v>0</v>
      </c>
      <c r="AL218" s="895"/>
      <c r="AM218" s="896"/>
      <c r="AN218" s="846" t="str">
        <f>IFERROR(IF($AJ218&gt;=1,VLOOKUP($C218,'R-7'!$H$9:$AD$1008,4,0),""),"")</f>
        <v/>
      </c>
      <c r="AO218" s="847"/>
      <c r="AP218" s="848"/>
      <c r="AQ218" s="241" t="str">
        <f>IFERROR(IF($AJ218&gt;=1,VLOOKUP($C218,'R-7'!$H$9:$AD$1008,6,0),""),"")</f>
        <v/>
      </c>
      <c r="AR218" s="883" t="str">
        <f>IFERROR(IF($AJ218&gt;=1,VLOOKUP($C218,'R-7'!$H$9:$AD$1008,7,0),""),"")</f>
        <v/>
      </c>
      <c r="AS218" s="885"/>
      <c r="AT218" s="846" t="str">
        <f>IFERROR(IF($AJ218&gt;=1,VLOOKUP($C218,'R-7'!$H$9:$AD$1008,9,0),""),"")</f>
        <v/>
      </c>
      <c r="AU218" s="847"/>
      <c r="AV218" s="848"/>
      <c r="AW218" s="844" t="str">
        <f>IFERROR(IF($AJ218&gt;=1,VLOOKUP($C218,'R-7'!$H$9:$AD$1008,14,0),""),"")</f>
        <v/>
      </c>
      <c r="AX218" s="844"/>
      <c r="AY218" s="844"/>
      <c r="AZ218" s="844"/>
      <c r="BA218" s="844"/>
      <c r="BB218" s="844"/>
      <c r="BC218" s="844"/>
      <c r="BD218" s="844"/>
      <c r="BE218" s="241">
        <f t="shared" si="151"/>
        <v>0</v>
      </c>
      <c r="BF218" s="845">
        <f>IFERROR(IF($BE218&gt;=1,VLOOKUP($D218,'R-8'!$G$13:$AG$1012,2,0),0),0)</f>
        <v>0</v>
      </c>
      <c r="BG218" s="845"/>
      <c r="BH218" s="845"/>
      <c r="BI218" s="846" t="str">
        <f>IFERROR(IF($BE218&gt;=1,VLOOKUP($D218,'R-8'!$G$13:$AG$1012,3,0),""),"")</f>
        <v/>
      </c>
      <c r="BJ218" s="847"/>
      <c r="BK218" s="847"/>
      <c r="BL218" s="848"/>
      <c r="BM218" s="844" t="str">
        <f>IFERROR(IF($BE218&gt;=1,VLOOKUP($D218,'R-8'!$G$13:$AG$1012,5,0),""),"")</f>
        <v/>
      </c>
      <c r="BN218" s="844"/>
      <c r="BO218" s="844" t="str">
        <f>IFERROR(IF($BE218&gt;=1,VLOOKUP($D218,'R-8'!$G$13:$AG$1012,6,0),""),"")</f>
        <v/>
      </c>
      <c r="BP218" s="844"/>
      <c r="BQ218" s="846" t="str">
        <f>IFERROR(IF($BE218&gt;=1,VLOOKUP($D218,'R-8'!$G$13:$AG$1012,2,0),""),"")</f>
        <v/>
      </c>
      <c r="BR218" s="847"/>
      <c r="BS218" s="848"/>
      <c r="BT218" s="844"/>
      <c r="BU218" s="844"/>
      <c r="BV218" s="844"/>
      <c r="BW218" s="844"/>
      <c r="BX218" s="844"/>
      <c r="BY218" s="844"/>
      <c r="BZ218" s="241">
        <f t="shared" si="152"/>
        <v>0</v>
      </c>
      <c r="CA218" s="845">
        <f>IFERROR(IF($BZ218&gt;=1,VLOOKUP($E218,'R-8क'!$G$10:$AA$1009,2,0),0),0)</f>
        <v>0</v>
      </c>
      <c r="CB218" s="845"/>
      <c r="CC218" s="845"/>
      <c r="CD218" s="846" t="str">
        <f>IFERROR(IF($BZ218&gt;=1,VLOOKUP($E218,'R-8क'!$G$10:$AA$1009,3,0),""),"")</f>
        <v/>
      </c>
      <c r="CE218" s="847"/>
      <c r="CF218" s="848"/>
      <c r="CG218" s="846" t="str">
        <f>IFERROR(IF($BZ218&gt;=1,VLOOKUP($E218,'R-8क'!$G$10:$AA$1009,4,0),""),"")</f>
        <v/>
      </c>
      <c r="CH218" s="847"/>
      <c r="CI218" s="847"/>
      <c r="CJ218" s="848"/>
      <c r="CK218" s="242" t="str">
        <f>IFERROR(IF($BZ218&gt;=1,VLOOKUP($E218,'R-8क'!$G$10:$AA$1009,6,0),""),"")</f>
        <v/>
      </c>
      <c r="CL218" s="243" t="str">
        <f>IFERROR(IF($BZ218&gt;=1,VLOOKUP($E218,'R-8क'!$G$10:$AA$1009,7,0),""),"")</f>
        <v/>
      </c>
      <c r="CM218" s="544" t="str">
        <f>IFERROR(IF($BZ218&gt;=1,VLOOKUP($E218,'R-8क'!$G$10:$AA$1009,8,0),""),"")</f>
        <v/>
      </c>
      <c r="CN218" s="545"/>
      <c r="CO218" s="849"/>
      <c r="CP218" s="850" t="str">
        <f>IFERROR(IF($BZ218&gt;=1,VLOOKUP($E218,'R-8क'!$G$10:$AA$1009,16,0),""),"")</f>
        <v/>
      </c>
      <c r="CQ218" s="850"/>
      <c r="CR218" s="850"/>
      <c r="CS218" s="851"/>
      <c r="CT218" s="851"/>
      <c r="CU218" s="31"/>
      <c r="CV218" s="31"/>
      <c r="CW218" s="31"/>
      <c r="CX218" s="31"/>
      <c r="CY218" s="31"/>
      <c r="CZ218" s="31"/>
      <c r="DA218" s="31"/>
      <c r="DB218" s="31"/>
      <c r="DC218" s="31"/>
      <c r="DD218" s="31"/>
      <c r="DE218" s="31"/>
      <c r="DF218" s="31"/>
      <c r="DG218" s="31"/>
      <c r="DH218" s="31"/>
      <c r="DI218" s="31"/>
      <c r="DJ218" s="31"/>
      <c r="DK218" s="31"/>
      <c r="DL218" s="31"/>
      <c r="DM218" s="31"/>
      <c r="DN218" s="31"/>
      <c r="DO218" s="31"/>
      <c r="DP218" s="97"/>
      <c r="DU218" s="4">
        <f t="shared" si="139"/>
        <v>200</v>
      </c>
      <c r="DV218" s="4">
        <f t="shared" si="140"/>
        <v>0</v>
      </c>
      <c r="DW218" s="4">
        <f t="shared" si="141"/>
        <v>0</v>
      </c>
      <c r="DX218" s="4">
        <f t="shared" si="142"/>
        <v>0</v>
      </c>
    </row>
    <row r="219" spans="1:128" ht="24" customHeight="1" x14ac:dyDescent="0.25">
      <c r="A219" s="4">
        <f t="shared" si="148"/>
        <v>108</v>
      </c>
      <c r="B219" s="4">
        <f>IFERROR(IF($A$5&gt;=A219,SMALL('R-6'!$F$8:$F$1008,$A$6+A219),0),0)</f>
        <v>0</v>
      </c>
      <c r="C219" s="4">
        <f>IFERROR(IF(B$5&gt;=$A219,SMALL('R-7'!$G$9:$G$1008,B$6+$A219),0),0)</f>
        <v>0</v>
      </c>
      <c r="D219" s="4">
        <f>IFERROR(IF(C$5&gt;=$A219,SMALL('R-8'!$F$13:$F$1012,C$6+$A219),0),0)</f>
        <v>0</v>
      </c>
      <c r="E219" s="4">
        <f>IFERROR(IF(D$5&gt;=$A219,SMALL('R-8क'!$F$10:$F$1009,D$6+$A219),0),0)</f>
        <v>0</v>
      </c>
      <c r="F219" s="4">
        <f t="shared" si="147"/>
        <v>0</v>
      </c>
      <c r="G219" s="4">
        <f t="shared" si="144"/>
        <v>0</v>
      </c>
      <c r="H219" s="4">
        <f t="shared" si="145"/>
        <v>0</v>
      </c>
      <c r="I219" s="4">
        <f t="shared" si="146"/>
        <v>0</v>
      </c>
      <c r="O219" s="241">
        <f t="shared" si="149"/>
        <v>0</v>
      </c>
      <c r="P219" s="894">
        <f>IFERROR(IF($O219&gt;=1,VLOOKUP($B219,'R-6'!$G$8:$AL$1008,2,0),0),0)</f>
        <v>0</v>
      </c>
      <c r="Q219" s="895"/>
      <c r="R219" s="896"/>
      <c r="S219" s="846" t="str">
        <f>IFERROR(IF($O219&gt;=1,VLOOKUP($B219,'R-6'!$G$8:$AL$1008,4,0),""),"")</f>
        <v/>
      </c>
      <c r="T219" s="847"/>
      <c r="U219" s="848"/>
      <c r="V219" s="846" t="str">
        <f>IFERROR(IF($O219&gt;=1,VLOOKUP($B219,'R-6'!$G$8:$AL$1008,6,0),""),"")</f>
        <v/>
      </c>
      <c r="W219" s="897"/>
      <c r="X219" s="897"/>
      <c r="Y219" s="884" t="str">
        <f>IFERROR(IF($O219&gt;=1,VLOOKUP($B219,'R-6'!$G$8:$AL$1008,8,0),""),"")</f>
        <v/>
      </c>
      <c r="Z219" s="898"/>
      <c r="AA219" s="544" t="str">
        <f>IFERROR(IF($O219&gt;=1,VLOOKUP($B219,'R-6'!$G$8:$AL$1008,28,0),""),"")</f>
        <v/>
      </c>
      <c r="AB219" s="545"/>
      <c r="AC219" s="849"/>
      <c r="AD219" s="883"/>
      <c r="AE219" s="884"/>
      <c r="AF219" s="885"/>
      <c r="AG219" s="883"/>
      <c r="AH219" s="884"/>
      <c r="AI219" s="885"/>
      <c r="AJ219" s="241">
        <f t="shared" si="150"/>
        <v>0</v>
      </c>
      <c r="AK219" s="894">
        <f>IFERROR(IF($AJ219&gt;=1,VLOOKUP($C219,'R-7'!$H$9:$AD$1008,2,0),0),0)</f>
        <v>0</v>
      </c>
      <c r="AL219" s="895"/>
      <c r="AM219" s="896"/>
      <c r="AN219" s="846" t="str">
        <f>IFERROR(IF($AJ219&gt;=1,VLOOKUP($C219,'R-7'!$H$9:$AD$1008,4,0),""),"")</f>
        <v/>
      </c>
      <c r="AO219" s="847"/>
      <c r="AP219" s="848"/>
      <c r="AQ219" s="241" t="str">
        <f>IFERROR(IF($AJ219&gt;=1,VLOOKUP($C219,'R-7'!$H$9:$AD$1008,6,0),""),"")</f>
        <v/>
      </c>
      <c r="AR219" s="883" t="str">
        <f>IFERROR(IF($AJ219&gt;=1,VLOOKUP($C219,'R-7'!$H$9:$AD$1008,7,0),""),"")</f>
        <v/>
      </c>
      <c r="AS219" s="885"/>
      <c r="AT219" s="846" t="str">
        <f>IFERROR(IF($AJ219&gt;=1,VLOOKUP($C219,'R-7'!$H$9:$AD$1008,9,0),""),"")</f>
        <v/>
      </c>
      <c r="AU219" s="847"/>
      <c r="AV219" s="848"/>
      <c r="AW219" s="844" t="str">
        <f>IFERROR(IF($AJ219&gt;=1,VLOOKUP($C219,'R-7'!$H$9:$AD$1008,14,0),""),"")</f>
        <v/>
      </c>
      <c r="AX219" s="844"/>
      <c r="AY219" s="844"/>
      <c r="AZ219" s="844"/>
      <c r="BA219" s="844"/>
      <c r="BB219" s="844"/>
      <c r="BC219" s="844"/>
      <c r="BD219" s="844"/>
      <c r="BE219" s="241">
        <f t="shared" si="151"/>
        <v>0</v>
      </c>
      <c r="BF219" s="845">
        <f>IFERROR(IF($BE219&gt;=1,VLOOKUP($D219,'R-8'!$G$13:$AG$1012,2,0),0),0)</f>
        <v>0</v>
      </c>
      <c r="BG219" s="845"/>
      <c r="BH219" s="845"/>
      <c r="BI219" s="846" t="str">
        <f>IFERROR(IF($BE219&gt;=1,VLOOKUP($D219,'R-8'!$G$13:$AG$1012,3,0),""),"")</f>
        <v/>
      </c>
      <c r="BJ219" s="847"/>
      <c r="BK219" s="847"/>
      <c r="BL219" s="848"/>
      <c r="BM219" s="844" t="str">
        <f>IFERROR(IF($BE219&gt;=1,VLOOKUP($D219,'R-8'!$G$13:$AG$1012,5,0),""),"")</f>
        <v/>
      </c>
      <c r="BN219" s="844"/>
      <c r="BO219" s="844" t="str">
        <f>IFERROR(IF($BE219&gt;=1,VLOOKUP($D219,'R-8'!$G$13:$AG$1012,6,0),""),"")</f>
        <v/>
      </c>
      <c r="BP219" s="844"/>
      <c r="BQ219" s="846" t="str">
        <f>IFERROR(IF($BE219&gt;=1,VLOOKUP($D219,'R-8'!$G$13:$AG$1012,2,0),""),"")</f>
        <v/>
      </c>
      <c r="BR219" s="847"/>
      <c r="BS219" s="848"/>
      <c r="BT219" s="844"/>
      <c r="BU219" s="844"/>
      <c r="BV219" s="844"/>
      <c r="BW219" s="844"/>
      <c r="BX219" s="844"/>
      <c r="BY219" s="844"/>
      <c r="BZ219" s="241">
        <f t="shared" si="152"/>
        <v>0</v>
      </c>
      <c r="CA219" s="845">
        <f>IFERROR(IF($BZ219&gt;=1,VLOOKUP($E219,'R-8क'!$G$10:$AA$1009,2,0),0),0)</f>
        <v>0</v>
      </c>
      <c r="CB219" s="845"/>
      <c r="CC219" s="845"/>
      <c r="CD219" s="846" t="str">
        <f>IFERROR(IF($BZ219&gt;=1,VLOOKUP($E219,'R-8क'!$G$10:$AA$1009,3,0),""),"")</f>
        <v/>
      </c>
      <c r="CE219" s="847"/>
      <c r="CF219" s="848"/>
      <c r="CG219" s="846" t="str">
        <f>IFERROR(IF($BZ219&gt;=1,VLOOKUP($E219,'R-8क'!$G$10:$AA$1009,4,0),""),"")</f>
        <v/>
      </c>
      <c r="CH219" s="847"/>
      <c r="CI219" s="847"/>
      <c r="CJ219" s="848"/>
      <c r="CK219" s="242" t="str">
        <f>IFERROR(IF($BZ219&gt;=1,VLOOKUP($E219,'R-8क'!$G$10:$AA$1009,6,0),""),"")</f>
        <v/>
      </c>
      <c r="CL219" s="243" t="str">
        <f>IFERROR(IF($BZ219&gt;=1,VLOOKUP($E219,'R-8क'!$G$10:$AA$1009,7,0),""),"")</f>
        <v/>
      </c>
      <c r="CM219" s="544" t="str">
        <f>IFERROR(IF($BZ219&gt;=1,VLOOKUP($E219,'R-8क'!$G$10:$AA$1009,8,0),""),"")</f>
        <v/>
      </c>
      <c r="CN219" s="545"/>
      <c r="CO219" s="849"/>
      <c r="CP219" s="850" t="str">
        <f>IFERROR(IF($BZ219&gt;=1,VLOOKUP($E219,'R-8क'!$G$10:$AA$1009,16,0),""),"")</f>
        <v/>
      </c>
      <c r="CQ219" s="850"/>
      <c r="CR219" s="850"/>
      <c r="CS219" s="851"/>
      <c r="CT219" s="851"/>
      <c r="CU219" s="31"/>
      <c r="CV219" s="31"/>
      <c r="CW219" s="31"/>
      <c r="CX219" s="31"/>
      <c r="CY219" s="31"/>
      <c r="CZ219" s="31"/>
      <c r="DA219" s="31"/>
      <c r="DB219" s="31"/>
      <c r="DC219" s="31"/>
      <c r="DD219" s="31"/>
      <c r="DE219" s="31"/>
      <c r="DF219" s="31"/>
      <c r="DG219" s="31"/>
      <c r="DH219" s="31"/>
      <c r="DI219" s="31"/>
      <c r="DJ219" s="31"/>
      <c r="DK219" s="31"/>
      <c r="DL219" s="31"/>
      <c r="DM219" s="31"/>
      <c r="DN219" s="31"/>
      <c r="DO219" s="31"/>
      <c r="DP219" s="97"/>
      <c r="DU219" s="4">
        <f t="shared" si="139"/>
        <v>200</v>
      </c>
      <c r="DV219" s="4">
        <f t="shared" si="140"/>
        <v>0</v>
      </c>
      <c r="DW219" s="4">
        <f t="shared" si="141"/>
        <v>0</v>
      </c>
      <c r="DX219" s="4">
        <f t="shared" si="142"/>
        <v>0</v>
      </c>
    </row>
    <row r="220" spans="1:128" ht="24" customHeight="1" x14ac:dyDescent="0.25">
      <c r="A220" s="4">
        <f t="shared" si="148"/>
        <v>109</v>
      </c>
      <c r="B220" s="4">
        <f>IFERROR(IF($A$5&gt;=A220,SMALL('R-6'!$F$8:$F$1008,$A$6+A220),0),0)</f>
        <v>0</v>
      </c>
      <c r="C220" s="4">
        <f>IFERROR(IF(B$5&gt;=$A220,SMALL('R-7'!$G$9:$G$1008,B$6+$A220),0),0)</f>
        <v>0</v>
      </c>
      <c r="D220" s="4">
        <f>IFERROR(IF(C$5&gt;=$A220,SMALL('R-8'!$F$13:$F$1012,C$6+$A220),0),0)</f>
        <v>0</v>
      </c>
      <c r="E220" s="4">
        <f>IFERROR(IF(D$5&gt;=$A220,SMALL('R-8क'!$F$10:$F$1009,D$6+$A220),0),0)</f>
        <v>0</v>
      </c>
      <c r="F220" s="4">
        <f t="shared" si="147"/>
        <v>0</v>
      </c>
      <c r="G220" s="4">
        <f t="shared" si="144"/>
        <v>0</v>
      </c>
      <c r="H220" s="4">
        <f t="shared" si="145"/>
        <v>0</v>
      </c>
      <c r="I220" s="4">
        <f t="shared" si="146"/>
        <v>0</v>
      </c>
      <c r="O220" s="241">
        <f t="shared" si="149"/>
        <v>0</v>
      </c>
      <c r="P220" s="894">
        <f>IFERROR(IF($O220&gt;=1,VLOOKUP($B220,'R-6'!$G$8:$AL$1008,2,0),0),0)</f>
        <v>0</v>
      </c>
      <c r="Q220" s="895"/>
      <c r="R220" s="896"/>
      <c r="S220" s="846" t="str">
        <f>IFERROR(IF($O220&gt;=1,VLOOKUP($B220,'R-6'!$G$8:$AL$1008,4,0),""),"")</f>
        <v/>
      </c>
      <c r="T220" s="847"/>
      <c r="U220" s="848"/>
      <c r="V220" s="846" t="str">
        <f>IFERROR(IF($O220&gt;=1,VLOOKUP($B220,'R-6'!$G$8:$AL$1008,6,0),""),"")</f>
        <v/>
      </c>
      <c r="W220" s="897"/>
      <c r="X220" s="897"/>
      <c r="Y220" s="884" t="str">
        <f>IFERROR(IF($O220&gt;=1,VLOOKUP($B220,'R-6'!$G$8:$AL$1008,8,0),""),"")</f>
        <v/>
      </c>
      <c r="Z220" s="898"/>
      <c r="AA220" s="544" t="str">
        <f>IFERROR(IF($O220&gt;=1,VLOOKUP($B220,'R-6'!$G$8:$AL$1008,28,0),""),"")</f>
        <v/>
      </c>
      <c r="AB220" s="545"/>
      <c r="AC220" s="849"/>
      <c r="AD220" s="883"/>
      <c r="AE220" s="884"/>
      <c r="AF220" s="885"/>
      <c r="AG220" s="883"/>
      <c r="AH220" s="884"/>
      <c r="AI220" s="885"/>
      <c r="AJ220" s="241">
        <f t="shared" si="150"/>
        <v>0</v>
      </c>
      <c r="AK220" s="894">
        <f>IFERROR(IF($AJ220&gt;=1,VLOOKUP($C220,'R-7'!$H$9:$AD$1008,2,0),0),0)</f>
        <v>0</v>
      </c>
      <c r="AL220" s="895"/>
      <c r="AM220" s="896"/>
      <c r="AN220" s="846" t="str">
        <f>IFERROR(IF($AJ220&gt;=1,VLOOKUP($C220,'R-7'!$H$9:$AD$1008,4,0),""),"")</f>
        <v/>
      </c>
      <c r="AO220" s="847"/>
      <c r="AP220" s="848"/>
      <c r="AQ220" s="241" t="str">
        <f>IFERROR(IF($AJ220&gt;=1,VLOOKUP($C220,'R-7'!$H$9:$AD$1008,6,0),""),"")</f>
        <v/>
      </c>
      <c r="AR220" s="883" t="str">
        <f>IFERROR(IF($AJ220&gt;=1,VLOOKUP($C220,'R-7'!$H$9:$AD$1008,7,0),""),"")</f>
        <v/>
      </c>
      <c r="AS220" s="885"/>
      <c r="AT220" s="846" t="str">
        <f>IFERROR(IF($AJ220&gt;=1,VLOOKUP($C220,'R-7'!$H$9:$AD$1008,9,0),""),"")</f>
        <v/>
      </c>
      <c r="AU220" s="847"/>
      <c r="AV220" s="848"/>
      <c r="AW220" s="844" t="str">
        <f>IFERROR(IF($AJ220&gt;=1,VLOOKUP($C220,'R-7'!$H$9:$AD$1008,14,0),""),"")</f>
        <v/>
      </c>
      <c r="AX220" s="844"/>
      <c r="AY220" s="844"/>
      <c r="AZ220" s="844"/>
      <c r="BA220" s="844"/>
      <c r="BB220" s="844"/>
      <c r="BC220" s="844"/>
      <c r="BD220" s="844"/>
      <c r="BE220" s="241">
        <f t="shared" si="151"/>
        <v>0</v>
      </c>
      <c r="BF220" s="845">
        <f>IFERROR(IF($BE220&gt;=1,VLOOKUP($D220,'R-8'!$G$13:$AG$1012,2,0),0),0)</f>
        <v>0</v>
      </c>
      <c r="BG220" s="845"/>
      <c r="BH220" s="845"/>
      <c r="BI220" s="846" t="str">
        <f>IFERROR(IF($BE220&gt;=1,VLOOKUP($D220,'R-8'!$G$13:$AG$1012,3,0),""),"")</f>
        <v/>
      </c>
      <c r="BJ220" s="847"/>
      <c r="BK220" s="847"/>
      <c r="BL220" s="848"/>
      <c r="BM220" s="844" t="str">
        <f>IFERROR(IF($BE220&gt;=1,VLOOKUP($D220,'R-8'!$G$13:$AG$1012,5,0),""),"")</f>
        <v/>
      </c>
      <c r="BN220" s="844"/>
      <c r="BO220" s="844" t="str">
        <f>IFERROR(IF($BE220&gt;=1,VLOOKUP($D220,'R-8'!$G$13:$AG$1012,6,0),""),"")</f>
        <v/>
      </c>
      <c r="BP220" s="844"/>
      <c r="BQ220" s="846" t="str">
        <f>IFERROR(IF($BE220&gt;=1,VLOOKUP($D220,'R-8'!$G$13:$AG$1012,2,0),""),"")</f>
        <v/>
      </c>
      <c r="BR220" s="847"/>
      <c r="BS220" s="848"/>
      <c r="BT220" s="844"/>
      <c r="BU220" s="844"/>
      <c r="BV220" s="844"/>
      <c r="BW220" s="844"/>
      <c r="BX220" s="844"/>
      <c r="BY220" s="844"/>
      <c r="BZ220" s="241">
        <f t="shared" si="152"/>
        <v>0</v>
      </c>
      <c r="CA220" s="845">
        <f>IFERROR(IF($BZ220&gt;=1,VLOOKUP($E220,'R-8क'!$G$10:$AA$1009,2,0),0),0)</f>
        <v>0</v>
      </c>
      <c r="CB220" s="845"/>
      <c r="CC220" s="845"/>
      <c r="CD220" s="846" t="str">
        <f>IFERROR(IF($BZ220&gt;=1,VLOOKUP($E220,'R-8क'!$G$10:$AA$1009,3,0),""),"")</f>
        <v/>
      </c>
      <c r="CE220" s="847"/>
      <c r="CF220" s="848"/>
      <c r="CG220" s="846" t="str">
        <f>IFERROR(IF($BZ220&gt;=1,VLOOKUP($E220,'R-8क'!$G$10:$AA$1009,4,0),""),"")</f>
        <v/>
      </c>
      <c r="CH220" s="847"/>
      <c r="CI220" s="847"/>
      <c r="CJ220" s="848"/>
      <c r="CK220" s="242" t="str">
        <f>IFERROR(IF($BZ220&gt;=1,VLOOKUP($E220,'R-8क'!$G$10:$AA$1009,6,0),""),"")</f>
        <v/>
      </c>
      <c r="CL220" s="243" t="str">
        <f>IFERROR(IF($BZ220&gt;=1,VLOOKUP($E220,'R-8क'!$G$10:$AA$1009,7,0),""),"")</f>
        <v/>
      </c>
      <c r="CM220" s="544" t="str">
        <f>IFERROR(IF($BZ220&gt;=1,VLOOKUP($E220,'R-8क'!$G$10:$AA$1009,8,0),""),"")</f>
        <v/>
      </c>
      <c r="CN220" s="545"/>
      <c r="CO220" s="849"/>
      <c r="CP220" s="850" t="str">
        <f>IFERROR(IF($BZ220&gt;=1,VLOOKUP($E220,'R-8क'!$G$10:$AA$1009,16,0),""),"")</f>
        <v/>
      </c>
      <c r="CQ220" s="850"/>
      <c r="CR220" s="850"/>
      <c r="CS220" s="851"/>
      <c r="CT220" s="851"/>
      <c r="CU220" s="31"/>
      <c r="CV220" s="31"/>
      <c r="CW220" s="31"/>
      <c r="CX220" s="31"/>
      <c r="CY220" s="31"/>
      <c r="CZ220" s="31"/>
      <c r="DA220" s="31"/>
      <c r="DB220" s="31"/>
      <c r="DC220" s="31"/>
      <c r="DD220" s="31"/>
      <c r="DE220" s="31"/>
      <c r="DF220" s="31"/>
      <c r="DG220" s="31"/>
      <c r="DH220" s="31"/>
      <c r="DI220" s="31"/>
      <c r="DJ220" s="31"/>
      <c r="DK220" s="31"/>
      <c r="DL220" s="31"/>
      <c r="DM220" s="31"/>
      <c r="DN220" s="31"/>
      <c r="DO220" s="31"/>
      <c r="DP220" s="97"/>
      <c r="DU220" s="4">
        <f t="shared" si="139"/>
        <v>200</v>
      </c>
      <c r="DV220" s="4">
        <f t="shared" si="140"/>
        <v>0</v>
      </c>
      <c r="DW220" s="4">
        <f t="shared" si="141"/>
        <v>0</v>
      </c>
      <c r="DX220" s="4">
        <f t="shared" si="142"/>
        <v>0</v>
      </c>
    </row>
    <row r="221" spans="1:128" ht="24" customHeight="1" x14ac:dyDescent="0.25">
      <c r="A221" s="4">
        <f t="shared" si="148"/>
        <v>110</v>
      </c>
      <c r="B221" s="4">
        <f>IFERROR(IF($A$5&gt;=A221,SMALL('R-6'!$F$8:$F$1008,$A$6+A221),0),0)</f>
        <v>0</v>
      </c>
      <c r="C221" s="4">
        <f>IFERROR(IF(B$5&gt;=$A221,SMALL('R-7'!$G$9:$G$1008,B$6+$A221),0),0)</f>
        <v>0</v>
      </c>
      <c r="D221" s="4">
        <f>IFERROR(IF(C$5&gt;=$A221,SMALL('R-8'!$F$13:$F$1012,C$6+$A221),0),0)</f>
        <v>0</v>
      </c>
      <c r="E221" s="4">
        <f>IFERROR(IF(D$5&gt;=$A221,SMALL('R-8क'!$F$10:$F$1009,D$6+$A221),0),0)</f>
        <v>0</v>
      </c>
      <c r="F221" s="4">
        <f t="shared" si="147"/>
        <v>0</v>
      </c>
      <c r="G221" s="4">
        <f t="shared" si="144"/>
        <v>0</v>
      </c>
      <c r="H221" s="4">
        <f t="shared" si="145"/>
        <v>0</v>
      </c>
      <c r="I221" s="4">
        <f t="shared" si="146"/>
        <v>0</v>
      </c>
      <c r="O221" s="241">
        <f t="shared" si="149"/>
        <v>0</v>
      </c>
      <c r="P221" s="894">
        <f>IFERROR(IF($O221&gt;=1,VLOOKUP($B221,'R-6'!$G$8:$AL$1008,2,0),0),0)</f>
        <v>0</v>
      </c>
      <c r="Q221" s="895"/>
      <c r="R221" s="896"/>
      <c r="S221" s="846" t="str">
        <f>IFERROR(IF($O221&gt;=1,VLOOKUP($B221,'R-6'!$G$8:$AL$1008,4,0),""),"")</f>
        <v/>
      </c>
      <c r="T221" s="847"/>
      <c r="U221" s="848"/>
      <c r="V221" s="846" t="str">
        <f>IFERROR(IF($O221&gt;=1,VLOOKUP($B221,'R-6'!$G$8:$AL$1008,6,0),""),"")</f>
        <v/>
      </c>
      <c r="W221" s="897"/>
      <c r="X221" s="897"/>
      <c r="Y221" s="884" t="str">
        <f>IFERROR(IF($O221&gt;=1,VLOOKUP($B221,'R-6'!$G$8:$AL$1008,8,0),""),"")</f>
        <v/>
      </c>
      <c r="Z221" s="898"/>
      <c r="AA221" s="544" t="str">
        <f>IFERROR(IF($O221&gt;=1,VLOOKUP($B221,'R-6'!$G$8:$AL$1008,28,0),""),"")</f>
        <v/>
      </c>
      <c r="AB221" s="545"/>
      <c r="AC221" s="849"/>
      <c r="AD221" s="883"/>
      <c r="AE221" s="884"/>
      <c r="AF221" s="885"/>
      <c r="AG221" s="883"/>
      <c r="AH221" s="884"/>
      <c r="AI221" s="885"/>
      <c r="AJ221" s="241">
        <f t="shared" si="150"/>
        <v>0</v>
      </c>
      <c r="AK221" s="894">
        <f>IFERROR(IF($AJ221&gt;=1,VLOOKUP($C221,'R-7'!$H$9:$AD$1008,2,0),0),0)</f>
        <v>0</v>
      </c>
      <c r="AL221" s="895"/>
      <c r="AM221" s="896"/>
      <c r="AN221" s="846" t="str">
        <f>IFERROR(IF($AJ221&gt;=1,VLOOKUP($C221,'R-7'!$H$9:$AD$1008,4,0),""),"")</f>
        <v/>
      </c>
      <c r="AO221" s="847"/>
      <c r="AP221" s="848"/>
      <c r="AQ221" s="241" t="str">
        <f>IFERROR(IF($AJ221&gt;=1,VLOOKUP($C221,'R-7'!$H$9:$AD$1008,6,0),""),"")</f>
        <v/>
      </c>
      <c r="AR221" s="883" t="str">
        <f>IFERROR(IF($AJ221&gt;=1,VLOOKUP($C221,'R-7'!$H$9:$AD$1008,7,0),""),"")</f>
        <v/>
      </c>
      <c r="AS221" s="885"/>
      <c r="AT221" s="846" t="str">
        <f>IFERROR(IF($AJ221&gt;=1,VLOOKUP($C221,'R-7'!$H$9:$AD$1008,9,0),""),"")</f>
        <v/>
      </c>
      <c r="AU221" s="847"/>
      <c r="AV221" s="848"/>
      <c r="AW221" s="844" t="str">
        <f>IFERROR(IF($AJ221&gt;=1,VLOOKUP($C221,'R-7'!$H$9:$AD$1008,14,0),""),"")</f>
        <v/>
      </c>
      <c r="AX221" s="844"/>
      <c r="AY221" s="844"/>
      <c r="AZ221" s="844"/>
      <c r="BA221" s="844"/>
      <c r="BB221" s="844"/>
      <c r="BC221" s="844"/>
      <c r="BD221" s="844"/>
      <c r="BE221" s="241">
        <f t="shared" si="151"/>
        <v>0</v>
      </c>
      <c r="BF221" s="845">
        <f>IFERROR(IF($BE221&gt;=1,VLOOKUP($D221,'R-8'!$G$13:$AG$1012,2,0),0),0)</f>
        <v>0</v>
      </c>
      <c r="BG221" s="845"/>
      <c r="BH221" s="845"/>
      <c r="BI221" s="846" t="str">
        <f>IFERROR(IF($BE221&gt;=1,VLOOKUP($D221,'R-8'!$G$13:$AG$1012,3,0),""),"")</f>
        <v/>
      </c>
      <c r="BJ221" s="847"/>
      <c r="BK221" s="847"/>
      <c r="BL221" s="848"/>
      <c r="BM221" s="844" t="str">
        <f>IFERROR(IF($BE221&gt;=1,VLOOKUP($D221,'R-8'!$G$13:$AG$1012,5,0),""),"")</f>
        <v/>
      </c>
      <c r="BN221" s="844"/>
      <c r="BO221" s="844" t="str">
        <f>IFERROR(IF($BE221&gt;=1,VLOOKUP($D221,'R-8'!$G$13:$AG$1012,6,0),""),"")</f>
        <v/>
      </c>
      <c r="BP221" s="844"/>
      <c r="BQ221" s="846" t="str">
        <f>IFERROR(IF($BE221&gt;=1,VLOOKUP($D221,'R-8'!$G$13:$AG$1012,2,0),""),"")</f>
        <v/>
      </c>
      <c r="BR221" s="847"/>
      <c r="BS221" s="848"/>
      <c r="BT221" s="844"/>
      <c r="BU221" s="844"/>
      <c r="BV221" s="844"/>
      <c r="BW221" s="844"/>
      <c r="BX221" s="844"/>
      <c r="BY221" s="844"/>
      <c r="BZ221" s="241">
        <f t="shared" si="152"/>
        <v>0</v>
      </c>
      <c r="CA221" s="845">
        <f>IFERROR(IF($BZ221&gt;=1,VLOOKUP($E221,'R-8क'!$G$10:$AA$1009,2,0),0),0)</f>
        <v>0</v>
      </c>
      <c r="CB221" s="845"/>
      <c r="CC221" s="845"/>
      <c r="CD221" s="846" t="str">
        <f>IFERROR(IF($BZ221&gt;=1,VLOOKUP($E221,'R-8क'!$G$10:$AA$1009,3,0),""),"")</f>
        <v/>
      </c>
      <c r="CE221" s="847"/>
      <c r="CF221" s="848"/>
      <c r="CG221" s="846" t="str">
        <f>IFERROR(IF($BZ221&gt;=1,VLOOKUP($E221,'R-8क'!$G$10:$AA$1009,4,0),""),"")</f>
        <v/>
      </c>
      <c r="CH221" s="847"/>
      <c r="CI221" s="847"/>
      <c r="CJ221" s="848"/>
      <c r="CK221" s="242" t="str">
        <f>IFERROR(IF($BZ221&gt;=1,VLOOKUP($E221,'R-8क'!$G$10:$AA$1009,6,0),""),"")</f>
        <v/>
      </c>
      <c r="CL221" s="243" t="str">
        <f>IFERROR(IF($BZ221&gt;=1,VLOOKUP($E221,'R-8क'!$G$10:$AA$1009,7,0),""),"")</f>
        <v/>
      </c>
      <c r="CM221" s="544" t="str">
        <f>IFERROR(IF($BZ221&gt;=1,VLOOKUP($E221,'R-8क'!$G$10:$AA$1009,8,0),""),"")</f>
        <v/>
      </c>
      <c r="CN221" s="545"/>
      <c r="CO221" s="849"/>
      <c r="CP221" s="850" t="str">
        <f>IFERROR(IF($BZ221&gt;=1,VLOOKUP($E221,'R-8क'!$G$10:$AA$1009,16,0),""),"")</f>
        <v/>
      </c>
      <c r="CQ221" s="850"/>
      <c r="CR221" s="850"/>
      <c r="CS221" s="851"/>
      <c r="CT221" s="851"/>
      <c r="CU221" s="31"/>
      <c r="CV221" s="31"/>
      <c r="CW221" s="31"/>
      <c r="CX221" s="31"/>
      <c r="CY221" s="31"/>
      <c r="CZ221" s="31"/>
      <c r="DA221" s="31"/>
      <c r="DB221" s="31"/>
      <c r="DC221" s="31"/>
      <c r="DD221" s="31"/>
      <c r="DE221" s="31"/>
      <c r="DF221" s="31"/>
      <c r="DG221" s="31"/>
      <c r="DH221" s="31"/>
      <c r="DI221" s="31"/>
      <c r="DJ221" s="31"/>
      <c r="DK221" s="31"/>
      <c r="DL221" s="31"/>
      <c r="DM221" s="31"/>
      <c r="DN221" s="31"/>
      <c r="DO221" s="31"/>
      <c r="DP221" s="97"/>
      <c r="DU221" s="4">
        <f t="shared" si="139"/>
        <v>200</v>
      </c>
      <c r="DV221" s="4">
        <f t="shared" si="140"/>
        <v>0</v>
      </c>
      <c r="DW221" s="4">
        <f t="shared" si="141"/>
        <v>0</v>
      </c>
      <c r="DX221" s="4">
        <f t="shared" si="142"/>
        <v>0</v>
      </c>
    </row>
    <row r="222" spans="1:128" ht="24" customHeight="1" x14ac:dyDescent="0.25">
      <c r="A222" s="4">
        <f t="shared" si="148"/>
        <v>111</v>
      </c>
      <c r="B222" s="4">
        <f>IFERROR(IF($A$5&gt;=A222,SMALL('R-6'!$F$8:$F$1008,$A$6+A222),0),0)</f>
        <v>0</v>
      </c>
      <c r="C222" s="4">
        <f>IFERROR(IF(B$5&gt;=$A222,SMALL('R-7'!$G$9:$G$1008,B$6+$A222),0),0)</f>
        <v>0</v>
      </c>
      <c r="D222" s="4">
        <f>IFERROR(IF(C$5&gt;=$A222,SMALL('R-8'!$F$13:$F$1012,C$6+$A222),0),0)</f>
        <v>0</v>
      </c>
      <c r="E222" s="4">
        <f>IFERROR(IF(D$5&gt;=$A222,SMALL('R-8क'!$F$10:$F$1009,D$6+$A222),0),0)</f>
        <v>0</v>
      </c>
      <c r="F222" s="4">
        <f t="shared" si="147"/>
        <v>0</v>
      </c>
      <c r="G222" s="4">
        <f t="shared" si="144"/>
        <v>0</v>
      </c>
      <c r="H222" s="4">
        <f t="shared" si="145"/>
        <v>0</v>
      </c>
      <c r="I222" s="4">
        <f t="shared" si="146"/>
        <v>0</v>
      </c>
      <c r="O222" s="241">
        <f t="shared" si="149"/>
        <v>0</v>
      </c>
      <c r="P222" s="894">
        <f>IFERROR(IF($O222&gt;=1,VLOOKUP($B222,'R-6'!$G$8:$AL$1008,2,0),0),0)</f>
        <v>0</v>
      </c>
      <c r="Q222" s="895"/>
      <c r="R222" s="896"/>
      <c r="S222" s="846" t="str">
        <f>IFERROR(IF($O222&gt;=1,VLOOKUP($B222,'R-6'!$G$8:$AL$1008,4,0),""),"")</f>
        <v/>
      </c>
      <c r="T222" s="847"/>
      <c r="U222" s="848"/>
      <c r="V222" s="846" t="str">
        <f>IFERROR(IF($O222&gt;=1,VLOOKUP($B222,'R-6'!$G$8:$AL$1008,6,0),""),"")</f>
        <v/>
      </c>
      <c r="W222" s="897"/>
      <c r="X222" s="897"/>
      <c r="Y222" s="884" t="str">
        <f>IFERROR(IF($O222&gt;=1,VLOOKUP($B222,'R-6'!$G$8:$AL$1008,8,0),""),"")</f>
        <v/>
      </c>
      <c r="Z222" s="898"/>
      <c r="AA222" s="544" t="str">
        <f>IFERROR(IF($O222&gt;=1,VLOOKUP($B222,'R-6'!$G$8:$AL$1008,28,0),""),"")</f>
        <v/>
      </c>
      <c r="AB222" s="545"/>
      <c r="AC222" s="849"/>
      <c r="AD222" s="883"/>
      <c r="AE222" s="884"/>
      <c r="AF222" s="885"/>
      <c r="AG222" s="883"/>
      <c r="AH222" s="884"/>
      <c r="AI222" s="885"/>
      <c r="AJ222" s="241">
        <f t="shared" si="150"/>
        <v>0</v>
      </c>
      <c r="AK222" s="894">
        <f>IFERROR(IF($AJ222&gt;=1,VLOOKUP($C222,'R-7'!$H$9:$AD$1008,2,0),0),0)</f>
        <v>0</v>
      </c>
      <c r="AL222" s="895"/>
      <c r="AM222" s="896"/>
      <c r="AN222" s="846" t="str">
        <f>IFERROR(IF($AJ222&gt;=1,VLOOKUP($C222,'R-7'!$H$9:$AD$1008,4,0),""),"")</f>
        <v/>
      </c>
      <c r="AO222" s="847"/>
      <c r="AP222" s="848"/>
      <c r="AQ222" s="241" t="str">
        <f>IFERROR(IF($AJ222&gt;=1,VLOOKUP($C222,'R-7'!$H$9:$AD$1008,6,0),""),"")</f>
        <v/>
      </c>
      <c r="AR222" s="883" t="str">
        <f>IFERROR(IF($AJ222&gt;=1,VLOOKUP($C222,'R-7'!$H$9:$AD$1008,7,0),""),"")</f>
        <v/>
      </c>
      <c r="AS222" s="885"/>
      <c r="AT222" s="846" t="str">
        <f>IFERROR(IF($AJ222&gt;=1,VLOOKUP($C222,'R-7'!$H$9:$AD$1008,9,0),""),"")</f>
        <v/>
      </c>
      <c r="AU222" s="847"/>
      <c r="AV222" s="848"/>
      <c r="AW222" s="844" t="str">
        <f>IFERROR(IF($AJ222&gt;=1,VLOOKUP($C222,'R-7'!$H$9:$AD$1008,14,0),""),"")</f>
        <v/>
      </c>
      <c r="AX222" s="844"/>
      <c r="AY222" s="844"/>
      <c r="AZ222" s="844"/>
      <c r="BA222" s="844"/>
      <c r="BB222" s="844"/>
      <c r="BC222" s="844"/>
      <c r="BD222" s="844"/>
      <c r="BE222" s="241">
        <f t="shared" si="151"/>
        <v>0</v>
      </c>
      <c r="BF222" s="845">
        <f>IFERROR(IF($BE222&gt;=1,VLOOKUP($D222,'R-8'!$G$13:$AG$1012,2,0),0),0)</f>
        <v>0</v>
      </c>
      <c r="BG222" s="845"/>
      <c r="BH222" s="845"/>
      <c r="BI222" s="846" t="str">
        <f>IFERROR(IF($BE222&gt;=1,VLOOKUP($D222,'R-8'!$G$13:$AG$1012,3,0),""),"")</f>
        <v/>
      </c>
      <c r="BJ222" s="847"/>
      <c r="BK222" s="847"/>
      <c r="BL222" s="848"/>
      <c r="BM222" s="844" t="str">
        <f>IFERROR(IF($BE222&gt;=1,VLOOKUP($D222,'R-8'!$G$13:$AG$1012,5,0),""),"")</f>
        <v/>
      </c>
      <c r="BN222" s="844"/>
      <c r="BO222" s="844" t="str">
        <f>IFERROR(IF($BE222&gt;=1,VLOOKUP($D222,'R-8'!$G$13:$AG$1012,6,0),""),"")</f>
        <v/>
      </c>
      <c r="BP222" s="844"/>
      <c r="BQ222" s="846" t="str">
        <f>IFERROR(IF($BE222&gt;=1,VLOOKUP($D222,'R-8'!$G$13:$AG$1012,2,0),""),"")</f>
        <v/>
      </c>
      <c r="BR222" s="847"/>
      <c r="BS222" s="848"/>
      <c r="BT222" s="844"/>
      <c r="BU222" s="844"/>
      <c r="BV222" s="844"/>
      <c r="BW222" s="844"/>
      <c r="BX222" s="844"/>
      <c r="BY222" s="844"/>
      <c r="BZ222" s="241">
        <f t="shared" si="152"/>
        <v>0</v>
      </c>
      <c r="CA222" s="845">
        <f>IFERROR(IF($BZ222&gt;=1,VLOOKUP($E222,'R-8क'!$G$10:$AA$1009,2,0),0),0)</f>
        <v>0</v>
      </c>
      <c r="CB222" s="845"/>
      <c r="CC222" s="845"/>
      <c r="CD222" s="846" t="str">
        <f>IFERROR(IF($BZ222&gt;=1,VLOOKUP($E222,'R-8क'!$G$10:$AA$1009,3,0),""),"")</f>
        <v/>
      </c>
      <c r="CE222" s="847"/>
      <c r="CF222" s="848"/>
      <c r="CG222" s="846" t="str">
        <f>IFERROR(IF($BZ222&gt;=1,VLOOKUP($E222,'R-8क'!$G$10:$AA$1009,4,0),""),"")</f>
        <v/>
      </c>
      <c r="CH222" s="847"/>
      <c r="CI222" s="847"/>
      <c r="CJ222" s="848"/>
      <c r="CK222" s="242" t="str">
        <f>IFERROR(IF($BZ222&gt;=1,VLOOKUP($E222,'R-8क'!$G$10:$AA$1009,6,0),""),"")</f>
        <v/>
      </c>
      <c r="CL222" s="243" t="str">
        <f>IFERROR(IF($BZ222&gt;=1,VLOOKUP($E222,'R-8क'!$G$10:$AA$1009,7,0),""),"")</f>
        <v/>
      </c>
      <c r="CM222" s="544" t="str">
        <f>IFERROR(IF($BZ222&gt;=1,VLOOKUP($E222,'R-8क'!$G$10:$AA$1009,8,0),""),"")</f>
        <v/>
      </c>
      <c r="CN222" s="545"/>
      <c r="CO222" s="849"/>
      <c r="CP222" s="850" t="str">
        <f>IFERROR(IF($BZ222&gt;=1,VLOOKUP($E222,'R-8क'!$G$10:$AA$1009,16,0),""),"")</f>
        <v/>
      </c>
      <c r="CQ222" s="850"/>
      <c r="CR222" s="850"/>
      <c r="CS222" s="851"/>
      <c r="CT222" s="851"/>
      <c r="CU222" s="31"/>
      <c r="CV222" s="31"/>
      <c r="CW222" s="31"/>
      <c r="CX222" s="31"/>
      <c r="CY222" s="31"/>
      <c r="CZ222" s="31"/>
      <c r="DA222" s="31"/>
      <c r="DB222" s="31"/>
      <c r="DC222" s="31"/>
      <c r="DD222" s="31"/>
      <c r="DE222" s="31"/>
      <c r="DF222" s="31"/>
      <c r="DG222" s="31"/>
      <c r="DH222" s="31"/>
      <c r="DI222" s="31"/>
      <c r="DJ222" s="31"/>
      <c r="DK222" s="31"/>
      <c r="DL222" s="31"/>
      <c r="DM222" s="31"/>
      <c r="DN222" s="31"/>
      <c r="DO222" s="31"/>
      <c r="DP222" s="97"/>
      <c r="DU222" s="4">
        <f t="shared" si="139"/>
        <v>200</v>
      </c>
      <c r="DV222" s="4">
        <f t="shared" si="140"/>
        <v>0</v>
      </c>
      <c r="DW222" s="4">
        <f t="shared" si="141"/>
        <v>0</v>
      </c>
      <c r="DX222" s="4">
        <f t="shared" si="142"/>
        <v>0</v>
      </c>
    </row>
    <row r="223" spans="1:128" ht="24" customHeight="1" x14ac:dyDescent="0.25">
      <c r="A223" s="4">
        <f t="shared" si="148"/>
        <v>112</v>
      </c>
      <c r="B223" s="4">
        <f>IFERROR(IF($A$5&gt;=A223,SMALL('R-6'!$F$8:$F$1008,$A$6+A223),0),0)</f>
        <v>0</v>
      </c>
      <c r="C223" s="4">
        <f>IFERROR(IF(B$5&gt;=$A223,SMALL('R-7'!$G$9:$G$1008,B$6+$A223),0),0)</f>
        <v>0</v>
      </c>
      <c r="D223" s="4">
        <f>IFERROR(IF(C$5&gt;=$A223,SMALL('R-8'!$F$13:$F$1012,C$6+$A223),0),0)</f>
        <v>0</v>
      </c>
      <c r="E223" s="4">
        <f>IFERROR(IF(D$5&gt;=$A223,SMALL('R-8क'!$F$10:$F$1009,D$6+$A223),0),0)</f>
        <v>0</v>
      </c>
      <c r="F223" s="4">
        <f t="shared" si="147"/>
        <v>0</v>
      </c>
      <c r="G223" s="4">
        <f t="shared" si="144"/>
        <v>0</v>
      </c>
      <c r="H223" s="4">
        <f t="shared" si="145"/>
        <v>0</v>
      </c>
      <c r="I223" s="4">
        <f t="shared" si="146"/>
        <v>0</v>
      </c>
      <c r="O223" s="241">
        <f t="shared" si="149"/>
        <v>0</v>
      </c>
      <c r="P223" s="894">
        <f>IFERROR(IF($O223&gt;=1,VLOOKUP($B223,'R-6'!$G$8:$AL$1008,2,0),0),0)</f>
        <v>0</v>
      </c>
      <c r="Q223" s="895"/>
      <c r="R223" s="896"/>
      <c r="S223" s="846" t="str">
        <f>IFERROR(IF($O223&gt;=1,VLOOKUP($B223,'R-6'!$G$8:$AL$1008,4,0),""),"")</f>
        <v/>
      </c>
      <c r="T223" s="847"/>
      <c r="U223" s="848"/>
      <c r="V223" s="846" t="str">
        <f>IFERROR(IF($O223&gt;=1,VLOOKUP($B223,'R-6'!$G$8:$AL$1008,6,0),""),"")</f>
        <v/>
      </c>
      <c r="W223" s="897"/>
      <c r="X223" s="897"/>
      <c r="Y223" s="884" t="str">
        <f>IFERROR(IF($O223&gt;=1,VLOOKUP($B223,'R-6'!$G$8:$AL$1008,8,0),""),"")</f>
        <v/>
      </c>
      <c r="Z223" s="898"/>
      <c r="AA223" s="544" t="str">
        <f>IFERROR(IF($O223&gt;=1,VLOOKUP($B223,'R-6'!$G$8:$AL$1008,28,0),""),"")</f>
        <v/>
      </c>
      <c r="AB223" s="545"/>
      <c r="AC223" s="849"/>
      <c r="AD223" s="883"/>
      <c r="AE223" s="884"/>
      <c r="AF223" s="885"/>
      <c r="AG223" s="883"/>
      <c r="AH223" s="884"/>
      <c r="AI223" s="885"/>
      <c r="AJ223" s="241">
        <f t="shared" si="150"/>
        <v>0</v>
      </c>
      <c r="AK223" s="894">
        <f>IFERROR(IF($AJ223&gt;=1,VLOOKUP($C223,'R-7'!$H$9:$AD$1008,2,0),0),0)</f>
        <v>0</v>
      </c>
      <c r="AL223" s="895"/>
      <c r="AM223" s="896"/>
      <c r="AN223" s="846" t="str">
        <f>IFERROR(IF($AJ223&gt;=1,VLOOKUP($C223,'R-7'!$H$9:$AD$1008,4,0),""),"")</f>
        <v/>
      </c>
      <c r="AO223" s="847"/>
      <c r="AP223" s="848"/>
      <c r="AQ223" s="241" t="str">
        <f>IFERROR(IF($AJ223&gt;=1,VLOOKUP($C223,'R-7'!$H$9:$AD$1008,6,0),""),"")</f>
        <v/>
      </c>
      <c r="AR223" s="883" t="str">
        <f>IFERROR(IF($AJ223&gt;=1,VLOOKUP($C223,'R-7'!$H$9:$AD$1008,7,0),""),"")</f>
        <v/>
      </c>
      <c r="AS223" s="885"/>
      <c r="AT223" s="846" t="str">
        <f>IFERROR(IF($AJ223&gt;=1,VLOOKUP($C223,'R-7'!$H$9:$AD$1008,9,0),""),"")</f>
        <v/>
      </c>
      <c r="AU223" s="847"/>
      <c r="AV223" s="848"/>
      <c r="AW223" s="844" t="str">
        <f>IFERROR(IF($AJ223&gt;=1,VLOOKUP($C223,'R-7'!$H$9:$AD$1008,14,0),""),"")</f>
        <v/>
      </c>
      <c r="AX223" s="844"/>
      <c r="AY223" s="844"/>
      <c r="AZ223" s="844"/>
      <c r="BA223" s="844"/>
      <c r="BB223" s="844"/>
      <c r="BC223" s="844"/>
      <c r="BD223" s="844"/>
      <c r="BE223" s="241">
        <f t="shared" si="151"/>
        <v>0</v>
      </c>
      <c r="BF223" s="845">
        <f>IFERROR(IF($BE223&gt;=1,VLOOKUP($D223,'R-8'!$G$13:$AG$1012,2,0),0),0)</f>
        <v>0</v>
      </c>
      <c r="BG223" s="845"/>
      <c r="BH223" s="845"/>
      <c r="BI223" s="846" t="str">
        <f>IFERROR(IF($BE223&gt;=1,VLOOKUP($D223,'R-8'!$G$13:$AG$1012,3,0),""),"")</f>
        <v/>
      </c>
      <c r="BJ223" s="847"/>
      <c r="BK223" s="847"/>
      <c r="BL223" s="848"/>
      <c r="BM223" s="844" t="str">
        <f>IFERROR(IF($BE223&gt;=1,VLOOKUP($D223,'R-8'!$G$13:$AG$1012,5,0),""),"")</f>
        <v/>
      </c>
      <c r="BN223" s="844"/>
      <c r="BO223" s="844" t="str">
        <f>IFERROR(IF($BE223&gt;=1,VLOOKUP($D223,'R-8'!$G$13:$AG$1012,6,0),""),"")</f>
        <v/>
      </c>
      <c r="BP223" s="844"/>
      <c r="BQ223" s="846" t="str">
        <f>IFERROR(IF($BE223&gt;=1,VLOOKUP($D223,'R-8'!$G$13:$AG$1012,2,0),""),"")</f>
        <v/>
      </c>
      <c r="BR223" s="847"/>
      <c r="BS223" s="848"/>
      <c r="BT223" s="844"/>
      <c r="BU223" s="844"/>
      <c r="BV223" s="844"/>
      <c r="BW223" s="844"/>
      <c r="BX223" s="844"/>
      <c r="BY223" s="844"/>
      <c r="BZ223" s="241">
        <f t="shared" si="152"/>
        <v>0</v>
      </c>
      <c r="CA223" s="845">
        <f>IFERROR(IF($BZ223&gt;=1,VLOOKUP($E223,'R-8क'!$G$10:$AA$1009,2,0),0),0)</f>
        <v>0</v>
      </c>
      <c r="CB223" s="845"/>
      <c r="CC223" s="845"/>
      <c r="CD223" s="846" t="str">
        <f>IFERROR(IF($BZ223&gt;=1,VLOOKUP($E223,'R-8क'!$G$10:$AA$1009,3,0),""),"")</f>
        <v/>
      </c>
      <c r="CE223" s="847"/>
      <c r="CF223" s="848"/>
      <c r="CG223" s="846" t="str">
        <f>IFERROR(IF($BZ223&gt;=1,VLOOKUP($E223,'R-8क'!$G$10:$AA$1009,4,0),""),"")</f>
        <v/>
      </c>
      <c r="CH223" s="847"/>
      <c r="CI223" s="847"/>
      <c r="CJ223" s="848"/>
      <c r="CK223" s="242" t="str">
        <f>IFERROR(IF($BZ223&gt;=1,VLOOKUP($E223,'R-8क'!$G$10:$AA$1009,6,0),""),"")</f>
        <v/>
      </c>
      <c r="CL223" s="243" t="str">
        <f>IFERROR(IF($BZ223&gt;=1,VLOOKUP($E223,'R-8क'!$G$10:$AA$1009,7,0),""),"")</f>
        <v/>
      </c>
      <c r="CM223" s="544" t="str">
        <f>IFERROR(IF($BZ223&gt;=1,VLOOKUP($E223,'R-8क'!$G$10:$AA$1009,8,0),""),"")</f>
        <v/>
      </c>
      <c r="CN223" s="545"/>
      <c r="CO223" s="849"/>
      <c r="CP223" s="850" t="str">
        <f>IFERROR(IF($BZ223&gt;=1,VLOOKUP($E223,'R-8क'!$G$10:$AA$1009,16,0),""),"")</f>
        <v/>
      </c>
      <c r="CQ223" s="850"/>
      <c r="CR223" s="850"/>
      <c r="CS223" s="851"/>
      <c r="CT223" s="851"/>
      <c r="CU223" s="31"/>
      <c r="CV223" s="31"/>
      <c r="CW223" s="31"/>
      <c r="CX223" s="31"/>
      <c r="CY223" s="31"/>
      <c r="CZ223" s="31"/>
      <c r="DA223" s="31"/>
      <c r="DB223" s="31"/>
      <c r="DC223" s="31"/>
      <c r="DD223" s="31"/>
      <c r="DE223" s="31"/>
      <c r="DF223" s="31"/>
      <c r="DG223" s="31"/>
      <c r="DH223" s="31"/>
      <c r="DI223" s="31"/>
      <c r="DJ223" s="31"/>
      <c r="DK223" s="31"/>
      <c r="DL223" s="31"/>
      <c r="DM223" s="31"/>
      <c r="DN223" s="31"/>
      <c r="DO223" s="31"/>
      <c r="DP223" s="97"/>
      <c r="DU223" s="4">
        <f t="shared" si="139"/>
        <v>200</v>
      </c>
      <c r="DV223" s="4">
        <f t="shared" si="140"/>
        <v>0</v>
      </c>
      <c r="DW223" s="4">
        <f t="shared" si="141"/>
        <v>0</v>
      </c>
      <c r="DX223" s="4">
        <f t="shared" si="142"/>
        <v>0</v>
      </c>
    </row>
    <row r="224" spans="1:128" ht="24" customHeight="1" x14ac:dyDescent="0.25">
      <c r="A224" s="4">
        <f t="shared" si="148"/>
        <v>113</v>
      </c>
      <c r="B224" s="4">
        <f>IFERROR(IF($A$5&gt;=A224,SMALL('R-6'!$F$8:$F$1008,$A$6+A224),0),0)</f>
        <v>0</v>
      </c>
      <c r="C224" s="4">
        <f>IFERROR(IF(B$5&gt;=$A224,SMALL('R-7'!$G$9:$G$1008,B$6+$A224),0),0)</f>
        <v>0</v>
      </c>
      <c r="D224" s="4">
        <f>IFERROR(IF(C$5&gt;=$A224,SMALL('R-8'!$F$13:$F$1012,C$6+$A224),0),0)</f>
        <v>0</v>
      </c>
      <c r="E224" s="4">
        <f>IFERROR(IF(D$5&gt;=$A224,SMALL('R-8क'!$F$10:$F$1009,D$6+$A224),0),0)</f>
        <v>0</v>
      </c>
      <c r="F224" s="4">
        <f t="shared" si="147"/>
        <v>0</v>
      </c>
      <c r="G224" s="4">
        <f t="shared" si="144"/>
        <v>0</v>
      </c>
      <c r="H224" s="4">
        <f t="shared" si="145"/>
        <v>0</v>
      </c>
      <c r="I224" s="4">
        <f t="shared" si="146"/>
        <v>0</v>
      </c>
      <c r="O224" s="241">
        <f t="shared" si="149"/>
        <v>0</v>
      </c>
      <c r="P224" s="894">
        <f>IFERROR(IF($O224&gt;=1,VLOOKUP($B224,'R-6'!$G$8:$AL$1008,2,0),0),0)</f>
        <v>0</v>
      </c>
      <c r="Q224" s="895"/>
      <c r="R224" s="896"/>
      <c r="S224" s="846" t="str">
        <f>IFERROR(IF($O224&gt;=1,VLOOKUP($B224,'R-6'!$G$8:$AL$1008,4,0),""),"")</f>
        <v/>
      </c>
      <c r="T224" s="847"/>
      <c r="U224" s="848"/>
      <c r="V224" s="846" t="str">
        <f>IFERROR(IF($O224&gt;=1,VLOOKUP($B224,'R-6'!$G$8:$AL$1008,6,0),""),"")</f>
        <v/>
      </c>
      <c r="W224" s="897"/>
      <c r="X224" s="897"/>
      <c r="Y224" s="884" t="str">
        <f>IFERROR(IF($O224&gt;=1,VLOOKUP($B224,'R-6'!$G$8:$AL$1008,8,0),""),"")</f>
        <v/>
      </c>
      <c r="Z224" s="898"/>
      <c r="AA224" s="544" t="str">
        <f>IFERROR(IF($O224&gt;=1,VLOOKUP($B224,'R-6'!$G$8:$AL$1008,28,0),""),"")</f>
        <v/>
      </c>
      <c r="AB224" s="545"/>
      <c r="AC224" s="849"/>
      <c r="AD224" s="883"/>
      <c r="AE224" s="884"/>
      <c r="AF224" s="885"/>
      <c r="AG224" s="883"/>
      <c r="AH224" s="884"/>
      <c r="AI224" s="885"/>
      <c r="AJ224" s="241">
        <f t="shared" si="150"/>
        <v>0</v>
      </c>
      <c r="AK224" s="894">
        <f>IFERROR(IF($AJ224&gt;=1,VLOOKUP($C224,'R-7'!$H$9:$AD$1008,2,0),0),0)</f>
        <v>0</v>
      </c>
      <c r="AL224" s="895"/>
      <c r="AM224" s="896"/>
      <c r="AN224" s="846" t="str">
        <f>IFERROR(IF($AJ224&gt;=1,VLOOKUP($C224,'R-7'!$H$9:$AD$1008,4,0),""),"")</f>
        <v/>
      </c>
      <c r="AO224" s="847"/>
      <c r="AP224" s="848"/>
      <c r="AQ224" s="241" t="str">
        <f>IFERROR(IF($AJ224&gt;=1,VLOOKUP($C224,'R-7'!$H$9:$AD$1008,6,0),""),"")</f>
        <v/>
      </c>
      <c r="AR224" s="883" t="str">
        <f>IFERROR(IF($AJ224&gt;=1,VLOOKUP($C224,'R-7'!$H$9:$AD$1008,7,0),""),"")</f>
        <v/>
      </c>
      <c r="AS224" s="885"/>
      <c r="AT224" s="846" t="str">
        <f>IFERROR(IF($AJ224&gt;=1,VLOOKUP($C224,'R-7'!$H$9:$AD$1008,9,0),""),"")</f>
        <v/>
      </c>
      <c r="AU224" s="847"/>
      <c r="AV224" s="848"/>
      <c r="AW224" s="844" t="str">
        <f>IFERROR(IF($AJ224&gt;=1,VLOOKUP($C224,'R-7'!$H$9:$AD$1008,14,0),""),"")</f>
        <v/>
      </c>
      <c r="AX224" s="844"/>
      <c r="AY224" s="844"/>
      <c r="AZ224" s="844"/>
      <c r="BA224" s="844"/>
      <c r="BB224" s="844"/>
      <c r="BC224" s="844"/>
      <c r="BD224" s="844"/>
      <c r="BE224" s="241">
        <f t="shared" si="151"/>
        <v>0</v>
      </c>
      <c r="BF224" s="845">
        <f>IFERROR(IF($BE224&gt;=1,VLOOKUP($D224,'R-8'!$G$13:$AG$1012,2,0),0),0)</f>
        <v>0</v>
      </c>
      <c r="BG224" s="845"/>
      <c r="BH224" s="845"/>
      <c r="BI224" s="846" t="str">
        <f>IFERROR(IF($BE224&gt;=1,VLOOKUP($D224,'R-8'!$G$13:$AG$1012,3,0),""),"")</f>
        <v/>
      </c>
      <c r="BJ224" s="847"/>
      <c r="BK224" s="847"/>
      <c r="BL224" s="848"/>
      <c r="BM224" s="844" t="str">
        <f>IFERROR(IF($BE224&gt;=1,VLOOKUP($D224,'R-8'!$G$13:$AG$1012,5,0),""),"")</f>
        <v/>
      </c>
      <c r="BN224" s="844"/>
      <c r="BO224" s="844" t="str">
        <f>IFERROR(IF($BE224&gt;=1,VLOOKUP($D224,'R-8'!$G$13:$AG$1012,6,0),""),"")</f>
        <v/>
      </c>
      <c r="BP224" s="844"/>
      <c r="BQ224" s="846" t="str">
        <f>IFERROR(IF($BE224&gt;=1,VLOOKUP($D224,'R-8'!$G$13:$AG$1012,2,0),""),"")</f>
        <v/>
      </c>
      <c r="BR224" s="847"/>
      <c r="BS224" s="848"/>
      <c r="BT224" s="844"/>
      <c r="BU224" s="844"/>
      <c r="BV224" s="844"/>
      <c r="BW224" s="844"/>
      <c r="BX224" s="844"/>
      <c r="BY224" s="844"/>
      <c r="BZ224" s="241">
        <f t="shared" si="152"/>
        <v>0</v>
      </c>
      <c r="CA224" s="845">
        <f>IFERROR(IF($BZ224&gt;=1,VLOOKUP($E224,'R-8क'!$G$10:$AA$1009,2,0),0),0)</f>
        <v>0</v>
      </c>
      <c r="CB224" s="845"/>
      <c r="CC224" s="845"/>
      <c r="CD224" s="846" t="str">
        <f>IFERROR(IF($BZ224&gt;=1,VLOOKUP($E224,'R-8क'!$G$10:$AA$1009,3,0),""),"")</f>
        <v/>
      </c>
      <c r="CE224" s="847"/>
      <c r="CF224" s="848"/>
      <c r="CG224" s="846" t="str">
        <f>IFERROR(IF($BZ224&gt;=1,VLOOKUP($E224,'R-8क'!$G$10:$AA$1009,4,0),""),"")</f>
        <v/>
      </c>
      <c r="CH224" s="847"/>
      <c r="CI224" s="847"/>
      <c r="CJ224" s="848"/>
      <c r="CK224" s="242" t="str">
        <f>IFERROR(IF($BZ224&gt;=1,VLOOKUP($E224,'R-8क'!$G$10:$AA$1009,6,0),""),"")</f>
        <v/>
      </c>
      <c r="CL224" s="243" t="str">
        <f>IFERROR(IF($BZ224&gt;=1,VLOOKUP($E224,'R-8क'!$G$10:$AA$1009,7,0),""),"")</f>
        <v/>
      </c>
      <c r="CM224" s="544" t="str">
        <f>IFERROR(IF($BZ224&gt;=1,VLOOKUP($E224,'R-8क'!$G$10:$AA$1009,8,0),""),"")</f>
        <v/>
      </c>
      <c r="CN224" s="545"/>
      <c r="CO224" s="849"/>
      <c r="CP224" s="850" t="str">
        <f>IFERROR(IF($BZ224&gt;=1,VLOOKUP($E224,'R-8क'!$G$10:$AA$1009,16,0),""),"")</f>
        <v/>
      </c>
      <c r="CQ224" s="850"/>
      <c r="CR224" s="850"/>
      <c r="CS224" s="851"/>
      <c r="CT224" s="851"/>
      <c r="CU224" s="31"/>
      <c r="CV224" s="31"/>
      <c r="CW224" s="31"/>
      <c r="CX224" s="31"/>
      <c r="CY224" s="31"/>
      <c r="CZ224" s="31"/>
      <c r="DA224" s="31"/>
      <c r="DB224" s="31"/>
      <c r="DC224" s="31"/>
      <c r="DD224" s="31"/>
      <c r="DE224" s="31"/>
      <c r="DF224" s="31"/>
      <c r="DG224" s="31"/>
      <c r="DH224" s="31"/>
      <c r="DI224" s="31"/>
      <c r="DJ224" s="31"/>
      <c r="DK224" s="31"/>
      <c r="DL224" s="31"/>
      <c r="DM224" s="31"/>
      <c r="DN224" s="31"/>
      <c r="DO224" s="31"/>
      <c r="DP224" s="97"/>
      <c r="DU224" s="4">
        <f t="shared" si="139"/>
        <v>200</v>
      </c>
      <c r="DV224" s="4">
        <f t="shared" si="140"/>
        <v>0</v>
      </c>
      <c r="DW224" s="4">
        <f t="shared" si="141"/>
        <v>0</v>
      </c>
      <c r="DX224" s="4">
        <f t="shared" si="142"/>
        <v>0</v>
      </c>
    </row>
    <row r="225" spans="1:128" ht="24" customHeight="1" x14ac:dyDescent="0.25">
      <c r="A225" s="4">
        <f t="shared" si="148"/>
        <v>114</v>
      </c>
      <c r="B225" s="4">
        <f>IFERROR(IF($A$5&gt;=A225,SMALL('R-6'!$F$8:$F$1008,$A$6+A225),0),0)</f>
        <v>0</v>
      </c>
      <c r="C225" s="4">
        <f>IFERROR(IF(B$5&gt;=$A225,SMALL('R-7'!$G$9:$G$1008,B$6+$A225),0),0)</f>
        <v>0</v>
      </c>
      <c r="D225" s="4">
        <f>IFERROR(IF(C$5&gt;=$A225,SMALL('R-8'!$F$13:$F$1012,C$6+$A225),0),0)</f>
        <v>0</v>
      </c>
      <c r="E225" s="4">
        <f>IFERROR(IF(D$5&gt;=$A225,SMALL('R-8क'!$F$10:$F$1009,D$6+$A225),0),0)</f>
        <v>0</v>
      </c>
      <c r="F225" s="4">
        <f t="shared" si="147"/>
        <v>0</v>
      </c>
      <c r="G225" s="4">
        <f t="shared" si="144"/>
        <v>0</v>
      </c>
      <c r="H225" s="4">
        <f t="shared" si="145"/>
        <v>0</v>
      </c>
      <c r="I225" s="4">
        <f t="shared" si="146"/>
        <v>0</v>
      </c>
      <c r="O225" s="241">
        <f t="shared" si="149"/>
        <v>0</v>
      </c>
      <c r="P225" s="894">
        <f>IFERROR(IF($O225&gt;=1,VLOOKUP($B225,'R-6'!$G$8:$AL$1008,2,0),0),0)</f>
        <v>0</v>
      </c>
      <c r="Q225" s="895"/>
      <c r="R225" s="896"/>
      <c r="S225" s="846" t="str">
        <f>IFERROR(IF($O225&gt;=1,VLOOKUP($B225,'R-6'!$G$8:$AL$1008,4,0),""),"")</f>
        <v/>
      </c>
      <c r="T225" s="847"/>
      <c r="U225" s="848"/>
      <c r="V225" s="846" t="str">
        <f>IFERROR(IF($O225&gt;=1,VLOOKUP($B225,'R-6'!$G$8:$AL$1008,6,0),""),"")</f>
        <v/>
      </c>
      <c r="W225" s="897"/>
      <c r="X225" s="897"/>
      <c r="Y225" s="884" t="str">
        <f>IFERROR(IF($O225&gt;=1,VLOOKUP($B225,'R-6'!$G$8:$AL$1008,8,0),""),"")</f>
        <v/>
      </c>
      <c r="Z225" s="898"/>
      <c r="AA225" s="544" t="str">
        <f>IFERROR(IF($O225&gt;=1,VLOOKUP($B225,'R-6'!$G$8:$AL$1008,28,0),""),"")</f>
        <v/>
      </c>
      <c r="AB225" s="545"/>
      <c r="AC225" s="849"/>
      <c r="AD225" s="883"/>
      <c r="AE225" s="884"/>
      <c r="AF225" s="885"/>
      <c r="AG225" s="883"/>
      <c r="AH225" s="884"/>
      <c r="AI225" s="885"/>
      <c r="AJ225" s="241">
        <f t="shared" si="150"/>
        <v>0</v>
      </c>
      <c r="AK225" s="894">
        <f>IFERROR(IF($AJ225&gt;=1,VLOOKUP($C225,'R-7'!$H$9:$AD$1008,2,0),0),0)</f>
        <v>0</v>
      </c>
      <c r="AL225" s="895"/>
      <c r="AM225" s="896"/>
      <c r="AN225" s="846" t="str">
        <f>IFERROR(IF($AJ225&gt;=1,VLOOKUP($C225,'R-7'!$H$9:$AD$1008,4,0),""),"")</f>
        <v/>
      </c>
      <c r="AO225" s="847"/>
      <c r="AP225" s="848"/>
      <c r="AQ225" s="241" t="str">
        <f>IFERROR(IF($AJ225&gt;=1,VLOOKUP($C225,'R-7'!$H$9:$AD$1008,6,0),""),"")</f>
        <v/>
      </c>
      <c r="AR225" s="883" t="str">
        <f>IFERROR(IF($AJ225&gt;=1,VLOOKUP($C225,'R-7'!$H$9:$AD$1008,7,0),""),"")</f>
        <v/>
      </c>
      <c r="AS225" s="885"/>
      <c r="AT225" s="846" t="str">
        <f>IFERROR(IF($AJ225&gt;=1,VLOOKUP($C225,'R-7'!$H$9:$AD$1008,9,0),""),"")</f>
        <v/>
      </c>
      <c r="AU225" s="847"/>
      <c r="AV225" s="848"/>
      <c r="AW225" s="844" t="str">
        <f>IFERROR(IF($AJ225&gt;=1,VLOOKUP($C225,'R-7'!$H$9:$AD$1008,14,0),""),"")</f>
        <v/>
      </c>
      <c r="AX225" s="844"/>
      <c r="AY225" s="844"/>
      <c r="AZ225" s="844"/>
      <c r="BA225" s="844"/>
      <c r="BB225" s="844"/>
      <c r="BC225" s="844"/>
      <c r="BD225" s="844"/>
      <c r="BE225" s="241">
        <f t="shared" si="151"/>
        <v>0</v>
      </c>
      <c r="BF225" s="845">
        <f>IFERROR(IF($BE225&gt;=1,VLOOKUP($D225,'R-8'!$G$13:$AG$1012,2,0),0),0)</f>
        <v>0</v>
      </c>
      <c r="BG225" s="845"/>
      <c r="BH225" s="845"/>
      <c r="BI225" s="846" t="str">
        <f>IFERROR(IF($BE225&gt;=1,VLOOKUP($D225,'R-8'!$G$13:$AG$1012,3,0),""),"")</f>
        <v/>
      </c>
      <c r="BJ225" s="847"/>
      <c r="BK225" s="847"/>
      <c r="BL225" s="848"/>
      <c r="BM225" s="844" t="str">
        <f>IFERROR(IF($BE225&gt;=1,VLOOKUP($D225,'R-8'!$G$13:$AG$1012,5,0),""),"")</f>
        <v/>
      </c>
      <c r="BN225" s="844"/>
      <c r="BO225" s="844" t="str">
        <f>IFERROR(IF($BE225&gt;=1,VLOOKUP($D225,'R-8'!$G$13:$AG$1012,6,0),""),"")</f>
        <v/>
      </c>
      <c r="BP225" s="844"/>
      <c r="BQ225" s="846" t="str">
        <f>IFERROR(IF($BE225&gt;=1,VLOOKUP($D225,'R-8'!$G$13:$AG$1012,2,0),""),"")</f>
        <v/>
      </c>
      <c r="BR225" s="847"/>
      <c r="BS225" s="848"/>
      <c r="BT225" s="844"/>
      <c r="BU225" s="844"/>
      <c r="BV225" s="844"/>
      <c r="BW225" s="844"/>
      <c r="BX225" s="844"/>
      <c r="BY225" s="844"/>
      <c r="BZ225" s="241">
        <f t="shared" si="152"/>
        <v>0</v>
      </c>
      <c r="CA225" s="845">
        <f>IFERROR(IF($BZ225&gt;=1,VLOOKUP($E225,'R-8क'!$G$10:$AA$1009,2,0),0),0)</f>
        <v>0</v>
      </c>
      <c r="CB225" s="845"/>
      <c r="CC225" s="845"/>
      <c r="CD225" s="846" t="str">
        <f>IFERROR(IF($BZ225&gt;=1,VLOOKUP($E225,'R-8क'!$G$10:$AA$1009,3,0),""),"")</f>
        <v/>
      </c>
      <c r="CE225" s="847"/>
      <c r="CF225" s="848"/>
      <c r="CG225" s="846" t="str">
        <f>IFERROR(IF($BZ225&gt;=1,VLOOKUP($E225,'R-8क'!$G$10:$AA$1009,4,0),""),"")</f>
        <v/>
      </c>
      <c r="CH225" s="847"/>
      <c r="CI225" s="847"/>
      <c r="CJ225" s="848"/>
      <c r="CK225" s="242" t="str">
        <f>IFERROR(IF($BZ225&gt;=1,VLOOKUP($E225,'R-8क'!$G$10:$AA$1009,6,0),""),"")</f>
        <v/>
      </c>
      <c r="CL225" s="243" t="str">
        <f>IFERROR(IF($BZ225&gt;=1,VLOOKUP($E225,'R-8क'!$G$10:$AA$1009,7,0),""),"")</f>
        <v/>
      </c>
      <c r="CM225" s="544" t="str">
        <f>IFERROR(IF($BZ225&gt;=1,VLOOKUP($E225,'R-8क'!$G$10:$AA$1009,8,0),""),"")</f>
        <v/>
      </c>
      <c r="CN225" s="545"/>
      <c r="CO225" s="849"/>
      <c r="CP225" s="850" t="str">
        <f>IFERROR(IF($BZ225&gt;=1,VLOOKUP($E225,'R-8क'!$G$10:$AA$1009,16,0),""),"")</f>
        <v/>
      </c>
      <c r="CQ225" s="850"/>
      <c r="CR225" s="850"/>
      <c r="CS225" s="851"/>
      <c r="CT225" s="851"/>
      <c r="CU225" s="31"/>
      <c r="CV225" s="31"/>
      <c r="CW225" s="31"/>
      <c r="CX225" s="31"/>
      <c r="CY225" s="31"/>
      <c r="CZ225" s="31"/>
      <c r="DA225" s="31"/>
      <c r="DB225" s="31"/>
      <c r="DC225" s="31"/>
      <c r="DD225" s="31"/>
      <c r="DE225" s="31"/>
      <c r="DF225" s="31"/>
      <c r="DG225" s="31"/>
      <c r="DH225" s="31"/>
      <c r="DI225" s="31"/>
      <c r="DJ225" s="31"/>
      <c r="DK225" s="31"/>
      <c r="DL225" s="31"/>
      <c r="DM225" s="31"/>
      <c r="DN225" s="31"/>
      <c r="DO225" s="31"/>
      <c r="DP225" s="239"/>
      <c r="DU225" s="4">
        <f t="shared" si="139"/>
        <v>200</v>
      </c>
      <c r="DV225" s="4">
        <f t="shared" si="140"/>
        <v>0</v>
      </c>
      <c r="DW225" s="4">
        <f t="shared" si="141"/>
        <v>0</v>
      </c>
      <c r="DX225" s="4">
        <f t="shared" si="142"/>
        <v>0</v>
      </c>
    </row>
    <row r="226" spans="1:128" ht="24" customHeight="1" x14ac:dyDescent="0.25">
      <c r="A226" s="4">
        <f t="shared" si="148"/>
        <v>115</v>
      </c>
      <c r="B226" s="4">
        <f>IFERROR(IF($A$5&gt;=A226,SMALL('R-6'!$F$8:$F$1008,$A$6+A226),0),0)</f>
        <v>0</v>
      </c>
      <c r="C226" s="4">
        <f>IFERROR(IF(B$5&gt;=$A226,SMALL('R-7'!$G$9:$G$1008,B$6+$A226),0),0)</f>
        <v>0</v>
      </c>
      <c r="D226" s="4">
        <f>IFERROR(IF(C$5&gt;=$A226,SMALL('R-8'!$F$13:$F$1012,C$6+$A226),0),0)</f>
        <v>0</v>
      </c>
      <c r="E226" s="4">
        <f>IFERROR(IF(D$5&gt;=$A226,SMALL('R-8क'!$F$10:$F$1009,D$6+$A226),0),0)</f>
        <v>0</v>
      </c>
      <c r="F226" s="4">
        <f t="shared" si="147"/>
        <v>0</v>
      </c>
      <c r="G226" s="4">
        <f t="shared" si="144"/>
        <v>0</v>
      </c>
      <c r="H226" s="4">
        <f t="shared" si="145"/>
        <v>0</v>
      </c>
      <c r="I226" s="4">
        <f t="shared" si="146"/>
        <v>0</v>
      </c>
      <c r="O226" s="241">
        <f t="shared" si="149"/>
        <v>0</v>
      </c>
      <c r="P226" s="894">
        <f>IFERROR(IF($O226&gt;=1,VLOOKUP($B226,'R-6'!$G$8:$AL$1008,2,0),0),0)</f>
        <v>0</v>
      </c>
      <c r="Q226" s="895"/>
      <c r="R226" s="896"/>
      <c r="S226" s="846" t="str">
        <f>IFERROR(IF($O226&gt;=1,VLOOKUP($B226,'R-6'!$G$8:$AL$1008,4,0),""),"")</f>
        <v/>
      </c>
      <c r="T226" s="847"/>
      <c r="U226" s="848"/>
      <c r="V226" s="846" t="str">
        <f>IFERROR(IF($O226&gt;=1,VLOOKUP($B226,'R-6'!$G$8:$AL$1008,6,0),""),"")</f>
        <v/>
      </c>
      <c r="W226" s="897"/>
      <c r="X226" s="897"/>
      <c r="Y226" s="884" t="str">
        <f>IFERROR(IF($O226&gt;=1,VLOOKUP($B226,'R-6'!$G$8:$AL$1008,8,0),""),"")</f>
        <v/>
      </c>
      <c r="Z226" s="898"/>
      <c r="AA226" s="544" t="str">
        <f>IFERROR(IF($O226&gt;=1,VLOOKUP($B226,'R-6'!$G$8:$AL$1008,28,0),""),"")</f>
        <v/>
      </c>
      <c r="AB226" s="545"/>
      <c r="AC226" s="849"/>
      <c r="AD226" s="883"/>
      <c r="AE226" s="884"/>
      <c r="AF226" s="885"/>
      <c r="AG226" s="883"/>
      <c r="AH226" s="884"/>
      <c r="AI226" s="885"/>
      <c r="AJ226" s="241">
        <f t="shared" si="150"/>
        <v>0</v>
      </c>
      <c r="AK226" s="894">
        <f>IFERROR(IF($AJ226&gt;=1,VLOOKUP($C226,'R-7'!$H$9:$AD$1008,2,0),0),0)</f>
        <v>0</v>
      </c>
      <c r="AL226" s="895"/>
      <c r="AM226" s="896"/>
      <c r="AN226" s="846" t="str">
        <f>IFERROR(IF($AJ226&gt;=1,VLOOKUP($C226,'R-7'!$H$9:$AD$1008,4,0),""),"")</f>
        <v/>
      </c>
      <c r="AO226" s="847"/>
      <c r="AP226" s="848"/>
      <c r="AQ226" s="241" t="str">
        <f>IFERROR(IF($AJ226&gt;=1,VLOOKUP($C226,'R-7'!$H$9:$AD$1008,6,0),""),"")</f>
        <v/>
      </c>
      <c r="AR226" s="883" t="str">
        <f>IFERROR(IF($AJ226&gt;=1,VLOOKUP($C226,'R-7'!$H$9:$AD$1008,7,0),""),"")</f>
        <v/>
      </c>
      <c r="AS226" s="885"/>
      <c r="AT226" s="846" t="str">
        <f>IFERROR(IF($AJ226&gt;=1,VLOOKUP($C226,'R-7'!$H$9:$AD$1008,9,0),""),"")</f>
        <v/>
      </c>
      <c r="AU226" s="847"/>
      <c r="AV226" s="848"/>
      <c r="AW226" s="844" t="str">
        <f>IFERROR(IF($AJ226&gt;=1,VLOOKUP($C226,'R-7'!$H$9:$AD$1008,14,0),""),"")</f>
        <v/>
      </c>
      <c r="AX226" s="844"/>
      <c r="AY226" s="844"/>
      <c r="AZ226" s="844"/>
      <c r="BA226" s="844"/>
      <c r="BB226" s="844"/>
      <c r="BC226" s="844"/>
      <c r="BD226" s="844"/>
      <c r="BE226" s="241">
        <f t="shared" si="151"/>
        <v>0</v>
      </c>
      <c r="BF226" s="845">
        <f>IFERROR(IF($BE226&gt;=1,VLOOKUP($D226,'R-8'!$G$13:$AG$1012,2,0),0),0)</f>
        <v>0</v>
      </c>
      <c r="BG226" s="845"/>
      <c r="BH226" s="845"/>
      <c r="BI226" s="846" t="str">
        <f>IFERROR(IF($BE226&gt;=1,VLOOKUP($D226,'R-8'!$G$13:$AG$1012,3,0),""),"")</f>
        <v/>
      </c>
      <c r="BJ226" s="847"/>
      <c r="BK226" s="847"/>
      <c r="BL226" s="848"/>
      <c r="BM226" s="844" t="str">
        <f>IFERROR(IF($BE226&gt;=1,VLOOKUP($D226,'R-8'!$G$13:$AG$1012,5,0),""),"")</f>
        <v/>
      </c>
      <c r="BN226" s="844"/>
      <c r="BO226" s="844" t="str">
        <f>IFERROR(IF($BE226&gt;=1,VLOOKUP($D226,'R-8'!$G$13:$AG$1012,6,0),""),"")</f>
        <v/>
      </c>
      <c r="BP226" s="844"/>
      <c r="BQ226" s="846" t="str">
        <f>IFERROR(IF($BE226&gt;=1,VLOOKUP($D226,'R-8'!$G$13:$AG$1012,2,0),""),"")</f>
        <v/>
      </c>
      <c r="BR226" s="847"/>
      <c r="BS226" s="848"/>
      <c r="BT226" s="844"/>
      <c r="BU226" s="844"/>
      <c r="BV226" s="844"/>
      <c r="BW226" s="844"/>
      <c r="BX226" s="844"/>
      <c r="BY226" s="844"/>
      <c r="BZ226" s="241">
        <f t="shared" si="152"/>
        <v>0</v>
      </c>
      <c r="CA226" s="845">
        <f>IFERROR(IF($BZ226&gt;=1,VLOOKUP($E226,'R-8क'!$G$10:$AA$1009,2,0),0),0)</f>
        <v>0</v>
      </c>
      <c r="CB226" s="845"/>
      <c r="CC226" s="845"/>
      <c r="CD226" s="846" t="str">
        <f>IFERROR(IF($BZ226&gt;=1,VLOOKUP($E226,'R-8क'!$G$10:$AA$1009,3,0),""),"")</f>
        <v/>
      </c>
      <c r="CE226" s="847"/>
      <c r="CF226" s="848"/>
      <c r="CG226" s="846" t="str">
        <f>IFERROR(IF($BZ226&gt;=1,VLOOKUP($E226,'R-8क'!$G$10:$AA$1009,4,0),""),"")</f>
        <v/>
      </c>
      <c r="CH226" s="847"/>
      <c r="CI226" s="847"/>
      <c r="CJ226" s="848"/>
      <c r="CK226" s="242" t="str">
        <f>IFERROR(IF($BZ226&gt;=1,VLOOKUP($E226,'R-8क'!$G$10:$AA$1009,6,0),""),"")</f>
        <v/>
      </c>
      <c r="CL226" s="243" t="str">
        <f>IFERROR(IF($BZ226&gt;=1,VLOOKUP($E226,'R-8क'!$G$10:$AA$1009,7,0),""),"")</f>
        <v/>
      </c>
      <c r="CM226" s="544" t="str">
        <f>IFERROR(IF($BZ226&gt;=1,VLOOKUP($E226,'R-8क'!$G$10:$AA$1009,8,0),""),"")</f>
        <v/>
      </c>
      <c r="CN226" s="545"/>
      <c r="CO226" s="849"/>
      <c r="CP226" s="850" t="str">
        <f>IFERROR(IF($BZ226&gt;=1,VLOOKUP($E226,'R-8क'!$G$10:$AA$1009,16,0),""),"")</f>
        <v/>
      </c>
      <c r="CQ226" s="850"/>
      <c r="CR226" s="850"/>
      <c r="CS226" s="851"/>
      <c r="CT226" s="851"/>
      <c r="CU226" s="31"/>
      <c r="CV226" s="31"/>
      <c r="CW226" s="31"/>
      <c r="CX226" s="31"/>
      <c r="CY226" s="31"/>
      <c r="CZ226" s="31"/>
      <c r="DA226" s="31"/>
      <c r="DB226" s="31"/>
      <c r="DC226" s="31"/>
      <c r="DD226" s="31"/>
      <c r="DE226" s="31"/>
      <c r="DF226" s="31"/>
      <c r="DG226" s="31"/>
      <c r="DH226" s="31"/>
      <c r="DI226" s="31"/>
      <c r="DJ226" s="31"/>
      <c r="DK226" s="31"/>
      <c r="DL226" s="31"/>
      <c r="DM226" s="31"/>
      <c r="DN226" s="31"/>
      <c r="DO226" s="31"/>
      <c r="DP226" s="239"/>
      <c r="DU226" s="4">
        <f t="shared" si="139"/>
        <v>200</v>
      </c>
      <c r="DV226" s="4">
        <f t="shared" si="140"/>
        <v>0</v>
      </c>
      <c r="DW226" s="4">
        <f t="shared" si="141"/>
        <v>0</v>
      </c>
      <c r="DX226" s="4">
        <f t="shared" si="142"/>
        <v>0</v>
      </c>
    </row>
    <row r="227" spans="1:128" ht="24" customHeight="1" x14ac:dyDescent="0.25">
      <c r="A227" s="4">
        <f t="shared" si="148"/>
        <v>116</v>
      </c>
      <c r="B227" s="4">
        <f>IFERROR(IF($A$5&gt;=A227,SMALL('R-6'!$F$8:$F$1008,$A$6+A227),0),0)</f>
        <v>0</v>
      </c>
      <c r="C227" s="4">
        <f>IFERROR(IF(B$5&gt;=$A227,SMALL('R-7'!$G$9:$G$1008,B$6+$A227),0),0)</f>
        <v>0</v>
      </c>
      <c r="D227" s="4">
        <f>IFERROR(IF(C$5&gt;=$A227,SMALL('R-8'!$F$13:$F$1012,C$6+$A227),0),0)</f>
        <v>0</v>
      </c>
      <c r="E227" s="4">
        <f>IFERROR(IF(D$5&gt;=$A227,SMALL('R-8क'!$F$10:$F$1009,D$6+$A227),0),0)</f>
        <v>0</v>
      </c>
      <c r="F227" s="4">
        <f t="shared" si="147"/>
        <v>0</v>
      </c>
      <c r="G227" s="4">
        <f t="shared" si="144"/>
        <v>0</v>
      </c>
      <c r="H227" s="4">
        <f t="shared" si="145"/>
        <v>0</v>
      </c>
      <c r="I227" s="4">
        <f t="shared" si="146"/>
        <v>0</v>
      </c>
      <c r="O227" s="241">
        <f t="shared" si="149"/>
        <v>0</v>
      </c>
      <c r="P227" s="894">
        <f>IFERROR(IF($O227&gt;=1,VLOOKUP($B227,'R-6'!$G$8:$AL$1008,2,0),0),0)</f>
        <v>0</v>
      </c>
      <c r="Q227" s="895"/>
      <c r="R227" s="896"/>
      <c r="S227" s="846" t="str">
        <f>IFERROR(IF($O227&gt;=1,VLOOKUP($B227,'R-6'!$G$8:$AL$1008,4,0),""),"")</f>
        <v/>
      </c>
      <c r="T227" s="847"/>
      <c r="U227" s="848"/>
      <c r="V227" s="846" t="str">
        <f>IFERROR(IF($O227&gt;=1,VLOOKUP($B227,'R-6'!$G$8:$AL$1008,6,0),""),"")</f>
        <v/>
      </c>
      <c r="W227" s="897"/>
      <c r="X227" s="897"/>
      <c r="Y227" s="884" t="str">
        <f>IFERROR(IF($O227&gt;=1,VLOOKUP($B227,'R-6'!$G$8:$AL$1008,8,0),""),"")</f>
        <v/>
      </c>
      <c r="Z227" s="898"/>
      <c r="AA227" s="544" t="str">
        <f>IFERROR(IF($O227&gt;=1,VLOOKUP($B227,'R-6'!$G$8:$AL$1008,28,0),""),"")</f>
        <v/>
      </c>
      <c r="AB227" s="545"/>
      <c r="AC227" s="849"/>
      <c r="AD227" s="883"/>
      <c r="AE227" s="884"/>
      <c r="AF227" s="885"/>
      <c r="AG227" s="883"/>
      <c r="AH227" s="884"/>
      <c r="AI227" s="885"/>
      <c r="AJ227" s="241">
        <f t="shared" si="150"/>
        <v>0</v>
      </c>
      <c r="AK227" s="894">
        <f>IFERROR(IF($AJ227&gt;=1,VLOOKUP($C227,'R-7'!$H$9:$AD$1008,2,0),0),0)</f>
        <v>0</v>
      </c>
      <c r="AL227" s="895"/>
      <c r="AM227" s="896"/>
      <c r="AN227" s="846" t="str">
        <f>IFERROR(IF($AJ227&gt;=1,VLOOKUP($C227,'R-7'!$H$9:$AD$1008,4,0),""),"")</f>
        <v/>
      </c>
      <c r="AO227" s="847"/>
      <c r="AP227" s="848"/>
      <c r="AQ227" s="241" t="str">
        <f>IFERROR(IF($AJ227&gt;=1,VLOOKUP($C227,'R-7'!$H$9:$AD$1008,6,0),""),"")</f>
        <v/>
      </c>
      <c r="AR227" s="883" t="str">
        <f>IFERROR(IF($AJ227&gt;=1,VLOOKUP($C227,'R-7'!$H$9:$AD$1008,7,0),""),"")</f>
        <v/>
      </c>
      <c r="AS227" s="885"/>
      <c r="AT227" s="846" t="str">
        <f>IFERROR(IF($AJ227&gt;=1,VLOOKUP($C227,'R-7'!$H$9:$AD$1008,9,0),""),"")</f>
        <v/>
      </c>
      <c r="AU227" s="847"/>
      <c r="AV227" s="848"/>
      <c r="AW227" s="844" t="str">
        <f>IFERROR(IF($AJ227&gt;=1,VLOOKUP($C227,'R-7'!$H$9:$AD$1008,14,0),""),"")</f>
        <v/>
      </c>
      <c r="AX227" s="844"/>
      <c r="AY227" s="844"/>
      <c r="AZ227" s="844"/>
      <c r="BA227" s="844"/>
      <c r="BB227" s="844"/>
      <c r="BC227" s="844"/>
      <c r="BD227" s="844"/>
      <c r="BE227" s="241">
        <f t="shared" si="151"/>
        <v>0</v>
      </c>
      <c r="BF227" s="845">
        <f>IFERROR(IF($BE227&gt;=1,VLOOKUP($D227,'R-8'!$G$13:$AG$1012,2,0),0),0)</f>
        <v>0</v>
      </c>
      <c r="BG227" s="845"/>
      <c r="BH227" s="845"/>
      <c r="BI227" s="846" t="str">
        <f>IFERROR(IF($BE227&gt;=1,VLOOKUP($D227,'R-8'!$G$13:$AG$1012,3,0),""),"")</f>
        <v/>
      </c>
      <c r="BJ227" s="847"/>
      <c r="BK227" s="847"/>
      <c r="BL227" s="848"/>
      <c r="BM227" s="844" t="str">
        <f>IFERROR(IF($BE227&gt;=1,VLOOKUP($D227,'R-8'!$G$13:$AG$1012,5,0),""),"")</f>
        <v/>
      </c>
      <c r="BN227" s="844"/>
      <c r="BO227" s="844" t="str">
        <f>IFERROR(IF($BE227&gt;=1,VLOOKUP($D227,'R-8'!$G$13:$AG$1012,6,0),""),"")</f>
        <v/>
      </c>
      <c r="BP227" s="844"/>
      <c r="BQ227" s="846" t="str">
        <f>IFERROR(IF($BE227&gt;=1,VLOOKUP($D227,'R-8'!$G$13:$AG$1012,2,0),""),"")</f>
        <v/>
      </c>
      <c r="BR227" s="847"/>
      <c r="BS227" s="848"/>
      <c r="BT227" s="844"/>
      <c r="BU227" s="844"/>
      <c r="BV227" s="844"/>
      <c r="BW227" s="844"/>
      <c r="BX227" s="844"/>
      <c r="BY227" s="844"/>
      <c r="BZ227" s="241">
        <f t="shared" si="152"/>
        <v>0</v>
      </c>
      <c r="CA227" s="845">
        <f>IFERROR(IF($BZ227&gt;=1,VLOOKUP($E227,'R-8क'!$G$10:$AA$1009,2,0),0),0)</f>
        <v>0</v>
      </c>
      <c r="CB227" s="845"/>
      <c r="CC227" s="845"/>
      <c r="CD227" s="846" t="str">
        <f>IFERROR(IF($BZ227&gt;=1,VLOOKUP($E227,'R-8क'!$G$10:$AA$1009,3,0),""),"")</f>
        <v/>
      </c>
      <c r="CE227" s="847"/>
      <c r="CF227" s="848"/>
      <c r="CG227" s="846" t="str">
        <f>IFERROR(IF($BZ227&gt;=1,VLOOKUP($E227,'R-8क'!$G$10:$AA$1009,4,0),""),"")</f>
        <v/>
      </c>
      <c r="CH227" s="847"/>
      <c r="CI227" s="847"/>
      <c r="CJ227" s="848"/>
      <c r="CK227" s="242" t="str">
        <f>IFERROR(IF($BZ227&gt;=1,VLOOKUP($E227,'R-8क'!$G$10:$AA$1009,6,0),""),"")</f>
        <v/>
      </c>
      <c r="CL227" s="243" t="str">
        <f>IFERROR(IF($BZ227&gt;=1,VLOOKUP($E227,'R-8क'!$G$10:$AA$1009,7,0),""),"")</f>
        <v/>
      </c>
      <c r="CM227" s="544" t="str">
        <f>IFERROR(IF($BZ227&gt;=1,VLOOKUP($E227,'R-8क'!$G$10:$AA$1009,8,0),""),"")</f>
        <v/>
      </c>
      <c r="CN227" s="545"/>
      <c r="CO227" s="849"/>
      <c r="CP227" s="850" t="str">
        <f>IFERROR(IF($BZ227&gt;=1,VLOOKUP($E227,'R-8क'!$G$10:$AA$1009,16,0),""),"")</f>
        <v/>
      </c>
      <c r="CQ227" s="850"/>
      <c r="CR227" s="850"/>
      <c r="CS227" s="851"/>
      <c r="CT227" s="851"/>
      <c r="CU227" s="31"/>
      <c r="CV227" s="31"/>
      <c r="CW227" s="31"/>
      <c r="CX227" s="31"/>
      <c r="CY227" s="31"/>
      <c r="CZ227" s="31"/>
      <c r="DA227" s="31"/>
      <c r="DB227" s="31"/>
      <c r="DC227" s="31"/>
      <c r="DD227" s="31"/>
      <c r="DE227" s="31"/>
      <c r="DF227" s="31"/>
      <c r="DG227" s="31"/>
      <c r="DH227" s="31"/>
      <c r="DI227" s="31"/>
      <c r="DJ227" s="31"/>
      <c r="DK227" s="31"/>
      <c r="DL227" s="31"/>
      <c r="DM227" s="31"/>
      <c r="DN227" s="31"/>
      <c r="DO227" s="31"/>
      <c r="DP227" s="239"/>
      <c r="DU227" s="4">
        <f t="shared" si="139"/>
        <v>200</v>
      </c>
      <c r="DV227" s="4">
        <f t="shared" si="140"/>
        <v>0</v>
      </c>
      <c r="DW227" s="4">
        <f t="shared" si="141"/>
        <v>0</v>
      </c>
      <c r="DX227" s="4">
        <f t="shared" si="142"/>
        <v>0</v>
      </c>
    </row>
    <row r="228" spans="1:128" ht="24" customHeight="1" x14ac:dyDescent="0.25">
      <c r="A228" s="4">
        <f t="shared" si="148"/>
        <v>117</v>
      </c>
      <c r="B228" s="4">
        <f>IFERROR(IF($A$5&gt;=A228,SMALL('R-6'!$F$8:$F$1008,$A$6+A228),0),0)</f>
        <v>0</v>
      </c>
      <c r="C228" s="4">
        <f>IFERROR(IF(B$5&gt;=$A228,SMALL('R-7'!$G$9:$G$1008,B$6+$A228),0),0)</f>
        <v>0</v>
      </c>
      <c r="D228" s="4">
        <f>IFERROR(IF(C$5&gt;=$A228,SMALL('R-8'!$F$13:$F$1012,C$6+$A228),0),0)</f>
        <v>0</v>
      </c>
      <c r="E228" s="4">
        <f>IFERROR(IF(D$5&gt;=$A228,SMALL('R-8क'!$F$10:$F$1009,D$6+$A228),0),0)</f>
        <v>0</v>
      </c>
      <c r="F228" s="4">
        <f t="shared" si="147"/>
        <v>0</v>
      </c>
      <c r="G228" s="4">
        <f t="shared" si="144"/>
        <v>0</v>
      </c>
      <c r="H228" s="4">
        <f t="shared" si="145"/>
        <v>0</v>
      </c>
      <c r="I228" s="4">
        <f t="shared" si="146"/>
        <v>0</v>
      </c>
      <c r="O228" s="241">
        <f t="shared" si="149"/>
        <v>0</v>
      </c>
      <c r="P228" s="894">
        <f>IFERROR(IF($O228&gt;=1,VLOOKUP($B228,'R-6'!$G$8:$AL$1008,2,0),0),0)</f>
        <v>0</v>
      </c>
      <c r="Q228" s="895"/>
      <c r="R228" s="896"/>
      <c r="S228" s="846" t="str">
        <f>IFERROR(IF($O228&gt;=1,VLOOKUP($B228,'R-6'!$G$8:$AL$1008,4,0),""),"")</f>
        <v/>
      </c>
      <c r="T228" s="847"/>
      <c r="U228" s="848"/>
      <c r="V228" s="846" t="str">
        <f>IFERROR(IF($O228&gt;=1,VLOOKUP($B228,'R-6'!$G$8:$AL$1008,6,0),""),"")</f>
        <v/>
      </c>
      <c r="W228" s="897"/>
      <c r="X228" s="897"/>
      <c r="Y228" s="884" t="str">
        <f>IFERROR(IF($O228&gt;=1,VLOOKUP($B228,'R-6'!$G$8:$AL$1008,8,0),""),"")</f>
        <v/>
      </c>
      <c r="Z228" s="898"/>
      <c r="AA228" s="544" t="str">
        <f>IFERROR(IF($O228&gt;=1,VLOOKUP($B228,'R-6'!$G$8:$AL$1008,28,0),""),"")</f>
        <v/>
      </c>
      <c r="AB228" s="545"/>
      <c r="AC228" s="849"/>
      <c r="AD228" s="883"/>
      <c r="AE228" s="884"/>
      <c r="AF228" s="885"/>
      <c r="AG228" s="883"/>
      <c r="AH228" s="884"/>
      <c r="AI228" s="885"/>
      <c r="AJ228" s="241">
        <f t="shared" si="150"/>
        <v>0</v>
      </c>
      <c r="AK228" s="894">
        <f>IFERROR(IF($AJ228&gt;=1,VLOOKUP($C228,'R-7'!$H$9:$AD$1008,2,0),0),0)</f>
        <v>0</v>
      </c>
      <c r="AL228" s="895"/>
      <c r="AM228" s="896"/>
      <c r="AN228" s="846" t="str">
        <f>IFERROR(IF($AJ228&gt;=1,VLOOKUP($C228,'R-7'!$H$9:$AD$1008,4,0),""),"")</f>
        <v/>
      </c>
      <c r="AO228" s="847"/>
      <c r="AP228" s="848"/>
      <c r="AQ228" s="241" t="str">
        <f>IFERROR(IF($AJ228&gt;=1,VLOOKUP($C228,'R-7'!$H$9:$AD$1008,6,0),""),"")</f>
        <v/>
      </c>
      <c r="AR228" s="883" t="str">
        <f>IFERROR(IF($AJ228&gt;=1,VLOOKUP($C228,'R-7'!$H$9:$AD$1008,7,0),""),"")</f>
        <v/>
      </c>
      <c r="AS228" s="885"/>
      <c r="AT228" s="846" t="str">
        <f>IFERROR(IF($AJ228&gt;=1,VLOOKUP($C228,'R-7'!$H$9:$AD$1008,9,0),""),"")</f>
        <v/>
      </c>
      <c r="AU228" s="847"/>
      <c r="AV228" s="848"/>
      <c r="AW228" s="844" t="str">
        <f>IFERROR(IF($AJ228&gt;=1,VLOOKUP($C228,'R-7'!$H$9:$AD$1008,14,0),""),"")</f>
        <v/>
      </c>
      <c r="AX228" s="844"/>
      <c r="AY228" s="844"/>
      <c r="AZ228" s="844"/>
      <c r="BA228" s="844"/>
      <c r="BB228" s="844"/>
      <c r="BC228" s="844"/>
      <c r="BD228" s="844"/>
      <c r="BE228" s="241">
        <f t="shared" si="151"/>
        <v>0</v>
      </c>
      <c r="BF228" s="845">
        <f>IFERROR(IF($BE228&gt;=1,VLOOKUP($D228,'R-8'!$G$13:$AG$1012,2,0),0),0)</f>
        <v>0</v>
      </c>
      <c r="BG228" s="845"/>
      <c r="BH228" s="845"/>
      <c r="BI228" s="846" t="str">
        <f>IFERROR(IF($BE228&gt;=1,VLOOKUP($D228,'R-8'!$G$13:$AG$1012,3,0),""),"")</f>
        <v/>
      </c>
      <c r="BJ228" s="847"/>
      <c r="BK228" s="847"/>
      <c r="BL228" s="848"/>
      <c r="BM228" s="844" t="str">
        <f>IFERROR(IF($BE228&gt;=1,VLOOKUP($D228,'R-8'!$G$13:$AG$1012,5,0),""),"")</f>
        <v/>
      </c>
      <c r="BN228" s="844"/>
      <c r="BO228" s="844" t="str">
        <f>IFERROR(IF($BE228&gt;=1,VLOOKUP($D228,'R-8'!$G$13:$AG$1012,6,0),""),"")</f>
        <v/>
      </c>
      <c r="BP228" s="844"/>
      <c r="BQ228" s="846" t="str">
        <f>IFERROR(IF($BE228&gt;=1,VLOOKUP($D228,'R-8'!$G$13:$AG$1012,2,0),""),"")</f>
        <v/>
      </c>
      <c r="BR228" s="847"/>
      <c r="BS228" s="848"/>
      <c r="BT228" s="844"/>
      <c r="BU228" s="844"/>
      <c r="BV228" s="844"/>
      <c r="BW228" s="844"/>
      <c r="BX228" s="844"/>
      <c r="BY228" s="844"/>
      <c r="BZ228" s="241">
        <f t="shared" si="152"/>
        <v>0</v>
      </c>
      <c r="CA228" s="845">
        <f>IFERROR(IF($BZ228&gt;=1,VLOOKUP($E228,'R-8क'!$G$10:$AA$1009,2,0),0),0)</f>
        <v>0</v>
      </c>
      <c r="CB228" s="845"/>
      <c r="CC228" s="845"/>
      <c r="CD228" s="846" t="str">
        <f>IFERROR(IF($BZ228&gt;=1,VLOOKUP($E228,'R-8क'!$G$10:$AA$1009,3,0),""),"")</f>
        <v/>
      </c>
      <c r="CE228" s="847"/>
      <c r="CF228" s="848"/>
      <c r="CG228" s="846" t="str">
        <f>IFERROR(IF($BZ228&gt;=1,VLOOKUP($E228,'R-8क'!$G$10:$AA$1009,4,0),""),"")</f>
        <v/>
      </c>
      <c r="CH228" s="847"/>
      <c r="CI228" s="847"/>
      <c r="CJ228" s="848"/>
      <c r="CK228" s="242" t="str">
        <f>IFERROR(IF($BZ228&gt;=1,VLOOKUP($E228,'R-8क'!$G$10:$AA$1009,6,0),""),"")</f>
        <v/>
      </c>
      <c r="CL228" s="243" t="str">
        <f>IFERROR(IF($BZ228&gt;=1,VLOOKUP($E228,'R-8क'!$G$10:$AA$1009,7,0),""),"")</f>
        <v/>
      </c>
      <c r="CM228" s="544" t="str">
        <f>IFERROR(IF($BZ228&gt;=1,VLOOKUP($E228,'R-8क'!$G$10:$AA$1009,8,0),""),"")</f>
        <v/>
      </c>
      <c r="CN228" s="545"/>
      <c r="CO228" s="849"/>
      <c r="CP228" s="850" t="str">
        <f>IFERROR(IF($BZ228&gt;=1,VLOOKUP($E228,'R-8क'!$G$10:$AA$1009,16,0),""),"")</f>
        <v/>
      </c>
      <c r="CQ228" s="850"/>
      <c r="CR228" s="850"/>
      <c r="CS228" s="851"/>
      <c r="CT228" s="851"/>
      <c r="CU228" s="31"/>
      <c r="CV228" s="31"/>
      <c r="CW228" s="31"/>
      <c r="CX228" s="31"/>
      <c r="CY228" s="31"/>
      <c r="CZ228" s="31"/>
      <c r="DA228" s="31"/>
      <c r="DB228" s="31"/>
      <c r="DC228" s="31"/>
      <c r="DD228" s="31"/>
      <c r="DE228" s="31"/>
      <c r="DF228" s="31"/>
      <c r="DG228" s="31"/>
      <c r="DH228" s="31"/>
      <c r="DI228" s="31"/>
      <c r="DJ228" s="31"/>
      <c r="DK228" s="31"/>
      <c r="DL228" s="31"/>
      <c r="DM228" s="31"/>
      <c r="DN228" s="31"/>
      <c r="DO228" s="31"/>
      <c r="DP228" s="239"/>
      <c r="DU228" s="4">
        <f t="shared" si="139"/>
        <v>200</v>
      </c>
      <c r="DV228" s="4">
        <f t="shared" si="140"/>
        <v>0</v>
      </c>
      <c r="DW228" s="4">
        <f t="shared" si="141"/>
        <v>0</v>
      </c>
      <c r="DX228" s="4">
        <f t="shared" si="142"/>
        <v>0</v>
      </c>
    </row>
    <row r="229" spans="1:128" ht="24" customHeight="1" x14ac:dyDescent="0.25">
      <c r="A229" s="4">
        <f t="shared" si="148"/>
        <v>118</v>
      </c>
      <c r="B229" s="4">
        <f>IFERROR(IF($A$5&gt;=A229,SMALL('R-6'!$F$8:$F$1008,$A$6+A229),0),0)</f>
        <v>0</v>
      </c>
      <c r="C229" s="4">
        <f>IFERROR(IF(B$5&gt;=$A229,SMALL('R-7'!$G$9:$G$1008,B$6+$A229),0),0)</f>
        <v>0</v>
      </c>
      <c r="D229" s="4">
        <f>IFERROR(IF(C$5&gt;=$A229,SMALL('R-8'!$F$13:$F$1012,C$6+$A229),0),0)</f>
        <v>0</v>
      </c>
      <c r="E229" s="4">
        <f>IFERROR(IF(D$5&gt;=$A229,SMALL('R-8क'!$F$10:$F$1009,D$6+$A229),0),0)</f>
        <v>0</v>
      </c>
      <c r="F229" s="4">
        <f t="shared" si="147"/>
        <v>0</v>
      </c>
      <c r="G229" s="4">
        <f t="shared" si="144"/>
        <v>0</v>
      </c>
      <c r="H229" s="4">
        <f t="shared" si="145"/>
        <v>0</v>
      </c>
      <c r="I229" s="4">
        <f t="shared" si="146"/>
        <v>0</v>
      </c>
      <c r="O229" s="241">
        <f t="shared" si="149"/>
        <v>0</v>
      </c>
      <c r="P229" s="894">
        <f>IFERROR(IF($O229&gt;=1,VLOOKUP($B229,'R-6'!$G$8:$AL$1008,2,0),0),0)</f>
        <v>0</v>
      </c>
      <c r="Q229" s="895"/>
      <c r="R229" s="896"/>
      <c r="S229" s="846" t="str">
        <f>IFERROR(IF($O229&gt;=1,VLOOKUP($B229,'R-6'!$G$8:$AL$1008,4,0),""),"")</f>
        <v/>
      </c>
      <c r="T229" s="847"/>
      <c r="U229" s="848"/>
      <c r="V229" s="846" t="str">
        <f>IFERROR(IF($O229&gt;=1,VLOOKUP($B229,'R-6'!$G$8:$AL$1008,6,0),""),"")</f>
        <v/>
      </c>
      <c r="W229" s="897"/>
      <c r="X229" s="897"/>
      <c r="Y229" s="884" t="str">
        <f>IFERROR(IF($O229&gt;=1,VLOOKUP($B229,'R-6'!$G$8:$AL$1008,8,0),""),"")</f>
        <v/>
      </c>
      <c r="Z229" s="898"/>
      <c r="AA229" s="544" t="str">
        <f>IFERROR(IF($O229&gt;=1,VLOOKUP($B229,'R-6'!$G$8:$AL$1008,28,0),""),"")</f>
        <v/>
      </c>
      <c r="AB229" s="545"/>
      <c r="AC229" s="849"/>
      <c r="AD229" s="883"/>
      <c r="AE229" s="884"/>
      <c r="AF229" s="885"/>
      <c r="AG229" s="883"/>
      <c r="AH229" s="884"/>
      <c r="AI229" s="885"/>
      <c r="AJ229" s="241">
        <f t="shared" si="150"/>
        <v>0</v>
      </c>
      <c r="AK229" s="894">
        <f>IFERROR(IF($AJ229&gt;=1,VLOOKUP($C229,'R-7'!$H$9:$AD$1008,2,0),0),0)</f>
        <v>0</v>
      </c>
      <c r="AL229" s="895"/>
      <c r="AM229" s="896"/>
      <c r="AN229" s="846" t="str">
        <f>IFERROR(IF($AJ229&gt;=1,VLOOKUP($C229,'R-7'!$H$9:$AD$1008,4,0),""),"")</f>
        <v/>
      </c>
      <c r="AO229" s="847"/>
      <c r="AP229" s="848"/>
      <c r="AQ229" s="241" t="str">
        <f>IFERROR(IF($AJ229&gt;=1,VLOOKUP($C229,'R-7'!$H$9:$AD$1008,6,0),""),"")</f>
        <v/>
      </c>
      <c r="AR229" s="883" t="str">
        <f>IFERROR(IF($AJ229&gt;=1,VLOOKUP($C229,'R-7'!$H$9:$AD$1008,7,0),""),"")</f>
        <v/>
      </c>
      <c r="AS229" s="885"/>
      <c r="AT229" s="846" t="str">
        <f>IFERROR(IF($AJ229&gt;=1,VLOOKUP($C229,'R-7'!$H$9:$AD$1008,9,0),""),"")</f>
        <v/>
      </c>
      <c r="AU229" s="847"/>
      <c r="AV229" s="848"/>
      <c r="AW229" s="844" t="str">
        <f>IFERROR(IF($AJ229&gt;=1,VLOOKUP($C229,'R-7'!$H$9:$AD$1008,14,0),""),"")</f>
        <v/>
      </c>
      <c r="AX229" s="844"/>
      <c r="AY229" s="844"/>
      <c r="AZ229" s="844"/>
      <c r="BA229" s="844"/>
      <c r="BB229" s="844"/>
      <c r="BC229" s="844"/>
      <c r="BD229" s="844"/>
      <c r="BE229" s="241">
        <f t="shared" si="151"/>
        <v>0</v>
      </c>
      <c r="BF229" s="845">
        <f>IFERROR(IF($BE229&gt;=1,VLOOKUP($D229,'R-8'!$G$13:$AG$1012,2,0),0),0)</f>
        <v>0</v>
      </c>
      <c r="BG229" s="845"/>
      <c r="BH229" s="845"/>
      <c r="BI229" s="846" t="str">
        <f>IFERROR(IF($BE229&gt;=1,VLOOKUP($D229,'R-8'!$G$13:$AG$1012,3,0),""),"")</f>
        <v/>
      </c>
      <c r="BJ229" s="847"/>
      <c r="BK229" s="847"/>
      <c r="BL229" s="848"/>
      <c r="BM229" s="844" t="str">
        <f>IFERROR(IF($BE229&gt;=1,VLOOKUP($D229,'R-8'!$G$13:$AG$1012,5,0),""),"")</f>
        <v/>
      </c>
      <c r="BN229" s="844"/>
      <c r="BO229" s="844" t="str">
        <f>IFERROR(IF($BE229&gt;=1,VLOOKUP($D229,'R-8'!$G$13:$AG$1012,6,0),""),"")</f>
        <v/>
      </c>
      <c r="BP229" s="844"/>
      <c r="BQ229" s="846" t="str">
        <f>IFERROR(IF($BE229&gt;=1,VLOOKUP($D229,'R-8'!$G$13:$AG$1012,2,0),""),"")</f>
        <v/>
      </c>
      <c r="BR229" s="847"/>
      <c r="BS229" s="848"/>
      <c r="BT229" s="844"/>
      <c r="BU229" s="844"/>
      <c r="BV229" s="844"/>
      <c r="BW229" s="844"/>
      <c r="BX229" s="844"/>
      <c r="BY229" s="844"/>
      <c r="BZ229" s="241">
        <f t="shared" si="152"/>
        <v>0</v>
      </c>
      <c r="CA229" s="845">
        <f>IFERROR(IF($BZ229&gt;=1,VLOOKUP($E229,'R-8क'!$G$10:$AA$1009,2,0),0),0)</f>
        <v>0</v>
      </c>
      <c r="CB229" s="845"/>
      <c r="CC229" s="845"/>
      <c r="CD229" s="846" t="str">
        <f>IFERROR(IF($BZ229&gt;=1,VLOOKUP($E229,'R-8क'!$G$10:$AA$1009,3,0),""),"")</f>
        <v/>
      </c>
      <c r="CE229" s="847"/>
      <c r="CF229" s="848"/>
      <c r="CG229" s="846" t="str">
        <f>IFERROR(IF($BZ229&gt;=1,VLOOKUP($E229,'R-8क'!$G$10:$AA$1009,4,0),""),"")</f>
        <v/>
      </c>
      <c r="CH229" s="847"/>
      <c r="CI229" s="847"/>
      <c r="CJ229" s="848"/>
      <c r="CK229" s="242" t="str">
        <f>IFERROR(IF($BZ229&gt;=1,VLOOKUP($E229,'R-8क'!$G$10:$AA$1009,6,0),""),"")</f>
        <v/>
      </c>
      <c r="CL229" s="243" t="str">
        <f>IFERROR(IF($BZ229&gt;=1,VLOOKUP($E229,'R-8क'!$G$10:$AA$1009,7,0),""),"")</f>
        <v/>
      </c>
      <c r="CM229" s="544" t="str">
        <f>IFERROR(IF($BZ229&gt;=1,VLOOKUP($E229,'R-8क'!$G$10:$AA$1009,8,0),""),"")</f>
        <v/>
      </c>
      <c r="CN229" s="545"/>
      <c r="CO229" s="849"/>
      <c r="CP229" s="850" t="str">
        <f>IFERROR(IF($BZ229&gt;=1,VLOOKUP($E229,'R-8क'!$G$10:$AA$1009,16,0),""),"")</f>
        <v/>
      </c>
      <c r="CQ229" s="850"/>
      <c r="CR229" s="850"/>
      <c r="CS229" s="851"/>
      <c r="CT229" s="851"/>
      <c r="CU229" s="31"/>
      <c r="CV229" s="31"/>
      <c r="CW229" s="31"/>
      <c r="CX229" s="31"/>
      <c r="CY229" s="31"/>
      <c r="CZ229" s="31"/>
      <c r="DA229" s="31"/>
      <c r="DB229" s="31"/>
      <c r="DC229" s="31"/>
      <c r="DD229" s="31"/>
      <c r="DE229" s="31"/>
      <c r="DF229" s="31"/>
      <c r="DG229" s="31"/>
      <c r="DH229" s="31"/>
      <c r="DI229" s="31"/>
      <c r="DJ229" s="31"/>
      <c r="DK229" s="31"/>
      <c r="DL229" s="31"/>
      <c r="DM229" s="31"/>
      <c r="DN229" s="31"/>
      <c r="DO229" s="31"/>
      <c r="DP229" s="239"/>
      <c r="DU229" s="4">
        <f t="shared" si="139"/>
        <v>200</v>
      </c>
      <c r="DV229" s="4">
        <f t="shared" si="140"/>
        <v>0</v>
      </c>
      <c r="DW229" s="4">
        <f t="shared" si="141"/>
        <v>0</v>
      </c>
      <c r="DX229" s="4">
        <f t="shared" si="142"/>
        <v>0</v>
      </c>
    </row>
    <row r="230" spans="1:128" ht="24" customHeight="1" x14ac:dyDescent="0.25">
      <c r="A230" s="4">
        <f t="shared" si="148"/>
        <v>119</v>
      </c>
      <c r="B230" s="4">
        <f>IFERROR(IF($A$5&gt;=A230,SMALL('R-6'!$F$8:$F$1008,$A$6+A230),0),0)</f>
        <v>0</v>
      </c>
      <c r="C230" s="4">
        <f>IFERROR(IF(B$5&gt;=$A230,SMALL('R-7'!$G$9:$G$1008,B$6+$A230),0),0)</f>
        <v>0</v>
      </c>
      <c r="D230" s="4">
        <f>IFERROR(IF(C$5&gt;=$A230,SMALL('R-8'!$F$13:$F$1012,C$6+$A230),0),0)</f>
        <v>0</v>
      </c>
      <c r="E230" s="4">
        <f>IFERROR(IF(D$5&gt;=$A230,SMALL('R-8क'!$F$10:$F$1009,D$6+$A230),0),0)</f>
        <v>0</v>
      </c>
      <c r="F230" s="4">
        <f t="shared" si="147"/>
        <v>0</v>
      </c>
      <c r="G230" s="4">
        <f t="shared" si="144"/>
        <v>0</v>
      </c>
      <c r="H230" s="4">
        <f t="shared" si="145"/>
        <v>0</v>
      </c>
      <c r="I230" s="4">
        <f t="shared" si="146"/>
        <v>0</v>
      </c>
      <c r="O230" s="241">
        <f t="shared" si="149"/>
        <v>0</v>
      </c>
      <c r="P230" s="894">
        <f>IFERROR(IF($O230&gt;=1,VLOOKUP($B230,'R-6'!$G$8:$AL$1008,2,0),0),0)</f>
        <v>0</v>
      </c>
      <c r="Q230" s="895"/>
      <c r="R230" s="896"/>
      <c r="S230" s="846" t="str">
        <f>IFERROR(IF($O230&gt;=1,VLOOKUP($B230,'R-6'!$G$8:$AL$1008,4,0),""),"")</f>
        <v/>
      </c>
      <c r="T230" s="847"/>
      <c r="U230" s="848"/>
      <c r="V230" s="846" t="str">
        <f>IFERROR(IF($O230&gt;=1,VLOOKUP($B230,'R-6'!$G$8:$AL$1008,6,0),""),"")</f>
        <v/>
      </c>
      <c r="W230" s="897"/>
      <c r="X230" s="897"/>
      <c r="Y230" s="884" t="str">
        <f>IFERROR(IF($O230&gt;=1,VLOOKUP($B230,'R-6'!$G$8:$AL$1008,8,0),""),"")</f>
        <v/>
      </c>
      <c r="Z230" s="898"/>
      <c r="AA230" s="544" t="str">
        <f>IFERROR(IF($O230&gt;=1,VLOOKUP($B230,'R-6'!$G$8:$AL$1008,28,0),""),"")</f>
        <v/>
      </c>
      <c r="AB230" s="545"/>
      <c r="AC230" s="849"/>
      <c r="AD230" s="883"/>
      <c r="AE230" s="884"/>
      <c r="AF230" s="885"/>
      <c r="AG230" s="883"/>
      <c r="AH230" s="884"/>
      <c r="AI230" s="885"/>
      <c r="AJ230" s="241">
        <f t="shared" si="150"/>
        <v>0</v>
      </c>
      <c r="AK230" s="894">
        <f>IFERROR(IF($AJ230&gt;=1,VLOOKUP($C230,'R-7'!$H$9:$AD$1008,2,0),0),0)</f>
        <v>0</v>
      </c>
      <c r="AL230" s="895"/>
      <c r="AM230" s="896"/>
      <c r="AN230" s="846" t="str">
        <f>IFERROR(IF($AJ230&gt;=1,VLOOKUP($C230,'R-7'!$H$9:$AD$1008,4,0),""),"")</f>
        <v/>
      </c>
      <c r="AO230" s="847"/>
      <c r="AP230" s="848"/>
      <c r="AQ230" s="241" t="str">
        <f>IFERROR(IF($AJ230&gt;=1,VLOOKUP($C230,'R-7'!$H$9:$AD$1008,6,0),""),"")</f>
        <v/>
      </c>
      <c r="AR230" s="883" t="str">
        <f>IFERROR(IF($AJ230&gt;=1,VLOOKUP($C230,'R-7'!$H$9:$AD$1008,7,0),""),"")</f>
        <v/>
      </c>
      <c r="AS230" s="885"/>
      <c r="AT230" s="846" t="str">
        <f>IFERROR(IF($AJ230&gt;=1,VLOOKUP($C230,'R-7'!$H$9:$AD$1008,9,0),""),"")</f>
        <v/>
      </c>
      <c r="AU230" s="847"/>
      <c r="AV230" s="848"/>
      <c r="AW230" s="844" t="str">
        <f>IFERROR(IF($AJ230&gt;=1,VLOOKUP($C230,'R-7'!$H$9:$AD$1008,14,0),""),"")</f>
        <v/>
      </c>
      <c r="AX230" s="844"/>
      <c r="AY230" s="844"/>
      <c r="AZ230" s="844"/>
      <c r="BA230" s="844"/>
      <c r="BB230" s="844"/>
      <c r="BC230" s="844"/>
      <c r="BD230" s="844"/>
      <c r="BE230" s="241">
        <f t="shared" si="151"/>
        <v>0</v>
      </c>
      <c r="BF230" s="845">
        <f>IFERROR(IF($BE230&gt;=1,VLOOKUP($D230,'R-8'!$G$13:$AG$1012,2,0),0),0)</f>
        <v>0</v>
      </c>
      <c r="BG230" s="845"/>
      <c r="BH230" s="845"/>
      <c r="BI230" s="846" t="str">
        <f>IFERROR(IF($BE230&gt;=1,VLOOKUP($D230,'R-8'!$G$13:$AG$1012,3,0),""),"")</f>
        <v/>
      </c>
      <c r="BJ230" s="847"/>
      <c r="BK230" s="847"/>
      <c r="BL230" s="848"/>
      <c r="BM230" s="844" t="str">
        <f>IFERROR(IF($BE230&gt;=1,VLOOKUP($D230,'R-8'!$G$13:$AG$1012,5,0),""),"")</f>
        <v/>
      </c>
      <c r="BN230" s="844"/>
      <c r="BO230" s="844" t="str">
        <f>IFERROR(IF($BE230&gt;=1,VLOOKUP($D230,'R-8'!$G$13:$AG$1012,6,0),""),"")</f>
        <v/>
      </c>
      <c r="BP230" s="844"/>
      <c r="BQ230" s="846" t="str">
        <f>IFERROR(IF($BE230&gt;=1,VLOOKUP($D230,'R-8'!$G$13:$AG$1012,2,0),""),"")</f>
        <v/>
      </c>
      <c r="BR230" s="847"/>
      <c r="BS230" s="848"/>
      <c r="BT230" s="844"/>
      <c r="BU230" s="844"/>
      <c r="BV230" s="844"/>
      <c r="BW230" s="844"/>
      <c r="BX230" s="844"/>
      <c r="BY230" s="844"/>
      <c r="BZ230" s="241">
        <f t="shared" si="152"/>
        <v>0</v>
      </c>
      <c r="CA230" s="845">
        <f>IFERROR(IF($BZ230&gt;=1,VLOOKUP($E230,'R-8क'!$G$10:$AA$1009,2,0),0),0)</f>
        <v>0</v>
      </c>
      <c r="CB230" s="845"/>
      <c r="CC230" s="845"/>
      <c r="CD230" s="846" t="str">
        <f>IFERROR(IF($BZ230&gt;=1,VLOOKUP($E230,'R-8क'!$G$10:$AA$1009,3,0),""),"")</f>
        <v/>
      </c>
      <c r="CE230" s="847"/>
      <c r="CF230" s="848"/>
      <c r="CG230" s="846" t="str">
        <f>IFERROR(IF($BZ230&gt;=1,VLOOKUP($E230,'R-8क'!$G$10:$AA$1009,4,0),""),"")</f>
        <v/>
      </c>
      <c r="CH230" s="847"/>
      <c r="CI230" s="847"/>
      <c r="CJ230" s="848"/>
      <c r="CK230" s="242" t="str">
        <f>IFERROR(IF($BZ230&gt;=1,VLOOKUP($E230,'R-8क'!$G$10:$AA$1009,6,0),""),"")</f>
        <v/>
      </c>
      <c r="CL230" s="243" t="str">
        <f>IFERROR(IF($BZ230&gt;=1,VLOOKUP($E230,'R-8क'!$G$10:$AA$1009,7,0),""),"")</f>
        <v/>
      </c>
      <c r="CM230" s="544" t="str">
        <f>IFERROR(IF($BZ230&gt;=1,VLOOKUP($E230,'R-8क'!$G$10:$AA$1009,8,0),""),"")</f>
        <v/>
      </c>
      <c r="CN230" s="545"/>
      <c r="CO230" s="849"/>
      <c r="CP230" s="850" t="str">
        <f>IFERROR(IF($BZ230&gt;=1,VLOOKUP($E230,'R-8क'!$G$10:$AA$1009,16,0),""),"")</f>
        <v/>
      </c>
      <c r="CQ230" s="850"/>
      <c r="CR230" s="850"/>
      <c r="CS230" s="851"/>
      <c r="CT230" s="85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239"/>
      <c r="DU230" s="4">
        <f t="shared" si="139"/>
        <v>200</v>
      </c>
      <c r="DV230" s="4">
        <f t="shared" si="140"/>
        <v>0</v>
      </c>
      <c r="DW230" s="4">
        <f t="shared" si="141"/>
        <v>0</v>
      </c>
      <c r="DX230" s="4">
        <f t="shared" si="142"/>
        <v>0</v>
      </c>
    </row>
    <row r="231" spans="1:128" ht="24" customHeight="1" x14ac:dyDescent="0.25">
      <c r="A231" s="4">
        <f t="shared" si="148"/>
        <v>120</v>
      </c>
      <c r="B231" s="4">
        <f>IFERROR(IF($A$5&gt;=A231,SMALL('R-6'!$F$8:$F$1008,$A$6+A231),0),0)</f>
        <v>0</v>
      </c>
      <c r="C231" s="4">
        <f>IFERROR(IF(B$5&gt;=$A231,SMALL('R-7'!$G$9:$G$1008,B$6+$A231),0),0)</f>
        <v>0</v>
      </c>
      <c r="D231" s="4">
        <f>IFERROR(IF(C$5&gt;=$A231,SMALL('R-8'!$F$13:$F$1012,C$6+$A231),0),0)</f>
        <v>0</v>
      </c>
      <c r="E231" s="4">
        <f>IFERROR(IF(D$5&gt;=$A231,SMALL('R-8क'!$F$10:$F$1009,D$6+$A231),0),0)</f>
        <v>0</v>
      </c>
      <c r="F231" s="4">
        <f t="shared" si="147"/>
        <v>0</v>
      </c>
      <c r="G231" s="4">
        <f t="shared" si="144"/>
        <v>0</v>
      </c>
      <c r="H231" s="4">
        <f t="shared" si="145"/>
        <v>0</v>
      </c>
      <c r="I231" s="4">
        <f t="shared" si="146"/>
        <v>0</v>
      </c>
      <c r="O231" s="241">
        <f t="shared" si="149"/>
        <v>0</v>
      </c>
      <c r="P231" s="894">
        <f>IFERROR(IF($O231&gt;=1,VLOOKUP($B231,'R-6'!$G$8:$AL$1008,2,0),0),0)</f>
        <v>0</v>
      </c>
      <c r="Q231" s="895"/>
      <c r="R231" s="896"/>
      <c r="S231" s="846" t="str">
        <f>IFERROR(IF($O231&gt;=1,VLOOKUP($B231,'R-6'!$G$8:$AL$1008,4,0),""),"")</f>
        <v/>
      </c>
      <c r="T231" s="847"/>
      <c r="U231" s="848"/>
      <c r="V231" s="846" t="str">
        <f>IFERROR(IF($O231&gt;=1,VLOOKUP($B231,'R-6'!$G$8:$AL$1008,6,0),""),"")</f>
        <v/>
      </c>
      <c r="W231" s="897"/>
      <c r="X231" s="897"/>
      <c r="Y231" s="884" t="str">
        <f>IFERROR(IF($O231&gt;=1,VLOOKUP($B231,'R-6'!$G$8:$AL$1008,8,0),""),"")</f>
        <v/>
      </c>
      <c r="Z231" s="898"/>
      <c r="AA231" s="544" t="str">
        <f>IFERROR(IF($O231&gt;=1,VLOOKUP($B231,'R-6'!$G$8:$AL$1008,28,0),""),"")</f>
        <v/>
      </c>
      <c r="AB231" s="545"/>
      <c r="AC231" s="849"/>
      <c r="AD231" s="883"/>
      <c r="AE231" s="884"/>
      <c r="AF231" s="885"/>
      <c r="AG231" s="883"/>
      <c r="AH231" s="884"/>
      <c r="AI231" s="885"/>
      <c r="AJ231" s="241">
        <f t="shared" si="150"/>
        <v>0</v>
      </c>
      <c r="AK231" s="894">
        <f>IFERROR(IF($AJ231&gt;=1,VLOOKUP($C231,'R-7'!$H$9:$AD$1008,2,0),0),0)</f>
        <v>0</v>
      </c>
      <c r="AL231" s="895"/>
      <c r="AM231" s="896"/>
      <c r="AN231" s="846" t="str">
        <f>IFERROR(IF($AJ231&gt;=1,VLOOKUP($C231,'R-7'!$H$9:$AD$1008,4,0),""),"")</f>
        <v/>
      </c>
      <c r="AO231" s="847"/>
      <c r="AP231" s="848"/>
      <c r="AQ231" s="241" t="str">
        <f>IFERROR(IF($AJ231&gt;=1,VLOOKUP($C231,'R-7'!$H$9:$AD$1008,6,0),""),"")</f>
        <v/>
      </c>
      <c r="AR231" s="883" t="str">
        <f>IFERROR(IF($AJ231&gt;=1,VLOOKUP($C231,'R-7'!$H$9:$AD$1008,7,0),""),"")</f>
        <v/>
      </c>
      <c r="AS231" s="885"/>
      <c r="AT231" s="846" t="str">
        <f>IFERROR(IF($AJ231&gt;=1,VLOOKUP($C231,'R-7'!$H$9:$AD$1008,9,0),""),"")</f>
        <v/>
      </c>
      <c r="AU231" s="847"/>
      <c r="AV231" s="848"/>
      <c r="AW231" s="844" t="str">
        <f>IFERROR(IF($AJ231&gt;=1,VLOOKUP($C231,'R-7'!$H$9:$AD$1008,14,0),""),"")</f>
        <v/>
      </c>
      <c r="AX231" s="844"/>
      <c r="AY231" s="844"/>
      <c r="AZ231" s="844"/>
      <c r="BA231" s="844"/>
      <c r="BB231" s="844"/>
      <c r="BC231" s="844"/>
      <c r="BD231" s="844"/>
      <c r="BE231" s="241">
        <f t="shared" si="151"/>
        <v>0</v>
      </c>
      <c r="BF231" s="845">
        <f>IFERROR(IF($BE231&gt;=1,VLOOKUP($D231,'R-8'!$G$13:$AG$1012,2,0),0),0)</f>
        <v>0</v>
      </c>
      <c r="BG231" s="845"/>
      <c r="BH231" s="845"/>
      <c r="BI231" s="846" t="str">
        <f>IFERROR(IF($BE231&gt;=1,VLOOKUP($D231,'R-8'!$G$13:$AG$1012,3,0),""),"")</f>
        <v/>
      </c>
      <c r="BJ231" s="847"/>
      <c r="BK231" s="847"/>
      <c r="BL231" s="848"/>
      <c r="BM231" s="844" t="str">
        <f>IFERROR(IF($BE231&gt;=1,VLOOKUP($D231,'R-8'!$G$13:$AG$1012,5,0),""),"")</f>
        <v/>
      </c>
      <c r="BN231" s="844"/>
      <c r="BO231" s="844" t="str">
        <f>IFERROR(IF($BE231&gt;=1,VLOOKUP($D231,'R-8'!$G$13:$AG$1012,6,0),""),"")</f>
        <v/>
      </c>
      <c r="BP231" s="844"/>
      <c r="BQ231" s="846" t="str">
        <f>IFERROR(IF($BE231&gt;=1,VLOOKUP($D231,'R-8'!$G$13:$AG$1012,2,0),""),"")</f>
        <v/>
      </c>
      <c r="BR231" s="847"/>
      <c r="BS231" s="848"/>
      <c r="BT231" s="844"/>
      <c r="BU231" s="844"/>
      <c r="BV231" s="844"/>
      <c r="BW231" s="844"/>
      <c r="BX231" s="844"/>
      <c r="BY231" s="844"/>
      <c r="BZ231" s="241">
        <f t="shared" si="152"/>
        <v>0</v>
      </c>
      <c r="CA231" s="845">
        <f>IFERROR(IF($BZ231&gt;=1,VLOOKUP($E231,'R-8क'!$G$10:$AA$1009,2,0),0),0)</f>
        <v>0</v>
      </c>
      <c r="CB231" s="845"/>
      <c r="CC231" s="845"/>
      <c r="CD231" s="846" t="str">
        <f>IFERROR(IF($BZ231&gt;=1,VLOOKUP($E231,'R-8क'!$G$10:$AA$1009,3,0),""),"")</f>
        <v/>
      </c>
      <c r="CE231" s="847"/>
      <c r="CF231" s="848"/>
      <c r="CG231" s="846" t="str">
        <f>IFERROR(IF($BZ231&gt;=1,VLOOKUP($E231,'R-8क'!$G$10:$AA$1009,4,0),""),"")</f>
        <v/>
      </c>
      <c r="CH231" s="847"/>
      <c r="CI231" s="847"/>
      <c r="CJ231" s="848"/>
      <c r="CK231" s="242" t="str">
        <f>IFERROR(IF($BZ231&gt;=1,VLOOKUP($E231,'R-8क'!$G$10:$AA$1009,6,0),""),"")</f>
        <v/>
      </c>
      <c r="CL231" s="243" t="str">
        <f>IFERROR(IF($BZ231&gt;=1,VLOOKUP($E231,'R-8क'!$G$10:$AA$1009,7,0),""),"")</f>
        <v/>
      </c>
      <c r="CM231" s="544" t="str">
        <f>IFERROR(IF($BZ231&gt;=1,VLOOKUP($E231,'R-8क'!$G$10:$AA$1009,8,0),""),"")</f>
        <v/>
      </c>
      <c r="CN231" s="545"/>
      <c r="CO231" s="849"/>
      <c r="CP231" s="850" t="str">
        <f>IFERROR(IF($BZ231&gt;=1,VLOOKUP($E231,'R-8क'!$G$10:$AA$1009,16,0),""),"")</f>
        <v/>
      </c>
      <c r="CQ231" s="850"/>
      <c r="CR231" s="850"/>
      <c r="CS231" s="851"/>
      <c r="CT231" s="85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239"/>
      <c r="DU231" s="4">
        <f t="shared" si="139"/>
        <v>200</v>
      </c>
      <c r="DV231" s="4">
        <f t="shared" si="140"/>
        <v>0</v>
      </c>
      <c r="DW231" s="4">
        <f t="shared" si="141"/>
        <v>0</v>
      </c>
      <c r="DX231" s="4">
        <f t="shared" si="142"/>
        <v>0</v>
      </c>
    </row>
    <row r="232" spans="1:128" x14ac:dyDescent="0.25">
      <c r="F232" s="4">
        <f t="shared" si="147"/>
        <v>0</v>
      </c>
      <c r="G232" s="4">
        <f t="shared" si="144"/>
        <v>0</v>
      </c>
      <c r="H232" s="4">
        <f t="shared" si="145"/>
        <v>0</v>
      </c>
      <c r="I232" s="4">
        <f t="shared" si="146"/>
        <v>0</v>
      </c>
      <c r="O232" s="31"/>
      <c r="P232" s="31"/>
      <c r="Q232" s="31"/>
      <c r="R232" s="31"/>
      <c r="S232" s="31"/>
      <c r="T232" s="31"/>
      <c r="U232" s="31"/>
      <c r="V232" s="31"/>
      <c r="W232" s="31"/>
      <c r="X232" s="31"/>
      <c r="Y232" s="31"/>
      <c r="Z232" s="31"/>
      <c r="AA232" s="31"/>
      <c r="AB232" s="31"/>
      <c r="AC232" s="31"/>
      <c r="AD232" s="842" t="s">
        <v>361</v>
      </c>
      <c r="AE232" s="842"/>
      <c r="AF232" s="842"/>
      <c r="AG232" s="842" t="s">
        <v>362</v>
      </c>
      <c r="AH232" s="842"/>
      <c r="AI232" s="842"/>
      <c r="AJ232" s="31"/>
      <c r="AK232" s="31"/>
      <c r="AL232" s="31"/>
      <c r="AM232" s="31"/>
      <c r="AN232" s="31"/>
      <c r="AO232" s="31"/>
      <c r="AP232" s="31"/>
      <c r="AQ232" s="31"/>
      <c r="AR232" s="31"/>
      <c r="AS232" s="31"/>
      <c r="AT232" s="31"/>
      <c r="AU232" s="31"/>
      <c r="AV232" s="31"/>
      <c r="AW232" s="31"/>
      <c r="AX232" s="31"/>
      <c r="AY232" s="946" t="s">
        <v>361</v>
      </c>
      <c r="AZ232" s="946"/>
      <c r="BA232" s="946"/>
      <c r="BB232" s="946" t="s">
        <v>362</v>
      </c>
      <c r="BC232" s="946"/>
      <c r="BD232" s="946"/>
      <c r="BE232" s="31"/>
      <c r="BF232" s="31"/>
      <c r="BG232" s="31"/>
      <c r="BH232" s="31"/>
      <c r="BI232" s="31"/>
      <c r="BJ232" s="31"/>
      <c r="BK232" s="31"/>
      <c r="BL232" s="31"/>
      <c r="BM232" s="31"/>
      <c r="BN232" s="31"/>
      <c r="BO232" s="31"/>
      <c r="BP232" s="31"/>
      <c r="BQ232" s="31"/>
      <c r="BR232" s="31"/>
      <c r="BS232" s="31"/>
      <c r="BT232" s="946" t="s">
        <v>361</v>
      </c>
      <c r="BU232" s="946"/>
      <c r="BV232" s="946"/>
      <c r="BW232" s="946" t="s">
        <v>362</v>
      </c>
      <c r="BX232" s="946"/>
      <c r="BY232" s="946"/>
      <c r="BZ232" s="31"/>
      <c r="CA232" s="31"/>
      <c r="CB232" s="31"/>
      <c r="CC232" s="31"/>
      <c r="CD232" s="31"/>
      <c r="CE232" s="31"/>
      <c r="CF232" s="31"/>
      <c r="CG232" s="31"/>
      <c r="CH232" s="31"/>
      <c r="CI232" s="31"/>
      <c r="CJ232" s="31"/>
      <c r="CK232" s="31"/>
      <c r="CL232" s="31"/>
      <c r="CM232" s="31"/>
      <c r="CN232" s="31"/>
      <c r="CO232" s="946" t="s">
        <v>361</v>
      </c>
      <c r="CP232" s="946"/>
      <c r="CQ232" s="946"/>
      <c r="CR232" s="946" t="s">
        <v>362</v>
      </c>
      <c r="CS232" s="946"/>
      <c r="CT232" s="946"/>
      <c r="CU232" s="31"/>
      <c r="CV232" s="31"/>
      <c r="CW232" s="31"/>
      <c r="CX232" s="31"/>
      <c r="CY232" s="31"/>
      <c r="CZ232" s="31"/>
      <c r="DA232" s="31"/>
      <c r="DB232" s="31"/>
      <c r="DC232" s="31"/>
      <c r="DD232" s="31"/>
      <c r="DE232" s="31"/>
      <c r="DF232" s="31"/>
      <c r="DG232" s="31"/>
      <c r="DH232" s="31"/>
      <c r="DI232" s="31"/>
      <c r="DJ232" s="31"/>
      <c r="DK232" s="31"/>
      <c r="DL232" s="31"/>
      <c r="DM232" s="31"/>
      <c r="DN232" s="31"/>
      <c r="DO232" s="31"/>
      <c r="DP232" s="239"/>
      <c r="DU232" s="4">
        <f t="shared" si="139"/>
        <v>200</v>
      </c>
      <c r="DV232" s="4">
        <f t="shared" si="140"/>
        <v>0</v>
      </c>
      <c r="DW232" s="4">
        <f t="shared" si="141"/>
        <v>0</v>
      </c>
      <c r="DX232" s="4">
        <f t="shared" si="142"/>
        <v>0</v>
      </c>
    </row>
    <row r="233" spans="1:128" x14ac:dyDescent="0.25">
      <c r="F233" s="4">
        <f t="shared" si="147"/>
        <v>0</v>
      </c>
      <c r="G233" s="4">
        <f t="shared" si="144"/>
        <v>0</v>
      </c>
      <c r="H233" s="4">
        <f t="shared" si="145"/>
        <v>0</v>
      </c>
      <c r="I233" s="4">
        <f t="shared" si="146"/>
        <v>0</v>
      </c>
      <c r="O233" s="31"/>
      <c r="P233" s="31"/>
      <c r="Q233" s="31"/>
      <c r="R233" s="31"/>
      <c r="S233" s="31"/>
      <c r="T233" s="31"/>
      <c r="U233" s="31"/>
      <c r="V233" s="31"/>
      <c r="W233" s="31"/>
      <c r="X233" s="31"/>
      <c r="Y233" s="31"/>
      <c r="Z233" s="31"/>
      <c r="AA233" s="31"/>
      <c r="AB233" s="31"/>
      <c r="AC233" s="31"/>
      <c r="AD233" s="842"/>
      <c r="AE233" s="842"/>
      <c r="AF233" s="842"/>
      <c r="AG233" s="842"/>
      <c r="AH233" s="842"/>
      <c r="AI233" s="842"/>
      <c r="AJ233" s="31"/>
      <c r="AK233" s="31"/>
      <c r="AL233" s="31"/>
      <c r="AM233" s="31"/>
      <c r="AN233" s="31"/>
      <c r="AO233" s="31"/>
      <c r="AP233" s="31"/>
      <c r="AQ233" s="31"/>
      <c r="AR233" s="31"/>
      <c r="AS233" s="31"/>
      <c r="AT233" s="31"/>
      <c r="AU233" s="31"/>
      <c r="AV233" s="31"/>
      <c r="AW233" s="31"/>
      <c r="AX233" s="31"/>
      <c r="AY233" s="946"/>
      <c r="AZ233" s="946"/>
      <c r="BA233" s="946"/>
      <c r="BB233" s="946"/>
      <c r="BC233" s="946"/>
      <c r="BD233" s="946"/>
      <c r="BE233" s="31"/>
      <c r="BF233" s="31"/>
      <c r="BG233" s="31"/>
      <c r="BH233" s="31"/>
      <c r="BI233" s="31"/>
      <c r="BJ233" s="31"/>
      <c r="BK233" s="31"/>
      <c r="BL233" s="31"/>
      <c r="BM233" s="31"/>
      <c r="BN233" s="31"/>
      <c r="BO233" s="31"/>
      <c r="BP233" s="31"/>
      <c r="BQ233" s="31"/>
      <c r="BR233" s="31"/>
      <c r="BS233" s="31"/>
      <c r="BT233" s="946"/>
      <c r="BU233" s="946"/>
      <c r="BV233" s="946"/>
      <c r="BW233" s="946"/>
      <c r="BX233" s="946"/>
      <c r="BY233" s="946"/>
      <c r="BZ233" s="31"/>
      <c r="CA233" s="31"/>
      <c r="CB233" s="31"/>
      <c r="CC233" s="31"/>
      <c r="CD233" s="31"/>
      <c r="CE233" s="31"/>
      <c r="CF233" s="31"/>
      <c r="CG233" s="31"/>
      <c r="CH233" s="31"/>
      <c r="CI233" s="31"/>
      <c r="CJ233" s="31"/>
      <c r="CK233" s="31"/>
      <c r="CL233" s="31"/>
      <c r="CM233" s="31"/>
      <c r="CN233" s="31"/>
      <c r="CO233" s="946"/>
      <c r="CP233" s="946"/>
      <c r="CQ233" s="946"/>
      <c r="CR233" s="946"/>
      <c r="CS233" s="946"/>
      <c r="CT233" s="946"/>
      <c r="CU233" s="31"/>
      <c r="CV233" s="31"/>
      <c r="CW233" s="31"/>
      <c r="CX233" s="31"/>
      <c r="CY233" s="31"/>
      <c r="CZ233" s="31"/>
      <c r="DA233" s="31"/>
      <c r="DB233" s="31"/>
      <c r="DC233" s="31"/>
      <c r="DD233" s="31"/>
      <c r="DE233" s="31"/>
      <c r="DF233" s="31"/>
      <c r="DG233" s="31"/>
      <c r="DH233" s="31"/>
      <c r="DI233" s="31"/>
      <c r="DJ233" s="31"/>
      <c r="DK233" s="31"/>
      <c r="DL233" s="31"/>
      <c r="DM233" s="31"/>
      <c r="DN233" s="31"/>
      <c r="DO233" s="31"/>
      <c r="DP233" s="239"/>
      <c r="DU233" s="4">
        <f t="shared" si="139"/>
        <v>200</v>
      </c>
      <c r="DV233" s="4">
        <f t="shared" si="140"/>
        <v>0</v>
      </c>
      <c r="DW233" s="4">
        <f t="shared" si="141"/>
        <v>0</v>
      </c>
      <c r="DX233" s="4">
        <f t="shared" si="142"/>
        <v>0</v>
      </c>
    </row>
    <row r="234" spans="1:128" x14ac:dyDescent="0.25">
      <c r="F234" s="4">
        <f t="shared" si="147"/>
        <v>0</v>
      </c>
      <c r="G234" s="4">
        <f t="shared" si="144"/>
        <v>0</v>
      </c>
      <c r="H234" s="4">
        <f t="shared" si="145"/>
        <v>0</v>
      </c>
      <c r="I234" s="4">
        <f t="shared" si="146"/>
        <v>0</v>
      </c>
      <c r="O234" s="31"/>
      <c r="P234" s="31"/>
      <c r="Q234" s="31"/>
      <c r="R234" s="31"/>
      <c r="S234" s="31"/>
      <c r="T234" s="31"/>
      <c r="U234" s="31"/>
      <c r="V234" s="31"/>
      <c r="W234" s="31"/>
      <c r="X234" s="31"/>
      <c r="Y234" s="31"/>
      <c r="Z234" s="31"/>
      <c r="AA234" s="31"/>
      <c r="AB234" s="31"/>
      <c r="AC234" s="31"/>
      <c r="AD234" s="842"/>
      <c r="AE234" s="842"/>
      <c r="AF234" s="842"/>
      <c r="AG234" s="842"/>
      <c r="AH234" s="842"/>
      <c r="AI234" s="842"/>
      <c r="AJ234" s="31"/>
      <c r="AK234" s="31"/>
      <c r="AL234" s="31"/>
      <c r="AM234" s="31"/>
      <c r="AN234" s="31"/>
      <c r="AO234" s="31"/>
      <c r="AP234" s="31"/>
      <c r="AQ234" s="31"/>
      <c r="AR234" s="31"/>
      <c r="AS234" s="31"/>
      <c r="AT234" s="31"/>
      <c r="AU234" s="31"/>
      <c r="AV234" s="31"/>
      <c r="AW234" s="31"/>
      <c r="AX234" s="31"/>
      <c r="AY234" s="946"/>
      <c r="AZ234" s="946"/>
      <c r="BA234" s="946"/>
      <c r="BB234" s="946"/>
      <c r="BC234" s="946"/>
      <c r="BD234" s="946"/>
      <c r="BE234" s="31"/>
      <c r="BF234" s="31"/>
      <c r="BG234" s="31"/>
      <c r="BH234" s="31"/>
      <c r="BI234" s="31"/>
      <c r="BJ234" s="31"/>
      <c r="BK234" s="31"/>
      <c r="BL234" s="31"/>
      <c r="BM234" s="31"/>
      <c r="BN234" s="31"/>
      <c r="BO234" s="31"/>
      <c r="BP234" s="31"/>
      <c r="BQ234" s="31"/>
      <c r="BR234" s="31"/>
      <c r="BS234" s="31"/>
      <c r="BT234" s="946"/>
      <c r="BU234" s="946"/>
      <c r="BV234" s="946"/>
      <c r="BW234" s="946"/>
      <c r="BX234" s="946"/>
      <c r="BY234" s="946"/>
      <c r="BZ234" s="31"/>
      <c r="CA234" s="31"/>
      <c r="CB234" s="31"/>
      <c r="CC234" s="31"/>
      <c r="CD234" s="31"/>
      <c r="CE234" s="31"/>
      <c r="CF234" s="31"/>
      <c r="CG234" s="31"/>
      <c r="CH234" s="31"/>
      <c r="CI234" s="31"/>
      <c r="CJ234" s="31"/>
      <c r="CK234" s="31"/>
      <c r="CL234" s="31"/>
      <c r="CM234" s="31"/>
      <c r="CN234" s="31"/>
      <c r="CO234" s="946"/>
      <c r="CP234" s="946"/>
      <c r="CQ234" s="946"/>
      <c r="CR234" s="946"/>
      <c r="CS234" s="946"/>
      <c r="CT234" s="946"/>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239"/>
      <c r="DU234" s="4">
        <f t="shared" si="139"/>
        <v>200</v>
      </c>
      <c r="DV234" s="4">
        <f t="shared" si="140"/>
        <v>0</v>
      </c>
      <c r="DW234" s="4">
        <f t="shared" si="141"/>
        <v>0</v>
      </c>
      <c r="DX234" s="4">
        <f t="shared" si="142"/>
        <v>0</v>
      </c>
    </row>
    <row r="235" spans="1:128" x14ac:dyDescent="0.25">
      <c r="F235" s="4">
        <f t="shared" si="147"/>
        <v>0</v>
      </c>
      <c r="G235" s="4">
        <f t="shared" si="144"/>
        <v>0</v>
      </c>
      <c r="H235" s="4">
        <f t="shared" si="145"/>
        <v>0</v>
      </c>
      <c r="I235" s="4">
        <f t="shared" si="146"/>
        <v>0</v>
      </c>
      <c r="O235" s="839" t="str">
        <f>IF(O206&gt;=1,O196,"")</f>
        <v/>
      </c>
      <c r="P235" s="839"/>
      <c r="Q235" s="839"/>
      <c r="R235" s="839"/>
      <c r="S235" s="839"/>
      <c r="T235" s="839"/>
      <c r="U235" s="839"/>
      <c r="V235" s="839"/>
      <c r="W235" s="839"/>
      <c r="X235" s="839"/>
      <c r="Y235" s="839"/>
      <c r="Z235" s="839"/>
      <c r="AA235" s="839"/>
      <c r="AB235" s="839"/>
      <c r="AC235" s="840"/>
      <c r="AD235" s="842"/>
      <c r="AE235" s="842"/>
      <c r="AF235" s="842"/>
      <c r="AG235" s="842"/>
      <c r="AH235" s="842"/>
      <c r="AI235" s="842"/>
      <c r="AJ235" s="839" t="str">
        <f>IF(AJ206&gt;=1,O235,"")</f>
        <v/>
      </c>
      <c r="AK235" s="839"/>
      <c r="AL235" s="839"/>
      <c r="AM235" s="839"/>
      <c r="AN235" s="839"/>
      <c r="AO235" s="839"/>
      <c r="AP235" s="839"/>
      <c r="AQ235" s="839"/>
      <c r="AR235" s="839"/>
      <c r="AS235" s="839"/>
      <c r="AT235" s="839"/>
      <c r="AU235" s="839"/>
      <c r="AV235" s="839"/>
      <c r="AW235" s="839"/>
      <c r="AX235" s="840"/>
      <c r="AY235" s="946"/>
      <c r="AZ235" s="946"/>
      <c r="BA235" s="946"/>
      <c r="BB235" s="946"/>
      <c r="BC235" s="946"/>
      <c r="BD235" s="946"/>
      <c r="BE235" s="839" t="str">
        <f>IF(BE206&gt;=1,AJ235,"")</f>
        <v/>
      </c>
      <c r="BF235" s="839"/>
      <c r="BG235" s="839"/>
      <c r="BH235" s="839"/>
      <c r="BI235" s="839"/>
      <c r="BJ235" s="839"/>
      <c r="BK235" s="839"/>
      <c r="BL235" s="839"/>
      <c r="BM235" s="839"/>
      <c r="BN235" s="839"/>
      <c r="BO235" s="839"/>
      <c r="BP235" s="839"/>
      <c r="BQ235" s="839"/>
      <c r="BR235" s="839"/>
      <c r="BS235" s="840"/>
      <c r="BT235" s="946"/>
      <c r="BU235" s="946"/>
      <c r="BV235" s="946"/>
      <c r="BW235" s="946"/>
      <c r="BX235" s="946"/>
      <c r="BY235" s="946"/>
      <c r="BZ235" s="839" t="str">
        <f>IF(BZ206&gt;=1,BE235,"")</f>
        <v/>
      </c>
      <c r="CA235" s="839"/>
      <c r="CB235" s="839"/>
      <c r="CC235" s="839"/>
      <c r="CD235" s="839"/>
      <c r="CE235" s="839"/>
      <c r="CF235" s="839"/>
      <c r="CG235" s="839"/>
      <c r="CH235" s="839"/>
      <c r="CI235" s="839"/>
      <c r="CJ235" s="839"/>
      <c r="CK235" s="839"/>
      <c r="CL235" s="839"/>
      <c r="CM235" s="839"/>
      <c r="CN235" s="840"/>
      <c r="CO235" s="946"/>
      <c r="CP235" s="946"/>
      <c r="CQ235" s="946"/>
      <c r="CR235" s="946"/>
      <c r="CS235" s="946"/>
      <c r="CT235" s="946"/>
      <c r="CU235" s="31"/>
      <c r="CV235" s="31"/>
      <c r="CW235" s="31"/>
      <c r="CX235" s="31"/>
      <c r="CY235" s="31"/>
      <c r="CZ235" s="31"/>
      <c r="DA235" s="31"/>
      <c r="DB235" s="31"/>
      <c r="DC235" s="31"/>
      <c r="DD235" s="31"/>
      <c r="DE235" s="31"/>
      <c r="DF235" s="31"/>
      <c r="DG235" s="31"/>
      <c r="DH235" s="31"/>
      <c r="DI235" s="31"/>
      <c r="DJ235" s="31"/>
      <c r="DK235" s="31"/>
      <c r="DL235" s="31"/>
      <c r="DM235" s="31"/>
      <c r="DN235" s="31"/>
      <c r="DO235" s="31"/>
      <c r="DP235" s="239"/>
      <c r="DU235" s="4">
        <f t="shared" si="139"/>
        <v>200</v>
      </c>
      <c r="DV235" s="4">
        <f t="shared" si="140"/>
        <v>0</v>
      </c>
      <c r="DW235" s="4">
        <f t="shared" si="141"/>
        <v>0</v>
      </c>
      <c r="DX235" s="4">
        <f t="shared" si="142"/>
        <v>0</v>
      </c>
    </row>
    <row r="236" spans="1:128" x14ac:dyDescent="0.25">
      <c r="F236" s="4">
        <f t="shared" si="147"/>
        <v>0</v>
      </c>
      <c r="G236" s="4">
        <f t="shared" si="144"/>
        <v>0</v>
      </c>
      <c r="H236" s="4">
        <f t="shared" si="145"/>
        <v>0</v>
      </c>
      <c r="I236" s="4">
        <f t="shared" si="146"/>
        <v>0</v>
      </c>
      <c r="O236" s="839" t="str">
        <f>IF(O206&gt;=1,O197,"")</f>
        <v/>
      </c>
      <c r="P236" s="839"/>
      <c r="Q236" s="839"/>
      <c r="R236" s="839"/>
      <c r="S236" s="839"/>
      <c r="T236" s="839"/>
      <c r="U236" s="839"/>
      <c r="V236" s="839"/>
      <c r="W236" s="839"/>
      <c r="X236" s="839"/>
      <c r="Y236" s="839"/>
      <c r="Z236" s="839"/>
      <c r="AA236" s="839"/>
      <c r="AB236" s="839"/>
      <c r="AC236" s="840"/>
      <c r="AD236" s="842"/>
      <c r="AE236" s="842"/>
      <c r="AF236" s="842"/>
      <c r="AG236" s="842"/>
      <c r="AH236" s="842"/>
      <c r="AI236" s="842"/>
      <c r="AJ236" s="839" t="str">
        <f>IF(AJ206&gt;=1,O236,"")</f>
        <v/>
      </c>
      <c r="AK236" s="839"/>
      <c r="AL236" s="839"/>
      <c r="AM236" s="839"/>
      <c r="AN236" s="839"/>
      <c r="AO236" s="839"/>
      <c r="AP236" s="839"/>
      <c r="AQ236" s="839"/>
      <c r="AR236" s="839"/>
      <c r="AS236" s="839"/>
      <c r="AT236" s="839"/>
      <c r="AU236" s="839"/>
      <c r="AV236" s="839"/>
      <c r="AW236" s="839"/>
      <c r="AX236" s="840"/>
      <c r="AY236" s="946"/>
      <c r="AZ236" s="946"/>
      <c r="BA236" s="946"/>
      <c r="BB236" s="946"/>
      <c r="BC236" s="946"/>
      <c r="BD236" s="946"/>
      <c r="BE236" s="839" t="str">
        <f>IF(BE206&gt;=1,AJ236,"")</f>
        <v/>
      </c>
      <c r="BF236" s="839"/>
      <c r="BG236" s="839"/>
      <c r="BH236" s="839"/>
      <c r="BI236" s="839"/>
      <c r="BJ236" s="839"/>
      <c r="BK236" s="839"/>
      <c r="BL236" s="839"/>
      <c r="BM236" s="839"/>
      <c r="BN236" s="839"/>
      <c r="BO236" s="839"/>
      <c r="BP236" s="839"/>
      <c r="BQ236" s="839"/>
      <c r="BR236" s="839"/>
      <c r="BS236" s="840"/>
      <c r="BT236" s="946"/>
      <c r="BU236" s="946"/>
      <c r="BV236" s="946"/>
      <c r="BW236" s="946"/>
      <c r="BX236" s="946"/>
      <c r="BY236" s="946"/>
      <c r="BZ236" s="839" t="str">
        <f>IF(BZ206&gt;=1,BE236,"")</f>
        <v/>
      </c>
      <c r="CA236" s="839"/>
      <c r="CB236" s="839"/>
      <c r="CC236" s="839"/>
      <c r="CD236" s="839"/>
      <c r="CE236" s="839"/>
      <c r="CF236" s="839"/>
      <c r="CG236" s="839"/>
      <c r="CH236" s="839"/>
      <c r="CI236" s="839"/>
      <c r="CJ236" s="839"/>
      <c r="CK236" s="839"/>
      <c r="CL236" s="839"/>
      <c r="CM236" s="839"/>
      <c r="CN236" s="840"/>
      <c r="CO236" s="946"/>
      <c r="CP236" s="946"/>
      <c r="CQ236" s="946"/>
      <c r="CR236" s="946"/>
      <c r="CS236" s="946"/>
      <c r="CT236" s="946"/>
      <c r="CU236" s="31"/>
      <c r="CV236" s="31"/>
      <c r="CW236" s="31"/>
      <c r="CX236" s="31"/>
      <c r="CY236" s="31"/>
      <c r="CZ236" s="31"/>
      <c r="DA236" s="31"/>
      <c r="DB236" s="31"/>
      <c r="DC236" s="31"/>
      <c r="DD236" s="31"/>
      <c r="DE236" s="31"/>
      <c r="DF236" s="31"/>
      <c r="DG236" s="31"/>
      <c r="DH236" s="31"/>
      <c r="DI236" s="31"/>
      <c r="DJ236" s="31"/>
      <c r="DK236" s="31"/>
      <c r="DL236" s="31"/>
      <c r="DM236" s="31"/>
      <c r="DN236" s="31"/>
      <c r="DO236" s="31"/>
      <c r="DP236" s="239"/>
      <c r="DU236" s="4">
        <f t="shared" si="139"/>
        <v>200</v>
      </c>
      <c r="DV236" s="4">
        <f t="shared" si="140"/>
        <v>0</v>
      </c>
      <c r="DW236" s="4">
        <f t="shared" si="141"/>
        <v>0</v>
      </c>
      <c r="DX236" s="4">
        <f t="shared" si="142"/>
        <v>0</v>
      </c>
    </row>
    <row r="237" spans="1:128" x14ac:dyDescent="0.25">
      <c r="F237" s="4">
        <f t="shared" si="147"/>
        <v>0</v>
      </c>
      <c r="G237" s="4">
        <f t="shared" si="144"/>
        <v>0</v>
      </c>
      <c r="H237" s="4">
        <f t="shared" si="145"/>
        <v>0</v>
      </c>
      <c r="I237" s="4">
        <f t="shared" si="146"/>
        <v>0</v>
      </c>
      <c r="O237" s="839" t="str">
        <f>IF(O206&gt;=1,O198,"")</f>
        <v/>
      </c>
      <c r="P237" s="839"/>
      <c r="Q237" s="839"/>
      <c r="R237" s="839"/>
      <c r="S237" s="839"/>
      <c r="T237" s="839"/>
      <c r="U237" s="839"/>
      <c r="V237" s="839"/>
      <c r="W237" s="839"/>
      <c r="X237" s="839"/>
      <c r="Y237" s="839"/>
      <c r="Z237" s="839"/>
      <c r="AA237" s="839"/>
      <c r="AB237" s="839"/>
      <c r="AC237" s="840"/>
      <c r="AD237" s="843"/>
      <c r="AE237" s="843"/>
      <c r="AF237" s="843"/>
      <c r="AG237" s="843"/>
      <c r="AH237" s="843"/>
      <c r="AI237" s="843"/>
      <c r="AJ237" s="839" t="str">
        <f>IF(AJ206&gt;=1,O237,"")</f>
        <v/>
      </c>
      <c r="AK237" s="839"/>
      <c r="AL237" s="839"/>
      <c r="AM237" s="839"/>
      <c r="AN237" s="839"/>
      <c r="AO237" s="839"/>
      <c r="AP237" s="839"/>
      <c r="AQ237" s="839"/>
      <c r="AR237" s="839"/>
      <c r="AS237" s="839"/>
      <c r="AT237" s="839"/>
      <c r="AU237" s="839"/>
      <c r="AV237" s="839"/>
      <c r="AW237" s="839"/>
      <c r="AX237" s="840"/>
      <c r="AY237" s="843"/>
      <c r="AZ237" s="843"/>
      <c r="BA237" s="843"/>
      <c r="BB237" s="843"/>
      <c r="BC237" s="843"/>
      <c r="BD237" s="843"/>
      <c r="BE237" s="839" t="str">
        <f>IF(BE206&gt;=1,AJ237,"")</f>
        <v/>
      </c>
      <c r="BF237" s="839"/>
      <c r="BG237" s="839"/>
      <c r="BH237" s="839"/>
      <c r="BI237" s="839"/>
      <c r="BJ237" s="839"/>
      <c r="BK237" s="839"/>
      <c r="BL237" s="839"/>
      <c r="BM237" s="839"/>
      <c r="BN237" s="839"/>
      <c r="BO237" s="839"/>
      <c r="BP237" s="839"/>
      <c r="BQ237" s="839"/>
      <c r="BR237" s="839"/>
      <c r="BS237" s="840"/>
      <c r="BT237" s="843"/>
      <c r="BU237" s="843"/>
      <c r="BV237" s="843"/>
      <c r="BW237" s="843"/>
      <c r="BX237" s="843"/>
      <c r="BY237" s="843"/>
      <c r="BZ237" s="839" t="str">
        <f>IF(BZ206&gt;=1,BE237,"")</f>
        <v/>
      </c>
      <c r="CA237" s="839"/>
      <c r="CB237" s="839"/>
      <c r="CC237" s="839"/>
      <c r="CD237" s="839"/>
      <c r="CE237" s="839"/>
      <c r="CF237" s="839"/>
      <c r="CG237" s="839"/>
      <c r="CH237" s="839"/>
      <c r="CI237" s="839"/>
      <c r="CJ237" s="839"/>
      <c r="CK237" s="839"/>
      <c r="CL237" s="839"/>
      <c r="CM237" s="839"/>
      <c r="CN237" s="840"/>
      <c r="CO237" s="843"/>
      <c r="CP237" s="843"/>
      <c r="CQ237" s="843"/>
      <c r="CR237" s="843"/>
      <c r="CS237" s="843"/>
      <c r="CT237" s="843"/>
      <c r="CU237" s="31"/>
      <c r="CV237" s="31"/>
      <c r="CW237" s="31"/>
      <c r="CX237" s="31"/>
      <c r="CY237" s="31"/>
      <c r="CZ237" s="31"/>
      <c r="DA237" s="31"/>
      <c r="DB237" s="31"/>
      <c r="DC237" s="31"/>
      <c r="DD237" s="31"/>
      <c r="DE237" s="31"/>
      <c r="DF237" s="31"/>
      <c r="DG237" s="31"/>
      <c r="DH237" s="31"/>
      <c r="DI237" s="31"/>
      <c r="DJ237" s="31"/>
      <c r="DK237" s="31"/>
      <c r="DL237" s="31"/>
      <c r="DM237" s="31"/>
      <c r="DN237" s="31"/>
      <c r="DO237" s="31"/>
      <c r="DP237" s="239"/>
      <c r="DU237" s="4">
        <f t="shared" si="139"/>
        <v>200</v>
      </c>
      <c r="DV237" s="4">
        <f t="shared" si="140"/>
        <v>0</v>
      </c>
      <c r="DW237" s="4">
        <f t="shared" si="141"/>
        <v>0</v>
      </c>
      <c r="DX237" s="4">
        <f t="shared" si="142"/>
        <v>0</v>
      </c>
    </row>
    <row r="238" spans="1:128" ht="18.75" x14ac:dyDescent="0.25">
      <c r="F238" s="4">
        <f t="shared" si="147"/>
        <v>0</v>
      </c>
      <c r="G238" s="4">
        <f t="shared" si="144"/>
        <v>0</v>
      </c>
      <c r="H238" s="4">
        <f t="shared" si="145"/>
        <v>0</v>
      </c>
      <c r="I238" s="4">
        <f t="shared" si="146"/>
        <v>0</v>
      </c>
      <c r="O238" s="244"/>
      <c r="P238" s="244"/>
      <c r="Q238" s="244"/>
      <c r="R238" s="244"/>
      <c r="S238" s="244"/>
      <c r="T238" s="244"/>
      <c r="U238" s="244"/>
      <c r="V238" s="244"/>
      <c r="W238" s="244"/>
      <c r="X238" s="244"/>
      <c r="Y238" s="244"/>
      <c r="Z238" s="244"/>
      <c r="AA238" s="244"/>
      <c r="AB238" s="244"/>
      <c r="AC238" s="244"/>
      <c r="AD238" s="843"/>
      <c r="AE238" s="843"/>
      <c r="AF238" s="843"/>
      <c r="AG238" s="843"/>
      <c r="AH238" s="843"/>
      <c r="AI238" s="843"/>
      <c r="AJ238" s="244"/>
      <c r="AK238" s="244"/>
      <c r="AL238" s="244"/>
      <c r="AM238" s="244"/>
      <c r="AN238" s="244"/>
      <c r="AO238" s="244"/>
      <c r="AP238" s="244"/>
      <c r="AQ238" s="244"/>
      <c r="AR238" s="244"/>
      <c r="AS238" s="244"/>
      <c r="AT238" s="244"/>
      <c r="AU238" s="244"/>
      <c r="AV238" s="244"/>
      <c r="AW238" s="244"/>
      <c r="AX238" s="244"/>
      <c r="AY238" s="843"/>
      <c r="AZ238" s="843"/>
      <c r="BA238" s="843"/>
      <c r="BB238" s="843"/>
      <c r="BC238" s="843"/>
      <c r="BD238" s="843"/>
      <c r="BE238" s="244"/>
      <c r="BF238" s="244"/>
      <c r="BG238" s="244"/>
      <c r="BH238" s="244"/>
      <c r="BI238" s="244"/>
      <c r="BJ238" s="244"/>
      <c r="BK238" s="244"/>
      <c r="BL238" s="244"/>
      <c r="BM238" s="244"/>
      <c r="BN238" s="244"/>
      <c r="BO238" s="244"/>
      <c r="BP238" s="244"/>
      <c r="BQ238" s="244"/>
      <c r="BR238" s="244"/>
      <c r="BS238" s="244"/>
      <c r="BT238" s="843"/>
      <c r="BU238" s="843"/>
      <c r="BV238" s="843"/>
      <c r="BW238" s="843"/>
      <c r="BX238" s="843"/>
      <c r="BY238" s="843"/>
      <c r="BZ238" s="244"/>
      <c r="CA238" s="244"/>
      <c r="CB238" s="244"/>
      <c r="CC238" s="244"/>
      <c r="CD238" s="244"/>
      <c r="CE238" s="244"/>
      <c r="CF238" s="244"/>
      <c r="CG238" s="244"/>
      <c r="CH238" s="244"/>
      <c r="CI238" s="244"/>
      <c r="CJ238" s="244"/>
      <c r="CK238" s="244"/>
      <c r="CL238" s="244"/>
      <c r="CM238" s="244"/>
      <c r="CN238" s="244"/>
      <c r="CO238" s="843"/>
      <c r="CP238" s="843"/>
      <c r="CQ238" s="843"/>
      <c r="CR238" s="843"/>
      <c r="CS238" s="843"/>
      <c r="CT238" s="843"/>
      <c r="CU238" s="31"/>
      <c r="CV238" s="31"/>
      <c r="CW238" s="31"/>
      <c r="CX238" s="31"/>
      <c r="CY238" s="31"/>
      <c r="CZ238" s="31"/>
      <c r="DA238" s="31"/>
      <c r="DB238" s="31"/>
      <c r="DC238" s="31"/>
      <c r="DD238" s="31"/>
      <c r="DE238" s="31"/>
      <c r="DF238" s="31"/>
      <c r="DG238" s="31"/>
      <c r="DH238" s="31"/>
      <c r="DI238" s="31"/>
      <c r="DJ238" s="31"/>
      <c r="DK238" s="31"/>
      <c r="DL238" s="31"/>
      <c r="DM238" s="31"/>
      <c r="DN238" s="31"/>
      <c r="DO238" s="31"/>
      <c r="DP238" s="239"/>
      <c r="DU238" s="4">
        <f t="shared" si="139"/>
        <v>200</v>
      </c>
      <c r="DV238" s="4">
        <f t="shared" si="140"/>
        <v>0</v>
      </c>
      <c r="DW238" s="4">
        <f t="shared" si="141"/>
        <v>0</v>
      </c>
      <c r="DX238" s="4">
        <f t="shared" si="142"/>
        <v>0</v>
      </c>
    </row>
    <row r="239" spans="1:128" ht="26.25" x14ac:dyDescent="0.4">
      <c r="F239" s="4">
        <f t="shared" ref="F239" si="153">IF(O245&gt;=1,1,0)</f>
        <v>0</v>
      </c>
      <c r="G239" s="4">
        <f t="shared" ref="G239" si="154">IF(AJ245&gt;=1,1,0)</f>
        <v>0</v>
      </c>
      <c r="H239" s="4">
        <f t="shared" ref="H239" si="155">IF(BE245&gt;=1,1,0)</f>
        <v>0</v>
      </c>
      <c r="I239" s="4">
        <f t="shared" ref="I239" si="156">IF(BZ245&gt;=1,1,0)</f>
        <v>0</v>
      </c>
      <c r="O239" s="875" t="s">
        <v>322</v>
      </c>
      <c r="P239" s="875"/>
      <c r="Q239" s="875"/>
      <c r="R239" s="875"/>
      <c r="S239" s="875"/>
      <c r="T239" s="875"/>
      <c r="U239" s="875"/>
      <c r="V239" s="875"/>
      <c r="W239" s="875"/>
      <c r="X239" s="875"/>
      <c r="Y239" s="875"/>
      <c r="Z239" s="875"/>
      <c r="AA239" s="875"/>
      <c r="AB239" s="875"/>
      <c r="AC239" s="875"/>
      <c r="AD239" s="875"/>
      <c r="AE239" s="875"/>
      <c r="AF239" s="875"/>
      <c r="AG239" s="875"/>
      <c r="AH239" s="875"/>
      <c r="AI239" s="875"/>
      <c r="AJ239" s="875" t="s">
        <v>324</v>
      </c>
      <c r="AK239" s="875"/>
      <c r="AL239" s="875"/>
      <c r="AM239" s="875"/>
      <c r="AN239" s="875"/>
      <c r="AO239" s="875"/>
      <c r="AP239" s="875"/>
      <c r="AQ239" s="875"/>
      <c r="AR239" s="875"/>
      <c r="AS239" s="875"/>
      <c r="AT239" s="875"/>
      <c r="AU239" s="875"/>
      <c r="AV239" s="875"/>
      <c r="AW239" s="875"/>
      <c r="AX239" s="875"/>
      <c r="AY239" s="875"/>
      <c r="AZ239" s="875"/>
      <c r="BA239" s="875"/>
      <c r="BB239" s="875"/>
      <c r="BC239" s="875"/>
      <c r="BD239" s="875"/>
      <c r="BE239" s="875" t="s">
        <v>323</v>
      </c>
      <c r="BF239" s="875"/>
      <c r="BG239" s="875"/>
      <c r="BH239" s="875"/>
      <c r="BI239" s="875"/>
      <c r="BJ239" s="875"/>
      <c r="BK239" s="875"/>
      <c r="BL239" s="875"/>
      <c r="BM239" s="875"/>
      <c r="BN239" s="875"/>
      <c r="BO239" s="875"/>
      <c r="BP239" s="875"/>
      <c r="BQ239" s="875"/>
      <c r="BR239" s="875"/>
      <c r="BS239" s="875"/>
      <c r="BT239" s="875"/>
      <c r="BU239" s="875"/>
      <c r="BV239" s="875"/>
      <c r="BW239" s="875"/>
      <c r="BX239" s="875"/>
      <c r="BY239" s="875"/>
      <c r="BZ239" s="875" t="s">
        <v>325</v>
      </c>
      <c r="CA239" s="875"/>
      <c r="CB239" s="875"/>
      <c r="CC239" s="875"/>
      <c r="CD239" s="875"/>
      <c r="CE239" s="875"/>
      <c r="CF239" s="875"/>
      <c r="CG239" s="875"/>
      <c r="CH239" s="875"/>
      <c r="CI239" s="875"/>
      <c r="CJ239" s="875"/>
      <c r="CK239" s="875"/>
      <c r="CL239" s="875"/>
      <c r="CM239" s="875"/>
      <c r="CN239" s="875"/>
      <c r="CO239" s="875"/>
      <c r="CP239" s="875"/>
      <c r="CQ239" s="875"/>
      <c r="CR239" s="875"/>
      <c r="CS239" s="875"/>
      <c r="CT239" s="875"/>
      <c r="CU239" s="31"/>
      <c r="CV239" s="31"/>
      <c r="CW239" s="31"/>
      <c r="CX239" s="31"/>
      <c r="CY239" s="31"/>
      <c r="CZ239" s="31"/>
      <c r="DA239" s="31"/>
      <c r="DB239" s="31"/>
      <c r="DC239" s="31"/>
      <c r="DD239" s="31"/>
      <c r="DE239" s="31"/>
      <c r="DF239" s="31"/>
      <c r="DG239" s="31"/>
      <c r="DH239" s="31"/>
      <c r="DI239" s="31"/>
      <c r="DJ239" s="31"/>
      <c r="DK239" s="31"/>
      <c r="DL239" s="31"/>
      <c r="DM239" s="31"/>
      <c r="DN239" s="31"/>
      <c r="DO239" s="31"/>
      <c r="DP239" s="239">
        <f t="shared" ref="DP239" si="157">P258</f>
        <v>0</v>
      </c>
      <c r="DU239" s="4">
        <f t="shared" si="139"/>
        <v>200</v>
      </c>
      <c r="DV239" s="4">
        <f t="shared" si="140"/>
        <v>0</v>
      </c>
      <c r="DW239" s="4">
        <f t="shared" si="141"/>
        <v>0</v>
      </c>
      <c r="DX239" s="4">
        <f t="shared" si="142"/>
        <v>0</v>
      </c>
    </row>
    <row r="240" spans="1:128" x14ac:dyDescent="0.25">
      <c r="F240" s="4">
        <f t="shared" ref="F240" si="158">F239</f>
        <v>0</v>
      </c>
      <c r="G240" s="4">
        <f t="shared" ref="G240:G277" si="159">G239</f>
        <v>0</v>
      </c>
      <c r="H240" s="4">
        <f t="shared" ref="H240:H277" si="160">H239</f>
        <v>0</v>
      </c>
      <c r="I240" s="4">
        <f t="shared" ref="I240:I277" si="161">I239</f>
        <v>0</v>
      </c>
      <c r="O240" s="876" t="s">
        <v>326</v>
      </c>
      <c r="P240" s="876"/>
      <c r="Q240" s="876"/>
      <c r="R240" s="876"/>
      <c r="S240" s="876"/>
      <c r="T240" s="876"/>
      <c r="U240" s="876"/>
      <c r="V240" s="876"/>
      <c r="W240" s="876"/>
      <c r="X240" s="876"/>
      <c r="Y240" s="876"/>
      <c r="Z240" s="876"/>
      <c r="AA240" s="876"/>
      <c r="AB240" s="876"/>
      <c r="AC240" s="876"/>
      <c r="AD240" s="876"/>
      <c r="AE240" s="876"/>
      <c r="AF240" s="876"/>
      <c r="AG240" s="876"/>
      <c r="AH240" s="876"/>
      <c r="AI240" s="876"/>
      <c r="AJ240" s="876" t="s">
        <v>326</v>
      </c>
      <c r="AK240" s="876"/>
      <c r="AL240" s="876"/>
      <c r="AM240" s="876"/>
      <c r="AN240" s="876"/>
      <c r="AO240" s="876"/>
      <c r="AP240" s="876"/>
      <c r="AQ240" s="876"/>
      <c r="AR240" s="876"/>
      <c r="AS240" s="876"/>
      <c r="AT240" s="876"/>
      <c r="AU240" s="876"/>
      <c r="AV240" s="876"/>
      <c r="AW240" s="876"/>
      <c r="AX240" s="876"/>
      <c r="AY240" s="876"/>
      <c r="AZ240" s="876"/>
      <c r="BA240" s="876"/>
      <c r="BB240" s="876"/>
      <c r="BC240" s="876"/>
      <c r="BD240" s="876"/>
      <c r="BE240" s="876" t="s">
        <v>326</v>
      </c>
      <c r="BF240" s="876"/>
      <c r="BG240" s="876"/>
      <c r="BH240" s="876"/>
      <c r="BI240" s="876"/>
      <c r="BJ240" s="876"/>
      <c r="BK240" s="876"/>
      <c r="BL240" s="876"/>
      <c r="BM240" s="876"/>
      <c r="BN240" s="876"/>
      <c r="BO240" s="876"/>
      <c r="BP240" s="876"/>
      <c r="BQ240" s="876"/>
      <c r="BR240" s="876"/>
      <c r="BS240" s="876"/>
      <c r="BT240" s="876"/>
      <c r="BU240" s="876"/>
      <c r="BV240" s="876"/>
      <c r="BW240" s="876"/>
      <c r="BX240" s="876"/>
      <c r="BY240" s="876"/>
      <c r="BZ240" s="876" t="s">
        <v>326</v>
      </c>
      <c r="CA240" s="876"/>
      <c r="CB240" s="876"/>
      <c r="CC240" s="876"/>
      <c r="CD240" s="876"/>
      <c r="CE240" s="876"/>
      <c r="CF240" s="876"/>
      <c r="CG240" s="876"/>
      <c r="CH240" s="876"/>
      <c r="CI240" s="876"/>
      <c r="CJ240" s="876"/>
      <c r="CK240" s="876"/>
      <c r="CL240" s="876"/>
      <c r="CM240" s="876"/>
      <c r="CN240" s="876"/>
      <c r="CO240" s="876"/>
      <c r="CP240" s="876"/>
      <c r="CQ240" s="876"/>
      <c r="CR240" s="876"/>
      <c r="CS240" s="876"/>
      <c r="CT240" s="876"/>
      <c r="CU240" s="31"/>
      <c r="CV240" s="31"/>
      <c r="CW240" s="31"/>
      <c r="CX240" s="31"/>
      <c r="CY240" s="31"/>
      <c r="CZ240" s="31"/>
      <c r="DA240" s="31"/>
      <c r="DB240" s="31"/>
      <c r="DC240" s="31"/>
      <c r="DD240" s="31"/>
      <c r="DE240" s="31"/>
      <c r="DF240" s="31"/>
      <c r="DG240" s="31"/>
      <c r="DH240" s="31"/>
      <c r="DI240" s="31"/>
      <c r="DJ240" s="31"/>
      <c r="DK240" s="31"/>
      <c r="DL240" s="31"/>
      <c r="DM240" s="31"/>
      <c r="DN240" s="31"/>
      <c r="DO240" s="31"/>
      <c r="DU240" s="4">
        <f t="shared" si="139"/>
        <v>200</v>
      </c>
      <c r="DV240" s="4">
        <f t="shared" si="140"/>
        <v>0</v>
      </c>
      <c r="DW240" s="4">
        <f t="shared" si="141"/>
        <v>0</v>
      </c>
      <c r="DX240" s="4">
        <f t="shared" si="142"/>
        <v>0</v>
      </c>
    </row>
    <row r="241" spans="1:128" ht="15.75" customHeight="1" x14ac:dyDescent="0.25">
      <c r="F241" s="4">
        <f t="shared" si="147"/>
        <v>0</v>
      </c>
      <c r="G241" s="4">
        <f t="shared" si="159"/>
        <v>0</v>
      </c>
      <c r="H241" s="4">
        <f t="shared" si="160"/>
        <v>0</v>
      </c>
      <c r="I241" s="4">
        <f t="shared" si="161"/>
        <v>0</v>
      </c>
      <c r="O241" s="732" t="s">
        <v>327</v>
      </c>
      <c r="P241" s="732"/>
      <c r="Q241" s="732"/>
      <c r="R241" s="732"/>
      <c r="S241" s="732"/>
      <c r="T241" s="732"/>
      <c r="U241" s="851" t="s">
        <v>329</v>
      </c>
      <c r="V241" s="851"/>
      <c r="W241" s="851"/>
      <c r="X241" s="851"/>
      <c r="Y241" s="851"/>
      <c r="Z241" s="851"/>
      <c r="AA241" s="851"/>
      <c r="AB241" s="851"/>
      <c r="AC241" s="851"/>
      <c r="AD241" s="877" t="s">
        <v>328</v>
      </c>
      <c r="AE241" s="877"/>
      <c r="AF241" s="877"/>
      <c r="AG241" s="877"/>
      <c r="AH241" s="877"/>
      <c r="AI241" s="877"/>
      <c r="AJ241" s="732" t="s">
        <v>327</v>
      </c>
      <c r="AK241" s="732"/>
      <c r="AL241" s="732"/>
      <c r="AM241" s="732"/>
      <c r="AN241" s="732"/>
      <c r="AO241" s="732"/>
      <c r="AP241" s="851" t="s">
        <v>330</v>
      </c>
      <c r="AQ241" s="851"/>
      <c r="AR241" s="851"/>
      <c r="AS241" s="851"/>
      <c r="AT241" s="851"/>
      <c r="AU241" s="851"/>
      <c r="AV241" s="851"/>
      <c r="AW241" s="851"/>
      <c r="AX241" s="851"/>
      <c r="AY241" s="899" t="s">
        <v>328</v>
      </c>
      <c r="AZ241" s="899"/>
      <c r="BA241" s="899"/>
      <c r="BB241" s="899"/>
      <c r="BC241" s="899"/>
      <c r="BD241" s="899"/>
      <c r="BE241" s="732" t="s">
        <v>327</v>
      </c>
      <c r="BF241" s="732"/>
      <c r="BG241" s="732"/>
      <c r="BH241" s="732"/>
      <c r="BI241" s="732"/>
      <c r="BJ241" s="732"/>
      <c r="BK241" s="649" t="s">
        <v>331</v>
      </c>
      <c r="BL241" s="649"/>
      <c r="BM241" s="649"/>
      <c r="BN241" s="649"/>
      <c r="BO241" s="649"/>
      <c r="BP241" s="649"/>
      <c r="BQ241" s="649"/>
      <c r="BR241" s="649"/>
      <c r="BS241" s="649"/>
      <c r="BT241" s="899" t="s">
        <v>328</v>
      </c>
      <c r="BU241" s="899"/>
      <c r="BV241" s="899"/>
      <c r="BW241" s="899"/>
      <c r="BX241" s="899"/>
      <c r="BY241" s="899"/>
      <c r="BZ241" s="732" t="s">
        <v>327</v>
      </c>
      <c r="CA241" s="732"/>
      <c r="CB241" s="732"/>
      <c r="CC241" s="732"/>
      <c r="CD241" s="732"/>
      <c r="CE241" s="732"/>
      <c r="CF241" s="851" t="s">
        <v>332</v>
      </c>
      <c r="CG241" s="851"/>
      <c r="CH241" s="851"/>
      <c r="CI241" s="851"/>
      <c r="CJ241" s="851"/>
      <c r="CK241" s="851"/>
      <c r="CL241" s="851"/>
      <c r="CM241" s="851"/>
      <c r="CN241" s="851"/>
      <c r="CO241" s="899" t="s">
        <v>328</v>
      </c>
      <c r="CP241" s="899"/>
      <c r="CQ241" s="899"/>
      <c r="CR241" s="899"/>
      <c r="CS241" s="899"/>
      <c r="CT241" s="899"/>
      <c r="CU241" s="31"/>
      <c r="CV241" s="31"/>
      <c r="CW241" s="31"/>
      <c r="CX241" s="31"/>
      <c r="CY241" s="31"/>
      <c r="CZ241" s="31"/>
      <c r="DA241" s="31"/>
      <c r="DB241" s="31"/>
      <c r="DC241" s="31"/>
      <c r="DD241" s="31"/>
      <c r="DE241" s="31"/>
      <c r="DF241" s="31"/>
      <c r="DG241" s="31"/>
      <c r="DH241" s="31"/>
      <c r="DI241" s="31"/>
      <c r="DJ241" s="31"/>
      <c r="DK241" s="31"/>
      <c r="DL241" s="31"/>
      <c r="DM241" s="31"/>
      <c r="DN241" s="31"/>
      <c r="DO241" s="31"/>
      <c r="DU241" s="4">
        <f t="shared" si="139"/>
        <v>200</v>
      </c>
      <c r="DV241" s="4">
        <f t="shared" si="140"/>
        <v>0</v>
      </c>
      <c r="DW241" s="4">
        <f t="shared" si="141"/>
        <v>0</v>
      </c>
      <c r="DX241" s="4">
        <f t="shared" si="142"/>
        <v>0</v>
      </c>
    </row>
    <row r="242" spans="1:128" ht="23.25" customHeight="1" x14ac:dyDescent="0.25">
      <c r="F242" s="4">
        <f t="shared" si="147"/>
        <v>0</v>
      </c>
      <c r="G242" s="4">
        <f t="shared" si="159"/>
        <v>0</v>
      </c>
      <c r="H242" s="4">
        <f t="shared" si="160"/>
        <v>0</v>
      </c>
      <c r="I242" s="4">
        <f t="shared" si="161"/>
        <v>0</v>
      </c>
      <c r="O242" s="732"/>
      <c r="P242" s="732"/>
      <c r="Q242" s="732"/>
      <c r="R242" s="732"/>
      <c r="S242" s="732"/>
      <c r="T242" s="732"/>
      <c r="U242" s="851"/>
      <c r="V242" s="851"/>
      <c r="W242" s="851"/>
      <c r="X242" s="851"/>
      <c r="Y242" s="851"/>
      <c r="Z242" s="851"/>
      <c r="AA242" s="851"/>
      <c r="AB242" s="851"/>
      <c r="AC242" s="851"/>
      <c r="AD242" s="851" t="s">
        <v>297</v>
      </c>
      <c r="AE242" s="851"/>
      <c r="AF242" s="851"/>
      <c r="AG242" s="851"/>
      <c r="AH242" s="851"/>
      <c r="AI242" s="851"/>
      <c r="AJ242" s="732"/>
      <c r="AK242" s="732"/>
      <c r="AL242" s="732"/>
      <c r="AM242" s="732"/>
      <c r="AN242" s="732"/>
      <c r="AO242" s="732"/>
      <c r="AP242" s="851"/>
      <c r="AQ242" s="851"/>
      <c r="AR242" s="851"/>
      <c r="AS242" s="851"/>
      <c r="AT242" s="851"/>
      <c r="AU242" s="851"/>
      <c r="AV242" s="851"/>
      <c r="AW242" s="851"/>
      <c r="AX242" s="851"/>
      <c r="AY242" s="851" t="str">
        <f>AD242</f>
        <v>(NERPAP) - 2015</v>
      </c>
      <c r="AZ242" s="851"/>
      <c r="BA242" s="851"/>
      <c r="BB242" s="851"/>
      <c r="BC242" s="851"/>
      <c r="BD242" s="851"/>
      <c r="BE242" s="732"/>
      <c r="BF242" s="732"/>
      <c r="BG242" s="732"/>
      <c r="BH242" s="732"/>
      <c r="BI242" s="732"/>
      <c r="BJ242" s="732"/>
      <c r="BK242" s="649"/>
      <c r="BL242" s="649"/>
      <c r="BM242" s="649"/>
      <c r="BN242" s="649"/>
      <c r="BO242" s="649"/>
      <c r="BP242" s="649"/>
      <c r="BQ242" s="649"/>
      <c r="BR242" s="649"/>
      <c r="BS242" s="649"/>
      <c r="BT242" s="851" t="str">
        <f>AY242</f>
        <v>(NERPAP) - 2015</v>
      </c>
      <c r="BU242" s="851"/>
      <c r="BV242" s="851"/>
      <c r="BW242" s="851"/>
      <c r="BX242" s="851"/>
      <c r="BY242" s="851"/>
      <c r="BZ242" s="732"/>
      <c r="CA242" s="732"/>
      <c r="CB242" s="732"/>
      <c r="CC242" s="732"/>
      <c r="CD242" s="732"/>
      <c r="CE242" s="732"/>
      <c r="CF242" s="851"/>
      <c r="CG242" s="851"/>
      <c r="CH242" s="851"/>
      <c r="CI242" s="851"/>
      <c r="CJ242" s="851"/>
      <c r="CK242" s="851"/>
      <c r="CL242" s="851"/>
      <c r="CM242" s="851"/>
      <c r="CN242" s="851"/>
      <c r="CO242" s="851" t="str">
        <f>BT242</f>
        <v>(NERPAP) - 2015</v>
      </c>
      <c r="CP242" s="851"/>
      <c r="CQ242" s="851"/>
      <c r="CR242" s="851"/>
      <c r="CS242" s="851"/>
      <c r="CT242" s="851"/>
      <c r="CU242" s="31"/>
      <c r="CV242" s="31"/>
      <c r="CW242" s="31"/>
      <c r="CX242" s="31"/>
      <c r="CY242" s="31"/>
      <c r="CZ242" s="31"/>
      <c r="DA242" s="31"/>
      <c r="DB242" s="31"/>
      <c r="DC242" s="31"/>
      <c r="DD242" s="31"/>
      <c r="DE242" s="31"/>
      <c r="DF242" s="31"/>
      <c r="DG242" s="31"/>
      <c r="DH242" s="31"/>
      <c r="DI242" s="31"/>
      <c r="DJ242" s="31"/>
      <c r="DK242" s="31"/>
      <c r="DL242" s="31"/>
      <c r="DM242" s="31"/>
      <c r="DN242" s="31"/>
      <c r="DO242" s="31"/>
      <c r="DU242" s="4">
        <f t="shared" si="139"/>
        <v>200</v>
      </c>
      <c r="DV242" s="4">
        <f t="shared" si="140"/>
        <v>0</v>
      </c>
      <c r="DW242" s="4">
        <f t="shared" si="141"/>
        <v>0</v>
      </c>
      <c r="DX242" s="4">
        <f t="shared" si="142"/>
        <v>0</v>
      </c>
    </row>
    <row r="243" spans="1:128" ht="23.25" customHeight="1" x14ac:dyDescent="0.25">
      <c r="F243" s="4">
        <f t="shared" si="147"/>
        <v>0</v>
      </c>
      <c r="G243" s="4">
        <f t="shared" si="159"/>
        <v>0</v>
      </c>
      <c r="H243" s="4">
        <f t="shared" si="160"/>
        <v>0</v>
      </c>
      <c r="I243" s="4">
        <f t="shared" si="161"/>
        <v>0</v>
      </c>
      <c r="O243" s="650" t="str">
        <f>O204</f>
        <v xml:space="preserve"> (भाग संख्या-)</v>
      </c>
      <c r="P243" s="878"/>
      <c r="Q243" s="878"/>
      <c r="R243" s="878"/>
      <c r="S243" s="878"/>
      <c r="T243" s="878"/>
      <c r="U243" s="878"/>
      <c r="V243" s="878"/>
      <c r="W243" s="878"/>
      <c r="X243" s="878"/>
      <c r="Y243" s="878"/>
      <c r="Z243" s="651"/>
      <c r="AA243" s="879" t="s">
        <v>334</v>
      </c>
      <c r="AB243" s="880"/>
      <c r="AC243" s="880"/>
      <c r="AD243" s="880"/>
      <c r="AE243" s="878" t="str">
        <f>AE204</f>
        <v xml:space="preserve"> ()</v>
      </c>
      <c r="AF243" s="878"/>
      <c r="AG243" s="878"/>
      <c r="AH243" s="878"/>
      <c r="AI243" s="651"/>
      <c r="AJ243" s="650" t="str">
        <f>O243</f>
        <v xml:space="preserve"> (भाग संख्या-)</v>
      </c>
      <c r="AK243" s="878"/>
      <c r="AL243" s="878"/>
      <c r="AM243" s="878"/>
      <c r="AN243" s="878"/>
      <c r="AO243" s="878"/>
      <c r="AP243" s="878"/>
      <c r="AQ243" s="878"/>
      <c r="AR243" s="878"/>
      <c r="AS243" s="878"/>
      <c r="AT243" s="878"/>
      <c r="AU243" s="651"/>
      <c r="AV243" s="879" t="s">
        <v>334</v>
      </c>
      <c r="AW243" s="880"/>
      <c r="AX243" s="880"/>
      <c r="AY243" s="880"/>
      <c r="AZ243" s="878" t="str">
        <f>AE243</f>
        <v xml:space="preserve"> ()</v>
      </c>
      <c r="BA243" s="878"/>
      <c r="BB243" s="878"/>
      <c r="BC243" s="878"/>
      <c r="BD243" s="651"/>
      <c r="BE243" s="650" t="str">
        <f>AJ243</f>
        <v xml:space="preserve"> (भाग संख्या-)</v>
      </c>
      <c r="BF243" s="878"/>
      <c r="BG243" s="878"/>
      <c r="BH243" s="878"/>
      <c r="BI243" s="878"/>
      <c r="BJ243" s="878"/>
      <c r="BK243" s="878"/>
      <c r="BL243" s="878"/>
      <c r="BM243" s="878"/>
      <c r="BN243" s="878"/>
      <c r="BO243" s="878"/>
      <c r="BP243" s="651"/>
      <c r="BQ243" s="879" t="s">
        <v>334</v>
      </c>
      <c r="BR243" s="880"/>
      <c r="BS243" s="880"/>
      <c r="BT243" s="880"/>
      <c r="BU243" s="878" t="str">
        <f>AZ243</f>
        <v xml:space="preserve"> ()</v>
      </c>
      <c r="BV243" s="878"/>
      <c r="BW243" s="878"/>
      <c r="BX243" s="878"/>
      <c r="BY243" s="651"/>
      <c r="BZ243" s="650" t="str">
        <f>BE243</f>
        <v xml:space="preserve"> (भाग संख्या-)</v>
      </c>
      <c r="CA243" s="878"/>
      <c r="CB243" s="878"/>
      <c r="CC243" s="878"/>
      <c r="CD243" s="878"/>
      <c r="CE243" s="878"/>
      <c r="CF243" s="878"/>
      <c r="CG243" s="878"/>
      <c r="CH243" s="878"/>
      <c r="CI243" s="878"/>
      <c r="CJ243" s="878"/>
      <c r="CK243" s="878"/>
      <c r="CL243" s="879" t="s">
        <v>334</v>
      </c>
      <c r="CM243" s="880"/>
      <c r="CN243" s="880"/>
      <c r="CO243" s="880"/>
      <c r="CP243" s="878" t="str">
        <f>BU243</f>
        <v xml:space="preserve"> ()</v>
      </c>
      <c r="CQ243" s="878"/>
      <c r="CR243" s="878"/>
      <c r="CS243" s="878"/>
      <c r="CT243" s="651"/>
      <c r="CU243" s="31"/>
      <c r="CV243" s="31"/>
      <c r="CW243" s="31"/>
      <c r="CX243" s="31"/>
      <c r="CY243" s="31"/>
      <c r="CZ243" s="31"/>
      <c r="DA243" s="31"/>
      <c r="DB243" s="31"/>
      <c r="DC243" s="31"/>
      <c r="DD243" s="31"/>
      <c r="DE243" s="31"/>
      <c r="DF243" s="31"/>
      <c r="DG243" s="31"/>
      <c r="DH243" s="31"/>
      <c r="DI243" s="31"/>
      <c r="DJ243" s="31"/>
      <c r="DK243" s="31"/>
      <c r="DL243" s="31"/>
      <c r="DM243" s="31"/>
      <c r="DN243" s="31"/>
      <c r="DO243" s="31"/>
      <c r="DU243" s="4">
        <f t="shared" si="139"/>
        <v>200</v>
      </c>
      <c r="DV243" s="4">
        <f t="shared" si="140"/>
        <v>0</v>
      </c>
      <c r="DW243" s="4">
        <f t="shared" si="141"/>
        <v>0</v>
      </c>
      <c r="DX243" s="4">
        <f t="shared" si="142"/>
        <v>0</v>
      </c>
    </row>
    <row r="244" spans="1:128" ht="23.25" customHeight="1" x14ac:dyDescent="0.25">
      <c r="F244" s="4">
        <f t="shared" si="147"/>
        <v>0</v>
      </c>
      <c r="G244" s="4">
        <f t="shared" si="159"/>
        <v>0</v>
      </c>
      <c r="H244" s="4">
        <f t="shared" si="160"/>
        <v>0</v>
      </c>
      <c r="I244" s="4">
        <f t="shared" si="161"/>
        <v>0</v>
      </c>
      <c r="O244" s="823" t="s">
        <v>335</v>
      </c>
      <c r="P244" s="886"/>
      <c r="Q244" s="886"/>
      <c r="R244" s="886"/>
      <c r="S244" s="886"/>
      <c r="T244" s="821"/>
      <c r="U244" s="888" t="s">
        <v>336</v>
      </c>
      <c r="V244" s="889"/>
      <c r="W244" s="889"/>
      <c r="X244" s="889"/>
      <c r="Y244" s="889"/>
      <c r="Z244" s="889"/>
      <c r="AA244" s="889"/>
      <c r="AB244" s="889"/>
      <c r="AC244" s="890"/>
      <c r="AD244" s="877" t="s">
        <v>338</v>
      </c>
      <c r="AE244" s="877"/>
      <c r="AF244" s="877"/>
      <c r="AG244" s="877" t="s">
        <v>339</v>
      </c>
      <c r="AH244" s="877"/>
      <c r="AI244" s="877"/>
      <c r="AJ244" s="823" t="s">
        <v>335</v>
      </c>
      <c r="AK244" s="886"/>
      <c r="AL244" s="886"/>
      <c r="AM244" s="886"/>
      <c r="AN244" s="886"/>
      <c r="AO244" s="821"/>
      <c r="AP244" s="888" t="s">
        <v>336</v>
      </c>
      <c r="AQ244" s="889"/>
      <c r="AR244" s="889"/>
      <c r="AS244" s="889"/>
      <c r="AT244" s="889"/>
      <c r="AU244" s="889"/>
      <c r="AV244" s="889"/>
      <c r="AW244" s="889"/>
      <c r="AX244" s="890"/>
      <c r="AY244" s="877" t="s">
        <v>338</v>
      </c>
      <c r="AZ244" s="877"/>
      <c r="BA244" s="877"/>
      <c r="BB244" s="877" t="s">
        <v>339</v>
      </c>
      <c r="BC244" s="877"/>
      <c r="BD244" s="877"/>
      <c r="BE244" s="823" t="s">
        <v>335</v>
      </c>
      <c r="BF244" s="886"/>
      <c r="BG244" s="886"/>
      <c r="BH244" s="886"/>
      <c r="BI244" s="886"/>
      <c r="BJ244" s="821"/>
      <c r="BK244" s="888" t="s">
        <v>336</v>
      </c>
      <c r="BL244" s="889"/>
      <c r="BM244" s="889"/>
      <c r="BN244" s="889"/>
      <c r="BO244" s="889"/>
      <c r="BP244" s="889"/>
      <c r="BQ244" s="889"/>
      <c r="BR244" s="889"/>
      <c r="BS244" s="890"/>
      <c r="BT244" s="877" t="s">
        <v>338</v>
      </c>
      <c r="BU244" s="877"/>
      <c r="BV244" s="877"/>
      <c r="BW244" s="877" t="s">
        <v>339</v>
      </c>
      <c r="BX244" s="877"/>
      <c r="BY244" s="877"/>
      <c r="BZ244" s="823" t="s">
        <v>335</v>
      </c>
      <c r="CA244" s="886"/>
      <c r="CB244" s="886"/>
      <c r="CC244" s="886"/>
      <c r="CD244" s="886"/>
      <c r="CE244" s="821"/>
      <c r="CF244" s="888" t="s">
        <v>336</v>
      </c>
      <c r="CG244" s="889"/>
      <c r="CH244" s="889"/>
      <c r="CI244" s="889"/>
      <c r="CJ244" s="889"/>
      <c r="CK244" s="889"/>
      <c r="CL244" s="889"/>
      <c r="CM244" s="889"/>
      <c r="CN244" s="890"/>
      <c r="CO244" s="877" t="s">
        <v>338</v>
      </c>
      <c r="CP244" s="877"/>
      <c r="CQ244" s="877"/>
      <c r="CR244" s="877" t="s">
        <v>339</v>
      </c>
      <c r="CS244" s="877"/>
      <c r="CT244" s="877"/>
      <c r="CU244" s="31"/>
      <c r="CV244" s="31"/>
      <c r="CW244" s="31"/>
      <c r="CX244" s="31"/>
      <c r="CY244" s="31"/>
      <c r="CZ244" s="31"/>
      <c r="DA244" s="31"/>
      <c r="DB244" s="31"/>
      <c r="DC244" s="31"/>
      <c r="DD244" s="31"/>
      <c r="DE244" s="31"/>
      <c r="DF244" s="31"/>
      <c r="DG244" s="31"/>
      <c r="DH244" s="31"/>
      <c r="DI244" s="31"/>
      <c r="DJ244" s="31"/>
      <c r="DK244" s="31"/>
      <c r="DL244" s="31"/>
      <c r="DM244" s="31"/>
      <c r="DN244" s="31"/>
      <c r="DO244" s="31"/>
      <c r="DU244" s="4">
        <f t="shared" si="139"/>
        <v>200</v>
      </c>
      <c r="DV244" s="4">
        <f t="shared" si="140"/>
        <v>0</v>
      </c>
      <c r="DW244" s="4">
        <f t="shared" si="141"/>
        <v>0</v>
      </c>
      <c r="DX244" s="4">
        <f t="shared" si="142"/>
        <v>0</v>
      </c>
    </row>
    <row r="245" spans="1:128" ht="23.25" customHeight="1" x14ac:dyDescent="0.25">
      <c r="F245" s="4">
        <f t="shared" si="147"/>
        <v>0</v>
      </c>
      <c r="G245" s="4">
        <f t="shared" si="159"/>
        <v>0</v>
      </c>
      <c r="H245" s="4">
        <f t="shared" si="160"/>
        <v>0</v>
      </c>
      <c r="I245" s="4">
        <f t="shared" si="161"/>
        <v>0</v>
      </c>
      <c r="O245" s="645">
        <f>IFERROR(IF($A$5&gt;=A251,O206+1,0),0)</f>
        <v>0</v>
      </c>
      <c r="P245" s="645"/>
      <c r="Q245" s="645"/>
      <c r="R245" s="645"/>
      <c r="S245" s="645"/>
      <c r="T245" s="645"/>
      <c r="U245" s="891" t="s">
        <v>337</v>
      </c>
      <c r="V245" s="892"/>
      <c r="W245" s="892"/>
      <c r="X245" s="892"/>
      <c r="Y245" s="892"/>
      <c r="Z245" s="892"/>
      <c r="AA245" s="892"/>
      <c r="AB245" s="892"/>
      <c r="AC245" s="893"/>
      <c r="AD245" s="887">
        <f>AD206</f>
        <v>0</v>
      </c>
      <c r="AE245" s="887"/>
      <c r="AF245" s="887"/>
      <c r="AG245" s="887">
        <f>AG206</f>
        <v>0</v>
      </c>
      <c r="AH245" s="887"/>
      <c r="AI245" s="887"/>
      <c r="AJ245" s="645">
        <f>IFERROR(IF($B$5&gt;=$A251,1,0),0)</f>
        <v>0</v>
      </c>
      <c r="AK245" s="645"/>
      <c r="AL245" s="645"/>
      <c r="AM245" s="645"/>
      <c r="AN245" s="645"/>
      <c r="AO245" s="645"/>
      <c r="AP245" s="891" t="s">
        <v>337</v>
      </c>
      <c r="AQ245" s="892"/>
      <c r="AR245" s="892"/>
      <c r="AS245" s="892"/>
      <c r="AT245" s="892"/>
      <c r="AU245" s="892"/>
      <c r="AV245" s="892"/>
      <c r="AW245" s="892"/>
      <c r="AX245" s="893"/>
      <c r="AY245" s="887">
        <f>AD245</f>
        <v>0</v>
      </c>
      <c r="AZ245" s="887"/>
      <c r="BA245" s="887"/>
      <c r="BB245" s="887">
        <f>AG245</f>
        <v>0</v>
      </c>
      <c r="BC245" s="887"/>
      <c r="BD245" s="887"/>
      <c r="BE245" s="645">
        <f>IFERROR(IF($C$5&gt;=$A251,1,0),0)</f>
        <v>0</v>
      </c>
      <c r="BF245" s="645"/>
      <c r="BG245" s="645"/>
      <c r="BH245" s="645"/>
      <c r="BI245" s="645"/>
      <c r="BJ245" s="645"/>
      <c r="BK245" s="891" t="s">
        <v>337</v>
      </c>
      <c r="BL245" s="892"/>
      <c r="BM245" s="892"/>
      <c r="BN245" s="892"/>
      <c r="BO245" s="892"/>
      <c r="BP245" s="892"/>
      <c r="BQ245" s="892"/>
      <c r="BR245" s="892"/>
      <c r="BS245" s="893"/>
      <c r="BT245" s="887">
        <f>AY245</f>
        <v>0</v>
      </c>
      <c r="BU245" s="887"/>
      <c r="BV245" s="887"/>
      <c r="BW245" s="887">
        <f>BB245</f>
        <v>0</v>
      </c>
      <c r="BX245" s="887"/>
      <c r="BY245" s="887"/>
      <c r="BZ245" s="645">
        <f>IFERROR(IF($D$5&gt;=$A251,1,0),0)</f>
        <v>0</v>
      </c>
      <c r="CA245" s="645"/>
      <c r="CB245" s="645"/>
      <c r="CC245" s="645"/>
      <c r="CD245" s="645"/>
      <c r="CE245" s="645"/>
      <c r="CF245" s="891" t="s">
        <v>337</v>
      </c>
      <c r="CG245" s="892"/>
      <c r="CH245" s="892"/>
      <c r="CI245" s="892"/>
      <c r="CJ245" s="892"/>
      <c r="CK245" s="892"/>
      <c r="CL245" s="892"/>
      <c r="CM245" s="892"/>
      <c r="CN245" s="893"/>
      <c r="CO245" s="887">
        <f>BT245</f>
        <v>0</v>
      </c>
      <c r="CP245" s="887"/>
      <c r="CQ245" s="887"/>
      <c r="CR245" s="887">
        <f>BW245</f>
        <v>0</v>
      </c>
      <c r="CS245" s="887"/>
      <c r="CT245" s="887"/>
      <c r="CU245" s="31"/>
      <c r="CV245" s="31"/>
      <c r="CW245" s="31"/>
      <c r="CX245" s="31"/>
      <c r="CY245" s="31"/>
      <c r="CZ245" s="31"/>
      <c r="DA245" s="31"/>
      <c r="DB245" s="31"/>
      <c r="DC245" s="31"/>
      <c r="DD245" s="31"/>
      <c r="DE245" s="31"/>
      <c r="DF245" s="31"/>
      <c r="DG245" s="31"/>
      <c r="DH245" s="31"/>
      <c r="DI245" s="31"/>
      <c r="DJ245" s="31"/>
      <c r="DK245" s="31"/>
      <c r="DL245" s="31"/>
      <c r="DM245" s="31"/>
      <c r="DN245" s="31"/>
      <c r="DO245" s="31"/>
      <c r="DU245" s="4">
        <f t="shared" si="139"/>
        <v>200</v>
      </c>
      <c r="DV245" s="4">
        <f t="shared" si="140"/>
        <v>0</v>
      </c>
      <c r="DW245" s="4">
        <f t="shared" si="141"/>
        <v>0</v>
      </c>
      <c r="DX245" s="4">
        <f t="shared" si="142"/>
        <v>0</v>
      </c>
    </row>
    <row r="246" spans="1:128" x14ac:dyDescent="0.25">
      <c r="F246" s="4">
        <f t="shared" si="147"/>
        <v>0</v>
      </c>
      <c r="G246" s="4">
        <f t="shared" si="159"/>
        <v>0</v>
      </c>
      <c r="H246" s="4">
        <f t="shared" si="160"/>
        <v>0</v>
      </c>
      <c r="I246" s="4">
        <f t="shared" si="161"/>
        <v>0</v>
      </c>
      <c r="O246" s="823" t="s">
        <v>333</v>
      </c>
      <c r="P246" s="886"/>
      <c r="Q246" s="886"/>
      <c r="R246" s="886"/>
      <c r="S246" s="886"/>
      <c r="T246" s="886"/>
      <c r="U246" s="886"/>
      <c r="V246" s="886"/>
      <c r="W246" s="886"/>
      <c r="X246" s="886"/>
      <c r="Y246" s="886"/>
      <c r="Z246" s="886"/>
      <c r="AA246" s="886"/>
      <c r="AB246" s="886"/>
      <c r="AC246" s="886"/>
      <c r="AD246" s="886"/>
      <c r="AE246" s="886"/>
      <c r="AF246" s="886"/>
      <c r="AG246" s="886"/>
      <c r="AH246" s="886"/>
      <c r="AI246" s="821"/>
      <c r="AJ246" s="823" t="s">
        <v>333</v>
      </c>
      <c r="AK246" s="886"/>
      <c r="AL246" s="886"/>
      <c r="AM246" s="886"/>
      <c r="AN246" s="886"/>
      <c r="AO246" s="886"/>
      <c r="AP246" s="886"/>
      <c r="AQ246" s="886"/>
      <c r="AR246" s="886"/>
      <c r="AS246" s="886"/>
      <c r="AT246" s="886"/>
      <c r="AU246" s="886"/>
      <c r="AV246" s="886"/>
      <c r="AW246" s="886"/>
      <c r="AX246" s="886"/>
      <c r="AY246" s="886"/>
      <c r="AZ246" s="886"/>
      <c r="BA246" s="886"/>
      <c r="BB246" s="886"/>
      <c r="BC246" s="886"/>
      <c r="BD246" s="821"/>
      <c r="BE246" s="823" t="s">
        <v>333</v>
      </c>
      <c r="BF246" s="886"/>
      <c r="BG246" s="886"/>
      <c r="BH246" s="886"/>
      <c r="BI246" s="886"/>
      <c r="BJ246" s="886"/>
      <c r="BK246" s="886"/>
      <c r="BL246" s="886"/>
      <c r="BM246" s="886"/>
      <c r="BN246" s="886"/>
      <c r="BO246" s="886"/>
      <c r="BP246" s="886"/>
      <c r="BQ246" s="886"/>
      <c r="BR246" s="886"/>
      <c r="BS246" s="886"/>
      <c r="BT246" s="886"/>
      <c r="BU246" s="886"/>
      <c r="BV246" s="886"/>
      <c r="BW246" s="886"/>
      <c r="BX246" s="886"/>
      <c r="BY246" s="821"/>
      <c r="BZ246" s="823" t="s">
        <v>333</v>
      </c>
      <c r="CA246" s="886"/>
      <c r="CB246" s="886"/>
      <c r="CC246" s="886"/>
      <c r="CD246" s="886"/>
      <c r="CE246" s="886"/>
      <c r="CF246" s="886"/>
      <c r="CG246" s="886"/>
      <c r="CH246" s="886"/>
      <c r="CI246" s="886"/>
      <c r="CJ246" s="886"/>
      <c r="CK246" s="886"/>
      <c r="CL246" s="886"/>
      <c r="CM246" s="886"/>
      <c r="CN246" s="886"/>
      <c r="CO246" s="886"/>
      <c r="CP246" s="886"/>
      <c r="CQ246" s="886"/>
      <c r="CR246" s="886"/>
      <c r="CS246" s="886"/>
      <c r="CT246" s="821"/>
      <c r="CU246" s="31"/>
      <c r="CV246" s="31"/>
      <c r="CW246" s="31"/>
      <c r="CX246" s="31"/>
      <c r="CY246" s="31"/>
      <c r="CZ246" s="31"/>
      <c r="DA246" s="31"/>
      <c r="DB246" s="31"/>
      <c r="DC246" s="31"/>
      <c r="DD246" s="31"/>
      <c r="DE246" s="31"/>
      <c r="DF246" s="31"/>
      <c r="DG246" s="31"/>
      <c r="DH246" s="31"/>
      <c r="DI246" s="31"/>
      <c r="DJ246" s="31"/>
      <c r="DK246" s="31"/>
      <c r="DL246" s="31"/>
      <c r="DM246" s="31"/>
      <c r="DN246" s="31"/>
      <c r="DO246" s="31"/>
      <c r="DU246" s="4">
        <f t="shared" si="139"/>
        <v>200</v>
      </c>
      <c r="DV246" s="4">
        <f t="shared" si="140"/>
        <v>0</v>
      </c>
      <c r="DW246" s="4">
        <f t="shared" si="141"/>
        <v>0</v>
      </c>
      <c r="DX246" s="4">
        <f t="shared" si="142"/>
        <v>0</v>
      </c>
    </row>
    <row r="247" spans="1:128" ht="31.5" customHeight="1" x14ac:dyDescent="0.25">
      <c r="F247" s="4">
        <f t="shared" si="147"/>
        <v>0</v>
      </c>
      <c r="G247" s="4">
        <f t="shared" si="159"/>
        <v>0</v>
      </c>
      <c r="H247" s="4">
        <f t="shared" si="160"/>
        <v>0</v>
      </c>
      <c r="I247" s="4">
        <f t="shared" si="161"/>
        <v>0</v>
      </c>
      <c r="O247" s="869" t="s">
        <v>347</v>
      </c>
      <c r="P247" s="864" t="s">
        <v>340</v>
      </c>
      <c r="Q247" s="585"/>
      <c r="R247" s="865"/>
      <c r="S247" s="864" t="s">
        <v>341</v>
      </c>
      <c r="T247" s="585"/>
      <c r="U247" s="865"/>
      <c r="V247" s="864" t="s">
        <v>404</v>
      </c>
      <c r="W247" s="585"/>
      <c r="X247" s="585"/>
      <c r="Y247" s="585"/>
      <c r="Z247" s="865"/>
      <c r="AA247" s="864" t="s">
        <v>342</v>
      </c>
      <c r="AB247" s="585"/>
      <c r="AC247" s="865"/>
      <c r="AD247" s="864" t="s">
        <v>343</v>
      </c>
      <c r="AE247" s="585"/>
      <c r="AF247" s="865"/>
      <c r="AG247" s="864" t="s">
        <v>344</v>
      </c>
      <c r="AH247" s="585"/>
      <c r="AI247" s="865"/>
      <c r="AJ247" s="869" t="s">
        <v>347</v>
      </c>
      <c r="AK247" s="864" t="s">
        <v>340</v>
      </c>
      <c r="AL247" s="585"/>
      <c r="AM247" s="865"/>
      <c r="AN247" s="864" t="s">
        <v>348</v>
      </c>
      <c r="AO247" s="585"/>
      <c r="AP247" s="865"/>
      <c r="AQ247" s="864" t="s">
        <v>349</v>
      </c>
      <c r="AR247" s="585"/>
      <c r="AS247" s="585"/>
      <c r="AT247" s="585"/>
      <c r="AU247" s="585"/>
      <c r="AV247" s="865"/>
      <c r="AW247" s="864" t="s">
        <v>351</v>
      </c>
      <c r="AX247" s="865"/>
      <c r="AY247" s="864" t="s">
        <v>343</v>
      </c>
      <c r="AZ247" s="585"/>
      <c r="BA247" s="865"/>
      <c r="BB247" s="864" t="s">
        <v>344</v>
      </c>
      <c r="BC247" s="585"/>
      <c r="BD247" s="865"/>
      <c r="BE247" s="869" t="s">
        <v>347</v>
      </c>
      <c r="BF247" s="864" t="s">
        <v>340</v>
      </c>
      <c r="BG247" s="585"/>
      <c r="BH247" s="865"/>
      <c r="BI247" s="864" t="s">
        <v>356</v>
      </c>
      <c r="BJ247" s="585"/>
      <c r="BK247" s="585"/>
      <c r="BL247" s="865"/>
      <c r="BM247" s="881" t="s">
        <v>357</v>
      </c>
      <c r="BN247" s="571"/>
      <c r="BO247" s="571"/>
      <c r="BP247" s="882"/>
      <c r="BQ247" s="864" t="s">
        <v>351</v>
      </c>
      <c r="BR247" s="585"/>
      <c r="BS247" s="865"/>
      <c r="BT247" s="864" t="s">
        <v>343</v>
      </c>
      <c r="BU247" s="585"/>
      <c r="BV247" s="865"/>
      <c r="BW247" s="864" t="s">
        <v>344</v>
      </c>
      <c r="BX247" s="585"/>
      <c r="BY247" s="865"/>
      <c r="BZ247" s="873" t="s">
        <v>347</v>
      </c>
      <c r="CA247" s="852" t="s">
        <v>340</v>
      </c>
      <c r="CB247" s="853"/>
      <c r="CC247" s="854"/>
      <c r="CD247" s="852" t="s">
        <v>365</v>
      </c>
      <c r="CE247" s="853"/>
      <c r="CF247" s="854"/>
      <c r="CG247" s="881" t="s">
        <v>358</v>
      </c>
      <c r="CH247" s="571"/>
      <c r="CI247" s="571"/>
      <c r="CJ247" s="571"/>
      <c r="CK247" s="571"/>
      <c r="CL247" s="571"/>
      <c r="CM247" s="571"/>
      <c r="CN247" s="571"/>
      <c r="CO247" s="571"/>
      <c r="CP247" s="571"/>
      <c r="CQ247" s="571"/>
      <c r="CR247" s="882"/>
      <c r="CS247" s="864" t="s">
        <v>344</v>
      </c>
      <c r="CT247" s="865"/>
      <c r="CU247" s="31"/>
      <c r="CV247" s="31"/>
      <c r="CW247" s="31"/>
      <c r="CX247" s="31"/>
      <c r="CY247" s="31"/>
      <c r="CZ247" s="31"/>
      <c r="DA247" s="31"/>
      <c r="DB247" s="31"/>
      <c r="DC247" s="31"/>
      <c r="DD247" s="31"/>
      <c r="DE247" s="31"/>
      <c r="DF247" s="31"/>
      <c r="DG247" s="31"/>
      <c r="DH247" s="31"/>
      <c r="DI247" s="31"/>
      <c r="DJ247" s="31"/>
      <c r="DK247" s="31"/>
      <c r="DL247" s="31"/>
      <c r="DM247" s="31"/>
      <c r="DN247" s="31"/>
      <c r="DO247" s="31"/>
      <c r="DU247" s="4">
        <f t="shared" si="139"/>
        <v>200</v>
      </c>
      <c r="DV247" s="4">
        <f t="shared" si="140"/>
        <v>0</v>
      </c>
      <c r="DW247" s="4">
        <f t="shared" si="141"/>
        <v>0</v>
      </c>
      <c r="DX247" s="4">
        <f t="shared" si="142"/>
        <v>0</v>
      </c>
    </row>
    <row r="248" spans="1:128" ht="31.5" customHeight="1" x14ac:dyDescent="0.25">
      <c r="F248" s="4">
        <f t="shared" si="147"/>
        <v>0</v>
      </c>
      <c r="G248" s="4">
        <f t="shared" si="159"/>
        <v>0</v>
      </c>
      <c r="H248" s="4">
        <f t="shared" si="160"/>
        <v>0</v>
      </c>
      <c r="I248" s="4">
        <f t="shared" si="161"/>
        <v>0</v>
      </c>
      <c r="O248" s="670"/>
      <c r="P248" s="866"/>
      <c r="Q248" s="867"/>
      <c r="R248" s="868"/>
      <c r="S248" s="866"/>
      <c r="T248" s="867"/>
      <c r="U248" s="868"/>
      <c r="V248" s="866"/>
      <c r="W248" s="867"/>
      <c r="X248" s="867"/>
      <c r="Y248" s="867"/>
      <c r="Z248" s="868"/>
      <c r="AA248" s="866"/>
      <c r="AB248" s="867"/>
      <c r="AC248" s="868"/>
      <c r="AD248" s="866"/>
      <c r="AE248" s="867"/>
      <c r="AF248" s="868"/>
      <c r="AG248" s="866"/>
      <c r="AH248" s="867"/>
      <c r="AI248" s="868"/>
      <c r="AJ248" s="670"/>
      <c r="AK248" s="866"/>
      <c r="AL248" s="867"/>
      <c r="AM248" s="868"/>
      <c r="AN248" s="866"/>
      <c r="AO248" s="867"/>
      <c r="AP248" s="868"/>
      <c r="AQ248" s="869" t="s">
        <v>173</v>
      </c>
      <c r="AR248" s="864" t="s">
        <v>174</v>
      </c>
      <c r="AS248" s="865"/>
      <c r="AT248" s="864" t="s">
        <v>350</v>
      </c>
      <c r="AU248" s="585"/>
      <c r="AV248" s="865"/>
      <c r="AW248" s="866"/>
      <c r="AX248" s="868"/>
      <c r="AY248" s="866"/>
      <c r="AZ248" s="867"/>
      <c r="BA248" s="868"/>
      <c r="BB248" s="866"/>
      <c r="BC248" s="867"/>
      <c r="BD248" s="868"/>
      <c r="BE248" s="670"/>
      <c r="BF248" s="866"/>
      <c r="BG248" s="867"/>
      <c r="BH248" s="868"/>
      <c r="BI248" s="866"/>
      <c r="BJ248" s="867"/>
      <c r="BK248" s="867"/>
      <c r="BL248" s="868"/>
      <c r="BM248" s="864" t="s">
        <v>173</v>
      </c>
      <c r="BN248" s="865"/>
      <c r="BO248" s="864" t="s">
        <v>174</v>
      </c>
      <c r="BP248" s="865"/>
      <c r="BQ248" s="866"/>
      <c r="BR248" s="867"/>
      <c r="BS248" s="868"/>
      <c r="BT248" s="866"/>
      <c r="BU248" s="867"/>
      <c r="BV248" s="868"/>
      <c r="BW248" s="866"/>
      <c r="BX248" s="867"/>
      <c r="BY248" s="868"/>
      <c r="BZ248" s="874"/>
      <c r="CA248" s="855"/>
      <c r="CB248" s="856"/>
      <c r="CC248" s="857"/>
      <c r="CD248" s="855"/>
      <c r="CE248" s="856"/>
      <c r="CF248" s="857"/>
      <c r="CG248" s="858" t="s">
        <v>366</v>
      </c>
      <c r="CH248" s="859"/>
      <c r="CI248" s="859"/>
      <c r="CJ248" s="860"/>
      <c r="CK248" s="858" t="s">
        <v>367</v>
      </c>
      <c r="CL248" s="860"/>
      <c r="CM248" s="864" t="s">
        <v>364</v>
      </c>
      <c r="CN248" s="585"/>
      <c r="CO248" s="865"/>
      <c r="CP248" s="864" t="s">
        <v>363</v>
      </c>
      <c r="CQ248" s="585"/>
      <c r="CR248" s="865"/>
      <c r="CS248" s="866"/>
      <c r="CT248" s="868"/>
      <c r="CU248" s="31"/>
      <c r="CV248" s="31"/>
      <c r="CW248" s="31"/>
      <c r="CX248" s="31"/>
      <c r="CY248" s="31"/>
      <c r="CZ248" s="31"/>
      <c r="DA248" s="31"/>
      <c r="DB248" s="31"/>
      <c r="DC248" s="31"/>
      <c r="DD248" s="31"/>
      <c r="DE248" s="31"/>
      <c r="DF248" s="31"/>
      <c r="DG248" s="31"/>
      <c r="DH248" s="31"/>
      <c r="DI248" s="31"/>
      <c r="DJ248" s="31"/>
      <c r="DK248" s="31"/>
      <c r="DL248" s="31"/>
      <c r="DM248" s="31"/>
      <c r="DN248" s="31"/>
      <c r="DO248" s="31"/>
      <c r="DU248" s="4">
        <f t="shared" si="139"/>
        <v>200</v>
      </c>
      <c r="DV248" s="4">
        <f t="shared" si="140"/>
        <v>0</v>
      </c>
      <c r="DW248" s="4">
        <f t="shared" si="141"/>
        <v>0</v>
      </c>
      <c r="DX248" s="4">
        <f t="shared" si="142"/>
        <v>0</v>
      </c>
    </row>
    <row r="249" spans="1:128" ht="31.5" customHeight="1" x14ac:dyDescent="0.25">
      <c r="F249" s="4">
        <f t="shared" si="147"/>
        <v>0</v>
      </c>
      <c r="G249" s="4">
        <f t="shared" si="159"/>
        <v>0</v>
      </c>
      <c r="H249" s="4">
        <f t="shared" si="160"/>
        <v>0</v>
      </c>
      <c r="I249" s="4">
        <f t="shared" si="161"/>
        <v>0</v>
      </c>
      <c r="O249" s="870"/>
      <c r="P249" s="871"/>
      <c r="Q249" s="570"/>
      <c r="R249" s="872"/>
      <c r="S249" s="871"/>
      <c r="T249" s="570"/>
      <c r="U249" s="872"/>
      <c r="V249" s="871"/>
      <c r="W249" s="570"/>
      <c r="X249" s="570"/>
      <c r="Y249" s="570"/>
      <c r="Z249" s="872"/>
      <c r="AA249" s="871"/>
      <c r="AB249" s="570"/>
      <c r="AC249" s="872"/>
      <c r="AD249" s="871"/>
      <c r="AE249" s="570"/>
      <c r="AF249" s="872"/>
      <c r="AG249" s="871"/>
      <c r="AH249" s="570"/>
      <c r="AI249" s="872"/>
      <c r="AJ249" s="870"/>
      <c r="AK249" s="871"/>
      <c r="AL249" s="570"/>
      <c r="AM249" s="872"/>
      <c r="AN249" s="871"/>
      <c r="AO249" s="570"/>
      <c r="AP249" s="872"/>
      <c r="AQ249" s="870"/>
      <c r="AR249" s="871"/>
      <c r="AS249" s="872"/>
      <c r="AT249" s="871"/>
      <c r="AU249" s="570"/>
      <c r="AV249" s="872"/>
      <c r="AW249" s="871"/>
      <c r="AX249" s="872"/>
      <c r="AY249" s="871"/>
      <c r="AZ249" s="570"/>
      <c r="BA249" s="872"/>
      <c r="BB249" s="871"/>
      <c r="BC249" s="570"/>
      <c r="BD249" s="872"/>
      <c r="BE249" s="870"/>
      <c r="BF249" s="871"/>
      <c r="BG249" s="570"/>
      <c r="BH249" s="872"/>
      <c r="BI249" s="871"/>
      <c r="BJ249" s="570"/>
      <c r="BK249" s="570"/>
      <c r="BL249" s="872"/>
      <c r="BM249" s="871"/>
      <c r="BN249" s="872"/>
      <c r="BO249" s="871"/>
      <c r="BP249" s="872"/>
      <c r="BQ249" s="871"/>
      <c r="BR249" s="570"/>
      <c r="BS249" s="872"/>
      <c r="BT249" s="871"/>
      <c r="BU249" s="570"/>
      <c r="BV249" s="872"/>
      <c r="BW249" s="871"/>
      <c r="BX249" s="570"/>
      <c r="BY249" s="872"/>
      <c r="BZ249" s="874"/>
      <c r="CA249" s="855"/>
      <c r="CB249" s="856"/>
      <c r="CC249" s="857"/>
      <c r="CD249" s="855"/>
      <c r="CE249" s="856"/>
      <c r="CF249" s="857"/>
      <c r="CG249" s="861"/>
      <c r="CH249" s="862"/>
      <c r="CI249" s="862"/>
      <c r="CJ249" s="863"/>
      <c r="CK249" s="861"/>
      <c r="CL249" s="863"/>
      <c r="CM249" s="866"/>
      <c r="CN249" s="867"/>
      <c r="CO249" s="868"/>
      <c r="CP249" s="866"/>
      <c r="CQ249" s="867"/>
      <c r="CR249" s="868"/>
      <c r="CS249" s="866"/>
      <c r="CT249" s="868"/>
      <c r="CU249" s="31"/>
      <c r="CV249" s="31"/>
      <c r="CW249" s="31"/>
      <c r="CX249" s="31"/>
      <c r="CY249" s="31"/>
      <c r="CZ249" s="31"/>
      <c r="DA249" s="31"/>
      <c r="DB249" s="31"/>
      <c r="DC249" s="31"/>
      <c r="DD249" s="31"/>
      <c r="DE249" s="31"/>
      <c r="DF249" s="31"/>
      <c r="DG249" s="31"/>
      <c r="DH249" s="31"/>
      <c r="DI249" s="31"/>
      <c r="DJ249" s="31"/>
      <c r="DK249" s="31"/>
      <c r="DL249" s="31"/>
      <c r="DM249" s="31"/>
      <c r="DN249" s="31"/>
      <c r="DO249" s="31"/>
      <c r="DU249" s="4">
        <f t="shared" si="139"/>
        <v>200</v>
      </c>
      <c r="DV249" s="4">
        <f t="shared" si="140"/>
        <v>0</v>
      </c>
      <c r="DW249" s="4">
        <f t="shared" si="141"/>
        <v>0</v>
      </c>
      <c r="DX249" s="4">
        <f t="shared" si="142"/>
        <v>0</v>
      </c>
    </row>
    <row r="250" spans="1:128" ht="11.1" customHeight="1" x14ac:dyDescent="0.25">
      <c r="F250" s="4">
        <f t="shared" si="147"/>
        <v>0</v>
      </c>
      <c r="G250" s="4">
        <f t="shared" si="159"/>
        <v>0</v>
      </c>
      <c r="H250" s="4">
        <f t="shared" si="160"/>
        <v>0</v>
      </c>
      <c r="I250" s="4">
        <f t="shared" si="161"/>
        <v>0</v>
      </c>
      <c r="O250" s="237">
        <v>1</v>
      </c>
      <c r="P250" s="729">
        <v>2</v>
      </c>
      <c r="Q250" s="729"/>
      <c r="R250" s="729"/>
      <c r="S250" s="729">
        <v>3</v>
      </c>
      <c r="T250" s="729"/>
      <c r="U250" s="729"/>
      <c r="V250" s="729">
        <v>4</v>
      </c>
      <c r="W250" s="729"/>
      <c r="X250" s="729"/>
      <c r="Y250" s="729"/>
      <c r="Z250" s="729"/>
      <c r="AA250" s="729">
        <v>5</v>
      </c>
      <c r="AB250" s="729"/>
      <c r="AC250" s="729"/>
      <c r="AD250" s="729" t="s">
        <v>345</v>
      </c>
      <c r="AE250" s="729"/>
      <c r="AF250" s="729"/>
      <c r="AG250" s="729" t="s">
        <v>346</v>
      </c>
      <c r="AH250" s="729"/>
      <c r="AI250" s="729"/>
      <c r="AJ250" s="240">
        <v>1</v>
      </c>
      <c r="AK250" s="729">
        <v>2</v>
      </c>
      <c r="AL250" s="729"/>
      <c r="AM250" s="729"/>
      <c r="AN250" s="729">
        <v>3</v>
      </c>
      <c r="AO250" s="729"/>
      <c r="AP250" s="729"/>
      <c r="AQ250" s="240">
        <v>4</v>
      </c>
      <c r="AR250" s="729">
        <v>5</v>
      </c>
      <c r="AS250" s="729"/>
      <c r="AT250" s="729">
        <v>6</v>
      </c>
      <c r="AU250" s="729"/>
      <c r="AV250" s="729"/>
      <c r="AW250" s="729">
        <v>7</v>
      </c>
      <c r="AX250" s="729"/>
      <c r="AY250" s="729" t="s">
        <v>352</v>
      </c>
      <c r="AZ250" s="729"/>
      <c r="BA250" s="729"/>
      <c r="BB250" s="729" t="s">
        <v>353</v>
      </c>
      <c r="BC250" s="729"/>
      <c r="BD250" s="729"/>
      <c r="BE250" s="237">
        <v>1</v>
      </c>
      <c r="BF250" s="729">
        <v>2</v>
      </c>
      <c r="BG250" s="729"/>
      <c r="BH250" s="729"/>
      <c r="BI250" s="729">
        <v>3</v>
      </c>
      <c r="BJ250" s="729"/>
      <c r="BK250" s="729"/>
      <c r="BL250" s="729"/>
      <c r="BM250" s="729">
        <v>4</v>
      </c>
      <c r="BN250" s="729"/>
      <c r="BO250" s="729">
        <v>5</v>
      </c>
      <c r="BP250" s="729"/>
      <c r="BQ250" s="729">
        <v>6</v>
      </c>
      <c r="BR250" s="729"/>
      <c r="BS250" s="729"/>
      <c r="BT250" s="729" t="s">
        <v>354</v>
      </c>
      <c r="BU250" s="729"/>
      <c r="BV250" s="729"/>
      <c r="BW250" s="729" t="s">
        <v>355</v>
      </c>
      <c r="BX250" s="729"/>
      <c r="BY250" s="729"/>
      <c r="BZ250" s="237">
        <v>1</v>
      </c>
      <c r="CA250" s="729">
        <v>2</v>
      </c>
      <c r="CB250" s="729"/>
      <c r="CC250" s="729"/>
      <c r="CD250" s="729">
        <v>3</v>
      </c>
      <c r="CE250" s="729"/>
      <c r="CF250" s="729"/>
      <c r="CG250" s="729">
        <v>4</v>
      </c>
      <c r="CH250" s="729"/>
      <c r="CI250" s="729"/>
      <c r="CJ250" s="729"/>
      <c r="CK250" s="729">
        <v>5</v>
      </c>
      <c r="CL250" s="729"/>
      <c r="CM250" s="729">
        <v>6</v>
      </c>
      <c r="CN250" s="729"/>
      <c r="CO250" s="729"/>
      <c r="CP250" s="729">
        <v>7</v>
      </c>
      <c r="CQ250" s="729"/>
      <c r="CR250" s="729"/>
      <c r="CS250" s="729">
        <v>8</v>
      </c>
      <c r="CT250" s="729"/>
      <c r="CU250" s="31"/>
      <c r="CV250" s="31"/>
      <c r="CW250" s="31"/>
      <c r="CX250" s="31"/>
      <c r="CY250" s="31"/>
      <c r="CZ250" s="31"/>
      <c r="DA250" s="31"/>
      <c r="DB250" s="31"/>
      <c r="DC250" s="31"/>
      <c r="DD250" s="31"/>
      <c r="DE250" s="31"/>
      <c r="DF250" s="31"/>
      <c r="DG250" s="31"/>
      <c r="DH250" s="31"/>
      <c r="DI250" s="31"/>
      <c r="DJ250" s="31"/>
      <c r="DK250" s="31"/>
      <c r="DL250" s="31"/>
      <c r="DM250" s="31"/>
      <c r="DN250" s="31"/>
      <c r="DO250" s="31"/>
      <c r="DU250" s="4">
        <f t="shared" si="139"/>
        <v>200</v>
      </c>
      <c r="DV250" s="4">
        <f t="shared" si="140"/>
        <v>0</v>
      </c>
      <c r="DW250" s="4">
        <f t="shared" si="141"/>
        <v>0</v>
      </c>
      <c r="DX250" s="4">
        <f t="shared" si="142"/>
        <v>0</v>
      </c>
    </row>
    <row r="251" spans="1:128" ht="24" customHeight="1" x14ac:dyDescent="0.25">
      <c r="A251" s="4">
        <f>A212+20</f>
        <v>121</v>
      </c>
      <c r="B251" s="4">
        <f>IFERROR(IF($A$5&gt;=A251,SMALL('R-6'!$F$8:$F$1008,$A$6+A251),0),0)</f>
        <v>0</v>
      </c>
      <c r="C251" s="4">
        <f>IFERROR(IF(B$5&gt;=$A251,SMALL('R-7'!$G$9:$G$1008,B$6+$A251),0),0)</f>
        <v>0</v>
      </c>
      <c r="D251" s="4">
        <f>IFERROR(IF(C$5&gt;=$A251,SMALL('R-8'!$F$13:$F$1012,C$6+$A251),0),0)</f>
        <v>0</v>
      </c>
      <c r="E251" s="4">
        <f>IFERROR(IF(D$5&gt;=$A251,SMALL('R-8क'!$F$10:$F$1009,D$6+$A251),0),0)</f>
        <v>0</v>
      </c>
      <c r="F251" s="4">
        <f t="shared" si="147"/>
        <v>0</v>
      </c>
      <c r="G251" s="4">
        <f t="shared" si="159"/>
        <v>0</v>
      </c>
      <c r="H251" s="4">
        <f t="shared" si="160"/>
        <v>0</v>
      </c>
      <c r="I251" s="4">
        <f t="shared" si="161"/>
        <v>0</v>
      </c>
      <c r="O251" s="241">
        <f>IFERROR(IF(B251&gt;=1,A251,0),0)</f>
        <v>0</v>
      </c>
      <c r="P251" s="894">
        <f>IFERROR(IF($O251&gt;=1,VLOOKUP($B251,'R-6'!$G$8:$AL$1008,2,0),0),0)</f>
        <v>0</v>
      </c>
      <c r="Q251" s="895"/>
      <c r="R251" s="896"/>
      <c r="S251" s="846" t="str">
        <f>IFERROR(IF($O251&gt;=1,VLOOKUP($B251,'R-6'!$G$8:$AL$1008,4,0),""),"")</f>
        <v/>
      </c>
      <c r="T251" s="847"/>
      <c r="U251" s="848"/>
      <c r="V251" s="846" t="str">
        <f>IFERROR(IF($O251&gt;=1,VLOOKUP($B251,'R-6'!$G$8:$AL$1008,6,0),""),"")</f>
        <v/>
      </c>
      <c r="W251" s="897"/>
      <c r="X251" s="897"/>
      <c r="Y251" s="884" t="str">
        <f>IFERROR(IF($O251&gt;=1,VLOOKUP($B251,'R-6'!$G$8:$AL$1008,8,0),""),"")</f>
        <v/>
      </c>
      <c r="Z251" s="898"/>
      <c r="AA251" s="544" t="str">
        <f>IFERROR(IF($O251&gt;=1,VLOOKUP($B251,'R-6'!$G$8:$AL$1008,28,0),""),"")</f>
        <v/>
      </c>
      <c r="AB251" s="545"/>
      <c r="AC251" s="849"/>
      <c r="AD251" s="883"/>
      <c r="AE251" s="884"/>
      <c r="AF251" s="885"/>
      <c r="AG251" s="883"/>
      <c r="AH251" s="884"/>
      <c r="AI251" s="885"/>
      <c r="AJ251" s="241">
        <f>IFERROR(IF(C251&gt;=1,A251,0),0)</f>
        <v>0</v>
      </c>
      <c r="AK251" s="894">
        <f>IFERROR(IF($AJ251&gt;=1,VLOOKUP($C251,'R-7'!$H$9:$AD$1008,2,0),0),0)</f>
        <v>0</v>
      </c>
      <c r="AL251" s="895"/>
      <c r="AM251" s="896"/>
      <c r="AN251" s="846" t="str">
        <f>IFERROR(IF($AJ251&gt;=1,VLOOKUP($C251,'R-7'!$H$9:$AD$1008,4,0),""),"")</f>
        <v/>
      </c>
      <c r="AO251" s="847"/>
      <c r="AP251" s="848"/>
      <c r="AQ251" s="241" t="str">
        <f>IFERROR(IF($AJ251&gt;=1,VLOOKUP($C251,'R-7'!$H$9:$AD$1008,6,0),""),"")</f>
        <v/>
      </c>
      <c r="AR251" s="883" t="str">
        <f>IFERROR(IF($AJ251&gt;=1,VLOOKUP($C251,'R-7'!$H$9:$AD$1008,7,0),""),"")</f>
        <v/>
      </c>
      <c r="AS251" s="885"/>
      <c r="AT251" s="846" t="str">
        <f>IFERROR(IF($AJ251&gt;=1,VLOOKUP($C251,'R-7'!$H$9:$AD$1008,9,0),""),"")</f>
        <v/>
      </c>
      <c r="AU251" s="847"/>
      <c r="AV251" s="848"/>
      <c r="AW251" s="844" t="str">
        <f>IFERROR(IF($AJ251&gt;=1,VLOOKUP($C251,'R-7'!$H$9:$AD$1008,14,0),""),"")</f>
        <v/>
      </c>
      <c r="AX251" s="844"/>
      <c r="AY251" s="844"/>
      <c r="AZ251" s="844"/>
      <c r="BA251" s="844"/>
      <c r="BB251" s="844"/>
      <c r="BC251" s="844"/>
      <c r="BD251" s="844"/>
      <c r="BE251" s="241">
        <f>IFERROR(IF(D251&gt;=1,A251,0),0)</f>
        <v>0</v>
      </c>
      <c r="BF251" s="845">
        <f>IFERROR(IF($BE251&gt;=1,VLOOKUP($D251,'R-8'!$G$13:$AG$1012,2,0),0),0)</f>
        <v>0</v>
      </c>
      <c r="BG251" s="845"/>
      <c r="BH251" s="845"/>
      <c r="BI251" s="846" t="str">
        <f>IFERROR(IF($BE251&gt;=1,VLOOKUP($D251,'R-8'!$G$13:$AG$1012,3,0),""),"")</f>
        <v/>
      </c>
      <c r="BJ251" s="847"/>
      <c r="BK251" s="847"/>
      <c r="BL251" s="848"/>
      <c r="BM251" s="844" t="str">
        <f>IFERROR(IF($BE251&gt;=1,VLOOKUP($D251,'R-8'!$G$13:$AG$1012,5,0),""),"")</f>
        <v/>
      </c>
      <c r="BN251" s="844"/>
      <c r="BO251" s="844" t="str">
        <f>IFERROR(IF($BE251&gt;=1,VLOOKUP($D251,'R-8'!$G$13:$AG$1012,6,0),""),"")</f>
        <v/>
      </c>
      <c r="BP251" s="844"/>
      <c r="BQ251" s="846" t="str">
        <f>IFERROR(IF($BE251&gt;=1,VLOOKUP($D251,'R-8'!$G$13:$AG$1012,2,0),""),"")</f>
        <v/>
      </c>
      <c r="BR251" s="847"/>
      <c r="BS251" s="848"/>
      <c r="BT251" s="844"/>
      <c r="BU251" s="844"/>
      <c r="BV251" s="844"/>
      <c r="BW251" s="844"/>
      <c r="BX251" s="844"/>
      <c r="BY251" s="844"/>
      <c r="BZ251" s="241">
        <f>IFERROR(IF(E251&gt;=1,A251,0),0)</f>
        <v>0</v>
      </c>
      <c r="CA251" s="845">
        <f>IFERROR(IF($BZ251&gt;=1,VLOOKUP($E251,'R-8क'!$G$10:$AA$1009,2,0),0),0)</f>
        <v>0</v>
      </c>
      <c r="CB251" s="845"/>
      <c r="CC251" s="845"/>
      <c r="CD251" s="846" t="str">
        <f>IFERROR(IF($BZ251&gt;=1,VLOOKUP($E251,'R-8क'!$G$10:$AA$1009,3,0),""),"")</f>
        <v/>
      </c>
      <c r="CE251" s="847"/>
      <c r="CF251" s="848"/>
      <c r="CG251" s="846" t="str">
        <f>IFERROR(IF($BZ251&gt;=1,VLOOKUP($E251,'R-8क'!$G$10:$AA$1009,4,0),""),"")</f>
        <v/>
      </c>
      <c r="CH251" s="847"/>
      <c r="CI251" s="847"/>
      <c r="CJ251" s="848"/>
      <c r="CK251" s="242" t="str">
        <f>IFERROR(IF($BZ251&gt;=1,VLOOKUP($E251,'R-8क'!$G$10:$AA$1009,6,0),""),"")</f>
        <v/>
      </c>
      <c r="CL251" s="243" t="str">
        <f>IFERROR(IF($BZ251&gt;=1,VLOOKUP($E251,'R-8क'!$G$10:$AA$1009,7,0),""),"")</f>
        <v/>
      </c>
      <c r="CM251" s="544" t="str">
        <f>IFERROR(IF($BZ251&gt;=1,VLOOKUP($E251,'R-8क'!$G$10:$AA$1009,8,0),""),"")</f>
        <v/>
      </c>
      <c r="CN251" s="545"/>
      <c r="CO251" s="849"/>
      <c r="CP251" s="850" t="str">
        <f>IFERROR(IF($BZ251&gt;=1,VLOOKUP($E251,'R-8क'!$G$10:$AA$1009,16,0),""),"")</f>
        <v/>
      </c>
      <c r="CQ251" s="850"/>
      <c r="CR251" s="850"/>
      <c r="CS251" s="851"/>
      <c r="CT251" s="851"/>
      <c r="CU251" s="31"/>
      <c r="CV251" s="31"/>
      <c r="CW251" s="31"/>
      <c r="CX251" s="31"/>
      <c r="CY251" s="31"/>
      <c r="CZ251" s="31"/>
      <c r="DA251" s="31"/>
      <c r="DB251" s="31"/>
      <c r="DC251" s="31"/>
      <c r="DD251" s="31"/>
      <c r="DE251" s="31"/>
      <c r="DF251" s="31"/>
      <c r="DG251" s="31"/>
      <c r="DH251" s="31"/>
      <c r="DI251" s="31"/>
      <c r="DJ251" s="31"/>
      <c r="DK251" s="31"/>
      <c r="DL251" s="31"/>
      <c r="DM251" s="31"/>
      <c r="DN251" s="31"/>
      <c r="DO251" s="31"/>
      <c r="DU251" s="4">
        <f t="shared" si="139"/>
        <v>200</v>
      </c>
      <c r="DV251" s="4">
        <f t="shared" si="140"/>
        <v>0</v>
      </c>
      <c r="DW251" s="4">
        <f t="shared" si="141"/>
        <v>0</v>
      </c>
      <c r="DX251" s="4">
        <f t="shared" si="142"/>
        <v>0</v>
      </c>
    </row>
    <row r="252" spans="1:128" ht="24" customHeight="1" x14ac:dyDescent="0.25">
      <c r="A252" s="4">
        <f t="shared" ref="A252:A270" si="162">A213+20</f>
        <v>122</v>
      </c>
      <c r="B252" s="4">
        <f>IFERROR(IF($A$5&gt;=A252,SMALL('R-6'!$F$8:$F$1008,$A$6+A252),0),0)</f>
        <v>0</v>
      </c>
      <c r="C252" s="4">
        <f>IFERROR(IF(B$5&gt;=$A252,SMALL('R-7'!$G$9:$G$1008,B$6+$A252),0),0)</f>
        <v>0</v>
      </c>
      <c r="D252" s="4">
        <f>IFERROR(IF(C$5&gt;=$A252,SMALL('R-8'!$F$13:$F$1012,C$6+$A252),0),0)</f>
        <v>0</v>
      </c>
      <c r="E252" s="4">
        <f>IFERROR(IF(D$5&gt;=$A252,SMALL('R-8क'!$F$10:$F$1009,D$6+$A252),0),0)</f>
        <v>0</v>
      </c>
      <c r="F252" s="4">
        <f t="shared" si="147"/>
        <v>0</v>
      </c>
      <c r="G252" s="4">
        <f t="shared" si="159"/>
        <v>0</v>
      </c>
      <c r="H252" s="4">
        <f t="shared" si="160"/>
        <v>0</v>
      </c>
      <c r="I252" s="4">
        <f t="shared" si="161"/>
        <v>0</v>
      </c>
      <c r="O252" s="241">
        <f t="shared" ref="O252:O270" si="163">IFERROR(IF(B252&gt;=1,A252,0),0)</f>
        <v>0</v>
      </c>
      <c r="P252" s="894">
        <f>IFERROR(IF($O252&gt;=1,VLOOKUP($B252,'R-6'!$G$8:$AL$1008,2,0),0),0)</f>
        <v>0</v>
      </c>
      <c r="Q252" s="895"/>
      <c r="R252" s="896"/>
      <c r="S252" s="846" t="str">
        <f>IFERROR(IF($O252&gt;=1,VLOOKUP($B252,'R-6'!$G$8:$AL$1008,4,0),""),"")</f>
        <v/>
      </c>
      <c r="T252" s="847"/>
      <c r="U252" s="848"/>
      <c r="V252" s="846" t="str">
        <f>IFERROR(IF($O252&gt;=1,VLOOKUP($B252,'R-6'!$G$8:$AL$1008,6,0),""),"")</f>
        <v/>
      </c>
      <c r="W252" s="897"/>
      <c r="X252" s="897"/>
      <c r="Y252" s="884" t="str">
        <f>IFERROR(IF($O252&gt;=1,VLOOKUP($B252,'R-6'!$G$8:$AL$1008,8,0),""),"")</f>
        <v/>
      </c>
      <c r="Z252" s="898"/>
      <c r="AA252" s="544" t="str">
        <f>IFERROR(IF($O252&gt;=1,VLOOKUP($B252,'R-6'!$G$8:$AL$1008,28,0),""),"")</f>
        <v/>
      </c>
      <c r="AB252" s="545"/>
      <c r="AC252" s="849"/>
      <c r="AD252" s="883"/>
      <c r="AE252" s="884"/>
      <c r="AF252" s="885"/>
      <c r="AG252" s="883"/>
      <c r="AH252" s="884"/>
      <c r="AI252" s="885"/>
      <c r="AJ252" s="241">
        <f t="shared" ref="AJ252:AJ270" si="164">IFERROR(IF(C252&gt;=1,A252,0),0)</f>
        <v>0</v>
      </c>
      <c r="AK252" s="894">
        <f>IFERROR(IF($AJ252&gt;=1,VLOOKUP($C252,'R-7'!$H$9:$AD$1008,2,0),0),0)</f>
        <v>0</v>
      </c>
      <c r="AL252" s="895"/>
      <c r="AM252" s="896"/>
      <c r="AN252" s="846" t="str">
        <f>IFERROR(IF($AJ252&gt;=1,VLOOKUP($C252,'R-7'!$H$9:$AD$1008,4,0),""),"")</f>
        <v/>
      </c>
      <c r="AO252" s="847"/>
      <c r="AP252" s="848"/>
      <c r="AQ252" s="241" t="str">
        <f>IFERROR(IF($AJ252&gt;=1,VLOOKUP($C252,'R-7'!$H$9:$AD$1008,6,0),""),"")</f>
        <v/>
      </c>
      <c r="AR252" s="883" t="str">
        <f>IFERROR(IF($AJ252&gt;=1,VLOOKUP($C252,'R-7'!$H$9:$AD$1008,7,0),""),"")</f>
        <v/>
      </c>
      <c r="AS252" s="885"/>
      <c r="AT252" s="846" t="str">
        <f>IFERROR(IF($AJ252&gt;=1,VLOOKUP($C252,'R-7'!$H$9:$AD$1008,9,0),""),"")</f>
        <v/>
      </c>
      <c r="AU252" s="847"/>
      <c r="AV252" s="848"/>
      <c r="AW252" s="844" t="str">
        <f>IFERROR(IF($AJ252&gt;=1,VLOOKUP($C252,'R-7'!$H$9:$AD$1008,14,0),""),"")</f>
        <v/>
      </c>
      <c r="AX252" s="844"/>
      <c r="AY252" s="844"/>
      <c r="AZ252" s="844"/>
      <c r="BA252" s="844"/>
      <c r="BB252" s="844"/>
      <c r="BC252" s="844"/>
      <c r="BD252" s="844"/>
      <c r="BE252" s="241">
        <f t="shared" ref="BE252:BE270" si="165">IFERROR(IF(D252&gt;=1,A252,0),0)</f>
        <v>0</v>
      </c>
      <c r="BF252" s="845">
        <f>IFERROR(IF($BE252&gt;=1,VLOOKUP($D252,'R-8'!$G$13:$AG$1012,2,0),0),0)</f>
        <v>0</v>
      </c>
      <c r="BG252" s="845"/>
      <c r="BH252" s="845"/>
      <c r="BI252" s="846" t="str">
        <f>IFERROR(IF($BE252&gt;=1,VLOOKUP($D252,'R-8'!$G$13:$AG$1012,3,0),""),"")</f>
        <v/>
      </c>
      <c r="BJ252" s="847"/>
      <c r="BK252" s="847"/>
      <c r="BL252" s="848"/>
      <c r="BM252" s="844" t="str">
        <f>IFERROR(IF($BE252&gt;=1,VLOOKUP($D252,'R-8'!$G$13:$AG$1012,5,0),""),"")</f>
        <v/>
      </c>
      <c r="BN252" s="844"/>
      <c r="BO252" s="844" t="str">
        <f>IFERROR(IF($BE252&gt;=1,VLOOKUP($D252,'R-8'!$G$13:$AG$1012,6,0),""),"")</f>
        <v/>
      </c>
      <c r="BP252" s="844"/>
      <c r="BQ252" s="846" t="str">
        <f>IFERROR(IF($BE252&gt;=1,VLOOKUP($D252,'R-8'!$G$13:$AG$1012,2,0),""),"")</f>
        <v/>
      </c>
      <c r="BR252" s="847"/>
      <c r="BS252" s="848"/>
      <c r="BT252" s="844"/>
      <c r="BU252" s="844"/>
      <c r="BV252" s="844"/>
      <c r="BW252" s="844"/>
      <c r="BX252" s="844"/>
      <c r="BY252" s="844"/>
      <c r="BZ252" s="241">
        <f t="shared" ref="BZ252:BZ270" si="166">IFERROR(IF(E252&gt;=1,A252,0),0)</f>
        <v>0</v>
      </c>
      <c r="CA252" s="845">
        <f>IFERROR(IF($BZ252&gt;=1,VLOOKUP($E252,'R-8क'!$G$10:$AA$1009,2,0),0),0)</f>
        <v>0</v>
      </c>
      <c r="CB252" s="845"/>
      <c r="CC252" s="845"/>
      <c r="CD252" s="846" t="str">
        <f>IFERROR(IF($BZ252&gt;=1,VLOOKUP($E252,'R-8क'!$G$10:$AA$1009,3,0),""),"")</f>
        <v/>
      </c>
      <c r="CE252" s="847"/>
      <c r="CF252" s="848"/>
      <c r="CG252" s="846" t="str">
        <f>IFERROR(IF($BZ252&gt;=1,VLOOKUP($E252,'R-8क'!$G$10:$AA$1009,4,0),""),"")</f>
        <v/>
      </c>
      <c r="CH252" s="847"/>
      <c r="CI252" s="847"/>
      <c r="CJ252" s="848"/>
      <c r="CK252" s="242" t="str">
        <f>IFERROR(IF($BZ252&gt;=1,VLOOKUP($E252,'R-8क'!$G$10:$AA$1009,6,0),""),"")</f>
        <v/>
      </c>
      <c r="CL252" s="243" t="str">
        <f>IFERROR(IF($BZ252&gt;=1,VLOOKUP($E252,'R-8क'!$G$10:$AA$1009,7,0),""),"")</f>
        <v/>
      </c>
      <c r="CM252" s="544" t="str">
        <f>IFERROR(IF($BZ252&gt;=1,VLOOKUP($E252,'R-8क'!$G$10:$AA$1009,8,0),""),"")</f>
        <v/>
      </c>
      <c r="CN252" s="545"/>
      <c r="CO252" s="849"/>
      <c r="CP252" s="850" t="str">
        <f>IFERROR(IF($BZ252&gt;=1,VLOOKUP($E252,'R-8क'!$G$10:$AA$1009,16,0),""),"")</f>
        <v/>
      </c>
      <c r="CQ252" s="850"/>
      <c r="CR252" s="850"/>
      <c r="CS252" s="851"/>
      <c r="CT252" s="851"/>
      <c r="CU252" s="31"/>
      <c r="CV252" s="31"/>
      <c r="CW252" s="31"/>
      <c r="CX252" s="31"/>
      <c r="CY252" s="31"/>
      <c r="CZ252" s="31"/>
      <c r="DA252" s="31"/>
      <c r="DB252" s="31"/>
      <c r="DC252" s="31"/>
      <c r="DD252" s="31"/>
      <c r="DE252" s="31"/>
      <c r="DF252" s="31"/>
      <c r="DG252" s="31"/>
      <c r="DH252" s="31"/>
      <c r="DI252" s="31"/>
      <c r="DJ252" s="31"/>
      <c r="DK252" s="31"/>
      <c r="DL252" s="31"/>
      <c r="DM252" s="31"/>
      <c r="DN252" s="31"/>
      <c r="DO252" s="31"/>
      <c r="DU252" s="4">
        <f t="shared" si="139"/>
        <v>200</v>
      </c>
      <c r="DV252" s="4">
        <f t="shared" si="140"/>
        <v>0</v>
      </c>
      <c r="DW252" s="4">
        <f t="shared" si="141"/>
        <v>0</v>
      </c>
      <c r="DX252" s="4">
        <f t="shared" si="142"/>
        <v>0</v>
      </c>
    </row>
    <row r="253" spans="1:128" ht="24" customHeight="1" x14ac:dyDescent="0.25">
      <c r="A253" s="4">
        <f t="shared" si="162"/>
        <v>123</v>
      </c>
      <c r="B253" s="4">
        <f>IFERROR(IF($A$5&gt;=A253,SMALL('R-6'!$F$8:$F$1008,$A$6+A253),0),0)</f>
        <v>0</v>
      </c>
      <c r="C253" s="4">
        <f>IFERROR(IF(B$5&gt;=$A253,SMALL('R-7'!$G$9:$G$1008,B$6+$A253),0),0)</f>
        <v>0</v>
      </c>
      <c r="D253" s="4">
        <f>IFERROR(IF(C$5&gt;=$A253,SMALL('R-8'!$F$13:$F$1012,C$6+$A253),0),0)</f>
        <v>0</v>
      </c>
      <c r="E253" s="4">
        <f>IFERROR(IF(D$5&gt;=$A253,SMALL('R-8क'!$F$10:$F$1009,D$6+$A253),0),0)</f>
        <v>0</v>
      </c>
      <c r="F253" s="4">
        <f t="shared" si="147"/>
        <v>0</v>
      </c>
      <c r="G253" s="4">
        <f t="shared" si="159"/>
        <v>0</v>
      </c>
      <c r="H253" s="4">
        <f t="shared" si="160"/>
        <v>0</v>
      </c>
      <c r="I253" s="4">
        <f t="shared" si="161"/>
        <v>0</v>
      </c>
      <c r="O253" s="241">
        <f t="shared" si="163"/>
        <v>0</v>
      </c>
      <c r="P253" s="894">
        <f>IFERROR(IF($O253&gt;=1,VLOOKUP($B253,'R-6'!$G$8:$AL$1008,2,0),0),0)</f>
        <v>0</v>
      </c>
      <c r="Q253" s="895"/>
      <c r="R253" s="896"/>
      <c r="S253" s="846" t="str">
        <f>IFERROR(IF($O253&gt;=1,VLOOKUP($B253,'R-6'!$G$8:$AL$1008,4,0),""),"")</f>
        <v/>
      </c>
      <c r="T253" s="847"/>
      <c r="U253" s="848"/>
      <c r="V253" s="846" t="str">
        <f>IFERROR(IF($O253&gt;=1,VLOOKUP($B253,'R-6'!$G$8:$AL$1008,6,0),""),"")</f>
        <v/>
      </c>
      <c r="W253" s="897"/>
      <c r="X253" s="897"/>
      <c r="Y253" s="884" t="str">
        <f>IFERROR(IF($O253&gt;=1,VLOOKUP($B253,'R-6'!$G$8:$AL$1008,8,0),""),"")</f>
        <v/>
      </c>
      <c r="Z253" s="898"/>
      <c r="AA253" s="544" t="str">
        <f>IFERROR(IF($O253&gt;=1,VLOOKUP($B253,'R-6'!$G$8:$AL$1008,28,0),""),"")</f>
        <v/>
      </c>
      <c r="AB253" s="545"/>
      <c r="AC253" s="849"/>
      <c r="AD253" s="883"/>
      <c r="AE253" s="884"/>
      <c r="AF253" s="885"/>
      <c r="AG253" s="883"/>
      <c r="AH253" s="884"/>
      <c r="AI253" s="885"/>
      <c r="AJ253" s="241">
        <f t="shared" si="164"/>
        <v>0</v>
      </c>
      <c r="AK253" s="894">
        <f>IFERROR(IF($AJ253&gt;=1,VLOOKUP($C253,'R-7'!$H$9:$AD$1008,2,0),0),0)</f>
        <v>0</v>
      </c>
      <c r="AL253" s="895"/>
      <c r="AM253" s="896"/>
      <c r="AN253" s="846" t="str">
        <f>IFERROR(IF($AJ253&gt;=1,VLOOKUP($C253,'R-7'!$H$9:$AD$1008,4,0),""),"")</f>
        <v/>
      </c>
      <c r="AO253" s="847"/>
      <c r="AP253" s="848"/>
      <c r="AQ253" s="241" t="str">
        <f>IFERROR(IF($AJ253&gt;=1,VLOOKUP($C253,'R-7'!$H$9:$AD$1008,6,0),""),"")</f>
        <v/>
      </c>
      <c r="AR253" s="883" t="str">
        <f>IFERROR(IF($AJ253&gt;=1,VLOOKUP($C253,'R-7'!$H$9:$AD$1008,7,0),""),"")</f>
        <v/>
      </c>
      <c r="AS253" s="885"/>
      <c r="AT253" s="846" t="str">
        <f>IFERROR(IF($AJ253&gt;=1,VLOOKUP($C253,'R-7'!$H$9:$AD$1008,9,0),""),"")</f>
        <v/>
      </c>
      <c r="AU253" s="847"/>
      <c r="AV253" s="848"/>
      <c r="AW253" s="844" t="str">
        <f>IFERROR(IF($AJ253&gt;=1,VLOOKUP($C253,'R-7'!$H$9:$AD$1008,14,0),""),"")</f>
        <v/>
      </c>
      <c r="AX253" s="844"/>
      <c r="AY253" s="844"/>
      <c r="AZ253" s="844"/>
      <c r="BA253" s="844"/>
      <c r="BB253" s="844"/>
      <c r="BC253" s="844"/>
      <c r="BD253" s="844"/>
      <c r="BE253" s="241">
        <f t="shared" si="165"/>
        <v>0</v>
      </c>
      <c r="BF253" s="845">
        <f>IFERROR(IF($BE253&gt;=1,VLOOKUP($D253,'R-8'!$G$13:$AG$1012,2,0),0),0)</f>
        <v>0</v>
      </c>
      <c r="BG253" s="845"/>
      <c r="BH253" s="845"/>
      <c r="BI253" s="846" t="str">
        <f>IFERROR(IF($BE253&gt;=1,VLOOKUP($D253,'R-8'!$G$13:$AG$1012,3,0),""),"")</f>
        <v/>
      </c>
      <c r="BJ253" s="847"/>
      <c r="BK253" s="847"/>
      <c r="BL253" s="848"/>
      <c r="BM253" s="844" t="str">
        <f>IFERROR(IF($BE253&gt;=1,VLOOKUP($D253,'R-8'!$G$13:$AG$1012,5,0),""),"")</f>
        <v/>
      </c>
      <c r="BN253" s="844"/>
      <c r="BO253" s="844" t="str">
        <f>IFERROR(IF($BE253&gt;=1,VLOOKUP($D253,'R-8'!$G$13:$AG$1012,6,0),""),"")</f>
        <v/>
      </c>
      <c r="BP253" s="844"/>
      <c r="BQ253" s="846" t="str">
        <f>IFERROR(IF($BE253&gt;=1,VLOOKUP($D253,'R-8'!$G$13:$AG$1012,2,0),""),"")</f>
        <v/>
      </c>
      <c r="BR253" s="847"/>
      <c r="BS253" s="848"/>
      <c r="BT253" s="844"/>
      <c r="BU253" s="844"/>
      <c r="BV253" s="844"/>
      <c r="BW253" s="844"/>
      <c r="BX253" s="844"/>
      <c r="BY253" s="844"/>
      <c r="BZ253" s="241">
        <f t="shared" si="166"/>
        <v>0</v>
      </c>
      <c r="CA253" s="845">
        <f>IFERROR(IF($BZ253&gt;=1,VLOOKUP($E253,'R-8क'!$G$10:$AA$1009,2,0),0),0)</f>
        <v>0</v>
      </c>
      <c r="CB253" s="845"/>
      <c r="CC253" s="845"/>
      <c r="CD253" s="846" t="str">
        <f>IFERROR(IF($BZ253&gt;=1,VLOOKUP($E253,'R-8क'!$G$10:$AA$1009,3,0),""),"")</f>
        <v/>
      </c>
      <c r="CE253" s="847"/>
      <c r="CF253" s="848"/>
      <c r="CG253" s="846" t="str">
        <f>IFERROR(IF($BZ253&gt;=1,VLOOKUP($E253,'R-8क'!$G$10:$AA$1009,4,0),""),"")</f>
        <v/>
      </c>
      <c r="CH253" s="847"/>
      <c r="CI253" s="847"/>
      <c r="CJ253" s="848"/>
      <c r="CK253" s="242" t="str">
        <f>IFERROR(IF($BZ253&gt;=1,VLOOKUP($E253,'R-8क'!$G$10:$AA$1009,6,0),""),"")</f>
        <v/>
      </c>
      <c r="CL253" s="243" t="str">
        <f>IFERROR(IF($BZ253&gt;=1,VLOOKUP($E253,'R-8क'!$G$10:$AA$1009,7,0),""),"")</f>
        <v/>
      </c>
      <c r="CM253" s="544" t="str">
        <f>IFERROR(IF($BZ253&gt;=1,VLOOKUP($E253,'R-8क'!$G$10:$AA$1009,8,0),""),"")</f>
        <v/>
      </c>
      <c r="CN253" s="545"/>
      <c r="CO253" s="849"/>
      <c r="CP253" s="850" t="str">
        <f>IFERROR(IF($BZ253&gt;=1,VLOOKUP($E253,'R-8क'!$G$10:$AA$1009,16,0),""),"")</f>
        <v/>
      </c>
      <c r="CQ253" s="850"/>
      <c r="CR253" s="850"/>
      <c r="CS253" s="851"/>
      <c r="CT253" s="851"/>
      <c r="CU253" s="31"/>
      <c r="CV253" s="31"/>
      <c r="CW253" s="31"/>
      <c r="CX253" s="31"/>
      <c r="CY253" s="31"/>
      <c r="CZ253" s="31"/>
      <c r="DA253" s="31"/>
      <c r="DB253" s="31"/>
      <c r="DC253" s="31"/>
      <c r="DD253" s="31"/>
      <c r="DE253" s="31"/>
      <c r="DF253" s="31"/>
      <c r="DG253" s="31"/>
      <c r="DH253" s="31"/>
      <c r="DI253" s="31"/>
      <c r="DJ253" s="31"/>
      <c r="DK253" s="31"/>
      <c r="DL253" s="31"/>
      <c r="DM253" s="31"/>
      <c r="DN253" s="31"/>
      <c r="DO253" s="31"/>
      <c r="DU253" s="4">
        <f t="shared" si="139"/>
        <v>200</v>
      </c>
      <c r="DV253" s="4">
        <f t="shared" si="140"/>
        <v>0</v>
      </c>
      <c r="DW253" s="4">
        <f t="shared" si="141"/>
        <v>0</v>
      </c>
      <c r="DX253" s="4">
        <f t="shared" si="142"/>
        <v>0</v>
      </c>
    </row>
    <row r="254" spans="1:128" ht="24" customHeight="1" x14ac:dyDescent="0.25">
      <c r="A254" s="4">
        <f t="shared" si="162"/>
        <v>124</v>
      </c>
      <c r="B254" s="4">
        <f>IFERROR(IF($A$5&gt;=A254,SMALL('R-6'!$F$8:$F$1008,$A$6+A254),0),0)</f>
        <v>0</v>
      </c>
      <c r="C254" s="4">
        <f>IFERROR(IF(B$5&gt;=$A254,SMALL('R-7'!$G$9:$G$1008,B$6+$A254),0),0)</f>
        <v>0</v>
      </c>
      <c r="D254" s="4">
        <f>IFERROR(IF(C$5&gt;=$A254,SMALL('R-8'!$F$13:$F$1012,C$6+$A254),0),0)</f>
        <v>0</v>
      </c>
      <c r="E254" s="4">
        <f>IFERROR(IF(D$5&gt;=$A254,SMALL('R-8क'!$F$10:$F$1009,D$6+$A254),0),0)</f>
        <v>0</v>
      </c>
      <c r="F254" s="4">
        <f t="shared" si="147"/>
        <v>0</v>
      </c>
      <c r="G254" s="4">
        <f t="shared" si="159"/>
        <v>0</v>
      </c>
      <c r="H254" s="4">
        <f t="shared" si="160"/>
        <v>0</v>
      </c>
      <c r="I254" s="4">
        <f t="shared" si="161"/>
        <v>0</v>
      </c>
      <c r="O254" s="241">
        <f t="shared" si="163"/>
        <v>0</v>
      </c>
      <c r="P254" s="894">
        <f>IFERROR(IF($O254&gt;=1,VLOOKUP($B254,'R-6'!$G$8:$AL$1008,2,0),0),0)</f>
        <v>0</v>
      </c>
      <c r="Q254" s="895"/>
      <c r="R254" s="896"/>
      <c r="S254" s="846" t="str">
        <f>IFERROR(IF($O254&gt;=1,VLOOKUP($B254,'R-6'!$G$8:$AL$1008,4,0),""),"")</f>
        <v/>
      </c>
      <c r="T254" s="847"/>
      <c r="U254" s="848"/>
      <c r="V254" s="846" t="str">
        <f>IFERROR(IF($O254&gt;=1,VLOOKUP($B254,'R-6'!$G$8:$AL$1008,6,0),""),"")</f>
        <v/>
      </c>
      <c r="W254" s="897"/>
      <c r="X254" s="897"/>
      <c r="Y254" s="884" t="str">
        <f>IFERROR(IF($O254&gt;=1,VLOOKUP($B254,'R-6'!$G$8:$AL$1008,8,0),""),"")</f>
        <v/>
      </c>
      <c r="Z254" s="898"/>
      <c r="AA254" s="544" t="str">
        <f>IFERROR(IF($O254&gt;=1,VLOOKUP($B254,'R-6'!$G$8:$AL$1008,28,0),""),"")</f>
        <v/>
      </c>
      <c r="AB254" s="545"/>
      <c r="AC254" s="849"/>
      <c r="AD254" s="883"/>
      <c r="AE254" s="884"/>
      <c r="AF254" s="885"/>
      <c r="AG254" s="883"/>
      <c r="AH254" s="884"/>
      <c r="AI254" s="885"/>
      <c r="AJ254" s="241">
        <f t="shared" si="164"/>
        <v>0</v>
      </c>
      <c r="AK254" s="894">
        <f>IFERROR(IF($AJ254&gt;=1,VLOOKUP($C254,'R-7'!$H$9:$AD$1008,2,0),0),0)</f>
        <v>0</v>
      </c>
      <c r="AL254" s="895"/>
      <c r="AM254" s="896"/>
      <c r="AN254" s="846" t="str">
        <f>IFERROR(IF($AJ254&gt;=1,VLOOKUP($C254,'R-7'!$H$9:$AD$1008,4,0),""),"")</f>
        <v/>
      </c>
      <c r="AO254" s="847"/>
      <c r="AP254" s="848"/>
      <c r="AQ254" s="241" t="str">
        <f>IFERROR(IF($AJ254&gt;=1,VLOOKUP($C254,'R-7'!$H$9:$AD$1008,6,0),""),"")</f>
        <v/>
      </c>
      <c r="AR254" s="883" t="str">
        <f>IFERROR(IF($AJ254&gt;=1,VLOOKUP($C254,'R-7'!$H$9:$AD$1008,7,0),""),"")</f>
        <v/>
      </c>
      <c r="AS254" s="885"/>
      <c r="AT254" s="846" t="str">
        <f>IFERROR(IF($AJ254&gt;=1,VLOOKUP($C254,'R-7'!$H$9:$AD$1008,9,0),""),"")</f>
        <v/>
      </c>
      <c r="AU254" s="847"/>
      <c r="AV254" s="848"/>
      <c r="AW254" s="844" t="str">
        <f>IFERROR(IF($AJ254&gt;=1,VLOOKUP($C254,'R-7'!$H$9:$AD$1008,14,0),""),"")</f>
        <v/>
      </c>
      <c r="AX254" s="844"/>
      <c r="AY254" s="844"/>
      <c r="AZ254" s="844"/>
      <c r="BA254" s="844"/>
      <c r="BB254" s="844"/>
      <c r="BC254" s="844"/>
      <c r="BD254" s="844"/>
      <c r="BE254" s="241">
        <f t="shared" si="165"/>
        <v>0</v>
      </c>
      <c r="BF254" s="845">
        <f>IFERROR(IF($BE254&gt;=1,VLOOKUP($D254,'R-8'!$G$13:$AG$1012,2,0),0),0)</f>
        <v>0</v>
      </c>
      <c r="BG254" s="845"/>
      <c r="BH254" s="845"/>
      <c r="BI254" s="846" t="str">
        <f>IFERROR(IF($BE254&gt;=1,VLOOKUP($D254,'R-8'!$G$13:$AG$1012,3,0),""),"")</f>
        <v/>
      </c>
      <c r="BJ254" s="847"/>
      <c r="BK254" s="847"/>
      <c r="BL254" s="848"/>
      <c r="BM254" s="844" t="str">
        <f>IFERROR(IF($BE254&gt;=1,VLOOKUP($D254,'R-8'!$G$13:$AG$1012,5,0),""),"")</f>
        <v/>
      </c>
      <c r="BN254" s="844"/>
      <c r="BO254" s="844" t="str">
        <f>IFERROR(IF($BE254&gt;=1,VLOOKUP($D254,'R-8'!$G$13:$AG$1012,6,0),""),"")</f>
        <v/>
      </c>
      <c r="BP254" s="844"/>
      <c r="BQ254" s="846" t="str">
        <f>IFERROR(IF($BE254&gt;=1,VLOOKUP($D254,'R-8'!$G$13:$AG$1012,2,0),""),"")</f>
        <v/>
      </c>
      <c r="BR254" s="847"/>
      <c r="BS254" s="848"/>
      <c r="BT254" s="844"/>
      <c r="BU254" s="844"/>
      <c r="BV254" s="844"/>
      <c r="BW254" s="844"/>
      <c r="BX254" s="844"/>
      <c r="BY254" s="844"/>
      <c r="BZ254" s="241">
        <f t="shared" si="166"/>
        <v>0</v>
      </c>
      <c r="CA254" s="845">
        <f>IFERROR(IF($BZ254&gt;=1,VLOOKUP($E254,'R-8क'!$G$10:$AA$1009,2,0),0),0)</f>
        <v>0</v>
      </c>
      <c r="CB254" s="845"/>
      <c r="CC254" s="845"/>
      <c r="CD254" s="846" t="str">
        <f>IFERROR(IF($BZ254&gt;=1,VLOOKUP($E254,'R-8क'!$G$10:$AA$1009,3,0),""),"")</f>
        <v/>
      </c>
      <c r="CE254" s="847"/>
      <c r="CF254" s="848"/>
      <c r="CG254" s="846" t="str">
        <f>IFERROR(IF($BZ254&gt;=1,VLOOKUP($E254,'R-8क'!$G$10:$AA$1009,4,0),""),"")</f>
        <v/>
      </c>
      <c r="CH254" s="847"/>
      <c r="CI254" s="847"/>
      <c r="CJ254" s="848"/>
      <c r="CK254" s="242" t="str">
        <f>IFERROR(IF($BZ254&gt;=1,VLOOKUP($E254,'R-8क'!$G$10:$AA$1009,6,0),""),"")</f>
        <v/>
      </c>
      <c r="CL254" s="243" t="str">
        <f>IFERROR(IF($BZ254&gt;=1,VLOOKUP($E254,'R-8क'!$G$10:$AA$1009,7,0),""),"")</f>
        <v/>
      </c>
      <c r="CM254" s="544" t="str">
        <f>IFERROR(IF($BZ254&gt;=1,VLOOKUP($E254,'R-8क'!$G$10:$AA$1009,8,0),""),"")</f>
        <v/>
      </c>
      <c r="CN254" s="545"/>
      <c r="CO254" s="849"/>
      <c r="CP254" s="850" t="str">
        <f>IFERROR(IF($BZ254&gt;=1,VLOOKUP($E254,'R-8क'!$G$10:$AA$1009,16,0),""),"")</f>
        <v/>
      </c>
      <c r="CQ254" s="850"/>
      <c r="CR254" s="850"/>
      <c r="CS254" s="851"/>
      <c r="CT254" s="851"/>
      <c r="CU254" s="31"/>
      <c r="CV254" s="31"/>
      <c r="CW254" s="31"/>
      <c r="CX254" s="31"/>
      <c r="CY254" s="31"/>
      <c r="CZ254" s="31"/>
      <c r="DA254" s="31"/>
      <c r="DB254" s="31"/>
      <c r="DC254" s="31"/>
      <c r="DD254" s="31"/>
      <c r="DE254" s="31"/>
      <c r="DF254" s="31"/>
      <c r="DG254" s="31"/>
      <c r="DH254" s="31"/>
      <c r="DI254" s="31"/>
      <c r="DJ254" s="31"/>
      <c r="DK254" s="31"/>
      <c r="DL254" s="31"/>
      <c r="DM254" s="31"/>
      <c r="DN254" s="31"/>
      <c r="DO254" s="31"/>
      <c r="DU254" s="4">
        <f t="shared" si="139"/>
        <v>200</v>
      </c>
      <c r="DV254" s="4">
        <f t="shared" si="140"/>
        <v>0</v>
      </c>
      <c r="DW254" s="4">
        <f t="shared" si="141"/>
        <v>0</v>
      </c>
      <c r="DX254" s="4">
        <f t="shared" si="142"/>
        <v>0</v>
      </c>
    </row>
    <row r="255" spans="1:128" ht="24" customHeight="1" x14ac:dyDescent="0.25">
      <c r="A255" s="4">
        <f t="shared" si="162"/>
        <v>125</v>
      </c>
      <c r="B255" s="4">
        <f>IFERROR(IF($A$5&gt;=A255,SMALL('R-6'!$F$8:$F$1008,$A$6+A255),0),0)</f>
        <v>0</v>
      </c>
      <c r="C255" s="4">
        <f>IFERROR(IF(B$5&gt;=$A255,SMALL('R-7'!$G$9:$G$1008,B$6+$A255),0),0)</f>
        <v>0</v>
      </c>
      <c r="D255" s="4">
        <f>IFERROR(IF(C$5&gt;=$A255,SMALL('R-8'!$F$13:$F$1012,C$6+$A255),0),0)</f>
        <v>0</v>
      </c>
      <c r="E255" s="4">
        <f>IFERROR(IF(D$5&gt;=$A255,SMALL('R-8क'!$F$10:$F$1009,D$6+$A255),0),0)</f>
        <v>0</v>
      </c>
      <c r="F255" s="4">
        <f t="shared" si="147"/>
        <v>0</v>
      </c>
      <c r="G255" s="4">
        <f t="shared" si="159"/>
        <v>0</v>
      </c>
      <c r="H255" s="4">
        <f t="shared" si="160"/>
        <v>0</v>
      </c>
      <c r="I255" s="4">
        <f t="shared" si="161"/>
        <v>0</v>
      </c>
      <c r="O255" s="241">
        <f t="shared" si="163"/>
        <v>0</v>
      </c>
      <c r="P255" s="894">
        <f>IFERROR(IF($O255&gt;=1,VLOOKUP($B255,'R-6'!$G$8:$AL$1008,2,0),0),0)</f>
        <v>0</v>
      </c>
      <c r="Q255" s="895"/>
      <c r="R255" s="896"/>
      <c r="S255" s="846" t="str">
        <f>IFERROR(IF($O255&gt;=1,VLOOKUP($B255,'R-6'!$G$8:$AL$1008,4,0),""),"")</f>
        <v/>
      </c>
      <c r="T255" s="847"/>
      <c r="U255" s="848"/>
      <c r="V255" s="846" t="str">
        <f>IFERROR(IF($O255&gt;=1,VLOOKUP($B255,'R-6'!$G$8:$AL$1008,6,0),""),"")</f>
        <v/>
      </c>
      <c r="W255" s="897"/>
      <c r="X255" s="897"/>
      <c r="Y255" s="884" t="str">
        <f>IFERROR(IF($O255&gt;=1,VLOOKUP($B255,'R-6'!$G$8:$AL$1008,8,0),""),"")</f>
        <v/>
      </c>
      <c r="Z255" s="898"/>
      <c r="AA255" s="544" t="str">
        <f>IFERROR(IF($O255&gt;=1,VLOOKUP($B255,'R-6'!$G$8:$AL$1008,28,0),""),"")</f>
        <v/>
      </c>
      <c r="AB255" s="545"/>
      <c r="AC255" s="849"/>
      <c r="AD255" s="883"/>
      <c r="AE255" s="884"/>
      <c r="AF255" s="885"/>
      <c r="AG255" s="883"/>
      <c r="AH255" s="884"/>
      <c r="AI255" s="885"/>
      <c r="AJ255" s="241">
        <f t="shared" si="164"/>
        <v>0</v>
      </c>
      <c r="AK255" s="894">
        <f>IFERROR(IF($AJ255&gt;=1,VLOOKUP($C255,'R-7'!$H$9:$AD$1008,2,0),0),0)</f>
        <v>0</v>
      </c>
      <c r="AL255" s="895"/>
      <c r="AM255" s="896"/>
      <c r="AN255" s="846" t="str">
        <f>IFERROR(IF($AJ255&gt;=1,VLOOKUP($C255,'R-7'!$H$9:$AD$1008,4,0),""),"")</f>
        <v/>
      </c>
      <c r="AO255" s="847"/>
      <c r="AP255" s="848"/>
      <c r="AQ255" s="241" t="str">
        <f>IFERROR(IF($AJ255&gt;=1,VLOOKUP($C255,'R-7'!$H$9:$AD$1008,6,0),""),"")</f>
        <v/>
      </c>
      <c r="AR255" s="883" t="str">
        <f>IFERROR(IF($AJ255&gt;=1,VLOOKUP($C255,'R-7'!$H$9:$AD$1008,7,0),""),"")</f>
        <v/>
      </c>
      <c r="AS255" s="885"/>
      <c r="AT255" s="846" t="str">
        <f>IFERROR(IF($AJ255&gt;=1,VLOOKUP($C255,'R-7'!$H$9:$AD$1008,9,0),""),"")</f>
        <v/>
      </c>
      <c r="AU255" s="847"/>
      <c r="AV255" s="848"/>
      <c r="AW255" s="844" t="str">
        <f>IFERROR(IF($AJ255&gt;=1,VLOOKUP($C255,'R-7'!$H$9:$AD$1008,14,0),""),"")</f>
        <v/>
      </c>
      <c r="AX255" s="844"/>
      <c r="AY255" s="844"/>
      <c r="AZ255" s="844"/>
      <c r="BA255" s="844"/>
      <c r="BB255" s="844"/>
      <c r="BC255" s="844"/>
      <c r="BD255" s="844"/>
      <c r="BE255" s="241">
        <f t="shared" si="165"/>
        <v>0</v>
      </c>
      <c r="BF255" s="845">
        <f>IFERROR(IF($BE255&gt;=1,VLOOKUP($D255,'R-8'!$G$13:$AG$1012,2,0),0),0)</f>
        <v>0</v>
      </c>
      <c r="BG255" s="845"/>
      <c r="BH255" s="845"/>
      <c r="BI255" s="846" t="str">
        <f>IFERROR(IF($BE255&gt;=1,VLOOKUP($D255,'R-8'!$G$13:$AG$1012,3,0),""),"")</f>
        <v/>
      </c>
      <c r="BJ255" s="847"/>
      <c r="BK255" s="847"/>
      <c r="BL255" s="848"/>
      <c r="BM255" s="844" t="str">
        <f>IFERROR(IF($BE255&gt;=1,VLOOKUP($D255,'R-8'!$G$13:$AG$1012,5,0),""),"")</f>
        <v/>
      </c>
      <c r="BN255" s="844"/>
      <c r="BO255" s="844" t="str">
        <f>IFERROR(IF($BE255&gt;=1,VLOOKUP($D255,'R-8'!$G$13:$AG$1012,6,0),""),"")</f>
        <v/>
      </c>
      <c r="BP255" s="844"/>
      <c r="BQ255" s="846" t="str">
        <f>IFERROR(IF($BE255&gt;=1,VLOOKUP($D255,'R-8'!$G$13:$AG$1012,2,0),""),"")</f>
        <v/>
      </c>
      <c r="BR255" s="847"/>
      <c r="BS255" s="848"/>
      <c r="BT255" s="844"/>
      <c r="BU255" s="844"/>
      <c r="BV255" s="844"/>
      <c r="BW255" s="844"/>
      <c r="BX255" s="844"/>
      <c r="BY255" s="844"/>
      <c r="BZ255" s="241">
        <f t="shared" si="166"/>
        <v>0</v>
      </c>
      <c r="CA255" s="845">
        <f>IFERROR(IF($BZ255&gt;=1,VLOOKUP($E255,'R-8क'!$G$10:$AA$1009,2,0),0),0)</f>
        <v>0</v>
      </c>
      <c r="CB255" s="845"/>
      <c r="CC255" s="845"/>
      <c r="CD255" s="846" t="str">
        <f>IFERROR(IF($BZ255&gt;=1,VLOOKUP($E255,'R-8क'!$G$10:$AA$1009,3,0),""),"")</f>
        <v/>
      </c>
      <c r="CE255" s="847"/>
      <c r="CF255" s="848"/>
      <c r="CG255" s="846" t="str">
        <f>IFERROR(IF($BZ255&gt;=1,VLOOKUP($E255,'R-8क'!$G$10:$AA$1009,4,0),""),"")</f>
        <v/>
      </c>
      <c r="CH255" s="847"/>
      <c r="CI255" s="847"/>
      <c r="CJ255" s="848"/>
      <c r="CK255" s="242" t="str">
        <f>IFERROR(IF($BZ255&gt;=1,VLOOKUP($E255,'R-8क'!$G$10:$AA$1009,6,0),""),"")</f>
        <v/>
      </c>
      <c r="CL255" s="243" t="str">
        <f>IFERROR(IF($BZ255&gt;=1,VLOOKUP($E255,'R-8क'!$G$10:$AA$1009,7,0),""),"")</f>
        <v/>
      </c>
      <c r="CM255" s="544" t="str">
        <f>IFERROR(IF($BZ255&gt;=1,VLOOKUP($E255,'R-8क'!$G$10:$AA$1009,8,0),""),"")</f>
        <v/>
      </c>
      <c r="CN255" s="545"/>
      <c r="CO255" s="849"/>
      <c r="CP255" s="850" t="str">
        <f>IFERROR(IF($BZ255&gt;=1,VLOOKUP($E255,'R-8क'!$G$10:$AA$1009,16,0),""),"")</f>
        <v/>
      </c>
      <c r="CQ255" s="850"/>
      <c r="CR255" s="850"/>
      <c r="CS255" s="851"/>
      <c r="CT255" s="851"/>
      <c r="CU255" s="31"/>
      <c r="CV255" s="31"/>
      <c r="CW255" s="31"/>
      <c r="CX255" s="31"/>
      <c r="CY255" s="31"/>
      <c r="CZ255" s="31"/>
      <c r="DA255" s="31"/>
      <c r="DB255" s="31"/>
      <c r="DC255" s="31"/>
      <c r="DD255" s="31"/>
      <c r="DE255" s="31"/>
      <c r="DF255" s="31"/>
      <c r="DG255" s="31"/>
      <c r="DH255" s="31"/>
      <c r="DI255" s="31"/>
      <c r="DJ255" s="31"/>
      <c r="DK255" s="31"/>
      <c r="DL255" s="31"/>
      <c r="DM255" s="31"/>
      <c r="DN255" s="31"/>
      <c r="DO255" s="31"/>
      <c r="DU255" s="4">
        <f t="shared" si="139"/>
        <v>200</v>
      </c>
      <c r="DV255" s="4">
        <f t="shared" si="140"/>
        <v>0</v>
      </c>
      <c r="DW255" s="4">
        <f t="shared" si="141"/>
        <v>0</v>
      </c>
      <c r="DX255" s="4">
        <f t="shared" si="142"/>
        <v>0</v>
      </c>
    </row>
    <row r="256" spans="1:128" ht="24" customHeight="1" x14ac:dyDescent="0.25">
      <c r="A256" s="4">
        <f t="shared" si="162"/>
        <v>126</v>
      </c>
      <c r="B256" s="4">
        <f>IFERROR(IF($A$5&gt;=A256,SMALL('R-6'!$F$8:$F$1008,$A$6+A256),0),0)</f>
        <v>0</v>
      </c>
      <c r="C256" s="4">
        <f>IFERROR(IF(B$5&gt;=$A256,SMALL('R-7'!$G$9:$G$1008,B$6+$A256),0),0)</f>
        <v>0</v>
      </c>
      <c r="D256" s="4">
        <f>IFERROR(IF(C$5&gt;=$A256,SMALL('R-8'!$F$13:$F$1012,C$6+$A256),0),0)</f>
        <v>0</v>
      </c>
      <c r="E256" s="4">
        <f>IFERROR(IF(D$5&gt;=$A256,SMALL('R-8क'!$F$10:$F$1009,D$6+$A256),0),0)</f>
        <v>0</v>
      </c>
      <c r="F256" s="4">
        <f t="shared" si="147"/>
        <v>0</v>
      </c>
      <c r="G256" s="4">
        <f t="shared" si="159"/>
        <v>0</v>
      </c>
      <c r="H256" s="4">
        <f t="shared" si="160"/>
        <v>0</v>
      </c>
      <c r="I256" s="4">
        <f t="shared" si="161"/>
        <v>0</v>
      </c>
      <c r="O256" s="241">
        <f t="shared" si="163"/>
        <v>0</v>
      </c>
      <c r="P256" s="894">
        <f>IFERROR(IF($O256&gt;=1,VLOOKUP($B256,'R-6'!$G$8:$AL$1008,2,0),0),0)</f>
        <v>0</v>
      </c>
      <c r="Q256" s="895"/>
      <c r="R256" s="896"/>
      <c r="S256" s="846" t="str">
        <f>IFERROR(IF($O256&gt;=1,VLOOKUP($B256,'R-6'!$G$8:$AL$1008,4,0),""),"")</f>
        <v/>
      </c>
      <c r="T256" s="847"/>
      <c r="U256" s="848"/>
      <c r="V256" s="846" t="str">
        <f>IFERROR(IF($O256&gt;=1,VLOOKUP($B256,'R-6'!$G$8:$AL$1008,6,0),""),"")</f>
        <v/>
      </c>
      <c r="W256" s="897"/>
      <c r="X256" s="897"/>
      <c r="Y256" s="884" t="str">
        <f>IFERROR(IF($O256&gt;=1,VLOOKUP($B256,'R-6'!$G$8:$AL$1008,8,0),""),"")</f>
        <v/>
      </c>
      <c r="Z256" s="898"/>
      <c r="AA256" s="544" t="str">
        <f>IFERROR(IF($O256&gt;=1,VLOOKUP($B256,'R-6'!$G$8:$AL$1008,28,0),""),"")</f>
        <v/>
      </c>
      <c r="AB256" s="545"/>
      <c r="AC256" s="849"/>
      <c r="AD256" s="883"/>
      <c r="AE256" s="884"/>
      <c r="AF256" s="885"/>
      <c r="AG256" s="883"/>
      <c r="AH256" s="884"/>
      <c r="AI256" s="885"/>
      <c r="AJ256" s="241">
        <f t="shared" si="164"/>
        <v>0</v>
      </c>
      <c r="AK256" s="894">
        <f>IFERROR(IF($AJ256&gt;=1,VLOOKUP($C256,'R-7'!$H$9:$AD$1008,2,0),0),0)</f>
        <v>0</v>
      </c>
      <c r="AL256" s="895"/>
      <c r="AM256" s="896"/>
      <c r="AN256" s="846" t="str">
        <f>IFERROR(IF($AJ256&gt;=1,VLOOKUP($C256,'R-7'!$H$9:$AD$1008,4,0),""),"")</f>
        <v/>
      </c>
      <c r="AO256" s="847"/>
      <c r="AP256" s="848"/>
      <c r="AQ256" s="241" t="str">
        <f>IFERROR(IF($AJ256&gt;=1,VLOOKUP($C256,'R-7'!$H$9:$AD$1008,6,0),""),"")</f>
        <v/>
      </c>
      <c r="AR256" s="883" t="str">
        <f>IFERROR(IF($AJ256&gt;=1,VLOOKUP($C256,'R-7'!$H$9:$AD$1008,7,0),""),"")</f>
        <v/>
      </c>
      <c r="AS256" s="885"/>
      <c r="AT256" s="846" t="str">
        <f>IFERROR(IF($AJ256&gt;=1,VLOOKUP($C256,'R-7'!$H$9:$AD$1008,9,0),""),"")</f>
        <v/>
      </c>
      <c r="AU256" s="847"/>
      <c r="AV256" s="848"/>
      <c r="AW256" s="844" t="str">
        <f>IFERROR(IF($AJ256&gt;=1,VLOOKUP($C256,'R-7'!$H$9:$AD$1008,14,0),""),"")</f>
        <v/>
      </c>
      <c r="AX256" s="844"/>
      <c r="AY256" s="844"/>
      <c r="AZ256" s="844"/>
      <c r="BA256" s="844"/>
      <c r="BB256" s="844"/>
      <c r="BC256" s="844"/>
      <c r="BD256" s="844"/>
      <c r="BE256" s="241">
        <f t="shared" si="165"/>
        <v>0</v>
      </c>
      <c r="BF256" s="845">
        <f>IFERROR(IF($BE256&gt;=1,VLOOKUP($D256,'R-8'!$G$13:$AG$1012,2,0),0),0)</f>
        <v>0</v>
      </c>
      <c r="BG256" s="845"/>
      <c r="BH256" s="845"/>
      <c r="BI256" s="846" t="str">
        <f>IFERROR(IF($BE256&gt;=1,VLOOKUP($D256,'R-8'!$G$13:$AG$1012,3,0),""),"")</f>
        <v/>
      </c>
      <c r="BJ256" s="847"/>
      <c r="BK256" s="847"/>
      <c r="BL256" s="848"/>
      <c r="BM256" s="844" t="str">
        <f>IFERROR(IF($BE256&gt;=1,VLOOKUP($D256,'R-8'!$G$13:$AG$1012,5,0),""),"")</f>
        <v/>
      </c>
      <c r="BN256" s="844"/>
      <c r="BO256" s="844" t="str">
        <f>IFERROR(IF($BE256&gt;=1,VLOOKUP($D256,'R-8'!$G$13:$AG$1012,6,0),""),"")</f>
        <v/>
      </c>
      <c r="BP256" s="844"/>
      <c r="BQ256" s="846" t="str">
        <f>IFERROR(IF($BE256&gt;=1,VLOOKUP($D256,'R-8'!$G$13:$AG$1012,2,0),""),"")</f>
        <v/>
      </c>
      <c r="BR256" s="847"/>
      <c r="BS256" s="848"/>
      <c r="BT256" s="844"/>
      <c r="BU256" s="844"/>
      <c r="BV256" s="844"/>
      <c r="BW256" s="844"/>
      <c r="BX256" s="844"/>
      <c r="BY256" s="844"/>
      <c r="BZ256" s="241">
        <f t="shared" si="166"/>
        <v>0</v>
      </c>
      <c r="CA256" s="845">
        <f>IFERROR(IF($BZ256&gt;=1,VLOOKUP($E256,'R-8क'!$G$10:$AA$1009,2,0),0),0)</f>
        <v>0</v>
      </c>
      <c r="CB256" s="845"/>
      <c r="CC256" s="845"/>
      <c r="CD256" s="846" t="str">
        <f>IFERROR(IF($BZ256&gt;=1,VLOOKUP($E256,'R-8क'!$G$10:$AA$1009,3,0),""),"")</f>
        <v/>
      </c>
      <c r="CE256" s="847"/>
      <c r="CF256" s="848"/>
      <c r="CG256" s="846" t="str">
        <f>IFERROR(IF($BZ256&gt;=1,VLOOKUP($E256,'R-8क'!$G$10:$AA$1009,4,0),""),"")</f>
        <v/>
      </c>
      <c r="CH256" s="847"/>
      <c r="CI256" s="847"/>
      <c r="CJ256" s="848"/>
      <c r="CK256" s="242" t="str">
        <f>IFERROR(IF($BZ256&gt;=1,VLOOKUP($E256,'R-8क'!$G$10:$AA$1009,6,0),""),"")</f>
        <v/>
      </c>
      <c r="CL256" s="243" t="str">
        <f>IFERROR(IF($BZ256&gt;=1,VLOOKUP($E256,'R-8क'!$G$10:$AA$1009,7,0),""),"")</f>
        <v/>
      </c>
      <c r="CM256" s="544" t="str">
        <f>IFERROR(IF($BZ256&gt;=1,VLOOKUP($E256,'R-8क'!$G$10:$AA$1009,8,0),""),"")</f>
        <v/>
      </c>
      <c r="CN256" s="545"/>
      <c r="CO256" s="849"/>
      <c r="CP256" s="850" t="str">
        <f>IFERROR(IF($BZ256&gt;=1,VLOOKUP($E256,'R-8क'!$G$10:$AA$1009,16,0),""),"")</f>
        <v/>
      </c>
      <c r="CQ256" s="850"/>
      <c r="CR256" s="850"/>
      <c r="CS256" s="851"/>
      <c r="CT256" s="851"/>
      <c r="CU256" s="31"/>
      <c r="CV256" s="31"/>
      <c r="CW256" s="31"/>
      <c r="CX256" s="31"/>
      <c r="CY256" s="31"/>
      <c r="CZ256" s="31"/>
      <c r="DA256" s="31"/>
      <c r="DB256" s="31"/>
      <c r="DC256" s="31"/>
      <c r="DD256" s="31"/>
      <c r="DE256" s="31"/>
      <c r="DF256" s="31"/>
      <c r="DG256" s="31"/>
      <c r="DH256" s="31"/>
      <c r="DI256" s="31"/>
      <c r="DJ256" s="31"/>
      <c r="DK256" s="31"/>
      <c r="DL256" s="31"/>
      <c r="DM256" s="31"/>
      <c r="DN256" s="31"/>
      <c r="DO256" s="31"/>
      <c r="DU256" s="4">
        <f t="shared" si="139"/>
        <v>200</v>
      </c>
      <c r="DV256" s="4">
        <f t="shared" si="140"/>
        <v>0</v>
      </c>
      <c r="DW256" s="4">
        <f t="shared" si="141"/>
        <v>0</v>
      </c>
      <c r="DX256" s="4">
        <f t="shared" si="142"/>
        <v>0</v>
      </c>
    </row>
    <row r="257" spans="1:119" ht="24" customHeight="1" x14ac:dyDescent="0.25">
      <c r="A257" s="4">
        <f t="shared" si="162"/>
        <v>127</v>
      </c>
      <c r="B257" s="4">
        <f>IFERROR(IF($A$5&gt;=A257,SMALL('R-6'!$F$8:$F$1008,$A$6+A257),0),0)</f>
        <v>0</v>
      </c>
      <c r="C257" s="4">
        <f>IFERROR(IF(B$5&gt;=$A257,SMALL('R-7'!$G$9:$G$1008,B$6+$A257),0),0)</f>
        <v>0</v>
      </c>
      <c r="D257" s="4">
        <f>IFERROR(IF(C$5&gt;=$A257,SMALL('R-8'!$F$13:$F$1012,C$6+$A257),0),0)</f>
        <v>0</v>
      </c>
      <c r="E257" s="4">
        <f>IFERROR(IF(D$5&gt;=$A257,SMALL('R-8क'!$F$10:$F$1009,D$6+$A257),0),0)</f>
        <v>0</v>
      </c>
      <c r="F257" s="4">
        <f t="shared" si="147"/>
        <v>0</v>
      </c>
      <c r="G257" s="4">
        <f t="shared" si="159"/>
        <v>0</v>
      </c>
      <c r="H257" s="4">
        <f t="shared" si="160"/>
        <v>0</v>
      </c>
      <c r="I257" s="4">
        <f t="shared" si="161"/>
        <v>0</v>
      </c>
      <c r="O257" s="241">
        <f t="shared" si="163"/>
        <v>0</v>
      </c>
      <c r="P257" s="894">
        <f>IFERROR(IF($O257&gt;=1,VLOOKUP($B257,'R-6'!$G$8:$AL$1008,2,0),0),0)</f>
        <v>0</v>
      </c>
      <c r="Q257" s="895"/>
      <c r="R257" s="896"/>
      <c r="S257" s="846" t="str">
        <f>IFERROR(IF($O257&gt;=1,VLOOKUP($B257,'R-6'!$G$8:$AL$1008,4,0),""),"")</f>
        <v/>
      </c>
      <c r="T257" s="847"/>
      <c r="U257" s="848"/>
      <c r="V257" s="846" t="str">
        <f>IFERROR(IF($O257&gt;=1,VLOOKUP($B257,'R-6'!$G$8:$AL$1008,6,0),""),"")</f>
        <v/>
      </c>
      <c r="W257" s="897"/>
      <c r="X257" s="897"/>
      <c r="Y257" s="884" t="str">
        <f>IFERROR(IF($O257&gt;=1,VLOOKUP($B257,'R-6'!$G$8:$AL$1008,8,0),""),"")</f>
        <v/>
      </c>
      <c r="Z257" s="898"/>
      <c r="AA257" s="544" t="str">
        <f>IFERROR(IF($O257&gt;=1,VLOOKUP($B257,'R-6'!$G$8:$AL$1008,28,0),""),"")</f>
        <v/>
      </c>
      <c r="AB257" s="545"/>
      <c r="AC257" s="849"/>
      <c r="AD257" s="883"/>
      <c r="AE257" s="884"/>
      <c r="AF257" s="885"/>
      <c r="AG257" s="883"/>
      <c r="AH257" s="884"/>
      <c r="AI257" s="885"/>
      <c r="AJ257" s="241">
        <f t="shared" si="164"/>
        <v>0</v>
      </c>
      <c r="AK257" s="894">
        <f>IFERROR(IF($AJ257&gt;=1,VLOOKUP($C257,'R-7'!$H$9:$AD$1008,2,0),0),0)</f>
        <v>0</v>
      </c>
      <c r="AL257" s="895"/>
      <c r="AM257" s="896"/>
      <c r="AN257" s="846" t="str">
        <f>IFERROR(IF($AJ257&gt;=1,VLOOKUP($C257,'R-7'!$H$9:$AD$1008,4,0),""),"")</f>
        <v/>
      </c>
      <c r="AO257" s="847"/>
      <c r="AP257" s="848"/>
      <c r="AQ257" s="241" t="str">
        <f>IFERROR(IF($AJ257&gt;=1,VLOOKUP($C257,'R-7'!$H$9:$AD$1008,6,0),""),"")</f>
        <v/>
      </c>
      <c r="AR257" s="883" t="str">
        <f>IFERROR(IF($AJ257&gt;=1,VLOOKUP($C257,'R-7'!$H$9:$AD$1008,7,0),""),"")</f>
        <v/>
      </c>
      <c r="AS257" s="885"/>
      <c r="AT257" s="846" t="str">
        <f>IFERROR(IF($AJ257&gt;=1,VLOOKUP($C257,'R-7'!$H$9:$AD$1008,9,0),""),"")</f>
        <v/>
      </c>
      <c r="AU257" s="847"/>
      <c r="AV257" s="848"/>
      <c r="AW257" s="844" t="str">
        <f>IFERROR(IF($AJ257&gt;=1,VLOOKUP($C257,'R-7'!$H$9:$AD$1008,14,0),""),"")</f>
        <v/>
      </c>
      <c r="AX257" s="844"/>
      <c r="AY257" s="844"/>
      <c r="AZ257" s="844"/>
      <c r="BA257" s="844"/>
      <c r="BB257" s="844"/>
      <c r="BC257" s="844"/>
      <c r="BD257" s="844"/>
      <c r="BE257" s="241">
        <f t="shared" si="165"/>
        <v>0</v>
      </c>
      <c r="BF257" s="845">
        <f>IFERROR(IF($BE257&gt;=1,VLOOKUP($D257,'R-8'!$G$13:$AG$1012,2,0),0),0)</f>
        <v>0</v>
      </c>
      <c r="BG257" s="845"/>
      <c r="BH257" s="845"/>
      <c r="BI257" s="846" t="str">
        <f>IFERROR(IF($BE257&gt;=1,VLOOKUP($D257,'R-8'!$G$13:$AG$1012,3,0),""),"")</f>
        <v/>
      </c>
      <c r="BJ257" s="847"/>
      <c r="BK257" s="847"/>
      <c r="BL257" s="848"/>
      <c r="BM257" s="844" t="str">
        <f>IFERROR(IF($BE257&gt;=1,VLOOKUP($D257,'R-8'!$G$13:$AG$1012,5,0),""),"")</f>
        <v/>
      </c>
      <c r="BN257" s="844"/>
      <c r="BO257" s="844" t="str">
        <f>IFERROR(IF($BE257&gt;=1,VLOOKUP($D257,'R-8'!$G$13:$AG$1012,6,0),""),"")</f>
        <v/>
      </c>
      <c r="BP257" s="844"/>
      <c r="BQ257" s="846" t="str">
        <f>IFERROR(IF($BE257&gt;=1,VLOOKUP($D257,'R-8'!$G$13:$AG$1012,2,0),""),"")</f>
        <v/>
      </c>
      <c r="BR257" s="847"/>
      <c r="BS257" s="848"/>
      <c r="BT257" s="844"/>
      <c r="BU257" s="844"/>
      <c r="BV257" s="844"/>
      <c r="BW257" s="844"/>
      <c r="BX257" s="844"/>
      <c r="BY257" s="844"/>
      <c r="BZ257" s="241">
        <f t="shared" si="166"/>
        <v>0</v>
      </c>
      <c r="CA257" s="845">
        <f>IFERROR(IF($BZ257&gt;=1,VLOOKUP($E257,'R-8क'!$G$10:$AA$1009,2,0),0),0)</f>
        <v>0</v>
      </c>
      <c r="CB257" s="845"/>
      <c r="CC257" s="845"/>
      <c r="CD257" s="846" t="str">
        <f>IFERROR(IF($BZ257&gt;=1,VLOOKUP($E257,'R-8क'!$G$10:$AA$1009,3,0),""),"")</f>
        <v/>
      </c>
      <c r="CE257" s="847"/>
      <c r="CF257" s="848"/>
      <c r="CG257" s="846" t="str">
        <f>IFERROR(IF($BZ257&gt;=1,VLOOKUP($E257,'R-8क'!$G$10:$AA$1009,4,0),""),"")</f>
        <v/>
      </c>
      <c r="CH257" s="847"/>
      <c r="CI257" s="847"/>
      <c r="CJ257" s="848"/>
      <c r="CK257" s="242" t="str">
        <f>IFERROR(IF($BZ257&gt;=1,VLOOKUP($E257,'R-8क'!$G$10:$AA$1009,6,0),""),"")</f>
        <v/>
      </c>
      <c r="CL257" s="243" t="str">
        <f>IFERROR(IF($BZ257&gt;=1,VLOOKUP($E257,'R-8क'!$G$10:$AA$1009,7,0),""),"")</f>
        <v/>
      </c>
      <c r="CM257" s="544" t="str">
        <f>IFERROR(IF($BZ257&gt;=1,VLOOKUP($E257,'R-8क'!$G$10:$AA$1009,8,0),""),"")</f>
        <v/>
      </c>
      <c r="CN257" s="545"/>
      <c r="CO257" s="849"/>
      <c r="CP257" s="850" t="str">
        <f>IFERROR(IF($BZ257&gt;=1,VLOOKUP($E257,'R-8क'!$G$10:$AA$1009,16,0),""),"")</f>
        <v/>
      </c>
      <c r="CQ257" s="850"/>
      <c r="CR257" s="850"/>
      <c r="CS257" s="851"/>
      <c r="CT257" s="851"/>
      <c r="CU257" s="31"/>
      <c r="CV257" s="31"/>
      <c r="CW257" s="31"/>
      <c r="CX257" s="31"/>
      <c r="CY257" s="31"/>
      <c r="CZ257" s="31"/>
      <c r="DA257" s="31"/>
      <c r="DB257" s="31"/>
      <c r="DC257" s="31"/>
      <c r="DD257" s="31"/>
      <c r="DE257" s="31"/>
      <c r="DF257" s="31"/>
      <c r="DG257" s="31"/>
      <c r="DH257" s="31"/>
      <c r="DI257" s="31"/>
      <c r="DJ257" s="31"/>
      <c r="DK257" s="31"/>
      <c r="DL257" s="31"/>
      <c r="DM257" s="31"/>
      <c r="DN257" s="31"/>
      <c r="DO257" s="31"/>
    </row>
    <row r="258" spans="1:119" ht="24" customHeight="1" x14ac:dyDescent="0.25">
      <c r="A258" s="4">
        <f t="shared" si="162"/>
        <v>128</v>
      </c>
      <c r="B258" s="4">
        <f>IFERROR(IF($A$5&gt;=A258,SMALL('R-6'!$F$8:$F$1008,$A$6+A258),0),0)</f>
        <v>0</v>
      </c>
      <c r="C258" s="4">
        <f>IFERROR(IF(B$5&gt;=$A258,SMALL('R-7'!$G$9:$G$1008,B$6+$A258),0),0)</f>
        <v>0</v>
      </c>
      <c r="D258" s="4">
        <f>IFERROR(IF(C$5&gt;=$A258,SMALL('R-8'!$F$13:$F$1012,C$6+$A258),0),0)</f>
        <v>0</v>
      </c>
      <c r="E258" s="4">
        <f>IFERROR(IF(D$5&gt;=$A258,SMALL('R-8क'!$F$10:$F$1009,D$6+$A258),0),0)</f>
        <v>0</v>
      </c>
      <c r="F258" s="4">
        <f t="shared" si="147"/>
        <v>0</v>
      </c>
      <c r="G258" s="4">
        <f t="shared" si="159"/>
        <v>0</v>
      </c>
      <c r="H258" s="4">
        <f t="shared" si="160"/>
        <v>0</v>
      </c>
      <c r="I258" s="4">
        <f t="shared" si="161"/>
        <v>0</v>
      </c>
      <c r="O258" s="241">
        <f t="shared" si="163"/>
        <v>0</v>
      </c>
      <c r="P258" s="894">
        <f>IFERROR(IF($O258&gt;=1,VLOOKUP($B258,'R-6'!$G$8:$AL$1008,2,0),0),0)</f>
        <v>0</v>
      </c>
      <c r="Q258" s="895"/>
      <c r="R258" s="896"/>
      <c r="S258" s="846" t="str">
        <f>IFERROR(IF($O258&gt;=1,VLOOKUP($B258,'R-6'!$G$8:$AL$1008,4,0),""),"")</f>
        <v/>
      </c>
      <c r="T258" s="847"/>
      <c r="U258" s="848"/>
      <c r="V258" s="846" t="str">
        <f>IFERROR(IF($O258&gt;=1,VLOOKUP($B258,'R-6'!$G$8:$AL$1008,6,0),""),"")</f>
        <v/>
      </c>
      <c r="W258" s="897"/>
      <c r="X258" s="897"/>
      <c r="Y258" s="884" t="str">
        <f>IFERROR(IF($O258&gt;=1,VLOOKUP($B258,'R-6'!$G$8:$AL$1008,8,0),""),"")</f>
        <v/>
      </c>
      <c r="Z258" s="898"/>
      <c r="AA258" s="544" t="str">
        <f>IFERROR(IF($O258&gt;=1,VLOOKUP($B258,'R-6'!$G$8:$AL$1008,28,0),""),"")</f>
        <v/>
      </c>
      <c r="AB258" s="545"/>
      <c r="AC258" s="849"/>
      <c r="AD258" s="883"/>
      <c r="AE258" s="884"/>
      <c r="AF258" s="885"/>
      <c r="AG258" s="883"/>
      <c r="AH258" s="884"/>
      <c r="AI258" s="885"/>
      <c r="AJ258" s="241">
        <f t="shared" si="164"/>
        <v>0</v>
      </c>
      <c r="AK258" s="894">
        <f>IFERROR(IF($AJ258&gt;=1,VLOOKUP($C258,'R-7'!$H$9:$AD$1008,2,0),0),0)</f>
        <v>0</v>
      </c>
      <c r="AL258" s="895"/>
      <c r="AM258" s="896"/>
      <c r="AN258" s="846" t="str">
        <f>IFERROR(IF($AJ258&gt;=1,VLOOKUP($C258,'R-7'!$H$9:$AD$1008,4,0),""),"")</f>
        <v/>
      </c>
      <c r="AO258" s="847"/>
      <c r="AP258" s="848"/>
      <c r="AQ258" s="241" t="str">
        <f>IFERROR(IF($AJ258&gt;=1,VLOOKUP($C258,'R-7'!$H$9:$AD$1008,6,0),""),"")</f>
        <v/>
      </c>
      <c r="AR258" s="883" t="str">
        <f>IFERROR(IF($AJ258&gt;=1,VLOOKUP($C258,'R-7'!$H$9:$AD$1008,7,0),""),"")</f>
        <v/>
      </c>
      <c r="AS258" s="885"/>
      <c r="AT258" s="846" t="str">
        <f>IFERROR(IF($AJ258&gt;=1,VLOOKUP($C258,'R-7'!$H$9:$AD$1008,9,0),""),"")</f>
        <v/>
      </c>
      <c r="AU258" s="847"/>
      <c r="AV258" s="848"/>
      <c r="AW258" s="844" t="str">
        <f>IFERROR(IF($AJ258&gt;=1,VLOOKUP($C258,'R-7'!$H$9:$AD$1008,14,0),""),"")</f>
        <v/>
      </c>
      <c r="AX258" s="844"/>
      <c r="AY258" s="844"/>
      <c r="AZ258" s="844"/>
      <c r="BA258" s="844"/>
      <c r="BB258" s="844"/>
      <c r="BC258" s="844"/>
      <c r="BD258" s="844"/>
      <c r="BE258" s="241">
        <f t="shared" si="165"/>
        <v>0</v>
      </c>
      <c r="BF258" s="845">
        <f>IFERROR(IF($BE258&gt;=1,VLOOKUP($D258,'R-8'!$G$13:$AG$1012,2,0),0),0)</f>
        <v>0</v>
      </c>
      <c r="BG258" s="845"/>
      <c r="BH258" s="845"/>
      <c r="BI258" s="846" t="str">
        <f>IFERROR(IF($BE258&gt;=1,VLOOKUP($D258,'R-8'!$G$13:$AG$1012,3,0),""),"")</f>
        <v/>
      </c>
      <c r="BJ258" s="847"/>
      <c r="BK258" s="847"/>
      <c r="BL258" s="848"/>
      <c r="BM258" s="844" t="str">
        <f>IFERROR(IF($BE258&gt;=1,VLOOKUP($D258,'R-8'!$G$13:$AG$1012,5,0),""),"")</f>
        <v/>
      </c>
      <c r="BN258" s="844"/>
      <c r="BO258" s="844" t="str">
        <f>IFERROR(IF($BE258&gt;=1,VLOOKUP($D258,'R-8'!$G$13:$AG$1012,6,0),""),"")</f>
        <v/>
      </c>
      <c r="BP258" s="844"/>
      <c r="BQ258" s="846" t="str">
        <f>IFERROR(IF($BE258&gt;=1,VLOOKUP($D258,'R-8'!$G$13:$AG$1012,2,0),""),"")</f>
        <v/>
      </c>
      <c r="BR258" s="847"/>
      <c r="BS258" s="848"/>
      <c r="BT258" s="844"/>
      <c r="BU258" s="844"/>
      <c r="BV258" s="844"/>
      <c r="BW258" s="844"/>
      <c r="BX258" s="844"/>
      <c r="BY258" s="844"/>
      <c r="BZ258" s="241">
        <f t="shared" si="166"/>
        <v>0</v>
      </c>
      <c r="CA258" s="845">
        <f>IFERROR(IF($BZ258&gt;=1,VLOOKUP($E258,'R-8क'!$G$10:$AA$1009,2,0),0),0)</f>
        <v>0</v>
      </c>
      <c r="CB258" s="845"/>
      <c r="CC258" s="845"/>
      <c r="CD258" s="846" t="str">
        <f>IFERROR(IF($BZ258&gt;=1,VLOOKUP($E258,'R-8क'!$G$10:$AA$1009,3,0),""),"")</f>
        <v/>
      </c>
      <c r="CE258" s="847"/>
      <c r="CF258" s="848"/>
      <c r="CG258" s="846" t="str">
        <f>IFERROR(IF($BZ258&gt;=1,VLOOKUP($E258,'R-8क'!$G$10:$AA$1009,4,0),""),"")</f>
        <v/>
      </c>
      <c r="CH258" s="847"/>
      <c r="CI258" s="847"/>
      <c r="CJ258" s="848"/>
      <c r="CK258" s="242" t="str">
        <f>IFERROR(IF($BZ258&gt;=1,VLOOKUP($E258,'R-8क'!$G$10:$AA$1009,6,0),""),"")</f>
        <v/>
      </c>
      <c r="CL258" s="243" t="str">
        <f>IFERROR(IF($BZ258&gt;=1,VLOOKUP($E258,'R-8क'!$G$10:$AA$1009,7,0),""),"")</f>
        <v/>
      </c>
      <c r="CM258" s="544" t="str">
        <f>IFERROR(IF($BZ258&gt;=1,VLOOKUP($E258,'R-8क'!$G$10:$AA$1009,8,0),""),"")</f>
        <v/>
      </c>
      <c r="CN258" s="545"/>
      <c r="CO258" s="849"/>
      <c r="CP258" s="850" t="str">
        <f>IFERROR(IF($BZ258&gt;=1,VLOOKUP($E258,'R-8क'!$G$10:$AA$1009,16,0),""),"")</f>
        <v/>
      </c>
      <c r="CQ258" s="850"/>
      <c r="CR258" s="850"/>
      <c r="CS258" s="851"/>
      <c r="CT258" s="851"/>
      <c r="CU258" s="31"/>
      <c r="CV258" s="31"/>
      <c r="CW258" s="31"/>
      <c r="CX258" s="31"/>
      <c r="CY258" s="31"/>
      <c r="CZ258" s="31"/>
      <c r="DA258" s="31"/>
      <c r="DB258" s="31"/>
      <c r="DC258" s="31"/>
      <c r="DD258" s="31"/>
      <c r="DE258" s="31"/>
      <c r="DF258" s="31"/>
      <c r="DG258" s="31"/>
      <c r="DH258" s="31"/>
      <c r="DI258" s="31"/>
      <c r="DJ258" s="31"/>
      <c r="DK258" s="31"/>
      <c r="DL258" s="31"/>
      <c r="DM258" s="31"/>
      <c r="DN258" s="31"/>
      <c r="DO258" s="31"/>
    </row>
    <row r="259" spans="1:119" ht="24" customHeight="1" x14ac:dyDescent="0.25">
      <c r="A259" s="4">
        <f t="shared" si="162"/>
        <v>129</v>
      </c>
      <c r="B259" s="4">
        <f>IFERROR(IF($A$5&gt;=A259,SMALL('R-6'!$F$8:$F$1008,$A$6+A259),0),0)</f>
        <v>0</v>
      </c>
      <c r="C259" s="4">
        <f>IFERROR(IF(B$5&gt;=$A259,SMALL('R-7'!$G$9:$G$1008,B$6+$A259),0),0)</f>
        <v>0</v>
      </c>
      <c r="D259" s="4">
        <f>IFERROR(IF(C$5&gt;=$A259,SMALL('R-8'!$F$13:$F$1012,C$6+$A259),0),0)</f>
        <v>0</v>
      </c>
      <c r="E259" s="4">
        <f>IFERROR(IF(D$5&gt;=$A259,SMALL('R-8क'!$F$10:$F$1009,D$6+$A259),0),0)</f>
        <v>0</v>
      </c>
      <c r="F259" s="4">
        <f t="shared" si="147"/>
        <v>0</v>
      </c>
      <c r="G259" s="4">
        <f t="shared" si="159"/>
        <v>0</v>
      </c>
      <c r="H259" s="4">
        <f t="shared" si="160"/>
        <v>0</v>
      </c>
      <c r="I259" s="4">
        <f t="shared" si="161"/>
        <v>0</v>
      </c>
      <c r="O259" s="241">
        <f t="shared" si="163"/>
        <v>0</v>
      </c>
      <c r="P259" s="894">
        <f>IFERROR(IF($O259&gt;=1,VLOOKUP($B259,'R-6'!$G$8:$AL$1008,2,0),0),0)</f>
        <v>0</v>
      </c>
      <c r="Q259" s="895"/>
      <c r="R259" s="896"/>
      <c r="S259" s="846" t="str">
        <f>IFERROR(IF($O259&gt;=1,VLOOKUP($B259,'R-6'!$G$8:$AL$1008,4,0),""),"")</f>
        <v/>
      </c>
      <c r="T259" s="847"/>
      <c r="U259" s="848"/>
      <c r="V259" s="846" t="str">
        <f>IFERROR(IF($O259&gt;=1,VLOOKUP($B259,'R-6'!$G$8:$AL$1008,6,0),""),"")</f>
        <v/>
      </c>
      <c r="W259" s="897"/>
      <c r="X259" s="897"/>
      <c r="Y259" s="884" t="str">
        <f>IFERROR(IF($O259&gt;=1,VLOOKUP($B259,'R-6'!$G$8:$AL$1008,8,0),""),"")</f>
        <v/>
      </c>
      <c r="Z259" s="898"/>
      <c r="AA259" s="544" t="str">
        <f>IFERROR(IF($O259&gt;=1,VLOOKUP($B259,'R-6'!$G$8:$AL$1008,28,0),""),"")</f>
        <v/>
      </c>
      <c r="AB259" s="545"/>
      <c r="AC259" s="849"/>
      <c r="AD259" s="883"/>
      <c r="AE259" s="884"/>
      <c r="AF259" s="885"/>
      <c r="AG259" s="883"/>
      <c r="AH259" s="884"/>
      <c r="AI259" s="885"/>
      <c r="AJ259" s="241">
        <f t="shared" si="164"/>
        <v>0</v>
      </c>
      <c r="AK259" s="894">
        <f>IFERROR(IF($AJ259&gt;=1,VLOOKUP($C259,'R-7'!$H$9:$AD$1008,2,0),0),0)</f>
        <v>0</v>
      </c>
      <c r="AL259" s="895"/>
      <c r="AM259" s="896"/>
      <c r="AN259" s="846" t="str">
        <f>IFERROR(IF($AJ259&gt;=1,VLOOKUP($C259,'R-7'!$H$9:$AD$1008,4,0),""),"")</f>
        <v/>
      </c>
      <c r="AO259" s="847"/>
      <c r="AP259" s="848"/>
      <c r="AQ259" s="241" t="str">
        <f>IFERROR(IF($AJ259&gt;=1,VLOOKUP($C259,'R-7'!$H$9:$AD$1008,6,0),""),"")</f>
        <v/>
      </c>
      <c r="AR259" s="883" t="str">
        <f>IFERROR(IF($AJ259&gt;=1,VLOOKUP($C259,'R-7'!$H$9:$AD$1008,7,0),""),"")</f>
        <v/>
      </c>
      <c r="AS259" s="885"/>
      <c r="AT259" s="846" t="str">
        <f>IFERROR(IF($AJ259&gt;=1,VLOOKUP($C259,'R-7'!$H$9:$AD$1008,9,0),""),"")</f>
        <v/>
      </c>
      <c r="AU259" s="847"/>
      <c r="AV259" s="848"/>
      <c r="AW259" s="844" t="str">
        <f>IFERROR(IF($AJ259&gt;=1,VLOOKUP($C259,'R-7'!$H$9:$AD$1008,14,0),""),"")</f>
        <v/>
      </c>
      <c r="AX259" s="844"/>
      <c r="AY259" s="844"/>
      <c r="AZ259" s="844"/>
      <c r="BA259" s="844"/>
      <c r="BB259" s="844"/>
      <c r="BC259" s="844"/>
      <c r="BD259" s="844"/>
      <c r="BE259" s="241">
        <f t="shared" si="165"/>
        <v>0</v>
      </c>
      <c r="BF259" s="845">
        <f>IFERROR(IF($BE259&gt;=1,VLOOKUP($D259,'R-8'!$G$13:$AG$1012,2,0),0),0)</f>
        <v>0</v>
      </c>
      <c r="BG259" s="845"/>
      <c r="BH259" s="845"/>
      <c r="BI259" s="846" t="str">
        <f>IFERROR(IF($BE259&gt;=1,VLOOKUP($D259,'R-8'!$G$13:$AG$1012,3,0),""),"")</f>
        <v/>
      </c>
      <c r="BJ259" s="847"/>
      <c r="BK259" s="847"/>
      <c r="BL259" s="848"/>
      <c r="BM259" s="844" t="str">
        <f>IFERROR(IF($BE259&gt;=1,VLOOKUP($D259,'R-8'!$G$13:$AG$1012,5,0),""),"")</f>
        <v/>
      </c>
      <c r="BN259" s="844"/>
      <c r="BO259" s="844" t="str">
        <f>IFERROR(IF($BE259&gt;=1,VLOOKUP($D259,'R-8'!$G$13:$AG$1012,6,0),""),"")</f>
        <v/>
      </c>
      <c r="BP259" s="844"/>
      <c r="BQ259" s="846" t="str">
        <f>IFERROR(IF($BE259&gt;=1,VLOOKUP($D259,'R-8'!$G$13:$AG$1012,2,0),""),"")</f>
        <v/>
      </c>
      <c r="BR259" s="847"/>
      <c r="BS259" s="848"/>
      <c r="BT259" s="844"/>
      <c r="BU259" s="844"/>
      <c r="BV259" s="844"/>
      <c r="BW259" s="844"/>
      <c r="BX259" s="844"/>
      <c r="BY259" s="844"/>
      <c r="BZ259" s="241">
        <f t="shared" si="166"/>
        <v>0</v>
      </c>
      <c r="CA259" s="845">
        <f>IFERROR(IF($BZ259&gt;=1,VLOOKUP($E259,'R-8क'!$G$10:$AA$1009,2,0),0),0)</f>
        <v>0</v>
      </c>
      <c r="CB259" s="845"/>
      <c r="CC259" s="845"/>
      <c r="CD259" s="846" t="str">
        <f>IFERROR(IF($BZ259&gt;=1,VLOOKUP($E259,'R-8क'!$G$10:$AA$1009,3,0),""),"")</f>
        <v/>
      </c>
      <c r="CE259" s="847"/>
      <c r="CF259" s="848"/>
      <c r="CG259" s="846" t="str">
        <f>IFERROR(IF($BZ259&gt;=1,VLOOKUP($E259,'R-8क'!$G$10:$AA$1009,4,0),""),"")</f>
        <v/>
      </c>
      <c r="CH259" s="847"/>
      <c r="CI259" s="847"/>
      <c r="CJ259" s="848"/>
      <c r="CK259" s="242" t="str">
        <f>IFERROR(IF($BZ259&gt;=1,VLOOKUP($E259,'R-8क'!$G$10:$AA$1009,6,0),""),"")</f>
        <v/>
      </c>
      <c r="CL259" s="243" t="str">
        <f>IFERROR(IF($BZ259&gt;=1,VLOOKUP($E259,'R-8क'!$G$10:$AA$1009,7,0),""),"")</f>
        <v/>
      </c>
      <c r="CM259" s="544" t="str">
        <f>IFERROR(IF($BZ259&gt;=1,VLOOKUP($E259,'R-8क'!$G$10:$AA$1009,8,0),""),"")</f>
        <v/>
      </c>
      <c r="CN259" s="545"/>
      <c r="CO259" s="849"/>
      <c r="CP259" s="850" t="str">
        <f>IFERROR(IF($BZ259&gt;=1,VLOOKUP($E259,'R-8क'!$G$10:$AA$1009,16,0),""),"")</f>
        <v/>
      </c>
      <c r="CQ259" s="850"/>
      <c r="CR259" s="850"/>
      <c r="CS259" s="851"/>
      <c r="CT259" s="851"/>
      <c r="CU259" s="31"/>
      <c r="CV259" s="31"/>
      <c r="CW259" s="31"/>
      <c r="CX259" s="31"/>
      <c r="CY259" s="31"/>
      <c r="CZ259" s="31"/>
      <c r="DA259" s="31"/>
      <c r="DB259" s="31"/>
      <c r="DC259" s="31"/>
      <c r="DD259" s="31"/>
      <c r="DE259" s="31"/>
      <c r="DF259" s="31"/>
      <c r="DG259" s="31"/>
      <c r="DH259" s="31"/>
      <c r="DI259" s="31"/>
      <c r="DJ259" s="31"/>
      <c r="DK259" s="31"/>
      <c r="DL259" s="31"/>
      <c r="DM259" s="31"/>
      <c r="DN259" s="31"/>
      <c r="DO259" s="31"/>
    </row>
    <row r="260" spans="1:119" ht="24" customHeight="1" x14ac:dyDescent="0.25">
      <c r="A260" s="4">
        <f t="shared" si="162"/>
        <v>130</v>
      </c>
      <c r="B260" s="4">
        <f>IFERROR(IF($A$5&gt;=A260,SMALL('R-6'!$F$8:$F$1008,$A$6+A260),0),0)</f>
        <v>0</v>
      </c>
      <c r="C260" s="4">
        <f>IFERROR(IF(B$5&gt;=$A260,SMALL('R-7'!$G$9:$G$1008,B$6+$A260),0),0)</f>
        <v>0</v>
      </c>
      <c r="D260" s="4">
        <f>IFERROR(IF(C$5&gt;=$A260,SMALL('R-8'!$F$13:$F$1012,C$6+$A260),0),0)</f>
        <v>0</v>
      </c>
      <c r="E260" s="4">
        <f>IFERROR(IF(D$5&gt;=$A260,SMALL('R-8क'!$F$10:$F$1009,D$6+$A260),0),0)</f>
        <v>0</v>
      </c>
      <c r="F260" s="4">
        <f t="shared" si="147"/>
        <v>0</v>
      </c>
      <c r="G260" s="4">
        <f t="shared" si="159"/>
        <v>0</v>
      </c>
      <c r="H260" s="4">
        <f t="shared" si="160"/>
        <v>0</v>
      </c>
      <c r="I260" s="4">
        <f t="shared" si="161"/>
        <v>0</v>
      </c>
      <c r="O260" s="241">
        <f t="shared" si="163"/>
        <v>0</v>
      </c>
      <c r="P260" s="894">
        <f>IFERROR(IF($O260&gt;=1,VLOOKUP($B260,'R-6'!$G$8:$AL$1008,2,0),0),0)</f>
        <v>0</v>
      </c>
      <c r="Q260" s="895"/>
      <c r="R260" s="896"/>
      <c r="S260" s="846" t="str">
        <f>IFERROR(IF($O260&gt;=1,VLOOKUP($B260,'R-6'!$G$8:$AL$1008,4,0),""),"")</f>
        <v/>
      </c>
      <c r="T260" s="847"/>
      <c r="U260" s="848"/>
      <c r="V260" s="846" t="str">
        <f>IFERROR(IF($O260&gt;=1,VLOOKUP($B260,'R-6'!$G$8:$AL$1008,6,0),""),"")</f>
        <v/>
      </c>
      <c r="W260" s="897"/>
      <c r="X260" s="897"/>
      <c r="Y260" s="884" t="str">
        <f>IFERROR(IF($O260&gt;=1,VLOOKUP($B260,'R-6'!$G$8:$AL$1008,8,0),""),"")</f>
        <v/>
      </c>
      <c r="Z260" s="898"/>
      <c r="AA260" s="544" t="str">
        <f>IFERROR(IF($O260&gt;=1,VLOOKUP($B260,'R-6'!$G$8:$AL$1008,28,0),""),"")</f>
        <v/>
      </c>
      <c r="AB260" s="545"/>
      <c r="AC260" s="849"/>
      <c r="AD260" s="883"/>
      <c r="AE260" s="884"/>
      <c r="AF260" s="885"/>
      <c r="AG260" s="883"/>
      <c r="AH260" s="884"/>
      <c r="AI260" s="885"/>
      <c r="AJ260" s="241">
        <f t="shared" si="164"/>
        <v>0</v>
      </c>
      <c r="AK260" s="894">
        <f>IFERROR(IF($AJ260&gt;=1,VLOOKUP($C260,'R-7'!$H$9:$AD$1008,2,0),0),0)</f>
        <v>0</v>
      </c>
      <c r="AL260" s="895"/>
      <c r="AM260" s="896"/>
      <c r="AN260" s="846" t="str">
        <f>IFERROR(IF($AJ260&gt;=1,VLOOKUP($C260,'R-7'!$H$9:$AD$1008,4,0),""),"")</f>
        <v/>
      </c>
      <c r="AO260" s="847"/>
      <c r="AP260" s="848"/>
      <c r="AQ260" s="241" t="str">
        <f>IFERROR(IF($AJ260&gt;=1,VLOOKUP($C260,'R-7'!$H$9:$AD$1008,6,0),""),"")</f>
        <v/>
      </c>
      <c r="AR260" s="883" t="str">
        <f>IFERROR(IF($AJ260&gt;=1,VLOOKUP($C260,'R-7'!$H$9:$AD$1008,7,0),""),"")</f>
        <v/>
      </c>
      <c r="AS260" s="885"/>
      <c r="AT260" s="846" t="str">
        <f>IFERROR(IF($AJ260&gt;=1,VLOOKUP($C260,'R-7'!$H$9:$AD$1008,9,0),""),"")</f>
        <v/>
      </c>
      <c r="AU260" s="847"/>
      <c r="AV260" s="848"/>
      <c r="AW260" s="844" t="str">
        <f>IFERROR(IF($AJ260&gt;=1,VLOOKUP($C260,'R-7'!$H$9:$AD$1008,14,0),""),"")</f>
        <v/>
      </c>
      <c r="AX260" s="844"/>
      <c r="AY260" s="844"/>
      <c r="AZ260" s="844"/>
      <c r="BA260" s="844"/>
      <c r="BB260" s="844"/>
      <c r="BC260" s="844"/>
      <c r="BD260" s="844"/>
      <c r="BE260" s="241">
        <f t="shared" si="165"/>
        <v>0</v>
      </c>
      <c r="BF260" s="845">
        <f>IFERROR(IF($BE260&gt;=1,VLOOKUP($D260,'R-8'!$G$13:$AG$1012,2,0),0),0)</f>
        <v>0</v>
      </c>
      <c r="BG260" s="845"/>
      <c r="BH260" s="845"/>
      <c r="BI260" s="846" t="str">
        <f>IFERROR(IF($BE260&gt;=1,VLOOKUP($D260,'R-8'!$G$13:$AG$1012,3,0),""),"")</f>
        <v/>
      </c>
      <c r="BJ260" s="847"/>
      <c r="BK260" s="847"/>
      <c r="BL260" s="848"/>
      <c r="BM260" s="844" t="str">
        <f>IFERROR(IF($BE260&gt;=1,VLOOKUP($D260,'R-8'!$G$13:$AG$1012,5,0),""),"")</f>
        <v/>
      </c>
      <c r="BN260" s="844"/>
      <c r="BO260" s="844" t="str">
        <f>IFERROR(IF($BE260&gt;=1,VLOOKUP($D260,'R-8'!$G$13:$AG$1012,6,0),""),"")</f>
        <v/>
      </c>
      <c r="BP260" s="844"/>
      <c r="BQ260" s="846" t="str">
        <f>IFERROR(IF($BE260&gt;=1,VLOOKUP($D260,'R-8'!$G$13:$AG$1012,2,0),""),"")</f>
        <v/>
      </c>
      <c r="BR260" s="847"/>
      <c r="BS260" s="848"/>
      <c r="BT260" s="844"/>
      <c r="BU260" s="844"/>
      <c r="BV260" s="844"/>
      <c r="BW260" s="844"/>
      <c r="BX260" s="844"/>
      <c r="BY260" s="844"/>
      <c r="BZ260" s="241">
        <f t="shared" si="166"/>
        <v>0</v>
      </c>
      <c r="CA260" s="845">
        <f>IFERROR(IF($BZ260&gt;=1,VLOOKUP($E260,'R-8क'!$G$10:$AA$1009,2,0),0),0)</f>
        <v>0</v>
      </c>
      <c r="CB260" s="845"/>
      <c r="CC260" s="845"/>
      <c r="CD260" s="846" t="str">
        <f>IFERROR(IF($BZ260&gt;=1,VLOOKUP($E260,'R-8क'!$G$10:$AA$1009,3,0),""),"")</f>
        <v/>
      </c>
      <c r="CE260" s="847"/>
      <c r="CF260" s="848"/>
      <c r="CG260" s="846" t="str">
        <f>IFERROR(IF($BZ260&gt;=1,VLOOKUP($E260,'R-8क'!$G$10:$AA$1009,4,0),""),"")</f>
        <v/>
      </c>
      <c r="CH260" s="847"/>
      <c r="CI260" s="847"/>
      <c r="CJ260" s="848"/>
      <c r="CK260" s="242" t="str">
        <f>IFERROR(IF($BZ260&gt;=1,VLOOKUP($E260,'R-8क'!$G$10:$AA$1009,6,0),""),"")</f>
        <v/>
      </c>
      <c r="CL260" s="243" t="str">
        <f>IFERROR(IF($BZ260&gt;=1,VLOOKUP($E260,'R-8क'!$G$10:$AA$1009,7,0),""),"")</f>
        <v/>
      </c>
      <c r="CM260" s="544" t="str">
        <f>IFERROR(IF($BZ260&gt;=1,VLOOKUP($E260,'R-8क'!$G$10:$AA$1009,8,0),""),"")</f>
        <v/>
      </c>
      <c r="CN260" s="545"/>
      <c r="CO260" s="849"/>
      <c r="CP260" s="850" t="str">
        <f>IFERROR(IF($BZ260&gt;=1,VLOOKUP($E260,'R-8क'!$G$10:$AA$1009,16,0),""),"")</f>
        <v/>
      </c>
      <c r="CQ260" s="850"/>
      <c r="CR260" s="850"/>
      <c r="CS260" s="851"/>
      <c r="CT260" s="851"/>
      <c r="CU260" s="31"/>
      <c r="CV260" s="31"/>
      <c r="CW260" s="31"/>
      <c r="CX260" s="31"/>
      <c r="CY260" s="31"/>
      <c r="CZ260" s="31"/>
      <c r="DA260" s="31"/>
      <c r="DB260" s="31"/>
      <c r="DC260" s="31"/>
      <c r="DD260" s="31"/>
      <c r="DE260" s="31"/>
      <c r="DF260" s="31"/>
      <c r="DG260" s="31"/>
      <c r="DH260" s="31"/>
      <c r="DI260" s="31"/>
      <c r="DJ260" s="31"/>
      <c r="DK260" s="31"/>
      <c r="DL260" s="31"/>
      <c r="DM260" s="31"/>
      <c r="DN260" s="31"/>
      <c r="DO260" s="31"/>
    </row>
    <row r="261" spans="1:119" ht="24" customHeight="1" x14ac:dyDescent="0.25">
      <c r="A261" s="4">
        <f t="shared" si="162"/>
        <v>131</v>
      </c>
      <c r="B261" s="4">
        <f>IFERROR(IF($A$5&gt;=A261,SMALL('R-6'!$F$8:$F$1008,$A$6+A261),0),0)</f>
        <v>0</v>
      </c>
      <c r="C261" s="4">
        <f>IFERROR(IF(B$5&gt;=$A261,SMALL('R-7'!$G$9:$G$1008,B$6+$A261),0),0)</f>
        <v>0</v>
      </c>
      <c r="D261" s="4">
        <f>IFERROR(IF(C$5&gt;=$A261,SMALL('R-8'!$F$13:$F$1012,C$6+$A261),0),0)</f>
        <v>0</v>
      </c>
      <c r="E261" s="4">
        <f>IFERROR(IF(D$5&gt;=$A261,SMALL('R-8क'!$F$10:$F$1009,D$6+$A261),0),0)</f>
        <v>0</v>
      </c>
      <c r="F261" s="4">
        <f t="shared" si="147"/>
        <v>0</v>
      </c>
      <c r="G261" s="4">
        <f t="shared" si="159"/>
        <v>0</v>
      </c>
      <c r="H261" s="4">
        <f t="shared" si="160"/>
        <v>0</v>
      </c>
      <c r="I261" s="4">
        <f t="shared" si="161"/>
        <v>0</v>
      </c>
      <c r="O261" s="241">
        <f t="shared" si="163"/>
        <v>0</v>
      </c>
      <c r="P261" s="894">
        <f>IFERROR(IF($O261&gt;=1,VLOOKUP($B261,'R-6'!$G$8:$AL$1008,2,0),0),0)</f>
        <v>0</v>
      </c>
      <c r="Q261" s="895"/>
      <c r="R261" s="896"/>
      <c r="S261" s="846" t="str">
        <f>IFERROR(IF($O261&gt;=1,VLOOKUP($B261,'R-6'!$G$8:$AL$1008,4,0),""),"")</f>
        <v/>
      </c>
      <c r="T261" s="847"/>
      <c r="U261" s="848"/>
      <c r="V261" s="846" t="str">
        <f>IFERROR(IF($O261&gt;=1,VLOOKUP($B261,'R-6'!$G$8:$AL$1008,6,0),""),"")</f>
        <v/>
      </c>
      <c r="W261" s="897"/>
      <c r="X261" s="897"/>
      <c r="Y261" s="884" t="str">
        <f>IFERROR(IF($O261&gt;=1,VLOOKUP($B261,'R-6'!$G$8:$AL$1008,8,0),""),"")</f>
        <v/>
      </c>
      <c r="Z261" s="898"/>
      <c r="AA261" s="544" t="str">
        <f>IFERROR(IF($O261&gt;=1,VLOOKUP($B261,'R-6'!$G$8:$AL$1008,28,0),""),"")</f>
        <v/>
      </c>
      <c r="AB261" s="545"/>
      <c r="AC261" s="849"/>
      <c r="AD261" s="883"/>
      <c r="AE261" s="884"/>
      <c r="AF261" s="885"/>
      <c r="AG261" s="883"/>
      <c r="AH261" s="884"/>
      <c r="AI261" s="885"/>
      <c r="AJ261" s="241">
        <f t="shared" si="164"/>
        <v>0</v>
      </c>
      <c r="AK261" s="894">
        <f>IFERROR(IF($AJ261&gt;=1,VLOOKUP($C261,'R-7'!$H$9:$AD$1008,2,0),0),0)</f>
        <v>0</v>
      </c>
      <c r="AL261" s="895"/>
      <c r="AM261" s="896"/>
      <c r="AN261" s="846" t="str">
        <f>IFERROR(IF($AJ261&gt;=1,VLOOKUP($C261,'R-7'!$H$9:$AD$1008,4,0),""),"")</f>
        <v/>
      </c>
      <c r="AO261" s="847"/>
      <c r="AP261" s="848"/>
      <c r="AQ261" s="241" t="str">
        <f>IFERROR(IF($AJ261&gt;=1,VLOOKUP($C261,'R-7'!$H$9:$AD$1008,6,0),""),"")</f>
        <v/>
      </c>
      <c r="AR261" s="883" t="str">
        <f>IFERROR(IF($AJ261&gt;=1,VLOOKUP($C261,'R-7'!$H$9:$AD$1008,7,0),""),"")</f>
        <v/>
      </c>
      <c r="AS261" s="885"/>
      <c r="AT261" s="846" t="str">
        <f>IFERROR(IF($AJ261&gt;=1,VLOOKUP($C261,'R-7'!$H$9:$AD$1008,9,0),""),"")</f>
        <v/>
      </c>
      <c r="AU261" s="847"/>
      <c r="AV261" s="848"/>
      <c r="AW261" s="844" t="str">
        <f>IFERROR(IF($AJ261&gt;=1,VLOOKUP($C261,'R-7'!$H$9:$AD$1008,14,0),""),"")</f>
        <v/>
      </c>
      <c r="AX261" s="844"/>
      <c r="AY261" s="844"/>
      <c r="AZ261" s="844"/>
      <c r="BA261" s="844"/>
      <c r="BB261" s="844"/>
      <c r="BC261" s="844"/>
      <c r="BD261" s="844"/>
      <c r="BE261" s="241">
        <f t="shared" si="165"/>
        <v>0</v>
      </c>
      <c r="BF261" s="845">
        <f>IFERROR(IF($BE261&gt;=1,VLOOKUP($D261,'R-8'!$G$13:$AG$1012,2,0),0),0)</f>
        <v>0</v>
      </c>
      <c r="BG261" s="845"/>
      <c r="BH261" s="845"/>
      <c r="BI261" s="846" t="str">
        <f>IFERROR(IF($BE261&gt;=1,VLOOKUP($D261,'R-8'!$G$13:$AG$1012,3,0),""),"")</f>
        <v/>
      </c>
      <c r="BJ261" s="847"/>
      <c r="BK261" s="847"/>
      <c r="BL261" s="848"/>
      <c r="BM261" s="844" t="str">
        <f>IFERROR(IF($BE261&gt;=1,VLOOKUP($D261,'R-8'!$G$13:$AG$1012,5,0),""),"")</f>
        <v/>
      </c>
      <c r="BN261" s="844"/>
      <c r="BO261" s="844" t="str">
        <f>IFERROR(IF($BE261&gt;=1,VLOOKUP($D261,'R-8'!$G$13:$AG$1012,6,0),""),"")</f>
        <v/>
      </c>
      <c r="BP261" s="844"/>
      <c r="BQ261" s="846" t="str">
        <f>IFERROR(IF($BE261&gt;=1,VLOOKUP($D261,'R-8'!$G$13:$AG$1012,2,0),""),"")</f>
        <v/>
      </c>
      <c r="BR261" s="847"/>
      <c r="BS261" s="848"/>
      <c r="BT261" s="844"/>
      <c r="BU261" s="844"/>
      <c r="BV261" s="844"/>
      <c r="BW261" s="844"/>
      <c r="BX261" s="844"/>
      <c r="BY261" s="844"/>
      <c r="BZ261" s="241">
        <f t="shared" si="166"/>
        <v>0</v>
      </c>
      <c r="CA261" s="845">
        <f>IFERROR(IF($BZ261&gt;=1,VLOOKUP($E261,'R-8क'!$G$10:$AA$1009,2,0),0),0)</f>
        <v>0</v>
      </c>
      <c r="CB261" s="845"/>
      <c r="CC261" s="845"/>
      <c r="CD261" s="846" t="str">
        <f>IFERROR(IF($BZ261&gt;=1,VLOOKUP($E261,'R-8क'!$G$10:$AA$1009,3,0),""),"")</f>
        <v/>
      </c>
      <c r="CE261" s="847"/>
      <c r="CF261" s="848"/>
      <c r="CG261" s="846" t="str">
        <f>IFERROR(IF($BZ261&gt;=1,VLOOKUP($E261,'R-8क'!$G$10:$AA$1009,4,0),""),"")</f>
        <v/>
      </c>
      <c r="CH261" s="847"/>
      <c r="CI261" s="847"/>
      <c r="CJ261" s="848"/>
      <c r="CK261" s="242" t="str">
        <f>IFERROR(IF($BZ261&gt;=1,VLOOKUP($E261,'R-8क'!$G$10:$AA$1009,6,0),""),"")</f>
        <v/>
      </c>
      <c r="CL261" s="243" t="str">
        <f>IFERROR(IF($BZ261&gt;=1,VLOOKUP($E261,'R-8क'!$G$10:$AA$1009,7,0),""),"")</f>
        <v/>
      </c>
      <c r="CM261" s="544" t="str">
        <f>IFERROR(IF($BZ261&gt;=1,VLOOKUP($E261,'R-8क'!$G$10:$AA$1009,8,0),""),"")</f>
        <v/>
      </c>
      <c r="CN261" s="545"/>
      <c r="CO261" s="849"/>
      <c r="CP261" s="850" t="str">
        <f>IFERROR(IF($BZ261&gt;=1,VLOOKUP($E261,'R-8क'!$G$10:$AA$1009,16,0),""),"")</f>
        <v/>
      </c>
      <c r="CQ261" s="850"/>
      <c r="CR261" s="850"/>
      <c r="CS261" s="851"/>
      <c r="CT261" s="851"/>
      <c r="CU261" s="31"/>
      <c r="CV261" s="31"/>
      <c r="CW261" s="31"/>
      <c r="CX261" s="31"/>
      <c r="CY261" s="31"/>
      <c r="CZ261" s="31"/>
      <c r="DA261" s="31"/>
      <c r="DB261" s="31"/>
      <c r="DC261" s="31"/>
      <c r="DD261" s="31"/>
      <c r="DE261" s="31"/>
      <c r="DF261" s="31"/>
      <c r="DG261" s="31"/>
      <c r="DH261" s="31"/>
      <c r="DI261" s="31"/>
      <c r="DJ261" s="31"/>
      <c r="DK261" s="31"/>
      <c r="DL261" s="31"/>
      <c r="DM261" s="31"/>
      <c r="DN261" s="31"/>
      <c r="DO261" s="31"/>
    </row>
    <row r="262" spans="1:119" ht="24" customHeight="1" x14ac:dyDescent="0.25">
      <c r="A262" s="4">
        <f t="shared" si="162"/>
        <v>132</v>
      </c>
      <c r="B262" s="4">
        <f>IFERROR(IF($A$5&gt;=A262,SMALL('R-6'!$F$8:$F$1008,$A$6+A262),0),0)</f>
        <v>0</v>
      </c>
      <c r="C262" s="4">
        <f>IFERROR(IF(B$5&gt;=$A262,SMALL('R-7'!$G$9:$G$1008,B$6+$A262),0),0)</f>
        <v>0</v>
      </c>
      <c r="D262" s="4">
        <f>IFERROR(IF(C$5&gt;=$A262,SMALL('R-8'!$F$13:$F$1012,C$6+$A262),0),0)</f>
        <v>0</v>
      </c>
      <c r="E262" s="4">
        <f>IFERROR(IF(D$5&gt;=$A262,SMALL('R-8क'!$F$10:$F$1009,D$6+$A262),0),0)</f>
        <v>0</v>
      </c>
      <c r="F262" s="4">
        <f t="shared" si="147"/>
        <v>0</v>
      </c>
      <c r="G262" s="4">
        <f t="shared" si="159"/>
        <v>0</v>
      </c>
      <c r="H262" s="4">
        <f t="shared" si="160"/>
        <v>0</v>
      </c>
      <c r="I262" s="4">
        <f t="shared" si="161"/>
        <v>0</v>
      </c>
      <c r="O262" s="241">
        <f t="shared" si="163"/>
        <v>0</v>
      </c>
      <c r="P262" s="894">
        <f>IFERROR(IF($O262&gt;=1,VLOOKUP($B262,'R-6'!$G$8:$AL$1008,2,0),0),0)</f>
        <v>0</v>
      </c>
      <c r="Q262" s="895"/>
      <c r="R262" s="896"/>
      <c r="S262" s="846" t="str">
        <f>IFERROR(IF($O262&gt;=1,VLOOKUP($B262,'R-6'!$G$8:$AL$1008,4,0),""),"")</f>
        <v/>
      </c>
      <c r="T262" s="847"/>
      <c r="U262" s="848"/>
      <c r="V262" s="846" t="str">
        <f>IFERROR(IF($O262&gt;=1,VLOOKUP($B262,'R-6'!$G$8:$AL$1008,6,0),""),"")</f>
        <v/>
      </c>
      <c r="W262" s="897"/>
      <c r="X262" s="897"/>
      <c r="Y262" s="884" t="str">
        <f>IFERROR(IF($O262&gt;=1,VLOOKUP($B262,'R-6'!$G$8:$AL$1008,8,0),""),"")</f>
        <v/>
      </c>
      <c r="Z262" s="898"/>
      <c r="AA262" s="544" t="str">
        <f>IFERROR(IF($O262&gt;=1,VLOOKUP($B262,'R-6'!$G$8:$AL$1008,28,0),""),"")</f>
        <v/>
      </c>
      <c r="AB262" s="545"/>
      <c r="AC262" s="849"/>
      <c r="AD262" s="883"/>
      <c r="AE262" s="884"/>
      <c r="AF262" s="885"/>
      <c r="AG262" s="883"/>
      <c r="AH262" s="884"/>
      <c r="AI262" s="885"/>
      <c r="AJ262" s="241">
        <f t="shared" si="164"/>
        <v>0</v>
      </c>
      <c r="AK262" s="894">
        <f>IFERROR(IF($AJ262&gt;=1,VLOOKUP($C262,'R-7'!$H$9:$AD$1008,2,0),0),0)</f>
        <v>0</v>
      </c>
      <c r="AL262" s="895"/>
      <c r="AM262" s="896"/>
      <c r="AN262" s="846" t="str">
        <f>IFERROR(IF($AJ262&gt;=1,VLOOKUP($C262,'R-7'!$H$9:$AD$1008,4,0),""),"")</f>
        <v/>
      </c>
      <c r="AO262" s="847"/>
      <c r="AP262" s="848"/>
      <c r="AQ262" s="241" t="str">
        <f>IFERROR(IF($AJ262&gt;=1,VLOOKUP($C262,'R-7'!$H$9:$AD$1008,6,0),""),"")</f>
        <v/>
      </c>
      <c r="AR262" s="883" t="str">
        <f>IFERROR(IF($AJ262&gt;=1,VLOOKUP($C262,'R-7'!$H$9:$AD$1008,7,0),""),"")</f>
        <v/>
      </c>
      <c r="AS262" s="885"/>
      <c r="AT262" s="846" t="str">
        <f>IFERROR(IF($AJ262&gt;=1,VLOOKUP($C262,'R-7'!$H$9:$AD$1008,9,0),""),"")</f>
        <v/>
      </c>
      <c r="AU262" s="847"/>
      <c r="AV262" s="848"/>
      <c r="AW262" s="844" t="str">
        <f>IFERROR(IF($AJ262&gt;=1,VLOOKUP($C262,'R-7'!$H$9:$AD$1008,14,0),""),"")</f>
        <v/>
      </c>
      <c r="AX262" s="844"/>
      <c r="AY262" s="844"/>
      <c r="AZ262" s="844"/>
      <c r="BA262" s="844"/>
      <c r="BB262" s="844"/>
      <c r="BC262" s="844"/>
      <c r="BD262" s="844"/>
      <c r="BE262" s="241">
        <f t="shared" si="165"/>
        <v>0</v>
      </c>
      <c r="BF262" s="845">
        <f>IFERROR(IF($BE262&gt;=1,VLOOKUP($D262,'R-8'!$G$13:$AG$1012,2,0),0),0)</f>
        <v>0</v>
      </c>
      <c r="BG262" s="845"/>
      <c r="BH262" s="845"/>
      <c r="BI262" s="846" t="str">
        <f>IFERROR(IF($BE262&gt;=1,VLOOKUP($D262,'R-8'!$G$13:$AG$1012,3,0),""),"")</f>
        <v/>
      </c>
      <c r="BJ262" s="847"/>
      <c r="BK262" s="847"/>
      <c r="BL262" s="848"/>
      <c r="BM262" s="844" t="str">
        <f>IFERROR(IF($BE262&gt;=1,VLOOKUP($D262,'R-8'!$G$13:$AG$1012,5,0),""),"")</f>
        <v/>
      </c>
      <c r="BN262" s="844"/>
      <c r="BO262" s="844" t="str">
        <f>IFERROR(IF($BE262&gt;=1,VLOOKUP($D262,'R-8'!$G$13:$AG$1012,6,0),""),"")</f>
        <v/>
      </c>
      <c r="BP262" s="844"/>
      <c r="BQ262" s="846" t="str">
        <f>IFERROR(IF($BE262&gt;=1,VLOOKUP($D262,'R-8'!$G$13:$AG$1012,2,0),""),"")</f>
        <v/>
      </c>
      <c r="BR262" s="847"/>
      <c r="BS262" s="848"/>
      <c r="BT262" s="844"/>
      <c r="BU262" s="844"/>
      <c r="BV262" s="844"/>
      <c r="BW262" s="844"/>
      <c r="BX262" s="844"/>
      <c r="BY262" s="844"/>
      <c r="BZ262" s="241">
        <f t="shared" si="166"/>
        <v>0</v>
      </c>
      <c r="CA262" s="845">
        <f>IFERROR(IF($BZ262&gt;=1,VLOOKUP($E262,'R-8क'!$G$10:$AA$1009,2,0),0),0)</f>
        <v>0</v>
      </c>
      <c r="CB262" s="845"/>
      <c r="CC262" s="845"/>
      <c r="CD262" s="846" t="str">
        <f>IFERROR(IF($BZ262&gt;=1,VLOOKUP($E262,'R-8क'!$G$10:$AA$1009,3,0),""),"")</f>
        <v/>
      </c>
      <c r="CE262" s="847"/>
      <c r="CF262" s="848"/>
      <c r="CG262" s="846" t="str">
        <f>IFERROR(IF($BZ262&gt;=1,VLOOKUP($E262,'R-8क'!$G$10:$AA$1009,4,0),""),"")</f>
        <v/>
      </c>
      <c r="CH262" s="847"/>
      <c r="CI262" s="847"/>
      <c r="CJ262" s="848"/>
      <c r="CK262" s="242" t="str">
        <f>IFERROR(IF($BZ262&gt;=1,VLOOKUP($E262,'R-8क'!$G$10:$AA$1009,6,0),""),"")</f>
        <v/>
      </c>
      <c r="CL262" s="243" t="str">
        <f>IFERROR(IF($BZ262&gt;=1,VLOOKUP($E262,'R-8क'!$G$10:$AA$1009,7,0),""),"")</f>
        <v/>
      </c>
      <c r="CM262" s="544" t="str">
        <f>IFERROR(IF($BZ262&gt;=1,VLOOKUP($E262,'R-8क'!$G$10:$AA$1009,8,0),""),"")</f>
        <v/>
      </c>
      <c r="CN262" s="545"/>
      <c r="CO262" s="849"/>
      <c r="CP262" s="850" t="str">
        <f>IFERROR(IF($BZ262&gt;=1,VLOOKUP($E262,'R-8क'!$G$10:$AA$1009,16,0),""),"")</f>
        <v/>
      </c>
      <c r="CQ262" s="850"/>
      <c r="CR262" s="850"/>
      <c r="CS262" s="851"/>
      <c r="CT262" s="851"/>
      <c r="CU262" s="31"/>
      <c r="CV262" s="31"/>
      <c r="CW262" s="31"/>
      <c r="CX262" s="31"/>
      <c r="CY262" s="31"/>
      <c r="CZ262" s="31"/>
      <c r="DA262" s="31"/>
      <c r="DB262" s="31"/>
      <c r="DC262" s="31"/>
      <c r="DD262" s="31"/>
      <c r="DE262" s="31"/>
      <c r="DF262" s="31"/>
      <c r="DG262" s="31"/>
      <c r="DH262" s="31"/>
      <c r="DI262" s="31"/>
      <c r="DJ262" s="31"/>
      <c r="DK262" s="31"/>
      <c r="DL262" s="31"/>
      <c r="DM262" s="31"/>
      <c r="DN262" s="31"/>
      <c r="DO262" s="31"/>
    </row>
    <row r="263" spans="1:119" ht="24" customHeight="1" x14ac:dyDescent="0.25">
      <c r="A263" s="4">
        <f t="shared" si="162"/>
        <v>133</v>
      </c>
      <c r="B263" s="4">
        <f>IFERROR(IF($A$5&gt;=A263,SMALL('R-6'!$F$8:$F$1008,$A$6+A263),0),0)</f>
        <v>0</v>
      </c>
      <c r="C263" s="4">
        <f>IFERROR(IF(B$5&gt;=$A263,SMALL('R-7'!$G$9:$G$1008,B$6+$A263),0),0)</f>
        <v>0</v>
      </c>
      <c r="D263" s="4">
        <f>IFERROR(IF(C$5&gt;=$A263,SMALL('R-8'!$F$13:$F$1012,C$6+$A263),0),0)</f>
        <v>0</v>
      </c>
      <c r="E263" s="4">
        <f>IFERROR(IF(D$5&gt;=$A263,SMALL('R-8क'!$F$10:$F$1009,D$6+$A263),0),0)</f>
        <v>0</v>
      </c>
      <c r="F263" s="4">
        <f t="shared" si="147"/>
        <v>0</v>
      </c>
      <c r="G263" s="4">
        <f t="shared" si="159"/>
        <v>0</v>
      </c>
      <c r="H263" s="4">
        <f t="shared" si="160"/>
        <v>0</v>
      </c>
      <c r="I263" s="4">
        <f t="shared" si="161"/>
        <v>0</v>
      </c>
      <c r="O263" s="241">
        <f t="shared" si="163"/>
        <v>0</v>
      </c>
      <c r="P263" s="894">
        <f>IFERROR(IF($O263&gt;=1,VLOOKUP($B263,'R-6'!$G$8:$AL$1008,2,0),0),0)</f>
        <v>0</v>
      </c>
      <c r="Q263" s="895"/>
      <c r="R263" s="896"/>
      <c r="S263" s="846" t="str">
        <f>IFERROR(IF($O263&gt;=1,VLOOKUP($B263,'R-6'!$G$8:$AL$1008,4,0),""),"")</f>
        <v/>
      </c>
      <c r="T263" s="847"/>
      <c r="U263" s="848"/>
      <c r="V263" s="846" t="str">
        <f>IFERROR(IF($O263&gt;=1,VLOOKUP($B263,'R-6'!$G$8:$AL$1008,6,0),""),"")</f>
        <v/>
      </c>
      <c r="W263" s="897"/>
      <c r="X263" s="897"/>
      <c r="Y263" s="884" t="str">
        <f>IFERROR(IF($O263&gt;=1,VLOOKUP($B263,'R-6'!$G$8:$AL$1008,8,0),""),"")</f>
        <v/>
      </c>
      <c r="Z263" s="898"/>
      <c r="AA263" s="544" t="str">
        <f>IFERROR(IF($O263&gt;=1,VLOOKUP($B263,'R-6'!$G$8:$AL$1008,28,0),""),"")</f>
        <v/>
      </c>
      <c r="AB263" s="545"/>
      <c r="AC263" s="849"/>
      <c r="AD263" s="883"/>
      <c r="AE263" s="884"/>
      <c r="AF263" s="885"/>
      <c r="AG263" s="883"/>
      <c r="AH263" s="884"/>
      <c r="AI263" s="885"/>
      <c r="AJ263" s="241">
        <f t="shared" si="164"/>
        <v>0</v>
      </c>
      <c r="AK263" s="894">
        <f>IFERROR(IF($AJ263&gt;=1,VLOOKUP($C263,'R-7'!$H$9:$AD$1008,2,0),0),0)</f>
        <v>0</v>
      </c>
      <c r="AL263" s="895"/>
      <c r="AM263" s="896"/>
      <c r="AN263" s="846" t="str">
        <f>IFERROR(IF($AJ263&gt;=1,VLOOKUP($C263,'R-7'!$H$9:$AD$1008,4,0),""),"")</f>
        <v/>
      </c>
      <c r="AO263" s="847"/>
      <c r="AP263" s="848"/>
      <c r="AQ263" s="241" t="str">
        <f>IFERROR(IF($AJ263&gt;=1,VLOOKUP($C263,'R-7'!$H$9:$AD$1008,6,0),""),"")</f>
        <v/>
      </c>
      <c r="AR263" s="883" t="str">
        <f>IFERROR(IF($AJ263&gt;=1,VLOOKUP($C263,'R-7'!$H$9:$AD$1008,7,0),""),"")</f>
        <v/>
      </c>
      <c r="AS263" s="885"/>
      <c r="AT263" s="846" t="str">
        <f>IFERROR(IF($AJ263&gt;=1,VLOOKUP($C263,'R-7'!$H$9:$AD$1008,9,0),""),"")</f>
        <v/>
      </c>
      <c r="AU263" s="847"/>
      <c r="AV263" s="848"/>
      <c r="AW263" s="844" t="str">
        <f>IFERROR(IF($AJ263&gt;=1,VLOOKUP($C263,'R-7'!$H$9:$AD$1008,14,0),""),"")</f>
        <v/>
      </c>
      <c r="AX263" s="844"/>
      <c r="AY263" s="844"/>
      <c r="AZ263" s="844"/>
      <c r="BA263" s="844"/>
      <c r="BB263" s="844"/>
      <c r="BC263" s="844"/>
      <c r="BD263" s="844"/>
      <c r="BE263" s="241">
        <f t="shared" si="165"/>
        <v>0</v>
      </c>
      <c r="BF263" s="845">
        <f>IFERROR(IF($BE263&gt;=1,VLOOKUP($D263,'R-8'!$G$13:$AG$1012,2,0),0),0)</f>
        <v>0</v>
      </c>
      <c r="BG263" s="845"/>
      <c r="BH263" s="845"/>
      <c r="BI263" s="846" t="str">
        <f>IFERROR(IF($BE263&gt;=1,VLOOKUP($D263,'R-8'!$G$13:$AG$1012,3,0),""),"")</f>
        <v/>
      </c>
      <c r="BJ263" s="847"/>
      <c r="BK263" s="847"/>
      <c r="BL263" s="848"/>
      <c r="BM263" s="844" t="str">
        <f>IFERROR(IF($BE263&gt;=1,VLOOKUP($D263,'R-8'!$G$13:$AG$1012,5,0),""),"")</f>
        <v/>
      </c>
      <c r="BN263" s="844"/>
      <c r="BO263" s="844" t="str">
        <f>IFERROR(IF($BE263&gt;=1,VLOOKUP($D263,'R-8'!$G$13:$AG$1012,6,0),""),"")</f>
        <v/>
      </c>
      <c r="BP263" s="844"/>
      <c r="BQ263" s="846" t="str">
        <f>IFERROR(IF($BE263&gt;=1,VLOOKUP($D263,'R-8'!$G$13:$AG$1012,2,0),""),"")</f>
        <v/>
      </c>
      <c r="BR263" s="847"/>
      <c r="BS263" s="848"/>
      <c r="BT263" s="844"/>
      <c r="BU263" s="844"/>
      <c r="BV263" s="844"/>
      <c r="BW263" s="844"/>
      <c r="BX263" s="844"/>
      <c r="BY263" s="844"/>
      <c r="BZ263" s="241">
        <f t="shared" si="166"/>
        <v>0</v>
      </c>
      <c r="CA263" s="845">
        <f>IFERROR(IF($BZ263&gt;=1,VLOOKUP($E263,'R-8क'!$G$10:$AA$1009,2,0),0),0)</f>
        <v>0</v>
      </c>
      <c r="CB263" s="845"/>
      <c r="CC263" s="845"/>
      <c r="CD263" s="846" t="str">
        <f>IFERROR(IF($BZ263&gt;=1,VLOOKUP($E263,'R-8क'!$G$10:$AA$1009,3,0),""),"")</f>
        <v/>
      </c>
      <c r="CE263" s="847"/>
      <c r="CF263" s="848"/>
      <c r="CG263" s="846" t="str">
        <f>IFERROR(IF($BZ263&gt;=1,VLOOKUP($E263,'R-8क'!$G$10:$AA$1009,4,0),""),"")</f>
        <v/>
      </c>
      <c r="CH263" s="847"/>
      <c r="CI263" s="847"/>
      <c r="CJ263" s="848"/>
      <c r="CK263" s="242" t="str">
        <f>IFERROR(IF($BZ263&gt;=1,VLOOKUP($E263,'R-8क'!$G$10:$AA$1009,6,0),""),"")</f>
        <v/>
      </c>
      <c r="CL263" s="243" t="str">
        <f>IFERROR(IF($BZ263&gt;=1,VLOOKUP($E263,'R-8क'!$G$10:$AA$1009,7,0),""),"")</f>
        <v/>
      </c>
      <c r="CM263" s="544" t="str">
        <f>IFERROR(IF($BZ263&gt;=1,VLOOKUP($E263,'R-8क'!$G$10:$AA$1009,8,0),""),"")</f>
        <v/>
      </c>
      <c r="CN263" s="545"/>
      <c r="CO263" s="849"/>
      <c r="CP263" s="850" t="str">
        <f>IFERROR(IF($BZ263&gt;=1,VLOOKUP($E263,'R-8क'!$G$10:$AA$1009,16,0),""),"")</f>
        <v/>
      </c>
      <c r="CQ263" s="850"/>
      <c r="CR263" s="850"/>
      <c r="CS263" s="851"/>
      <c r="CT263" s="851"/>
      <c r="CU263" s="31"/>
      <c r="CV263" s="31"/>
      <c r="CW263" s="31"/>
      <c r="CX263" s="31"/>
      <c r="CY263" s="31"/>
      <c r="CZ263" s="31"/>
      <c r="DA263" s="31"/>
      <c r="DB263" s="31"/>
      <c r="DC263" s="31"/>
      <c r="DD263" s="31"/>
      <c r="DE263" s="31"/>
      <c r="DF263" s="31"/>
      <c r="DG263" s="31"/>
      <c r="DH263" s="31"/>
      <c r="DI263" s="31"/>
      <c r="DJ263" s="31"/>
      <c r="DK263" s="31"/>
      <c r="DL263" s="31"/>
      <c r="DM263" s="31"/>
      <c r="DN263" s="31"/>
      <c r="DO263" s="31"/>
    </row>
    <row r="264" spans="1:119" ht="24" customHeight="1" x14ac:dyDescent="0.25">
      <c r="A264" s="4">
        <f t="shared" si="162"/>
        <v>134</v>
      </c>
      <c r="B264" s="4">
        <f>IFERROR(IF($A$5&gt;=A264,SMALL('R-6'!$F$8:$F$1008,$A$6+A264),0),0)</f>
        <v>0</v>
      </c>
      <c r="C264" s="4">
        <f>IFERROR(IF(B$5&gt;=$A264,SMALL('R-7'!$G$9:$G$1008,B$6+$A264),0),0)</f>
        <v>0</v>
      </c>
      <c r="D264" s="4">
        <f>IFERROR(IF(C$5&gt;=$A264,SMALL('R-8'!$F$13:$F$1012,C$6+$A264),0),0)</f>
        <v>0</v>
      </c>
      <c r="E264" s="4">
        <f>IFERROR(IF(D$5&gt;=$A264,SMALL('R-8क'!$F$10:$F$1009,D$6+$A264),0),0)</f>
        <v>0</v>
      </c>
      <c r="F264" s="4">
        <f t="shared" si="147"/>
        <v>0</v>
      </c>
      <c r="G264" s="4">
        <f t="shared" si="159"/>
        <v>0</v>
      </c>
      <c r="H264" s="4">
        <f t="shared" si="160"/>
        <v>0</v>
      </c>
      <c r="I264" s="4">
        <f t="shared" si="161"/>
        <v>0</v>
      </c>
      <c r="O264" s="241">
        <f t="shared" si="163"/>
        <v>0</v>
      </c>
      <c r="P264" s="894">
        <f>IFERROR(IF($O264&gt;=1,VLOOKUP($B264,'R-6'!$G$8:$AL$1008,2,0),0),0)</f>
        <v>0</v>
      </c>
      <c r="Q264" s="895"/>
      <c r="R264" s="896"/>
      <c r="S264" s="846" t="str">
        <f>IFERROR(IF($O264&gt;=1,VLOOKUP($B264,'R-6'!$G$8:$AL$1008,4,0),""),"")</f>
        <v/>
      </c>
      <c r="T264" s="847"/>
      <c r="U264" s="848"/>
      <c r="V264" s="846" t="str">
        <f>IFERROR(IF($O264&gt;=1,VLOOKUP($B264,'R-6'!$G$8:$AL$1008,6,0),""),"")</f>
        <v/>
      </c>
      <c r="W264" s="897"/>
      <c r="X264" s="897"/>
      <c r="Y264" s="884" t="str">
        <f>IFERROR(IF($O264&gt;=1,VLOOKUP($B264,'R-6'!$G$8:$AL$1008,8,0),""),"")</f>
        <v/>
      </c>
      <c r="Z264" s="898"/>
      <c r="AA264" s="544" t="str">
        <f>IFERROR(IF($O264&gt;=1,VLOOKUP($B264,'R-6'!$G$8:$AL$1008,28,0),""),"")</f>
        <v/>
      </c>
      <c r="AB264" s="545"/>
      <c r="AC264" s="849"/>
      <c r="AD264" s="883"/>
      <c r="AE264" s="884"/>
      <c r="AF264" s="885"/>
      <c r="AG264" s="883"/>
      <c r="AH264" s="884"/>
      <c r="AI264" s="885"/>
      <c r="AJ264" s="241">
        <f t="shared" si="164"/>
        <v>0</v>
      </c>
      <c r="AK264" s="894">
        <f>IFERROR(IF($AJ264&gt;=1,VLOOKUP($C264,'R-7'!$H$9:$AD$1008,2,0),0),0)</f>
        <v>0</v>
      </c>
      <c r="AL264" s="895"/>
      <c r="AM264" s="896"/>
      <c r="AN264" s="846" t="str">
        <f>IFERROR(IF($AJ264&gt;=1,VLOOKUP($C264,'R-7'!$H$9:$AD$1008,4,0),""),"")</f>
        <v/>
      </c>
      <c r="AO264" s="847"/>
      <c r="AP264" s="848"/>
      <c r="AQ264" s="241" t="str">
        <f>IFERROR(IF($AJ264&gt;=1,VLOOKUP($C264,'R-7'!$H$9:$AD$1008,6,0),""),"")</f>
        <v/>
      </c>
      <c r="AR264" s="883" t="str">
        <f>IFERROR(IF($AJ264&gt;=1,VLOOKUP($C264,'R-7'!$H$9:$AD$1008,7,0),""),"")</f>
        <v/>
      </c>
      <c r="AS264" s="885"/>
      <c r="AT264" s="846" t="str">
        <f>IFERROR(IF($AJ264&gt;=1,VLOOKUP($C264,'R-7'!$H$9:$AD$1008,9,0),""),"")</f>
        <v/>
      </c>
      <c r="AU264" s="847"/>
      <c r="AV264" s="848"/>
      <c r="AW264" s="844" t="str">
        <f>IFERROR(IF($AJ264&gt;=1,VLOOKUP($C264,'R-7'!$H$9:$AD$1008,14,0),""),"")</f>
        <v/>
      </c>
      <c r="AX264" s="844"/>
      <c r="AY264" s="844"/>
      <c r="AZ264" s="844"/>
      <c r="BA264" s="844"/>
      <c r="BB264" s="844"/>
      <c r="BC264" s="844"/>
      <c r="BD264" s="844"/>
      <c r="BE264" s="241">
        <f t="shared" si="165"/>
        <v>0</v>
      </c>
      <c r="BF264" s="845">
        <f>IFERROR(IF($BE264&gt;=1,VLOOKUP($D264,'R-8'!$G$13:$AG$1012,2,0),0),0)</f>
        <v>0</v>
      </c>
      <c r="BG264" s="845"/>
      <c r="BH264" s="845"/>
      <c r="BI264" s="846" t="str">
        <f>IFERROR(IF($BE264&gt;=1,VLOOKUP($D264,'R-8'!$G$13:$AG$1012,3,0),""),"")</f>
        <v/>
      </c>
      <c r="BJ264" s="847"/>
      <c r="BK264" s="847"/>
      <c r="BL264" s="848"/>
      <c r="BM264" s="844" t="str">
        <f>IFERROR(IF($BE264&gt;=1,VLOOKUP($D264,'R-8'!$G$13:$AG$1012,5,0),""),"")</f>
        <v/>
      </c>
      <c r="BN264" s="844"/>
      <c r="BO264" s="844" t="str">
        <f>IFERROR(IF($BE264&gt;=1,VLOOKUP($D264,'R-8'!$G$13:$AG$1012,6,0),""),"")</f>
        <v/>
      </c>
      <c r="BP264" s="844"/>
      <c r="BQ264" s="846" t="str">
        <f>IFERROR(IF($BE264&gt;=1,VLOOKUP($D264,'R-8'!$G$13:$AG$1012,2,0),""),"")</f>
        <v/>
      </c>
      <c r="BR264" s="847"/>
      <c r="BS264" s="848"/>
      <c r="BT264" s="844"/>
      <c r="BU264" s="844"/>
      <c r="BV264" s="844"/>
      <c r="BW264" s="844"/>
      <c r="BX264" s="844"/>
      <c r="BY264" s="844"/>
      <c r="BZ264" s="241">
        <f t="shared" si="166"/>
        <v>0</v>
      </c>
      <c r="CA264" s="845">
        <f>IFERROR(IF($BZ264&gt;=1,VLOOKUP($E264,'R-8क'!$G$10:$AA$1009,2,0),0),0)</f>
        <v>0</v>
      </c>
      <c r="CB264" s="845"/>
      <c r="CC264" s="845"/>
      <c r="CD264" s="846" t="str">
        <f>IFERROR(IF($BZ264&gt;=1,VLOOKUP($E264,'R-8क'!$G$10:$AA$1009,3,0),""),"")</f>
        <v/>
      </c>
      <c r="CE264" s="847"/>
      <c r="CF264" s="848"/>
      <c r="CG264" s="846" t="str">
        <f>IFERROR(IF($BZ264&gt;=1,VLOOKUP($E264,'R-8क'!$G$10:$AA$1009,4,0),""),"")</f>
        <v/>
      </c>
      <c r="CH264" s="847"/>
      <c r="CI264" s="847"/>
      <c r="CJ264" s="848"/>
      <c r="CK264" s="242" t="str">
        <f>IFERROR(IF($BZ264&gt;=1,VLOOKUP($E264,'R-8क'!$G$10:$AA$1009,6,0),""),"")</f>
        <v/>
      </c>
      <c r="CL264" s="243" t="str">
        <f>IFERROR(IF($BZ264&gt;=1,VLOOKUP($E264,'R-8क'!$G$10:$AA$1009,7,0),""),"")</f>
        <v/>
      </c>
      <c r="CM264" s="544" t="str">
        <f>IFERROR(IF($BZ264&gt;=1,VLOOKUP($E264,'R-8क'!$G$10:$AA$1009,8,0),""),"")</f>
        <v/>
      </c>
      <c r="CN264" s="545"/>
      <c r="CO264" s="849"/>
      <c r="CP264" s="850" t="str">
        <f>IFERROR(IF($BZ264&gt;=1,VLOOKUP($E264,'R-8क'!$G$10:$AA$1009,16,0),""),"")</f>
        <v/>
      </c>
      <c r="CQ264" s="850"/>
      <c r="CR264" s="850"/>
      <c r="CS264" s="851"/>
      <c r="CT264" s="851"/>
      <c r="CU264" s="31"/>
      <c r="CV264" s="31"/>
      <c r="CW264" s="31"/>
      <c r="CX264" s="31"/>
      <c r="CY264" s="31"/>
      <c r="CZ264" s="31"/>
      <c r="DA264" s="31"/>
      <c r="DB264" s="31"/>
      <c r="DC264" s="31"/>
      <c r="DD264" s="31"/>
      <c r="DE264" s="31"/>
      <c r="DF264" s="31"/>
      <c r="DG264" s="31"/>
      <c r="DH264" s="31"/>
      <c r="DI264" s="31"/>
      <c r="DJ264" s="31"/>
      <c r="DK264" s="31"/>
      <c r="DL264" s="31"/>
      <c r="DM264" s="31"/>
      <c r="DN264" s="31"/>
      <c r="DO264" s="31"/>
    </row>
    <row r="265" spans="1:119" ht="24" customHeight="1" x14ac:dyDescent="0.25">
      <c r="A265" s="4">
        <f t="shared" si="162"/>
        <v>135</v>
      </c>
      <c r="B265" s="4">
        <f>IFERROR(IF($A$5&gt;=A265,SMALL('R-6'!$F$8:$F$1008,$A$6+A265),0),0)</f>
        <v>0</v>
      </c>
      <c r="C265" s="4">
        <f>IFERROR(IF(B$5&gt;=$A265,SMALL('R-7'!$G$9:$G$1008,B$6+$A265),0),0)</f>
        <v>0</v>
      </c>
      <c r="D265" s="4">
        <f>IFERROR(IF(C$5&gt;=$A265,SMALL('R-8'!$F$13:$F$1012,C$6+$A265),0),0)</f>
        <v>0</v>
      </c>
      <c r="E265" s="4">
        <f>IFERROR(IF(D$5&gt;=$A265,SMALL('R-8क'!$F$10:$F$1009,D$6+$A265),0),0)</f>
        <v>0</v>
      </c>
      <c r="F265" s="4">
        <f t="shared" si="147"/>
        <v>0</v>
      </c>
      <c r="G265" s="4">
        <f t="shared" si="159"/>
        <v>0</v>
      </c>
      <c r="H265" s="4">
        <f t="shared" si="160"/>
        <v>0</v>
      </c>
      <c r="I265" s="4">
        <f t="shared" si="161"/>
        <v>0</v>
      </c>
      <c r="O265" s="241">
        <f t="shared" si="163"/>
        <v>0</v>
      </c>
      <c r="P265" s="894">
        <f>IFERROR(IF($O265&gt;=1,VLOOKUP($B265,'R-6'!$G$8:$AL$1008,2,0),0),0)</f>
        <v>0</v>
      </c>
      <c r="Q265" s="895"/>
      <c r="R265" s="896"/>
      <c r="S265" s="846" t="str">
        <f>IFERROR(IF($O265&gt;=1,VLOOKUP($B265,'R-6'!$G$8:$AL$1008,4,0),""),"")</f>
        <v/>
      </c>
      <c r="T265" s="847"/>
      <c r="U265" s="848"/>
      <c r="V265" s="846" t="str">
        <f>IFERROR(IF($O265&gt;=1,VLOOKUP($B265,'R-6'!$G$8:$AL$1008,6,0),""),"")</f>
        <v/>
      </c>
      <c r="W265" s="897"/>
      <c r="X265" s="897"/>
      <c r="Y265" s="884" t="str">
        <f>IFERROR(IF($O265&gt;=1,VLOOKUP($B265,'R-6'!$G$8:$AL$1008,8,0),""),"")</f>
        <v/>
      </c>
      <c r="Z265" s="898"/>
      <c r="AA265" s="544" t="str">
        <f>IFERROR(IF($O265&gt;=1,VLOOKUP($B265,'R-6'!$G$8:$AL$1008,28,0),""),"")</f>
        <v/>
      </c>
      <c r="AB265" s="545"/>
      <c r="AC265" s="849"/>
      <c r="AD265" s="883"/>
      <c r="AE265" s="884"/>
      <c r="AF265" s="885"/>
      <c r="AG265" s="883"/>
      <c r="AH265" s="884"/>
      <c r="AI265" s="885"/>
      <c r="AJ265" s="241">
        <f t="shared" si="164"/>
        <v>0</v>
      </c>
      <c r="AK265" s="894">
        <f>IFERROR(IF($AJ265&gt;=1,VLOOKUP($C265,'R-7'!$H$9:$AD$1008,2,0),0),0)</f>
        <v>0</v>
      </c>
      <c r="AL265" s="895"/>
      <c r="AM265" s="896"/>
      <c r="AN265" s="846" t="str">
        <f>IFERROR(IF($AJ265&gt;=1,VLOOKUP($C265,'R-7'!$H$9:$AD$1008,4,0),""),"")</f>
        <v/>
      </c>
      <c r="AO265" s="847"/>
      <c r="AP265" s="848"/>
      <c r="AQ265" s="241" t="str">
        <f>IFERROR(IF($AJ265&gt;=1,VLOOKUP($C265,'R-7'!$H$9:$AD$1008,6,0),""),"")</f>
        <v/>
      </c>
      <c r="AR265" s="883" t="str">
        <f>IFERROR(IF($AJ265&gt;=1,VLOOKUP($C265,'R-7'!$H$9:$AD$1008,7,0),""),"")</f>
        <v/>
      </c>
      <c r="AS265" s="885"/>
      <c r="AT265" s="846" t="str">
        <f>IFERROR(IF($AJ265&gt;=1,VLOOKUP($C265,'R-7'!$H$9:$AD$1008,9,0),""),"")</f>
        <v/>
      </c>
      <c r="AU265" s="847"/>
      <c r="AV265" s="848"/>
      <c r="AW265" s="844" t="str">
        <f>IFERROR(IF($AJ265&gt;=1,VLOOKUP($C265,'R-7'!$H$9:$AD$1008,14,0),""),"")</f>
        <v/>
      </c>
      <c r="AX265" s="844"/>
      <c r="AY265" s="844"/>
      <c r="AZ265" s="844"/>
      <c r="BA265" s="844"/>
      <c r="BB265" s="844"/>
      <c r="BC265" s="844"/>
      <c r="BD265" s="844"/>
      <c r="BE265" s="241">
        <f t="shared" si="165"/>
        <v>0</v>
      </c>
      <c r="BF265" s="845">
        <f>IFERROR(IF($BE265&gt;=1,VLOOKUP($D265,'R-8'!$G$13:$AG$1012,2,0),0),0)</f>
        <v>0</v>
      </c>
      <c r="BG265" s="845"/>
      <c r="BH265" s="845"/>
      <c r="BI265" s="846" t="str">
        <f>IFERROR(IF($BE265&gt;=1,VLOOKUP($D265,'R-8'!$G$13:$AG$1012,3,0),""),"")</f>
        <v/>
      </c>
      <c r="BJ265" s="847"/>
      <c r="BK265" s="847"/>
      <c r="BL265" s="848"/>
      <c r="BM265" s="844" t="str">
        <f>IFERROR(IF($BE265&gt;=1,VLOOKUP($D265,'R-8'!$G$13:$AG$1012,5,0),""),"")</f>
        <v/>
      </c>
      <c r="BN265" s="844"/>
      <c r="BO265" s="844" t="str">
        <f>IFERROR(IF($BE265&gt;=1,VLOOKUP($D265,'R-8'!$G$13:$AG$1012,6,0),""),"")</f>
        <v/>
      </c>
      <c r="BP265" s="844"/>
      <c r="BQ265" s="846" t="str">
        <f>IFERROR(IF($BE265&gt;=1,VLOOKUP($D265,'R-8'!$G$13:$AG$1012,2,0),""),"")</f>
        <v/>
      </c>
      <c r="BR265" s="847"/>
      <c r="BS265" s="848"/>
      <c r="BT265" s="844"/>
      <c r="BU265" s="844"/>
      <c r="BV265" s="844"/>
      <c r="BW265" s="844"/>
      <c r="BX265" s="844"/>
      <c r="BY265" s="844"/>
      <c r="BZ265" s="241">
        <f t="shared" si="166"/>
        <v>0</v>
      </c>
      <c r="CA265" s="845">
        <f>IFERROR(IF($BZ265&gt;=1,VLOOKUP($E265,'R-8क'!$G$10:$AA$1009,2,0),0),0)</f>
        <v>0</v>
      </c>
      <c r="CB265" s="845"/>
      <c r="CC265" s="845"/>
      <c r="CD265" s="846" t="str">
        <f>IFERROR(IF($BZ265&gt;=1,VLOOKUP($E265,'R-8क'!$G$10:$AA$1009,3,0),""),"")</f>
        <v/>
      </c>
      <c r="CE265" s="847"/>
      <c r="CF265" s="848"/>
      <c r="CG265" s="846" t="str">
        <f>IFERROR(IF($BZ265&gt;=1,VLOOKUP($E265,'R-8क'!$G$10:$AA$1009,4,0),""),"")</f>
        <v/>
      </c>
      <c r="CH265" s="847"/>
      <c r="CI265" s="847"/>
      <c r="CJ265" s="848"/>
      <c r="CK265" s="242" t="str">
        <f>IFERROR(IF($BZ265&gt;=1,VLOOKUP($E265,'R-8क'!$G$10:$AA$1009,6,0),""),"")</f>
        <v/>
      </c>
      <c r="CL265" s="243" t="str">
        <f>IFERROR(IF($BZ265&gt;=1,VLOOKUP($E265,'R-8क'!$G$10:$AA$1009,7,0),""),"")</f>
        <v/>
      </c>
      <c r="CM265" s="544" t="str">
        <f>IFERROR(IF($BZ265&gt;=1,VLOOKUP($E265,'R-8क'!$G$10:$AA$1009,8,0),""),"")</f>
        <v/>
      </c>
      <c r="CN265" s="545"/>
      <c r="CO265" s="849"/>
      <c r="CP265" s="850" t="str">
        <f>IFERROR(IF($BZ265&gt;=1,VLOOKUP($E265,'R-8क'!$G$10:$AA$1009,16,0),""),"")</f>
        <v/>
      </c>
      <c r="CQ265" s="850"/>
      <c r="CR265" s="850"/>
      <c r="CS265" s="851"/>
      <c r="CT265" s="851"/>
      <c r="CU265" s="31"/>
      <c r="CV265" s="31"/>
      <c r="CW265" s="31"/>
      <c r="CX265" s="31"/>
      <c r="CY265" s="31"/>
      <c r="CZ265" s="31"/>
      <c r="DA265" s="31"/>
      <c r="DB265" s="31"/>
      <c r="DC265" s="31"/>
      <c r="DD265" s="31"/>
      <c r="DE265" s="31"/>
      <c r="DF265" s="31"/>
      <c r="DG265" s="31"/>
      <c r="DH265" s="31"/>
      <c r="DI265" s="31"/>
      <c r="DJ265" s="31"/>
      <c r="DK265" s="31"/>
      <c r="DL265" s="31"/>
      <c r="DM265" s="31"/>
      <c r="DN265" s="31"/>
      <c r="DO265" s="31"/>
    </row>
    <row r="266" spans="1:119" ht="24" customHeight="1" x14ac:dyDescent="0.25">
      <c r="A266" s="4">
        <f t="shared" si="162"/>
        <v>136</v>
      </c>
      <c r="B266" s="4">
        <f>IFERROR(IF($A$5&gt;=A266,SMALL('R-6'!$F$8:$F$1008,$A$6+A266),0),0)</f>
        <v>0</v>
      </c>
      <c r="C266" s="4">
        <f>IFERROR(IF(B$5&gt;=$A266,SMALL('R-7'!$G$9:$G$1008,B$6+$A266),0),0)</f>
        <v>0</v>
      </c>
      <c r="D266" s="4">
        <f>IFERROR(IF(C$5&gt;=$A266,SMALL('R-8'!$F$13:$F$1012,C$6+$A266),0),0)</f>
        <v>0</v>
      </c>
      <c r="E266" s="4">
        <f>IFERROR(IF(D$5&gt;=$A266,SMALL('R-8क'!$F$10:$F$1009,D$6+$A266),0),0)</f>
        <v>0</v>
      </c>
      <c r="F266" s="4">
        <f t="shared" si="147"/>
        <v>0</v>
      </c>
      <c r="G266" s="4">
        <f t="shared" si="159"/>
        <v>0</v>
      </c>
      <c r="H266" s="4">
        <f t="shared" si="160"/>
        <v>0</v>
      </c>
      <c r="I266" s="4">
        <f t="shared" si="161"/>
        <v>0</v>
      </c>
      <c r="O266" s="241">
        <f t="shared" si="163"/>
        <v>0</v>
      </c>
      <c r="P266" s="894">
        <f>IFERROR(IF($O266&gt;=1,VLOOKUP($B266,'R-6'!$G$8:$AL$1008,2,0),0),0)</f>
        <v>0</v>
      </c>
      <c r="Q266" s="895"/>
      <c r="R266" s="896"/>
      <c r="S266" s="846" t="str">
        <f>IFERROR(IF($O266&gt;=1,VLOOKUP($B266,'R-6'!$G$8:$AL$1008,4,0),""),"")</f>
        <v/>
      </c>
      <c r="T266" s="847"/>
      <c r="U266" s="848"/>
      <c r="V266" s="846" t="str">
        <f>IFERROR(IF($O266&gt;=1,VLOOKUP($B266,'R-6'!$G$8:$AL$1008,6,0),""),"")</f>
        <v/>
      </c>
      <c r="W266" s="897"/>
      <c r="X266" s="897"/>
      <c r="Y266" s="884" t="str">
        <f>IFERROR(IF($O266&gt;=1,VLOOKUP($B266,'R-6'!$G$8:$AL$1008,8,0),""),"")</f>
        <v/>
      </c>
      <c r="Z266" s="898"/>
      <c r="AA266" s="544" t="str">
        <f>IFERROR(IF($O266&gt;=1,VLOOKUP($B266,'R-6'!$G$8:$AL$1008,28,0),""),"")</f>
        <v/>
      </c>
      <c r="AB266" s="545"/>
      <c r="AC266" s="849"/>
      <c r="AD266" s="883"/>
      <c r="AE266" s="884"/>
      <c r="AF266" s="885"/>
      <c r="AG266" s="883"/>
      <c r="AH266" s="884"/>
      <c r="AI266" s="885"/>
      <c r="AJ266" s="241">
        <f t="shared" si="164"/>
        <v>0</v>
      </c>
      <c r="AK266" s="894">
        <f>IFERROR(IF($AJ266&gt;=1,VLOOKUP($C266,'R-7'!$H$9:$AD$1008,2,0),0),0)</f>
        <v>0</v>
      </c>
      <c r="AL266" s="895"/>
      <c r="AM266" s="896"/>
      <c r="AN266" s="846" t="str">
        <f>IFERROR(IF($AJ266&gt;=1,VLOOKUP($C266,'R-7'!$H$9:$AD$1008,4,0),""),"")</f>
        <v/>
      </c>
      <c r="AO266" s="847"/>
      <c r="AP266" s="848"/>
      <c r="AQ266" s="241" t="str">
        <f>IFERROR(IF($AJ266&gt;=1,VLOOKUP($C266,'R-7'!$H$9:$AD$1008,6,0),""),"")</f>
        <v/>
      </c>
      <c r="AR266" s="883" t="str">
        <f>IFERROR(IF($AJ266&gt;=1,VLOOKUP($C266,'R-7'!$H$9:$AD$1008,7,0),""),"")</f>
        <v/>
      </c>
      <c r="AS266" s="885"/>
      <c r="AT266" s="846" t="str">
        <f>IFERROR(IF($AJ266&gt;=1,VLOOKUP($C266,'R-7'!$H$9:$AD$1008,9,0),""),"")</f>
        <v/>
      </c>
      <c r="AU266" s="847"/>
      <c r="AV266" s="848"/>
      <c r="AW266" s="844" t="str">
        <f>IFERROR(IF($AJ266&gt;=1,VLOOKUP($C266,'R-7'!$H$9:$AD$1008,14,0),""),"")</f>
        <v/>
      </c>
      <c r="AX266" s="844"/>
      <c r="AY266" s="844"/>
      <c r="AZ266" s="844"/>
      <c r="BA266" s="844"/>
      <c r="BB266" s="844"/>
      <c r="BC266" s="844"/>
      <c r="BD266" s="844"/>
      <c r="BE266" s="241">
        <f t="shared" si="165"/>
        <v>0</v>
      </c>
      <c r="BF266" s="845">
        <f>IFERROR(IF($BE266&gt;=1,VLOOKUP($D266,'R-8'!$G$13:$AG$1012,2,0),0),0)</f>
        <v>0</v>
      </c>
      <c r="BG266" s="845"/>
      <c r="BH266" s="845"/>
      <c r="BI266" s="846" t="str">
        <f>IFERROR(IF($BE266&gt;=1,VLOOKUP($D266,'R-8'!$G$13:$AG$1012,3,0),""),"")</f>
        <v/>
      </c>
      <c r="BJ266" s="847"/>
      <c r="BK266" s="847"/>
      <c r="BL266" s="848"/>
      <c r="BM266" s="844" t="str">
        <f>IFERROR(IF($BE266&gt;=1,VLOOKUP($D266,'R-8'!$G$13:$AG$1012,5,0),""),"")</f>
        <v/>
      </c>
      <c r="BN266" s="844"/>
      <c r="BO266" s="844" t="str">
        <f>IFERROR(IF($BE266&gt;=1,VLOOKUP($D266,'R-8'!$G$13:$AG$1012,6,0),""),"")</f>
        <v/>
      </c>
      <c r="BP266" s="844"/>
      <c r="BQ266" s="846" t="str">
        <f>IFERROR(IF($BE266&gt;=1,VLOOKUP($D266,'R-8'!$G$13:$AG$1012,2,0),""),"")</f>
        <v/>
      </c>
      <c r="BR266" s="847"/>
      <c r="BS266" s="848"/>
      <c r="BT266" s="844"/>
      <c r="BU266" s="844"/>
      <c r="BV266" s="844"/>
      <c r="BW266" s="844"/>
      <c r="BX266" s="844"/>
      <c r="BY266" s="844"/>
      <c r="BZ266" s="241">
        <f t="shared" si="166"/>
        <v>0</v>
      </c>
      <c r="CA266" s="845">
        <f>IFERROR(IF($BZ266&gt;=1,VLOOKUP($E266,'R-8क'!$G$10:$AA$1009,2,0),0),0)</f>
        <v>0</v>
      </c>
      <c r="CB266" s="845"/>
      <c r="CC266" s="845"/>
      <c r="CD266" s="846" t="str">
        <f>IFERROR(IF($BZ266&gt;=1,VLOOKUP($E266,'R-8क'!$G$10:$AA$1009,3,0),""),"")</f>
        <v/>
      </c>
      <c r="CE266" s="847"/>
      <c r="CF266" s="848"/>
      <c r="CG266" s="846" t="str">
        <f>IFERROR(IF($BZ266&gt;=1,VLOOKUP($E266,'R-8क'!$G$10:$AA$1009,4,0),""),"")</f>
        <v/>
      </c>
      <c r="CH266" s="847"/>
      <c r="CI266" s="847"/>
      <c r="CJ266" s="848"/>
      <c r="CK266" s="242" t="str">
        <f>IFERROR(IF($BZ266&gt;=1,VLOOKUP($E266,'R-8क'!$G$10:$AA$1009,6,0),""),"")</f>
        <v/>
      </c>
      <c r="CL266" s="243" t="str">
        <f>IFERROR(IF($BZ266&gt;=1,VLOOKUP($E266,'R-8क'!$G$10:$AA$1009,7,0),""),"")</f>
        <v/>
      </c>
      <c r="CM266" s="544" t="str">
        <f>IFERROR(IF($BZ266&gt;=1,VLOOKUP($E266,'R-8क'!$G$10:$AA$1009,8,0),""),"")</f>
        <v/>
      </c>
      <c r="CN266" s="545"/>
      <c r="CO266" s="849"/>
      <c r="CP266" s="850" t="str">
        <f>IFERROR(IF($BZ266&gt;=1,VLOOKUP($E266,'R-8क'!$G$10:$AA$1009,16,0),""),"")</f>
        <v/>
      </c>
      <c r="CQ266" s="850"/>
      <c r="CR266" s="850"/>
      <c r="CS266" s="851"/>
      <c r="CT266" s="851"/>
      <c r="CU266" s="31"/>
      <c r="CV266" s="31"/>
      <c r="CW266" s="31"/>
      <c r="CX266" s="31"/>
      <c r="CY266" s="31"/>
      <c r="CZ266" s="31"/>
      <c r="DA266" s="31"/>
      <c r="DB266" s="31"/>
      <c r="DC266" s="31"/>
      <c r="DD266" s="31"/>
      <c r="DE266" s="31"/>
      <c r="DF266" s="31"/>
      <c r="DG266" s="31"/>
      <c r="DH266" s="31"/>
      <c r="DI266" s="31"/>
      <c r="DJ266" s="31"/>
      <c r="DK266" s="31"/>
      <c r="DL266" s="31"/>
      <c r="DM266" s="31"/>
      <c r="DN266" s="31"/>
      <c r="DO266" s="31"/>
    </row>
    <row r="267" spans="1:119" ht="24" customHeight="1" x14ac:dyDescent="0.25">
      <c r="A267" s="4">
        <f t="shared" si="162"/>
        <v>137</v>
      </c>
      <c r="B267" s="4">
        <f>IFERROR(IF($A$5&gt;=A267,SMALL('R-6'!$F$8:$F$1008,$A$6+A267),0),0)</f>
        <v>0</v>
      </c>
      <c r="C267" s="4">
        <f>IFERROR(IF(B$5&gt;=$A267,SMALL('R-7'!$G$9:$G$1008,B$6+$A267),0),0)</f>
        <v>0</v>
      </c>
      <c r="D267" s="4">
        <f>IFERROR(IF(C$5&gt;=$A267,SMALL('R-8'!$F$13:$F$1012,C$6+$A267),0),0)</f>
        <v>0</v>
      </c>
      <c r="E267" s="4">
        <f>IFERROR(IF(D$5&gt;=$A267,SMALL('R-8क'!$F$10:$F$1009,D$6+$A267),0),0)</f>
        <v>0</v>
      </c>
      <c r="F267" s="4">
        <f t="shared" si="147"/>
        <v>0</v>
      </c>
      <c r="G267" s="4">
        <f t="shared" si="159"/>
        <v>0</v>
      </c>
      <c r="H267" s="4">
        <f t="shared" si="160"/>
        <v>0</v>
      </c>
      <c r="I267" s="4">
        <f t="shared" si="161"/>
        <v>0</v>
      </c>
      <c r="O267" s="241">
        <f t="shared" si="163"/>
        <v>0</v>
      </c>
      <c r="P267" s="894">
        <f>IFERROR(IF($O267&gt;=1,VLOOKUP($B267,'R-6'!$G$8:$AL$1008,2,0),0),0)</f>
        <v>0</v>
      </c>
      <c r="Q267" s="895"/>
      <c r="R267" s="896"/>
      <c r="S267" s="846" t="str">
        <f>IFERROR(IF($O267&gt;=1,VLOOKUP($B267,'R-6'!$G$8:$AL$1008,4,0),""),"")</f>
        <v/>
      </c>
      <c r="T267" s="847"/>
      <c r="U267" s="848"/>
      <c r="V267" s="846" t="str">
        <f>IFERROR(IF($O267&gt;=1,VLOOKUP($B267,'R-6'!$G$8:$AL$1008,6,0),""),"")</f>
        <v/>
      </c>
      <c r="W267" s="897"/>
      <c r="X267" s="897"/>
      <c r="Y267" s="884" t="str">
        <f>IFERROR(IF($O267&gt;=1,VLOOKUP($B267,'R-6'!$G$8:$AL$1008,8,0),""),"")</f>
        <v/>
      </c>
      <c r="Z267" s="898"/>
      <c r="AA267" s="544" t="str">
        <f>IFERROR(IF($O267&gt;=1,VLOOKUP($B267,'R-6'!$G$8:$AL$1008,28,0),""),"")</f>
        <v/>
      </c>
      <c r="AB267" s="545"/>
      <c r="AC267" s="849"/>
      <c r="AD267" s="883"/>
      <c r="AE267" s="884"/>
      <c r="AF267" s="885"/>
      <c r="AG267" s="883"/>
      <c r="AH267" s="884"/>
      <c r="AI267" s="885"/>
      <c r="AJ267" s="241">
        <f t="shared" si="164"/>
        <v>0</v>
      </c>
      <c r="AK267" s="894">
        <f>IFERROR(IF($AJ267&gt;=1,VLOOKUP($C267,'R-7'!$H$9:$AD$1008,2,0),0),0)</f>
        <v>0</v>
      </c>
      <c r="AL267" s="895"/>
      <c r="AM267" s="896"/>
      <c r="AN267" s="846" t="str">
        <f>IFERROR(IF($AJ267&gt;=1,VLOOKUP($C267,'R-7'!$H$9:$AD$1008,4,0),""),"")</f>
        <v/>
      </c>
      <c r="AO267" s="847"/>
      <c r="AP267" s="848"/>
      <c r="AQ267" s="241" t="str">
        <f>IFERROR(IF($AJ267&gt;=1,VLOOKUP($C267,'R-7'!$H$9:$AD$1008,6,0),""),"")</f>
        <v/>
      </c>
      <c r="AR267" s="883" t="str">
        <f>IFERROR(IF($AJ267&gt;=1,VLOOKUP($C267,'R-7'!$H$9:$AD$1008,7,0),""),"")</f>
        <v/>
      </c>
      <c r="AS267" s="885"/>
      <c r="AT267" s="846" t="str">
        <f>IFERROR(IF($AJ267&gt;=1,VLOOKUP($C267,'R-7'!$H$9:$AD$1008,9,0),""),"")</f>
        <v/>
      </c>
      <c r="AU267" s="847"/>
      <c r="AV267" s="848"/>
      <c r="AW267" s="844" t="str">
        <f>IFERROR(IF($AJ267&gt;=1,VLOOKUP($C267,'R-7'!$H$9:$AD$1008,14,0),""),"")</f>
        <v/>
      </c>
      <c r="AX267" s="844"/>
      <c r="AY267" s="844"/>
      <c r="AZ267" s="844"/>
      <c r="BA267" s="844"/>
      <c r="BB267" s="844"/>
      <c r="BC267" s="844"/>
      <c r="BD267" s="844"/>
      <c r="BE267" s="241">
        <f t="shared" si="165"/>
        <v>0</v>
      </c>
      <c r="BF267" s="845">
        <f>IFERROR(IF($BE267&gt;=1,VLOOKUP($D267,'R-8'!$G$13:$AG$1012,2,0),0),0)</f>
        <v>0</v>
      </c>
      <c r="BG267" s="845"/>
      <c r="BH267" s="845"/>
      <c r="BI267" s="846" t="str">
        <f>IFERROR(IF($BE267&gt;=1,VLOOKUP($D267,'R-8'!$G$13:$AG$1012,3,0),""),"")</f>
        <v/>
      </c>
      <c r="BJ267" s="847"/>
      <c r="BK267" s="847"/>
      <c r="BL267" s="848"/>
      <c r="BM267" s="844" t="str">
        <f>IFERROR(IF($BE267&gt;=1,VLOOKUP($D267,'R-8'!$G$13:$AG$1012,5,0),""),"")</f>
        <v/>
      </c>
      <c r="BN267" s="844"/>
      <c r="BO267" s="844" t="str">
        <f>IFERROR(IF($BE267&gt;=1,VLOOKUP($D267,'R-8'!$G$13:$AG$1012,6,0),""),"")</f>
        <v/>
      </c>
      <c r="BP267" s="844"/>
      <c r="BQ267" s="846" t="str">
        <f>IFERROR(IF($BE267&gt;=1,VLOOKUP($D267,'R-8'!$G$13:$AG$1012,2,0),""),"")</f>
        <v/>
      </c>
      <c r="BR267" s="847"/>
      <c r="BS267" s="848"/>
      <c r="BT267" s="844"/>
      <c r="BU267" s="844"/>
      <c r="BV267" s="844"/>
      <c r="BW267" s="844"/>
      <c r="BX267" s="844"/>
      <c r="BY267" s="844"/>
      <c r="BZ267" s="241">
        <f t="shared" si="166"/>
        <v>0</v>
      </c>
      <c r="CA267" s="845">
        <f>IFERROR(IF($BZ267&gt;=1,VLOOKUP($E267,'R-8क'!$G$10:$AA$1009,2,0),0),0)</f>
        <v>0</v>
      </c>
      <c r="CB267" s="845"/>
      <c r="CC267" s="845"/>
      <c r="CD267" s="846" t="str">
        <f>IFERROR(IF($BZ267&gt;=1,VLOOKUP($E267,'R-8क'!$G$10:$AA$1009,3,0),""),"")</f>
        <v/>
      </c>
      <c r="CE267" s="847"/>
      <c r="CF267" s="848"/>
      <c r="CG267" s="846" t="str">
        <f>IFERROR(IF($BZ267&gt;=1,VLOOKUP($E267,'R-8क'!$G$10:$AA$1009,4,0),""),"")</f>
        <v/>
      </c>
      <c r="CH267" s="847"/>
      <c r="CI267" s="847"/>
      <c r="CJ267" s="848"/>
      <c r="CK267" s="242" t="str">
        <f>IFERROR(IF($BZ267&gt;=1,VLOOKUP($E267,'R-8क'!$G$10:$AA$1009,6,0),""),"")</f>
        <v/>
      </c>
      <c r="CL267" s="243" t="str">
        <f>IFERROR(IF($BZ267&gt;=1,VLOOKUP($E267,'R-8क'!$G$10:$AA$1009,7,0),""),"")</f>
        <v/>
      </c>
      <c r="CM267" s="544" t="str">
        <f>IFERROR(IF($BZ267&gt;=1,VLOOKUP($E267,'R-8क'!$G$10:$AA$1009,8,0),""),"")</f>
        <v/>
      </c>
      <c r="CN267" s="545"/>
      <c r="CO267" s="849"/>
      <c r="CP267" s="850" t="str">
        <f>IFERROR(IF($BZ267&gt;=1,VLOOKUP($E267,'R-8क'!$G$10:$AA$1009,16,0),""),"")</f>
        <v/>
      </c>
      <c r="CQ267" s="850"/>
      <c r="CR267" s="850"/>
      <c r="CS267" s="851"/>
      <c r="CT267" s="851"/>
      <c r="CU267" s="31"/>
      <c r="CV267" s="31"/>
      <c r="CW267" s="31"/>
      <c r="CX267" s="31"/>
      <c r="CY267" s="31"/>
      <c r="CZ267" s="31"/>
      <c r="DA267" s="31"/>
      <c r="DB267" s="31"/>
      <c r="DC267" s="31"/>
      <c r="DD267" s="31"/>
      <c r="DE267" s="31"/>
      <c r="DF267" s="31"/>
      <c r="DG267" s="31"/>
      <c r="DH267" s="31"/>
      <c r="DI267" s="31"/>
      <c r="DJ267" s="31"/>
      <c r="DK267" s="31"/>
      <c r="DL267" s="31"/>
      <c r="DM267" s="31"/>
      <c r="DN267" s="31"/>
      <c r="DO267" s="31"/>
    </row>
    <row r="268" spans="1:119" ht="24" customHeight="1" x14ac:dyDescent="0.25">
      <c r="A268" s="4">
        <f t="shared" si="162"/>
        <v>138</v>
      </c>
      <c r="B268" s="4">
        <f>IFERROR(IF($A$5&gt;=A268,SMALL('R-6'!$F$8:$F$1008,$A$6+A268),0),0)</f>
        <v>0</v>
      </c>
      <c r="C268" s="4">
        <f>IFERROR(IF(B$5&gt;=$A268,SMALL('R-7'!$G$9:$G$1008,B$6+$A268),0),0)</f>
        <v>0</v>
      </c>
      <c r="D268" s="4">
        <f>IFERROR(IF(C$5&gt;=$A268,SMALL('R-8'!$F$13:$F$1012,C$6+$A268),0),0)</f>
        <v>0</v>
      </c>
      <c r="E268" s="4">
        <f>IFERROR(IF(D$5&gt;=$A268,SMALL('R-8क'!$F$10:$F$1009,D$6+$A268),0),0)</f>
        <v>0</v>
      </c>
      <c r="F268" s="4">
        <f t="shared" si="147"/>
        <v>0</v>
      </c>
      <c r="G268" s="4">
        <f t="shared" si="159"/>
        <v>0</v>
      </c>
      <c r="H268" s="4">
        <f t="shared" si="160"/>
        <v>0</v>
      </c>
      <c r="I268" s="4">
        <f t="shared" si="161"/>
        <v>0</v>
      </c>
      <c r="O268" s="241">
        <f t="shared" si="163"/>
        <v>0</v>
      </c>
      <c r="P268" s="894">
        <f>IFERROR(IF($O268&gt;=1,VLOOKUP($B268,'R-6'!$G$8:$AL$1008,2,0),0),0)</f>
        <v>0</v>
      </c>
      <c r="Q268" s="895"/>
      <c r="R268" s="896"/>
      <c r="S268" s="846" t="str">
        <f>IFERROR(IF($O268&gt;=1,VLOOKUP($B268,'R-6'!$G$8:$AL$1008,4,0),""),"")</f>
        <v/>
      </c>
      <c r="T268" s="847"/>
      <c r="U268" s="848"/>
      <c r="V268" s="846" t="str">
        <f>IFERROR(IF($O268&gt;=1,VLOOKUP($B268,'R-6'!$G$8:$AL$1008,6,0),""),"")</f>
        <v/>
      </c>
      <c r="W268" s="897"/>
      <c r="X268" s="897"/>
      <c r="Y268" s="884" t="str">
        <f>IFERROR(IF($O268&gt;=1,VLOOKUP($B268,'R-6'!$G$8:$AL$1008,8,0),""),"")</f>
        <v/>
      </c>
      <c r="Z268" s="898"/>
      <c r="AA268" s="544" t="str">
        <f>IFERROR(IF($O268&gt;=1,VLOOKUP($B268,'R-6'!$G$8:$AL$1008,28,0),""),"")</f>
        <v/>
      </c>
      <c r="AB268" s="545"/>
      <c r="AC268" s="849"/>
      <c r="AD268" s="883"/>
      <c r="AE268" s="884"/>
      <c r="AF268" s="885"/>
      <c r="AG268" s="883"/>
      <c r="AH268" s="884"/>
      <c r="AI268" s="885"/>
      <c r="AJ268" s="241">
        <f t="shared" si="164"/>
        <v>0</v>
      </c>
      <c r="AK268" s="894">
        <f>IFERROR(IF($AJ268&gt;=1,VLOOKUP($C268,'R-7'!$H$9:$AD$1008,2,0),0),0)</f>
        <v>0</v>
      </c>
      <c r="AL268" s="895"/>
      <c r="AM268" s="896"/>
      <c r="AN268" s="846" t="str">
        <f>IFERROR(IF($AJ268&gt;=1,VLOOKUP($C268,'R-7'!$H$9:$AD$1008,4,0),""),"")</f>
        <v/>
      </c>
      <c r="AO268" s="847"/>
      <c r="AP268" s="848"/>
      <c r="AQ268" s="241" t="str">
        <f>IFERROR(IF($AJ268&gt;=1,VLOOKUP($C268,'R-7'!$H$9:$AD$1008,6,0),""),"")</f>
        <v/>
      </c>
      <c r="AR268" s="883" t="str">
        <f>IFERROR(IF($AJ268&gt;=1,VLOOKUP($C268,'R-7'!$H$9:$AD$1008,7,0),""),"")</f>
        <v/>
      </c>
      <c r="AS268" s="885"/>
      <c r="AT268" s="846" t="str">
        <f>IFERROR(IF($AJ268&gt;=1,VLOOKUP($C268,'R-7'!$H$9:$AD$1008,9,0),""),"")</f>
        <v/>
      </c>
      <c r="AU268" s="847"/>
      <c r="AV268" s="848"/>
      <c r="AW268" s="844" t="str">
        <f>IFERROR(IF($AJ268&gt;=1,VLOOKUP($C268,'R-7'!$H$9:$AD$1008,14,0),""),"")</f>
        <v/>
      </c>
      <c r="AX268" s="844"/>
      <c r="AY268" s="844"/>
      <c r="AZ268" s="844"/>
      <c r="BA268" s="844"/>
      <c r="BB268" s="844"/>
      <c r="BC268" s="844"/>
      <c r="BD268" s="844"/>
      <c r="BE268" s="241">
        <f t="shared" si="165"/>
        <v>0</v>
      </c>
      <c r="BF268" s="845">
        <f>IFERROR(IF($BE268&gt;=1,VLOOKUP($D268,'R-8'!$G$13:$AG$1012,2,0),0),0)</f>
        <v>0</v>
      </c>
      <c r="BG268" s="845"/>
      <c r="BH268" s="845"/>
      <c r="BI268" s="846" t="str">
        <f>IFERROR(IF($BE268&gt;=1,VLOOKUP($D268,'R-8'!$G$13:$AG$1012,3,0),""),"")</f>
        <v/>
      </c>
      <c r="BJ268" s="847"/>
      <c r="BK268" s="847"/>
      <c r="BL268" s="848"/>
      <c r="BM268" s="844" t="str">
        <f>IFERROR(IF($BE268&gt;=1,VLOOKUP($D268,'R-8'!$G$13:$AG$1012,5,0),""),"")</f>
        <v/>
      </c>
      <c r="BN268" s="844"/>
      <c r="BO268" s="844" t="str">
        <f>IFERROR(IF($BE268&gt;=1,VLOOKUP($D268,'R-8'!$G$13:$AG$1012,6,0),""),"")</f>
        <v/>
      </c>
      <c r="BP268" s="844"/>
      <c r="BQ268" s="846" t="str">
        <f>IFERROR(IF($BE268&gt;=1,VLOOKUP($D268,'R-8'!$G$13:$AG$1012,2,0),""),"")</f>
        <v/>
      </c>
      <c r="BR268" s="847"/>
      <c r="BS268" s="848"/>
      <c r="BT268" s="844"/>
      <c r="BU268" s="844"/>
      <c r="BV268" s="844"/>
      <c r="BW268" s="844"/>
      <c r="BX268" s="844"/>
      <c r="BY268" s="844"/>
      <c r="BZ268" s="241">
        <f t="shared" si="166"/>
        <v>0</v>
      </c>
      <c r="CA268" s="845">
        <f>IFERROR(IF($BZ268&gt;=1,VLOOKUP($E268,'R-8क'!$G$10:$AA$1009,2,0),0),0)</f>
        <v>0</v>
      </c>
      <c r="CB268" s="845"/>
      <c r="CC268" s="845"/>
      <c r="CD268" s="846" t="str">
        <f>IFERROR(IF($BZ268&gt;=1,VLOOKUP($E268,'R-8क'!$G$10:$AA$1009,3,0),""),"")</f>
        <v/>
      </c>
      <c r="CE268" s="847"/>
      <c r="CF268" s="848"/>
      <c r="CG268" s="846" t="str">
        <f>IFERROR(IF($BZ268&gt;=1,VLOOKUP($E268,'R-8क'!$G$10:$AA$1009,4,0),""),"")</f>
        <v/>
      </c>
      <c r="CH268" s="847"/>
      <c r="CI268" s="847"/>
      <c r="CJ268" s="848"/>
      <c r="CK268" s="242" t="str">
        <f>IFERROR(IF($BZ268&gt;=1,VLOOKUP($E268,'R-8क'!$G$10:$AA$1009,6,0),""),"")</f>
        <v/>
      </c>
      <c r="CL268" s="243" t="str">
        <f>IFERROR(IF($BZ268&gt;=1,VLOOKUP($E268,'R-8क'!$G$10:$AA$1009,7,0),""),"")</f>
        <v/>
      </c>
      <c r="CM268" s="544" t="str">
        <f>IFERROR(IF($BZ268&gt;=1,VLOOKUP($E268,'R-8क'!$G$10:$AA$1009,8,0),""),"")</f>
        <v/>
      </c>
      <c r="CN268" s="545"/>
      <c r="CO268" s="849"/>
      <c r="CP268" s="850" t="str">
        <f>IFERROR(IF($BZ268&gt;=1,VLOOKUP($E268,'R-8क'!$G$10:$AA$1009,16,0),""),"")</f>
        <v/>
      </c>
      <c r="CQ268" s="850"/>
      <c r="CR268" s="850"/>
      <c r="CS268" s="851"/>
      <c r="CT268" s="851"/>
      <c r="CU268" s="31"/>
      <c r="CV268" s="31"/>
      <c r="CW268" s="31"/>
      <c r="CX268" s="31"/>
      <c r="CY268" s="31"/>
      <c r="CZ268" s="31"/>
      <c r="DA268" s="31"/>
      <c r="DB268" s="31"/>
      <c r="DC268" s="31"/>
      <c r="DD268" s="31"/>
      <c r="DE268" s="31"/>
      <c r="DF268" s="31"/>
      <c r="DG268" s="31"/>
      <c r="DH268" s="31"/>
      <c r="DI268" s="31"/>
      <c r="DJ268" s="31"/>
      <c r="DK268" s="31"/>
      <c r="DL268" s="31"/>
      <c r="DM268" s="31"/>
      <c r="DN268" s="31"/>
      <c r="DO268" s="31"/>
    </row>
    <row r="269" spans="1:119" ht="24" customHeight="1" x14ac:dyDescent="0.25">
      <c r="A269" s="4">
        <f t="shared" si="162"/>
        <v>139</v>
      </c>
      <c r="B269" s="4">
        <f>IFERROR(IF($A$5&gt;=A269,SMALL('R-6'!$F$8:$F$1008,$A$6+A269),0),0)</f>
        <v>0</v>
      </c>
      <c r="C269" s="4">
        <f>IFERROR(IF(B$5&gt;=$A269,SMALL('R-7'!$G$9:$G$1008,B$6+$A269),0),0)</f>
        <v>0</v>
      </c>
      <c r="D269" s="4">
        <f>IFERROR(IF(C$5&gt;=$A269,SMALL('R-8'!$F$13:$F$1012,C$6+$A269),0),0)</f>
        <v>0</v>
      </c>
      <c r="E269" s="4">
        <f>IFERROR(IF(D$5&gt;=$A269,SMALL('R-8क'!$F$10:$F$1009,D$6+$A269),0),0)</f>
        <v>0</v>
      </c>
      <c r="F269" s="4">
        <f t="shared" si="147"/>
        <v>0</v>
      </c>
      <c r="G269" s="4">
        <f t="shared" si="159"/>
        <v>0</v>
      </c>
      <c r="H269" s="4">
        <f t="shared" si="160"/>
        <v>0</v>
      </c>
      <c r="I269" s="4">
        <f t="shared" si="161"/>
        <v>0</v>
      </c>
      <c r="O269" s="241">
        <f t="shared" si="163"/>
        <v>0</v>
      </c>
      <c r="P269" s="894">
        <f>IFERROR(IF($O269&gt;=1,VLOOKUP($B269,'R-6'!$G$8:$AL$1008,2,0),0),0)</f>
        <v>0</v>
      </c>
      <c r="Q269" s="895"/>
      <c r="R269" s="896"/>
      <c r="S269" s="846" t="str">
        <f>IFERROR(IF($O269&gt;=1,VLOOKUP($B269,'R-6'!$G$8:$AL$1008,4,0),""),"")</f>
        <v/>
      </c>
      <c r="T269" s="847"/>
      <c r="U269" s="848"/>
      <c r="V269" s="846" t="str">
        <f>IFERROR(IF($O269&gt;=1,VLOOKUP($B269,'R-6'!$G$8:$AL$1008,6,0),""),"")</f>
        <v/>
      </c>
      <c r="W269" s="897"/>
      <c r="X269" s="897"/>
      <c r="Y269" s="884" t="str">
        <f>IFERROR(IF($O269&gt;=1,VLOOKUP($B269,'R-6'!$G$8:$AL$1008,8,0),""),"")</f>
        <v/>
      </c>
      <c r="Z269" s="898"/>
      <c r="AA269" s="544" t="str">
        <f>IFERROR(IF($O269&gt;=1,VLOOKUP($B269,'R-6'!$G$8:$AL$1008,28,0),""),"")</f>
        <v/>
      </c>
      <c r="AB269" s="545"/>
      <c r="AC269" s="849"/>
      <c r="AD269" s="883"/>
      <c r="AE269" s="884"/>
      <c r="AF269" s="885"/>
      <c r="AG269" s="883"/>
      <c r="AH269" s="884"/>
      <c r="AI269" s="885"/>
      <c r="AJ269" s="241">
        <f t="shared" si="164"/>
        <v>0</v>
      </c>
      <c r="AK269" s="894">
        <f>IFERROR(IF($AJ269&gt;=1,VLOOKUP($C269,'R-7'!$H$9:$AD$1008,2,0),0),0)</f>
        <v>0</v>
      </c>
      <c r="AL269" s="895"/>
      <c r="AM269" s="896"/>
      <c r="AN269" s="846" t="str">
        <f>IFERROR(IF($AJ269&gt;=1,VLOOKUP($C269,'R-7'!$H$9:$AD$1008,4,0),""),"")</f>
        <v/>
      </c>
      <c r="AO269" s="847"/>
      <c r="AP269" s="848"/>
      <c r="AQ269" s="241" t="str">
        <f>IFERROR(IF($AJ269&gt;=1,VLOOKUP($C269,'R-7'!$H$9:$AD$1008,6,0),""),"")</f>
        <v/>
      </c>
      <c r="AR269" s="883" t="str">
        <f>IFERROR(IF($AJ269&gt;=1,VLOOKUP($C269,'R-7'!$H$9:$AD$1008,7,0),""),"")</f>
        <v/>
      </c>
      <c r="AS269" s="885"/>
      <c r="AT269" s="846" t="str">
        <f>IFERROR(IF($AJ269&gt;=1,VLOOKUP($C269,'R-7'!$H$9:$AD$1008,9,0),""),"")</f>
        <v/>
      </c>
      <c r="AU269" s="847"/>
      <c r="AV269" s="848"/>
      <c r="AW269" s="844" t="str">
        <f>IFERROR(IF($AJ269&gt;=1,VLOOKUP($C269,'R-7'!$H$9:$AD$1008,14,0),""),"")</f>
        <v/>
      </c>
      <c r="AX269" s="844"/>
      <c r="AY269" s="844"/>
      <c r="AZ269" s="844"/>
      <c r="BA269" s="844"/>
      <c r="BB269" s="844"/>
      <c r="BC269" s="844"/>
      <c r="BD269" s="844"/>
      <c r="BE269" s="241">
        <f t="shared" si="165"/>
        <v>0</v>
      </c>
      <c r="BF269" s="845">
        <f>IFERROR(IF($BE269&gt;=1,VLOOKUP($D269,'R-8'!$G$13:$AG$1012,2,0),0),0)</f>
        <v>0</v>
      </c>
      <c r="BG269" s="845"/>
      <c r="BH269" s="845"/>
      <c r="BI269" s="846" t="str">
        <f>IFERROR(IF($BE269&gt;=1,VLOOKUP($D269,'R-8'!$G$13:$AG$1012,3,0),""),"")</f>
        <v/>
      </c>
      <c r="BJ269" s="847"/>
      <c r="BK269" s="847"/>
      <c r="BL269" s="848"/>
      <c r="BM269" s="844" t="str">
        <f>IFERROR(IF($BE269&gt;=1,VLOOKUP($D269,'R-8'!$G$13:$AG$1012,5,0),""),"")</f>
        <v/>
      </c>
      <c r="BN269" s="844"/>
      <c r="BO269" s="844" t="str">
        <f>IFERROR(IF($BE269&gt;=1,VLOOKUP($D269,'R-8'!$G$13:$AG$1012,6,0),""),"")</f>
        <v/>
      </c>
      <c r="BP269" s="844"/>
      <c r="BQ269" s="846" t="str">
        <f>IFERROR(IF($BE269&gt;=1,VLOOKUP($D269,'R-8'!$G$13:$AG$1012,2,0),""),"")</f>
        <v/>
      </c>
      <c r="BR269" s="847"/>
      <c r="BS269" s="848"/>
      <c r="BT269" s="844"/>
      <c r="BU269" s="844"/>
      <c r="BV269" s="844"/>
      <c r="BW269" s="844"/>
      <c r="BX269" s="844"/>
      <c r="BY269" s="844"/>
      <c r="BZ269" s="241">
        <f t="shared" si="166"/>
        <v>0</v>
      </c>
      <c r="CA269" s="845">
        <f>IFERROR(IF($BZ269&gt;=1,VLOOKUP($E269,'R-8क'!$G$10:$AA$1009,2,0),0),0)</f>
        <v>0</v>
      </c>
      <c r="CB269" s="845"/>
      <c r="CC269" s="845"/>
      <c r="CD269" s="846" t="str">
        <f>IFERROR(IF($BZ269&gt;=1,VLOOKUP($E269,'R-8क'!$G$10:$AA$1009,3,0),""),"")</f>
        <v/>
      </c>
      <c r="CE269" s="847"/>
      <c r="CF269" s="848"/>
      <c r="CG269" s="846" t="str">
        <f>IFERROR(IF($BZ269&gt;=1,VLOOKUP($E269,'R-8क'!$G$10:$AA$1009,4,0),""),"")</f>
        <v/>
      </c>
      <c r="CH269" s="847"/>
      <c r="CI269" s="847"/>
      <c r="CJ269" s="848"/>
      <c r="CK269" s="242" t="str">
        <f>IFERROR(IF($BZ269&gt;=1,VLOOKUP($E269,'R-8क'!$G$10:$AA$1009,6,0),""),"")</f>
        <v/>
      </c>
      <c r="CL269" s="243" t="str">
        <f>IFERROR(IF($BZ269&gt;=1,VLOOKUP($E269,'R-8क'!$G$10:$AA$1009,7,0),""),"")</f>
        <v/>
      </c>
      <c r="CM269" s="544" t="str">
        <f>IFERROR(IF($BZ269&gt;=1,VLOOKUP($E269,'R-8क'!$G$10:$AA$1009,8,0),""),"")</f>
        <v/>
      </c>
      <c r="CN269" s="545"/>
      <c r="CO269" s="849"/>
      <c r="CP269" s="850" t="str">
        <f>IFERROR(IF($BZ269&gt;=1,VLOOKUP($E269,'R-8क'!$G$10:$AA$1009,16,0),""),"")</f>
        <v/>
      </c>
      <c r="CQ269" s="850"/>
      <c r="CR269" s="850"/>
      <c r="CS269" s="851"/>
      <c r="CT269" s="851"/>
      <c r="CU269" s="31"/>
      <c r="CV269" s="31"/>
      <c r="CW269" s="31"/>
      <c r="CX269" s="31"/>
      <c r="CY269" s="31"/>
      <c r="CZ269" s="31"/>
      <c r="DA269" s="31"/>
      <c r="DB269" s="31"/>
      <c r="DC269" s="31"/>
      <c r="DD269" s="31"/>
      <c r="DE269" s="31"/>
      <c r="DF269" s="31"/>
      <c r="DG269" s="31"/>
      <c r="DH269" s="31"/>
      <c r="DI269" s="31"/>
      <c r="DJ269" s="31"/>
      <c r="DK269" s="31"/>
      <c r="DL269" s="31"/>
      <c r="DM269" s="31"/>
      <c r="DN269" s="31"/>
      <c r="DO269" s="31"/>
    </row>
    <row r="270" spans="1:119" ht="24" customHeight="1" x14ac:dyDescent="0.25">
      <c r="A270" s="4">
        <f t="shared" si="162"/>
        <v>140</v>
      </c>
      <c r="B270" s="4">
        <f>IFERROR(IF($A$5&gt;=A270,SMALL('R-6'!$F$8:$F$1008,$A$6+A270),0),0)</f>
        <v>0</v>
      </c>
      <c r="C270" s="4">
        <f>IFERROR(IF(B$5&gt;=$A270,SMALL('R-7'!$G$9:$G$1008,B$6+$A270),0),0)</f>
        <v>0</v>
      </c>
      <c r="D270" s="4">
        <f>IFERROR(IF(C$5&gt;=$A270,SMALL('R-8'!$F$13:$F$1012,C$6+$A270),0),0)</f>
        <v>0</v>
      </c>
      <c r="E270" s="4">
        <f>IFERROR(IF(D$5&gt;=$A270,SMALL('R-8क'!$F$10:$F$1009,D$6+$A270),0),0)</f>
        <v>0</v>
      </c>
      <c r="F270" s="4">
        <f t="shared" si="147"/>
        <v>0</v>
      </c>
      <c r="G270" s="4">
        <f t="shared" si="159"/>
        <v>0</v>
      </c>
      <c r="H270" s="4">
        <f t="shared" si="160"/>
        <v>0</v>
      </c>
      <c r="I270" s="4">
        <f t="shared" si="161"/>
        <v>0</v>
      </c>
      <c r="O270" s="241">
        <f t="shared" si="163"/>
        <v>0</v>
      </c>
      <c r="P270" s="894">
        <f>IFERROR(IF($O270&gt;=1,VLOOKUP($B270,'R-6'!$G$8:$AL$1008,2,0),0),0)</f>
        <v>0</v>
      </c>
      <c r="Q270" s="895"/>
      <c r="R270" s="896"/>
      <c r="S270" s="846" t="str">
        <f>IFERROR(IF($O270&gt;=1,VLOOKUP($B270,'R-6'!$G$8:$AL$1008,4,0),""),"")</f>
        <v/>
      </c>
      <c r="T270" s="847"/>
      <c r="U270" s="848"/>
      <c r="V270" s="846" t="str">
        <f>IFERROR(IF($O270&gt;=1,VLOOKUP($B270,'R-6'!$G$8:$AL$1008,6,0),""),"")</f>
        <v/>
      </c>
      <c r="W270" s="897"/>
      <c r="X270" s="897"/>
      <c r="Y270" s="884" t="str">
        <f>IFERROR(IF($O270&gt;=1,VLOOKUP($B270,'R-6'!$G$8:$AL$1008,8,0),""),"")</f>
        <v/>
      </c>
      <c r="Z270" s="898"/>
      <c r="AA270" s="544" t="str">
        <f>IFERROR(IF($O270&gt;=1,VLOOKUP($B270,'R-6'!$G$8:$AL$1008,28,0),""),"")</f>
        <v/>
      </c>
      <c r="AB270" s="545"/>
      <c r="AC270" s="849"/>
      <c r="AD270" s="883"/>
      <c r="AE270" s="884"/>
      <c r="AF270" s="885"/>
      <c r="AG270" s="883"/>
      <c r="AH270" s="884"/>
      <c r="AI270" s="885"/>
      <c r="AJ270" s="241">
        <f t="shared" si="164"/>
        <v>0</v>
      </c>
      <c r="AK270" s="894">
        <f>IFERROR(IF($AJ270&gt;=1,VLOOKUP($C270,'R-7'!$H$9:$AD$1008,2,0),0),0)</f>
        <v>0</v>
      </c>
      <c r="AL270" s="895"/>
      <c r="AM270" s="896"/>
      <c r="AN270" s="846" t="str">
        <f>IFERROR(IF($AJ270&gt;=1,VLOOKUP($C270,'R-7'!$H$9:$AD$1008,4,0),""),"")</f>
        <v/>
      </c>
      <c r="AO270" s="847"/>
      <c r="AP270" s="848"/>
      <c r="AQ270" s="241" t="str">
        <f>IFERROR(IF($AJ270&gt;=1,VLOOKUP($C270,'R-7'!$H$9:$AD$1008,6,0),""),"")</f>
        <v/>
      </c>
      <c r="AR270" s="883" t="str">
        <f>IFERROR(IF($AJ270&gt;=1,VLOOKUP($C270,'R-7'!$H$9:$AD$1008,7,0),""),"")</f>
        <v/>
      </c>
      <c r="AS270" s="885"/>
      <c r="AT270" s="846" t="str">
        <f>IFERROR(IF($AJ270&gt;=1,VLOOKUP($C270,'R-7'!$H$9:$AD$1008,9,0),""),"")</f>
        <v/>
      </c>
      <c r="AU270" s="847"/>
      <c r="AV270" s="848"/>
      <c r="AW270" s="844" t="str">
        <f>IFERROR(IF($AJ270&gt;=1,VLOOKUP($C270,'R-7'!$H$9:$AD$1008,14,0),""),"")</f>
        <v/>
      </c>
      <c r="AX270" s="844"/>
      <c r="AY270" s="844"/>
      <c r="AZ270" s="844"/>
      <c r="BA270" s="844"/>
      <c r="BB270" s="844"/>
      <c r="BC270" s="844"/>
      <c r="BD270" s="844"/>
      <c r="BE270" s="241">
        <f t="shared" si="165"/>
        <v>0</v>
      </c>
      <c r="BF270" s="845">
        <f>IFERROR(IF($BE270&gt;=1,VLOOKUP($D270,'R-8'!$G$13:$AG$1012,2,0),0),0)</f>
        <v>0</v>
      </c>
      <c r="BG270" s="845"/>
      <c r="BH270" s="845"/>
      <c r="BI270" s="846" t="str">
        <f>IFERROR(IF($BE270&gt;=1,VLOOKUP($D270,'R-8'!$G$13:$AG$1012,3,0),""),"")</f>
        <v/>
      </c>
      <c r="BJ270" s="847"/>
      <c r="BK270" s="847"/>
      <c r="BL270" s="848"/>
      <c r="BM270" s="844" t="str">
        <f>IFERROR(IF($BE270&gt;=1,VLOOKUP($D270,'R-8'!$G$13:$AG$1012,5,0),""),"")</f>
        <v/>
      </c>
      <c r="BN270" s="844"/>
      <c r="BO270" s="844" t="str">
        <f>IFERROR(IF($BE270&gt;=1,VLOOKUP($D270,'R-8'!$G$13:$AG$1012,6,0),""),"")</f>
        <v/>
      </c>
      <c r="BP270" s="844"/>
      <c r="BQ270" s="846" t="str">
        <f>IFERROR(IF($BE270&gt;=1,VLOOKUP($D270,'R-8'!$G$13:$AG$1012,2,0),""),"")</f>
        <v/>
      </c>
      <c r="BR270" s="847"/>
      <c r="BS270" s="848"/>
      <c r="BT270" s="844"/>
      <c r="BU270" s="844"/>
      <c r="BV270" s="844"/>
      <c r="BW270" s="844"/>
      <c r="BX270" s="844"/>
      <c r="BY270" s="844"/>
      <c r="BZ270" s="241">
        <f t="shared" si="166"/>
        <v>0</v>
      </c>
      <c r="CA270" s="845">
        <f>IFERROR(IF($BZ270&gt;=1,VLOOKUP($E270,'R-8क'!$G$10:$AA$1009,2,0),0),0)</f>
        <v>0</v>
      </c>
      <c r="CB270" s="845"/>
      <c r="CC270" s="845"/>
      <c r="CD270" s="846" t="str">
        <f>IFERROR(IF($BZ270&gt;=1,VLOOKUP($E270,'R-8क'!$G$10:$AA$1009,3,0),""),"")</f>
        <v/>
      </c>
      <c r="CE270" s="847"/>
      <c r="CF270" s="848"/>
      <c r="CG270" s="846" t="str">
        <f>IFERROR(IF($BZ270&gt;=1,VLOOKUP($E270,'R-8क'!$G$10:$AA$1009,4,0),""),"")</f>
        <v/>
      </c>
      <c r="CH270" s="847"/>
      <c r="CI270" s="847"/>
      <c r="CJ270" s="848"/>
      <c r="CK270" s="242" t="str">
        <f>IFERROR(IF($BZ270&gt;=1,VLOOKUP($E270,'R-8क'!$G$10:$AA$1009,6,0),""),"")</f>
        <v/>
      </c>
      <c r="CL270" s="243" t="str">
        <f>IFERROR(IF($BZ270&gt;=1,VLOOKUP($E270,'R-8क'!$G$10:$AA$1009,7,0),""),"")</f>
        <v/>
      </c>
      <c r="CM270" s="544" t="str">
        <f>IFERROR(IF($BZ270&gt;=1,VLOOKUP($E270,'R-8क'!$G$10:$AA$1009,8,0),""),"")</f>
        <v/>
      </c>
      <c r="CN270" s="545"/>
      <c r="CO270" s="849"/>
      <c r="CP270" s="850" t="str">
        <f>IFERROR(IF($BZ270&gt;=1,VLOOKUP($E270,'R-8क'!$G$10:$AA$1009,16,0),""),"")</f>
        <v/>
      </c>
      <c r="CQ270" s="850"/>
      <c r="CR270" s="850"/>
      <c r="CS270" s="851"/>
      <c r="CT270" s="851"/>
      <c r="CU270" s="31"/>
      <c r="CV270" s="31"/>
      <c r="CW270" s="31"/>
      <c r="CX270" s="31"/>
      <c r="CY270" s="31"/>
      <c r="CZ270" s="31"/>
      <c r="DA270" s="31"/>
      <c r="DB270" s="31"/>
      <c r="DC270" s="31"/>
      <c r="DD270" s="31"/>
      <c r="DE270" s="31"/>
      <c r="DF270" s="31"/>
      <c r="DG270" s="31"/>
      <c r="DH270" s="31"/>
      <c r="DI270" s="31"/>
      <c r="DJ270" s="31"/>
      <c r="DK270" s="31"/>
      <c r="DL270" s="31"/>
      <c r="DM270" s="31"/>
      <c r="DN270" s="31"/>
      <c r="DO270" s="31"/>
    </row>
    <row r="271" spans="1:119" x14ac:dyDescent="0.25">
      <c r="F271" s="4">
        <f t="shared" si="147"/>
        <v>0</v>
      </c>
      <c r="G271" s="4">
        <f t="shared" si="159"/>
        <v>0</v>
      </c>
      <c r="H271" s="4">
        <f t="shared" si="160"/>
        <v>0</v>
      </c>
      <c r="I271" s="4">
        <f t="shared" si="161"/>
        <v>0</v>
      </c>
      <c r="O271" s="31"/>
      <c r="P271" s="31"/>
      <c r="Q271" s="31"/>
      <c r="R271" s="31"/>
      <c r="S271" s="31"/>
      <c r="T271" s="31"/>
      <c r="U271" s="31"/>
      <c r="V271" s="31"/>
      <c r="W271" s="31"/>
      <c r="X271" s="31"/>
      <c r="Y271" s="31"/>
      <c r="Z271" s="31"/>
      <c r="AA271" s="31"/>
      <c r="AB271" s="31"/>
      <c r="AC271" s="31"/>
      <c r="AD271" s="842" t="s">
        <v>361</v>
      </c>
      <c r="AE271" s="842"/>
      <c r="AF271" s="842"/>
      <c r="AG271" s="842" t="s">
        <v>362</v>
      </c>
      <c r="AH271" s="842"/>
      <c r="AI271" s="842"/>
      <c r="AJ271" s="31"/>
      <c r="AK271" s="31"/>
      <c r="AL271" s="31"/>
      <c r="AM271" s="31"/>
      <c r="AN271" s="31"/>
      <c r="AO271" s="31"/>
      <c r="AP271" s="31"/>
      <c r="AQ271" s="31"/>
      <c r="AR271" s="31"/>
      <c r="AS271" s="31"/>
      <c r="AT271" s="31"/>
      <c r="AU271" s="31"/>
      <c r="AV271" s="31"/>
      <c r="AW271" s="31"/>
      <c r="AX271" s="31"/>
      <c r="AY271" s="946" t="s">
        <v>361</v>
      </c>
      <c r="AZ271" s="946"/>
      <c r="BA271" s="946"/>
      <c r="BB271" s="946" t="s">
        <v>362</v>
      </c>
      <c r="BC271" s="946"/>
      <c r="BD271" s="946"/>
      <c r="BE271" s="31"/>
      <c r="BF271" s="31"/>
      <c r="BG271" s="31"/>
      <c r="BH271" s="31"/>
      <c r="BI271" s="31"/>
      <c r="BJ271" s="31"/>
      <c r="BK271" s="31"/>
      <c r="BL271" s="31"/>
      <c r="BM271" s="31"/>
      <c r="BN271" s="31"/>
      <c r="BO271" s="31"/>
      <c r="BP271" s="31"/>
      <c r="BQ271" s="31"/>
      <c r="BR271" s="31"/>
      <c r="BS271" s="31"/>
      <c r="BT271" s="946" t="s">
        <v>361</v>
      </c>
      <c r="BU271" s="946"/>
      <c r="BV271" s="946"/>
      <c r="BW271" s="946" t="s">
        <v>362</v>
      </c>
      <c r="BX271" s="946"/>
      <c r="BY271" s="946"/>
      <c r="BZ271" s="31"/>
      <c r="CA271" s="31"/>
      <c r="CB271" s="31"/>
      <c r="CC271" s="31"/>
      <c r="CD271" s="31"/>
      <c r="CE271" s="31"/>
      <c r="CF271" s="31"/>
      <c r="CG271" s="31"/>
      <c r="CH271" s="31"/>
      <c r="CI271" s="31"/>
      <c r="CJ271" s="31"/>
      <c r="CK271" s="31"/>
      <c r="CL271" s="31"/>
      <c r="CM271" s="31"/>
      <c r="CN271" s="31"/>
      <c r="CO271" s="946" t="s">
        <v>361</v>
      </c>
      <c r="CP271" s="946"/>
      <c r="CQ271" s="946"/>
      <c r="CR271" s="946" t="s">
        <v>362</v>
      </c>
      <c r="CS271" s="946"/>
      <c r="CT271" s="946"/>
      <c r="CU271" s="31"/>
      <c r="CV271" s="31"/>
      <c r="CW271" s="31"/>
      <c r="CX271" s="31"/>
      <c r="CY271" s="31"/>
      <c r="CZ271" s="31"/>
      <c r="DA271" s="31"/>
      <c r="DB271" s="31"/>
      <c r="DC271" s="31"/>
      <c r="DD271" s="31"/>
      <c r="DE271" s="31"/>
      <c r="DF271" s="31"/>
      <c r="DG271" s="31"/>
      <c r="DH271" s="31"/>
      <c r="DI271" s="31"/>
      <c r="DJ271" s="31"/>
      <c r="DK271" s="31"/>
      <c r="DL271" s="31"/>
      <c r="DM271" s="31"/>
      <c r="DN271" s="31"/>
      <c r="DO271" s="31"/>
    </row>
    <row r="272" spans="1:119" x14ac:dyDescent="0.25">
      <c r="F272" s="4">
        <f t="shared" si="147"/>
        <v>0</v>
      </c>
      <c r="G272" s="4">
        <f t="shared" si="159"/>
        <v>0</v>
      </c>
      <c r="H272" s="4">
        <f t="shared" si="160"/>
        <v>0</v>
      </c>
      <c r="I272" s="4">
        <f t="shared" si="161"/>
        <v>0</v>
      </c>
      <c r="O272" s="31"/>
      <c r="P272" s="31"/>
      <c r="Q272" s="31"/>
      <c r="R272" s="31"/>
      <c r="S272" s="31"/>
      <c r="T272" s="31"/>
      <c r="U272" s="31"/>
      <c r="V272" s="31"/>
      <c r="W272" s="31"/>
      <c r="X272" s="31"/>
      <c r="Y272" s="31"/>
      <c r="Z272" s="31"/>
      <c r="AA272" s="31"/>
      <c r="AB272" s="31"/>
      <c r="AC272" s="31"/>
      <c r="AD272" s="842"/>
      <c r="AE272" s="842"/>
      <c r="AF272" s="842"/>
      <c r="AG272" s="842"/>
      <c r="AH272" s="842"/>
      <c r="AI272" s="842"/>
      <c r="AJ272" s="31"/>
      <c r="AK272" s="31"/>
      <c r="AL272" s="31"/>
      <c r="AM272" s="31"/>
      <c r="AN272" s="31"/>
      <c r="AO272" s="31"/>
      <c r="AP272" s="31"/>
      <c r="AQ272" s="31"/>
      <c r="AR272" s="31"/>
      <c r="AS272" s="31"/>
      <c r="AT272" s="31"/>
      <c r="AU272" s="31"/>
      <c r="AV272" s="31"/>
      <c r="AW272" s="31"/>
      <c r="AX272" s="31"/>
      <c r="AY272" s="946"/>
      <c r="AZ272" s="946"/>
      <c r="BA272" s="946"/>
      <c r="BB272" s="946"/>
      <c r="BC272" s="946"/>
      <c r="BD272" s="946"/>
      <c r="BE272" s="31"/>
      <c r="BF272" s="31"/>
      <c r="BG272" s="31"/>
      <c r="BH272" s="31"/>
      <c r="BI272" s="31"/>
      <c r="BJ272" s="31"/>
      <c r="BK272" s="31"/>
      <c r="BL272" s="31"/>
      <c r="BM272" s="31"/>
      <c r="BN272" s="31"/>
      <c r="BO272" s="31"/>
      <c r="BP272" s="31"/>
      <c r="BQ272" s="31"/>
      <c r="BR272" s="31"/>
      <c r="BS272" s="31"/>
      <c r="BT272" s="946"/>
      <c r="BU272" s="946"/>
      <c r="BV272" s="946"/>
      <c r="BW272" s="946"/>
      <c r="BX272" s="946"/>
      <c r="BY272" s="946"/>
      <c r="BZ272" s="31"/>
      <c r="CA272" s="31"/>
      <c r="CB272" s="31"/>
      <c r="CC272" s="31"/>
      <c r="CD272" s="31"/>
      <c r="CE272" s="31"/>
      <c r="CF272" s="31"/>
      <c r="CG272" s="31"/>
      <c r="CH272" s="31"/>
      <c r="CI272" s="31"/>
      <c r="CJ272" s="31"/>
      <c r="CK272" s="31"/>
      <c r="CL272" s="31"/>
      <c r="CM272" s="31"/>
      <c r="CN272" s="31"/>
      <c r="CO272" s="946"/>
      <c r="CP272" s="946"/>
      <c r="CQ272" s="946"/>
      <c r="CR272" s="946"/>
      <c r="CS272" s="946"/>
      <c r="CT272" s="946"/>
      <c r="CU272" s="31"/>
      <c r="CV272" s="31"/>
      <c r="CW272" s="31"/>
      <c r="CX272" s="31"/>
      <c r="CY272" s="31"/>
      <c r="CZ272" s="31"/>
      <c r="DA272" s="31"/>
      <c r="DB272" s="31"/>
      <c r="DC272" s="31"/>
      <c r="DD272" s="31"/>
      <c r="DE272" s="31"/>
      <c r="DF272" s="31"/>
      <c r="DG272" s="31"/>
      <c r="DH272" s="31"/>
      <c r="DI272" s="31"/>
      <c r="DJ272" s="31"/>
      <c r="DK272" s="31"/>
      <c r="DL272" s="31"/>
      <c r="DM272" s="31"/>
      <c r="DN272" s="31"/>
      <c r="DO272" s="31"/>
    </row>
    <row r="273" spans="6:119" x14ac:dyDescent="0.25">
      <c r="F273" s="4">
        <f t="shared" si="147"/>
        <v>0</v>
      </c>
      <c r="G273" s="4">
        <f t="shared" si="159"/>
        <v>0</v>
      </c>
      <c r="H273" s="4">
        <f t="shared" si="160"/>
        <v>0</v>
      </c>
      <c r="I273" s="4">
        <f t="shared" si="161"/>
        <v>0</v>
      </c>
      <c r="O273" s="31"/>
      <c r="P273" s="31"/>
      <c r="Q273" s="31"/>
      <c r="R273" s="31"/>
      <c r="S273" s="31"/>
      <c r="T273" s="31"/>
      <c r="U273" s="31"/>
      <c r="V273" s="31"/>
      <c r="W273" s="31"/>
      <c r="X273" s="31"/>
      <c r="Y273" s="31"/>
      <c r="Z273" s="31"/>
      <c r="AA273" s="31"/>
      <c r="AB273" s="31"/>
      <c r="AC273" s="31"/>
      <c r="AD273" s="842"/>
      <c r="AE273" s="842"/>
      <c r="AF273" s="842"/>
      <c r="AG273" s="842"/>
      <c r="AH273" s="842"/>
      <c r="AI273" s="842"/>
      <c r="AJ273" s="31"/>
      <c r="AK273" s="31"/>
      <c r="AL273" s="31"/>
      <c r="AM273" s="31"/>
      <c r="AN273" s="31"/>
      <c r="AO273" s="31"/>
      <c r="AP273" s="31"/>
      <c r="AQ273" s="31"/>
      <c r="AR273" s="31"/>
      <c r="AS273" s="31"/>
      <c r="AT273" s="31"/>
      <c r="AU273" s="31"/>
      <c r="AV273" s="31"/>
      <c r="AW273" s="31"/>
      <c r="AX273" s="31"/>
      <c r="AY273" s="946"/>
      <c r="AZ273" s="946"/>
      <c r="BA273" s="946"/>
      <c r="BB273" s="946"/>
      <c r="BC273" s="946"/>
      <c r="BD273" s="946"/>
      <c r="BE273" s="31"/>
      <c r="BF273" s="31"/>
      <c r="BG273" s="31"/>
      <c r="BH273" s="31"/>
      <c r="BI273" s="31"/>
      <c r="BJ273" s="31"/>
      <c r="BK273" s="31"/>
      <c r="BL273" s="31"/>
      <c r="BM273" s="31"/>
      <c r="BN273" s="31"/>
      <c r="BO273" s="31"/>
      <c r="BP273" s="31"/>
      <c r="BQ273" s="31"/>
      <c r="BR273" s="31"/>
      <c r="BS273" s="31"/>
      <c r="BT273" s="946"/>
      <c r="BU273" s="946"/>
      <c r="BV273" s="946"/>
      <c r="BW273" s="946"/>
      <c r="BX273" s="946"/>
      <c r="BY273" s="946"/>
      <c r="BZ273" s="31"/>
      <c r="CA273" s="31"/>
      <c r="CB273" s="31"/>
      <c r="CC273" s="31"/>
      <c r="CD273" s="31"/>
      <c r="CE273" s="31"/>
      <c r="CF273" s="31"/>
      <c r="CG273" s="31"/>
      <c r="CH273" s="31"/>
      <c r="CI273" s="31"/>
      <c r="CJ273" s="31"/>
      <c r="CK273" s="31"/>
      <c r="CL273" s="31"/>
      <c r="CM273" s="31"/>
      <c r="CN273" s="31"/>
      <c r="CO273" s="946"/>
      <c r="CP273" s="946"/>
      <c r="CQ273" s="946"/>
      <c r="CR273" s="946"/>
      <c r="CS273" s="946"/>
      <c r="CT273" s="946"/>
      <c r="CU273" s="31"/>
      <c r="CV273" s="31"/>
      <c r="CW273" s="31"/>
      <c r="CX273" s="31"/>
      <c r="CY273" s="31"/>
      <c r="CZ273" s="31"/>
      <c r="DA273" s="31"/>
      <c r="DB273" s="31"/>
      <c r="DC273" s="31"/>
      <c r="DD273" s="31"/>
      <c r="DE273" s="31"/>
      <c r="DF273" s="31"/>
      <c r="DG273" s="31"/>
      <c r="DH273" s="31"/>
      <c r="DI273" s="31"/>
      <c r="DJ273" s="31"/>
      <c r="DK273" s="31"/>
      <c r="DL273" s="31"/>
      <c r="DM273" s="31"/>
      <c r="DN273" s="31"/>
      <c r="DO273" s="31"/>
    </row>
    <row r="274" spans="6:119" x14ac:dyDescent="0.25">
      <c r="F274" s="4">
        <f t="shared" si="147"/>
        <v>0</v>
      </c>
      <c r="G274" s="4">
        <f t="shared" si="159"/>
        <v>0</v>
      </c>
      <c r="H274" s="4">
        <f t="shared" si="160"/>
        <v>0</v>
      </c>
      <c r="I274" s="4">
        <f t="shared" si="161"/>
        <v>0</v>
      </c>
      <c r="O274" s="839" t="str">
        <f>IF(O245&gt;=1,O235,"")</f>
        <v/>
      </c>
      <c r="P274" s="839"/>
      <c r="Q274" s="839"/>
      <c r="R274" s="839"/>
      <c r="S274" s="839"/>
      <c r="T274" s="839"/>
      <c r="U274" s="839"/>
      <c r="V274" s="839"/>
      <c r="W274" s="839"/>
      <c r="X274" s="839"/>
      <c r="Y274" s="839"/>
      <c r="Z274" s="839"/>
      <c r="AA274" s="839"/>
      <c r="AB274" s="839"/>
      <c r="AC274" s="840"/>
      <c r="AD274" s="842"/>
      <c r="AE274" s="842"/>
      <c r="AF274" s="842"/>
      <c r="AG274" s="842"/>
      <c r="AH274" s="842"/>
      <c r="AI274" s="842"/>
      <c r="AJ274" s="839" t="str">
        <f>IF(AJ245&gt;=1,O274,"")</f>
        <v/>
      </c>
      <c r="AK274" s="839"/>
      <c r="AL274" s="839"/>
      <c r="AM274" s="839"/>
      <c r="AN274" s="839"/>
      <c r="AO274" s="839"/>
      <c r="AP274" s="839"/>
      <c r="AQ274" s="839"/>
      <c r="AR274" s="839"/>
      <c r="AS274" s="839"/>
      <c r="AT274" s="839"/>
      <c r="AU274" s="839"/>
      <c r="AV274" s="839"/>
      <c r="AW274" s="839"/>
      <c r="AX274" s="840"/>
      <c r="AY274" s="946"/>
      <c r="AZ274" s="946"/>
      <c r="BA274" s="946"/>
      <c r="BB274" s="946"/>
      <c r="BC274" s="946"/>
      <c r="BD274" s="946"/>
      <c r="BE274" s="839" t="str">
        <f>IF(BE245&gt;=1,AJ274,"")</f>
        <v/>
      </c>
      <c r="BF274" s="839"/>
      <c r="BG274" s="839"/>
      <c r="BH274" s="839"/>
      <c r="BI274" s="839"/>
      <c r="BJ274" s="839"/>
      <c r="BK274" s="839"/>
      <c r="BL274" s="839"/>
      <c r="BM274" s="839"/>
      <c r="BN274" s="839"/>
      <c r="BO274" s="839"/>
      <c r="BP274" s="839"/>
      <c r="BQ274" s="839"/>
      <c r="BR274" s="839"/>
      <c r="BS274" s="840"/>
      <c r="BT274" s="946"/>
      <c r="BU274" s="946"/>
      <c r="BV274" s="946"/>
      <c r="BW274" s="946"/>
      <c r="BX274" s="946"/>
      <c r="BY274" s="946"/>
      <c r="BZ274" s="839" t="str">
        <f>IF(BZ245&gt;=1,BE274,"")</f>
        <v/>
      </c>
      <c r="CA274" s="839"/>
      <c r="CB274" s="839"/>
      <c r="CC274" s="839"/>
      <c r="CD274" s="839"/>
      <c r="CE274" s="839"/>
      <c r="CF274" s="839"/>
      <c r="CG274" s="839"/>
      <c r="CH274" s="839"/>
      <c r="CI274" s="839"/>
      <c r="CJ274" s="839"/>
      <c r="CK274" s="839"/>
      <c r="CL274" s="839"/>
      <c r="CM274" s="839"/>
      <c r="CN274" s="840"/>
      <c r="CO274" s="946"/>
      <c r="CP274" s="946"/>
      <c r="CQ274" s="946"/>
      <c r="CR274" s="946"/>
      <c r="CS274" s="946"/>
      <c r="CT274" s="946"/>
      <c r="CU274" s="31"/>
      <c r="CV274" s="31"/>
      <c r="CW274" s="31"/>
      <c r="CX274" s="31"/>
      <c r="CY274" s="31"/>
      <c r="CZ274" s="31"/>
      <c r="DA274" s="31"/>
      <c r="DB274" s="31"/>
      <c r="DC274" s="31"/>
      <c r="DD274" s="31"/>
      <c r="DE274" s="31"/>
      <c r="DF274" s="31"/>
      <c r="DG274" s="31"/>
      <c r="DH274" s="31"/>
      <c r="DI274" s="31"/>
      <c r="DJ274" s="31"/>
      <c r="DK274" s="31"/>
      <c r="DL274" s="31"/>
      <c r="DM274" s="31"/>
      <c r="DN274" s="31"/>
      <c r="DO274" s="31"/>
    </row>
    <row r="275" spans="6:119" x14ac:dyDescent="0.25">
      <c r="F275" s="4">
        <f t="shared" si="147"/>
        <v>0</v>
      </c>
      <c r="G275" s="4">
        <f t="shared" si="159"/>
        <v>0</v>
      </c>
      <c r="H275" s="4">
        <f t="shared" si="160"/>
        <v>0</v>
      </c>
      <c r="I275" s="4">
        <f t="shared" si="161"/>
        <v>0</v>
      </c>
      <c r="O275" s="839" t="str">
        <f>IF(O245&gt;=1,O236,"")</f>
        <v/>
      </c>
      <c r="P275" s="839"/>
      <c r="Q275" s="839"/>
      <c r="R275" s="839"/>
      <c r="S275" s="839"/>
      <c r="T275" s="839"/>
      <c r="U275" s="839"/>
      <c r="V275" s="839"/>
      <c r="W275" s="839"/>
      <c r="X275" s="839"/>
      <c r="Y275" s="839"/>
      <c r="Z275" s="839"/>
      <c r="AA275" s="839"/>
      <c r="AB275" s="839"/>
      <c r="AC275" s="840"/>
      <c r="AD275" s="842"/>
      <c r="AE275" s="842"/>
      <c r="AF275" s="842"/>
      <c r="AG275" s="842"/>
      <c r="AH275" s="842"/>
      <c r="AI275" s="842"/>
      <c r="AJ275" s="839" t="str">
        <f>IF(AJ245&gt;=1,O275,"")</f>
        <v/>
      </c>
      <c r="AK275" s="839"/>
      <c r="AL275" s="839"/>
      <c r="AM275" s="839"/>
      <c r="AN275" s="839"/>
      <c r="AO275" s="839"/>
      <c r="AP275" s="839"/>
      <c r="AQ275" s="839"/>
      <c r="AR275" s="839"/>
      <c r="AS275" s="839"/>
      <c r="AT275" s="839"/>
      <c r="AU275" s="839"/>
      <c r="AV275" s="839"/>
      <c r="AW275" s="839"/>
      <c r="AX275" s="840"/>
      <c r="AY275" s="946"/>
      <c r="AZ275" s="946"/>
      <c r="BA275" s="946"/>
      <c r="BB275" s="946"/>
      <c r="BC275" s="946"/>
      <c r="BD275" s="946"/>
      <c r="BE275" s="839" t="str">
        <f>IF(BE245&gt;=1,AJ275,"")</f>
        <v/>
      </c>
      <c r="BF275" s="839"/>
      <c r="BG275" s="839"/>
      <c r="BH275" s="839"/>
      <c r="BI275" s="839"/>
      <c r="BJ275" s="839"/>
      <c r="BK275" s="839"/>
      <c r="BL275" s="839"/>
      <c r="BM275" s="839"/>
      <c r="BN275" s="839"/>
      <c r="BO275" s="839"/>
      <c r="BP275" s="839"/>
      <c r="BQ275" s="839"/>
      <c r="BR275" s="839"/>
      <c r="BS275" s="840"/>
      <c r="BT275" s="946"/>
      <c r="BU275" s="946"/>
      <c r="BV275" s="946"/>
      <c r="BW275" s="946"/>
      <c r="BX275" s="946"/>
      <c r="BY275" s="946"/>
      <c r="BZ275" s="839" t="str">
        <f>IF(BZ245&gt;=1,BE275,"")</f>
        <v/>
      </c>
      <c r="CA275" s="839"/>
      <c r="CB275" s="839"/>
      <c r="CC275" s="839"/>
      <c r="CD275" s="839"/>
      <c r="CE275" s="839"/>
      <c r="CF275" s="839"/>
      <c r="CG275" s="839"/>
      <c r="CH275" s="839"/>
      <c r="CI275" s="839"/>
      <c r="CJ275" s="839"/>
      <c r="CK275" s="839"/>
      <c r="CL275" s="839"/>
      <c r="CM275" s="839"/>
      <c r="CN275" s="840"/>
      <c r="CO275" s="946"/>
      <c r="CP275" s="946"/>
      <c r="CQ275" s="946"/>
      <c r="CR275" s="946"/>
      <c r="CS275" s="946"/>
      <c r="CT275" s="946"/>
      <c r="CU275" s="31"/>
      <c r="CV275" s="31"/>
      <c r="CW275" s="31"/>
      <c r="CX275" s="31"/>
      <c r="CY275" s="31"/>
      <c r="CZ275" s="31"/>
      <c r="DA275" s="31"/>
      <c r="DB275" s="31"/>
      <c r="DC275" s="31"/>
      <c r="DD275" s="31"/>
      <c r="DE275" s="31"/>
      <c r="DF275" s="31"/>
      <c r="DG275" s="31"/>
      <c r="DH275" s="31"/>
      <c r="DI275" s="31"/>
      <c r="DJ275" s="31"/>
      <c r="DK275" s="31"/>
      <c r="DL275" s="31"/>
      <c r="DM275" s="31"/>
      <c r="DN275" s="31"/>
      <c r="DO275" s="31"/>
    </row>
    <row r="276" spans="6:119" x14ac:dyDescent="0.25">
      <c r="F276" s="4">
        <f t="shared" ref="F276:F339" si="167">F275</f>
        <v>0</v>
      </c>
      <c r="G276" s="4">
        <f t="shared" si="159"/>
        <v>0</v>
      </c>
      <c r="H276" s="4">
        <f t="shared" si="160"/>
        <v>0</v>
      </c>
      <c r="I276" s="4">
        <f t="shared" si="161"/>
        <v>0</v>
      </c>
      <c r="O276" s="839" t="str">
        <f>IF(O245&gt;=1,O237,"")</f>
        <v/>
      </c>
      <c r="P276" s="839"/>
      <c r="Q276" s="839"/>
      <c r="R276" s="839"/>
      <c r="S276" s="839"/>
      <c r="T276" s="839"/>
      <c r="U276" s="839"/>
      <c r="V276" s="839"/>
      <c r="W276" s="839"/>
      <c r="X276" s="839"/>
      <c r="Y276" s="839"/>
      <c r="Z276" s="839"/>
      <c r="AA276" s="839"/>
      <c r="AB276" s="839"/>
      <c r="AC276" s="840"/>
      <c r="AD276" s="843"/>
      <c r="AE276" s="843"/>
      <c r="AF276" s="843"/>
      <c r="AG276" s="843"/>
      <c r="AH276" s="843"/>
      <c r="AI276" s="843"/>
      <c r="AJ276" s="839" t="str">
        <f>IF(AJ245&gt;=1,O276,"")</f>
        <v/>
      </c>
      <c r="AK276" s="839"/>
      <c r="AL276" s="839"/>
      <c r="AM276" s="839"/>
      <c r="AN276" s="839"/>
      <c r="AO276" s="839"/>
      <c r="AP276" s="839"/>
      <c r="AQ276" s="839"/>
      <c r="AR276" s="839"/>
      <c r="AS276" s="839"/>
      <c r="AT276" s="839"/>
      <c r="AU276" s="839"/>
      <c r="AV276" s="839"/>
      <c r="AW276" s="839"/>
      <c r="AX276" s="840"/>
      <c r="AY276" s="843"/>
      <c r="AZ276" s="843"/>
      <c r="BA276" s="843"/>
      <c r="BB276" s="843"/>
      <c r="BC276" s="843"/>
      <c r="BD276" s="843"/>
      <c r="BE276" s="839" t="str">
        <f>IF(BE245&gt;=1,AJ276,"")</f>
        <v/>
      </c>
      <c r="BF276" s="839"/>
      <c r="BG276" s="839"/>
      <c r="BH276" s="839"/>
      <c r="BI276" s="839"/>
      <c r="BJ276" s="839"/>
      <c r="BK276" s="839"/>
      <c r="BL276" s="839"/>
      <c r="BM276" s="839"/>
      <c r="BN276" s="839"/>
      <c r="BO276" s="839"/>
      <c r="BP276" s="839"/>
      <c r="BQ276" s="839"/>
      <c r="BR276" s="839"/>
      <c r="BS276" s="840"/>
      <c r="BT276" s="843"/>
      <c r="BU276" s="843"/>
      <c r="BV276" s="843"/>
      <c r="BW276" s="843"/>
      <c r="BX276" s="843"/>
      <c r="BY276" s="843"/>
      <c r="BZ276" s="839" t="str">
        <f>IF(BZ245&gt;=1,BE276,"")</f>
        <v/>
      </c>
      <c r="CA276" s="839"/>
      <c r="CB276" s="839"/>
      <c r="CC276" s="839"/>
      <c r="CD276" s="839"/>
      <c r="CE276" s="839"/>
      <c r="CF276" s="839"/>
      <c r="CG276" s="839"/>
      <c r="CH276" s="839"/>
      <c r="CI276" s="839"/>
      <c r="CJ276" s="839"/>
      <c r="CK276" s="839"/>
      <c r="CL276" s="839"/>
      <c r="CM276" s="839"/>
      <c r="CN276" s="840"/>
      <c r="CO276" s="843"/>
      <c r="CP276" s="843"/>
      <c r="CQ276" s="843"/>
      <c r="CR276" s="843"/>
      <c r="CS276" s="843"/>
      <c r="CT276" s="843"/>
      <c r="CU276" s="31"/>
      <c r="CV276" s="31"/>
      <c r="CW276" s="31"/>
      <c r="CX276" s="31"/>
      <c r="CY276" s="31"/>
      <c r="CZ276" s="31"/>
      <c r="DA276" s="31"/>
      <c r="DB276" s="31"/>
      <c r="DC276" s="31"/>
      <c r="DD276" s="31"/>
      <c r="DE276" s="31"/>
      <c r="DF276" s="31"/>
      <c r="DG276" s="31"/>
      <c r="DH276" s="31"/>
      <c r="DI276" s="31"/>
      <c r="DJ276" s="31"/>
      <c r="DK276" s="31"/>
      <c r="DL276" s="31"/>
      <c r="DM276" s="31"/>
      <c r="DN276" s="31"/>
      <c r="DO276" s="31"/>
    </row>
    <row r="277" spans="6:119" ht="18.75" x14ac:dyDescent="0.25">
      <c r="F277" s="4">
        <f t="shared" si="167"/>
        <v>0</v>
      </c>
      <c r="G277" s="4">
        <f t="shared" si="159"/>
        <v>0</v>
      </c>
      <c r="H277" s="4">
        <f t="shared" si="160"/>
        <v>0</v>
      </c>
      <c r="I277" s="4">
        <f t="shared" si="161"/>
        <v>0</v>
      </c>
      <c r="O277" s="244"/>
      <c r="P277" s="244"/>
      <c r="Q277" s="244"/>
      <c r="R277" s="244"/>
      <c r="S277" s="244"/>
      <c r="T277" s="244"/>
      <c r="U277" s="244"/>
      <c r="V277" s="244"/>
      <c r="W277" s="244"/>
      <c r="X277" s="244"/>
      <c r="Y277" s="244"/>
      <c r="Z277" s="244"/>
      <c r="AA277" s="244"/>
      <c r="AB277" s="244"/>
      <c r="AC277" s="244"/>
      <c r="AD277" s="843"/>
      <c r="AE277" s="843"/>
      <c r="AF277" s="843"/>
      <c r="AG277" s="843"/>
      <c r="AH277" s="843"/>
      <c r="AI277" s="843"/>
      <c r="AJ277" s="244"/>
      <c r="AK277" s="244"/>
      <c r="AL277" s="244"/>
      <c r="AM277" s="244"/>
      <c r="AN277" s="244"/>
      <c r="AO277" s="244"/>
      <c r="AP277" s="244"/>
      <c r="AQ277" s="244"/>
      <c r="AR277" s="244"/>
      <c r="AS277" s="244"/>
      <c r="AT277" s="244"/>
      <c r="AU277" s="244"/>
      <c r="AV277" s="244"/>
      <c r="AW277" s="244"/>
      <c r="AX277" s="244"/>
      <c r="AY277" s="843"/>
      <c r="AZ277" s="843"/>
      <c r="BA277" s="843"/>
      <c r="BB277" s="843"/>
      <c r="BC277" s="843"/>
      <c r="BD277" s="843"/>
      <c r="BE277" s="244"/>
      <c r="BF277" s="244"/>
      <c r="BG277" s="244"/>
      <c r="BH277" s="244"/>
      <c r="BI277" s="244"/>
      <c r="BJ277" s="244"/>
      <c r="BK277" s="244"/>
      <c r="BL277" s="244"/>
      <c r="BM277" s="244"/>
      <c r="BN277" s="244"/>
      <c r="BO277" s="244"/>
      <c r="BP277" s="244"/>
      <c r="BQ277" s="244"/>
      <c r="BR277" s="244"/>
      <c r="BS277" s="244"/>
      <c r="BT277" s="843"/>
      <c r="BU277" s="843"/>
      <c r="BV277" s="843"/>
      <c r="BW277" s="843"/>
      <c r="BX277" s="843"/>
      <c r="BY277" s="843"/>
      <c r="BZ277" s="244"/>
      <c r="CA277" s="244"/>
      <c r="CB277" s="244"/>
      <c r="CC277" s="244"/>
      <c r="CD277" s="244"/>
      <c r="CE277" s="244"/>
      <c r="CF277" s="244"/>
      <c r="CG277" s="244"/>
      <c r="CH277" s="244"/>
      <c r="CI277" s="244"/>
      <c r="CJ277" s="244"/>
      <c r="CK277" s="244"/>
      <c r="CL277" s="244"/>
      <c r="CM277" s="244"/>
      <c r="CN277" s="244"/>
      <c r="CO277" s="843"/>
      <c r="CP277" s="843"/>
      <c r="CQ277" s="843"/>
      <c r="CR277" s="843"/>
      <c r="CS277" s="843"/>
      <c r="CT277" s="843"/>
      <c r="CU277" s="31"/>
      <c r="CV277" s="31"/>
      <c r="CW277" s="31"/>
      <c r="CX277" s="31"/>
      <c r="CY277" s="31"/>
      <c r="CZ277" s="31"/>
      <c r="DA277" s="31"/>
      <c r="DB277" s="31"/>
      <c r="DC277" s="31"/>
      <c r="DD277" s="31"/>
      <c r="DE277" s="31"/>
      <c r="DF277" s="31"/>
      <c r="DG277" s="31"/>
      <c r="DH277" s="31"/>
      <c r="DI277" s="31"/>
      <c r="DJ277" s="31"/>
      <c r="DK277" s="31"/>
      <c r="DL277" s="31"/>
      <c r="DM277" s="31"/>
      <c r="DN277" s="31"/>
      <c r="DO277" s="31"/>
    </row>
    <row r="278" spans="6:119" ht="26.25" x14ac:dyDescent="0.4">
      <c r="F278" s="4">
        <f t="shared" ref="F278" si="168">IF(O284&gt;=1,1,0)</f>
        <v>0</v>
      </c>
      <c r="G278" s="4">
        <f t="shared" ref="G278" si="169">IF(AJ284&gt;=1,1,0)</f>
        <v>0</v>
      </c>
      <c r="H278" s="4">
        <f t="shared" ref="H278" si="170">IF(BE284&gt;=1,1,0)</f>
        <v>0</v>
      </c>
      <c r="I278" s="4">
        <f t="shared" ref="I278" si="171">IF(BZ284&gt;=1,1,0)</f>
        <v>0</v>
      </c>
      <c r="O278" s="875" t="s">
        <v>322</v>
      </c>
      <c r="P278" s="875"/>
      <c r="Q278" s="875"/>
      <c r="R278" s="875"/>
      <c r="S278" s="875"/>
      <c r="T278" s="875"/>
      <c r="U278" s="875"/>
      <c r="V278" s="875"/>
      <c r="W278" s="875"/>
      <c r="X278" s="875"/>
      <c r="Y278" s="875"/>
      <c r="Z278" s="875"/>
      <c r="AA278" s="875"/>
      <c r="AB278" s="875"/>
      <c r="AC278" s="875"/>
      <c r="AD278" s="875"/>
      <c r="AE278" s="875"/>
      <c r="AF278" s="875"/>
      <c r="AG278" s="875"/>
      <c r="AH278" s="875"/>
      <c r="AI278" s="875"/>
      <c r="AJ278" s="875" t="s">
        <v>324</v>
      </c>
      <c r="AK278" s="875"/>
      <c r="AL278" s="875"/>
      <c r="AM278" s="875"/>
      <c r="AN278" s="875"/>
      <c r="AO278" s="875"/>
      <c r="AP278" s="875"/>
      <c r="AQ278" s="875"/>
      <c r="AR278" s="875"/>
      <c r="AS278" s="875"/>
      <c r="AT278" s="875"/>
      <c r="AU278" s="875"/>
      <c r="AV278" s="875"/>
      <c r="AW278" s="875"/>
      <c r="AX278" s="875"/>
      <c r="AY278" s="875"/>
      <c r="AZ278" s="875"/>
      <c r="BA278" s="875"/>
      <c r="BB278" s="875"/>
      <c r="BC278" s="875"/>
      <c r="BD278" s="875"/>
      <c r="BE278" s="875" t="s">
        <v>323</v>
      </c>
      <c r="BF278" s="875"/>
      <c r="BG278" s="875"/>
      <c r="BH278" s="875"/>
      <c r="BI278" s="875"/>
      <c r="BJ278" s="875"/>
      <c r="BK278" s="875"/>
      <c r="BL278" s="875"/>
      <c r="BM278" s="875"/>
      <c r="BN278" s="875"/>
      <c r="BO278" s="875"/>
      <c r="BP278" s="875"/>
      <c r="BQ278" s="875"/>
      <c r="BR278" s="875"/>
      <c r="BS278" s="875"/>
      <c r="BT278" s="875"/>
      <c r="BU278" s="875"/>
      <c r="BV278" s="875"/>
      <c r="BW278" s="875"/>
      <c r="BX278" s="875"/>
      <c r="BY278" s="875"/>
      <c r="BZ278" s="875" t="s">
        <v>325</v>
      </c>
      <c r="CA278" s="875"/>
      <c r="CB278" s="875"/>
      <c r="CC278" s="875"/>
      <c r="CD278" s="875"/>
      <c r="CE278" s="875"/>
      <c r="CF278" s="875"/>
      <c r="CG278" s="875"/>
      <c r="CH278" s="875"/>
      <c r="CI278" s="875"/>
      <c r="CJ278" s="875"/>
      <c r="CK278" s="875"/>
      <c r="CL278" s="875"/>
      <c r="CM278" s="875"/>
      <c r="CN278" s="875"/>
      <c r="CO278" s="875"/>
      <c r="CP278" s="875"/>
      <c r="CQ278" s="875"/>
      <c r="CR278" s="875"/>
      <c r="CS278" s="875"/>
      <c r="CT278" s="875"/>
      <c r="CU278" s="31"/>
      <c r="CV278" s="31"/>
      <c r="CW278" s="31"/>
      <c r="CX278" s="31"/>
      <c r="CY278" s="31"/>
      <c r="CZ278" s="31"/>
      <c r="DA278" s="31"/>
      <c r="DB278" s="31"/>
      <c r="DC278" s="31"/>
      <c r="DD278" s="31"/>
      <c r="DE278" s="31"/>
      <c r="DF278" s="31"/>
      <c r="DG278" s="31"/>
      <c r="DH278" s="31"/>
      <c r="DI278" s="31"/>
      <c r="DJ278" s="31"/>
      <c r="DK278" s="31"/>
      <c r="DL278" s="31"/>
      <c r="DM278" s="31"/>
      <c r="DN278" s="31"/>
      <c r="DO278" s="31"/>
    </row>
    <row r="279" spans="6:119" x14ac:dyDescent="0.25">
      <c r="F279" s="4">
        <f t="shared" ref="F279" si="172">F278</f>
        <v>0</v>
      </c>
      <c r="G279" s="4">
        <f t="shared" ref="G279:G316" si="173">G278</f>
        <v>0</v>
      </c>
      <c r="H279" s="4">
        <f t="shared" ref="H279:H316" si="174">H278</f>
        <v>0</v>
      </c>
      <c r="I279" s="4">
        <f t="shared" ref="I279:I316" si="175">I278</f>
        <v>0</v>
      </c>
      <c r="O279" s="876" t="s">
        <v>326</v>
      </c>
      <c r="P279" s="876"/>
      <c r="Q279" s="876"/>
      <c r="R279" s="876"/>
      <c r="S279" s="876"/>
      <c r="T279" s="876"/>
      <c r="U279" s="876"/>
      <c r="V279" s="876"/>
      <c r="W279" s="876"/>
      <c r="X279" s="876"/>
      <c r="Y279" s="876"/>
      <c r="Z279" s="876"/>
      <c r="AA279" s="876"/>
      <c r="AB279" s="876"/>
      <c r="AC279" s="876"/>
      <c r="AD279" s="876"/>
      <c r="AE279" s="876"/>
      <c r="AF279" s="876"/>
      <c r="AG279" s="876"/>
      <c r="AH279" s="876"/>
      <c r="AI279" s="876"/>
      <c r="AJ279" s="876" t="s">
        <v>326</v>
      </c>
      <c r="AK279" s="876"/>
      <c r="AL279" s="876"/>
      <c r="AM279" s="876"/>
      <c r="AN279" s="876"/>
      <c r="AO279" s="876"/>
      <c r="AP279" s="876"/>
      <c r="AQ279" s="876"/>
      <c r="AR279" s="876"/>
      <c r="AS279" s="876"/>
      <c r="AT279" s="876"/>
      <c r="AU279" s="876"/>
      <c r="AV279" s="876"/>
      <c r="AW279" s="876"/>
      <c r="AX279" s="876"/>
      <c r="AY279" s="876"/>
      <c r="AZ279" s="876"/>
      <c r="BA279" s="876"/>
      <c r="BB279" s="876"/>
      <c r="BC279" s="876"/>
      <c r="BD279" s="876"/>
      <c r="BE279" s="876" t="s">
        <v>326</v>
      </c>
      <c r="BF279" s="876"/>
      <c r="BG279" s="876"/>
      <c r="BH279" s="876"/>
      <c r="BI279" s="876"/>
      <c r="BJ279" s="876"/>
      <c r="BK279" s="876"/>
      <c r="BL279" s="876"/>
      <c r="BM279" s="876"/>
      <c r="BN279" s="876"/>
      <c r="BO279" s="876"/>
      <c r="BP279" s="876"/>
      <c r="BQ279" s="876"/>
      <c r="BR279" s="876"/>
      <c r="BS279" s="876"/>
      <c r="BT279" s="876"/>
      <c r="BU279" s="876"/>
      <c r="BV279" s="876"/>
      <c r="BW279" s="876"/>
      <c r="BX279" s="876"/>
      <c r="BY279" s="876"/>
      <c r="BZ279" s="876" t="s">
        <v>326</v>
      </c>
      <c r="CA279" s="876"/>
      <c r="CB279" s="876"/>
      <c r="CC279" s="876"/>
      <c r="CD279" s="876"/>
      <c r="CE279" s="876"/>
      <c r="CF279" s="876"/>
      <c r="CG279" s="876"/>
      <c r="CH279" s="876"/>
      <c r="CI279" s="876"/>
      <c r="CJ279" s="876"/>
      <c r="CK279" s="876"/>
      <c r="CL279" s="876"/>
      <c r="CM279" s="876"/>
      <c r="CN279" s="876"/>
      <c r="CO279" s="876"/>
      <c r="CP279" s="876"/>
      <c r="CQ279" s="876"/>
      <c r="CR279" s="876"/>
      <c r="CS279" s="876"/>
      <c r="CT279" s="876"/>
      <c r="CU279" s="31"/>
      <c r="CV279" s="31"/>
      <c r="CW279" s="31"/>
      <c r="CX279" s="31"/>
      <c r="CY279" s="31"/>
      <c r="CZ279" s="31"/>
      <c r="DA279" s="31"/>
      <c r="DB279" s="31"/>
      <c r="DC279" s="31"/>
      <c r="DD279" s="31"/>
      <c r="DE279" s="31"/>
      <c r="DF279" s="31"/>
      <c r="DG279" s="31"/>
      <c r="DH279" s="31"/>
      <c r="DI279" s="31"/>
      <c r="DJ279" s="31"/>
      <c r="DK279" s="31"/>
      <c r="DL279" s="31"/>
      <c r="DM279" s="31"/>
      <c r="DN279" s="31"/>
      <c r="DO279" s="31"/>
    </row>
    <row r="280" spans="6:119" ht="15.75" customHeight="1" x14ac:dyDescent="0.25">
      <c r="F280" s="4">
        <f t="shared" si="167"/>
        <v>0</v>
      </c>
      <c r="G280" s="4">
        <f t="shared" si="173"/>
        <v>0</v>
      </c>
      <c r="H280" s="4">
        <f t="shared" si="174"/>
        <v>0</v>
      </c>
      <c r="I280" s="4">
        <f t="shared" si="175"/>
        <v>0</v>
      </c>
      <c r="O280" s="732" t="s">
        <v>327</v>
      </c>
      <c r="P280" s="732"/>
      <c r="Q280" s="732"/>
      <c r="R280" s="732"/>
      <c r="S280" s="732"/>
      <c r="T280" s="732"/>
      <c r="U280" s="851" t="s">
        <v>329</v>
      </c>
      <c r="V280" s="851"/>
      <c r="W280" s="851"/>
      <c r="X280" s="851"/>
      <c r="Y280" s="851"/>
      <c r="Z280" s="851"/>
      <c r="AA280" s="851"/>
      <c r="AB280" s="851"/>
      <c r="AC280" s="851"/>
      <c r="AD280" s="877" t="s">
        <v>328</v>
      </c>
      <c r="AE280" s="877"/>
      <c r="AF280" s="877"/>
      <c r="AG280" s="877"/>
      <c r="AH280" s="877"/>
      <c r="AI280" s="877"/>
      <c r="AJ280" s="732" t="s">
        <v>327</v>
      </c>
      <c r="AK280" s="732"/>
      <c r="AL280" s="732"/>
      <c r="AM280" s="732"/>
      <c r="AN280" s="732"/>
      <c r="AO280" s="732"/>
      <c r="AP280" s="851" t="s">
        <v>330</v>
      </c>
      <c r="AQ280" s="851"/>
      <c r="AR280" s="851"/>
      <c r="AS280" s="851"/>
      <c r="AT280" s="851"/>
      <c r="AU280" s="851"/>
      <c r="AV280" s="851"/>
      <c r="AW280" s="851"/>
      <c r="AX280" s="851"/>
      <c r="AY280" s="899" t="s">
        <v>328</v>
      </c>
      <c r="AZ280" s="899"/>
      <c r="BA280" s="899"/>
      <c r="BB280" s="899"/>
      <c r="BC280" s="899"/>
      <c r="BD280" s="899"/>
      <c r="BE280" s="732" t="s">
        <v>327</v>
      </c>
      <c r="BF280" s="732"/>
      <c r="BG280" s="732"/>
      <c r="BH280" s="732"/>
      <c r="BI280" s="732"/>
      <c r="BJ280" s="732"/>
      <c r="BK280" s="649" t="s">
        <v>331</v>
      </c>
      <c r="BL280" s="649"/>
      <c r="BM280" s="649"/>
      <c r="BN280" s="649"/>
      <c r="BO280" s="649"/>
      <c r="BP280" s="649"/>
      <c r="BQ280" s="649"/>
      <c r="BR280" s="649"/>
      <c r="BS280" s="649"/>
      <c r="BT280" s="899" t="s">
        <v>328</v>
      </c>
      <c r="BU280" s="899"/>
      <c r="BV280" s="899"/>
      <c r="BW280" s="899"/>
      <c r="BX280" s="899"/>
      <c r="BY280" s="899"/>
      <c r="BZ280" s="732" t="s">
        <v>327</v>
      </c>
      <c r="CA280" s="732"/>
      <c r="CB280" s="732"/>
      <c r="CC280" s="732"/>
      <c r="CD280" s="732"/>
      <c r="CE280" s="732"/>
      <c r="CF280" s="851" t="s">
        <v>332</v>
      </c>
      <c r="CG280" s="851"/>
      <c r="CH280" s="851"/>
      <c r="CI280" s="851"/>
      <c r="CJ280" s="851"/>
      <c r="CK280" s="851"/>
      <c r="CL280" s="851"/>
      <c r="CM280" s="851"/>
      <c r="CN280" s="851"/>
      <c r="CO280" s="899" t="s">
        <v>328</v>
      </c>
      <c r="CP280" s="899"/>
      <c r="CQ280" s="899"/>
      <c r="CR280" s="899"/>
      <c r="CS280" s="899"/>
      <c r="CT280" s="899"/>
      <c r="CU280" s="31"/>
      <c r="CV280" s="31"/>
      <c r="CW280" s="31"/>
      <c r="CX280" s="31"/>
      <c r="CY280" s="31"/>
      <c r="CZ280" s="31"/>
      <c r="DA280" s="31"/>
      <c r="DB280" s="31"/>
      <c r="DC280" s="31"/>
      <c r="DD280" s="31"/>
      <c r="DE280" s="31"/>
      <c r="DF280" s="31"/>
      <c r="DG280" s="31"/>
      <c r="DH280" s="31"/>
      <c r="DI280" s="31"/>
      <c r="DJ280" s="31"/>
      <c r="DK280" s="31"/>
      <c r="DL280" s="31"/>
      <c r="DM280" s="31"/>
      <c r="DN280" s="31"/>
      <c r="DO280" s="31"/>
    </row>
    <row r="281" spans="6:119" ht="23.25" customHeight="1" x14ac:dyDescent="0.25">
      <c r="F281" s="4">
        <f t="shared" si="167"/>
        <v>0</v>
      </c>
      <c r="G281" s="4">
        <f t="shared" si="173"/>
        <v>0</v>
      </c>
      <c r="H281" s="4">
        <f t="shared" si="174"/>
        <v>0</v>
      </c>
      <c r="I281" s="4">
        <f t="shared" si="175"/>
        <v>0</v>
      </c>
      <c r="O281" s="732"/>
      <c r="P281" s="732"/>
      <c r="Q281" s="732"/>
      <c r="R281" s="732"/>
      <c r="S281" s="732"/>
      <c r="T281" s="732"/>
      <c r="U281" s="851"/>
      <c r="V281" s="851"/>
      <c r="W281" s="851"/>
      <c r="X281" s="851"/>
      <c r="Y281" s="851"/>
      <c r="Z281" s="851"/>
      <c r="AA281" s="851"/>
      <c r="AB281" s="851"/>
      <c r="AC281" s="851"/>
      <c r="AD281" s="851" t="s">
        <v>297</v>
      </c>
      <c r="AE281" s="851"/>
      <c r="AF281" s="851"/>
      <c r="AG281" s="851"/>
      <c r="AH281" s="851"/>
      <c r="AI281" s="851"/>
      <c r="AJ281" s="732"/>
      <c r="AK281" s="732"/>
      <c r="AL281" s="732"/>
      <c r="AM281" s="732"/>
      <c r="AN281" s="732"/>
      <c r="AO281" s="732"/>
      <c r="AP281" s="851"/>
      <c r="AQ281" s="851"/>
      <c r="AR281" s="851"/>
      <c r="AS281" s="851"/>
      <c r="AT281" s="851"/>
      <c r="AU281" s="851"/>
      <c r="AV281" s="851"/>
      <c r="AW281" s="851"/>
      <c r="AX281" s="851"/>
      <c r="AY281" s="851" t="str">
        <f>AD281</f>
        <v>(NERPAP) - 2015</v>
      </c>
      <c r="AZ281" s="851"/>
      <c r="BA281" s="851"/>
      <c r="BB281" s="851"/>
      <c r="BC281" s="851"/>
      <c r="BD281" s="851"/>
      <c r="BE281" s="732"/>
      <c r="BF281" s="732"/>
      <c r="BG281" s="732"/>
      <c r="BH281" s="732"/>
      <c r="BI281" s="732"/>
      <c r="BJ281" s="732"/>
      <c r="BK281" s="649"/>
      <c r="BL281" s="649"/>
      <c r="BM281" s="649"/>
      <c r="BN281" s="649"/>
      <c r="BO281" s="649"/>
      <c r="BP281" s="649"/>
      <c r="BQ281" s="649"/>
      <c r="BR281" s="649"/>
      <c r="BS281" s="649"/>
      <c r="BT281" s="851" t="str">
        <f>AY281</f>
        <v>(NERPAP) - 2015</v>
      </c>
      <c r="BU281" s="851"/>
      <c r="BV281" s="851"/>
      <c r="BW281" s="851"/>
      <c r="BX281" s="851"/>
      <c r="BY281" s="851"/>
      <c r="BZ281" s="732"/>
      <c r="CA281" s="732"/>
      <c r="CB281" s="732"/>
      <c r="CC281" s="732"/>
      <c r="CD281" s="732"/>
      <c r="CE281" s="732"/>
      <c r="CF281" s="851"/>
      <c r="CG281" s="851"/>
      <c r="CH281" s="851"/>
      <c r="CI281" s="851"/>
      <c r="CJ281" s="851"/>
      <c r="CK281" s="851"/>
      <c r="CL281" s="851"/>
      <c r="CM281" s="851"/>
      <c r="CN281" s="851"/>
      <c r="CO281" s="851" t="str">
        <f>BT281</f>
        <v>(NERPAP) - 2015</v>
      </c>
      <c r="CP281" s="851"/>
      <c r="CQ281" s="851"/>
      <c r="CR281" s="851"/>
      <c r="CS281" s="851"/>
      <c r="CT281" s="851"/>
      <c r="CU281" s="31"/>
      <c r="CV281" s="31"/>
      <c r="CW281" s="31"/>
      <c r="CX281" s="31"/>
      <c r="CY281" s="31"/>
      <c r="CZ281" s="31"/>
      <c r="DA281" s="31"/>
      <c r="DB281" s="31"/>
      <c r="DC281" s="31"/>
      <c r="DD281" s="31"/>
      <c r="DE281" s="31"/>
      <c r="DF281" s="31"/>
      <c r="DG281" s="31"/>
      <c r="DH281" s="31"/>
      <c r="DI281" s="31"/>
      <c r="DJ281" s="31"/>
      <c r="DK281" s="31"/>
      <c r="DL281" s="31"/>
      <c r="DM281" s="31"/>
      <c r="DN281" s="31"/>
      <c r="DO281" s="31"/>
    </row>
    <row r="282" spans="6:119" ht="23.25" customHeight="1" x14ac:dyDescent="0.25">
      <c r="F282" s="4">
        <f t="shared" si="167"/>
        <v>0</v>
      </c>
      <c r="G282" s="4">
        <f t="shared" si="173"/>
        <v>0</v>
      </c>
      <c r="H282" s="4">
        <f t="shared" si="174"/>
        <v>0</v>
      </c>
      <c r="I282" s="4">
        <f t="shared" si="175"/>
        <v>0</v>
      </c>
      <c r="O282" s="650" t="str">
        <f>O243</f>
        <v xml:space="preserve"> (भाग संख्या-)</v>
      </c>
      <c r="P282" s="878"/>
      <c r="Q282" s="878"/>
      <c r="R282" s="878"/>
      <c r="S282" s="878"/>
      <c r="T282" s="878"/>
      <c r="U282" s="878"/>
      <c r="V282" s="878"/>
      <c r="W282" s="878"/>
      <c r="X282" s="878"/>
      <c r="Y282" s="878"/>
      <c r="Z282" s="651"/>
      <c r="AA282" s="879" t="s">
        <v>334</v>
      </c>
      <c r="AB282" s="880"/>
      <c r="AC282" s="880"/>
      <c r="AD282" s="880"/>
      <c r="AE282" s="878" t="str">
        <f>AE243</f>
        <v xml:space="preserve"> ()</v>
      </c>
      <c r="AF282" s="878"/>
      <c r="AG282" s="878"/>
      <c r="AH282" s="878"/>
      <c r="AI282" s="651"/>
      <c r="AJ282" s="650" t="str">
        <f>O282</f>
        <v xml:space="preserve"> (भाग संख्या-)</v>
      </c>
      <c r="AK282" s="878"/>
      <c r="AL282" s="878"/>
      <c r="AM282" s="878"/>
      <c r="AN282" s="878"/>
      <c r="AO282" s="878"/>
      <c r="AP282" s="878"/>
      <c r="AQ282" s="878"/>
      <c r="AR282" s="878"/>
      <c r="AS282" s="878"/>
      <c r="AT282" s="878"/>
      <c r="AU282" s="651"/>
      <c r="AV282" s="879" t="s">
        <v>334</v>
      </c>
      <c r="AW282" s="880"/>
      <c r="AX282" s="880"/>
      <c r="AY282" s="880"/>
      <c r="AZ282" s="878" t="str">
        <f>AE282</f>
        <v xml:space="preserve"> ()</v>
      </c>
      <c r="BA282" s="878"/>
      <c r="BB282" s="878"/>
      <c r="BC282" s="878"/>
      <c r="BD282" s="651"/>
      <c r="BE282" s="650" t="str">
        <f>AJ282</f>
        <v xml:space="preserve"> (भाग संख्या-)</v>
      </c>
      <c r="BF282" s="878"/>
      <c r="BG282" s="878"/>
      <c r="BH282" s="878"/>
      <c r="BI282" s="878"/>
      <c r="BJ282" s="878"/>
      <c r="BK282" s="878"/>
      <c r="BL282" s="878"/>
      <c r="BM282" s="878"/>
      <c r="BN282" s="878"/>
      <c r="BO282" s="878"/>
      <c r="BP282" s="651"/>
      <c r="BQ282" s="879" t="s">
        <v>334</v>
      </c>
      <c r="BR282" s="880"/>
      <c r="BS282" s="880"/>
      <c r="BT282" s="880"/>
      <c r="BU282" s="878" t="str">
        <f>AZ282</f>
        <v xml:space="preserve"> ()</v>
      </c>
      <c r="BV282" s="878"/>
      <c r="BW282" s="878"/>
      <c r="BX282" s="878"/>
      <c r="BY282" s="651"/>
      <c r="BZ282" s="650" t="str">
        <f>BE282</f>
        <v xml:space="preserve"> (भाग संख्या-)</v>
      </c>
      <c r="CA282" s="878"/>
      <c r="CB282" s="878"/>
      <c r="CC282" s="878"/>
      <c r="CD282" s="878"/>
      <c r="CE282" s="878"/>
      <c r="CF282" s="878"/>
      <c r="CG282" s="878"/>
      <c r="CH282" s="878"/>
      <c r="CI282" s="878"/>
      <c r="CJ282" s="878"/>
      <c r="CK282" s="878"/>
      <c r="CL282" s="879" t="s">
        <v>334</v>
      </c>
      <c r="CM282" s="880"/>
      <c r="CN282" s="880"/>
      <c r="CO282" s="880"/>
      <c r="CP282" s="878" t="str">
        <f>BU282</f>
        <v xml:space="preserve"> ()</v>
      </c>
      <c r="CQ282" s="878"/>
      <c r="CR282" s="878"/>
      <c r="CS282" s="878"/>
      <c r="CT282" s="651"/>
      <c r="CU282" s="31"/>
      <c r="CV282" s="31"/>
      <c r="CW282" s="31"/>
      <c r="CX282" s="31"/>
      <c r="CY282" s="31"/>
      <c r="CZ282" s="31"/>
      <c r="DA282" s="31"/>
      <c r="DB282" s="31"/>
      <c r="DC282" s="31"/>
      <c r="DD282" s="31"/>
      <c r="DE282" s="31"/>
      <c r="DF282" s="31"/>
      <c r="DG282" s="31"/>
      <c r="DH282" s="31"/>
      <c r="DI282" s="31"/>
      <c r="DJ282" s="31"/>
      <c r="DK282" s="31"/>
      <c r="DL282" s="31"/>
      <c r="DM282" s="31"/>
      <c r="DN282" s="31"/>
      <c r="DO282" s="31"/>
    </row>
    <row r="283" spans="6:119" ht="23.25" customHeight="1" x14ac:dyDescent="0.25">
      <c r="F283" s="4">
        <f t="shared" si="167"/>
        <v>0</v>
      </c>
      <c r="G283" s="4">
        <f t="shared" si="173"/>
        <v>0</v>
      </c>
      <c r="H283" s="4">
        <f t="shared" si="174"/>
        <v>0</v>
      </c>
      <c r="I283" s="4">
        <f t="shared" si="175"/>
        <v>0</v>
      </c>
      <c r="O283" s="823" t="s">
        <v>335</v>
      </c>
      <c r="P283" s="886"/>
      <c r="Q283" s="886"/>
      <c r="R283" s="886"/>
      <c r="S283" s="886"/>
      <c r="T283" s="821"/>
      <c r="U283" s="888" t="s">
        <v>336</v>
      </c>
      <c r="V283" s="889"/>
      <c r="W283" s="889"/>
      <c r="X283" s="889"/>
      <c r="Y283" s="889"/>
      <c r="Z283" s="889"/>
      <c r="AA283" s="889"/>
      <c r="AB283" s="889"/>
      <c r="AC283" s="890"/>
      <c r="AD283" s="877" t="s">
        <v>338</v>
      </c>
      <c r="AE283" s="877"/>
      <c r="AF283" s="877"/>
      <c r="AG283" s="877" t="s">
        <v>339</v>
      </c>
      <c r="AH283" s="877"/>
      <c r="AI283" s="877"/>
      <c r="AJ283" s="823" t="s">
        <v>335</v>
      </c>
      <c r="AK283" s="886"/>
      <c r="AL283" s="886"/>
      <c r="AM283" s="886"/>
      <c r="AN283" s="886"/>
      <c r="AO283" s="821"/>
      <c r="AP283" s="888" t="s">
        <v>336</v>
      </c>
      <c r="AQ283" s="889"/>
      <c r="AR283" s="889"/>
      <c r="AS283" s="889"/>
      <c r="AT283" s="889"/>
      <c r="AU283" s="889"/>
      <c r="AV283" s="889"/>
      <c r="AW283" s="889"/>
      <c r="AX283" s="890"/>
      <c r="AY283" s="877" t="s">
        <v>338</v>
      </c>
      <c r="AZ283" s="877"/>
      <c r="BA283" s="877"/>
      <c r="BB283" s="877" t="s">
        <v>339</v>
      </c>
      <c r="BC283" s="877"/>
      <c r="BD283" s="877"/>
      <c r="BE283" s="823" t="s">
        <v>335</v>
      </c>
      <c r="BF283" s="886"/>
      <c r="BG283" s="886"/>
      <c r="BH283" s="886"/>
      <c r="BI283" s="886"/>
      <c r="BJ283" s="821"/>
      <c r="BK283" s="888" t="s">
        <v>336</v>
      </c>
      <c r="BL283" s="889"/>
      <c r="BM283" s="889"/>
      <c r="BN283" s="889"/>
      <c r="BO283" s="889"/>
      <c r="BP283" s="889"/>
      <c r="BQ283" s="889"/>
      <c r="BR283" s="889"/>
      <c r="BS283" s="890"/>
      <c r="BT283" s="877" t="s">
        <v>338</v>
      </c>
      <c r="BU283" s="877"/>
      <c r="BV283" s="877"/>
      <c r="BW283" s="877" t="s">
        <v>339</v>
      </c>
      <c r="BX283" s="877"/>
      <c r="BY283" s="877"/>
      <c r="BZ283" s="823" t="s">
        <v>335</v>
      </c>
      <c r="CA283" s="886"/>
      <c r="CB283" s="886"/>
      <c r="CC283" s="886"/>
      <c r="CD283" s="886"/>
      <c r="CE283" s="821"/>
      <c r="CF283" s="888" t="s">
        <v>336</v>
      </c>
      <c r="CG283" s="889"/>
      <c r="CH283" s="889"/>
      <c r="CI283" s="889"/>
      <c r="CJ283" s="889"/>
      <c r="CK283" s="889"/>
      <c r="CL283" s="889"/>
      <c r="CM283" s="889"/>
      <c r="CN283" s="890"/>
      <c r="CO283" s="877" t="s">
        <v>338</v>
      </c>
      <c r="CP283" s="877"/>
      <c r="CQ283" s="877"/>
      <c r="CR283" s="877" t="s">
        <v>339</v>
      </c>
      <c r="CS283" s="877"/>
      <c r="CT283" s="877"/>
      <c r="CU283" s="31"/>
      <c r="CV283" s="31"/>
      <c r="CW283" s="31"/>
      <c r="CX283" s="31"/>
      <c r="CY283" s="31"/>
      <c r="CZ283" s="31"/>
      <c r="DA283" s="31"/>
      <c r="DB283" s="31"/>
      <c r="DC283" s="31"/>
      <c r="DD283" s="31"/>
      <c r="DE283" s="31"/>
      <c r="DF283" s="31"/>
      <c r="DG283" s="31"/>
      <c r="DH283" s="31"/>
      <c r="DI283" s="31"/>
      <c r="DJ283" s="31"/>
      <c r="DK283" s="31"/>
      <c r="DL283" s="31"/>
      <c r="DM283" s="31"/>
      <c r="DN283" s="31"/>
      <c r="DO283" s="31"/>
    </row>
    <row r="284" spans="6:119" ht="23.25" customHeight="1" x14ac:dyDescent="0.25">
      <c r="F284" s="4">
        <f t="shared" si="167"/>
        <v>0</v>
      </c>
      <c r="G284" s="4">
        <f t="shared" si="173"/>
        <v>0</v>
      </c>
      <c r="H284" s="4">
        <f t="shared" si="174"/>
        <v>0</v>
      </c>
      <c r="I284" s="4">
        <f t="shared" si="175"/>
        <v>0</v>
      </c>
      <c r="O284" s="645">
        <f>IFERROR(IF($A$5&gt;=A290,O245+1,0),0)</f>
        <v>0</v>
      </c>
      <c r="P284" s="645"/>
      <c r="Q284" s="645"/>
      <c r="R284" s="645"/>
      <c r="S284" s="645"/>
      <c r="T284" s="645"/>
      <c r="U284" s="891" t="s">
        <v>337</v>
      </c>
      <c r="V284" s="892"/>
      <c r="W284" s="892"/>
      <c r="X284" s="892"/>
      <c r="Y284" s="892"/>
      <c r="Z284" s="892"/>
      <c r="AA284" s="892"/>
      <c r="AB284" s="892"/>
      <c r="AC284" s="893"/>
      <c r="AD284" s="887">
        <f>AD245</f>
        <v>0</v>
      </c>
      <c r="AE284" s="887"/>
      <c r="AF284" s="887"/>
      <c r="AG284" s="887">
        <f>AG245</f>
        <v>0</v>
      </c>
      <c r="AH284" s="887"/>
      <c r="AI284" s="887"/>
      <c r="AJ284" s="645">
        <f>IFERROR(IF($B$5&gt;=$A290,1,0),0)</f>
        <v>0</v>
      </c>
      <c r="AK284" s="645"/>
      <c r="AL284" s="645"/>
      <c r="AM284" s="645"/>
      <c r="AN284" s="645"/>
      <c r="AO284" s="645"/>
      <c r="AP284" s="891" t="s">
        <v>337</v>
      </c>
      <c r="AQ284" s="892"/>
      <c r="AR284" s="892"/>
      <c r="AS284" s="892"/>
      <c r="AT284" s="892"/>
      <c r="AU284" s="892"/>
      <c r="AV284" s="892"/>
      <c r="AW284" s="892"/>
      <c r="AX284" s="893"/>
      <c r="AY284" s="887">
        <f>AD284</f>
        <v>0</v>
      </c>
      <c r="AZ284" s="887"/>
      <c r="BA284" s="887"/>
      <c r="BB284" s="887">
        <f>AG284</f>
        <v>0</v>
      </c>
      <c r="BC284" s="887"/>
      <c r="BD284" s="887"/>
      <c r="BE284" s="645">
        <f>IFERROR(IF($C$5&gt;=$A290,1,0),0)</f>
        <v>0</v>
      </c>
      <c r="BF284" s="645"/>
      <c r="BG284" s="645"/>
      <c r="BH284" s="645"/>
      <c r="BI284" s="645"/>
      <c r="BJ284" s="645"/>
      <c r="BK284" s="891" t="s">
        <v>337</v>
      </c>
      <c r="BL284" s="892"/>
      <c r="BM284" s="892"/>
      <c r="BN284" s="892"/>
      <c r="BO284" s="892"/>
      <c r="BP284" s="892"/>
      <c r="BQ284" s="892"/>
      <c r="BR284" s="892"/>
      <c r="BS284" s="893"/>
      <c r="BT284" s="887">
        <f>AY284</f>
        <v>0</v>
      </c>
      <c r="BU284" s="887"/>
      <c r="BV284" s="887"/>
      <c r="BW284" s="887">
        <f>BB284</f>
        <v>0</v>
      </c>
      <c r="BX284" s="887"/>
      <c r="BY284" s="887"/>
      <c r="BZ284" s="645">
        <f>IFERROR(IF($D$5&gt;=$A290,1,0),0)</f>
        <v>0</v>
      </c>
      <c r="CA284" s="645"/>
      <c r="CB284" s="645"/>
      <c r="CC284" s="645"/>
      <c r="CD284" s="645"/>
      <c r="CE284" s="645"/>
      <c r="CF284" s="891" t="s">
        <v>337</v>
      </c>
      <c r="CG284" s="892"/>
      <c r="CH284" s="892"/>
      <c r="CI284" s="892"/>
      <c r="CJ284" s="892"/>
      <c r="CK284" s="892"/>
      <c r="CL284" s="892"/>
      <c r="CM284" s="892"/>
      <c r="CN284" s="893"/>
      <c r="CO284" s="887">
        <f>BT284</f>
        <v>0</v>
      </c>
      <c r="CP284" s="887"/>
      <c r="CQ284" s="887"/>
      <c r="CR284" s="887">
        <f>BW284</f>
        <v>0</v>
      </c>
      <c r="CS284" s="887"/>
      <c r="CT284" s="887"/>
      <c r="CU284" s="31"/>
      <c r="CV284" s="31"/>
      <c r="CW284" s="31"/>
      <c r="CX284" s="31"/>
      <c r="CY284" s="31"/>
      <c r="CZ284" s="31"/>
      <c r="DA284" s="31"/>
      <c r="DB284" s="31"/>
      <c r="DC284" s="31"/>
      <c r="DD284" s="31"/>
      <c r="DE284" s="31"/>
      <c r="DF284" s="31"/>
      <c r="DG284" s="31"/>
      <c r="DH284" s="31"/>
      <c r="DI284" s="31"/>
      <c r="DJ284" s="31"/>
      <c r="DK284" s="31"/>
      <c r="DL284" s="31"/>
      <c r="DM284" s="31"/>
      <c r="DN284" s="31"/>
      <c r="DO284" s="31"/>
    </row>
    <row r="285" spans="6:119" x14ac:dyDescent="0.25">
      <c r="F285" s="4">
        <f t="shared" si="167"/>
        <v>0</v>
      </c>
      <c r="G285" s="4">
        <f t="shared" si="173"/>
        <v>0</v>
      </c>
      <c r="H285" s="4">
        <f t="shared" si="174"/>
        <v>0</v>
      </c>
      <c r="I285" s="4">
        <f t="shared" si="175"/>
        <v>0</v>
      </c>
      <c r="O285" s="823" t="s">
        <v>333</v>
      </c>
      <c r="P285" s="886"/>
      <c r="Q285" s="886"/>
      <c r="R285" s="886"/>
      <c r="S285" s="886"/>
      <c r="T285" s="886"/>
      <c r="U285" s="886"/>
      <c r="V285" s="886"/>
      <c r="W285" s="886"/>
      <c r="X285" s="886"/>
      <c r="Y285" s="886"/>
      <c r="Z285" s="886"/>
      <c r="AA285" s="886"/>
      <c r="AB285" s="886"/>
      <c r="AC285" s="886"/>
      <c r="AD285" s="886"/>
      <c r="AE285" s="886"/>
      <c r="AF285" s="886"/>
      <c r="AG285" s="886"/>
      <c r="AH285" s="886"/>
      <c r="AI285" s="821"/>
      <c r="AJ285" s="823" t="s">
        <v>333</v>
      </c>
      <c r="AK285" s="886"/>
      <c r="AL285" s="886"/>
      <c r="AM285" s="886"/>
      <c r="AN285" s="886"/>
      <c r="AO285" s="886"/>
      <c r="AP285" s="886"/>
      <c r="AQ285" s="886"/>
      <c r="AR285" s="886"/>
      <c r="AS285" s="886"/>
      <c r="AT285" s="886"/>
      <c r="AU285" s="886"/>
      <c r="AV285" s="886"/>
      <c r="AW285" s="886"/>
      <c r="AX285" s="886"/>
      <c r="AY285" s="886"/>
      <c r="AZ285" s="886"/>
      <c r="BA285" s="886"/>
      <c r="BB285" s="886"/>
      <c r="BC285" s="886"/>
      <c r="BD285" s="821"/>
      <c r="BE285" s="823" t="s">
        <v>333</v>
      </c>
      <c r="BF285" s="886"/>
      <c r="BG285" s="886"/>
      <c r="BH285" s="886"/>
      <c r="BI285" s="886"/>
      <c r="BJ285" s="886"/>
      <c r="BK285" s="886"/>
      <c r="BL285" s="886"/>
      <c r="BM285" s="886"/>
      <c r="BN285" s="886"/>
      <c r="BO285" s="886"/>
      <c r="BP285" s="886"/>
      <c r="BQ285" s="886"/>
      <c r="BR285" s="886"/>
      <c r="BS285" s="886"/>
      <c r="BT285" s="886"/>
      <c r="BU285" s="886"/>
      <c r="BV285" s="886"/>
      <c r="BW285" s="886"/>
      <c r="BX285" s="886"/>
      <c r="BY285" s="821"/>
      <c r="BZ285" s="823" t="s">
        <v>333</v>
      </c>
      <c r="CA285" s="886"/>
      <c r="CB285" s="886"/>
      <c r="CC285" s="886"/>
      <c r="CD285" s="886"/>
      <c r="CE285" s="886"/>
      <c r="CF285" s="886"/>
      <c r="CG285" s="886"/>
      <c r="CH285" s="886"/>
      <c r="CI285" s="886"/>
      <c r="CJ285" s="886"/>
      <c r="CK285" s="886"/>
      <c r="CL285" s="886"/>
      <c r="CM285" s="886"/>
      <c r="CN285" s="886"/>
      <c r="CO285" s="886"/>
      <c r="CP285" s="886"/>
      <c r="CQ285" s="886"/>
      <c r="CR285" s="886"/>
      <c r="CS285" s="886"/>
      <c r="CT285" s="821"/>
      <c r="CU285" s="31"/>
      <c r="CV285" s="31"/>
      <c r="CW285" s="31"/>
      <c r="CX285" s="31"/>
      <c r="CY285" s="31"/>
      <c r="CZ285" s="31"/>
      <c r="DA285" s="31"/>
      <c r="DB285" s="31"/>
      <c r="DC285" s="31"/>
      <c r="DD285" s="31"/>
      <c r="DE285" s="31"/>
      <c r="DF285" s="31"/>
      <c r="DG285" s="31"/>
      <c r="DH285" s="31"/>
      <c r="DI285" s="31"/>
      <c r="DJ285" s="31"/>
      <c r="DK285" s="31"/>
      <c r="DL285" s="31"/>
      <c r="DM285" s="31"/>
      <c r="DN285" s="31"/>
      <c r="DO285" s="31"/>
    </row>
    <row r="286" spans="6:119" ht="31.5" customHeight="1" x14ac:dyDescent="0.25">
      <c r="F286" s="4">
        <f t="shared" si="167"/>
        <v>0</v>
      </c>
      <c r="G286" s="4">
        <f t="shared" si="173"/>
        <v>0</v>
      </c>
      <c r="H286" s="4">
        <f t="shared" si="174"/>
        <v>0</v>
      </c>
      <c r="I286" s="4">
        <f t="shared" si="175"/>
        <v>0</v>
      </c>
      <c r="O286" s="869" t="s">
        <v>347</v>
      </c>
      <c r="P286" s="864" t="s">
        <v>340</v>
      </c>
      <c r="Q286" s="585"/>
      <c r="R286" s="865"/>
      <c r="S286" s="864" t="s">
        <v>341</v>
      </c>
      <c r="T286" s="585"/>
      <c r="U286" s="865"/>
      <c r="V286" s="864" t="s">
        <v>404</v>
      </c>
      <c r="W286" s="585"/>
      <c r="X286" s="585"/>
      <c r="Y286" s="585"/>
      <c r="Z286" s="865"/>
      <c r="AA286" s="864" t="s">
        <v>342</v>
      </c>
      <c r="AB286" s="585"/>
      <c r="AC286" s="865"/>
      <c r="AD286" s="864" t="s">
        <v>343</v>
      </c>
      <c r="AE286" s="585"/>
      <c r="AF286" s="865"/>
      <c r="AG286" s="864" t="s">
        <v>344</v>
      </c>
      <c r="AH286" s="585"/>
      <c r="AI286" s="865"/>
      <c r="AJ286" s="869" t="s">
        <v>347</v>
      </c>
      <c r="AK286" s="864" t="s">
        <v>340</v>
      </c>
      <c r="AL286" s="585"/>
      <c r="AM286" s="865"/>
      <c r="AN286" s="864" t="s">
        <v>348</v>
      </c>
      <c r="AO286" s="585"/>
      <c r="AP286" s="865"/>
      <c r="AQ286" s="864" t="s">
        <v>349</v>
      </c>
      <c r="AR286" s="585"/>
      <c r="AS286" s="585"/>
      <c r="AT286" s="585"/>
      <c r="AU286" s="585"/>
      <c r="AV286" s="865"/>
      <c r="AW286" s="864" t="s">
        <v>351</v>
      </c>
      <c r="AX286" s="865"/>
      <c r="AY286" s="864" t="s">
        <v>343</v>
      </c>
      <c r="AZ286" s="585"/>
      <c r="BA286" s="865"/>
      <c r="BB286" s="864" t="s">
        <v>344</v>
      </c>
      <c r="BC286" s="585"/>
      <c r="BD286" s="865"/>
      <c r="BE286" s="869" t="s">
        <v>347</v>
      </c>
      <c r="BF286" s="864" t="s">
        <v>340</v>
      </c>
      <c r="BG286" s="585"/>
      <c r="BH286" s="865"/>
      <c r="BI286" s="864" t="s">
        <v>356</v>
      </c>
      <c r="BJ286" s="585"/>
      <c r="BK286" s="585"/>
      <c r="BL286" s="865"/>
      <c r="BM286" s="881" t="s">
        <v>357</v>
      </c>
      <c r="BN286" s="571"/>
      <c r="BO286" s="571"/>
      <c r="BP286" s="882"/>
      <c r="BQ286" s="864" t="s">
        <v>351</v>
      </c>
      <c r="BR286" s="585"/>
      <c r="BS286" s="865"/>
      <c r="BT286" s="864" t="s">
        <v>343</v>
      </c>
      <c r="BU286" s="585"/>
      <c r="BV286" s="865"/>
      <c r="BW286" s="864" t="s">
        <v>344</v>
      </c>
      <c r="BX286" s="585"/>
      <c r="BY286" s="865"/>
      <c r="BZ286" s="873" t="s">
        <v>347</v>
      </c>
      <c r="CA286" s="852" t="s">
        <v>340</v>
      </c>
      <c r="CB286" s="853"/>
      <c r="CC286" s="854"/>
      <c r="CD286" s="852" t="s">
        <v>365</v>
      </c>
      <c r="CE286" s="853"/>
      <c r="CF286" s="854"/>
      <c r="CG286" s="881" t="s">
        <v>358</v>
      </c>
      <c r="CH286" s="571"/>
      <c r="CI286" s="571"/>
      <c r="CJ286" s="571"/>
      <c r="CK286" s="571"/>
      <c r="CL286" s="571"/>
      <c r="CM286" s="571"/>
      <c r="CN286" s="571"/>
      <c r="CO286" s="571"/>
      <c r="CP286" s="571"/>
      <c r="CQ286" s="571"/>
      <c r="CR286" s="882"/>
      <c r="CS286" s="864" t="s">
        <v>344</v>
      </c>
      <c r="CT286" s="865"/>
      <c r="CU286" s="31"/>
      <c r="CV286" s="31"/>
      <c r="CW286" s="31"/>
      <c r="CX286" s="31"/>
      <c r="CY286" s="31"/>
      <c r="CZ286" s="31"/>
      <c r="DA286" s="31"/>
      <c r="DB286" s="31"/>
      <c r="DC286" s="31"/>
      <c r="DD286" s="31"/>
      <c r="DE286" s="31"/>
      <c r="DF286" s="31"/>
      <c r="DG286" s="31"/>
      <c r="DH286" s="31"/>
      <c r="DI286" s="31"/>
      <c r="DJ286" s="31"/>
      <c r="DK286" s="31"/>
      <c r="DL286" s="31"/>
      <c r="DM286" s="31"/>
      <c r="DN286" s="31"/>
      <c r="DO286" s="31"/>
    </row>
    <row r="287" spans="6:119" ht="31.5" customHeight="1" x14ac:dyDescent="0.25">
      <c r="F287" s="4">
        <f t="shared" si="167"/>
        <v>0</v>
      </c>
      <c r="G287" s="4">
        <f t="shared" si="173"/>
        <v>0</v>
      </c>
      <c r="H287" s="4">
        <f t="shared" si="174"/>
        <v>0</v>
      </c>
      <c r="I287" s="4">
        <f t="shared" si="175"/>
        <v>0</v>
      </c>
      <c r="O287" s="670"/>
      <c r="P287" s="866"/>
      <c r="Q287" s="867"/>
      <c r="R287" s="868"/>
      <c r="S287" s="866"/>
      <c r="T287" s="867"/>
      <c r="U287" s="868"/>
      <c r="V287" s="866"/>
      <c r="W287" s="867"/>
      <c r="X287" s="867"/>
      <c r="Y287" s="867"/>
      <c r="Z287" s="868"/>
      <c r="AA287" s="866"/>
      <c r="AB287" s="867"/>
      <c r="AC287" s="868"/>
      <c r="AD287" s="866"/>
      <c r="AE287" s="867"/>
      <c r="AF287" s="868"/>
      <c r="AG287" s="866"/>
      <c r="AH287" s="867"/>
      <c r="AI287" s="868"/>
      <c r="AJ287" s="670"/>
      <c r="AK287" s="866"/>
      <c r="AL287" s="867"/>
      <c r="AM287" s="868"/>
      <c r="AN287" s="866"/>
      <c r="AO287" s="867"/>
      <c r="AP287" s="868"/>
      <c r="AQ287" s="869" t="s">
        <v>173</v>
      </c>
      <c r="AR287" s="864" t="s">
        <v>174</v>
      </c>
      <c r="AS287" s="865"/>
      <c r="AT287" s="864" t="s">
        <v>350</v>
      </c>
      <c r="AU287" s="585"/>
      <c r="AV287" s="865"/>
      <c r="AW287" s="866"/>
      <c r="AX287" s="868"/>
      <c r="AY287" s="866"/>
      <c r="AZ287" s="867"/>
      <c r="BA287" s="868"/>
      <c r="BB287" s="866"/>
      <c r="BC287" s="867"/>
      <c r="BD287" s="868"/>
      <c r="BE287" s="670"/>
      <c r="BF287" s="866"/>
      <c r="BG287" s="867"/>
      <c r="BH287" s="868"/>
      <c r="BI287" s="866"/>
      <c r="BJ287" s="867"/>
      <c r="BK287" s="867"/>
      <c r="BL287" s="868"/>
      <c r="BM287" s="864" t="s">
        <v>173</v>
      </c>
      <c r="BN287" s="865"/>
      <c r="BO287" s="864" t="s">
        <v>174</v>
      </c>
      <c r="BP287" s="865"/>
      <c r="BQ287" s="866"/>
      <c r="BR287" s="867"/>
      <c r="BS287" s="868"/>
      <c r="BT287" s="866"/>
      <c r="BU287" s="867"/>
      <c r="BV287" s="868"/>
      <c r="BW287" s="866"/>
      <c r="BX287" s="867"/>
      <c r="BY287" s="868"/>
      <c r="BZ287" s="874"/>
      <c r="CA287" s="855"/>
      <c r="CB287" s="856"/>
      <c r="CC287" s="857"/>
      <c r="CD287" s="855"/>
      <c r="CE287" s="856"/>
      <c r="CF287" s="857"/>
      <c r="CG287" s="858" t="s">
        <v>366</v>
      </c>
      <c r="CH287" s="859"/>
      <c r="CI287" s="859"/>
      <c r="CJ287" s="860"/>
      <c r="CK287" s="858" t="s">
        <v>367</v>
      </c>
      <c r="CL287" s="860"/>
      <c r="CM287" s="864" t="s">
        <v>364</v>
      </c>
      <c r="CN287" s="585"/>
      <c r="CO287" s="865"/>
      <c r="CP287" s="864" t="s">
        <v>363</v>
      </c>
      <c r="CQ287" s="585"/>
      <c r="CR287" s="865"/>
      <c r="CS287" s="866"/>
      <c r="CT287" s="868"/>
      <c r="CU287" s="31"/>
      <c r="CV287" s="31"/>
      <c r="CW287" s="31"/>
      <c r="CX287" s="31"/>
      <c r="CY287" s="31"/>
      <c r="CZ287" s="31"/>
      <c r="DA287" s="31"/>
      <c r="DB287" s="31"/>
      <c r="DC287" s="31"/>
      <c r="DD287" s="31"/>
      <c r="DE287" s="31"/>
      <c r="DF287" s="31"/>
      <c r="DG287" s="31"/>
      <c r="DH287" s="31"/>
      <c r="DI287" s="31"/>
      <c r="DJ287" s="31"/>
      <c r="DK287" s="31"/>
      <c r="DL287" s="31"/>
      <c r="DM287" s="31"/>
      <c r="DN287" s="31"/>
      <c r="DO287" s="31"/>
    </row>
    <row r="288" spans="6:119" ht="31.5" customHeight="1" x14ac:dyDescent="0.25">
      <c r="F288" s="4">
        <f t="shared" si="167"/>
        <v>0</v>
      </c>
      <c r="G288" s="4">
        <f t="shared" si="173"/>
        <v>0</v>
      </c>
      <c r="H288" s="4">
        <f t="shared" si="174"/>
        <v>0</v>
      </c>
      <c r="I288" s="4">
        <f t="shared" si="175"/>
        <v>0</v>
      </c>
      <c r="O288" s="870"/>
      <c r="P288" s="871"/>
      <c r="Q288" s="570"/>
      <c r="R288" s="872"/>
      <c r="S288" s="871"/>
      <c r="T288" s="570"/>
      <c r="U288" s="872"/>
      <c r="V288" s="871"/>
      <c r="W288" s="570"/>
      <c r="X288" s="570"/>
      <c r="Y288" s="570"/>
      <c r="Z288" s="872"/>
      <c r="AA288" s="871"/>
      <c r="AB288" s="570"/>
      <c r="AC288" s="872"/>
      <c r="AD288" s="871"/>
      <c r="AE288" s="570"/>
      <c r="AF288" s="872"/>
      <c r="AG288" s="871"/>
      <c r="AH288" s="570"/>
      <c r="AI288" s="872"/>
      <c r="AJ288" s="870"/>
      <c r="AK288" s="871"/>
      <c r="AL288" s="570"/>
      <c r="AM288" s="872"/>
      <c r="AN288" s="871"/>
      <c r="AO288" s="570"/>
      <c r="AP288" s="872"/>
      <c r="AQ288" s="870"/>
      <c r="AR288" s="871"/>
      <c r="AS288" s="872"/>
      <c r="AT288" s="871"/>
      <c r="AU288" s="570"/>
      <c r="AV288" s="872"/>
      <c r="AW288" s="871"/>
      <c r="AX288" s="872"/>
      <c r="AY288" s="871"/>
      <c r="AZ288" s="570"/>
      <c r="BA288" s="872"/>
      <c r="BB288" s="871"/>
      <c r="BC288" s="570"/>
      <c r="BD288" s="872"/>
      <c r="BE288" s="870"/>
      <c r="BF288" s="871"/>
      <c r="BG288" s="570"/>
      <c r="BH288" s="872"/>
      <c r="BI288" s="871"/>
      <c r="BJ288" s="570"/>
      <c r="BK288" s="570"/>
      <c r="BL288" s="872"/>
      <c r="BM288" s="871"/>
      <c r="BN288" s="872"/>
      <c r="BO288" s="871"/>
      <c r="BP288" s="872"/>
      <c r="BQ288" s="871"/>
      <c r="BR288" s="570"/>
      <c r="BS288" s="872"/>
      <c r="BT288" s="871"/>
      <c r="BU288" s="570"/>
      <c r="BV288" s="872"/>
      <c r="BW288" s="871"/>
      <c r="BX288" s="570"/>
      <c r="BY288" s="872"/>
      <c r="BZ288" s="874"/>
      <c r="CA288" s="855"/>
      <c r="CB288" s="856"/>
      <c r="CC288" s="857"/>
      <c r="CD288" s="855"/>
      <c r="CE288" s="856"/>
      <c r="CF288" s="857"/>
      <c r="CG288" s="861"/>
      <c r="CH288" s="862"/>
      <c r="CI288" s="862"/>
      <c r="CJ288" s="863"/>
      <c r="CK288" s="861"/>
      <c r="CL288" s="863"/>
      <c r="CM288" s="866"/>
      <c r="CN288" s="867"/>
      <c r="CO288" s="868"/>
      <c r="CP288" s="866"/>
      <c r="CQ288" s="867"/>
      <c r="CR288" s="868"/>
      <c r="CS288" s="866"/>
      <c r="CT288" s="868"/>
      <c r="CU288" s="31"/>
      <c r="CV288" s="31"/>
      <c r="CW288" s="31"/>
      <c r="CX288" s="31"/>
      <c r="CY288" s="31"/>
      <c r="CZ288" s="31"/>
      <c r="DA288" s="31"/>
      <c r="DB288" s="31"/>
      <c r="DC288" s="31"/>
      <c r="DD288" s="31"/>
      <c r="DE288" s="31"/>
      <c r="DF288" s="31"/>
      <c r="DG288" s="31"/>
      <c r="DH288" s="31"/>
      <c r="DI288" s="31"/>
      <c r="DJ288" s="31"/>
      <c r="DK288" s="31"/>
      <c r="DL288" s="31"/>
      <c r="DM288" s="31"/>
      <c r="DN288" s="31"/>
      <c r="DO288" s="31"/>
    </row>
    <row r="289" spans="1:119" ht="11.1" customHeight="1" x14ac:dyDescent="0.25">
      <c r="F289" s="4">
        <f t="shared" si="167"/>
        <v>0</v>
      </c>
      <c r="G289" s="4">
        <f t="shared" si="173"/>
        <v>0</v>
      </c>
      <c r="H289" s="4">
        <f t="shared" si="174"/>
        <v>0</v>
      </c>
      <c r="I289" s="4">
        <f t="shared" si="175"/>
        <v>0</v>
      </c>
      <c r="O289" s="237">
        <v>1</v>
      </c>
      <c r="P289" s="729">
        <v>2</v>
      </c>
      <c r="Q289" s="729"/>
      <c r="R289" s="729"/>
      <c r="S289" s="729">
        <v>3</v>
      </c>
      <c r="T289" s="729"/>
      <c r="U289" s="729"/>
      <c r="V289" s="729">
        <v>4</v>
      </c>
      <c r="W289" s="729"/>
      <c r="X289" s="729"/>
      <c r="Y289" s="729"/>
      <c r="Z289" s="729"/>
      <c r="AA289" s="729">
        <v>5</v>
      </c>
      <c r="AB289" s="729"/>
      <c r="AC289" s="729"/>
      <c r="AD289" s="729" t="s">
        <v>345</v>
      </c>
      <c r="AE289" s="729"/>
      <c r="AF289" s="729"/>
      <c r="AG289" s="729" t="s">
        <v>346</v>
      </c>
      <c r="AH289" s="729"/>
      <c r="AI289" s="729"/>
      <c r="AJ289" s="240">
        <v>1</v>
      </c>
      <c r="AK289" s="729">
        <v>2</v>
      </c>
      <c r="AL289" s="729"/>
      <c r="AM289" s="729"/>
      <c r="AN289" s="729">
        <v>3</v>
      </c>
      <c r="AO289" s="729"/>
      <c r="AP289" s="729"/>
      <c r="AQ289" s="240">
        <v>4</v>
      </c>
      <c r="AR289" s="729">
        <v>5</v>
      </c>
      <c r="AS289" s="729"/>
      <c r="AT289" s="729">
        <v>6</v>
      </c>
      <c r="AU289" s="729"/>
      <c r="AV289" s="729"/>
      <c r="AW289" s="729">
        <v>7</v>
      </c>
      <c r="AX289" s="729"/>
      <c r="AY289" s="729" t="s">
        <v>352</v>
      </c>
      <c r="AZ289" s="729"/>
      <c r="BA289" s="729"/>
      <c r="BB289" s="729" t="s">
        <v>353</v>
      </c>
      <c r="BC289" s="729"/>
      <c r="BD289" s="729"/>
      <c r="BE289" s="237">
        <v>1</v>
      </c>
      <c r="BF289" s="729">
        <v>2</v>
      </c>
      <c r="BG289" s="729"/>
      <c r="BH289" s="729"/>
      <c r="BI289" s="729">
        <v>3</v>
      </c>
      <c r="BJ289" s="729"/>
      <c r="BK289" s="729"/>
      <c r="BL289" s="729"/>
      <c r="BM289" s="729">
        <v>4</v>
      </c>
      <c r="BN289" s="729"/>
      <c r="BO289" s="729">
        <v>5</v>
      </c>
      <c r="BP289" s="729"/>
      <c r="BQ289" s="729">
        <v>6</v>
      </c>
      <c r="BR289" s="729"/>
      <c r="BS289" s="729"/>
      <c r="BT289" s="729" t="s">
        <v>354</v>
      </c>
      <c r="BU289" s="729"/>
      <c r="BV289" s="729"/>
      <c r="BW289" s="729" t="s">
        <v>355</v>
      </c>
      <c r="BX289" s="729"/>
      <c r="BY289" s="729"/>
      <c r="BZ289" s="237">
        <v>1</v>
      </c>
      <c r="CA289" s="729">
        <v>2</v>
      </c>
      <c r="CB289" s="729"/>
      <c r="CC289" s="729"/>
      <c r="CD289" s="729">
        <v>3</v>
      </c>
      <c r="CE289" s="729"/>
      <c r="CF289" s="729"/>
      <c r="CG289" s="729">
        <v>4</v>
      </c>
      <c r="CH289" s="729"/>
      <c r="CI289" s="729"/>
      <c r="CJ289" s="729"/>
      <c r="CK289" s="729">
        <v>5</v>
      </c>
      <c r="CL289" s="729"/>
      <c r="CM289" s="729">
        <v>6</v>
      </c>
      <c r="CN289" s="729"/>
      <c r="CO289" s="729"/>
      <c r="CP289" s="729">
        <v>7</v>
      </c>
      <c r="CQ289" s="729"/>
      <c r="CR289" s="729"/>
      <c r="CS289" s="729">
        <v>8</v>
      </c>
      <c r="CT289" s="729"/>
      <c r="CU289" s="31"/>
      <c r="CV289" s="31"/>
      <c r="CW289" s="31"/>
      <c r="CX289" s="31"/>
      <c r="CY289" s="31"/>
      <c r="CZ289" s="31"/>
      <c r="DA289" s="31"/>
      <c r="DB289" s="31"/>
      <c r="DC289" s="31"/>
      <c r="DD289" s="31"/>
      <c r="DE289" s="31"/>
      <c r="DF289" s="31"/>
      <c r="DG289" s="31"/>
      <c r="DH289" s="31"/>
      <c r="DI289" s="31"/>
      <c r="DJ289" s="31"/>
      <c r="DK289" s="31"/>
      <c r="DL289" s="31"/>
      <c r="DM289" s="31"/>
      <c r="DN289" s="31"/>
      <c r="DO289" s="31"/>
    </row>
    <row r="290" spans="1:119" ht="24" customHeight="1" x14ac:dyDescent="0.25">
      <c r="A290" s="4">
        <f>A251+20</f>
        <v>141</v>
      </c>
      <c r="B290" s="4">
        <f>IFERROR(IF($A$5&gt;=A290,SMALL('R-6'!$F$8:$F$1008,$A$6+A290),0),0)</f>
        <v>0</v>
      </c>
      <c r="C290" s="4">
        <f>IFERROR(IF(B$5&gt;=$A290,SMALL('R-7'!$G$9:$G$1008,B$6+$A290),0),0)</f>
        <v>0</v>
      </c>
      <c r="D290" s="4">
        <f>IFERROR(IF(C$5&gt;=$A290,SMALL('R-8'!$F$13:$F$1012,C$6+$A290),0),0)</f>
        <v>0</v>
      </c>
      <c r="E290" s="4">
        <f>IFERROR(IF(D$5&gt;=$A290,SMALL('R-8क'!$F$10:$F$1009,D$6+$A290),0),0)</f>
        <v>0</v>
      </c>
      <c r="F290" s="4">
        <f t="shared" si="167"/>
        <v>0</v>
      </c>
      <c r="G290" s="4">
        <f t="shared" si="173"/>
        <v>0</v>
      </c>
      <c r="H290" s="4">
        <f t="shared" si="174"/>
        <v>0</v>
      </c>
      <c r="I290" s="4">
        <f t="shared" si="175"/>
        <v>0</v>
      </c>
      <c r="O290" s="241">
        <f>IFERROR(IF(B290&gt;=1,A290,0),0)</f>
        <v>0</v>
      </c>
      <c r="P290" s="894">
        <f>IFERROR(IF($O290&gt;=1,VLOOKUP($B290,'R-6'!$G$8:$AL$1008,2,0),0),0)</f>
        <v>0</v>
      </c>
      <c r="Q290" s="895"/>
      <c r="R290" s="896"/>
      <c r="S290" s="846" t="str">
        <f>IFERROR(IF($O290&gt;=1,VLOOKUP($B290,'R-6'!$G$8:$AL$1008,4,0),""),"")</f>
        <v/>
      </c>
      <c r="T290" s="847"/>
      <c r="U290" s="848"/>
      <c r="V290" s="846" t="str">
        <f>IFERROR(IF($O290&gt;=1,VLOOKUP($B290,'R-6'!$G$8:$AL$1008,6,0),""),"")</f>
        <v/>
      </c>
      <c r="W290" s="897"/>
      <c r="X290" s="897"/>
      <c r="Y290" s="884" t="str">
        <f>IFERROR(IF($O290&gt;=1,VLOOKUP($B290,'R-6'!$G$8:$AL$1008,8,0),""),"")</f>
        <v/>
      </c>
      <c r="Z290" s="898"/>
      <c r="AA290" s="544" t="str">
        <f>IFERROR(IF($O290&gt;=1,VLOOKUP($B290,'R-6'!$G$8:$AL$1008,28,0),""),"")</f>
        <v/>
      </c>
      <c r="AB290" s="545"/>
      <c r="AC290" s="849"/>
      <c r="AD290" s="883"/>
      <c r="AE290" s="884"/>
      <c r="AF290" s="885"/>
      <c r="AG290" s="883"/>
      <c r="AH290" s="884"/>
      <c r="AI290" s="885"/>
      <c r="AJ290" s="241">
        <f>IFERROR(IF(C290&gt;=1,A290,0),0)</f>
        <v>0</v>
      </c>
      <c r="AK290" s="894">
        <f>IFERROR(IF($AJ290&gt;=1,VLOOKUP($C290,'R-7'!$H$9:$AD$1008,2,0),0),0)</f>
        <v>0</v>
      </c>
      <c r="AL290" s="895"/>
      <c r="AM290" s="896"/>
      <c r="AN290" s="846" t="str">
        <f>IFERROR(IF($AJ290&gt;=1,VLOOKUP($C290,'R-7'!$H$9:$AD$1008,4,0),""),"")</f>
        <v/>
      </c>
      <c r="AO290" s="847"/>
      <c r="AP290" s="848"/>
      <c r="AQ290" s="241" t="str">
        <f>IFERROR(IF($AJ290&gt;=1,VLOOKUP($C290,'R-7'!$H$9:$AD$1008,6,0),""),"")</f>
        <v/>
      </c>
      <c r="AR290" s="883" t="str">
        <f>IFERROR(IF($AJ290&gt;=1,VLOOKUP($C290,'R-7'!$H$9:$AD$1008,7,0),""),"")</f>
        <v/>
      </c>
      <c r="AS290" s="885"/>
      <c r="AT290" s="846" t="str">
        <f>IFERROR(IF($AJ290&gt;=1,VLOOKUP($C290,'R-7'!$H$9:$AD$1008,9,0),""),"")</f>
        <v/>
      </c>
      <c r="AU290" s="847"/>
      <c r="AV290" s="848"/>
      <c r="AW290" s="844" t="str">
        <f>IFERROR(IF($AJ290&gt;=1,VLOOKUP($C290,'R-7'!$H$9:$AD$1008,14,0),""),"")</f>
        <v/>
      </c>
      <c r="AX290" s="844"/>
      <c r="AY290" s="844"/>
      <c r="AZ290" s="844"/>
      <c r="BA290" s="844"/>
      <c r="BB290" s="844"/>
      <c r="BC290" s="844"/>
      <c r="BD290" s="844"/>
      <c r="BE290" s="241">
        <f>IFERROR(IF(D290&gt;=1,A290,0),0)</f>
        <v>0</v>
      </c>
      <c r="BF290" s="845">
        <f>IFERROR(IF($BE290&gt;=1,VLOOKUP($D290,'R-8'!$G$13:$AG$1012,2,0),0),0)</f>
        <v>0</v>
      </c>
      <c r="BG290" s="845"/>
      <c r="BH290" s="845"/>
      <c r="BI290" s="846" t="str">
        <f>IFERROR(IF($BE290&gt;=1,VLOOKUP($D290,'R-8'!$G$13:$AG$1012,3,0),""),"")</f>
        <v/>
      </c>
      <c r="BJ290" s="847"/>
      <c r="BK290" s="847"/>
      <c r="BL290" s="848"/>
      <c r="BM290" s="844" t="str">
        <f>IFERROR(IF($BE290&gt;=1,VLOOKUP($D290,'R-8'!$G$13:$AG$1012,5,0),""),"")</f>
        <v/>
      </c>
      <c r="BN290" s="844"/>
      <c r="BO290" s="844" t="str">
        <f>IFERROR(IF($BE290&gt;=1,VLOOKUP($D290,'R-8'!$G$13:$AG$1012,6,0),""),"")</f>
        <v/>
      </c>
      <c r="BP290" s="844"/>
      <c r="BQ290" s="846" t="str">
        <f>IFERROR(IF($BE290&gt;=1,VLOOKUP($D290,'R-8'!$G$13:$AG$1012,2,0),""),"")</f>
        <v/>
      </c>
      <c r="BR290" s="847"/>
      <c r="BS290" s="848"/>
      <c r="BT290" s="844"/>
      <c r="BU290" s="844"/>
      <c r="BV290" s="844"/>
      <c r="BW290" s="844"/>
      <c r="BX290" s="844"/>
      <c r="BY290" s="844"/>
      <c r="BZ290" s="241">
        <f>IFERROR(IF(E290&gt;=1,A290,0),0)</f>
        <v>0</v>
      </c>
      <c r="CA290" s="845">
        <f>IFERROR(IF($BZ290&gt;=1,VLOOKUP($E290,'R-8क'!$G$10:$AA$1009,2,0),0),0)</f>
        <v>0</v>
      </c>
      <c r="CB290" s="845"/>
      <c r="CC290" s="845"/>
      <c r="CD290" s="846" t="str">
        <f>IFERROR(IF($BZ290&gt;=1,VLOOKUP($E290,'R-8क'!$G$10:$AA$1009,3,0),""),"")</f>
        <v/>
      </c>
      <c r="CE290" s="847"/>
      <c r="CF290" s="848"/>
      <c r="CG290" s="846" t="str">
        <f>IFERROR(IF($BZ290&gt;=1,VLOOKUP($E290,'R-8क'!$G$10:$AA$1009,4,0),""),"")</f>
        <v/>
      </c>
      <c r="CH290" s="847"/>
      <c r="CI290" s="847"/>
      <c r="CJ290" s="848"/>
      <c r="CK290" s="242" t="str">
        <f>IFERROR(IF($BZ290&gt;=1,VLOOKUP($E290,'R-8क'!$G$10:$AA$1009,6,0),""),"")</f>
        <v/>
      </c>
      <c r="CL290" s="243" t="str">
        <f>IFERROR(IF($BZ290&gt;=1,VLOOKUP($E290,'R-8क'!$G$10:$AA$1009,7,0),""),"")</f>
        <v/>
      </c>
      <c r="CM290" s="544" t="str">
        <f>IFERROR(IF($BZ290&gt;=1,VLOOKUP($E290,'R-8क'!$G$10:$AA$1009,8,0),""),"")</f>
        <v/>
      </c>
      <c r="CN290" s="545"/>
      <c r="CO290" s="849"/>
      <c r="CP290" s="850" t="str">
        <f>IFERROR(IF($BZ290&gt;=1,VLOOKUP($E290,'R-8क'!$G$10:$AA$1009,16,0),""),"")</f>
        <v/>
      </c>
      <c r="CQ290" s="850"/>
      <c r="CR290" s="850"/>
      <c r="CS290" s="851"/>
      <c r="CT290" s="851"/>
      <c r="CU290" s="31"/>
      <c r="CV290" s="31"/>
      <c r="CW290" s="31"/>
      <c r="CX290" s="31"/>
      <c r="CY290" s="31"/>
      <c r="CZ290" s="31"/>
      <c r="DA290" s="31"/>
      <c r="DB290" s="31"/>
      <c r="DC290" s="31"/>
      <c r="DD290" s="31"/>
      <c r="DE290" s="31"/>
      <c r="DF290" s="31"/>
      <c r="DG290" s="31"/>
      <c r="DH290" s="31"/>
      <c r="DI290" s="31"/>
      <c r="DJ290" s="31"/>
      <c r="DK290" s="31"/>
      <c r="DL290" s="31"/>
      <c r="DM290" s="31"/>
      <c r="DN290" s="31"/>
      <c r="DO290" s="31"/>
    </row>
    <row r="291" spans="1:119" ht="24" customHeight="1" x14ac:dyDescent="0.25">
      <c r="A291" s="4">
        <f t="shared" ref="A291:A309" si="176">A252+20</f>
        <v>142</v>
      </c>
      <c r="B291" s="4">
        <f>IFERROR(IF($A$5&gt;=A291,SMALL('R-6'!$F$8:$F$1008,$A$6+A291),0),0)</f>
        <v>0</v>
      </c>
      <c r="C291" s="4">
        <f>IFERROR(IF(B$5&gt;=$A291,SMALL('R-7'!$G$9:$G$1008,B$6+$A291),0),0)</f>
        <v>0</v>
      </c>
      <c r="D291" s="4">
        <f>IFERROR(IF(C$5&gt;=$A291,SMALL('R-8'!$F$13:$F$1012,C$6+$A291),0),0)</f>
        <v>0</v>
      </c>
      <c r="E291" s="4">
        <f>IFERROR(IF(D$5&gt;=$A291,SMALL('R-8क'!$F$10:$F$1009,D$6+$A291),0),0)</f>
        <v>0</v>
      </c>
      <c r="F291" s="4">
        <f t="shared" si="167"/>
        <v>0</v>
      </c>
      <c r="G291" s="4">
        <f t="shared" si="173"/>
        <v>0</v>
      </c>
      <c r="H291" s="4">
        <f t="shared" si="174"/>
        <v>0</v>
      </c>
      <c r="I291" s="4">
        <f t="shared" si="175"/>
        <v>0</v>
      </c>
      <c r="O291" s="241">
        <f t="shared" ref="O291:O309" si="177">IFERROR(IF(B291&gt;=1,A291,0),0)</f>
        <v>0</v>
      </c>
      <c r="P291" s="894">
        <f>IFERROR(IF($O291&gt;=1,VLOOKUP($B291,'R-6'!$G$8:$AL$1008,2,0),0),0)</f>
        <v>0</v>
      </c>
      <c r="Q291" s="895"/>
      <c r="R291" s="896"/>
      <c r="S291" s="846" t="str">
        <f>IFERROR(IF($O291&gt;=1,VLOOKUP($B291,'R-6'!$G$8:$AL$1008,4,0),""),"")</f>
        <v/>
      </c>
      <c r="T291" s="847"/>
      <c r="U291" s="848"/>
      <c r="V291" s="846" t="str">
        <f>IFERROR(IF($O291&gt;=1,VLOOKUP($B291,'R-6'!$G$8:$AL$1008,6,0),""),"")</f>
        <v/>
      </c>
      <c r="W291" s="897"/>
      <c r="X291" s="897"/>
      <c r="Y291" s="884" t="str">
        <f>IFERROR(IF($O291&gt;=1,VLOOKUP($B291,'R-6'!$G$8:$AL$1008,8,0),""),"")</f>
        <v/>
      </c>
      <c r="Z291" s="898"/>
      <c r="AA291" s="544" t="str">
        <f>IFERROR(IF($O291&gt;=1,VLOOKUP($B291,'R-6'!$G$8:$AL$1008,28,0),""),"")</f>
        <v/>
      </c>
      <c r="AB291" s="545"/>
      <c r="AC291" s="849"/>
      <c r="AD291" s="883"/>
      <c r="AE291" s="884"/>
      <c r="AF291" s="885"/>
      <c r="AG291" s="883"/>
      <c r="AH291" s="884"/>
      <c r="AI291" s="885"/>
      <c r="AJ291" s="241">
        <f t="shared" ref="AJ291:AJ309" si="178">IFERROR(IF(C291&gt;=1,A291,0),0)</f>
        <v>0</v>
      </c>
      <c r="AK291" s="894">
        <f>IFERROR(IF($AJ291&gt;=1,VLOOKUP($C291,'R-7'!$H$9:$AD$1008,2,0),0),0)</f>
        <v>0</v>
      </c>
      <c r="AL291" s="895"/>
      <c r="AM291" s="896"/>
      <c r="AN291" s="846" t="str">
        <f>IFERROR(IF($AJ291&gt;=1,VLOOKUP($C291,'R-7'!$H$9:$AD$1008,4,0),""),"")</f>
        <v/>
      </c>
      <c r="AO291" s="847"/>
      <c r="AP291" s="848"/>
      <c r="AQ291" s="241" t="str">
        <f>IFERROR(IF($AJ291&gt;=1,VLOOKUP($C291,'R-7'!$H$9:$AD$1008,6,0),""),"")</f>
        <v/>
      </c>
      <c r="AR291" s="883" t="str">
        <f>IFERROR(IF($AJ291&gt;=1,VLOOKUP($C291,'R-7'!$H$9:$AD$1008,7,0),""),"")</f>
        <v/>
      </c>
      <c r="AS291" s="885"/>
      <c r="AT291" s="846" t="str">
        <f>IFERROR(IF($AJ291&gt;=1,VLOOKUP($C291,'R-7'!$H$9:$AD$1008,9,0),""),"")</f>
        <v/>
      </c>
      <c r="AU291" s="847"/>
      <c r="AV291" s="848"/>
      <c r="AW291" s="844" t="str">
        <f>IFERROR(IF($AJ291&gt;=1,VLOOKUP($C291,'R-7'!$H$9:$AD$1008,14,0),""),"")</f>
        <v/>
      </c>
      <c r="AX291" s="844"/>
      <c r="AY291" s="844"/>
      <c r="AZ291" s="844"/>
      <c r="BA291" s="844"/>
      <c r="BB291" s="844"/>
      <c r="BC291" s="844"/>
      <c r="BD291" s="844"/>
      <c r="BE291" s="241">
        <f t="shared" ref="BE291:BE309" si="179">IFERROR(IF(D291&gt;=1,A291,0),0)</f>
        <v>0</v>
      </c>
      <c r="BF291" s="845">
        <f>IFERROR(IF($BE291&gt;=1,VLOOKUP($D291,'R-8'!$G$13:$AG$1012,2,0),0),0)</f>
        <v>0</v>
      </c>
      <c r="BG291" s="845"/>
      <c r="BH291" s="845"/>
      <c r="BI291" s="846" t="str">
        <f>IFERROR(IF($BE291&gt;=1,VLOOKUP($D291,'R-8'!$G$13:$AG$1012,3,0),""),"")</f>
        <v/>
      </c>
      <c r="BJ291" s="847"/>
      <c r="BK291" s="847"/>
      <c r="BL291" s="848"/>
      <c r="BM291" s="844" t="str">
        <f>IFERROR(IF($BE291&gt;=1,VLOOKUP($D291,'R-8'!$G$13:$AG$1012,5,0),""),"")</f>
        <v/>
      </c>
      <c r="BN291" s="844"/>
      <c r="BO291" s="844" t="str">
        <f>IFERROR(IF($BE291&gt;=1,VLOOKUP($D291,'R-8'!$G$13:$AG$1012,6,0),""),"")</f>
        <v/>
      </c>
      <c r="BP291" s="844"/>
      <c r="BQ291" s="846" t="str">
        <f>IFERROR(IF($BE291&gt;=1,VLOOKUP($D291,'R-8'!$G$13:$AG$1012,2,0),""),"")</f>
        <v/>
      </c>
      <c r="BR291" s="847"/>
      <c r="BS291" s="848"/>
      <c r="BT291" s="844"/>
      <c r="BU291" s="844"/>
      <c r="BV291" s="844"/>
      <c r="BW291" s="844"/>
      <c r="BX291" s="844"/>
      <c r="BY291" s="844"/>
      <c r="BZ291" s="241">
        <f t="shared" ref="BZ291:BZ309" si="180">IFERROR(IF(E291&gt;=1,A291,0),0)</f>
        <v>0</v>
      </c>
      <c r="CA291" s="845">
        <f>IFERROR(IF($BZ291&gt;=1,VLOOKUP($E291,'R-8क'!$G$10:$AA$1009,2,0),0),0)</f>
        <v>0</v>
      </c>
      <c r="CB291" s="845"/>
      <c r="CC291" s="845"/>
      <c r="CD291" s="846" t="str">
        <f>IFERROR(IF($BZ291&gt;=1,VLOOKUP($E291,'R-8क'!$G$10:$AA$1009,3,0),""),"")</f>
        <v/>
      </c>
      <c r="CE291" s="847"/>
      <c r="CF291" s="848"/>
      <c r="CG291" s="846" t="str">
        <f>IFERROR(IF($BZ291&gt;=1,VLOOKUP($E291,'R-8क'!$G$10:$AA$1009,4,0),""),"")</f>
        <v/>
      </c>
      <c r="CH291" s="847"/>
      <c r="CI291" s="847"/>
      <c r="CJ291" s="848"/>
      <c r="CK291" s="242" t="str">
        <f>IFERROR(IF($BZ291&gt;=1,VLOOKUP($E291,'R-8क'!$G$10:$AA$1009,6,0),""),"")</f>
        <v/>
      </c>
      <c r="CL291" s="243" t="str">
        <f>IFERROR(IF($BZ291&gt;=1,VLOOKUP($E291,'R-8क'!$G$10:$AA$1009,7,0),""),"")</f>
        <v/>
      </c>
      <c r="CM291" s="544" t="str">
        <f>IFERROR(IF($BZ291&gt;=1,VLOOKUP($E291,'R-8क'!$G$10:$AA$1009,8,0),""),"")</f>
        <v/>
      </c>
      <c r="CN291" s="545"/>
      <c r="CO291" s="849"/>
      <c r="CP291" s="850" t="str">
        <f>IFERROR(IF($BZ291&gt;=1,VLOOKUP($E291,'R-8क'!$G$10:$AA$1009,16,0),""),"")</f>
        <v/>
      </c>
      <c r="CQ291" s="850"/>
      <c r="CR291" s="850"/>
      <c r="CS291" s="851"/>
      <c r="CT291" s="851"/>
      <c r="CU291" s="31"/>
      <c r="CV291" s="31"/>
      <c r="CW291" s="31"/>
      <c r="CX291" s="31"/>
      <c r="CY291" s="31"/>
      <c r="CZ291" s="31"/>
      <c r="DA291" s="31"/>
      <c r="DB291" s="31"/>
      <c r="DC291" s="31"/>
      <c r="DD291" s="31"/>
      <c r="DE291" s="31"/>
      <c r="DF291" s="31"/>
      <c r="DG291" s="31"/>
      <c r="DH291" s="31"/>
      <c r="DI291" s="31"/>
      <c r="DJ291" s="31"/>
      <c r="DK291" s="31"/>
      <c r="DL291" s="31"/>
      <c r="DM291" s="31"/>
      <c r="DN291" s="31"/>
      <c r="DO291" s="31"/>
    </row>
    <row r="292" spans="1:119" ht="24" customHeight="1" x14ac:dyDescent="0.25">
      <c r="A292" s="4">
        <f t="shared" si="176"/>
        <v>143</v>
      </c>
      <c r="B292" s="4">
        <f>IFERROR(IF($A$5&gt;=A292,SMALL('R-6'!$F$8:$F$1008,$A$6+A292),0),0)</f>
        <v>0</v>
      </c>
      <c r="C292" s="4">
        <f>IFERROR(IF(B$5&gt;=$A292,SMALL('R-7'!$G$9:$G$1008,B$6+$A292),0),0)</f>
        <v>0</v>
      </c>
      <c r="D292" s="4">
        <f>IFERROR(IF(C$5&gt;=$A292,SMALL('R-8'!$F$13:$F$1012,C$6+$A292),0),0)</f>
        <v>0</v>
      </c>
      <c r="E292" s="4">
        <f>IFERROR(IF(D$5&gt;=$A292,SMALL('R-8क'!$F$10:$F$1009,D$6+$A292),0),0)</f>
        <v>0</v>
      </c>
      <c r="F292" s="4">
        <f t="shared" si="167"/>
        <v>0</v>
      </c>
      <c r="G292" s="4">
        <f t="shared" si="173"/>
        <v>0</v>
      </c>
      <c r="H292" s="4">
        <f t="shared" si="174"/>
        <v>0</v>
      </c>
      <c r="I292" s="4">
        <f t="shared" si="175"/>
        <v>0</v>
      </c>
      <c r="O292" s="241">
        <f t="shared" si="177"/>
        <v>0</v>
      </c>
      <c r="P292" s="894">
        <f>IFERROR(IF($O292&gt;=1,VLOOKUP($B292,'R-6'!$G$8:$AL$1008,2,0),0),0)</f>
        <v>0</v>
      </c>
      <c r="Q292" s="895"/>
      <c r="R292" s="896"/>
      <c r="S292" s="846" t="str">
        <f>IFERROR(IF($O292&gt;=1,VLOOKUP($B292,'R-6'!$G$8:$AL$1008,4,0),""),"")</f>
        <v/>
      </c>
      <c r="T292" s="847"/>
      <c r="U292" s="848"/>
      <c r="V292" s="846" t="str">
        <f>IFERROR(IF($O292&gt;=1,VLOOKUP($B292,'R-6'!$G$8:$AL$1008,6,0),""),"")</f>
        <v/>
      </c>
      <c r="W292" s="897"/>
      <c r="X292" s="897"/>
      <c r="Y292" s="884" t="str">
        <f>IFERROR(IF($O292&gt;=1,VLOOKUP($B292,'R-6'!$G$8:$AL$1008,8,0),""),"")</f>
        <v/>
      </c>
      <c r="Z292" s="898"/>
      <c r="AA292" s="544" t="str">
        <f>IFERROR(IF($O292&gt;=1,VLOOKUP($B292,'R-6'!$G$8:$AL$1008,28,0),""),"")</f>
        <v/>
      </c>
      <c r="AB292" s="545"/>
      <c r="AC292" s="849"/>
      <c r="AD292" s="883"/>
      <c r="AE292" s="884"/>
      <c r="AF292" s="885"/>
      <c r="AG292" s="883"/>
      <c r="AH292" s="884"/>
      <c r="AI292" s="885"/>
      <c r="AJ292" s="241">
        <f t="shared" si="178"/>
        <v>0</v>
      </c>
      <c r="AK292" s="894">
        <f>IFERROR(IF($AJ292&gt;=1,VLOOKUP($C292,'R-7'!$H$9:$AD$1008,2,0),0),0)</f>
        <v>0</v>
      </c>
      <c r="AL292" s="895"/>
      <c r="AM292" s="896"/>
      <c r="AN292" s="846" t="str">
        <f>IFERROR(IF($AJ292&gt;=1,VLOOKUP($C292,'R-7'!$H$9:$AD$1008,4,0),""),"")</f>
        <v/>
      </c>
      <c r="AO292" s="847"/>
      <c r="AP292" s="848"/>
      <c r="AQ292" s="241" t="str">
        <f>IFERROR(IF($AJ292&gt;=1,VLOOKUP($C292,'R-7'!$H$9:$AD$1008,6,0),""),"")</f>
        <v/>
      </c>
      <c r="AR292" s="883" t="str">
        <f>IFERROR(IF($AJ292&gt;=1,VLOOKUP($C292,'R-7'!$H$9:$AD$1008,7,0),""),"")</f>
        <v/>
      </c>
      <c r="AS292" s="885"/>
      <c r="AT292" s="846" t="str">
        <f>IFERROR(IF($AJ292&gt;=1,VLOOKUP($C292,'R-7'!$H$9:$AD$1008,9,0),""),"")</f>
        <v/>
      </c>
      <c r="AU292" s="847"/>
      <c r="AV292" s="848"/>
      <c r="AW292" s="844" t="str">
        <f>IFERROR(IF($AJ292&gt;=1,VLOOKUP($C292,'R-7'!$H$9:$AD$1008,14,0),""),"")</f>
        <v/>
      </c>
      <c r="AX292" s="844"/>
      <c r="AY292" s="844"/>
      <c r="AZ292" s="844"/>
      <c r="BA292" s="844"/>
      <c r="BB292" s="844"/>
      <c r="BC292" s="844"/>
      <c r="BD292" s="844"/>
      <c r="BE292" s="241">
        <f t="shared" si="179"/>
        <v>0</v>
      </c>
      <c r="BF292" s="845">
        <f>IFERROR(IF($BE292&gt;=1,VLOOKUP($D292,'R-8'!$G$13:$AG$1012,2,0),0),0)</f>
        <v>0</v>
      </c>
      <c r="BG292" s="845"/>
      <c r="BH292" s="845"/>
      <c r="BI292" s="846" t="str">
        <f>IFERROR(IF($BE292&gt;=1,VLOOKUP($D292,'R-8'!$G$13:$AG$1012,3,0),""),"")</f>
        <v/>
      </c>
      <c r="BJ292" s="847"/>
      <c r="BK292" s="847"/>
      <c r="BL292" s="848"/>
      <c r="BM292" s="844" t="str">
        <f>IFERROR(IF($BE292&gt;=1,VLOOKUP($D292,'R-8'!$G$13:$AG$1012,5,0),""),"")</f>
        <v/>
      </c>
      <c r="BN292" s="844"/>
      <c r="BO292" s="844" t="str">
        <f>IFERROR(IF($BE292&gt;=1,VLOOKUP($D292,'R-8'!$G$13:$AG$1012,6,0),""),"")</f>
        <v/>
      </c>
      <c r="BP292" s="844"/>
      <c r="BQ292" s="846" t="str">
        <f>IFERROR(IF($BE292&gt;=1,VLOOKUP($D292,'R-8'!$G$13:$AG$1012,2,0),""),"")</f>
        <v/>
      </c>
      <c r="BR292" s="847"/>
      <c r="BS292" s="848"/>
      <c r="BT292" s="844"/>
      <c r="BU292" s="844"/>
      <c r="BV292" s="844"/>
      <c r="BW292" s="844"/>
      <c r="BX292" s="844"/>
      <c r="BY292" s="844"/>
      <c r="BZ292" s="241">
        <f t="shared" si="180"/>
        <v>0</v>
      </c>
      <c r="CA292" s="845">
        <f>IFERROR(IF($BZ292&gt;=1,VLOOKUP($E292,'R-8क'!$G$10:$AA$1009,2,0),0),0)</f>
        <v>0</v>
      </c>
      <c r="CB292" s="845"/>
      <c r="CC292" s="845"/>
      <c r="CD292" s="846" t="str">
        <f>IFERROR(IF($BZ292&gt;=1,VLOOKUP($E292,'R-8क'!$G$10:$AA$1009,3,0),""),"")</f>
        <v/>
      </c>
      <c r="CE292" s="847"/>
      <c r="CF292" s="848"/>
      <c r="CG292" s="846" t="str">
        <f>IFERROR(IF($BZ292&gt;=1,VLOOKUP($E292,'R-8क'!$G$10:$AA$1009,4,0),""),"")</f>
        <v/>
      </c>
      <c r="CH292" s="847"/>
      <c r="CI292" s="847"/>
      <c r="CJ292" s="848"/>
      <c r="CK292" s="242" t="str">
        <f>IFERROR(IF($BZ292&gt;=1,VLOOKUP($E292,'R-8क'!$G$10:$AA$1009,6,0),""),"")</f>
        <v/>
      </c>
      <c r="CL292" s="243" t="str">
        <f>IFERROR(IF($BZ292&gt;=1,VLOOKUP($E292,'R-8क'!$G$10:$AA$1009,7,0),""),"")</f>
        <v/>
      </c>
      <c r="CM292" s="544" t="str">
        <f>IFERROR(IF($BZ292&gt;=1,VLOOKUP($E292,'R-8क'!$G$10:$AA$1009,8,0),""),"")</f>
        <v/>
      </c>
      <c r="CN292" s="545"/>
      <c r="CO292" s="849"/>
      <c r="CP292" s="850" t="str">
        <f>IFERROR(IF($BZ292&gt;=1,VLOOKUP($E292,'R-8क'!$G$10:$AA$1009,16,0),""),"")</f>
        <v/>
      </c>
      <c r="CQ292" s="850"/>
      <c r="CR292" s="850"/>
      <c r="CS292" s="851"/>
      <c r="CT292" s="851"/>
      <c r="CU292" s="31"/>
      <c r="CV292" s="31"/>
      <c r="CW292" s="31"/>
      <c r="CX292" s="31"/>
      <c r="CY292" s="31"/>
      <c r="CZ292" s="31"/>
      <c r="DA292" s="31"/>
      <c r="DB292" s="31"/>
      <c r="DC292" s="31"/>
      <c r="DD292" s="31"/>
      <c r="DE292" s="31"/>
      <c r="DF292" s="31"/>
      <c r="DG292" s="31"/>
      <c r="DH292" s="31"/>
      <c r="DI292" s="31"/>
      <c r="DJ292" s="31"/>
      <c r="DK292" s="31"/>
      <c r="DL292" s="31"/>
      <c r="DM292" s="31"/>
      <c r="DN292" s="31"/>
      <c r="DO292" s="31"/>
    </row>
    <row r="293" spans="1:119" ht="24" customHeight="1" x14ac:dyDescent="0.25">
      <c r="A293" s="4">
        <f t="shared" si="176"/>
        <v>144</v>
      </c>
      <c r="B293" s="4">
        <f>IFERROR(IF($A$5&gt;=A293,SMALL('R-6'!$F$8:$F$1008,$A$6+A293),0),0)</f>
        <v>0</v>
      </c>
      <c r="C293" s="4">
        <f>IFERROR(IF(B$5&gt;=$A293,SMALL('R-7'!$G$9:$G$1008,B$6+$A293),0),0)</f>
        <v>0</v>
      </c>
      <c r="D293" s="4">
        <f>IFERROR(IF(C$5&gt;=$A293,SMALL('R-8'!$F$13:$F$1012,C$6+$A293),0),0)</f>
        <v>0</v>
      </c>
      <c r="E293" s="4">
        <f>IFERROR(IF(D$5&gt;=$A293,SMALL('R-8क'!$F$10:$F$1009,D$6+$A293),0),0)</f>
        <v>0</v>
      </c>
      <c r="F293" s="4">
        <f t="shared" si="167"/>
        <v>0</v>
      </c>
      <c r="G293" s="4">
        <f t="shared" si="173"/>
        <v>0</v>
      </c>
      <c r="H293" s="4">
        <f t="shared" si="174"/>
        <v>0</v>
      </c>
      <c r="I293" s="4">
        <f t="shared" si="175"/>
        <v>0</v>
      </c>
      <c r="O293" s="241">
        <f t="shared" si="177"/>
        <v>0</v>
      </c>
      <c r="P293" s="894">
        <f>IFERROR(IF($O293&gt;=1,VLOOKUP($B293,'R-6'!$G$8:$AL$1008,2,0),0),0)</f>
        <v>0</v>
      </c>
      <c r="Q293" s="895"/>
      <c r="R293" s="896"/>
      <c r="S293" s="846" t="str">
        <f>IFERROR(IF($O293&gt;=1,VLOOKUP($B293,'R-6'!$G$8:$AL$1008,4,0),""),"")</f>
        <v/>
      </c>
      <c r="T293" s="847"/>
      <c r="U293" s="848"/>
      <c r="V293" s="846" t="str">
        <f>IFERROR(IF($O293&gt;=1,VLOOKUP($B293,'R-6'!$G$8:$AL$1008,6,0),""),"")</f>
        <v/>
      </c>
      <c r="W293" s="897"/>
      <c r="X293" s="897"/>
      <c r="Y293" s="884" t="str">
        <f>IFERROR(IF($O293&gt;=1,VLOOKUP($B293,'R-6'!$G$8:$AL$1008,8,0),""),"")</f>
        <v/>
      </c>
      <c r="Z293" s="898"/>
      <c r="AA293" s="544" t="str">
        <f>IFERROR(IF($O293&gt;=1,VLOOKUP($B293,'R-6'!$G$8:$AL$1008,28,0),""),"")</f>
        <v/>
      </c>
      <c r="AB293" s="545"/>
      <c r="AC293" s="849"/>
      <c r="AD293" s="883"/>
      <c r="AE293" s="884"/>
      <c r="AF293" s="885"/>
      <c r="AG293" s="883"/>
      <c r="AH293" s="884"/>
      <c r="AI293" s="885"/>
      <c r="AJ293" s="241">
        <f t="shared" si="178"/>
        <v>0</v>
      </c>
      <c r="AK293" s="894">
        <f>IFERROR(IF($AJ293&gt;=1,VLOOKUP($C293,'R-7'!$H$9:$AD$1008,2,0),0),0)</f>
        <v>0</v>
      </c>
      <c r="AL293" s="895"/>
      <c r="AM293" s="896"/>
      <c r="AN293" s="846" t="str">
        <f>IFERROR(IF($AJ293&gt;=1,VLOOKUP($C293,'R-7'!$H$9:$AD$1008,4,0),""),"")</f>
        <v/>
      </c>
      <c r="AO293" s="847"/>
      <c r="AP293" s="848"/>
      <c r="AQ293" s="241" t="str">
        <f>IFERROR(IF($AJ293&gt;=1,VLOOKUP($C293,'R-7'!$H$9:$AD$1008,6,0),""),"")</f>
        <v/>
      </c>
      <c r="AR293" s="883" t="str">
        <f>IFERROR(IF($AJ293&gt;=1,VLOOKUP($C293,'R-7'!$H$9:$AD$1008,7,0),""),"")</f>
        <v/>
      </c>
      <c r="AS293" s="885"/>
      <c r="AT293" s="846" t="str">
        <f>IFERROR(IF($AJ293&gt;=1,VLOOKUP($C293,'R-7'!$H$9:$AD$1008,9,0),""),"")</f>
        <v/>
      </c>
      <c r="AU293" s="847"/>
      <c r="AV293" s="848"/>
      <c r="AW293" s="844" t="str">
        <f>IFERROR(IF($AJ293&gt;=1,VLOOKUP($C293,'R-7'!$H$9:$AD$1008,14,0),""),"")</f>
        <v/>
      </c>
      <c r="AX293" s="844"/>
      <c r="AY293" s="844"/>
      <c r="AZ293" s="844"/>
      <c r="BA293" s="844"/>
      <c r="BB293" s="844"/>
      <c r="BC293" s="844"/>
      <c r="BD293" s="844"/>
      <c r="BE293" s="241">
        <f t="shared" si="179"/>
        <v>0</v>
      </c>
      <c r="BF293" s="845">
        <f>IFERROR(IF($BE293&gt;=1,VLOOKUP($D293,'R-8'!$G$13:$AG$1012,2,0),0),0)</f>
        <v>0</v>
      </c>
      <c r="BG293" s="845"/>
      <c r="BH293" s="845"/>
      <c r="BI293" s="846" t="str">
        <f>IFERROR(IF($BE293&gt;=1,VLOOKUP($D293,'R-8'!$G$13:$AG$1012,3,0),""),"")</f>
        <v/>
      </c>
      <c r="BJ293" s="847"/>
      <c r="BK293" s="847"/>
      <c r="BL293" s="848"/>
      <c r="BM293" s="844" t="str">
        <f>IFERROR(IF($BE293&gt;=1,VLOOKUP($D293,'R-8'!$G$13:$AG$1012,5,0),""),"")</f>
        <v/>
      </c>
      <c r="BN293" s="844"/>
      <c r="BO293" s="844" t="str">
        <f>IFERROR(IF($BE293&gt;=1,VLOOKUP($D293,'R-8'!$G$13:$AG$1012,6,0),""),"")</f>
        <v/>
      </c>
      <c r="BP293" s="844"/>
      <c r="BQ293" s="846" t="str">
        <f>IFERROR(IF($BE293&gt;=1,VLOOKUP($D293,'R-8'!$G$13:$AG$1012,2,0),""),"")</f>
        <v/>
      </c>
      <c r="BR293" s="847"/>
      <c r="BS293" s="848"/>
      <c r="BT293" s="844"/>
      <c r="BU293" s="844"/>
      <c r="BV293" s="844"/>
      <c r="BW293" s="844"/>
      <c r="BX293" s="844"/>
      <c r="BY293" s="844"/>
      <c r="BZ293" s="241">
        <f t="shared" si="180"/>
        <v>0</v>
      </c>
      <c r="CA293" s="845">
        <f>IFERROR(IF($BZ293&gt;=1,VLOOKUP($E293,'R-8क'!$G$10:$AA$1009,2,0),0),0)</f>
        <v>0</v>
      </c>
      <c r="CB293" s="845"/>
      <c r="CC293" s="845"/>
      <c r="CD293" s="846" t="str">
        <f>IFERROR(IF($BZ293&gt;=1,VLOOKUP($E293,'R-8क'!$G$10:$AA$1009,3,0),""),"")</f>
        <v/>
      </c>
      <c r="CE293" s="847"/>
      <c r="CF293" s="848"/>
      <c r="CG293" s="846" t="str">
        <f>IFERROR(IF($BZ293&gt;=1,VLOOKUP($E293,'R-8क'!$G$10:$AA$1009,4,0),""),"")</f>
        <v/>
      </c>
      <c r="CH293" s="847"/>
      <c r="CI293" s="847"/>
      <c r="CJ293" s="848"/>
      <c r="CK293" s="242" t="str">
        <f>IFERROR(IF($BZ293&gt;=1,VLOOKUP($E293,'R-8क'!$G$10:$AA$1009,6,0),""),"")</f>
        <v/>
      </c>
      <c r="CL293" s="243" t="str">
        <f>IFERROR(IF($BZ293&gt;=1,VLOOKUP($E293,'R-8क'!$G$10:$AA$1009,7,0),""),"")</f>
        <v/>
      </c>
      <c r="CM293" s="544" t="str">
        <f>IFERROR(IF($BZ293&gt;=1,VLOOKUP($E293,'R-8क'!$G$10:$AA$1009,8,0),""),"")</f>
        <v/>
      </c>
      <c r="CN293" s="545"/>
      <c r="CO293" s="849"/>
      <c r="CP293" s="850" t="str">
        <f>IFERROR(IF($BZ293&gt;=1,VLOOKUP($E293,'R-8क'!$G$10:$AA$1009,16,0),""),"")</f>
        <v/>
      </c>
      <c r="CQ293" s="850"/>
      <c r="CR293" s="850"/>
      <c r="CS293" s="851"/>
      <c r="CT293" s="851"/>
      <c r="CU293" s="31"/>
      <c r="CV293" s="31"/>
      <c r="CW293" s="31"/>
      <c r="CX293" s="31"/>
      <c r="CY293" s="31"/>
      <c r="CZ293" s="31"/>
      <c r="DA293" s="31"/>
      <c r="DB293" s="31"/>
      <c r="DC293" s="31"/>
      <c r="DD293" s="31"/>
      <c r="DE293" s="31"/>
      <c r="DF293" s="31"/>
      <c r="DG293" s="31"/>
      <c r="DH293" s="31"/>
      <c r="DI293" s="31"/>
      <c r="DJ293" s="31"/>
      <c r="DK293" s="31"/>
      <c r="DL293" s="31"/>
      <c r="DM293" s="31"/>
      <c r="DN293" s="31"/>
      <c r="DO293" s="31"/>
    </row>
    <row r="294" spans="1:119" ht="24" customHeight="1" x14ac:dyDescent="0.25">
      <c r="A294" s="4">
        <f t="shared" si="176"/>
        <v>145</v>
      </c>
      <c r="B294" s="4">
        <f>IFERROR(IF($A$5&gt;=A294,SMALL('R-6'!$F$8:$F$1008,$A$6+A294),0),0)</f>
        <v>0</v>
      </c>
      <c r="C294" s="4">
        <f>IFERROR(IF(B$5&gt;=$A294,SMALL('R-7'!$G$9:$G$1008,B$6+$A294),0),0)</f>
        <v>0</v>
      </c>
      <c r="D294" s="4">
        <f>IFERROR(IF(C$5&gt;=$A294,SMALL('R-8'!$F$13:$F$1012,C$6+$A294),0),0)</f>
        <v>0</v>
      </c>
      <c r="E294" s="4">
        <f>IFERROR(IF(D$5&gt;=$A294,SMALL('R-8क'!$F$10:$F$1009,D$6+$A294),0),0)</f>
        <v>0</v>
      </c>
      <c r="F294" s="4">
        <f t="shared" si="167"/>
        <v>0</v>
      </c>
      <c r="G294" s="4">
        <f t="shared" si="173"/>
        <v>0</v>
      </c>
      <c r="H294" s="4">
        <f t="shared" si="174"/>
        <v>0</v>
      </c>
      <c r="I294" s="4">
        <f t="shared" si="175"/>
        <v>0</v>
      </c>
      <c r="O294" s="241">
        <f t="shared" si="177"/>
        <v>0</v>
      </c>
      <c r="P294" s="894">
        <f>IFERROR(IF($O294&gt;=1,VLOOKUP($B294,'R-6'!$G$8:$AL$1008,2,0),0),0)</f>
        <v>0</v>
      </c>
      <c r="Q294" s="895"/>
      <c r="R294" s="896"/>
      <c r="S294" s="846" t="str">
        <f>IFERROR(IF($O294&gt;=1,VLOOKUP($B294,'R-6'!$G$8:$AL$1008,4,0),""),"")</f>
        <v/>
      </c>
      <c r="T294" s="847"/>
      <c r="U294" s="848"/>
      <c r="V294" s="846" t="str">
        <f>IFERROR(IF($O294&gt;=1,VLOOKUP($B294,'R-6'!$G$8:$AL$1008,6,0),""),"")</f>
        <v/>
      </c>
      <c r="W294" s="897"/>
      <c r="X294" s="897"/>
      <c r="Y294" s="884" t="str">
        <f>IFERROR(IF($O294&gt;=1,VLOOKUP($B294,'R-6'!$G$8:$AL$1008,8,0),""),"")</f>
        <v/>
      </c>
      <c r="Z294" s="898"/>
      <c r="AA294" s="544" t="str">
        <f>IFERROR(IF($O294&gt;=1,VLOOKUP($B294,'R-6'!$G$8:$AL$1008,28,0),""),"")</f>
        <v/>
      </c>
      <c r="AB294" s="545"/>
      <c r="AC294" s="849"/>
      <c r="AD294" s="883"/>
      <c r="AE294" s="884"/>
      <c r="AF294" s="885"/>
      <c r="AG294" s="883"/>
      <c r="AH294" s="884"/>
      <c r="AI294" s="885"/>
      <c r="AJ294" s="241">
        <f t="shared" si="178"/>
        <v>0</v>
      </c>
      <c r="AK294" s="894">
        <f>IFERROR(IF($AJ294&gt;=1,VLOOKUP($C294,'R-7'!$H$9:$AD$1008,2,0),0),0)</f>
        <v>0</v>
      </c>
      <c r="AL294" s="895"/>
      <c r="AM294" s="896"/>
      <c r="AN294" s="846" t="str">
        <f>IFERROR(IF($AJ294&gt;=1,VLOOKUP($C294,'R-7'!$H$9:$AD$1008,4,0),""),"")</f>
        <v/>
      </c>
      <c r="AO294" s="847"/>
      <c r="AP294" s="848"/>
      <c r="AQ294" s="241" t="str">
        <f>IFERROR(IF($AJ294&gt;=1,VLOOKUP($C294,'R-7'!$H$9:$AD$1008,6,0),""),"")</f>
        <v/>
      </c>
      <c r="AR294" s="883" t="str">
        <f>IFERROR(IF($AJ294&gt;=1,VLOOKUP($C294,'R-7'!$H$9:$AD$1008,7,0),""),"")</f>
        <v/>
      </c>
      <c r="AS294" s="885"/>
      <c r="AT294" s="846" t="str">
        <f>IFERROR(IF($AJ294&gt;=1,VLOOKUP($C294,'R-7'!$H$9:$AD$1008,9,0),""),"")</f>
        <v/>
      </c>
      <c r="AU294" s="847"/>
      <c r="AV294" s="848"/>
      <c r="AW294" s="844" t="str">
        <f>IFERROR(IF($AJ294&gt;=1,VLOOKUP($C294,'R-7'!$H$9:$AD$1008,14,0),""),"")</f>
        <v/>
      </c>
      <c r="AX294" s="844"/>
      <c r="AY294" s="844"/>
      <c r="AZ294" s="844"/>
      <c r="BA294" s="844"/>
      <c r="BB294" s="844"/>
      <c r="BC294" s="844"/>
      <c r="BD294" s="844"/>
      <c r="BE294" s="241">
        <f t="shared" si="179"/>
        <v>0</v>
      </c>
      <c r="BF294" s="845">
        <f>IFERROR(IF($BE294&gt;=1,VLOOKUP($D294,'R-8'!$G$13:$AG$1012,2,0),0),0)</f>
        <v>0</v>
      </c>
      <c r="BG294" s="845"/>
      <c r="BH294" s="845"/>
      <c r="BI294" s="846" t="str">
        <f>IFERROR(IF($BE294&gt;=1,VLOOKUP($D294,'R-8'!$G$13:$AG$1012,3,0),""),"")</f>
        <v/>
      </c>
      <c r="BJ294" s="847"/>
      <c r="BK294" s="847"/>
      <c r="BL294" s="848"/>
      <c r="BM294" s="844" t="str">
        <f>IFERROR(IF($BE294&gt;=1,VLOOKUP($D294,'R-8'!$G$13:$AG$1012,5,0),""),"")</f>
        <v/>
      </c>
      <c r="BN294" s="844"/>
      <c r="BO294" s="844" t="str">
        <f>IFERROR(IF($BE294&gt;=1,VLOOKUP($D294,'R-8'!$G$13:$AG$1012,6,0),""),"")</f>
        <v/>
      </c>
      <c r="BP294" s="844"/>
      <c r="BQ294" s="846" t="str">
        <f>IFERROR(IF($BE294&gt;=1,VLOOKUP($D294,'R-8'!$G$13:$AG$1012,2,0),""),"")</f>
        <v/>
      </c>
      <c r="BR294" s="847"/>
      <c r="BS294" s="848"/>
      <c r="BT294" s="844"/>
      <c r="BU294" s="844"/>
      <c r="BV294" s="844"/>
      <c r="BW294" s="844"/>
      <c r="BX294" s="844"/>
      <c r="BY294" s="844"/>
      <c r="BZ294" s="241">
        <f t="shared" si="180"/>
        <v>0</v>
      </c>
      <c r="CA294" s="845">
        <f>IFERROR(IF($BZ294&gt;=1,VLOOKUP($E294,'R-8क'!$G$10:$AA$1009,2,0),0),0)</f>
        <v>0</v>
      </c>
      <c r="CB294" s="845"/>
      <c r="CC294" s="845"/>
      <c r="CD294" s="846" t="str">
        <f>IFERROR(IF($BZ294&gt;=1,VLOOKUP($E294,'R-8क'!$G$10:$AA$1009,3,0),""),"")</f>
        <v/>
      </c>
      <c r="CE294" s="847"/>
      <c r="CF294" s="848"/>
      <c r="CG294" s="846" t="str">
        <f>IFERROR(IF($BZ294&gt;=1,VLOOKUP($E294,'R-8क'!$G$10:$AA$1009,4,0),""),"")</f>
        <v/>
      </c>
      <c r="CH294" s="847"/>
      <c r="CI294" s="847"/>
      <c r="CJ294" s="848"/>
      <c r="CK294" s="242" t="str">
        <f>IFERROR(IF($BZ294&gt;=1,VLOOKUP($E294,'R-8क'!$G$10:$AA$1009,6,0),""),"")</f>
        <v/>
      </c>
      <c r="CL294" s="243" t="str">
        <f>IFERROR(IF($BZ294&gt;=1,VLOOKUP($E294,'R-8क'!$G$10:$AA$1009,7,0),""),"")</f>
        <v/>
      </c>
      <c r="CM294" s="544" t="str">
        <f>IFERROR(IF($BZ294&gt;=1,VLOOKUP($E294,'R-8क'!$G$10:$AA$1009,8,0),""),"")</f>
        <v/>
      </c>
      <c r="CN294" s="545"/>
      <c r="CO294" s="849"/>
      <c r="CP294" s="850" t="str">
        <f>IFERROR(IF($BZ294&gt;=1,VLOOKUP($E294,'R-8क'!$G$10:$AA$1009,16,0),""),"")</f>
        <v/>
      </c>
      <c r="CQ294" s="850"/>
      <c r="CR294" s="850"/>
      <c r="CS294" s="851"/>
      <c r="CT294" s="851"/>
      <c r="CU294" s="31"/>
      <c r="CV294" s="31"/>
      <c r="CW294" s="31"/>
      <c r="CX294" s="31"/>
      <c r="CY294" s="31"/>
      <c r="CZ294" s="31"/>
      <c r="DA294" s="31"/>
      <c r="DB294" s="31"/>
      <c r="DC294" s="31"/>
      <c r="DD294" s="31"/>
      <c r="DE294" s="31"/>
      <c r="DF294" s="31"/>
      <c r="DG294" s="31"/>
      <c r="DH294" s="31"/>
      <c r="DI294" s="31"/>
      <c r="DJ294" s="31"/>
      <c r="DK294" s="31"/>
      <c r="DL294" s="31"/>
      <c r="DM294" s="31"/>
      <c r="DN294" s="31"/>
      <c r="DO294" s="31"/>
    </row>
    <row r="295" spans="1:119" ht="24" customHeight="1" x14ac:dyDescent="0.25">
      <c r="A295" s="4">
        <f t="shared" si="176"/>
        <v>146</v>
      </c>
      <c r="B295" s="4">
        <f>IFERROR(IF($A$5&gt;=A295,SMALL('R-6'!$F$8:$F$1008,$A$6+A295),0),0)</f>
        <v>0</v>
      </c>
      <c r="C295" s="4">
        <f>IFERROR(IF(B$5&gt;=$A295,SMALL('R-7'!$G$9:$G$1008,B$6+$A295),0),0)</f>
        <v>0</v>
      </c>
      <c r="D295" s="4">
        <f>IFERROR(IF(C$5&gt;=$A295,SMALL('R-8'!$F$13:$F$1012,C$6+$A295),0),0)</f>
        <v>0</v>
      </c>
      <c r="E295" s="4">
        <f>IFERROR(IF(D$5&gt;=$A295,SMALL('R-8क'!$F$10:$F$1009,D$6+$A295),0),0)</f>
        <v>0</v>
      </c>
      <c r="F295" s="4">
        <f t="shared" si="167"/>
        <v>0</v>
      </c>
      <c r="G295" s="4">
        <f t="shared" si="173"/>
        <v>0</v>
      </c>
      <c r="H295" s="4">
        <f t="shared" si="174"/>
        <v>0</v>
      </c>
      <c r="I295" s="4">
        <f t="shared" si="175"/>
        <v>0</v>
      </c>
      <c r="O295" s="241">
        <f t="shared" si="177"/>
        <v>0</v>
      </c>
      <c r="P295" s="894">
        <f>IFERROR(IF($O295&gt;=1,VLOOKUP($B295,'R-6'!$G$8:$AL$1008,2,0),0),0)</f>
        <v>0</v>
      </c>
      <c r="Q295" s="895"/>
      <c r="R295" s="896"/>
      <c r="S295" s="846" t="str">
        <f>IFERROR(IF($O295&gt;=1,VLOOKUP($B295,'R-6'!$G$8:$AL$1008,4,0),""),"")</f>
        <v/>
      </c>
      <c r="T295" s="847"/>
      <c r="U295" s="848"/>
      <c r="V295" s="846" t="str">
        <f>IFERROR(IF($O295&gt;=1,VLOOKUP($B295,'R-6'!$G$8:$AL$1008,6,0),""),"")</f>
        <v/>
      </c>
      <c r="W295" s="897"/>
      <c r="X295" s="897"/>
      <c r="Y295" s="884" t="str">
        <f>IFERROR(IF($O295&gt;=1,VLOOKUP($B295,'R-6'!$G$8:$AL$1008,8,0),""),"")</f>
        <v/>
      </c>
      <c r="Z295" s="898"/>
      <c r="AA295" s="544" t="str">
        <f>IFERROR(IF($O295&gt;=1,VLOOKUP($B295,'R-6'!$G$8:$AL$1008,28,0),""),"")</f>
        <v/>
      </c>
      <c r="AB295" s="545"/>
      <c r="AC295" s="849"/>
      <c r="AD295" s="883"/>
      <c r="AE295" s="884"/>
      <c r="AF295" s="885"/>
      <c r="AG295" s="883"/>
      <c r="AH295" s="884"/>
      <c r="AI295" s="885"/>
      <c r="AJ295" s="241">
        <f t="shared" si="178"/>
        <v>0</v>
      </c>
      <c r="AK295" s="894">
        <f>IFERROR(IF($AJ295&gt;=1,VLOOKUP($C295,'R-7'!$H$9:$AD$1008,2,0),0),0)</f>
        <v>0</v>
      </c>
      <c r="AL295" s="895"/>
      <c r="AM295" s="896"/>
      <c r="AN295" s="846" t="str">
        <f>IFERROR(IF($AJ295&gt;=1,VLOOKUP($C295,'R-7'!$H$9:$AD$1008,4,0),""),"")</f>
        <v/>
      </c>
      <c r="AO295" s="847"/>
      <c r="AP295" s="848"/>
      <c r="AQ295" s="241" t="str">
        <f>IFERROR(IF($AJ295&gt;=1,VLOOKUP($C295,'R-7'!$H$9:$AD$1008,6,0),""),"")</f>
        <v/>
      </c>
      <c r="AR295" s="883" t="str">
        <f>IFERROR(IF($AJ295&gt;=1,VLOOKUP($C295,'R-7'!$H$9:$AD$1008,7,0),""),"")</f>
        <v/>
      </c>
      <c r="AS295" s="885"/>
      <c r="AT295" s="846" t="str">
        <f>IFERROR(IF($AJ295&gt;=1,VLOOKUP($C295,'R-7'!$H$9:$AD$1008,9,0),""),"")</f>
        <v/>
      </c>
      <c r="AU295" s="847"/>
      <c r="AV295" s="848"/>
      <c r="AW295" s="844" t="str">
        <f>IFERROR(IF($AJ295&gt;=1,VLOOKUP($C295,'R-7'!$H$9:$AD$1008,14,0),""),"")</f>
        <v/>
      </c>
      <c r="AX295" s="844"/>
      <c r="AY295" s="844"/>
      <c r="AZ295" s="844"/>
      <c r="BA295" s="844"/>
      <c r="BB295" s="844"/>
      <c r="BC295" s="844"/>
      <c r="BD295" s="844"/>
      <c r="BE295" s="241">
        <f t="shared" si="179"/>
        <v>0</v>
      </c>
      <c r="BF295" s="845">
        <f>IFERROR(IF($BE295&gt;=1,VLOOKUP($D295,'R-8'!$G$13:$AG$1012,2,0),0),0)</f>
        <v>0</v>
      </c>
      <c r="BG295" s="845"/>
      <c r="BH295" s="845"/>
      <c r="BI295" s="846" t="str">
        <f>IFERROR(IF($BE295&gt;=1,VLOOKUP($D295,'R-8'!$G$13:$AG$1012,3,0),""),"")</f>
        <v/>
      </c>
      <c r="BJ295" s="847"/>
      <c r="BK295" s="847"/>
      <c r="BL295" s="848"/>
      <c r="BM295" s="844" t="str">
        <f>IFERROR(IF($BE295&gt;=1,VLOOKUP($D295,'R-8'!$G$13:$AG$1012,5,0),""),"")</f>
        <v/>
      </c>
      <c r="BN295" s="844"/>
      <c r="BO295" s="844" t="str">
        <f>IFERROR(IF($BE295&gt;=1,VLOOKUP($D295,'R-8'!$G$13:$AG$1012,6,0),""),"")</f>
        <v/>
      </c>
      <c r="BP295" s="844"/>
      <c r="BQ295" s="846" t="str">
        <f>IFERROR(IF($BE295&gt;=1,VLOOKUP($D295,'R-8'!$G$13:$AG$1012,2,0),""),"")</f>
        <v/>
      </c>
      <c r="BR295" s="847"/>
      <c r="BS295" s="848"/>
      <c r="BT295" s="844"/>
      <c r="BU295" s="844"/>
      <c r="BV295" s="844"/>
      <c r="BW295" s="844"/>
      <c r="BX295" s="844"/>
      <c r="BY295" s="844"/>
      <c r="BZ295" s="241">
        <f t="shared" si="180"/>
        <v>0</v>
      </c>
      <c r="CA295" s="845">
        <f>IFERROR(IF($BZ295&gt;=1,VLOOKUP($E295,'R-8क'!$G$10:$AA$1009,2,0),0),0)</f>
        <v>0</v>
      </c>
      <c r="CB295" s="845"/>
      <c r="CC295" s="845"/>
      <c r="CD295" s="846" t="str">
        <f>IFERROR(IF($BZ295&gt;=1,VLOOKUP($E295,'R-8क'!$G$10:$AA$1009,3,0),""),"")</f>
        <v/>
      </c>
      <c r="CE295" s="847"/>
      <c r="CF295" s="848"/>
      <c r="CG295" s="846" t="str">
        <f>IFERROR(IF($BZ295&gt;=1,VLOOKUP($E295,'R-8क'!$G$10:$AA$1009,4,0),""),"")</f>
        <v/>
      </c>
      <c r="CH295" s="847"/>
      <c r="CI295" s="847"/>
      <c r="CJ295" s="848"/>
      <c r="CK295" s="242" t="str">
        <f>IFERROR(IF($BZ295&gt;=1,VLOOKUP($E295,'R-8क'!$G$10:$AA$1009,6,0),""),"")</f>
        <v/>
      </c>
      <c r="CL295" s="243" t="str">
        <f>IFERROR(IF($BZ295&gt;=1,VLOOKUP($E295,'R-8क'!$G$10:$AA$1009,7,0),""),"")</f>
        <v/>
      </c>
      <c r="CM295" s="544" t="str">
        <f>IFERROR(IF($BZ295&gt;=1,VLOOKUP($E295,'R-8क'!$G$10:$AA$1009,8,0),""),"")</f>
        <v/>
      </c>
      <c r="CN295" s="545"/>
      <c r="CO295" s="849"/>
      <c r="CP295" s="850" t="str">
        <f>IFERROR(IF($BZ295&gt;=1,VLOOKUP($E295,'R-8क'!$G$10:$AA$1009,16,0),""),"")</f>
        <v/>
      </c>
      <c r="CQ295" s="850"/>
      <c r="CR295" s="850"/>
      <c r="CS295" s="851"/>
      <c r="CT295" s="851"/>
      <c r="CU295" s="31"/>
      <c r="CV295" s="31"/>
      <c r="CW295" s="31"/>
      <c r="CX295" s="31"/>
      <c r="CY295" s="31"/>
      <c r="CZ295" s="31"/>
      <c r="DA295" s="31"/>
      <c r="DB295" s="31"/>
      <c r="DC295" s="31"/>
      <c r="DD295" s="31"/>
      <c r="DE295" s="31"/>
      <c r="DF295" s="31"/>
      <c r="DG295" s="31"/>
      <c r="DH295" s="31"/>
      <c r="DI295" s="31"/>
      <c r="DJ295" s="31"/>
      <c r="DK295" s="31"/>
      <c r="DL295" s="31"/>
      <c r="DM295" s="31"/>
      <c r="DN295" s="31"/>
      <c r="DO295" s="31"/>
    </row>
    <row r="296" spans="1:119" ht="24" customHeight="1" x14ac:dyDescent="0.25">
      <c r="A296" s="4">
        <f t="shared" si="176"/>
        <v>147</v>
      </c>
      <c r="B296" s="4">
        <f>IFERROR(IF($A$5&gt;=A296,SMALL('R-6'!$F$8:$F$1008,$A$6+A296),0),0)</f>
        <v>0</v>
      </c>
      <c r="C296" s="4">
        <f>IFERROR(IF(B$5&gt;=$A296,SMALL('R-7'!$G$9:$G$1008,B$6+$A296),0),0)</f>
        <v>0</v>
      </c>
      <c r="D296" s="4">
        <f>IFERROR(IF(C$5&gt;=$A296,SMALL('R-8'!$F$13:$F$1012,C$6+$A296),0),0)</f>
        <v>0</v>
      </c>
      <c r="E296" s="4">
        <f>IFERROR(IF(D$5&gt;=$A296,SMALL('R-8क'!$F$10:$F$1009,D$6+$A296),0),0)</f>
        <v>0</v>
      </c>
      <c r="F296" s="4">
        <f t="shared" si="167"/>
        <v>0</v>
      </c>
      <c r="G296" s="4">
        <f t="shared" si="173"/>
        <v>0</v>
      </c>
      <c r="H296" s="4">
        <f t="shared" si="174"/>
        <v>0</v>
      </c>
      <c r="I296" s="4">
        <f t="shared" si="175"/>
        <v>0</v>
      </c>
      <c r="O296" s="241">
        <f t="shared" si="177"/>
        <v>0</v>
      </c>
      <c r="P296" s="894">
        <f>IFERROR(IF($O296&gt;=1,VLOOKUP($B296,'R-6'!$G$8:$AL$1008,2,0),0),0)</f>
        <v>0</v>
      </c>
      <c r="Q296" s="895"/>
      <c r="R296" s="896"/>
      <c r="S296" s="846" t="str">
        <f>IFERROR(IF($O296&gt;=1,VLOOKUP($B296,'R-6'!$G$8:$AL$1008,4,0),""),"")</f>
        <v/>
      </c>
      <c r="T296" s="847"/>
      <c r="U296" s="848"/>
      <c r="V296" s="846" t="str">
        <f>IFERROR(IF($O296&gt;=1,VLOOKUP($B296,'R-6'!$G$8:$AL$1008,6,0),""),"")</f>
        <v/>
      </c>
      <c r="W296" s="897"/>
      <c r="X296" s="897"/>
      <c r="Y296" s="884" t="str">
        <f>IFERROR(IF($O296&gt;=1,VLOOKUP($B296,'R-6'!$G$8:$AL$1008,8,0),""),"")</f>
        <v/>
      </c>
      <c r="Z296" s="898"/>
      <c r="AA296" s="544" t="str">
        <f>IFERROR(IF($O296&gt;=1,VLOOKUP($B296,'R-6'!$G$8:$AL$1008,28,0),""),"")</f>
        <v/>
      </c>
      <c r="AB296" s="545"/>
      <c r="AC296" s="849"/>
      <c r="AD296" s="883"/>
      <c r="AE296" s="884"/>
      <c r="AF296" s="885"/>
      <c r="AG296" s="883"/>
      <c r="AH296" s="884"/>
      <c r="AI296" s="885"/>
      <c r="AJ296" s="241">
        <f t="shared" si="178"/>
        <v>0</v>
      </c>
      <c r="AK296" s="894">
        <f>IFERROR(IF($AJ296&gt;=1,VLOOKUP($C296,'R-7'!$H$9:$AD$1008,2,0),0),0)</f>
        <v>0</v>
      </c>
      <c r="AL296" s="895"/>
      <c r="AM296" s="896"/>
      <c r="AN296" s="846" t="str">
        <f>IFERROR(IF($AJ296&gt;=1,VLOOKUP($C296,'R-7'!$H$9:$AD$1008,4,0),""),"")</f>
        <v/>
      </c>
      <c r="AO296" s="847"/>
      <c r="AP296" s="848"/>
      <c r="AQ296" s="241" t="str">
        <f>IFERROR(IF($AJ296&gt;=1,VLOOKUP($C296,'R-7'!$H$9:$AD$1008,6,0),""),"")</f>
        <v/>
      </c>
      <c r="AR296" s="883" t="str">
        <f>IFERROR(IF($AJ296&gt;=1,VLOOKUP($C296,'R-7'!$H$9:$AD$1008,7,0),""),"")</f>
        <v/>
      </c>
      <c r="AS296" s="885"/>
      <c r="AT296" s="846" t="str">
        <f>IFERROR(IF($AJ296&gt;=1,VLOOKUP($C296,'R-7'!$H$9:$AD$1008,9,0),""),"")</f>
        <v/>
      </c>
      <c r="AU296" s="847"/>
      <c r="AV296" s="848"/>
      <c r="AW296" s="844" t="str">
        <f>IFERROR(IF($AJ296&gt;=1,VLOOKUP($C296,'R-7'!$H$9:$AD$1008,14,0),""),"")</f>
        <v/>
      </c>
      <c r="AX296" s="844"/>
      <c r="AY296" s="844"/>
      <c r="AZ296" s="844"/>
      <c r="BA296" s="844"/>
      <c r="BB296" s="844"/>
      <c r="BC296" s="844"/>
      <c r="BD296" s="844"/>
      <c r="BE296" s="241">
        <f t="shared" si="179"/>
        <v>0</v>
      </c>
      <c r="BF296" s="845">
        <f>IFERROR(IF($BE296&gt;=1,VLOOKUP($D296,'R-8'!$G$13:$AG$1012,2,0),0),0)</f>
        <v>0</v>
      </c>
      <c r="BG296" s="845"/>
      <c r="BH296" s="845"/>
      <c r="BI296" s="846" t="str">
        <f>IFERROR(IF($BE296&gt;=1,VLOOKUP($D296,'R-8'!$G$13:$AG$1012,3,0),""),"")</f>
        <v/>
      </c>
      <c r="BJ296" s="847"/>
      <c r="BK296" s="847"/>
      <c r="BL296" s="848"/>
      <c r="BM296" s="844" t="str">
        <f>IFERROR(IF($BE296&gt;=1,VLOOKUP($D296,'R-8'!$G$13:$AG$1012,5,0),""),"")</f>
        <v/>
      </c>
      <c r="BN296" s="844"/>
      <c r="BO296" s="844" t="str">
        <f>IFERROR(IF($BE296&gt;=1,VLOOKUP($D296,'R-8'!$G$13:$AG$1012,6,0),""),"")</f>
        <v/>
      </c>
      <c r="BP296" s="844"/>
      <c r="BQ296" s="846" t="str">
        <f>IFERROR(IF($BE296&gt;=1,VLOOKUP($D296,'R-8'!$G$13:$AG$1012,2,0),""),"")</f>
        <v/>
      </c>
      <c r="BR296" s="847"/>
      <c r="BS296" s="848"/>
      <c r="BT296" s="844"/>
      <c r="BU296" s="844"/>
      <c r="BV296" s="844"/>
      <c r="BW296" s="844"/>
      <c r="BX296" s="844"/>
      <c r="BY296" s="844"/>
      <c r="BZ296" s="241">
        <f t="shared" si="180"/>
        <v>0</v>
      </c>
      <c r="CA296" s="845">
        <f>IFERROR(IF($BZ296&gt;=1,VLOOKUP($E296,'R-8क'!$G$10:$AA$1009,2,0),0),0)</f>
        <v>0</v>
      </c>
      <c r="CB296" s="845"/>
      <c r="CC296" s="845"/>
      <c r="CD296" s="846" t="str">
        <f>IFERROR(IF($BZ296&gt;=1,VLOOKUP($E296,'R-8क'!$G$10:$AA$1009,3,0),""),"")</f>
        <v/>
      </c>
      <c r="CE296" s="847"/>
      <c r="CF296" s="848"/>
      <c r="CG296" s="846" t="str">
        <f>IFERROR(IF($BZ296&gt;=1,VLOOKUP($E296,'R-8क'!$G$10:$AA$1009,4,0),""),"")</f>
        <v/>
      </c>
      <c r="CH296" s="847"/>
      <c r="CI296" s="847"/>
      <c r="CJ296" s="848"/>
      <c r="CK296" s="242" t="str">
        <f>IFERROR(IF($BZ296&gt;=1,VLOOKUP($E296,'R-8क'!$G$10:$AA$1009,6,0),""),"")</f>
        <v/>
      </c>
      <c r="CL296" s="243" t="str">
        <f>IFERROR(IF($BZ296&gt;=1,VLOOKUP($E296,'R-8क'!$G$10:$AA$1009,7,0),""),"")</f>
        <v/>
      </c>
      <c r="CM296" s="544" t="str">
        <f>IFERROR(IF($BZ296&gt;=1,VLOOKUP($E296,'R-8क'!$G$10:$AA$1009,8,0),""),"")</f>
        <v/>
      </c>
      <c r="CN296" s="545"/>
      <c r="CO296" s="849"/>
      <c r="CP296" s="850" t="str">
        <f>IFERROR(IF($BZ296&gt;=1,VLOOKUP($E296,'R-8क'!$G$10:$AA$1009,16,0),""),"")</f>
        <v/>
      </c>
      <c r="CQ296" s="850"/>
      <c r="CR296" s="850"/>
      <c r="CS296" s="851"/>
      <c r="CT296" s="851"/>
      <c r="CU296" s="31"/>
      <c r="CV296" s="31"/>
      <c r="CW296" s="31"/>
      <c r="CX296" s="31"/>
      <c r="CY296" s="31"/>
      <c r="CZ296" s="31"/>
      <c r="DA296" s="31"/>
      <c r="DB296" s="31"/>
      <c r="DC296" s="31"/>
      <c r="DD296" s="31"/>
      <c r="DE296" s="31"/>
      <c r="DF296" s="31"/>
      <c r="DG296" s="31"/>
      <c r="DH296" s="31"/>
      <c r="DI296" s="31"/>
      <c r="DJ296" s="31"/>
      <c r="DK296" s="31"/>
      <c r="DL296" s="31"/>
      <c r="DM296" s="31"/>
      <c r="DN296" s="31"/>
      <c r="DO296" s="31"/>
    </row>
    <row r="297" spans="1:119" ht="24" customHeight="1" x14ac:dyDescent="0.25">
      <c r="A297" s="4">
        <f t="shared" si="176"/>
        <v>148</v>
      </c>
      <c r="B297" s="4">
        <f>IFERROR(IF($A$5&gt;=A297,SMALL('R-6'!$F$8:$F$1008,$A$6+A297),0),0)</f>
        <v>0</v>
      </c>
      <c r="C297" s="4">
        <f>IFERROR(IF(B$5&gt;=$A297,SMALL('R-7'!$G$9:$G$1008,B$6+$A297),0),0)</f>
        <v>0</v>
      </c>
      <c r="D297" s="4">
        <f>IFERROR(IF(C$5&gt;=$A297,SMALL('R-8'!$F$13:$F$1012,C$6+$A297),0),0)</f>
        <v>0</v>
      </c>
      <c r="E297" s="4">
        <f>IFERROR(IF(D$5&gt;=$A297,SMALL('R-8क'!$F$10:$F$1009,D$6+$A297),0),0)</f>
        <v>0</v>
      </c>
      <c r="F297" s="4">
        <f t="shared" si="167"/>
        <v>0</v>
      </c>
      <c r="G297" s="4">
        <f t="shared" si="173"/>
        <v>0</v>
      </c>
      <c r="H297" s="4">
        <f t="shared" si="174"/>
        <v>0</v>
      </c>
      <c r="I297" s="4">
        <f t="shared" si="175"/>
        <v>0</v>
      </c>
      <c r="O297" s="241">
        <f t="shared" si="177"/>
        <v>0</v>
      </c>
      <c r="P297" s="894">
        <f>IFERROR(IF($O297&gt;=1,VLOOKUP($B297,'R-6'!$G$8:$AL$1008,2,0),0),0)</f>
        <v>0</v>
      </c>
      <c r="Q297" s="895"/>
      <c r="R297" s="896"/>
      <c r="S297" s="846" t="str">
        <f>IFERROR(IF($O297&gt;=1,VLOOKUP($B297,'R-6'!$G$8:$AL$1008,4,0),""),"")</f>
        <v/>
      </c>
      <c r="T297" s="847"/>
      <c r="U297" s="848"/>
      <c r="V297" s="846" t="str">
        <f>IFERROR(IF($O297&gt;=1,VLOOKUP($B297,'R-6'!$G$8:$AL$1008,6,0),""),"")</f>
        <v/>
      </c>
      <c r="W297" s="897"/>
      <c r="X297" s="897"/>
      <c r="Y297" s="884" t="str">
        <f>IFERROR(IF($O297&gt;=1,VLOOKUP($B297,'R-6'!$G$8:$AL$1008,8,0),""),"")</f>
        <v/>
      </c>
      <c r="Z297" s="898"/>
      <c r="AA297" s="544" t="str">
        <f>IFERROR(IF($O297&gt;=1,VLOOKUP($B297,'R-6'!$G$8:$AL$1008,28,0),""),"")</f>
        <v/>
      </c>
      <c r="AB297" s="545"/>
      <c r="AC297" s="849"/>
      <c r="AD297" s="883"/>
      <c r="AE297" s="884"/>
      <c r="AF297" s="885"/>
      <c r="AG297" s="883"/>
      <c r="AH297" s="884"/>
      <c r="AI297" s="885"/>
      <c r="AJ297" s="241">
        <f t="shared" si="178"/>
        <v>0</v>
      </c>
      <c r="AK297" s="894">
        <f>IFERROR(IF($AJ297&gt;=1,VLOOKUP($C297,'R-7'!$H$9:$AD$1008,2,0),0),0)</f>
        <v>0</v>
      </c>
      <c r="AL297" s="895"/>
      <c r="AM297" s="896"/>
      <c r="AN297" s="846" t="str">
        <f>IFERROR(IF($AJ297&gt;=1,VLOOKUP($C297,'R-7'!$H$9:$AD$1008,4,0),""),"")</f>
        <v/>
      </c>
      <c r="AO297" s="847"/>
      <c r="AP297" s="848"/>
      <c r="AQ297" s="241" t="str">
        <f>IFERROR(IF($AJ297&gt;=1,VLOOKUP($C297,'R-7'!$H$9:$AD$1008,6,0),""),"")</f>
        <v/>
      </c>
      <c r="AR297" s="883" t="str">
        <f>IFERROR(IF($AJ297&gt;=1,VLOOKUP($C297,'R-7'!$H$9:$AD$1008,7,0),""),"")</f>
        <v/>
      </c>
      <c r="AS297" s="885"/>
      <c r="AT297" s="846" t="str">
        <f>IFERROR(IF($AJ297&gt;=1,VLOOKUP($C297,'R-7'!$H$9:$AD$1008,9,0),""),"")</f>
        <v/>
      </c>
      <c r="AU297" s="847"/>
      <c r="AV297" s="848"/>
      <c r="AW297" s="844" t="str">
        <f>IFERROR(IF($AJ297&gt;=1,VLOOKUP($C297,'R-7'!$H$9:$AD$1008,14,0),""),"")</f>
        <v/>
      </c>
      <c r="AX297" s="844"/>
      <c r="AY297" s="844"/>
      <c r="AZ297" s="844"/>
      <c r="BA297" s="844"/>
      <c r="BB297" s="844"/>
      <c r="BC297" s="844"/>
      <c r="BD297" s="844"/>
      <c r="BE297" s="241">
        <f t="shared" si="179"/>
        <v>0</v>
      </c>
      <c r="BF297" s="845">
        <f>IFERROR(IF($BE297&gt;=1,VLOOKUP($D297,'R-8'!$G$13:$AG$1012,2,0),0),0)</f>
        <v>0</v>
      </c>
      <c r="BG297" s="845"/>
      <c r="BH297" s="845"/>
      <c r="BI297" s="846" t="str">
        <f>IFERROR(IF($BE297&gt;=1,VLOOKUP($D297,'R-8'!$G$13:$AG$1012,3,0),""),"")</f>
        <v/>
      </c>
      <c r="BJ297" s="847"/>
      <c r="BK297" s="847"/>
      <c r="BL297" s="848"/>
      <c r="BM297" s="844" t="str">
        <f>IFERROR(IF($BE297&gt;=1,VLOOKUP($D297,'R-8'!$G$13:$AG$1012,5,0),""),"")</f>
        <v/>
      </c>
      <c r="BN297" s="844"/>
      <c r="BO297" s="844" t="str">
        <f>IFERROR(IF($BE297&gt;=1,VLOOKUP($D297,'R-8'!$G$13:$AG$1012,6,0),""),"")</f>
        <v/>
      </c>
      <c r="BP297" s="844"/>
      <c r="BQ297" s="846" t="str">
        <f>IFERROR(IF($BE297&gt;=1,VLOOKUP($D297,'R-8'!$G$13:$AG$1012,2,0),""),"")</f>
        <v/>
      </c>
      <c r="BR297" s="847"/>
      <c r="BS297" s="848"/>
      <c r="BT297" s="844"/>
      <c r="BU297" s="844"/>
      <c r="BV297" s="844"/>
      <c r="BW297" s="844"/>
      <c r="BX297" s="844"/>
      <c r="BY297" s="844"/>
      <c r="BZ297" s="241">
        <f t="shared" si="180"/>
        <v>0</v>
      </c>
      <c r="CA297" s="845">
        <f>IFERROR(IF($BZ297&gt;=1,VLOOKUP($E297,'R-8क'!$G$10:$AA$1009,2,0),0),0)</f>
        <v>0</v>
      </c>
      <c r="CB297" s="845"/>
      <c r="CC297" s="845"/>
      <c r="CD297" s="846" t="str">
        <f>IFERROR(IF($BZ297&gt;=1,VLOOKUP($E297,'R-8क'!$G$10:$AA$1009,3,0),""),"")</f>
        <v/>
      </c>
      <c r="CE297" s="847"/>
      <c r="CF297" s="848"/>
      <c r="CG297" s="846" t="str">
        <f>IFERROR(IF($BZ297&gt;=1,VLOOKUP($E297,'R-8क'!$G$10:$AA$1009,4,0),""),"")</f>
        <v/>
      </c>
      <c r="CH297" s="847"/>
      <c r="CI297" s="847"/>
      <c r="CJ297" s="848"/>
      <c r="CK297" s="242" t="str">
        <f>IFERROR(IF($BZ297&gt;=1,VLOOKUP($E297,'R-8क'!$G$10:$AA$1009,6,0),""),"")</f>
        <v/>
      </c>
      <c r="CL297" s="243" t="str">
        <f>IFERROR(IF($BZ297&gt;=1,VLOOKUP($E297,'R-8क'!$G$10:$AA$1009,7,0),""),"")</f>
        <v/>
      </c>
      <c r="CM297" s="544" t="str">
        <f>IFERROR(IF($BZ297&gt;=1,VLOOKUP($E297,'R-8क'!$G$10:$AA$1009,8,0),""),"")</f>
        <v/>
      </c>
      <c r="CN297" s="545"/>
      <c r="CO297" s="849"/>
      <c r="CP297" s="850" t="str">
        <f>IFERROR(IF($BZ297&gt;=1,VLOOKUP($E297,'R-8क'!$G$10:$AA$1009,16,0),""),"")</f>
        <v/>
      </c>
      <c r="CQ297" s="850"/>
      <c r="CR297" s="850"/>
      <c r="CS297" s="851"/>
      <c r="CT297" s="851"/>
      <c r="CU297" s="31"/>
      <c r="CV297" s="31"/>
      <c r="CW297" s="31"/>
      <c r="CX297" s="31"/>
      <c r="CY297" s="31"/>
      <c r="CZ297" s="31"/>
      <c r="DA297" s="31"/>
      <c r="DB297" s="31"/>
      <c r="DC297" s="31"/>
      <c r="DD297" s="31"/>
      <c r="DE297" s="31"/>
      <c r="DF297" s="31"/>
      <c r="DG297" s="31"/>
      <c r="DH297" s="31"/>
      <c r="DI297" s="31"/>
      <c r="DJ297" s="31"/>
      <c r="DK297" s="31"/>
      <c r="DL297" s="31"/>
      <c r="DM297" s="31"/>
      <c r="DN297" s="31"/>
      <c r="DO297" s="31"/>
    </row>
    <row r="298" spans="1:119" ht="24" customHeight="1" x14ac:dyDescent="0.25">
      <c r="A298" s="4">
        <f t="shared" si="176"/>
        <v>149</v>
      </c>
      <c r="B298" s="4">
        <f>IFERROR(IF($A$5&gt;=A298,SMALL('R-6'!$F$8:$F$1008,$A$6+A298),0),0)</f>
        <v>0</v>
      </c>
      <c r="C298" s="4">
        <f>IFERROR(IF(B$5&gt;=$A298,SMALL('R-7'!$G$9:$G$1008,B$6+$A298),0),0)</f>
        <v>0</v>
      </c>
      <c r="D298" s="4">
        <f>IFERROR(IF(C$5&gt;=$A298,SMALL('R-8'!$F$13:$F$1012,C$6+$A298),0),0)</f>
        <v>0</v>
      </c>
      <c r="E298" s="4">
        <f>IFERROR(IF(D$5&gt;=$A298,SMALL('R-8क'!$F$10:$F$1009,D$6+$A298),0),0)</f>
        <v>0</v>
      </c>
      <c r="F298" s="4">
        <f t="shared" si="167"/>
        <v>0</v>
      </c>
      <c r="G298" s="4">
        <f t="shared" si="173"/>
        <v>0</v>
      </c>
      <c r="H298" s="4">
        <f t="shared" si="174"/>
        <v>0</v>
      </c>
      <c r="I298" s="4">
        <f t="shared" si="175"/>
        <v>0</v>
      </c>
      <c r="O298" s="241">
        <f t="shared" si="177"/>
        <v>0</v>
      </c>
      <c r="P298" s="894">
        <f>IFERROR(IF($O298&gt;=1,VLOOKUP($B298,'R-6'!$G$8:$AL$1008,2,0),0),0)</f>
        <v>0</v>
      </c>
      <c r="Q298" s="895"/>
      <c r="R298" s="896"/>
      <c r="S298" s="846" t="str">
        <f>IFERROR(IF($O298&gt;=1,VLOOKUP($B298,'R-6'!$G$8:$AL$1008,4,0),""),"")</f>
        <v/>
      </c>
      <c r="T298" s="847"/>
      <c r="U298" s="848"/>
      <c r="V298" s="846" t="str">
        <f>IFERROR(IF($O298&gt;=1,VLOOKUP($B298,'R-6'!$G$8:$AL$1008,6,0),""),"")</f>
        <v/>
      </c>
      <c r="W298" s="897"/>
      <c r="X298" s="897"/>
      <c r="Y298" s="884" t="str">
        <f>IFERROR(IF($O298&gt;=1,VLOOKUP($B298,'R-6'!$G$8:$AL$1008,8,0),""),"")</f>
        <v/>
      </c>
      <c r="Z298" s="898"/>
      <c r="AA298" s="544" t="str">
        <f>IFERROR(IF($O298&gt;=1,VLOOKUP($B298,'R-6'!$G$8:$AL$1008,28,0),""),"")</f>
        <v/>
      </c>
      <c r="AB298" s="545"/>
      <c r="AC298" s="849"/>
      <c r="AD298" s="883"/>
      <c r="AE298" s="884"/>
      <c r="AF298" s="885"/>
      <c r="AG298" s="883"/>
      <c r="AH298" s="884"/>
      <c r="AI298" s="885"/>
      <c r="AJ298" s="241">
        <f t="shared" si="178"/>
        <v>0</v>
      </c>
      <c r="AK298" s="894">
        <f>IFERROR(IF($AJ298&gt;=1,VLOOKUP($C298,'R-7'!$H$9:$AD$1008,2,0),0),0)</f>
        <v>0</v>
      </c>
      <c r="AL298" s="895"/>
      <c r="AM298" s="896"/>
      <c r="AN298" s="846" t="str">
        <f>IFERROR(IF($AJ298&gt;=1,VLOOKUP($C298,'R-7'!$H$9:$AD$1008,4,0),""),"")</f>
        <v/>
      </c>
      <c r="AO298" s="847"/>
      <c r="AP298" s="848"/>
      <c r="AQ298" s="241" t="str">
        <f>IFERROR(IF($AJ298&gt;=1,VLOOKUP($C298,'R-7'!$H$9:$AD$1008,6,0),""),"")</f>
        <v/>
      </c>
      <c r="AR298" s="883" t="str">
        <f>IFERROR(IF($AJ298&gt;=1,VLOOKUP($C298,'R-7'!$H$9:$AD$1008,7,0),""),"")</f>
        <v/>
      </c>
      <c r="AS298" s="885"/>
      <c r="AT298" s="846" t="str">
        <f>IFERROR(IF($AJ298&gt;=1,VLOOKUP($C298,'R-7'!$H$9:$AD$1008,9,0),""),"")</f>
        <v/>
      </c>
      <c r="AU298" s="847"/>
      <c r="AV298" s="848"/>
      <c r="AW298" s="844" t="str">
        <f>IFERROR(IF($AJ298&gt;=1,VLOOKUP($C298,'R-7'!$H$9:$AD$1008,14,0),""),"")</f>
        <v/>
      </c>
      <c r="AX298" s="844"/>
      <c r="AY298" s="844"/>
      <c r="AZ298" s="844"/>
      <c r="BA298" s="844"/>
      <c r="BB298" s="844"/>
      <c r="BC298" s="844"/>
      <c r="BD298" s="844"/>
      <c r="BE298" s="241">
        <f t="shared" si="179"/>
        <v>0</v>
      </c>
      <c r="BF298" s="845">
        <f>IFERROR(IF($BE298&gt;=1,VLOOKUP($D298,'R-8'!$G$13:$AG$1012,2,0),0),0)</f>
        <v>0</v>
      </c>
      <c r="BG298" s="845"/>
      <c r="BH298" s="845"/>
      <c r="BI298" s="846" t="str">
        <f>IFERROR(IF($BE298&gt;=1,VLOOKUP($D298,'R-8'!$G$13:$AG$1012,3,0),""),"")</f>
        <v/>
      </c>
      <c r="BJ298" s="847"/>
      <c r="BK298" s="847"/>
      <c r="BL298" s="848"/>
      <c r="BM298" s="844" t="str">
        <f>IFERROR(IF($BE298&gt;=1,VLOOKUP($D298,'R-8'!$G$13:$AG$1012,5,0),""),"")</f>
        <v/>
      </c>
      <c r="BN298" s="844"/>
      <c r="BO298" s="844" t="str">
        <f>IFERROR(IF($BE298&gt;=1,VLOOKUP($D298,'R-8'!$G$13:$AG$1012,6,0),""),"")</f>
        <v/>
      </c>
      <c r="BP298" s="844"/>
      <c r="BQ298" s="846" t="str">
        <f>IFERROR(IF($BE298&gt;=1,VLOOKUP($D298,'R-8'!$G$13:$AG$1012,2,0),""),"")</f>
        <v/>
      </c>
      <c r="BR298" s="847"/>
      <c r="BS298" s="848"/>
      <c r="BT298" s="844"/>
      <c r="BU298" s="844"/>
      <c r="BV298" s="844"/>
      <c r="BW298" s="844"/>
      <c r="BX298" s="844"/>
      <c r="BY298" s="844"/>
      <c r="BZ298" s="241">
        <f t="shared" si="180"/>
        <v>0</v>
      </c>
      <c r="CA298" s="845">
        <f>IFERROR(IF($BZ298&gt;=1,VLOOKUP($E298,'R-8क'!$G$10:$AA$1009,2,0),0),0)</f>
        <v>0</v>
      </c>
      <c r="CB298" s="845"/>
      <c r="CC298" s="845"/>
      <c r="CD298" s="846" t="str">
        <f>IFERROR(IF($BZ298&gt;=1,VLOOKUP($E298,'R-8क'!$G$10:$AA$1009,3,0),""),"")</f>
        <v/>
      </c>
      <c r="CE298" s="847"/>
      <c r="CF298" s="848"/>
      <c r="CG298" s="846" t="str">
        <f>IFERROR(IF($BZ298&gt;=1,VLOOKUP($E298,'R-8क'!$G$10:$AA$1009,4,0),""),"")</f>
        <v/>
      </c>
      <c r="CH298" s="847"/>
      <c r="CI298" s="847"/>
      <c r="CJ298" s="848"/>
      <c r="CK298" s="242" t="str">
        <f>IFERROR(IF($BZ298&gt;=1,VLOOKUP($E298,'R-8क'!$G$10:$AA$1009,6,0),""),"")</f>
        <v/>
      </c>
      <c r="CL298" s="243" t="str">
        <f>IFERROR(IF($BZ298&gt;=1,VLOOKUP($E298,'R-8क'!$G$10:$AA$1009,7,0),""),"")</f>
        <v/>
      </c>
      <c r="CM298" s="544" t="str">
        <f>IFERROR(IF($BZ298&gt;=1,VLOOKUP($E298,'R-8क'!$G$10:$AA$1009,8,0),""),"")</f>
        <v/>
      </c>
      <c r="CN298" s="545"/>
      <c r="CO298" s="849"/>
      <c r="CP298" s="850" t="str">
        <f>IFERROR(IF($BZ298&gt;=1,VLOOKUP($E298,'R-8क'!$G$10:$AA$1009,16,0),""),"")</f>
        <v/>
      </c>
      <c r="CQ298" s="850"/>
      <c r="CR298" s="850"/>
      <c r="CS298" s="851"/>
      <c r="CT298" s="851"/>
      <c r="CU298" s="31"/>
      <c r="CV298" s="31"/>
      <c r="CW298" s="31"/>
      <c r="CX298" s="31"/>
      <c r="CY298" s="31"/>
      <c r="CZ298" s="31"/>
      <c r="DA298" s="31"/>
      <c r="DB298" s="31"/>
      <c r="DC298" s="31"/>
      <c r="DD298" s="31"/>
      <c r="DE298" s="31"/>
      <c r="DF298" s="31"/>
      <c r="DG298" s="31"/>
      <c r="DH298" s="31"/>
      <c r="DI298" s="31"/>
      <c r="DJ298" s="31"/>
      <c r="DK298" s="31"/>
      <c r="DL298" s="31"/>
      <c r="DM298" s="31"/>
      <c r="DN298" s="31"/>
      <c r="DO298" s="31"/>
    </row>
    <row r="299" spans="1:119" ht="24" customHeight="1" x14ac:dyDescent="0.25">
      <c r="A299" s="4">
        <f t="shared" si="176"/>
        <v>150</v>
      </c>
      <c r="B299" s="4">
        <f>IFERROR(IF($A$5&gt;=A299,SMALL('R-6'!$F$8:$F$1008,$A$6+A299),0),0)</f>
        <v>0</v>
      </c>
      <c r="C299" s="4">
        <f>IFERROR(IF(B$5&gt;=$A299,SMALL('R-7'!$G$9:$G$1008,B$6+$A299),0),0)</f>
        <v>0</v>
      </c>
      <c r="D299" s="4">
        <f>IFERROR(IF(C$5&gt;=$A299,SMALL('R-8'!$F$13:$F$1012,C$6+$A299),0),0)</f>
        <v>0</v>
      </c>
      <c r="E299" s="4">
        <f>IFERROR(IF(D$5&gt;=$A299,SMALL('R-8क'!$F$10:$F$1009,D$6+$A299),0),0)</f>
        <v>0</v>
      </c>
      <c r="F299" s="4">
        <f t="shared" si="167"/>
        <v>0</v>
      </c>
      <c r="G299" s="4">
        <f t="shared" si="173"/>
        <v>0</v>
      </c>
      <c r="H299" s="4">
        <f t="shared" si="174"/>
        <v>0</v>
      </c>
      <c r="I299" s="4">
        <f t="shared" si="175"/>
        <v>0</v>
      </c>
      <c r="O299" s="241">
        <f t="shared" si="177"/>
        <v>0</v>
      </c>
      <c r="P299" s="894">
        <f>IFERROR(IF($O299&gt;=1,VLOOKUP($B299,'R-6'!$G$8:$AL$1008,2,0),0),0)</f>
        <v>0</v>
      </c>
      <c r="Q299" s="895"/>
      <c r="R299" s="896"/>
      <c r="S299" s="846" t="str">
        <f>IFERROR(IF($O299&gt;=1,VLOOKUP($B299,'R-6'!$G$8:$AL$1008,4,0),""),"")</f>
        <v/>
      </c>
      <c r="T299" s="847"/>
      <c r="U299" s="848"/>
      <c r="V299" s="846" t="str">
        <f>IFERROR(IF($O299&gt;=1,VLOOKUP($B299,'R-6'!$G$8:$AL$1008,6,0),""),"")</f>
        <v/>
      </c>
      <c r="W299" s="897"/>
      <c r="X299" s="897"/>
      <c r="Y299" s="884" t="str">
        <f>IFERROR(IF($O299&gt;=1,VLOOKUP($B299,'R-6'!$G$8:$AL$1008,8,0),""),"")</f>
        <v/>
      </c>
      <c r="Z299" s="898"/>
      <c r="AA299" s="544" t="str">
        <f>IFERROR(IF($O299&gt;=1,VLOOKUP($B299,'R-6'!$G$8:$AL$1008,28,0),""),"")</f>
        <v/>
      </c>
      <c r="AB299" s="545"/>
      <c r="AC299" s="849"/>
      <c r="AD299" s="883"/>
      <c r="AE299" s="884"/>
      <c r="AF299" s="885"/>
      <c r="AG299" s="883"/>
      <c r="AH299" s="884"/>
      <c r="AI299" s="885"/>
      <c r="AJ299" s="241">
        <f t="shared" si="178"/>
        <v>0</v>
      </c>
      <c r="AK299" s="894">
        <f>IFERROR(IF($AJ299&gt;=1,VLOOKUP($C299,'R-7'!$H$9:$AD$1008,2,0),0),0)</f>
        <v>0</v>
      </c>
      <c r="AL299" s="895"/>
      <c r="AM299" s="896"/>
      <c r="AN299" s="846" t="str">
        <f>IFERROR(IF($AJ299&gt;=1,VLOOKUP($C299,'R-7'!$H$9:$AD$1008,4,0),""),"")</f>
        <v/>
      </c>
      <c r="AO299" s="847"/>
      <c r="AP299" s="848"/>
      <c r="AQ299" s="241" t="str">
        <f>IFERROR(IF($AJ299&gt;=1,VLOOKUP($C299,'R-7'!$H$9:$AD$1008,6,0),""),"")</f>
        <v/>
      </c>
      <c r="AR299" s="883" t="str">
        <f>IFERROR(IF($AJ299&gt;=1,VLOOKUP($C299,'R-7'!$H$9:$AD$1008,7,0),""),"")</f>
        <v/>
      </c>
      <c r="AS299" s="885"/>
      <c r="AT299" s="846" t="str">
        <f>IFERROR(IF($AJ299&gt;=1,VLOOKUP($C299,'R-7'!$H$9:$AD$1008,9,0),""),"")</f>
        <v/>
      </c>
      <c r="AU299" s="847"/>
      <c r="AV299" s="848"/>
      <c r="AW299" s="844" t="str">
        <f>IFERROR(IF($AJ299&gt;=1,VLOOKUP($C299,'R-7'!$H$9:$AD$1008,14,0),""),"")</f>
        <v/>
      </c>
      <c r="AX299" s="844"/>
      <c r="AY299" s="844"/>
      <c r="AZ299" s="844"/>
      <c r="BA299" s="844"/>
      <c r="BB299" s="844"/>
      <c r="BC299" s="844"/>
      <c r="BD299" s="844"/>
      <c r="BE299" s="241">
        <f t="shared" si="179"/>
        <v>0</v>
      </c>
      <c r="BF299" s="845">
        <f>IFERROR(IF($BE299&gt;=1,VLOOKUP($D299,'R-8'!$G$13:$AG$1012,2,0),0),0)</f>
        <v>0</v>
      </c>
      <c r="BG299" s="845"/>
      <c r="BH299" s="845"/>
      <c r="BI299" s="846" t="str">
        <f>IFERROR(IF($BE299&gt;=1,VLOOKUP($D299,'R-8'!$G$13:$AG$1012,3,0),""),"")</f>
        <v/>
      </c>
      <c r="BJ299" s="847"/>
      <c r="BK299" s="847"/>
      <c r="BL299" s="848"/>
      <c r="BM299" s="844" t="str">
        <f>IFERROR(IF($BE299&gt;=1,VLOOKUP($D299,'R-8'!$G$13:$AG$1012,5,0),""),"")</f>
        <v/>
      </c>
      <c r="BN299" s="844"/>
      <c r="BO299" s="844" t="str">
        <f>IFERROR(IF($BE299&gt;=1,VLOOKUP($D299,'R-8'!$G$13:$AG$1012,6,0),""),"")</f>
        <v/>
      </c>
      <c r="BP299" s="844"/>
      <c r="BQ299" s="846" t="str">
        <f>IFERROR(IF($BE299&gt;=1,VLOOKUP($D299,'R-8'!$G$13:$AG$1012,2,0),""),"")</f>
        <v/>
      </c>
      <c r="BR299" s="847"/>
      <c r="BS299" s="848"/>
      <c r="BT299" s="844"/>
      <c r="BU299" s="844"/>
      <c r="BV299" s="844"/>
      <c r="BW299" s="844"/>
      <c r="BX299" s="844"/>
      <c r="BY299" s="844"/>
      <c r="BZ299" s="241">
        <f t="shared" si="180"/>
        <v>0</v>
      </c>
      <c r="CA299" s="845">
        <f>IFERROR(IF($BZ299&gt;=1,VLOOKUP($E299,'R-8क'!$G$10:$AA$1009,2,0),0),0)</f>
        <v>0</v>
      </c>
      <c r="CB299" s="845"/>
      <c r="CC299" s="845"/>
      <c r="CD299" s="846" t="str">
        <f>IFERROR(IF($BZ299&gt;=1,VLOOKUP($E299,'R-8क'!$G$10:$AA$1009,3,0),""),"")</f>
        <v/>
      </c>
      <c r="CE299" s="847"/>
      <c r="CF299" s="848"/>
      <c r="CG299" s="846" t="str">
        <f>IFERROR(IF($BZ299&gt;=1,VLOOKUP($E299,'R-8क'!$G$10:$AA$1009,4,0),""),"")</f>
        <v/>
      </c>
      <c r="CH299" s="847"/>
      <c r="CI299" s="847"/>
      <c r="CJ299" s="848"/>
      <c r="CK299" s="242" t="str">
        <f>IFERROR(IF($BZ299&gt;=1,VLOOKUP($E299,'R-8क'!$G$10:$AA$1009,6,0),""),"")</f>
        <v/>
      </c>
      <c r="CL299" s="243" t="str">
        <f>IFERROR(IF($BZ299&gt;=1,VLOOKUP($E299,'R-8क'!$G$10:$AA$1009,7,0),""),"")</f>
        <v/>
      </c>
      <c r="CM299" s="544" t="str">
        <f>IFERROR(IF($BZ299&gt;=1,VLOOKUP($E299,'R-8क'!$G$10:$AA$1009,8,0),""),"")</f>
        <v/>
      </c>
      <c r="CN299" s="545"/>
      <c r="CO299" s="849"/>
      <c r="CP299" s="850" t="str">
        <f>IFERROR(IF($BZ299&gt;=1,VLOOKUP($E299,'R-8क'!$G$10:$AA$1009,16,0),""),"")</f>
        <v/>
      </c>
      <c r="CQ299" s="850"/>
      <c r="CR299" s="850"/>
      <c r="CS299" s="851"/>
      <c r="CT299" s="851"/>
      <c r="CU299" s="31"/>
      <c r="CV299" s="31"/>
      <c r="CW299" s="31"/>
      <c r="CX299" s="31"/>
      <c r="CY299" s="31"/>
      <c r="CZ299" s="31"/>
      <c r="DA299" s="31"/>
      <c r="DB299" s="31"/>
      <c r="DC299" s="31"/>
      <c r="DD299" s="31"/>
      <c r="DE299" s="31"/>
      <c r="DF299" s="31"/>
      <c r="DG299" s="31"/>
      <c r="DH299" s="31"/>
      <c r="DI299" s="31"/>
      <c r="DJ299" s="31"/>
      <c r="DK299" s="31"/>
      <c r="DL299" s="31"/>
      <c r="DM299" s="31"/>
      <c r="DN299" s="31"/>
      <c r="DO299" s="31"/>
    </row>
    <row r="300" spans="1:119" ht="24" customHeight="1" x14ac:dyDescent="0.25">
      <c r="A300" s="4">
        <f t="shared" si="176"/>
        <v>151</v>
      </c>
      <c r="B300" s="4">
        <f>IFERROR(IF($A$5&gt;=A300,SMALL('R-6'!$F$8:$F$1008,$A$6+A300),0),0)</f>
        <v>0</v>
      </c>
      <c r="C300" s="4">
        <f>IFERROR(IF(B$5&gt;=$A300,SMALL('R-7'!$G$9:$G$1008,B$6+$A300),0),0)</f>
        <v>0</v>
      </c>
      <c r="D300" s="4">
        <f>IFERROR(IF(C$5&gt;=$A300,SMALL('R-8'!$F$13:$F$1012,C$6+$A300),0),0)</f>
        <v>0</v>
      </c>
      <c r="E300" s="4">
        <f>IFERROR(IF(D$5&gt;=$A300,SMALL('R-8क'!$F$10:$F$1009,D$6+$A300),0),0)</f>
        <v>0</v>
      </c>
      <c r="F300" s="4">
        <f t="shared" si="167"/>
        <v>0</v>
      </c>
      <c r="G300" s="4">
        <f t="shared" si="173"/>
        <v>0</v>
      </c>
      <c r="H300" s="4">
        <f t="shared" si="174"/>
        <v>0</v>
      </c>
      <c r="I300" s="4">
        <f t="shared" si="175"/>
        <v>0</v>
      </c>
      <c r="O300" s="241">
        <f t="shared" si="177"/>
        <v>0</v>
      </c>
      <c r="P300" s="894">
        <f>IFERROR(IF($O300&gt;=1,VLOOKUP($B300,'R-6'!$G$8:$AL$1008,2,0),0),0)</f>
        <v>0</v>
      </c>
      <c r="Q300" s="895"/>
      <c r="R300" s="896"/>
      <c r="S300" s="846" t="str">
        <f>IFERROR(IF($O300&gt;=1,VLOOKUP($B300,'R-6'!$G$8:$AL$1008,4,0),""),"")</f>
        <v/>
      </c>
      <c r="T300" s="847"/>
      <c r="U300" s="848"/>
      <c r="V300" s="846" t="str">
        <f>IFERROR(IF($O300&gt;=1,VLOOKUP($B300,'R-6'!$G$8:$AL$1008,6,0),""),"")</f>
        <v/>
      </c>
      <c r="W300" s="897"/>
      <c r="X300" s="897"/>
      <c r="Y300" s="884" t="str">
        <f>IFERROR(IF($O300&gt;=1,VLOOKUP($B300,'R-6'!$G$8:$AL$1008,8,0),""),"")</f>
        <v/>
      </c>
      <c r="Z300" s="898"/>
      <c r="AA300" s="544" t="str">
        <f>IFERROR(IF($O300&gt;=1,VLOOKUP($B300,'R-6'!$G$8:$AL$1008,28,0),""),"")</f>
        <v/>
      </c>
      <c r="AB300" s="545"/>
      <c r="AC300" s="849"/>
      <c r="AD300" s="883"/>
      <c r="AE300" s="884"/>
      <c r="AF300" s="885"/>
      <c r="AG300" s="883"/>
      <c r="AH300" s="884"/>
      <c r="AI300" s="885"/>
      <c r="AJ300" s="241">
        <f t="shared" si="178"/>
        <v>0</v>
      </c>
      <c r="AK300" s="894">
        <f>IFERROR(IF($AJ300&gt;=1,VLOOKUP($C300,'R-7'!$H$9:$AD$1008,2,0),0),0)</f>
        <v>0</v>
      </c>
      <c r="AL300" s="895"/>
      <c r="AM300" s="896"/>
      <c r="AN300" s="846" t="str">
        <f>IFERROR(IF($AJ300&gt;=1,VLOOKUP($C300,'R-7'!$H$9:$AD$1008,4,0),""),"")</f>
        <v/>
      </c>
      <c r="AO300" s="847"/>
      <c r="AP300" s="848"/>
      <c r="AQ300" s="241" t="str">
        <f>IFERROR(IF($AJ300&gt;=1,VLOOKUP($C300,'R-7'!$H$9:$AD$1008,6,0),""),"")</f>
        <v/>
      </c>
      <c r="AR300" s="883" t="str">
        <f>IFERROR(IF($AJ300&gt;=1,VLOOKUP($C300,'R-7'!$H$9:$AD$1008,7,0),""),"")</f>
        <v/>
      </c>
      <c r="AS300" s="885"/>
      <c r="AT300" s="846" t="str">
        <f>IFERROR(IF($AJ300&gt;=1,VLOOKUP($C300,'R-7'!$H$9:$AD$1008,9,0),""),"")</f>
        <v/>
      </c>
      <c r="AU300" s="847"/>
      <c r="AV300" s="848"/>
      <c r="AW300" s="844" t="str">
        <f>IFERROR(IF($AJ300&gt;=1,VLOOKUP($C300,'R-7'!$H$9:$AD$1008,14,0),""),"")</f>
        <v/>
      </c>
      <c r="AX300" s="844"/>
      <c r="AY300" s="844"/>
      <c r="AZ300" s="844"/>
      <c r="BA300" s="844"/>
      <c r="BB300" s="844"/>
      <c r="BC300" s="844"/>
      <c r="BD300" s="844"/>
      <c r="BE300" s="241">
        <f t="shared" si="179"/>
        <v>0</v>
      </c>
      <c r="BF300" s="845">
        <f>IFERROR(IF($BE300&gt;=1,VLOOKUP($D300,'R-8'!$G$13:$AG$1012,2,0),0),0)</f>
        <v>0</v>
      </c>
      <c r="BG300" s="845"/>
      <c r="BH300" s="845"/>
      <c r="BI300" s="846" t="str">
        <f>IFERROR(IF($BE300&gt;=1,VLOOKUP($D300,'R-8'!$G$13:$AG$1012,3,0),""),"")</f>
        <v/>
      </c>
      <c r="BJ300" s="847"/>
      <c r="BK300" s="847"/>
      <c r="BL300" s="848"/>
      <c r="BM300" s="844" t="str">
        <f>IFERROR(IF($BE300&gt;=1,VLOOKUP($D300,'R-8'!$G$13:$AG$1012,5,0),""),"")</f>
        <v/>
      </c>
      <c r="BN300" s="844"/>
      <c r="BO300" s="844" t="str">
        <f>IFERROR(IF($BE300&gt;=1,VLOOKUP($D300,'R-8'!$G$13:$AG$1012,6,0),""),"")</f>
        <v/>
      </c>
      <c r="BP300" s="844"/>
      <c r="BQ300" s="846" t="str">
        <f>IFERROR(IF($BE300&gt;=1,VLOOKUP($D300,'R-8'!$G$13:$AG$1012,2,0),""),"")</f>
        <v/>
      </c>
      <c r="BR300" s="847"/>
      <c r="BS300" s="848"/>
      <c r="BT300" s="844"/>
      <c r="BU300" s="844"/>
      <c r="BV300" s="844"/>
      <c r="BW300" s="844"/>
      <c r="BX300" s="844"/>
      <c r="BY300" s="844"/>
      <c r="BZ300" s="241">
        <f t="shared" si="180"/>
        <v>0</v>
      </c>
      <c r="CA300" s="845">
        <f>IFERROR(IF($BZ300&gt;=1,VLOOKUP($E300,'R-8क'!$G$10:$AA$1009,2,0),0),0)</f>
        <v>0</v>
      </c>
      <c r="CB300" s="845"/>
      <c r="CC300" s="845"/>
      <c r="CD300" s="846" t="str">
        <f>IFERROR(IF($BZ300&gt;=1,VLOOKUP($E300,'R-8क'!$G$10:$AA$1009,3,0),""),"")</f>
        <v/>
      </c>
      <c r="CE300" s="847"/>
      <c r="CF300" s="848"/>
      <c r="CG300" s="846" t="str">
        <f>IFERROR(IF($BZ300&gt;=1,VLOOKUP($E300,'R-8क'!$G$10:$AA$1009,4,0),""),"")</f>
        <v/>
      </c>
      <c r="CH300" s="847"/>
      <c r="CI300" s="847"/>
      <c r="CJ300" s="848"/>
      <c r="CK300" s="242" t="str">
        <f>IFERROR(IF($BZ300&gt;=1,VLOOKUP($E300,'R-8क'!$G$10:$AA$1009,6,0),""),"")</f>
        <v/>
      </c>
      <c r="CL300" s="243" t="str">
        <f>IFERROR(IF($BZ300&gt;=1,VLOOKUP($E300,'R-8क'!$G$10:$AA$1009,7,0),""),"")</f>
        <v/>
      </c>
      <c r="CM300" s="544" t="str">
        <f>IFERROR(IF($BZ300&gt;=1,VLOOKUP($E300,'R-8क'!$G$10:$AA$1009,8,0),""),"")</f>
        <v/>
      </c>
      <c r="CN300" s="545"/>
      <c r="CO300" s="849"/>
      <c r="CP300" s="850" t="str">
        <f>IFERROR(IF($BZ300&gt;=1,VLOOKUP($E300,'R-8क'!$G$10:$AA$1009,16,0),""),"")</f>
        <v/>
      </c>
      <c r="CQ300" s="850"/>
      <c r="CR300" s="850"/>
      <c r="CS300" s="851"/>
      <c r="CT300" s="851"/>
      <c r="CU300" s="31"/>
      <c r="CV300" s="31"/>
      <c r="CW300" s="31"/>
      <c r="CX300" s="31"/>
      <c r="CY300" s="31"/>
      <c r="CZ300" s="31"/>
      <c r="DA300" s="31"/>
      <c r="DB300" s="31"/>
      <c r="DC300" s="31"/>
      <c r="DD300" s="31"/>
      <c r="DE300" s="31"/>
      <c r="DF300" s="31"/>
      <c r="DG300" s="31"/>
      <c r="DH300" s="31"/>
      <c r="DI300" s="31"/>
      <c r="DJ300" s="31"/>
      <c r="DK300" s="31"/>
      <c r="DL300" s="31"/>
      <c r="DM300" s="31"/>
      <c r="DN300" s="31"/>
      <c r="DO300" s="31"/>
    </row>
    <row r="301" spans="1:119" ht="24" customHeight="1" x14ac:dyDescent="0.25">
      <c r="A301" s="4">
        <f t="shared" si="176"/>
        <v>152</v>
      </c>
      <c r="B301" s="4">
        <f>IFERROR(IF($A$5&gt;=A301,SMALL('R-6'!$F$8:$F$1008,$A$6+A301),0),0)</f>
        <v>0</v>
      </c>
      <c r="C301" s="4">
        <f>IFERROR(IF(B$5&gt;=$A301,SMALL('R-7'!$G$9:$G$1008,B$6+$A301),0),0)</f>
        <v>0</v>
      </c>
      <c r="D301" s="4">
        <f>IFERROR(IF(C$5&gt;=$A301,SMALL('R-8'!$F$13:$F$1012,C$6+$A301),0),0)</f>
        <v>0</v>
      </c>
      <c r="E301" s="4">
        <f>IFERROR(IF(D$5&gt;=$A301,SMALL('R-8क'!$F$10:$F$1009,D$6+$A301),0),0)</f>
        <v>0</v>
      </c>
      <c r="F301" s="4">
        <f t="shared" si="167"/>
        <v>0</v>
      </c>
      <c r="G301" s="4">
        <f t="shared" si="173"/>
        <v>0</v>
      </c>
      <c r="H301" s="4">
        <f t="shared" si="174"/>
        <v>0</v>
      </c>
      <c r="I301" s="4">
        <f t="shared" si="175"/>
        <v>0</v>
      </c>
      <c r="O301" s="241">
        <f t="shared" si="177"/>
        <v>0</v>
      </c>
      <c r="P301" s="894">
        <f>IFERROR(IF($O301&gt;=1,VLOOKUP($B301,'R-6'!$G$8:$AL$1008,2,0),0),0)</f>
        <v>0</v>
      </c>
      <c r="Q301" s="895"/>
      <c r="R301" s="896"/>
      <c r="S301" s="846" t="str">
        <f>IFERROR(IF($O301&gt;=1,VLOOKUP($B301,'R-6'!$G$8:$AL$1008,4,0),""),"")</f>
        <v/>
      </c>
      <c r="T301" s="847"/>
      <c r="U301" s="848"/>
      <c r="V301" s="846" t="str">
        <f>IFERROR(IF($O301&gt;=1,VLOOKUP($B301,'R-6'!$G$8:$AL$1008,6,0),""),"")</f>
        <v/>
      </c>
      <c r="W301" s="897"/>
      <c r="X301" s="897"/>
      <c r="Y301" s="884" t="str">
        <f>IFERROR(IF($O301&gt;=1,VLOOKUP($B301,'R-6'!$G$8:$AL$1008,8,0),""),"")</f>
        <v/>
      </c>
      <c r="Z301" s="898"/>
      <c r="AA301" s="544" t="str">
        <f>IFERROR(IF($O301&gt;=1,VLOOKUP($B301,'R-6'!$G$8:$AL$1008,28,0),""),"")</f>
        <v/>
      </c>
      <c r="AB301" s="545"/>
      <c r="AC301" s="849"/>
      <c r="AD301" s="883"/>
      <c r="AE301" s="884"/>
      <c r="AF301" s="885"/>
      <c r="AG301" s="883"/>
      <c r="AH301" s="884"/>
      <c r="AI301" s="885"/>
      <c r="AJ301" s="241">
        <f t="shared" si="178"/>
        <v>0</v>
      </c>
      <c r="AK301" s="894">
        <f>IFERROR(IF($AJ301&gt;=1,VLOOKUP($C301,'R-7'!$H$9:$AD$1008,2,0),0),0)</f>
        <v>0</v>
      </c>
      <c r="AL301" s="895"/>
      <c r="AM301" s="896"/>
      <c r="AN301" s="846" t="str">
        <f>IFERROR(IF($AJ301&gt;=1,VLOOKUP($C301,'R-7'!$H$9:$AD$1008,4,0),""),"")</f>
        <v/>
      </c>
      <c r="AO301" s="847"/>
      <c r="AP301" s="848"/>
      <c r="AQ301" s="241" t="str">
        <f>IFERROR(IF($AJ301&gt;=1,VLOOKUP($C301,'R-7'!$H$9:$AD$1008,6,0),""),"")</f>
        <v/>
      </c>
      <c r="AR301" s="883" t="str">
        <f>IFERROR(IF($AJ301&gt;=1,VLOOKUP($C301,'R-7'!$H$9:$AD$1008,7,0),""),"")</f>
        <v/>
      </c>
      <c r="AS301" s="885"/>
      <c r="AT301" s="846" t="str">
        <f>IFERROR(IF($AJ301&gt;=1,VLOOKUP($C301,'R-7'!$H$9:$AD$1008,9,0),""),"")</f>
        <v/>
      </c>
      <c r="AU301" s="847"/>
      <c r="AV301" s="848"/>
      <c r="AW301" s="844" t="str">
        <f>IFERROR(IF($AJ301&gt;=1,VLOOKUP($C301,'R-7'!$H$9:$AD$1008,14,0),""),"")</f>
        <v/>
      </c>
      <c r="AX301" s="844"/>
      <c r="AY301" s="844"/>
      <c r="AZ301" s="844"/>
      <c r="BA301" s="844"/>
      <c r="BB301" s="844"/>
      <c r="BC301" s="844"/>
      <c r="BD301" s="844"/>
      <c r="BE301" s="241">
        <f t="shared" si="179"/>
        <v>0</v>
      </c>
      <c r="BF301" s="845">
        <f>IFERROR(IF($BE301&gt;=1,VLOOKUP($D301,'R-8'!$G$13:$AG$1012,2,0),0),0)</f>
        <v>0</v>
      </c>
      <c r="BG301" s="845"/>
      <c r="BH301" s="845"/>
      <c r="BI301" s="846" t="str">
        <f>IFERROR(IF($BE301&gt;=1,VLOOKUP($D301,'R-8'!$G$13:$AG$1012,3,0),""),"")</f>
        <v/>
      </c>
      <c r="BJ301" s="847"/>
      <c r="BK301" s="847"/>
      <c r="BL301" s="848"/>
      <c r="BM301" s="844" t="str">
        <f>IFERROR(IF($BE301&gt;=1,VLOOKUP($D301,'R-8'!$G$13:$AG$1012,5,0),""),"")</f>
        <v/>
      </c>
      <c r="BN301" s="844"/>
      <c r="BO301" s="844" t="str">
        <f>IFERROR(IF($BE301&gt;=1,VLOOKUP($D301,'R-8'!$G$13:$AG$1012,6,0),""),"")</f>
        <v/>
      </c>
      <c r="BP301" s="844"/>
      <c r="BQ301" s="846" t="str">
        <f>IFERROR(IF($BE301&gt;=1,VLOOKUP($D301,'R-8'!$G$13:$AG$1012,2,0),""),"")</f>
        <v/>
      </c>
      <c r="BR301" s="847"/>
      <c r="BS301" s="848"/>
      <c r="BT301" s="844"/>
      <c r="BU301" s="844"/>
      <c r="BV301" s="844"/>
      <c r="BW301" s="844"/>
      <c r="BX301" s="844"/>
      <c r="BY301" s="844"/>
      <c r="BZ301" s="241">
        <f t="shared" si="180"/>
        <v>0</v>
      </c>
      <c r="CA301" s="845">
        <f>IFERROR(IF($BZ301&gt;=1,VLOOKUP($E301,'R-8क'!$G$10:$AA$1009,2,0),0),0)</f>
        <v>0</v>
      </c>
      <c r="CB301" s="845"/>
      <c r="CC301" s="845"/>
      <c r="CD301" s="846" t="str">
        <f>IFERROR(IF($BZ301&gt;=1,VLOOKUP($E301,'R-8क'!$G$10:$AA$1009,3,0),""),"")</f>
        <v/>
      </c>
      <c r="CE301" s="847"/>
      <c r="CF301" s="848"/>
      <c r="CG301" s="846" t="str">
        <f>IFERROR(IF($BZ301&gt;=1,VLOOKUP($E301,'R-8क'!$G$10:$AA$1009,4,0),""),"")</f>
        <v/>
      </c>
      <c r="CH301" s="847"/>
      <c r="CI301" s="847"/>
      <c r="CJ301" s="848"/>
      <c r="CK301" s="242" t="str">
        <f>IFERROR(IF($BZ301&gt;=1,VLOOKUP($E301,'R-8क'!$G$10:$AA$1009,6,0),""),"")</f>
        <v/>
      </c>
      <c r="CL301" s="243" t="str">
        <f>IFERROR(IF($BZ301&gt;=1,VLOOKUP($E301,'R-8क'!$G$10:$AA$1009,7,0),""),"")</f>
        <v/>
      </c>
      <c r="CM301" s="544" t="str">
        <f>IFERROR(IF($BZ301&gt;=1,VLOOKUP($E301,'R-8क'!$G$10:$AA$1009,8,0),""),"")</f>
        <v/>
      </c>
      <c r="CN301" s="545"/>
      <c r="CO301" s="849"/>
      <c r="CP301" s="850" t="str">
        <f>IFERROR(IF($BZ301&gt;=1,VLOOKUP($E301,'R-8क'!$G$10:$AA$1009,16,0),""),"")</f>
        <v/>
      </c>
      <c r="CQ301" s="850"/>
      <c r="CR301" s="850"/>
      <c r="CS301" s="851"/>
      <c r="CT301" s="851"/>
      <c r="CU301" s="31"/>
      <c r="CV301" s="31"/>
      <c r="CW301" s="31"/>
      <c r="CX301" s="31"/>
      <c r="CY301" s="31"/>
      <c r="CZ301" s="31"/>
      <c r="DA301" s="31"/>
      <c r="DB301" s="31"/>
      <c r="DC301" s="31"/>
      <c r="DD301" s="31"/>
      <c r="DE301" s="31"/>
      <c r="DF301" s="31"/>
      <c r="DG301" s="31"/>
      <c r="DH301" s="31"/>
      <c r="DI301" s="31"/>
      <c r="DJ301" s="31"/>
      <c r="DK301" s="31"/>
      <c r="DL301" s="31"/>
      <c r="DM301" s="31"/>
      <c r="DN301" s="31"/>
      <c r="DO301" s="31"/>
    </row>
    <row r="302" spans="1:119" ht="24" customHeight="1" x14ac:dyDescent="0.25">
      <c r="A302" s="4">
        <f t="shared" si="176"/>
        <v>153</v>
      </c>
      <c r="B302" s="4">
        <f>IFERROR(IF($A$5&gt;=A302,SMALL('R-6'!$F$8:$F$1008,$A$6+A302),0),0)</f>
        <v>0</v>
      </c>
      <c r="C302" s="4">
        <f>IFERROR(IF(B$5&gt;=$A302,SMALL('R-7'!$G$9:$G$1008,B$6+$A302),0),0)</f>
        <v>0</v>
      </c>
      <c r="D302" s="4">
        <f>IFERROR(IF(C$5&gt;=$A302,SMALL('R-8'!$F$13:$F$1012,C$6+$A302),0),0)</f>
        <v>0</v>
      </c>
      <c r="E302" s="4">
        <f>IFERROR(IF(D$5&gt;=$A302,SMALL('R-8क'!$F$10:$F$1009,D$6+$A302),0),0)</f>
        <v>0</v>
      </c>
      <c r="F302" s="4">
        <f t="shared" si="167"/>
        <v>0</v>
      </c>
      <c r="G302" s="4">
        <f t="shared" si="173"/>
        <v>0</v>
      </c>
      <c r="H302" s="4">
        <f t="shared" si="174"/>
        <v>0</v>
      </c>
      <c r="I302" s="4">
        <f t="shared" si="175"/>
        <v>0</v>
      </c>
      <c r="O302" s="241">
        <f t="shared" si="177"/>
        <v>0</v>
      </c>
      <c r="P302" s="894">
        <f>IFERROR(IF($O302&gt;=1,VLOOKUP($B302,'R-6'!$G$8:$AL$1008,2,0),0),0)</f>
        <v>0</v>
      </c>
      <c r="Q302" s="895"/>
      <c r="R302" s="896"/>
      <c r="S302" s="846" t="str">
        <f>IFERROR(IF($O302&gt;=1,VLOOKUP($B302,'R-6'!$G$8:$AL$1008,4,0),""),"")</f>
        <v/>
      </c>
      <c r="T302" s="847"/>
      <c r="U302" s="848"/>
      <c r="V302" s="846" t="str">
        <f>IFERROR(IF($O302&gt;=1,VLOOKUP($B302,'R-6'!$G$8:$AL$1008,6,0),""),"")</f>
        <v/>
      </c>
      <c r="W302" s="897"/>
      <c r="X302" s="897"/>
      <c r="Y302" s="884" t="str">
        <f>IFERROR(IF($O302&gt;=1,VLOOKUP($B302,'R-6'!$G$8:$AL$1008,8,0),""),"")</f>
        <v/>
      </c>
      <c r="Z302" s="898"/>
      <c r="AA302" s="544" t="str">
        <f>IFERROR(IF($O302&gt;=1,VLOOKUP($B302,'R-6'!$G$8:$AL$1008,28,0),""),"")</f>
        <v/>
      </c>
      <c r="AB302" s="545"/>
      <c r="AC302" s="849"/>
      <c r="AD302" s="883"/>
      <c r="AE302" s="884"/>
      <c r="AF302" s="885"/>
      <c r="AG302" s="883"/>
      <c r="AH302" s="884"/>
      <c r="AI302" s="885"/>
      <c r="AJ302" s="241">
        <f t="shared" si="178"/>
        <v>0</v>
      </c>
      <c r="AK302" s="894">
        <f>IFERROR(IF($AJ302&gt;=1,VLOOKUP($C302,'R-7'!$H$9:$AD$1008,2,0),0),0)</f>
        <v>0</v>
      </c>
      <c r="AL302" s="895"/>
      <c r="AM302" s="896"/>
      <c r="AN302" s="846" t="str">
        <f>IFERROR(IF($AJ302&gt;=1,VLOOKUP($C302,'R-7'!$H$9:$AD$1008,4,0),""),"")</f>
        <v/>
      </c>
      <c r="AO302" s="847"/>
      <c r="AP302" s="848"/>
      <c r="AQ302" s="241" t="str">
        <f>IFERROR(IF($AJ302&gt;=1,VLOOKUP($C302,'R-7'!$H$9:$AD$1008,6,0),""),"")</f>
        <v/>
      </c>
      <c r="AR302" s="883" t="str">
        <f>IFERROR(IF($AJ302&gt;=1,VLOOKUP($C302,'R-7'!$H$9:$AD$1008,7,0),""),"")</f>
        <v/>
      </c>
      <c r="AS302" s="885"/>
      <c r="AT302" s="846" t="str">
        <f>IFERROR(IF($AJ302&gt;=1,VLOOKUP($C302,'R-7'!$H$9:$AD$1008,9,0),""),"")</f>
        <v/>
      </c>
      <c r="AU302" s="847"/>
      <c r="AV302" s="848"/>
      <c r="AW302" s="844" t="str">
        <f>IFERROR(IF($AJ302&gt;=1,VLOOKUP($C302,'R-7'!$H$9:$AD$1008,14,0),""),"")</f>
        <v/>
      </c>
      <c r="AX302" s="844"/>
      <c r="AY302" s="844"/>
      <c r="AZ302" s="844"/>
      <c r="BA302" s="844"/>
      <c r="BB302" s="844"/>
      <c r="BC302" s="844"/>
      <c r="BD302" s="844"/>
      <c r="BE302" s="241">
        <f t="shared" si="179"/>
        <v>0</v>
      </c>
      <c r="BF302" s="845">
        <f>IFERROR(IF($BE302&gt;=1,VLOOKUP($D302,'R-8'!$G$13:$AG$1012,2,0),0),0)</f>
        <v>0</v>
      </c>
      <c r="BG302" s="845"/>
      <c r="BH302" s="845"/>
      <c r="BI302" s="846" t="str">
        <f>IFERROR(IF($BE302&gt;=1,VLOOKUP($D302,'R-8'!$G$13:$AG$1012,3,0),""),"")</f>
        <v/>
      </c>
      <c r="BJ302" s="847"/>
      <c r="BK302" s="847"/>
      <c r="BL302" s="848"/>
      <c r="BM302" s="844" t="str">
        <f>IFERROR(IF($BE302&gt;=1,VLOOKUP($D302,'R-8'!$G$13:$AG$1012,5,0),""),"")</f>
        <v/>
      </c>
      <c r="BN302" s="844"/>
      <c r="BO302" s="844" t="str">
        <f>IFERROR(IF($BE302&gt;=1,VLOOKUP($D302,'R-8'!$G$13:$AG$1012,6,0),""),"")</f>
        <v/>
      </c>
      <c r="BP302" s="844"/>
      <c r="BQ302" s="846" t="str">
        <f>IFERROR(IF($BE302&gt;=1,VLOOKUP($D302,'R-8'!$G$13:$AG$1012,2,0),""),"")</f>
        <v/>
      </c>
      <c r="BR302" s="847"/>
      <c r="BS302" s="848"/>
      <c r="BT302" s="844"/>
      <c r="BU302" s="844"/>
      <c r="BV302" s="844"/>
      <c r="BW302" s="844"/>
      <c r="BX302" s="844"/>
      <c r="BY302" s="844"/>
      <c r="BZ302" s="241">
        <f t="shared" si="180"/>
        <v>0</v>
      </c>
      <c r="CA302" s="845">
        <f>IFERROR(IF($BZ302&gt;=1,VLOOKUP($E302,'R-8क'!$G$10:$AA$1009,2,0),0),0)</f>
        <v>0</v>
      </c>
      <c r="CB302" s="845"/>
      <c r="CC302" s="845"/>
      <c r="CD302" s="846" t="str">
        <f>IFERROR(IF($BZ302&gt;=1,VLOOKUP($E302,'R-8क'!$G$10:$AA$1009,3,0),""),"")</f>
        <v/>
      </c>
      <c r="CE302" s="847"/>
      <c r="CF302" s="848"/>
      <c r="CG302" s="846" t="str">
        <f>IFERROR(IF($BZ302&gt;=1,VLOOKUP($E302,'R-8क'!$G$10:$AA$1009,4,0),""),"")</f>
        <v/>
      </c>
      <c r="CH302" s="847"/>
      <c r="CI302" s="847"/>
      <c r="CJ302" s="848"/>
      <c r="CK302" s="242" t="str">
        <f>IFERROR(IF($BZ302&gt;=1,VLOOKUP($E302,'R-8क'!$G$10:$AA$1009,6,0),""),"")</f>
        <v/>
      </c>
      <c r="CL302" s="243" t="str">
        <f>IFERROR(IF($BZ302&gt;=1,VLOOKUP($E302,'R-8क'!$G$10:$AA$1009,7,0),""),"")</f>
        <v/>
      </c>
      <c r="CM302" s="544" t="str">
        <f>IFERROR(IF($BZ302&gt;=1,VLOOKUP($E302,'R-8क'!$G$10:$AA$1009,8,0),""),"")</f>
        <v/>
      </c>
      <c r="CN302" s="545"/>
      <c r="CO302" s="849"/>
      <c r="CP302" s="850" t="str">
        <f>IFERROR(IF($BZ302&gt;=1,VLOOKUP($E302,'R-8क'!$G$10:$AA$1009,16,0),""),"")</f>
        <v/>
      </c>
      <c r="CQ302" s="850"/>
      <c r="CR302" s="850"/>
      <c r="CS302" s="851"/>
      <c r="CT302" s="851"/>
      <c r="CU302" s="31"/>
      <c r="CV302" s="31"/>
      <c r="CW302" s="31"/>
      <c r="CX302" s="31"/>
      <c r="CY302" s="31"/>
      <c r="CZ302" s="31"/>
      <c r="DA302" s="31"/>
      <c r="DB302" s="31"/>
      <c r="DC302" s="31"/>
      <c r="DD302" s="31"/>
      <c r="DE302" s="31"/>
      <c r="DF302" s="31"/>
      <c r="DG302" s="31"/>
      <c r="DH302" s="31"/>
      <c r="DI302" s="31"/>
      <c r="DJ302" s="31"/>
      <c r="DK302" s="31"/>
      <c r="DL302" s="31"/>
      <c r="DM302" s="31"/>
      <c r="DN302" s="31"/>
      <c r="DO302" s="31"/>
    </row>
    <row r="303" spans="1:119" ht="24" customHeight="1" x14ac:dyDescent="0.25">
      <c r="A303" s="4">
        <f t="shared" si="176"/>
        <v>154</v>
      </c>
      <c r="B303" s="4">
        <f>IFERROR(IF($A$5&gt;=A303,SMALL('R-6'!$F$8:$F$1008,$A$6+A303),0),0)</f>
        <v>0</v>
      </c>
      <c r="C303" s="4">
        <f>IFERROR(IF(B$5&gt;=$A303,SMALL('R-7'!$G$9:$G$1008,B$6+$A303),0),0)</f>
        <v>0</v>
      </c>
      <c r="D303" s="4">
        <f>IFERROR(IF(C$5&gt;=$A303,SMALL('R-8'!$F$13:$F$1012,C$6+$A303),0),0)</f>
        <v>0</v>
      </c>
      <c r="E303" s="4">
        <f>IFERROR(IF(D$5&gt;=$A303,SMALL('R-8क'!$F$10:$F$1009,D$6+$A303),0),0)</f>
        <v>0</v>
      </c>
      <c r="F303" s="4">
        <f t="shared" si="167"/>
        <v>0</v>
      </c>
      <c r="G303" s="4">
        <f t="shared" si="173"/>
        <v>0</v>
      </c>
      <c r="H303" s="4">
        <f t="shared" si="174"/>
        <v>0</v>
      </c>
      <c r="I303" s="4">
        <f t="shared" si="175"/>
        <v>0</v>
      </c>
      <c r="O303" s="241">
        <f t="shared" si="177"/>
        <v>0</v>
      </c>
      <c r="P303" s="894">
        <f>IFERROR(IF($O303&gt;=1,VLOOKUP($B303,'R-6'!$G$8:$AL$1008,2,0),0),0)</f>
        <v>0</v>
      </c>
      <c r="Q303" s="895"/>
      <c r="R303" s="896"/>
      <c r="S303" s="846" t="str">
        <f>IFERROR(IF($O303&gt;=1,VLOOKUP($B303,'R-6'!$G$8:$AL$1008,4,0),""),"")</f>
        <v/>
      </c>
      <c r="T303" s="847"/>
      <c r="U303" s="848"/>
      <c r="V303" s="846" t="str">
        <f>IFERROR(IF($O303&gt;=1,VLOOKUP($B303,'R-6'!$G$8:$AL$1008,6,0),""),"")</f>
        <v/>
      </c>
      <c r="W303" s="897"/>
      <c r="X303" s="897"/>
      <c r="Y303" s="884" t="str">
        <f>IFERROR(IF($O303&gt;=1,VLOOKUP($B303,'R-6'!$G$8:$AL$1008,8,0),""),"")</f>
        <v/>
      </c>
      <c r="Z303" s="898"/>
      <c r="AA303" s="544" t="str">
        <f>IFERROR(IF($O303&gt;=1,VLOOKUP($B303,'R-6'!$G$8:$AL$1008,28,0),""),"")</f>
        <v/>
      </c>
      <c r="AB303" s="545"/>
      <c r="AC303" s="849"/>
      <c r="AD303" s="883"/>
      <c r="AE303" s="884"/>
      <c r="AF303" s="885"/>
      <c r="AG303" s="883"/>
      <c r="AH303" s="884"/>
      <c r="AI303" s="885"/>
      <c r="AJ303" s="241">
        <f t="shared" si="178"/>
        <v>0</v>
      </c>
      <c r="AK303" s="894">
        <f>IFERROR(IF($AJ303&gt;=1,VLOOKUP($C303,'R-7'!$H$9:$AD$1008,2,0),0),0)</f>
        <v>0</v>
      </c>
      <c r="AL303" s="895"/>
      <c r="AM303" s="896"/>
      <c r="AN303" s="846" t="str">
        <f>IFERROR(IF($AJ303&gt;=1,VLOOKUP($C303,'R-7'!$H$9:$AD$1008,4,0),""),"")</f>
        <v/>
      </c>
      <c r="AO303" s="847"/>
      <c r="AP303" s="848"/>
      <c r="AQ303" s="241" t="str">
        <f>IFERROR(IF($AJ303&gt;=1,VLOOKUP($C303,'R-7'!$H$9:$AD$1008,6,0),""),"")</f>
        <v/>
      </c>
      <c r="AR303" s="883" t="str">
        <f>IFERROR(IF($AJ303&gt;=1,VLOOKUP($C303,'R-7'!$H$9:$AD$1008,7,0),""),"")</f>
        <v/>
      </c>
      <c r="AS303" s="885"/>
      <c r="AT303" s="846" t="str">
        <f>IFERROR(IF($AJ303&gt;=1,VLOOKUP($C303,'R-7'!$H$9:$AD$1008,9,0),""),"")</f>
        <v/>
      </c>
      <c r="AU303" s="847"/>
      <c r="AV303" s="848"/>
      <c r="AW303" s="844" t="str">
        <f>IFERROR(IF($AJ303&gt;=1,VLOOKUP($C303,'R-7'!$H$9:$AD$1008,14,0),""),"")</f>
        <v/>
      </c>
      <c r="AX303" s="844"/>
      <c r="AY303" s="844"/>
      <c r="AZ303" s="844"/>
      <c r="BA303" s="844"/>
      <c r="BB303" s="844"/>
      <c r="BC303" s="844"/>
      <c r="BD303" s="844"/>
      <c r="BE303" s="241">
        <f t="shared" si="179"/>
        <v>0</v>
      </c>
      <c r="BF303" s="845">
        <f>IFERROR(IF($BE303&gt;=1,VLOOKUP($D303,'R-8'!$G$13:$AG$1012,2,0),0),0)</f>
        <v>0</v>
      </c>
      <c r="BG303" s="845"/>
      <c r="BH303" s="845"/>
      <c r="BI303" s="846" t="str">
        <f>IFERROR(IF($BE303&gt;=1,VLOOKUP($D303,'R-8'!$G$13:$AG$1012,3,0),""),"")</f>
        <v/>
      </c>
      <c r="BJ303" s="847"/>
      <c r="BK303" s="847"/>
      <c r="BL303" s="848"/>
      <c r="BM303" s="844" t="str">
        <f>IFERROR(IF($BE303&gt;=1,VLOOKUP($D303,'R-8'!$G$13:$AG$1012,5,0),""),"")</f>
        <v/>
      </c>
      <c r="BN303" s="844"/>
      <c r="BO303" s="844" t="str">
        <f>IFERROR(IF($BE303&gt;=1,VLOOKUP($D303,'R-8'!$G$13:$AG$1012,6,0),""),"")</f>
        <v/>
      </c>
      <c r="BP303" s="844"/>
      <c r="BQ303" s="846" t="str">
        <f>IFERROR(IF($BE303&gt;=1,VLOOKUP($D303,'R-8'!$G$13:$AG$1012,2,0),""),"")</f>
        <v/>
      </c>
      <c r="BR303" s="847"/>
      <c r="BS303" s="848"/>
      <c r="BT303" s="844"/>
      <c r="BU303" s="844"/>
      <c r="BV303" s="844"/>
      <c r="BW303" s="844"/>
      <c r="BX303" s="844"/>
      <c r="BY303" s="844"/>
      <c r="BZ303" s="241">
        <f t="shared" si="180"/>
        <v>0</v>
      </c>
      <c r="CA303" s="845">
        <f>IFERROR(IF($BZ303&gt;=1,VLOOKUP($E303,'R-8क'!$G$10:$AA$1009,2,0),0),0)</f>
        <v>0</v>
      </c>
      <c r="CB303" s="845"/>
      <c r="CC303" s="845"/>
      <c r="CD303" s="846" t="str">
        <f>IFERROR(IF($BZ303&gt;=1,VLOOKUP($E303,'R-8क'!$G$10:$AA$1009,3,0),""),"")</f>
        <v/>
      </c>
      <c r="CE303" s="847"/>
      <c r="CF303" s="848"/>
      <c r="CG303" s="846" t="str">
        <f>IFERROR(IF($BZ303&gt;=1,VLOOKUP($E303,'R-8क'!$G$10:$AA$1009,4,0),""),"")</f>
        <v/>
      </c>
      <c r="CH303" s="847"/>
      <c r="CI303" s="847"/>
      <c r="CJ303" s="848"/>
      <c r="CK303" s="242" t="str">
        <f>IFERROR(IF($BZ303&gt;=1,VLOOKUP($E303,'R-8क'!$G$10:$AA$1009,6,0),""),"")</f>
        <v/>
      </c>
      <c r="CL303" s="243" t="str">
        <f>IFERROR(IF($BZ303&gt;=1,VLOOKUP($E303,'R-8क'!$G$10:$AA$1009,7,0),""),"")</f>
        <v/>
      </c>
      <c r="CM303" s="544" t="str">
        <f>IFERROR(IF($BZ303&gt;=1,VLOOKUP($E303,'R-8क'!$G$10:$AA$1009,8,0),""),"")</f>
        <v/>
      </c>
      <c r="CN303" s="545"/>
      <c r="CO303" s="849"/>
      <c r="CP303" s="850" t="str">
        <f>IFERROR(IF($BZ303&gt;=1,VLOOKUP($E303,'R-8क'!$G$10:$AA$1009,16,0),""),"")</f>
        <v/>
      </c>
      <c r="CQ303" s="850"/>
      <c r="CR303" s="850"/>
      <c r="CS303" s="851"/>
      <c r="CT303" s="851"/>
      <c r="CU303" s="31"/>
      <c r="CV303" s="31"/>
      <c r="CW303" s="31"/>
      <c r="CX303" s="31"/>
      <c r="CY303" s="31"/>
      <c r="CZ303" s="31"/>
      <c r="DA303" s="31"/>
      <c r="DB303" s="31"/>
      <c r="DC303" s="31"/>
      <c r="DD303" s="31"/>
      <c r="DE303" s="31"/>
      <c r="DF303" s="31"/>
      <c r="DG303" s="31"/>
      <c r="DH303" s="31"/>
      <c r="DI303" s="31"/>
      <c r="DJ303" s="31"/>
      <c r="DK303" s="31"/>
      <c r="DL303" s="31"/>
      <c r="DM303" s="31"/>
      <c r="DN303" s="31"/>
      <c r="DO303" s="31"/>
    </row>
    <row r="304" spans="1:119" ht="24" customHeight="1" x14ac:dyDescent="0.25">
      <c r="A304" s="4">
        <f t="shared" si="176"/>
        <v>155</v>
      </c>
      <c r="B304" s="4">
        <f>IFERROR(IF($A$5&gt;=A304,SMALL('R-6'!$F$8:$F$1008,$A$6+A304),0),0)</f>
        <v>0</v>
      </c>
      <c r="C304" s="4">
        <f>IFERROR(IF(B$5&gt;=$A304,SMALL('R-7'!$G$9:$G$1008,B$6+$A304),0),0)</f>
        <v>0</v>
      </c>
      <c r="D304" s="4">
        <f>IFERROR(IF(C$5&gt;=$A304,SMALL('R-8'!$F$13:$F$1012,C$6+$A304),0),0)</f>
        <v>0</v>
      </c>
      <c r="E304" s="4">
        <f>IFERROR(IF(D$5&gt;=$A304,SMALL('R-8क'!$F$10:$F$1009,D$6+$A304),0),0)</f>
        <v>0</v>
      </c>
      <c r="F304" s="4">
        <f t="shared" si="167"/>
        <v>0</v>
      </c>
      <c r="G304" s="4">
        <f t="shared" si="173"/>
        <v>0</v>
      </c>
      <c r="H304" s="4">
        <f t="shared" si="174"/>
        <v>0</v>
      </c>
      <c r="I304" s="4">
        <f t="shared" si="175"/>
        <v>0</v>
      </c>
      <c r="O304" s="241">
        <f t="shared" si="177"/>
        <v>0</v>
      </c>
      <c r="P304" s="894">
        <f>IFERROR(IF($O304&gt;=1,VLOOKUP($B304,'R-6'!$G$8:$AL$1008,2,0),0),0)</f>
        <v>0</v>
      </c>
      <c r="Q304" s="895"/>
      <c r="R304" s="896"/>
      <c r="S304" s="846" t="str">
        <f>IFERROR(IF($O304&gt;=1,VLOOKUP($B304,'R-6'!$G$8:$AL$1008,4,0),""),"")</f>
        <v/>
      </c>
      <c r="T304" s="847"/>
      <c r="U304" s="848"/>
      <c r="V304" s="846" t="str">
        <f>IFERROR(IF($O304&gt;=1,VLOOKUP($B304,'R-6'!$G$8:$AL$1008,6,0),""),"")</f>
        <v/>
      </c>
      <c r="W304" s="897"/>
      <c r="X304" s="897"/>
      <c r="Y304" s="884" t="str">
        <f>IFERROR(IF($O304&gt;=1,VLOOKUP($B304,'R-6'!$G$8:$AL$1008,8,0),""),"")</f>
        <v/>
      </c>
      <c r="Z304" s="898"/>
      <c r="AA304" s="544" t="str">
        <f>IFERROR(IF($O304&gt;=1,VLOOKUP($B304,'R-6'!$G$8:$AL$1008,28,0),""),"")</f>
        <v/>
      </c>
      <c r="AB304" s="545"/>
      <c r="AC304" s="849"/>
      <c r="AD304" s="883"/>
      <c r="AE304" s="884"/>
      <c r="AF304" s="885"/>
      <c r="AG304" s="883"/>
      <c r="AH304" s="884"/>
      <c r="AI304" s="885"/>
      <c r="AJ304" s="241">
        <f t="shared" si="178"/>
        <v>0</v>
      </c>
      <c r="AK304" s="894">
        <f>IFERROR(IF($AJ304&gt;=1,VLOOKUP($C304,'R-7'!$H$9:$AD$1008,2,0),0),0)</f>
        <v>0</v>
      </c>
      <c r="AL304" s="895"/>
      <c r="AM304" s="896"/>
      <c r="AN304" s="846" t="str">
        <f>IFERROR(IF($AJ304&gt;=1,VLOOKUP($C304,'R-7'!$H$9:$AD$1008,4,0),""),"")</f>
        <v/>
      </c>
      <c r="AO304" s="847"/>
      <c r="AP304" s="848"/>
      <c r="AQ304" s="241" t="str">
        <f>IFERROR(IF($AJ304&gt;=1,VLOOKUP($C304,'R-7'!$H$9:$AD$1008,6,0),""),"")</f>
        <v/>
      </c>
      <c r="AR304" s="883" t="str">
        <f>IFERROR(IF($AJ304&gt;=1,VLOOKUP($C304,'R-7'!$H$9:$AD$1008,7,0),""),"")</f>
        <v/>
      </c>
      <c r="AS304" s="885"/>
      <c r="AT304" s="846" t="str">
        <f>IFERROR(IF($AJ304&gt;=1,VLOOKUP($C304,'R-7'!$H$9:$AD$1008,9,0),""),"")</f>
        <v/>
      </c>
      <c r="AU304" s="847"/>
      <c r="AV304" s="848"/>
      <c r="AW304" s="844" t="str">
        <f>IFERROR(IF($AJ304&gt;=1,VLOOKUP($C304,'R-7'!$H$9:$AD$1008,14,0),""),"")</f>
        <v/>
      </c>
      <c r="AX304" s="844"/>
      <c r="AY304" s="844"/>
      <c r="AZ304" s="844"/>
      <c r="BA304" s="844"/>
      <c r="BB304" s="844"/>
      <c r="BC304" s="844"/>
      <c r="BD304" s="844"/>
      <c r="BE304" s="241">
        <f t="shared" si="179"/>
        <v>0</v>
      </c>
      <c r="BF304" s="845">
        <f>IFERROR(IF($BE304&gt;=1,VLOOKUP($D304,'R-8'!$G$13:$AG$1012,2,0),0),0)</f>
        <v>0</v>
      </c>
      <c r="BG304" s="845"/>
      <c r="BH304" s="845"/>
      <c r="BI304" s="846" t="str">
        <f>IFERROR(IF($BE304&gt;=1,VLOOKUP($D304,'R-8'!$G$13:$AG$1012,3,0),""),"")</f>
        <v/>
      </c>
      <c r="BJ304" s="847"/>
      <c r="BK304" s="847"/>
      <c r="BL304" s="848"/>
      <c r="BM304" s="844" t="str">
        <f>IFERROR(IF($BE304&gt;=1,VLOOKUP($D304,'R-8'!$G$13:$AG$1012,5,0),""),"")</f>
        <v/>
      </c>
      <c r="BN304" s="844"/>
      <c r="BO304" s="844" t="str">
        <f>IFERROR(IF($BE304&gt;=1,VLOOKUP($D304,'R-8'!$G$13:$AG$1012,6,0),""),"")</f>
        <v/>
      </c>
      <c r="BP304" s="844"/>
      <c r="BQ304" s="846" t="str">
        <f>IFERROR(IF($BE304&gt;=1,VLOOKUP($D304,'R-8'!$G$13:$AG$1012,2,0),""),"")</f>
        <v/>
      </c>
      <c r="BR304" s="847"/>
      <c r="BS304" s="848"/>
      <c r="BT304" s="844"/>
      <c r="BU304" s="844"/>
      <c r="BV304" s="844"/>
      <c r="BW304" s="844"/>
      <c r="BX304" s="844"/>
      <c r="BY304" s="844"/>
      <c r="BZ304" s="241">
        <f t="shared" si="180"/>
        <v>0</v>
      </c>
      <c r="CA304" s="845">
        <f>IFERROR(IF($BZ304&gt;=1,VLOOKUP($E304,'R-8क'!$G$10:$AA$1009,2,0),0),0)</f>
        <v>0</v>
      </c>
      <c r="CB304" s="845"/>
      <c r="CC304" s="845"/>
      <c r="CD304" s="846" t="str">
        <f>IFERROR(IF($BZ304&gt;=1,VLOOKUP($E304,'R-8क'!$G$10:$AA$1009,3,0),""),"")</f>
        <v/>
      </c>
      <c r="CE304" s="847"/>
      <c r="CF304" s="848"/>
      <c r="CG304" s="846" t="str">
        <f>IFERROR(IF($BZ304&gt;=1,VLOOKUP($E304,'R-8क'!$G$10:$AA$1009,4,0),""),"")</f>
        <v/>
      </c>
      <c r="CH304" s="847"/>
      <c r="CI304" s="847"/>
      <c r="CJ304" s="848"/>
      <c r="CK304" s="242" t="str">
        <f>IFERROR(IF($BZ304&gt;=1,VLOOKUP($E304,'R-8क'!$G$10:$AA$1009,6,0),""),"")</f>
        <v/>
      </c>
      <c r="CL304" s="243" t="str">
        <f>IFERROR(IF($BZ304&gt;=1,VLOOKUP($E304,'R-8क'!$G$10:$AA$1009,7,0),""),"")</f>
        <v/>
      </c>
      <c r="CM304" s="544" t="str">
        <f>IFERROR(IF($BZ304&gt;=1,VLOOKUP($E304,'R-8क'!$G$10:$AA$1009,8,0),""),"")</f>
        <v/>
      </c>
      <c r="CN304" s="545"/>
      <c r="CO304" s="849"/>
      <c r="CP304" s="850" t="str">
        <f>IFERROR(IF($BZ304&gt;=1,VLOOKUP($E304,'R-8क'!$G$10:$AA$1009,16,0),""),"")</f>
        <v/>
      </c>
      <c r="CQ304" s="850"/>
      <c r="CR304" s="850"/>
      <c r="CS304" s="851"/>
      <c r="CT304" s="851"/>
      <c r="CU304" s="31"/>
      <c r="CV304" s="31"/>
      <c r="CW304" s="31"/>
      <c r="CX304" s="31"/>
      <c r="CY304" s="31"/>
      <c r="CZ304" s="31"/>
      <c r="DA304" s="31"/>
      <c r="DB304" s="31"/>
      <c r="DC304" s="31"/>
      <c r="DD304" s="31"/>
      <c r="DE304" s="31"/>
      <c r="DF304" s="31"/>
      <c r="DG304" s="31"/>
      <c r="DH304" s="31"/>
      <c r="DI304" s="31"/>
      <c r="DJ304" s="31"/>
      <c r="DK304" s="31"/>
      <c r="DL304" s="31"/>
      <c r="DM304" s="31"/>
      <c r="DN304" s="31"/>
      <c r="DO304" s="31"/>
    </row>
    <row r="305" spans="1:119" ht="24" customHeight="1" x14ac:dyDescent="0.25">
      <c r="A305" s="4">
        <f t="shared" si="176"/>
        <v>156</v>
      </c>
      <c r="B305" s="4">
        <f>IFERROR(IF($A$5&gt;=A305,SMALL('R-6'!$F$8:$F$1008,$A$6+A305),0),0)</f>
        <v>0</v>
      </c>
      <c r="C305" s="4">
        <f>IFERROR(IF(B$5&gt;=$A305,SMALL('R-7'!$G$9:$G$1008,B$6+$A305),0),0)</f>
        <v>0</v>
      </c>
      <c r="D305" s="4">
        <f>IFERROR(IF(C$5&gt;=$A305,SMALL('R-8'!$F$13:$F$1012,C$6+$A305),0),0)</f>
        <v>0</v>
      </c>
      <c r="E305" s="4">
        <f>IFERROR(IF(D$5&gt;=$A305,SMALL('R-8क'!$F$10:$F$1009,D$6+$A305),0),0)</f>
        <v>0</v>
      </c>
      <c r="F305" s="4">
        <f t="shared" si="167"/>
        <v>0</v>
      </c>
      <c r="G305" s="4">
        <f t="shared" si="173"/>
        <v>0</v>
      </c>
      <c r="H305" s="4">
        <f t="shared" si="174"/>
        <v>0</v>
      </c>
      <c r="I305" s="4">
        <f t="shared" si="175"/>
        <v>0</v>
      </c>
      <c r="O305" s="241">
        <f t="shared" si="177"/>
        <v>0</v>
      </c>
      <c r="P305" s="894">
        <f>IFERROR(IF($O305&gt;=1,VLOOKUP($B305,'R-6'!$G$8:$AL$1008,2,0),0),0)</f>
        <v>0</v>
      </c>
      <c r="Q305" s="895"/>
      <c r="R305" s="896"/>
      <c r="S305" s="846" t="str">
        <f>IFERROR(IF($O305&gt;=1,VLOOKUP($B305,'R-6'!$G$8:$AL$1008,4,0),""),"")</f>
        <v/>
      </c>
      <c r="T305" s="847"/>
      <c r="U305" s="848"/>
      <c r="V305" s="846" t="str">
        <f>IFERROR(IF($O305&gt;=1,VLOOKUP($B305,'R-6'!$G$8:$AL$1008,6,0),""),"")</f>
        <v/>
      </c>
      <c r="W305" s="897"/>
      <c r="X305" s="897"/>
      <c r="Y305" s="884" t="str">
        <f>IFERROR(IF($O305&gt;=1,VLOOKUP($B305,'R-6'!$G$8:$AL$1008,8,0),""),"")</f>
        <v/>
      </c>
      <c r="Z305" s="898"/>
      <c r="AA305" s="544" t="str">
        <f>IFERROR(IF($O305&gt;=1,VLOOKUP($B305,'R-6'!$G$8:$AL$1008,28,0),""),"")</f>
        <v/>
      </c>
      <c r="AB305" s="545"/>
      <c r="AC305" s="849"/>
      <c r="AD305" s="883"/>
      <c r="AE305" s="884"/>
      <c r="AF305" s="885"/>
      <c r="AG305" s="883"/>
      <c r="AH305" s="884"/>
      <c r="AI305" s="885"/>
      <c r="AJ305" s="241">
        <f t="shared" si="178"/>
        <v>0</v>
      </c>
      <c r="AK305" s="894">
        <f>IFERROR(IF($AJ305&gt;=1,VLOOKUP($C305,'R-7'!$H$9:$AD$1008,2,0),0),0)</f>
        <v>0</v>
      </c>
      <c r="AL305" s="895"/>
      <c r="AM305" s="896"/>
      <c r="AN305" s="846" t="str">
        <f>IFERROR(IF($AJ305&gt;=1,VLOOKUP($C305,'R-7'!$H$9:$AD$1008,4,0),""),"")</f>
        <v/>
      </c>
      <c r="AO305" s="847"/>
      <c r="AP305" s="848"/>
      <c r="AQ305" s="241" t="str">
        <f>IFERROR(IF($AJ305&gt;=1,VLOOKUP($C305,'R-7'!$H$9:$AD$1008,6,0),""),"")</f>
        <v/>
      </c>
      <c r="AR305" s="883" t="str">
        <f>IFERROR(IF($AJ305&gt;=1,VLOOKUP($C305,'R-7'!$H$9:$AD$1008,7,0),""),"")</f>
        <v/>
      </c>
      <c r="AS305" s="885"/>
      <c r="AT305" s="846" t="str">
        <f>IFERROR(IF($AJ305&gt;=1,VLOOKUP($C305,'R-7'!$H$9:$AD$1008,9,0),""),"")</f>
        <v/>
      </c>
      <c r="AU305" s="847"/>
      <c r="AV305" s="848"/>
      <c r="AW305" s="844" t="str">
        <f>IFERROR(IF($AJ305&gt;=1,VLOOKUP($C305,'R-7'!$H$9:$AD$1008,14,0),""),"")</f>
        <v/>
      </c>
      <c r="AX305" s="844"/>
      <c r="AY305" s="844"/>
      <c r="AZ305" s="844"/>
      <c r="BA305" s="844"/>
      <c r="BB305" s="844"/>
      <c r="BC305" s="844"/>
      <c r="BD305" s="844"/>
      <c r="BE305" s="241">
        <f t="shared" si="179"/>
        <v>0</v>
      </c>
      <c r="BF305" s="845">
        <f>IFERROR(IF($BE305&gt;=1,VLOOKUP($D305,'R-8'!$G$13:$AG$1012,2,0),0),0)</f>
        <v>0</v>
      </c>
      <c r="BG305" s="845"/>
      <c r="BH305" s="845"/>
      <c r="BI305" s="846" t="str">
        <f>IFERROR(IF($BE305&gt;=1,VLOOKUP($D305,'R-8'!$G$13:$AG$1012,3,0),""),"")</f>
        <v/>
      </c>
      <c r="BJ305" s="847"/>
      <c r="BK305" s="847"/>
      <c r="BL305" s="848"/>
      <c r="BM305" s="844" t="str">
        <f>IFERROR(IF($BE305&gt;=1,VLOOKUP($D305,'R-8'!$G$13:$AG$1012,5,0),""),"")</f>
        <v/>
      </c>
      <c r="BN305" s="844"/>
      <c r="BO305" s="844" t="str">
        <f>IFERROR(IF($BE305&gt;=1,VLOOKUP($D305,'R-8'!$G$13:$AG$1012,6,0),""),"")</f>
        <v/>
      </c>
      <c r="BP305" s="844"/>
      <c r="BQ305" s="846" t="str">
        <f>IFERROR(IF($BE305&gt;=1,VLOOKUP($D305,'R-8'!$G$13:$AG$1012,2,0),""),"")</f>
        <v/>
      </c>
      <c r="BR305" s="847"/>
      <c r="BS305" s="848"/>
      <c r="BT305" s="844"/>
      <c r="BU305" s="844"/>
      <c r="BV305" s="844"/>
      <c r="BW305" s="844"/>
      <c r="BX305" s="844"/>
      <c r="BY305" s="844"/>
      <c r="BZ305" s="241">
        <f t="shared" si="180"/>
        <v>0</v>
      </c>
      <c r="CA305" s="845">
        <f>IFERROR(IF($BZ305&gt;=1,VLOOKUP($E305,'R-8क'!$G$10:$AA$1009,2,0),0),0)</f>
        <v>0</v>
      </c>
      <c r="CB305" s="845"/>
      <c r="CC305" s="845"/>
      <c r="CD305" s="846" t="str">
        <f>IFERROR(IF($BZ305&gt;=1,VLOOKUP($E305,'R-8क'!$G$10:$AA$1009,3,0),""),"")</f>
        <v/>
      </c>
      <c r="CE305" s="847"/>
      <c r="CF305" s="848"/>
      <c r="CG305" s="846" t="str">
        <f>IFERROR(IF($BZ305&gt;=1,VLOOKUP($E305,'R-8क'!$G$10:$AA$1009,4,0),""),"")</f>
        <v/>
      </c>
      <c r="CH305" s="847"/>
      <c r="CI305" s="847"/>
      <c r="CJ305" s="848"/>
      <c r="CK305" s="242" t="str">
        <f>IFERROR(IF($BZ305&gt;=1,VLOOKUP($E305,'R-8क'!$G$10:$AA$1009,6,0),""),"")</f>
        <v/>
      </c>
      <c r="CL305" s="243" t="str">
        <f>IFERROR(IF($BZ305&gt;=1,VLOOKUP($E305,'R-8क'!$G$10:$AA$1009,7,0),""),"")</f>
        <v/>
      </c>
      <c r="CM305" s="544" t="str">
        <f>IFERROR(IF($BZ305&gt;=1,VLOOKUP($E305,'R-8क'!$G$10:$AA$1009,8,0),""),"")</f>
        <v/>
      </c>
      <c r="CN305" s="545"/>
      <c r="CO305" s="849"/>
      <c r="CP305" s="850" t="str">
        <f>IFERROR(IF($BZ305&gt;=1,VLOOKUP($E305,'R-8क'!$G$10:$AA$1009,16,0),""),"")</f>
        <v/>
      </c>
      <c r="CQ305" s="850"/>
      <c r="CR305" s="850"/>
      <c r="CS305" s="851"/>
      <c r="CT305" s="851"/>
      <c r="CU305" s="31"/>
      <c r="CV305" s="31"/>
      <c r="CW305" s="31"/>
      <c r="CX305" s="31"/>
      <c r="CY305" s="31"/>
      <c r="CZ305" s="31"/>
      <c r="DA305" s="31"/>
      <c r="DB305" s="31"/>
      <c r="DC305" s="31"/>
      <c r="DD305" s="31"/>
      <c r="DE305" s="31"/>
      <c r="DF305" s="31"/>
      <c r="DG305" s="31"/>
      <c r="DH305" s="31"/>
      <c r="DI305" s="31"/>
      <c r="DJ305" s="31"/>
      <c r="DK305" s="31"/>
      <c r="DL305" s="31"/>
      <c r="DM305" s="31"/>
      <c r="DN305" s="31"/>
      <c r="DO305" s="31"/>
    </row>
    <row r="306" spans="1:119" ht="24" customHeight="1" x14ac:dyDescent="0.25">
      <c r="A306" s="4">
        <f t="shared" si="176"/>
        <v>157</v>
      </c>
      <c r="B306" s="4">
        <f>IFERROR(IF($A$5&gt;=A306,SMALL('R-6'!$F$8:$F$1008,$A$6+A306),0),0)</f>
        <v>0</v>
      </c>
      <c r="C306" s="4">
        <f>IFERROR(IF(B$5&gt;=$A306,SMALL('R-7'!$G$9:$G$1008,B$6+$A306),0),0)</f>
        <v>0</v>
      </c>
      <c r="D306" s="4">
        <f>IFERROR(IF(C$5&gt;=$A306,SMALL('R-8'!$F$13:$F$1012,C$6+$A306),0),0)</f>
        <v>0</v>
      </c>
      <c r="E306" s="4">
        <f>IFERROR(IF(D$5&gt;=$A306,SMALL('R-8क'!$F$10:$F$1009,D$6+$A306),0),0)</f>
        <v>0</v>
      </c>
      <c r="F306" s="4">
        <f t="shared" si="167"/>
        <v>0</v>
      </c>
      <c r="G306" s="4">
        <f t="shared" si="173"/>
        <v>0</v>
      </c>
      <c r="H306" s="4">
        <f t="shared" si="174"/>
        <v>0</v>
      </c>
      <c r="I306" s="4">
        <f t="shared" si="175"/>
        <v>0</v>
      </c>
      <c r="O306" s="241">
        <f t="shared" si="177"/>
        <v>0</v>
      </c>
      <c r="P306" s="894">
        <f>IFERROR(IF($O306&gt;=1,VLOOKUP($B306,'R-6'!$G$8:$AL$1008,2,0),0),0)</f>
        <v>0</v>
      </c>
      <c r="Q306" s="895"/>
      <c r="R306" s="896"/>
      <c r="S306" s="846" t="str">
        <f>IFERROR(IF($O306&gt;=1,VLOOKUP($B306,'R-6'!$G$8:$AL$1008,4,0),""),"")</f>
        <v/>
      </c>
      <c r="T306" s="847"/>
      <c r="U306" s="848"/>
      <c r="V306" s="846" t="str">
        <f>IFERROR(IF($O306&gt;=1,VLOOKUP($B306,'R-6'!$G$8:$AL$1008,6,0),""),"")</f>
        <v/>
      </c>
      <c r="W306" s="897"/>
      <c r="X306" s="897"/>
      <c r="Y306" s="884" t="str">
        <f>IFERROR(IF($O306&gt;=1,VLOOKUP($B306,'R-6'!$G$8:$AL$1008,8,0),""),"")</f>
        <v/>
      </c>
      <c r="Z306" s="898"/>
      <c r="AA306" s="544" t="str">
        <f>IFERROR(IF($O306&gt;=1,VLOOKUP($B306,'R-6'!$G$8:$AL$1008,28,0),""),"")</f>
        <v/>
      </c>
      <c r="AB306" s="545"/>
      <c r="AC306" s="849"/>
      <c r="AD306" s="883"/>
      <c r="AE306" s="884"/>
      <c r="AF306" s="885"/>
      <c r="AG306" s="883"/>
      <c r="AH306" s="884"/>
      <c r="AI306" s="885"/>
      <c r="AJ306" s="241">
        <f t="shared" si="178"/>
        <v>0</v>
      </c>
      <c r="AK306" s="894">
        <f>IFERROR(IF($AJ306&gt;=1,VLOOKUP($C306,'R-7'!$H$9:$AD$1008,2,0),0),0)</f>
        <v>0</v>
      </c>
      <c r="AL306" s="895"/>
      <c r="AM306" s="896"/>
      <c r="AN306" s="846" t="str">
        <f>IFERROR(IF($AJ306&gt;=1,VLOOKUP($C306,'R-7'!$H$9:$AD$1008,4,0),""),"")</f>
        <v/>
      </c>
      <c r="AO306" s="847"/>
      <c r="AP306" s="848"/>
      <c r="AQ306" s="241" t="str">
        <f>IFERROR(IF($AJ306&gt;=1,VLOOKUP($C306,'R-7'!$H$9:$AD$1008,6,0),""),"")</f>
        <v/>
      </c>
      <c r="AR306" s="883" t="str">
        <f>IFERROR(IF($AJ306&gt;=1,VLOOKUP($C306,'R-7'!$H$9:$AD$1008,7,0),""),"")</f>
        <v/>
      </c>
      <c r="AS306" s="885"/>
      <c r="AT306" s="846" t="str">
        <f>IFERROR(IF($AJ306&gt;=1,VLOOKUP($C306,'R-7'!$H$9:$AD$1008,9,0),""),"")</f>
        <v/>
      </c>
      <c r="AU306" s="847"/>
      <c r="AV306" s="848"/>
      <c r="AW306" s="844" t="str">
        <f>IFERROR(IF($AJ306&gt;=1,VLOOKUP($C306,'R-7'!$H$9:$AD$1008,14,0),""),"")</f>
        <v/>
      </c>
      <c r="AX306" s="844"/>
      <c r="AY306" s="844"/>
      <c r="AZ306" s="844"/>
      <c r="BA306" s="844"/>
      <c r="BB306" s="844"/>
      <c r="BC306" s="844"/>
      <c r="BD306" s="844"/>
      <c r="BE306" s="241">
        <f t="shared" si="179"/>
        <v>0</v>
      </c>
      <c r="BF306" s="845">
        <f>IFERROR(IF($BE306&gt;=1,VLOOKUP($D306,'R-8'!$G$13:$AG$1012,2,0),0),0)</f>
        <v>0</v>
      </c>
      <c r="BG306" s="845"/>
      <c r="BH306" s="845"/>
      <c r="BI306" s="846" t="str">
        <f>IFERROR(IF($BE306&gt;=1,VLOOKUP($D306,'R-8'!$G$13:$AG$1012,3,0),""),"")</f>
        <v/>
      </c>
      <c r="BJ306" s="847"/>
      <c r="BK306" s="847"/>
      <c r="BL306" s="848"/>
      <c r="BM306" s="844" t="str">
        <f>IFERROR(IF($BE306&gt;=1,VLOOKUP($D306,'R-8'!$G$13:$AG$1012,5,0),""),"")</f>
        <v/>
      </c>
      <c r="BN306" s="844"/>
      <c r="BO306" s="844" t="str">
        <f>IFERROR(IF($BE306&gt;=1,VLOOKUP($D306,'R-8'!$G$13:$AG$1012,6,0),""),"")</f>
        <v/>
      </c>
      <c r="BP306" s="844"/>
      <c r="BQ306" s="846" t="str">
        <f>IFERROR(IF($BE306&gt;=1,VLOOKUP($D306,'R-8'!$G$13:$AG$1012,2,0),""),"")</f>
        <v/>
      </c>
      <c r="BR306" s="847"/>
      <c r="BS306" s="848"/>
      <c r="BT306" s="844"/>
      <c r="BU306" s="844"/>
      <c r="BV306" s="844"/>
      <c r="BW306" s="844"/>
      <c r="BX306" s="844"/>
      <c r="BY306" s="844"/>
      <c r="BZ306" s="241">
        <f t="shared" si="180"/>
        <v>0</v>
      </c>
      <c r="CA306" s="845">
        <f>IFERROR(IF($BZ306&gt;=1,VLOOKUP($E306,'R-8क'!$G$10:$AA$1009,2,0),0),0)</f>
        <v>0</v>
      </c>
      <c r="CB306" s="845"/>
      <c r="CC306" s="845"/>
      <c r="CD306" s="846" t="str">
        <f>IFERROR(IF($BZ306&gt;=1,VLOOKUP($E306,'R-8क'!$G$10:$AA$1009,3,0),""),"")</f>
        <v/>
      </c>
      <c r="CE306" s="847"/>
      <c r="CF306" s="848"/>
      <c r="CG306" s="846" t="str">
        <f>IFERROR(IF($BZ306&gt;=1,VLOOKUP($E306,'R-8क'!$G$10:$AA$1009,4,0),""),"")</f>
        <v/>
      </c>
      <c r="CH306" s="847"/>
      <c r="CI306" s="847"/>
      <c r="CJ306" s="848"/>
      <c r="CK306" s="242" t="str">
        <f>IFERROR(IF($BZ306&gt;=1,VLOOKUP($E306,'R-8क'!$G$10:$AA$1009,6,0),""),"")</f>
        <v/>
      </c>
      <c r="CL306" s="243" t="str">
        <f>IFERROR(IF($BZ306&gt;=1,VLOOKUP($E306,'R-8क'!$G$10:$AA$1009,7,0),""),"")</f>
        <v/>
      </c>
      <c r="CM306" s="544" t="str">
        <f>IFERROR(IF($BZ306&gt;=1,VLOOKUP($E306,'R-8क'!$G$10:$AA$1009,8,0),""),"")</f>
        <v/>
      </c>
      <c r="CN306" s="545"/>
      <c r="CO306" s="849"/>
      <c r="CP306" s="850" t="str">
        <f>IFERROR(IF($BZ306&gt;=1,VLOOKUP($E306,'R-8क'!$G$10:$AA$1009,16,0),""),"")</f>
        <v/>
      </c>
      <c r="CQ306" s="850"/>
      <c r="CR306" s="850"/>
      <c r="CS306" s="851"/>
      <c r="CT306" s="851"/>
      <c r="CU306" s="31"/>
      <c r="CV306" s="31"/>
      <c r="CW306" s="31"/>
      <c r="CX306" s="31"/>
      <c r="CY306" s="31"/>
      <c r="CZ306" s="31"/>
      <c r="DA306" s="31"/>
      <c r="DB306" s="31"/>
      <c r="DC306" s="31"/>
      <c r="DD306" s="31"/>
      <c r="DE306" s="31"/>
      <c r="DF306" s="31"/>
      <c r="DG306" s="31"/>
      <c r="DH306" s="31"/>
      <c r="DI306" s="31"/>
      <c r="DJ306" s="31"/>
      <c r="DK306" s="31"/>
      <c r="DL306" s="31"/>
      <c r="DM306" s="31"/>
      <c r="DN306" s="31"/>
      <c r="DO306" s="31"/>
    </row>
    <row r="307" spans="1:119" ht="24" customHeight="1" x14ac:dyDescent="0.25">
      <c r="A307" s="4">
        <f t="shared" si="176"/>
        <v>158</v>
      </c>
      <c r="B307" s="4">
        <f>IFERROR(IF($A$5&gt;=A307,SMALL('R-6'!$F$8:$F$1008,$A$6+A307),0),0)</f>
        <v>0</v>
      </c>
      <c r="C307" s="4">
        <f>IFERROR(IF(B$5&gt;=$A307,SMALL('R-7'!$G$9:$G$1008,B$6+$A307),0),0)</f>
        <v>0</v>
      </c>
      <c r="D307" s="4">
        <f>IFERROR(IF(C$5&gt;=$A307,SMALL('R-8'!$F$13:$F$1012,C$6+$A307),0),0)</f>
        <v>0</v>
      </c>
      <c r="E307" s="4">
        <f>IFERROR(IF(D$5&gt;=$A307,SMALL('R-8क'!$F$10:$F$1009,D$6+$A307),0),0)</f>
        <v>0</v>
      </c>
      <c r="F307" s="4">
        <f t="shared" si="167"/>
        <v>0</v>
      </c>
      <c r="G307" s="4">
        <f t="shared" si="173"/>
        <v>0</v>
      </c>
      <c r="H307" s="4">
        <f t="shared" si="174"/>
        <v>0</v>
      </c>
      <c r="I307" s="4">
        <f t="shared" si="175"/>
        <v>0</v>
      </c>
      <c r="O307" s="241">
        <f t="shared" si="177"/>
        <v>0</v>
      </c>
      <c r="P307" s="894">
        <f>IFERROR(IF($O307&gt;=1,VLOOKUP($B307,'R-6'!$G$8:$AL$1008,2,0),0),0)</f>
        <v>0</v>
      </c>
      <c r="Q307" s="895"/>
      <c r="R307" s="896"/>
      <c r="S307" s="846" t="str">
        <f>IFERROR(IF($O307&gt;=1,VLOOKUP($B307,'R-6'!$G$8:$AL$1008,4,0),""),"")</f>
        <v/>
      </c>
      <c r="T307" s="847"/>
      <c r="U307" s="848"/>
      <c r="V307" s="846" t="str">
        <f>IFERROR(IF($O307&gt;=1,VLOOKUP($B307,'R-6'!$G$8:$AL$1008,6,0),""),"")</f>
        <v/>
      </c>
      <c r="W307" s="897"/>
      <c r="X307" s="897"/>
      <c r="Y307" s="884" t="str">
        <f>IFERROR(IF($O307&gt;=1,VLOOKUP($B307,'R-6'!$G$8:$AL$1008,8,0),""),"")</f>
        <v/>
      </c>
      <c r="Z307" s="898"/>
      <c r="AA307" s="544" t="str">
        <f>IFERROR(IF($O307&gt;=1,VLOOKUP($B307,'R-6'!$G$8:$AL$1008,28,0),""),"")</f>
        <v/>
      </c>
      <c r="AB307" s="545"/>
      <c r="AC307" s="849"/>
      <c r="AD307" s="883"/>
      <c r="AE307" s="884"/>
      <c r="AF307" s="885"/>
      <c r="AG307" s="883"/>
      <c r="AH307" s="884"/>
      <c r="AI307" s="885"/>
      <c r="AJ307" s="241">
        <f t="shared" si="178"/>
        <v>0</v>
      </c>
      <c r="AK307" s="894">
        <f>IFERROR(IF($AJ307&gt;=1,VLOOKUP($C307,'R-7'!$H$9:$AD$1008,2,0),0),0)</f>
        <v>0</v>
      </c>
      <c r="AL307" s="895"/>
      <c r="AM307" s="896"/>
      <c r="AN307" s="846" t="str">
        <f>IFERROR(IF($AJ307&gt;=1,VLOOKUP($C307,'R-7'!$H$9:$AD$1008,4,0),""),"")</f>
        <v/>
      </c>
      <c r="AO307" s="847"/>
      <c r="AP307" s="848"/>
      <c r="AQ307" s="241" t="str">
        <f>IFERROR(IF($AJ307&gt;=1,VLOOKUP($C307,'R-7'!$H$9:$AD$1008,6,0),""),"")</f>
        <v/>
      </c>
      <c r="AR307" s="883" t="str">
        <f>IFERROR(IF($AJ307&gt;=1,VLOOKUP($C307,'R-7'!$H$9:$AD$1008,7,0),""),"")</f>
        <v/>
      </c>
      <c r="AS307" s="885"/>
      <c r="AT307" s="846" t="str">
        <f>IFERROR(IF($AJ307&gt;=1,VLOOKUP($C307,'R-7'!$H$9:$AD$1008,9,0),""),"")</f>
        <v/>
      </c>
      <c r="AU307" s="847"/>
      <c r="AV307" s="848"/>
      <c r="AW307" s="844" t="str">
        <f>IFERROR(IF($AJ307&gt;=1,VLOOKUP($C307,'R-7'!$H$9:$AD$1008,14,0),""),"")</f>
        <v/>
      </c>
      <c r="AX307" s="844"/>
      <c r="AY307" s="844"/>
      <c r="AZ307" s="844"/>
      <c r="BA307" s="844"/>
      <c r="BB307" s="844"/>
      <c r="BC307" s="844"/>
      <c r="BD307" s="844"/>
      <c r="BE307" s="241">
        <f t="shared" si="179"/>
        <v>0</v>
      </c>
      <c r="BF307" s="845">
        <f>IFERROR(IF($BE307&gt;=1,VLOOKUP($D307,'R-8'!$G$13:$AG$1012,2,0),0),0)</f>
        <v>0</v>
      </c>
      <c r="BG307" s="845"/>
      <c r="BH307" s="845"/>
      <c r="BI307" s="846" t="str">
        <f>IFERROR(IF($BE307&gt;=1,VLOOKUP($D307,'R-8'!$G$13:$AG$1012,3,0),""),"")</f>
        <v/>
      </c>
      <c r="BJ307" s="847"/>
      <c r="BK307" s="847"/>
      <c r="BL307" s="848"/>
      <c r="BM307" s="844" t="str">
        <f>IFERROR(IF($BE307&gt;=1,VLOOKUP($D307,'R-8'!$G$13:$AG$1012,5,0),""),"")</f>
        <v/>
      </c>
      <c r="BN307" s="844"/>
      <c r="BO307" s="844" t="str">
        <f>IFERROR(IF($BE307&gt;=1,VLOOKUP($D307,'R-8'!$G$13:$AG$1012,6,0),""),"")</f>
        <v/>
      </c>
      <c r="BP307" s="844"/>
      <c r="BQ307" s="846" t="str">
        <f>IFERROR(IF($BE307&gt;=1,VLOOKUP($D307,'R-8'!$G$13:$AG$1012,2,0),""),"")</f>
        <v/>
      </c>
      <c r="BR307" s="847"/>
      <c r="BS307" s="848"/>
      <c r="BT307" s="844"/>
      <c r="BU307" s="844"/>
      <c r="BV307" s="844"/>
      <c r="BW307" s="844"/>
      <c r="BX307" s="844"/>
      <c r="BY307" s="844"/>
      <c r="BZ307" s="241">
        <f t="shared" si="180"/>
        <v>0</v>
      </c>
      <c r="CA307" s="845">
        <f>IFERROR(IF($BZ307&gt;=1,VLOOKUP($E307,'R-8क'!$G$10:$AA$1009,2,0),0),0)</f>
        <v>0</v>
      </c>
      <c r="CB307" s="845"/>
      <c r="CC307" s="845"/>
      <c r="CD307" s="846" t="str">
        <f>IFERROR(IF($BZ307&gt;=1,VLOOKUP($E307,'R-8क'!$G$10:$AA$1009,3,0),""),"")</f>
        <v/>
      </c>
      <c r="CE307" s="847"/>
      <c r="CF307" s="848"/>
      <c r="CG307" s="846" t="str">
        <f>IFERROR(IF($BZ307&gt;=1,VLOOKUP($E307,'R-8क'!$G$10:$AA$1009,4,0),""),"")</f>
        <v/>
      </c>
      <c r="CH307" s="847"/>
      <c r="CI307" s="847"/>
      <c r="CJ307" s="848"/>
      <c r="CK307" s="242" t="str">
        <f>IFERROR(IF($BZ307&gt;=1,VLOOKUP($E307,'R-8क'!$G$10:$AA$1009,6,0),""),"")</f>
        <v/>
      </c>
      <c r="CL307" s="243" t="str">
        <f>IFERROR(IF($BZ307&gt;=1,VLOOKUP($E307,'R-8क'!$G$10:$AA$1009,7,0),""),"")</f>
        <v/>
      </c>
      <c r="CM307" s="544" t="str">
        <f>IFERROR(IF($BZ307&gt;=1,VLOOKUP($E307,'R-8क'!$G$10:$AA$1009,8,0),""),"")</f>
        <v/>
      </c>
      <c r="CN307" s="545"/>
      <c r="CO307" s="849"/>
      <c r="CP307" s="850" t="str">
        <f>IFERROR(IF($BZ307&gt;=1,VLOOKUP($E307,'R-8क'!$G$10:$AA$1009,16,0),""),"")</f>
        <v/>
      </c>
      <c r="CQ307" s="850"/>
      <c r="CR307" s="850"/>
      <c r="CS307" s="851"/>
      <c r="CT307" s="851"/>
      <c r="CU307" s="31"/>
      <c r="CV307" s="31"/>
      <c r="CW307" s="31"/>
      <c r="CX307" s="31"/>
      <c r="CY307" s="31"/>
      <c r="CZ307" s="31"/>
      <c r="DA307" s="31"/>
      <c r="DB307" s="31"/>
      <c r="DC307" s="31"/>
      <c r="DD307" s="31"/>
      <c r="DE307" s="31"/>
      <c r="DF307" s="31"/>
      <c r="DG307" s="31"/>
      <c r="DH307" s="31"/>
      <c r="DI307" s="31"/>
      <c r="DJ307" s="31"/>
      <c r="DK307" s="31"/>
      <c r="DL307" s="31"/>
      <c r="DM307" s="31"/>
      <c r="DN307" s="31"/>
      <c r="DO307" s="31"/>
    </row>
    <row r="308" spans="1:119" ht="24" customHeight="1" x14ac:dyDescent="0.25">
      <c r="A308" s="4">
        <f t="shared" si="176"/>
        <v>159</v>
      </c>
      <c r="B308" s="4">
        <f>IFERROR(IF($A$5&gt;=A308,SMALL('R-6'!$F$8:$F$1008,$A$6+A308),0),0)</f>
        <v>0</v>
      </c>
      <c r="C308" s="4">
        <f>IFERROR(IF(B$5&gt;=$A308,SMALL('R-7'!$G$9:$G$1008,B$6+$A308),0),0)</f>
        <v>0</v>
      </c>
      <c r="D308" s="4">
        <f>IFERROR(IF(C$5&gt;=$A308,SMALL('R-8'!$F$13:$F$1012,C$6+$A308),0),0)</f>
        <v>0</v>
      </c>
      <c r="E308" s="4">
        <f>IFERROR(IF(D$5&gt;=$A308,SMALL('R-8क'!$F$10:$F$1009,D$6+$A308),0),0)</f>
        <v>0</v>
      </c>
      <c r="F308" s="4">
        <f t="shared" si="167"/>
        <v>0</v>
      </c>
      <c r="G308" s="4">
        <f t="shared" si="173"/>
        <v>0</v>
      </c>
      <c r="H308" s="4">
        <f t="shared" si="174"/>
        <v>0</v>
      </c>
      <c r="I308" s="4">
        <f t="shared" si="175"/>
        <v>0</v>
      </c>
      <c r="O308" s="241">
        <f t="shared" si="177"/>
        <v>0</v>
      </c>
      <c r="P308" s="894">
        <f>IFERROR(IF($O308&gt;=1,VLOOKUP($B308,'R-6'!$G$8:$AL$1008,2,0),0),0)</f>
        <v>0</v>
      </c>
      <c r="Q308" s="895"/>
      <c r="R308" s="896"/>
      <c r="S308" s="846" t="str">
        <f>IFERROR(IF($O308&gt;=1,VLOOKUP($B308,'R-6'!$G$8:$AL$1008,4,0),""),"")</f>
        <v/>
      </c>
      <c r="T308" s="847"/>
      <c r="U308" s="848"/>
      <c r="V308" s="846" t="str">
        <f>IFERROR(IF($O308&gt;=1,VLOOKUP($B308,'R-6'!$G$8:$AL$1008,6,0),""),"")</f>
        <v/>
      </c>
      <c r="W308" s="897"/>
      <c r="X308" s="897"/>
      <c r="Y308" s="884" t="str">
        <f>IFERROR(IF($O308&gt;=1,VLOOKUP($B308,'R-6'!$G$8:$AL$1008,8,0),""),"")</f>
        <v/>
      </c>
      <c r="Z308" s="898"/>
      <c r="AA308" s="544" t="str">
        <f>IFERROR(IF($O308&gt;=1,VLOOKUP($B308,'R-6'!$G$8:$AL$1008,28,0),""),"")</f>
        <v/>
      </c>
      <c r="AB308" s="545"/>
      <c r="AC308" s="849"/>
      <c r="AD308" s="883"/>
      <c r="AE308" s="884"/>
      <c r="AF308" s="885"/>
      <c r="AG308" s="883"/>
      <c r="AH308" s="884"/>
      <c r="AI308" s="885"/>
      <c r="AJ308" s="241">
        <f t="shared" si="178"/>
        <v>0</v>
      </c>
      <c r="AK308" s="894">
        <f>IFERROR(IF($AJ308&gt;=1,VLOOKUP($C308,'R-7'!$H$9:$AD$1008,2,0),0),0)</f>
        <v>0</v>
      </c>
      <c r="AL308" s="895"/>
      <c r="AM308" s="896"/>
      <c r="AN308" s="846" t="str">
        <f>IFERROR(IF($AJ308&gt;=1,VLOOKUP($C308,'R-7'!$H$9:$AD$1008,4,0),""),"")</f>
        <v/>
      </c>
      <c r="AO308" s="847"/>
      <c r="AP308" s="848"/>
      <c r="AQ308" s="241" t="str">
        <f>IFERROR(IF($AJ308&gt;=1,VLOOKUP($C308,'R-7'!$H$9:$AD$1008,6,0),""),"")</f>
        <v/>
      </c>
      <c r="AR308" s="883" t="str">
        <f>IFERROR(IF($AJ308&gt;=1,VLOOKUP($C308,'R-7'!$H$9:$AD$1008,7,0),""),"")</f>
        <v/>
      </c>
      <c r="AS308" s="885"/>
      <c r="AT308" s="846" t="str">
        <f>IFERROR(IF($AJ308&gt;=1,VLOOKUP($C308,'R-7'!$H$9:$AD$1008,9,0),""),"")</f>
        <v/>
      </c>
      <c r="AU308" s="847"/>
      <c r="AV308" s="848"/>
      <c r="AW308" s="844" t="str">
        <f>IFERROR(IF($AJ308&gt;=1,VLOOKUP($C308,'R-7'!$H$9:$AD$1008,14,0),""),"")</f>
        <v/>
      </c>
      <c r="AX308" s="844"/>
      <c r="AY308" s="844"/>
      <c r="AZ308" s="844"/>
      <c r="BA308" s="844"/>
      <c r="BB308" s="844"/>
      <c r="BC308" s="844"/>
      <c r="BD308" s="844"/>
      <c r="BE308" s="241">
        <f t="shared" si="179"/>
        <v>0</v>
      </c>
      <c r="BF308" s="845">
        <f>IFERROR(IF($BE308&gt;=1,VLOOKUP($D308,'R-8'!$G$13:$AG$1012,2,0),0),0)</f>
        <v>0</v>
      </c>
      <c r="BG308" s="845"/>
      <c r="BH308" s="845"/>
      <c r="BI308" s="846" t="str">
        <f>IFERROR(IF($BE308&gt;=1,VLOOKUP($D308,'R-8'!$G$13:$AG$1012,3,0),""),"")</f>
        <v/>
      </c>
      <c r="BJ308" s="847"/>
      <c r="BK308" s="847"/>
      <c r="BL308" s="848"/>
      <c r="BM308" s="844" t="str">
        <f>IFERROR(IF($BE308&gt;=1,VLOOKUP($D308,'R-8'!$G$13:$AG$1012,5,0),""),"")</f>
        <v/>
      </c>
      <c r="BN308" s="844"/>
      <c r="BO308" s="844" t="str">
        <f>IFERROR(IF($BE308&gt;=1,VLOOKUP($D308,'R-8'!$G$13:$AG$1012,6,0),""),"")</f>
        <v/>
      </c>
      <c r="BP308" s="844"/>
      <c r="BQ308" s="846" t="str">
        <f>IFERROR(IF($BE308&gt;=1,VLOOKUP($D308,'R-8'!$G$13:$AG$1012,2,0),""),"")</f>
        <v/>
      </c>
      <c r="BR308" s="847"/>
      <c r="BS308" s="848"/>
      <c r="BT308" s="844"/>
      <c r="BU308" s="844"/>
      <c r="BV308" s="844"/>
      <c r="BW308" s="844"/>
      <c r="BX308" s="844"/>
      <c r="BY308" s="844"/>
      <c r="BZ308" s="241">
        <f t="shared" si="180"/>
        <v>0</v>
      </c>
      <c r="CA308" s="845">
        <f>IFERROR(IF($BZ308&gt;=1,VLOOKUP($E308,'R-8क'!$G$10:$AA$1009,2,0),0),0)</f>
        <v>0</v>
      </c>
      <c r="CB308" s="845"/>
      <c r="CC308" s="845"/>
      <c r="CD308" s="846" t="str">
        <f>IFERROR(IF($BZ308&gt;=1,VLOOKUP($E308,'R-8क'!$G$10:$AA$1009,3,0),""),"")</f>
        <v/>
      </c>
      <c r="CE308" s="847"/>
      <c r="CF308" s="848"/>
      <c r="CG308" s="846" t="str">
        <f>IFERROR(IF($BZ308&gt;=1,VLOOKUP($E308,'R-8क'!$G$10:$AA$1009,4,0),""),"")</f>
        <v/>
      </c>
      <c r="CH308" s="847"/>
      <c r="CI308" s="847"/>
      <c r="CJ308" s="848"/>
      <c r="CK308" s="242" t="str">
        <f>IFERROR(IF($BZ308&gt;=1,VLOOKUP($E308,'R-8क'!$G$10:$AA$1009,6,0),""),"")</f>
        <v/>
      </c>
      <c r="CL308" s="243" t="str">
        <f>IFERROR(IF($BZ308&gt;=1,VLOOKUP($E308,'R-8क'!$G$10:$AA$1009,7,0),""),"")</f>
        <v/>
      </c>
      <c r="CM308" s="544" t="str">
        <f>IFERROR(IF($BZ308&gt;=1,VLOOKUP($E308,'R-8क'!$G$10:$AA$1009,8,0),""),"")</f>
        <v/>
      </c>
      <c r="CN308" s="545"/>
      <c r="CO308" s="849"/>
      <c r="CP308" s="850" t="str">
        <f>IFERROR(IF($BZ308&gt;=1,VLOOKUP($E308,'R-8क'!$G$10:$AA$1009,16,0),""),"")</f>
        <v/>
      </c>
      <c r="CQ308" s="850"/>
      <c r="CR308" s="850"/>
      <c r="CS308" s="851"/>
      <c r="CT308" s="851"/>
      <c r="CU308" s="31"/>
      <c r="CV308" s="31"/>
      <c r="CW308" s="31"/>
      <c r="CX308" s="31"/>
      <c r="CY308" s="31"/>
      <c r="CZ308" s="31"/>
      <c r="DA308" s="31"/>
      <c r="DB308" s="31"/>
      <c r="DC308" s="31"/>
      <c r="DD308" s="31"/>
      <c r="DE308" s="31"/>
      <c r="DF308" s="31"/>
      <c r="DG308" s="31"/>
      <c r="DH308" s="31"/>
      <c r="DI308" s="31"/>
      <c r="DJ308" s="31"/>
      <c r="DK308" s="31"/>
      <c r="DL308" s="31"/>
      <c r="DM308" s="31"/>
      <c r="DN308" s="31"/>
      <c r="DO308" s="31"/>
    </row>
    <row r="309" spans="1:119" ht="24" customHeight="1" x14ac:dyDescent="0.25">
      <c r="A309" s="4">
        <f t="shared" si="176"/>
        <v>160</v>
      </c>
      <c r="B309" s="4">
        <f>IFERROR(IF($A$5&gt;=A309,SMALL('R-6'!$F$8:$F$1008,$A$6+A309),0),0)</f>
        <v>0</v>
      </c>
      <c r="C309" s="4">
        <f>IFERROR(IF(B$5&gt;=$A309,SMALL('R-7'!$G$9:$G$1008,B$6+$A309),0),0)</f>
        <v>0</v>
      </c>
      <c r="D309" s="4">
        <f>IFERROR(IF(C$5&gt;=$A309,SMALL('R-8'!$F$13:$F$1012,C$6+$A309),0),0)</f>
        <v>0</v>
      </c>
      <c r="E309" s="4">
        <f>IFERROR(IF(D$5&gt;=$A309,SMALL('R-8क'!$F$10:$F$1009,D$6+$A309),0),0)</f>
        <v>0</v>
      </c>
      <c r="F309" s="4">
        <f t="shared" si="167"/>
        <v>0</v>
      </c>
      <c r="G309" s="4">
        <f t="shared" si="173"/>
        <v>0</v>
      </c>
      <c r="H309" s="4">
        <f t="shared" si="174"/>
        <v>0</v>
      </c>
      <c r="I309" s="4">
        <f t="shared" si="175"/>
        <v>0</v>
      </c>
      <c r="O309" s="241">
        <f t="shared" si="177"/>
        <v>0</v>
      </c>
      <c r="P309" s="894">
        <f>IFERROR(IF($O309&gt;=1,VLOOKUP($B309,'R-6'!$G$8:$AL$1008,2,0),0),0)</f>
        <v>0</v>
      </c>
      <c r="Q309" s="895"/>
      <c r="R309" s="896"/>
      <c r="S309" s="846" t="str">
        <f>IFERROR(IF($O309&gt;=1,VLOOKUP($B309,'R-6'!$G$8:$AL$1008,4,0),""),"")</f>
        <v/>
      </c>
      <c r="T309" s="847"/>
      <c r="U309" s="848"/>
      <c r="V309" s="846" t="str">
        <f>IFERROR(IF($O309&gt;=1,VLOOKUP($B309,'R-6'!$G$8:$AL$1008,6,0),""),"")</f>
        <v/>
      </c>
      <c r="W309" s="897"/>
      <c r="X309" s="897"/>
      <c r="Y309" s="884" t="str">
        <f>IFERROR(IF($O309&gt;=1,VLOOKUP($B309,'R-6'!$G$8:$AL$1008,8,0),""),"")</f>
        <v/>
      </c>
      <c r="Z309" s="898"/>
      <c r="AA309" s="544" t="str">
        <f>IFERROR(IF($O309&gt;=1,VLOOKUP($B309,'R-6'!$G$8:$AL$1008,28,0),""),"")</f>
        <v/>
      </c>
      <c r="AB309" s="545"/>
      <c r="AC309" s="849"/>
      <c r="AD309" s="883"/>
      <c r="AE309" s="884"/>
      <c r="AF309" s="885"/>
      <c r="AG309" s="883"/>
      <c r="AH309" s="884"/>
      <c r="AI309" s="885"/>
      <c r="AJ309" s="241">
        <f t="shared" si="178"/>
        <v>0</v>
      </c>
      <c r="AK309" s="894">
        <f>IFERROR(IF($AJ309&gt;=1,VLOOKUP($C309,'R-7'!$H$9:$AD$1008,2,0),0),0)</f>
        <v>0</v>
      </c>
      <c r="AL309" s="895"/>
      <c r="AM309" s="896"/>
      <c r="AN309" s="846" t="str">
        <f>IFERROR(IF($AJ309&gt;=1,VLOOKUP($C309,'R-7'!$H$9:$AD$1008,4,0),""),"")</f>
        <v/>
      </c>
      <c r="AO309" s="847"/>
      <c r="AP309" s="848"/>
      <c r="AQ309" s="241" t="str">
        <f>IFERROR(IF($AJ309&gt;=1,VLOOKUP($C309,'R-7'!$H$9:$AD$1008,6,0),""),"")</f>
        <v/>
      </c>
      <c r="AR309" s="883" t="str">
        <f>IFERROR(IF($AJ309&gt;=1,VLOOKUP($C309,'R-7'!$H$9:$AD$1008,7,0),""),"")</f>
        <v/>
      </c>
      <c r="AS309" s="885"/>
      <c r="AT309" s="846" t="str">
        <f>IFERROR(IF($AJ309&gt;=1,VLOOKUP($C309,'R-7'!$H$9:$AD$1008,9,0),""),"")</f>
        <v/>
      </c>
      <c r="AU309" s="847"/>
      <c r="AV309" s="848"/>
      <c r="AW309" s="844" t="str">
        <f>IFERROR(IF($AJ309&gt;=1,VLOOKUP($C309,'R-7'!$H$9:$AD$1008,14,0),""),"")</f>
        <v/>
      </c>
      <c r="AX309" s="844"/>
      <c r="AY309" s="844"/>
      <c r="AZ309" s="844"/>
      <c r="BA309" s="844"/>
      <c r="BB309" s="844"/>
      <c r="BC309" s="844"/>
      <c r="BD309" s="844"/>
      <c r="BE309" s="241">
        <f t="shared" si="179"/>
        <v>0</v>
      </c>
      <c r="BF309" s="845">
        <f>IFERROR(IF($BE309&gt;=1,VLOOKUP($D309,'R-8'!$G$13:$AG$1012,2,0),0),0)</f>
        <v>0</v>
      </c>
      <c r="BG309" s="845"/>
      <c r="BH309" s="845"/>
      <c r="BI309" s="846" t="str">
        <f>IFERROR(IF($BE309&gt;=1,VLOOKUP($D309,'R-8'!$G$13:$AG$1012,3,0),""),"")</f>
        <v/>
      </c>
      <c r="BJ309" s="847"/>
      <c r="BK309" s="847"/>
      <c r="BL309" s="848"/>
      <c r="BM309" s="844" t="str">
        <f>IFERROR(IF($BE309&gt;=1,VLOOKUP($D309,'R-8'!$G$13:$AG$1012,5,0),""),"")</f>
        <v/>
      </c>
      <c r="BN309" s="844"/>
      <c r="BO309" s="844" t="str">
        <f>IFERROR(IF($BE309&gt;=1,VLOOKUP($D309,'R-8'!$G$13:$AG$1012,6,0),""),"")</f>
        <v/>
      </c>
      <c r="BP309" s="844"/>
      <c r="BQ309" s="846" t="str">
        <f>IFERROR(IF($BE309&gt;=1,VLOOKUP($D309,'R-8'!$G$13:$AG$1012,2,0),""),"")</f>
        <v/>
      </c>
      <c r="BR309" s="847"/>
      <c r="BS309" s="848"/>
      <c r="BT309" s="844"/>
      <c r="BU309" s="844"/>
      <c r="BV309" s="844"/>
      <c r="BW309" s="844"/>
      <c r="BX309" s="844"/>
      <c r="BY309" s="844"/>
      <c r="BZ309" s="241">
        <f t="shared" si="180"/>
        <v>0</v>
      </c>
      <c r="CA309" s="845">
        <f>IFERROR(IF($BZ309&gt;=1,VLOOKUP($E309,'R-8क'!$G$10:$AA$1009,2,0),0),0)</f>
        <v>0</v>
      </c>
      <c r="CB309" s="845"/>
      <c r="CC309" s="845"/>
      <c r="CD309" s="846" t="str">
        <f>IFERROR(IF($BZ309&gt;=1,VLOOKUP($E309,'R-8क'!$G$10:$AA$1009,3,0),""),"")</f>
        <v/>
      </c>
      <c r="CE309" s="847"/>
      <c r="CF309" s="848"/>
      <c r="CG309" s="846" t="str">
        <f>IFERROR(IF($BZ309&gt;=1,VLOOKUP($E309,'R-8क'!$G$10:$AA$1009,4,0),""),"")</f>
        <v/>
      </c>
      <c r="CH309" s="847"/>
      <c r="CI309" s="847"/>
      <c r="CJ309" s="848"/>
      <c r="CK309" s="242" t="str">
        <f>IFERROR(IF($BZ309&gt;=1,VLOOKUP($E309,'R-8क'!$G$10:$AA$1009,6,0),""),"")</f>
        <v/>
      </c>
      <c r="CL309" s="243" t="str">
        <f>IFERROR(IF($BZ309&gt;=1,VLOOKUP($E309,'R-8क'!$G$10:$AA$1009,7,0),""),"")</f>
        <v/>
      </c>
      <c r="CM309" s="544" t="str">
        <f>IFERROR(IF($BZ309&gt;=1,VLOOKUP($E309,'R-8क'!$G$10:$AA$1009,8,0),""),"")</f>
        <v/>
      </c>
      <c r="CN309" s="545"/>
      <c r="CO309" s="849"/>
      <c r="CP309" s="850" t="str">
        <f>IFERROR(IF($BZ309&gt;=1,VLOOKUP($E309,'R-8क'!$G$10:$AA$1009,16,0),""),"")</f>
        <v/>
      </c>
      <c r="CQ309" s="850"/>
      <c r="CR309" s="850"/>
      <c r="CS309" s="851"/>
      <c r="CT309" s="851"/>
      <c r="CU309" s="31"/>
      <c r="CV309" s="31"/>
      <c r="CW309" s="31"/>
      <c r="CX309" s="31"/>
      <c r="CY309" s="31"/>
      <c r="CZ309" s="31"/>
      <c r="DA309" s="31"/>
      <c r="DB309" s="31"/>
      <c r="DC309" s="31"/>
      <c r="DD309" s="31"/>
      <c r="DE309" s="31"/>
      <c r="DF309" s="31"/>
      <c r="DG309" s="31"/>
      <c r="DH309" s="31"/>
      <c r="DI309" s="31"/>
      <c r="DJ309" s="31"/>
      <c r="DK309" s="31"/>
      <c r="DL309" s="31"/>
      <c r="DM309" s="31"/>
      <c r="DN309" s="31"/>
      <c r="DO309" s="31"/>
    </row>
    <row r="310" spans="1:119" x14ac:dyDescent="0.25">
      <c r="F310" s="4">
        <f t="shared" si="167"/>
        <v>0</v>
      </c>
      <c r="G310" s="4">
        <f t="shared" si="173"/>
        <v>0</v>
      </c>
      <c r="H310" s="4">
        <f t="shared" si="174"/>
        <v>0</v>
      </c>
      <c r="I310" s="4">
        <f t="shared" si="175"/>
        <v>0</v>
      </c>
      <c r="O310" s="31"/>
      <c r="P310" s="31"/>
      <c r="Q310" s="31"/>
      <c r="R310" s="31"/>
      <c r="S310" s="31"/>
      <c r="T310" s="31"/>
      <c r="U310" s="31"/>
      <c r="V310" s="31"/>
      <c r="W310" s="31"/>
      <c r="X310" s="31"/>
      <c r="Y310" s="31"/>
      <c r="Z310" s="31"/>
      <c r="AA310" s="31"/>
      <c r="AB310" s="31"/>
      <c r="AC310" s="31"/>
      <c r="AD310" s="842" t="s">
        <v>361</v>
      </c>
      <c r="AE310" s="842"/>
      <c r="AF310" s="842"/>
      <c r="AG310" s="842" t="s">
        <v>362</v>
      </c>
      <c r="AH310" s="842"/>
      <c r="AI310" s="842"/>
      <c r="AJ310" s="31"/>
      <c r="AK310" s="31"/>
      <c r="AL310" s="31"/>
      <c r="AM310" s="31"/>
      <c r="AN310" s="31"/>
      <c r="AO310" s="31"/>
      <c r="AP310" s="31"/>
      <c r="AQ310" s="31"/>
      <c r="AR310" s="31"/>
      <c r="AS310" s="31"/>
      <c r="AT310" s="31"/>
      <c r="AU310" s="31"/>
      <c r="AV310" s="31"/>
      <c r="AW310" s="31"/>
      <c r="AX310" s="31"/>
      <c r="AY310" s="946" t="s">
        <v>361</v>
      </c>
      <c r="AZ310" s="946"/>
      <c r="BA310" s="946"/>
      <c r="BB310" s="946" t="s">
        <v>362</v>
      </c>
      <c r="BC310" s="946"/>
      <c r="BD310" s="946"/>
      <c r="BE310" s="31"/>
      <c r="BF310" s="31"/>
      <c r="BG310" s="31"/>
      <c r="BH310" s="31"/>
      <c r="BI310" s="31"/>
      <c r="BJ310" s="31"/>
      <c r="BK310" s="31"/>
      <c r="BL310" s="31"/>
      <c r="BM310" s="31"/>
      <c r="BN310" s="31"/>
      <c r="BO310" s="31"/>
      <c r="BP310" s="31"/>
      <c r="BQ310" s="31"/>
      <c r="BR310" s="31"/>
      <c r="BS310" s="31"/>
      <c r="BT310" s="946" t="s">
        <v>361</v>
      </c>
      <c r="BU310" s="946"/>
      <c r="BV310" s="946"/>
      <c r="BW310" s="946" t="s">
        <v>362</v>
      </c>
      <c r="BX310" s="946"/>
      <c r="BY310" s="946"/>
      <c r="BZ310" s="31"/>
      <c r="CA310" s="31"/>
      <c r="CB310" s="31"/>
      <c r="CC310" s="31"/>
      <c r="CD310" s="31"/>
      <c r="CE310" s="31"/>
      <c r="CF310" s="31"/>
      <c r="CG310" s="31"/>
      <c r="CH310" s="31"/>
      <c r="CI310" s="31"/>
      <c r="CJ310" s="31"/>
      <c r="CK310" s="31"/>
      <c r="CL310" s="31"/>
      <c r="CM310" s="31"/>
      <c r="CN310" s="31"/>
      <c r="CO310" s="946" t="s">
        <v>361</v>
      </c>
      <c r="CP310" s="946"/>
      <c r="CQ310" s="946"/>
      <c r="CR310" s="946" t="s">
        <v>362</v>
      </c>
      <c r="CS310" s="946"/>
      <c r="CT310" s="946"/>
      <c r="CU310" s="31"/>
      <c r="CV310" s="31"/>
      <c r="CW310" s="31"/>
      <c r="CX310" s="31"/>
      <c r="CY310" s="31"/>
      <c r="CZ310" s="31"/>
      <c r="DA310" s="31"/>
      <c r="DB310" s="31"/>
      <c r="DC310" s="31"/>
      <c r="DD310" s="31"/>
      <c r="DE310" s="31"/>
      <c r="DF310" s="31"/>
      <c r="DG310" s="31"/>
      <c r="DH310" s="31"/>
      <c r="DI310" s="31"/>
      <c r="DJ310" s="31"/>
      <c r="DK310" s="31"/>
      <c r="DL310" s="31"/>
      <c r="DM310" s="31"/>
      <c r="DN310" s="31"/>
      <c r="DO310" s="31"/>
    </row>
    <row r="311" spans="1:119" x14ac:dyDescent="0.25">
      <c r="F311" s="4">
        <f t="shared" si="167"/>
        <v>0</v>
      </c>
      <c r="G311" s="4">
        <f t="shared" si="173"/>
        <v>0</v>
      </c>
      <c r="H311" s="4">
        <f t="shared" si="174"/>
        <v>0</v>
      </c>
      <c r="I311" s="4">
        <f t="shared" si="175"/>
        <v>0</v>
      </c>
      <c r="O311" s="31"/>
      <c r="P311" s="31"/>
      <c r="Q311" s="31"/>
      <c r="R311" s="31"/>
      <c r="S311" s="31"/>
      <c r="T311" s="31"/>
      <c r="U311" s="31"/>
      <c r="V311" s="31"/>
      <c r="W311" s="31"/>
      <c r="X311" s="31"/>
      <c r="Y311" s="31"/>
      <c r="Z311" s="31"/>
      <c r="AA311" s="31"/>
      <c r="AB311" s="31"/>
      <c r="AC311" s="31"/>
      <c r="AD311" s="842"/>
      <c r="AE311" s="842"/>
      <c r="AF311" s="842"/>
      <c r="AG311" s="842"/>
      <c r="AH311" s="842"/>
      <c r="AI311" s="842"/>
      <c r="AJ311" s="31"/>
      <c r="AK311" s="31"/>
      <c r="AL311" s="31"/>
      <c r="AM311" s="31"/>
      <c r="AN311" s="31"/>
      <c r="AO311" s="31"/>
      <c r="AP311" s="31"/>
      <c r="AQ311" s="31"/>
      <c r="AR311" s="31"/>
      <c r="AS311" s="31"/>
      <c r="AT311" s="31"/>
      <c r="AU311" s="31"/>
      <c r="AV311" s="31"/>
      <c r="AW311" s="31"/>
      <c r="AX311" s="31"/>
      <c r="AY311" s="946"/>
      <c r="AZ311" s="946"/>
      <c r="BA311" s="946"/>
      <c r="BB311" s="946"/>
      <c r="BC311" s="946"/>
      <c r="BD311" s="946"/>
      <c r="BE311" s="31"/>
      <c r="BF311" s="31"/>
      <c r="BG311" s="31"/>
      <c r="BH311" s="31"/>
      <c r="BI311" s="31"/>
      <c r="BJ311" s="31"/>
      <c r="BK311" s="31"/>
      <c r="BL311" s="31"/>
      <c r="BM311" s="31"/>
      <c r="BN311" s="31"/>
      <c r="BO311" s="31"/>
      <c r="BP311" s="31"/>
      <c r="BQ311" s="31"/>
      <c r="BR311" s="31"/>
      <c r="BS311" s="31"/>
      <c r="BT311" s="946"/>
      <c r="BU311" s="946"/>
      <c r="BV311" s="946"/>
      <c r="BW311" s="946"/>
      <c r="BX311" s="946"/>
      <c r="BY311" s="946"/>
      <c r="BZ311" s="31"/>
      <c r="CA311" s="31"/>
      <c r="CB311" s="31"/>
      <c r="CC311" s="31"/>
      <c r="CD311" s="31"/>
      <c r="CE311" s="31"/>
      <c r="CF311" s="31"/>
      <c r="CG311" s="31"/>
      <c r="CH311" s="31"/>
      <c r="CI311" s="31"/>
      <c r="CJ311" s="31"/>
      <c r="CK311" s="31"/>
      <c r="CL311" s="31"/>
      <c r="CM311" s="31"/>
      <c r="CN311" s="31"/>
      <c r="CO311" s="946"/>
      <c r="CP311" s="946"/>
      <c r="CQ311" s="946"/>
      <c r="CR311" s="946"/>
      <c r="CS311" s="946"/>
      <c r="CT311" s="946"/>
      <c r="CU311" s="31"/>
      <c r="CV311" s="31"/>
      <c r="CW311" s="31"/>
      <c r="CX311" s="31"/>
      <c r="CY311" s="31"/>
      <c r="CZ311" s="31"/>
      <c r="DA311" s="31"/>
      <c r="DB311" s="31"/>
      <c r="DC311" s="31"/>
      <c r="DD311" s="31"/>
      <c r="DE311" s="31"/>
      <c r="DF311" s="31"/>
      <c r="DG311" s="31"/>
      <c r="DH311" s="31"/>
      <c r="DI311" s="31"/>
      <c r="DJ311" s="31"/>
      <c r="DK311" s="31"/>
      <c r="DL311" s="31"/>
      <c r="DM311" s="31"/>
      <c r="DN311" s="31"/>
      <c r="DO311" s="31"/>
    </row>
    <row r="312" spans="1:119" x14ac:dyDescent="0.25">
      <c r="F312" s="4">
        <f t="shared" si="167"/>
        <v>0</v>
      </c>
      <c r="G312" s="4">
        <f t="shared" si="173"/>
        <v>0</v>
      </c>
      <c r="H312" s="4">
        <f t="shared" si="174"/>
        <v>0</v>
      </c>
      <c r="I312" s="4">
        <f t="shared" si="175"/>
        <v>0</v>
      </c>
      <c r="O312" s="31"/>
      <c r="P312" s="31"/>
      <c r="Q312" s="31"/>
      <c r="R312" s="31"/>
      <c r="S312" s="31"/>
      <c r="T312" s="31"/>
      <c r="U312" s="31"/>
      <c r="V312" s="31"/>
      <c r="W312" s="31"/>
      <c r="X312" s="31"/>
      <c r="Y312" s="31"/>
      <c r="Z312" s="31"/>
      <c r="AA312" s="31"/>
      <c r="AB312" s="31"/>
      <c r="AC312" s="31"/>
      <c r="AD312" s="842"/>
      <c r="AE312" s="842"/>
      <c r="AF312" s="842"/>
      <c r="AG312" s="842"/>
      <c r="AH312" s="842"/>
      <c r="AI312" s="842"/>
      <c r="AJ312" s="31"/>
      <c r="AK312" s="31"/>
      <c r="AL312" s="31"/>
      <c r="AM312" s="31"/>
      <c r="AN312" s="31"/>
      <c r="AO312" s="31"/>
      <c r="AP312" s="31"/>
      <c r="AQ312" s="31"/>
      <c r="AR312" s="31"/>
      <c r="AS312" s="31"/>
      <c r="AT312" s="31"/>
      <c r="AU312" s="31"/>
      <c r="AV312" s="31"/>
      <c r="AW312" s="31"/>
      <c r="AX312" s="31"/>
      <c r="AY312" s="946"/>
      <c r="AZ312" s="946"/>
      <c r="BA312" s="946"/>
      <c r="BB312" s="946"/>
      <c r="BC312" s="946"/>
      <c r="BD312" s="946"/>
      <c r="BE312" s="31"/>
      <c r="BF312" s="31"/>
      <c r="BG312" s="31"/>
      <c r="BH312" s="31"/>
      <c r="BI312" s="31"/>
      <c r="BJ312" s="31"/>
      <c r="BK312" s="31"/>
      <c r="BL312" s="31"/>
      <c r="BM312" s="31"/>
      <c r="BN312" s="31"/>
      <c r="BO312" s="31"/>
      <c r="BP312" s="31"/>
      <c r="BQ312" s="31"/>
      <c r="BR312" s="31"/>
      <c r="BS312" s="31"/>
      <c r="BT312" s="946"/>
      <c r="BU312" s="946"/>
      <c r="BV312" s="946"/>
      <c r="BW312" s="946"/>
      <c r="BX312" s="946"/>
      <c r="BY312" s="946"/>
      <c r="BZ312" s="31"/>
      <c r="CA312" s="31"/>
      <c r="CB312" s="31"/>
      <c r="CC312" s="31"/>
      <c r="CD312" s="31"/>
      <c r="CE312" s="31"/>
      <c r="CF312" s="31"/>
      <c r="CG312" s="31"/>
      <c r="CH312" s="31"/>
      <c r="CI312" s="31"/>
      <c r="CJ312" s="31"/>
      <c r="CK312" s="31"/>
      <c r="CL312" s="31"/>
      <c r="CM312" s="31"/>
      <c r="CN312" s="31"/>
      <c r="CO312" s="946"/>
      <c r="CP312" s="946"/>
      <c r="CQ312" s="946"/>
      <c r="CR312" s="946"/>
      <c r="CS312" s="946"/>
      <c r="CT312" s="946"/>
      <c r="CU312" s="31"/>
      <c r="CV312" s="31"/>
      <c r="CW312" s="31"/>
      <c r="CX312" s="31"/>
      <c r="CY312" s="31"/>
      <c r="CZ312" s="31"/>
      <c r="DA312" s="31"/>
      <c r="DB312" s="31"/>
      <c r="DC312" s="31"/>
      <c r="DD312" s="31"/>
      <c r="DE312" s="31"/>
      <c r="DF312" s="31"/>
      <c r="DG312" s="31"/>
      <c r="DH312" s="31"/>
      <c r="DI312" s="31"/>
      <c r="DJ312" s="31"/>
      <c r="DK312" s="31"/>
      <c r="DL312" s="31"/>
      <c r="DM312" s="31"/>
      <c r="DN312" s="31"/>
      <c r="DO312" s="31"/>
    </row>
    <row r="313" spans="1:119" x14ac:dyDescent="0.25">
      <c r="F313" s="4">
        <f t="shared" si="167"/>
        <v>0</v>
      </c>
      <c r="G313" s="4">
        <f t="shared" si="173"/>
        <v>0</v>
      </c>
      <c r="H313" s="4">
        <f t="shared" si="174"/>
        <v>0</v>
      </c>
      <c r="I313" s="4">
        <f t="shared" si="175"/>
        <v>0</v>
      </c>
      <c r="O313" s="839" t="str">
        <f>IF(O284&gt;=1,O274,"")</f>
        <v/>
      </c>
      <c r="P313" s="839"/>
      <c r="Q313" s="839"/>
      <c r="R313" s="839"/>
      <c r="S313" s="839"/>
      <c r="T313" s="839"/>
      <c r="U313" s="839"/>
      <c r="V313" s="839"/>
      <c r="W313" s="839"/>
      <c r="X313" s="839"/>
      <c r="Y313" s="839"/>
      <c r="Z313" s="839"/>
      <c r="AA313" s="839"/>
      <c r="AB313" s="839"/>
      <c r="AC313" s="840"/>
      <c r="AD313" s="842"/>
      <c r="AE313" s="842"/>
      <c r="AF313" s="842"/>
      <c r="AG313" s="842"/>
      <c r="AH313" s="842"/>
      <c r="AI313" s="842"/>
      <c r="AJ313" s="839" t="str">
        <f>IF(AJ284&gt;=1,O313,"")</f>
        <v/>
      </c>
      <c r="AK313" s="839"/>
      <c r="AL313" s="839"/>
      <c r="AM313" s="839"/>
      <c r="AN313" s="839"/>
      <c r="AO313" s="839"/>
      <c r="AP313" s="839"/>
      <c r="AQ313" s="839"/>
      <c r="AR313" s="839"/>
      <c r="AS313" s="839"/>
      <c r="AT313" s="839"/>
      <c r="AU313" s="839"/>
      <c r="AV313" s="839"/>
      <c r="AW313" s="839"/>
      <c r="AX313" s="840"/>
      <c r="AY313" s="946"/>
      <c r="AZ313" s="946"/>
      <c r="BA313" s="946"/>
      <c r="BB313" s="946"/>
      <c r="BC313" s="946"/>
      <c r="BD313" s="946"/>
      <c r="BE313" s="839" t="str">
        <f>IF(BE284&gt;=1,AJ313,"")</f>
        <v/>
      </c>
      <c r="BF313" s="839"/>
      <c r="BG313" s="839"/>
      <c r="BH313" s="839"/>
      <c r="BI313" s="839"/>
      <c r="BJ313" s="839"/>
      <c r="BK313" s="839"/>
      <c r="BL313" s="839"/>
      <c r="BM313" s="839"/>
      <c r="BN313" s="839"/>
      <c r="BO313" s="839"/>
      <c r="BP313" s="839"/>
      <c r="BQ313" s="839"/>
      <c r="BR313" s="839"/>
      <c r="BS313" s="840"/>
      <c r="BT313" s="946"/>
      <c r="BU313" s="946"/>
      <c r="BV313" s="946"/>
      <c r="BW313" s="946"/>
      <c r="BX313" s="946"/>
      <c r="BY313" s="946"/>
      <c r="BZ313" s="839" t="str">
        <f>IF(BZ284&gt;=1,BE313,"")</f>
        <v/>
      </c>
      <c r="CA313" s="839"/>
      <c r="CB313" s="839"/>
      <c r="CC313" s="839"/>
      <c r="CD313" s="839"/>
      <c r="CE313" s="839"/>
      <c r="CF313" s="839"/>
      <c r="CG313" s="839"/>
      <c r="CH313" s="839"/>
      <c r="CI313" s="839"/>
      <c r="CJ313" s="839"/>
      <c r="CK313" s="839"/>
      <c r="CL313" s="839"/>
      <c r="CM313" s="839"/>
      <c r="CN313" s="840"/>
      <c r="CO313" s="946"/>
      <c r="CP313" s="946"/>
      <c r="CQ313" s="946"/>
      <c r="CR313" s="946"/>
      <c r="CS313" s="946"/>
      <c r="CT313" s="946"/>
      <c r="CU313" s="31"/>
      <c r="CV313" s="31"/>
      <c r="CW313" s="31"/>
      <c r="CX313" s="31"/>
      <c r="CY313" s="31"/>
      <c r="CZ313" s="31"/>
      <c r="DA313" s="31"/>
      <c r="DB313" s="31"/>
      <c r="DC313" s="31"/>
      <c r="DD313" s="31"/>
      <c r="DE313" s="31"/>
      <c r="DF313" s="31"/>
      <c r="DG313" s="31"/>
      <c r="DH313" s="31"/>
      <c r="DI313" s="31"/>
      <c r="DJ313" s="31"/>
      <c r="DK313" s="31"/>
      <c r="DL313" s="31"/>
      <c r="DM313" s="31"/>
      <c r="DN313" s="31"/>
      <c r="DO313" s="31"/>
    </row>
    <row r="314" spans="1:119" x14ac:dyDescent="0.25">
      <c r="F314" s="4">
        <f t="shared" si="167"/>
        <v>0</v>
      </c>
      <c r="G314" s="4">
        <f t="shared" si="173"/>
        <v>0</v>
      </c>
      <c r="H314" s="4">
        <f t="shared" si="174"/>
        <v>0</v>
      </c>
      <c r="I314" s="4">
        <f t="shared" si="175"/>
        <v>0</v>
      </c>
      <c r="O314" s="839" t="str">
        <f>IF(O284&gt;=1,O275,"")</f>
        <v/>
      </c>
      <c r="P314" s="839"/>
      <c r="Q314" s="839"/>
      <c r="R314" s="839"/>
      <c r="S314" s="839"/>
      <c r="T314" s="839"/>
      <c r="U314" s="839"/>
      <c r="V314" s="839"/>
      <c r="W314" s="839"/>
      <c r="X314" s="839"/>
      <c r="Y314" s="839"/>
      <c r="Z314" s="839"/>
      <c r="AA314" s="839"/>
      <c r="AB314" s="839"/>
      <c r="AC314" s="840"/>
      <c r="AD314" s="842"/>
      <c r="AE314" s="842"/>
      <c r="AF314" s="842"/>
      <c r="AG314" s="842"/>
      <c r="AH314" s="842"/>
      <c r="AI314" s="842"/>
      <c r="AJ314" s="839" t="str">
        <f>IF(AJ284&gt;=1,O314,"")</f>
        <v/>
      </c>
      <c r="AK314" s="839"/>
      <c r="AL314" s="839"/>
      <c r="AM314" s="839"/>
      <c r="AN314" s="839"/>
      <c r="AO314" s="839"/>
      <c r="AP314" s="839"/>
      <c r="AQ314" s="839"/>
      <c r="AR314" s="839"/>
      <c r="AS314" s="839"/>
      <c r="AT314" s="839"/>
      <c r="AU314" s="839"/>
      <c r="AV314" s="839"/>
      <c r="AW314" s="839"/>
      <c r="AX314" s="840"/>
      <c r="AY314" s="946"/>
      <c r="AZ314" s="946"/>
      <c r="BA314" s="946"/>
      <c r="BB314" s="946"/>
      <c r="BC314" s="946"/>
      <c r="BD314" s="946"/>
      <c r="BE314" s="839" t="str">
        <f>IF(BE284&gt;=1,AJ314,"")</f>
        <v/>
      </c>
      <c r="BF314" s="839"/>
      <c r="BG314" s="839"/>
      <c r="BH314" s="839"/>
      <c r="BI314" s="839"/>
      <c r="BJ314" s="839"/>
      <c r="BK314" s="839"/>
      <c r="BL314" s="839"/>
      <c r="BM314" s="839"/>
      <c r="BN314" s="839"/>
      <c r="BO314" s="839"/>
      <c r="BP314" s="839"/>
      <c r="BQ314" s="839"/>
      <c r="BR314" s="839"/>
      <c r="BS314" s="840"/>
      <c r="BT314" s="946"/>
      <c r="BU314" s="946"/>
      <c r="BV314" s="946"/>
      <c r="BW314" s="946"/>
      <c r="BX314" s="946"/>
      <c r="BY314" s="946"/>
      <c r="BZ314" s="839" t="str">
        <f>IF(BZ284&gt;=1,BE314,"")</f>
        <v/>
      </c>
      <c r="CA314" s="839"/>
      <c r="CB314" s="839"/>
      <c r="CC314" s="839"/>
      <c r="CD314" s="839"/>
      <c r="CE314" s="839"/>
      <c r="CF314" s="839"/>
      <c r="CG314" s="839"/>
      <c r="CH314" s="839"/>
      <c r="CI314" s="839"/>
      <c r="CJ314" s="839"/>
      <c r="CK314" s="839"/>
      <c r="CL314" s="839"/>
      <c r="CM314" s="839"/>
      <c r="CN314" s="840"/>
      <c r="CO314" s="946"/>
      <c r="CP314" s="946"/>
      <c r="CQ314" s="946"/>
      <c r="CR314" s="946"/>
      <c r="CS314" s="946"/>
      <c r="CT314" s="946"/>
      <c r="CU314" s="31"/>
      <c r="CV314" s="31"/>
      <c r="CW314" s="31"/>
      <c r="CX314" s="31"/>
      <c r="CY314" s="31"/>
      <c r="CZ314" s="31"/>
      <c r="DA314" s="31"/>
      <c r="DB314" s="31"/>
      <c r="DC314" s="31"/>
      <c r="DD314" s="31"/>
      <c r="DE314" s="31"/>
      <c r="DF314" s="31"/>
      <c r="DG314" s="31"/>
      <c r="DH314" s="31"/>
      <c r="DI314" s="31"/>
      <c r="DJ314" s="31"/>
      <c r="DK314" s="31"/>
      <c r="DL314" s="31"/>
      <c r="DM314" s="31"/>
      <c r="DN314" s="31"/>
      <c r="DO314" s="31"/>
    </row>
    <row r="315" spans="1:119" x14ac:dyDescent="0.25">
      <c r="F315" s="4">
        <f t="shared" si="167"/>
        <v>0</v>
      </c>
      <c r="G315" s="4">
        <f t="shared" si="173"/>
        <v>0</v>
      </c>
      <c r="H315" s="4">
        <f t="shared" si="174"/>
        <v>0</v>
      </c>
      <c r="I315" s="4">
        <f t="shared" si="175"/>
        <v>0</v>
      </c>
      <c r="O315" s="839" t="str">
        <f>IF(O284&gt;=1,O276,"")</f>
        <v/>
      </c>
      <c r="P315" s="839"/>
      <c r="Q315" s="839"/>
      <c r="R315" s="839"/>
      <c r="S315" s="839"/>
      <c r="T315" s="839"/>
      <c r="U315" s="839"/>
      <c r="V315" s="839"/>
      <c r="W315" s="839"/>
      <c r="X315" s="839"/>
      <c r="Y315" s="839"/>
      <c r="Z315" s="839"/>
      <c r="AA315" s="839"/>
      <c r="AB315" s="839"/>
      <c r="AC315" s="840"/>
      <c r="AD315" s="843"/>
      <c r="AE315" s="843"/>
      <c r="AF315" s="843"/>
      <c r="AG315" s="843"/>
      <c r="AH315" s="843"/>
      <c r="AI315" s="843"/>
      <c r="AJ315" s="839" t="str">
        <f>IF(AJ284&gt;=1,O315,"")</f>
        <v/>
      </c>
      <c r="AK315" s="839"/>
      <c r="AL315" s="839"/>
      <c r="AM315" s="839"/>
      <c r="AN315" s="839"/>
      <c r="AO315" s="839"/>
      <c r="AP315" s="839"/>
      <c r="AQ315" s="839"/>
      <c r="AR315" s="839"/>
      <c r="AS315" s="839"/>
      <c r="AT315" s="839"/>
      <c r="AU315" s="839"/>
      <c r="AV315" s="839"/>
      <c r="AW315" s="839"/>
      <c r="AX315" s="840"/>
      <c r="AY315" s="843"/>
      <c r="AZ315" s="843"/>
      <c r="BA315" s="843"/>
      <c r="BB315" s="843"/>
      <c r="BC315" s="843"/>
      <c r="BD315" s="843"/>
      <c r="BE315" s="839" t="str">
        <f>IF(BE284&gt;=1,AJ315,"")</f>
        <v/>
      </c>
      <c r="BF315" s="839"/>
      <c r="BG315" s="839"/>
      <c r="BH315" s="839"/>
      <c r="BI315" s="839"/>
      <c r="BJ315" s="839"/>
      <c r="BK315" s="839"/>
      <c r="BL315" s="839"/>
      <c r="BM315" s="839"/>
      <c r="BN315" s="839"/>
      <c r="BO315" s="839"/>
      <c r="BP315" s="839"/>
      <c r="BQ315" s="839"/>
      <c r="BR315" s="839"/>
      <c r="BS315" s="840"/>
      <c r="BT315" s="843"/>
      <c r="BU315" s="843"/>
      <c r="BV315" s="843"/>
      <c r="BW315" s="843"/>
      <c r="BX315" s="843"/>
      <c r="BY315" s="843"/>
      <c r="BZ315" s="839" t="str">
        <f>IF(BZ284&gt;=1,BE315,"")</f>
        <v/>
      </c>
      <c r="CA315" s="839"/>
      <c r="CB315" s="839"/>
      <c r="CC315" s="839"/>
      <c r="CD315" s="839"/>
      <c r="CE315" s="839"/>
      <c r="CF315" s="839"/>
      <c r="CG315" s="839"/>
      <c r="CH315" s="839"/>
      <c r="CI315" s="839"/>
      <c r="CJ315" s="839"/>
      <c r="CK315" s="839"/>
      <c r="CL315" s="839"/>
      <c r="CM315" s="839"/>
      <c r="CN315" s="840"/>
      <c r="CO315" s="843"/>
      <c r="CP315" s="843"/>
      <c r="CQ315" s="843"/>
      <c r="CR315" s="843"/>
      <c r="CS315" s="843"/>
      <c r="CT315" s="843"/>
      <c r="CU315" s="31"/>
      <c r="CV315" s="31"/>
      <c r="CW315" s="31"/>
      <c r="CX315" s="31"/>
      <c r="CY315" s="31"/>
      <c r="CZ315" s="31"/>
      <c r="DA315" s="31"/>
      <c r="DB315" s="31"/>
      <c r="DC315" s="31"/>
      <c r="DD315" s="31"/>
      <c r="DE315" s="31"/>
      <c r="DF315" s="31"/>
      <c r="DG315" s="31"/>
      <c r="DH315" s="31"/>
      <c r="DI315" s="31"/>
      <c r="DJ315" s="31"/>
      <c r="DK315" s="31"/>
      <c r="DL315" s="31"/>
      <c r="DM315" s="31"/>
      <c r="DN315" s="31"/>
      <c r="DO315" s="31"/>
    </row>
    <row r="316" spans="1:119" ht="18.75" x14ac:dyDescent="0.25">
      <c r="F316" s="4">
        <f t="shared" si="167"/>
        <v>0</v>
      </c>
      <c r="G316" s="4">
        <f t="shared" si="173"/>
        <v>0</v>
      </c>
      <c r="H316" s="4">
        <f t="shared" si="174"/>
        <v>0</v>
      </c>
      <c r="I316" s="4">
        <f t="shared" si="175"/>
        <v>0</v>
      </c>
      <c r="O316" s="244"/>
      <c r="P316" s="244"/>
      <c r="Q316" s="244"/>
      <c r="R316" s="244"/>
      <c r="S316" s="244"/>
      <c r="T316" s="244"/>
      <c r="U316" s="244"/>
      <c r="V316" s="244"/>
      <c r="W316" s="244"/>
      <c r="X316" s="244"/>
      <c r="Y316" s="244"/>
      <c r="Z316" s="244"/>
      <c r="AA316" s="244"/>
      <c r="AB316" s="244"/>
      <c r="AC316" s="244"/>
      <c r="AD316" s="843"/>
      <c r="AE316" s="843"/>
      <c r="AF316" s="843"/>
      <c r="AG316" s="843"/>
      <c r="AH316" s="843"/>
      <c r="AI316" s="843"/>
      <c r="AJ316" s="244"/>
      <c r="AK316" s="244"/>
      <c r="AL316" s="244"/>
      <c r="AM316" s="244"/>
      <c r="AN316" s="244"/>
      <c r="AO316" s="244"/>
      <c r="AP316" s="244"/>
      <c r="AQ316" s="244"/>
      <c r="AR316" s="244"/>
      <c r="AS316" s="244"/>
      <c r="AT316" s="244"/>
      <c r="AU316" s="244"/>
      <c r="AV316" s="244"/>
      <c r="AW316" s="244"/>
      <c r="AX316" s="244"/>
      <c r="AY316" s="843"/>
      <c r="AZ316" s="843"/>
      <c r="BA316" s="843"/>
      <c r="BB316" s="843"/>
      <c r="BC316" s="843"/>
      <c r="BD316" s="843"/>
      <c r="BE316" s="244"/>
      <c r="BF316" s="244"/>
      <c r="BG316" s="244"/>
      <c r="BH316" s="244"/>
      <c r="BI316" s="244"/>
      <c r="BJ316" s="244"/>
      <c r="BK316" s="244"/>
      <c r="BL316" s="244"/>
      <c r="BM316" s="244"/>
      <c r="BN316" s="244"/>
      <c r="BO316" s="244"/>
      <c r="BP316" s="244"/>
      <c r="BQ316" s="244"/>
      <c r="BR316" s="244"/>
      <c r="BS316" s="244"/>
      <c r="BT316" s="843"/>
      <c r="BU316" s="843"/>
      <c r="BV316" s="843"/>
      <c r="BW316" s="843"/>
      <c r="BX316" s="843"/>
      <c r="BY316" s="843"/>
      <c r="BZ316" s="244"/>
      <c r="CA316" s="244"/>
      <c r="CB316" s="244"/>
      <c r="CC316" s="244"/>
      <c r="CD316" s="244"/>
      <c r="CE316" s="244"/>
      <c r="CF316" s="244"/>
      <c r="CG316" s="244"/>
      <c r="CH316" s="244"/>
      <c r="CI316" s="244"/>
      <c r="CJ316" s="244"/>
      <c r="CK316" s="244"/>
      <c r="CL316" s="244"/>
      <c r="CM316" s="244"/>
      <c r="CN316" s="244"/>
      <c r="CO316" s="843"/>
      <c r="CP316" s="843"/>
      <c r="CQ316" s="843"/>
      <c r="CR316" s="843"/>
      <c r="CS316" s="843"/>
      <c r="CT316" s="843"/>
      <c r="CU316" s="31"/>
      <c r="CV316" s="31"/>
      <c r="CW316" s="31"/>
      <c r="CX316" s="31"/>
      <c r="CY316" s="31"/>
      <c r="CZ316" s="31"/>
      <c r="DA316" s="31"/>
      <c r="DB316" s="31"/>
      <c r="DC316" s="31"/>
      <c r="DD316" s="31"/>
      <c r="DE316" s="31"/>
      <c r="DF316" s="31"/>
      <c r="DG316" s="31"/>
      <c r="DH316" s="31"/>
      <c r="DI316" s="31"/>
      <c r="DJ316" s="31"/>
      <c r="DK316" s="31"/>
      <c r="DL316" s="31"/>
      <c r="DM316" s="31"/>
      <c r="DN316" s="31"/>
      <c r="DO316" s="31"/>
    </row>
    <row r="317" spans="1:119" ht="26.25" x14ac:dyDescent="0.4">
      <c r="F317" s="4">
        <f t="shared" ref="F317" si="181">IF(O323&gt;=1,1,0)</f>
        <v>0</v>
      </c>
      <c r="G317" s="4">
        <f t="shared" ref="G317" si="182">IF(AJ323&gt;=1,1,0)</f>
        <v>0</v>
      </c>
      <c r="H317" s="4">
        <f t="shared" ref="H317" si="183">IF(BE323&gt;=1,1,0)</f>
        <v>0</v>
      </c>
      <c r="I317" s="4">
        <f t="shared" ref="I317" si="184">IF(BZ323&gt;=1,1,0)</f>
        <v>0</v>
      </c>
      <c r="O317" s="875" t="s">
        <v>322</v>
      </c>
      <c r="P317" s="875"/>
      <c r="Q317" s="875"/>
      <c r="R317" s="875"/>
      <c r="S317" s="875"/>
      <c r="T317" s="875"/>
      <c r="U317" s="875"/>
      <c r="V317" s="875"/>
      <c r="W317" s="875"/>
      <c r="X317" s="875"/>
      <c r="Y317" s="875"/>
      <c r="Z317" s="875"/>
      <c r="AA317" s="875"/>
      <c r="AB317" s="875"/>
      <c r="AC317" s="875"/>
      <c r="AD317" s="875"/>
      <c r="AE317" s="875"/>
      <c r="AF317" s="875"/>
      <c r="AG317" s="875"/>
      <c r="AH317" s="875"/>
      <c r="AI317" s="875"/>
      <c r="AJ317" s="875" t="s">
        <v>324</v>
      </c>
      <c r="AK317" s="875"/>
      <c r="AL317" s="875"/>
      <c r="AM317" s="875"/>
      <c r="AN317" s="875"/>
      <c r="AO317" s="875"/>
      <c r="AP317" s="875"/>
      <c r="AQ317" s="875"/>
      <c r="AR317" s="875"/>
      <c r="AS317" s="875"/>
      <c r="AT317" s="875"/>
      <c r="AU317" s="875"/>
      <c r="AV317" s="875"/>
      <c r="AW317" s="875"/>
      <c r="AX317" s="875"/>
      <c r="AY317" s="875"/>
      <c r="AZ317" s="875"/>
      <c r="BA317" s="875"/>
      <c r="BB317" s="875"/>
      <c r="BC317" s="875"/>
      <c r="BD317" s="875"/>
      <c r="BE317" s="875" t="s">
        <v>323</v>
      </c>
      <c r="BF317" s="875"/>
      <c r="BG317" s="875"/>
      <c r="BH317" s="875"/>
      <c r="BI317" s="875"/>
      <c r="BJ317" s="875"/>
      <c r="BK317" s="875"/>
      <c r="BL317" s="875"/>
      <c r="BM317" s="875"/>
      <c r="BN317" s="875"/>
      <c r="BO317" s="875"/>
      <c r="BP317" s="875"/>
      <c r="BQ317" s="875"/>
      <c r="BR317" s="875"/>
      <c r="BS317" s="875"/>
      <c r="BT317" s="875"/>
      <c r="BU317" s="875"/>
      <c r="BV317" s="875"/>
      <c r="BW317" s="875"/>
      <c r="BX317" s="875"/>
      <c r="BY317" s="875"/>
      <c r="BZ317" s="875" t="s">
        <v>325</v>
      </c>
      <c r="CA317" s="875"/>
      <c r="CB317" s="875"/>
      <c r="CC317" s="875"/>
      <c r="CD317" s="875"/>
      <c r="CE317" s="875"/>
      <c r="CF317" s="875"/>
      <c r="CG317" s="875"/>
      <c r="CH317" s="875"/>
      <c r="CI317" s="875"/>
      <c r="CJ317" s="875"/>
      <c r="CK317" s="875"/>
      <c r="CL317" s="875"/>
      <c r="CM317" s="875"/>
      <c r="CN317" s="875"/>
      <c r="CO317" s="875"/>
      <c r="CP317" s="875"/>
      <c r="CQ317" s="875"/>
      <c r="CR317" s="875"/>
      <c r="CS317" s="875"/>
      <c r="CT317" s="875"/>
      <c r="CU317" s="31"/>
      <c r="CV317" s="31"/>
      <c r="CW317" s="31"/>
      <c r="CX317" s="31"/>
      <c r="CY317" s="31"/>
      <c r="CZ317" s="31"/>
      <c r="DA317" s="31"/>
      <c r="DB317" s="31"/>
      <c r="DC317" s="31"/>
      <c r="DD317" s="31"/>
      <c r="DE317" s="31"/>
      <c r="DF317" s="31"/>
      <c r="DG317" s="31"/>
      <c r="DH317" s="31"/>
      <c r="DI317" s="31"/>
      <c r="DJ317" s="31"/>
      <c r="DK317" s="31"/>
      <c r="DL317" s="31"/>
      <c r="DM317" s="31"/>
      <c r="DN317" s="31"/>
      <c r="DO317" s="31"/>
    </row>
    <row r="318" spans="1:119" x14ac:dyDescent="0.25">
      <c r="F318" s="4">
        <f t="shared" ref="F318" si="185">F317</f>
        <v>0</v>
      </c>
      <c r="G318" s="4">
        <f t="shared" ref="G318:G355" si="186">G317</f>
        <v>0</v>
      </c>
      <c r="H318" s="4">
        <f t="shared" ref="H318:H355" si="187">H317</f>
        <v>0</v>
      </c>
      <c r="I318" s="4">
        <f t="shared" ref="I318:I355" si="188">I317</f>
        <v>0</v>
      </c>
      <c r="O318" s="876" t="s">
        <v>326</v>
      </c>
      <c r="P318" s="876"/>
      <c r="Q318" s="876"/>
      <c r="R318" s="876"/>
      <c r="S318" s="876"/>
      <c r="T318" s="876"/>
      <c r="U318" s="876"/>
      <c r="V318" s="876"/>
      <c r="W318" s="876"/>
      <c r="X318" s="876"/>
      <c r="Y318" s="876"/>
      <c r="Z318" s="876"/>
      <c r="AA318" s="876"/>
      <c r="AB318" s="876"/>
      <c r="AC318" s="876"/>
      <c r="AD318" s="876"/>
      <c r="AE318" s="876"/>
      <c r="AF318" s="876"/>
      <c r="AG318" s="876"/>
      <c r="AH318" s="876"/>
      <c r="AI318" s="876"/>
      <c r="AJ318" s="876" t="s">
        <v>326</v>
      </c>
      <c r="AK318" s="876"/>
      <c r="AL318" s="876"/>
      <c r="AM318" s="876"/>
      <c r="AN318" s="876"/>
      <c r="AO318" s="876"/>
      <c r="AP318" s="876"/>
      <c r="AQ318" s="876"/>
      <c r="AR318" s="876"/>
      <c r="AS318" s="876"/>
      <c r="AT318" s="876"/>
      <c r="AU318" s="876"/>
      <c r="AV318" s="876"/>
      <c r="AW318" s="876"/>
      <c r="AX318" s="876"/>
      <c r="AY318" s="876"/>
      <c r="AZ318" s="876"/>
      <c r="BA318" s="876"/>
      <c r="BB318" s="876"/>
      <c r="BC318" s="876"/>
      <c r="BD318" s="876"/>
      <c r="BE318" s="876" t="s">
        <v>326</v>
      </c>
      <c r="BF318" s="876"/>
      <c r="BG318" s="876"/>
      <c r="BH318" s="876"/>
      <c r="BI318" s="876"/>
      <c r="BJ318" s="876"/>
      <c r="BK318" s="876"/>
      <c r="BL318" s="876"/>
      <c r="BM318" s="876"/>
      <c r="BN318" s="876"/>
      <c r="BO318" s="876"/>
      <c r="BP318" s="876"/>
      <c r="BQ318" s="876"/>
      <c r="BR318" s="876"/>
      <c r="BS318" s="876"/>
      <c r="BT318" s="876"/>
      <c r="BU318" s="876"/>
      <c r="BV318" s="876"/>
      <c r="BW318" s="876"/>
      <c r="BX318" s="876"/>
      <c r="BY318" s="876"/>
      <c r="BZ318" s="876" t="s">
        <v>326</v>
      </c>
      <c r="CA318" s="876"/>
      <c r="CB318" s="876"/>
      <c r="CC318" s="876"/>
      <c r="CD318" s="876"/>
      <c r="CE318" s="876"/>
      <c r="CF318" s="876"/>
      <c r="CG318" s="876"/>
      <c r="CH318" s="876"/>
      <c r="CI318" s="876"/>
      <c r="CJ318" s="876"/>
      <c r="CK318" s="876"/>
      <c r="CL318" s="876"/>
      <c r="CM318" s="876"/>
      <c r="CN318" s="876"/>
      <c r="CO318" s="876"/>
      <c r="CP318" s="876"/>
      <c r="CQ318" s="876"/>
      <c r="CR318" s="876"/>
      <c r="CS318" s="876"/>
      <c r="CT318" s="876"/>
      <c r="CU318" s="31"/>
      <c r="CV318" s="31"/>
      <c r="CW318" s="31"/>
      <c r="CX318" s="31"/>
      <c r="CY318" s="31"/>
      <c r="CZ318" s="31"/>
      <c r="DA318" s="31"/>
      <c r="DB318" s="31"/>
      <c r="DC318" s="31"/>
      <c r="DD318" s="31"/>
      <c r="DE318" s="31"/>
      <c r="DF318" s="31"/>
      <c r="DG318" s="31"/>
      <c r="DH318" s="31"/>
      <c r="DI318" s="31"/>
      <c r="DJ318" s="31"/>
      <c r="DK318" s="31"/>
      <c r="DL318" s="31"/>
      <c r="DM318" s="31"/>
      <c r="DN318" s="31"/>
      <c r="DO318" s="31"/>
    </row>
    <row r="319" spans="1:119" ht="15.75" customHeight="1" x14ac:dyDescent="0.25">
      <c r="F319" s="4">
        <f t="shared" si="167"/>
        <v>0</v>
      </c>
      <c r="G319" s="4">
        <f t="shared" si="186"/>
        <v>0</v>
      </c>
      <c r="H319" s="4">
        <f t="shared" si="187"/>
        <v>0</v>
      </c>
      <c r="I319" s="4">
        <f t="shared" si="188"/>
        <v>0</v>
      </c>
      <c r="O319" s="732" t="s">
        <v>327</v>
      </c>
      <c r="P319" s="732"/>
      <c r="Q319" s="732"/>
      <c r="R319" s="732"/>
      <c r="S319" s="732"/>
      <c r="T319" s="732"/>
      <c r="U319" s="851" t="s">
        <v>329</v>
      </c>
      <c r="V319" s="851"/>
      <c r="W319" s="851"/>
      <c r="X319" s="851"/>
      <c r="Y319" s="851"/>
      <c r="Z319" s="851"/>
      <c r="AA319" s="851"/>
      <c r="AB319" s="851"/>
      <c r="AC319" s="851"/>
      <c r="AD319" s="877" t="s">
        <v>328</v>
      </c>
      <c r="AE319" s="877"/>
      <c r="AF319" s="877"/>
      <c r="AG319" s="877"/>
      <c r="AH319" s="877"/>
      <c r="AI319" s="877"/>
      <c r="AJ319" s="732" t="s">
        <v>327</v>
      </c>
      <c r="AK319" s="732"/>
      <c r="AL319" s="732"/>
      <c r="AM319" s="732"/>
      <c r="AN319" s="732"/>
      <c r="AO319" s="732"/>
      <c r="AP319" s="851" t="s">
        <v>330</v>
      </c>
      <c r="AQ319" s="851"/>
      <c r="AR319" s="851"/>
      <c r="AS319" s="851"/>
      <c r="AT319" s="851"/>
      <c r="AU319" s="851"/>
      <c r="AV319" s="851"/>
      <c r="AW319" s="851"/>
      <c r="AX319" s="851"/>
      <c r="AY319" s="899" t="s">
        <v>328</v>
      </c>
      <c r="AZ319" s="899"/>
      <c r="BA319" s="899"/>
      <c r="BB319" s="899"/>
      <c r="BC319" s="899"/>
      <c r="BD319" s="899"/>
      <c r="BE319" s="732" t="s">
        <v>327</v>
      </c>
      <c r="BF319" s="732"/>
      <c r="BG319" s="732"/>
      <c r="BH319" s="732"/>
      <c r="BI319" s="732"/>
      <c r="BJ319" s="732"/>
      <c r="BK319" s="649" t="s">
        <v>331</v>
      </c>
      <c r="BL319" s="649"/>
      <c r="BM319" s="649"/>
      <c r="BN319" s="649"/>
      <c r="BO319" s="649"/>
      <c r="BP319" s="649"/>
      <c r="BQ319" s="649"/>
      <c r="BR319" s="649"/>
      <c r="BS319" s="649"/>
      <c r="BT319" s="899" t="s">
        <v>328</v>
      </c>
      <c r="BU319" s="899"/>
      <c r="BV319" s="899"/>
      <c r="BW319" s="899"/>
      <c r="BX319" s="899"/>
      <c r="BY319" s="899"/>
      <c r="BZ319" s="732" t="s">
        <v>327</v>
      </c>
      <c r="CA319" s="732"/>
      <c r="CB319" s="732"/>
      <c r="CC319" s="732"/>
      <c r="CD319" s="732"/>
      <c r="CE319" s="732"/>
      <c r="CF319" s="851" t="s">
        <v>332</v>
      </c>
      <c r="CG319" s="851"/>
      <c r="CH319" s="851"/>
      <c r="CI319" s="851"/>
      <c r="CJ319" s="851"/>
      <c r="CK319" s="851"/>
      <c r="CL319" s="851"/>
      <c r="CM319" s="851"/>
      <c r="CN319" s="851"/>
      <c r="CO319" s="899" t="s">
        <v>328</v>
      </c>
      <c r="CP319" s="899"/>
      <c r="CQ319" s="899"/>
      <c r="CR319" s="899"/>
      <c r="CS319" s="899"/>
      <c r="CT319" s="899"/>
      <c r="CU319" s="31"/>
      <c r="CV319" s="31"/>
      <c r="CW319" s="31"/>
      <c r="CX319" s="31"/>
      <c r="CY319" s="31"/>
      <c r="CZ319" s="31"/>
      <c r="DA319" s="31"/>
      <c r="DB319" s="31"/>
      <c r="DC319" s="31"/>
      <c r="DD319" s="31"/>
      <c r="DE319" s="31"/>
      <c r="DF319" s="31"/>
      <c r="DG319" s="31"/>
      <c r="DH319" s="31"/>
      <c r="DI319" s="31"/>
      <c r="DJ319" s="31"/>
      <c r="DK319" s="31"/>
      <c r="DL319" s="31"/>
      <c r="DM319" s="31"/>
      <c r="DN319" s="31"/>
      <c r="DO319" s="31"/>
    </row>
    <row r="320" spans="1:119" ht="23.25" customHeight="1" x14ac:dyDescent="0.25">
      <c r="F320" s="4">
        <f t="shared" si="167"/>
        <v>0</v>
      </c>
      <c r="G320" s="4">
        <f t="shared" si="186"/>
        <v>0</v>
      </c>
      <c r="H320" s="4">
        <f t="shared" si="187"/>
        <v>0</v>
      </c>
      <c r="I320" s="4">
        <f t="shared" si="188"/>
        <v>0</v>
      </c>
      <c r="O320" s="732"/>
      <c r="P320" s="732"/>
      <c r="Q320" s="732"/>
      <c r="R320" s="732"/>
      <c r="S320" s="732"/>
      <c r="T320" s="732"/>
      <c r="U320" s="851"/>
      <c r="V320" s="851"/>
      <c r="W320" s="851"/>
      <c r="X320" s="851"/>
      <c r="Y320" s="851"/>
      <c r="Z320" s="851"/>
      <c r="AA320" s="851"/>
      <c r="AB320" s="851"/>
      <c r="AC320" s="851"/>
      <c r="AD320" s="851" t="s">
        <v>297</v>
      </c>
      <c r="AE320" s="851"/>
      <c r="AF320" s="851"/>
      <c r="AG320" s="851"/>
      <c r="AH320" s="851"/>
      <c r="AI320" s="851"/>
      <c r="AJ320" s="732"/>
      <c r="AK320" s="732"/>
      <c r="AL320" s="732"/>
      <c r="AM320" s="732"/>
      <c r="AN320" s="732"/>
      <c r="AO320" s="732"/>
      <c r="AP320" s="851"/>
      <c r="AQ320" s="851"/>
      <c r="AR320" s="851"/>
      <c r="AS320" s="851"/>
      <c r="AT320" s="851"/>
      <c r="AU320" s="851"/>
      <c r="AV320" s="851"/>
      <c r="AW320" s="851"/>
      <c r="AX320" s="851"/>
      <c r="AY320" s="851" t="str">
        <f>AD320</f>
        <v>(NERPAP) - 2015</v>
      </c>
      <c r="AZ320" s="851"/>
      <c r="BA320" s="851"/>
      <c r="BB320" s="851"/>
      <c r="BC320" s="851"/>
      <c r="BD320" s="851"/>
      <c r="BE320" s="732"/>
      <c r="BF320" s="732"/>
      <c r="BG320" s="732"/>
      <c r="BH320" s="732"/>
      <c r="BI320" s="732"/>
      <c r="BJ320" s="732"/>
      <c r="BK320" s="649"/>
      <c r="BL320" s="649"/>
      <c r="BM320" s="649"/>
      <c r="BN320" s="649"/>
      <c r="BO320" s="649"/>
      <c r="BP320" s="649"/>
      <c r="BQ320" s="649"/>
      <c r="BR320" s="649"/>
      <c r="BS320" s="649"/>
      <c r="BT320" s="851" t="str">
        <f>AY320</f>
        <v>(NERPAP) - 2015</v>
      </c>
      <c r="BU320" s="851"/>
      <c r="BV320" s="851"/>
      <c r="BW320" s="851"/>
      <c r="BX320" s="851"/>
      <c r="BY320" s="851"/>
      <c r="BZ320" s="732"/>
      <c r="CA320" s="732"/>
      <c r="CB320" s="732"/>
      <c r="CC320" s="732"/>
      <c r="CD320" s="732"/>
      <c r="CE320" s="732"/>
      <c r="CF320" s="851"/>
      <c r="CG320" s="851"/>
      <c r="CH320" s="851"/>
      <c r="CI320" s="851"/>
      <c r="CJ320" s="851"/>
      <c r="CK320" s="851"/>
      <c r="CL320" s="851"/>
      <c r="CM320" s="851"/>
      <c r="CN320" s="851"/>
      <c r="CO320" s="851" t="str">
        <f>BT320</f>
        <v>(NERPAP) - 2015</v>
      </c>
      <c r="CP320" s="851"/>
      <c r="CQ320" s="851"/>
      <c r="CR320" s="851"/>
      <c r="CS320" s="851"/>
      <c r="CT320" s="851"/>
      <c r="CU320" s="31"/>
      <c r="CV320" s="31"/>
      <c r="CW320" s="31"/>
      <c r="CX320" s="31"/>
      <c r="CY320" s="31"/>
      <c r="CZ320" s="31"/>
      <c r="DA320" s="31"/>
      <c r="DB320" s="31"/>
      <c r="DC320" s="31"/>
      <c r="DD320" s="31"/>
      <c r="DE320" s="31"/>
      <c r="DF320" s="31"/>
      <c r="DG320" s="31"/>
      <c r="DH320" s="31"/>
      <c r="DI320" s="31"/>
      <c r="DJ320" s="31"/>
      <c r="DK320" s="31"/>
      <c r="DL320" s="31"/>
      <c r="DM320" s="31"/>
      <c r="DN320" s="31"/>
      <c r="DO320" s="31"/>
    </row>
    <row r="321" spans="1:119" ht="23.25" customHeight="1" x14ac:dyDescent="0.25">
      <c r="F321" s="4">
        <f t="shared" si="167"/>
        <v>0</v>
      </c>
      <c r="G321" s="4">
        <f t="shared" si="186"/>
        <v>0</v>
      </c>
      <c r="H321" s="4">
        <f t="shared" si="187"/>
        <v>0</v>
      </c>
      <c r="I321" s="4">
        <f t="shared" si="188"/>
        <v>0</v>
      </c>
      <c r="O321" s="650" t="str">
        <f>O282</f>
        <v xml:space="preserve"> (भाग संख्या-)</v>
      </c>
      <c r="P321" s="878"/>
      <c r="Q321" s="878"/>
      <c r="R321" s="878"/>
      <c r="S321" s="878"/>
      <c r="T321" s="878"/>
      <c r="U321" s="878"/>
      <c r="V321" s="878"/>
      <c r="W321" s="878"/>
      <c r="X321" s="878"/>
      <c r="Y321" s="878"/>
      <c r="Z321" s="651"/>
      <c r="AA321" s="879" t="s">
        <v>334</v>
      </c>
      <c r="AB321" s="880"/>
      <c r="AC321" s="880"/>
      <c r="AD321" s="880"/>
      <c r="AE321" s="878" t="str">
        <f>AE282</f>
        <v xml:space="preserve"> ()</v>
      </c>
      <c r="AF321" s="878"/>
      <c r="AG321" s="878"/>
      <c r="AH321" s="878"/>
      <c r="AI321" s="651"/>
      <c r="AJ321" s="650" t="str">
        <f>O321</f>
        <v xml:space="preserve"> (भाग संख्या-)</v>
      </c>
      <c r="AK321" s="878"/>
      <c r="AL321" s="878"/>
      <c r="AM321" s="878"/>
      <c r="AN321" s="878"/>
      <c r="AO321" s="878"/>
      <c r="AP321" s="878"/>
      <c r="AQ321" s="878"/>
      <c r="AR321" s="878"/>
      <c r="AS321" s="878"/>
      <c r="AT321" s="878"/>
      <c r="AU321" s="651"/>
      <c r="AV321" s="879" t="s">
        <v>334</v>
      </c>
      <c r="AW321" s="880"/>
      <c r="AX321" s="880"/>
      <c r="AY321" s="880"/>
      <c r="AZ321" s="878" t="str">
        <f>AE321</f>
        <v xml:space="preserve"> ()</v>
      </c>
      <c r="BA321" s="878"/>
      <c r="BB321" s="878"/>
      <c r="BC321" s="878"/>
      <c r="BD321" s="651"/>
      <c r="BE321" s="650" t="str">
        <f>AJ321</f>
        <v xml:space="preserve"> (भाग संख्या-)</v>
      </c>
      <c r="BF321" s="878"/>
      <c r="BG321" s="878"/>
      <c r="BH321" s="878"/>
      <c r="BI321" s="878"/>
      <c r="BJ321" s="878"/>
      <c r="BK321" s="878"/>
      <c r="BL321" s="878"/>
      <c r="BM321" s="878"/>
      <c r="BN321" s="878"/>
      <c r="BO321" s="878"/>
      <c r="BP321" s="651"/>
      <c r="BQ321" s="879" t="s">
        <v>334</v>
      </c>
      <c r="BR321" s="880"/>
      <c r="BS321" s="880"/>
      <c r="BT321" s="880"/>
      <c r="BU321" s="878" t="str">
        <f>AZ321</f>
        <v xml:space="preserve"> ()</v>
      </c>
      <c r="BV321" s="878"/>
      <c r="BW321" s="878"/>
      <c r="BX321" s="878"/>
      <c r="BY321" s="651"/>
      <c r="BZ321" s="650" t="str">
        <f>BE321</f>
        <v xml:space="preserve"> (भाग संख्या-)</v>
      </c>
      <c r="CA321" s="878"/>
      <c r="CB321" s="878"/>
      <c r="CC321" s="878"/>
      <c r="CD321" s="878"/>
      <c r="CE321" s="878"/>
      <c r="CF321" s="878"/>
      <c r="CG321" s="878"/>
      <c r="CH321" s="878"/>
      <c r="CI321" s="878"/>
      <c r="CJ321" s="878"/>
      <c r="CK321" s="878"/>
      <c r="CL321" s="879" t="s">
        <v>334</v>
      </c>
      <c r="CM321" s="880"/>
      <c r="CN321" s="880"/>
      <c r="CO321" s="880"/>
      <c r="CP321" s="878" t="str">
        <f>BU321</f>
        <v xml:space="preserve"> ()</v>
      </c>
      <c r="CQ321" s="878"/>
      <c r="CR321" s="878"/>
      <c r="CS321" s="878"/>
      <c r="CT321" s="651"/>
      <c r="CU321" s="31"/>
      <c r="CV321" s="31"/>
      <c r="CW321" s="31"/>
      <c r="CX321" s="31"/>
      <c r="CY321" s="31"/>
      <c r="CZ321" s="31"/>
      <c r="DA321" s="31"/>
      <c r="DB321" s="31"/>
      <c r="DC321" s="31"/>
      <c r="DD321" s="31"/>
      <c r="DE321" s="31"/>
      <c r="DF321" s="31"/>
      <c r="DG321" s="31"/>
      <c r="DH321" s="31"/>
      <c r="DI321" s="31"/>
      <c r="DJ321" s="31"/>
      <c r="DK321" s="31"/>
      <c r="DL321" s="31"/>
      <c r="DM321" s="31"/>
      <c r="DN321" s="31"/>
      <c r="DO321" s="31"/>
    </row>
    <row r="322" spans="1:119" ht="23.25" customHeight="1" x14ac:dyDescent="0.25">
      <c r="F322" s="4">
        <f t="shared" si="167"/>
        <v>0</v>
      </c>
      <c r="G322" s="4">
        <f t="shared" si="186"/>
        <v>0</v>
      </c>
      <c r="H322" s="4">
        <f t="shared" si="187"/>
        <v>0</v>
      </c>
      <c r="I322" s="4">
        <f t="shared" si="188"/>
        <v>0</v>
      </c>
      <c r="O322" s="823" t="s">
        <v>335</v>
      </c>
      <c r="P322" s="886"/>
      <c r="Q322" s="886"/>
      <c r="R322" s="886"/>
      <c r="S322" s="886"/>
      <c r="T322" s="821"/>
      <c r="U322" s="888" t="s">
        <v>336</v>
      </c>
      <c r="V322" s="889"/>
      <c r="W322" s="889"/>
      <c r="X322" s="889"/>
      <c r="Y322" s="889"/>
      <c r="Z322" s="889"/>
      <c r="AA322" s="889"/>
      <c r="AB322" s="889"/>
      <c r="AC322" s="890"/>
      <c r="AD322" s="877" t="s">
        <v>338</v>
      </c>
      <c r="AE322" s="877"/>
      <c r="AF322" s="877"/>
      <c r="AG322" s="877" t="s">
        <v>339</v>
      </c>
      <c r="AH322" s="877"/>
      <c r="AI322" s="877"/>
      <c r="AJ322" s="823" t="s">
        <v>335</v>
      </c>
      <c r="AK322" s="886"/>
      <c r="AL322" s="886"/>
      <c r="AM322" s="886"/>
      <c r="AN322" s="886"/>
      <c r="AO322" s="821"/>
      <c r="AP322" s="888" t="s">
        <v>336</v>
      </c>
      <c r="AQ322" s="889"/>
      <c r="AR322" s="889"/>
      <c r="AS322" s="889"/>
      <c r="AT322" s="889"/>
      <c r="AU322" s="889"/>
      <c r="AV322" s="889"/>
      <c r="AW322" s="889"/>
      <c r="AX322" s="890"/>
      <c r="AY322" s="877" t="s">
        <v>338</v>
      </c>
      <c r="AZ322" s="877"/>
      <c r="BA322" s="877"/>
      <c r="BB322" s="877" t="s">
        <v>339</v>
      </c>
      <c r="BC322" s="877"/>
      <c r="BD322" s="877"/>
      <c r="BE322" s="823" t="s">
        <v>335</v>
      </c>
      <c r="BF322" s="886"/>
      <c r="BG322" s="886"/>
      <c r="BH322" s="886"/>
      <c r="BI322" s="886"/>
      <c r="BJ322" s="821"/>
      <c r="BK322" s="888" t="s">
        <v>336</v>
      </c>
      <c r="BL322" s="889"/>
      <c r="BM322" s="889"/>
      <c r="BN322" s="889"/>
      <c r="BO322" s="889"/>
      <c r="BP322" s="889"/>
      <c r="BQ322" s="889"/>
      <c r="BR322" s="889"/>
      <c r="BS322" s="890"/>
      <c r="BT322" s="877" t="s">
        <v>338</v>
      </c>
      <c r="BU322" s="877"/>
      <c r="BV322" s="877"/>
      <c r="BW322" s="877" t="s">
        <v>339</v>
      </c>
      <c r="BX322" s="877"/>
      <c r="BY322" s="877"/>
      <c r="BZ322" s="823" t="s">
        <v>335</v>
      </c>
      <c r="CA322" s="886"/>
      <c r="CB322" s="886"/>
      <c r="CC322" s="886"/>
      <c r="CD322" s="886"/>
      <c r="CE322" s="821"/>
      <c r="CF322" s="888" t="s">
        <v>336</v>
      </c>
      <c r="CG322" s="889"/>
      <c r="CH322" s="889"/>
      <c r="CI322" s="889"/>
      <c r="CJ322" s="889"/>
      <c r="CK322" s="889"/>
      <c r="CL322" s="889"/>
      <c r="CM322" s="889"/>
      <c r="CN322" s="890"/>
      <c r="CO322" s="877" t="s">
        <v>338</v>
      </c>
      <c r="CP322" s="877"/>
      <c r="CQ322" s="877"/>
      <c r="CR322" s="877" t="s">
        <v>339</v>
      </c>
      <c r="CS322" s="877"/>
      <c r="CT322" s="877"/>
      <c r="CU322" s="31"/>
      <c r="CV322" s="31"/>
      <c r="CW322" s="31"/>
      <c r="CX322" s="31"/>
      <c r="CY322" s="31"/>
      <c r="CZ322" s="31"/>
      <c r="DA322" s="31"/>
      <c r="DB322" s="31"/>
      <c r="DC322" s="31"/>
      <c r="DD322" s="31"/>
      <c r="DE322" s="31"/>
      <c r="DF322" s="31"/>
      <c r="DG322" s="31"/>
      <c r="DH322" s="31"/>
      <c r="DI322" s="31"/>
      <c r="DJ322" s="31"/>
      <c r="DK322" s="31"/>
      <c r="DL322" s="31"/>
      <c r="DM322" s="31"/>
      <c r="DN322" s="31"/>
      <c r="DO322" s="31"/>
    </row>
    <row r="323" spans="1:119" ht="23.25" customHeight="1" x14ac:dyDescent="0.25">
      <c r="F323" s="4">
        <f t="shared" si="167"/>
        <v>0</v>
      </c>
      <c r="G323" s="4">
        <f t="shared" si="186"/>
        <v>0</v>
      </c>
      <c r="H323" s="4">
        <f t="shared" si="187"/>
        <v>0</v>
      </c>
      <c r="I323" s="4">
        <f t="shared" si="188"/>
        <v>0</v>
      </c>
      <c r="O323" s="645">
        <f>IFERROR(IF($A$5&gt;=A329,O284+1,0),0)</f>
        <v>0</v>
      </c>
      <c r="P323" s="645"/>
      <c r="Q323" s="645"/>
      <c r="R323" s="645"/>
      <c r="S323" s="645"/>
      <c r="T323" s="645"/>
      <c r="U323" s="891" t="s">
        <v>337</v>
      </c>
      <c r="V323" s="892"/>
      <c r="W323" s="892"/>
      <c r="X323" s="892"/>
      <c r="Y323" s="892"/>
      <c r="Z323" s="892"/>
      <c r="AA323" s="892"/>
      <c r="AB323" s="892"/>
      <c r="AC323" s="893"/>
      <c r="AD323" s="887">
        <f>AD284</f>
        <v>0</v>
      </c>
      <c r="AE323" s="887"/>
      <c r="AF323" s="887"/>
      <c r="AG323" s="887">
        <f>AG284</f>
        <v>0</v>
      </c>
      <c r="AH323" s="887"/>
      <c r="AI323" s="887"/>
      <c r="AJ323" s="645">
        <f>IFERROR(IF($B$5&gt;=$A329,1,0),0)</f>
        <v>0</v>
      </c>
      <c r="AK323" s="645"/>
      <c r="AL323" s="645"/>
      <c r="AM323" s="645"/>
      <c r="AN323" s="645"/>
      <c r="AO323" s="645"/>
      <c r="AP323" s="891" t="s">
        <v>337</v>
      </c>
      <c r="AQ323" s="892"/>
      <c r="AR323" s="892"/>
      <c r="AS323" s="892"/>
      <c r="AT323" s="892"/>
      <c r="AU323" s="892"/>
      <c r="AV323" s="892"/>
      <c r="AW323" s="892"/>
      <c r="AX323" s="893"/>
      <c r="AY323" s="887">
        <f>AD323</f>
        <v>0</v>
      </c>
      <c r="AZ323" s="887"/>
      <c r="BA323" s="887"/>
      <c r="BB323" s="887">
        <f>AG323</f>
        <v>0</v>
      </c>
      <c r="BC323" s="887"/>
      <c r="BD323" s="887"/>
      <c r="BE323" s="645">
        <f>IFERROR(IF($C$5&gt;=$A329,1,0),0)</f>
        <v>0</v>
      </c>
      <c r="BF323" s="645"/>
      <c r="BG323" s="645"/>
      <c r="BH323" s="645"/>
      <c r="BI323" s="645"/>
      <c r="BJ323" s="645"/>
      <c r="BK323" s="891" t="s">
        <v>337</v>
      </c>
      <c r="BL323" s="892"/>
      <c r="BM323" s="892"/>
      <c r="BN323" s="892"/>
      <c r="BO323" s="892"/>
      <c r="BP323" s="892"/>
      <c r="BQ323" s="892"/>
      <c r="BR323" s="892"/>
      <c r="BS323" s="893"/>
      <c r="BT323" s="887">
        <f>AY323</f>
        <v>0</v>
      </c>
      <c r="BU323" s="887"/>
      <c r="BV323" s="887"/>
      <c r="BW323" s="887">
        <f>BB323</f>
        <v>0</v>
      </c>
      <c r="BX323" s="887"/>
      <c r="BY323" s="887"/>
      <c r="BZ323" s="645">
        <f>IFERROR(IF($D$5&gt;=$A329,1,0),0)</f>
        <v>0</v>
      </c>
      <c r="CA323" s="645"/>
      <c r="CB323" s="645"/>
      <c r="CC323" s="645"/>
      <c r="CD323" s="645"/>
      <c r="CE323" s="645"/>
      <c r="CF323" s="891" t="s">
        <v>337</v>
      </c>
      <c r="CG323" s="892"/>
      <c r="CH323" s="892"/>
      <c r="CI323" s="892"/>
      <c r="CJ323" s="892"/>
      <c r="CK323" s="892"/>
      <c r="CL323" s="892"/>
      <c r="CM323" s="892"/>
      <c r="CN323" s="893"/>
      <c r="CO323" s="887">
        <f>BT323</f>
        <v>0</v>
      </c>
      <c r="CP323" s="887"/>
      <c r="CQ323" s="887"/>
      <c r="CR323" s="887">
        <f>BW323</f>
        <v>0</v>
      </c>
      <c r="CS323" s="887"/>
      <c r="CT323" s="887"/>
      <c r="CU323" s="31"/>
      <c r="CV323" s="31"/>
      <c r="CW323" s="31"/>
      <c r="CX323" s="31"/>
      <c r="CY323" s="31"/>
      <c r="CZ323" s="31"/>
      <c r="DA323" s="31"/>
      <c r="DB323" s="31"/>
      <c r="DC323" s="31"/>
      <c r="DD323" s="31"/>
      <c r="DE323" s="31"/>
      <c r="DF323" s="31"/>
      <c r="DG323" s="31"/>
      <c r="DH323" s="31"/>
      <c r="DI323" s="31"/>
      <c r="DJ323" s="31"/>
      <c r="DK323" s="31"/>
      <c r="DL323" s="31"/>
      <c r="DM323" s="31"/>
      <c r="DN323" s="31"/>
      <c r="DO323" s="31"/>
    </row>
    <row r="324" spans="1:119" x14ac:dyDescent="0.25">
      <c r="F324" s="4">
        <f t="shared" si="167"/>
        <v>0</v>
      </c>
      <c r="G324" s="4">
        <f t="shared" si="186"/>
        <v>0</v>
      </c>
      <c r="H324" s="4">
        <f t="shared" si="187"/>
        <v>0</v>
      </c>
      <c r="I324" s="4">
        <f t="shared" si="188"/>
        <v>0</v>
      </c>
      <c r="O324" s="823" t="s">
        <v>333</v>
      </c>
      <c r="P324" s="886"/>
      <c r="Q324" s="886"/>
      <c r="R324" s="886"/>
      <c r="S324" s="886"/>
      <c r="T324" s="886"/>
      <c r="U324" s="886"/>
      <c r="V324" s="886"/>
      <c r="W324" s="886"/>
      <c r="X324" s="886"/>
      <c r="Y324" s="886"/>
      <c r="Z324" s="886"/>
      <c r="AA324" s="886"/>
      <c r="AB324" s="886"/>
      <c r="AC324" s="886"/>
      <c r="AD324" s="886"/>
      <c r="AE324" s="886"/>
      <c r="AF324" s="886"/>
      <c r="AG324" s="886"/>
      <c r="AH324" s="886"/>
      <c r="AI324" s="821"/>
      <c r="AJ324" s="823" t="s">
        <v>333</v>
      </c>
      <c r="AK324" s="886"/>
      <c r="AL324" s="886"/>
      <c r="AM324" s="886"/>
      <c r="AN324" s="886"/>
      <c r="AO324" s="886"/>
      <c r="AP324" s="886"/>
      <c r="AQ324" s="886"/>
      <c r="AR324" s="886"/>
      <c r="AS324" s="886"/>
      <c r="AT324" s="886"/>
      <c r="AU324" s="886"/>
      <c r="AV324" s="886"/>
      <c r="AW324" s="886"/>
      <c r="AX324" s="886"/>
      <c r="AY324" s="886"/>
      <c r="AZ324" s="886"/>
      <c r="BA324" s="886"/>
      <c r="BB324" s="886"/>
      <c r="BC324" s="886"/>
      <c r="BD324" s="821"/>
      <c r="BE324" s="823" t="s">
        <v>333</v>
      </c>
      <c r="BF324" s="886"/>
      <c r="BG324" s="886"/>
      <c r="BH324" s="886"/>
      <c r="BI324" s="886"/>
      <c r="BJ324" s="886"/>
      <c r="BK324" s="886"/>
      <c r="BL324" s="886"/>
      <c r="BM324" s="886"/>
      <c r="BN324" s="886"/>
      <c r="BO324" s="886"/>
      <c r="BP324" s="886"/>
      <c r="BQ324" s="886"/>
      <c r="BR324" s="886"/>
      <c r="BS324" s="886"/>
      <c r="BT324" s="886"/>
      <c r="BU324" s="886"/>
      <c r="BV324" s="886"/>
      <c r="BW324" s="886"/>
      <c r="BX324" s="886"/>
      <c r="BY324" s="821"/>
      <c r="BZ324" s="823" t="s">
        <v>333</v>
      </c>
      <c r="CA324" s="886"/>
      <c r="CB324" s="886"/>
      <c r="CC324" s="886"/>
      <c r="CD324" s="886"/>
      <c r="CE324" s="886"/>
      <c r="CF324" s="886"/>
      <c r="CG324" s="886"/>
      <c r="CH324" s="886"/>
      <c r="CI324" s="886"/>
      <c r="CJ324" s="886"/>
      <c r="CK324" s="886"/>
      <c r="CL324" s="886"/>
      <c r="CM324" s="886"/>
      <c r="CN324" s="886"/>
      <c r="CO324" s="886"/>
      <c r="CP324" s="886"/>
      <c r="CQ324" s="886"/>
      <c r="CR324" s="886"/>
      <c r="CS324" s="886"/>
      <c r="CT324" s="821"/>
      <c r="CU324" s="31"/>
      <c r="CV324" s="31"/>
      <c r="CW324" s="31"/>
      <c r="CX324" s="31"/>
      <c r="CY324" s="31"/>
      <c r="CZ324" s="31"/>
      <c r="DA324" s="31"/>
      <c r="DB324" s="31"/>
      <c r="DC324" s="31"/>
      <c r="DD324" s="31"/>
      <c r="DE324" s="31"/>
      <c r="DF324" s="31"/>
      <c r="DG324" s="31"/>
      <c r="DH324" s="31"/>
      <c r="DI324" s="31"/>
      <c r="DJ324" s="31"/>
      <c r="DK324" s="31"/>
      <c r="DL324" s="31"/>
      <c r="DM324" s="31"/>
      <c r="DN324" s="31"/>
      <c r="DO324" s="31"/>
    </row>
    <row r="325" spans="1:119" ht="31.5" customHeight="1" x14ac:dyDescent="0.25">
      <c r="F325" s="4">
        <f t="shared" si="167"/>
        <v>0</v>
      </c>
      <c r="G325" s="4">
        <f t="shared" si="186"/>
        <v>0</v>
      </c>
      <c r="H325" s="4">
        <f t="shared" si="187"/>
        <v>0</v>
      </c>
      <c r="I325" s="4">
        <f t="shared" si="188"/>
        <v>0</v>
      </c>
      <c r="O325" s="869" t="s">
        <v>347</v>
      </c>
      <c r="P325" s="864" t="s">
        <v>340</v>
      </c>
      <c r="Q325" s="585"/>
      <c r="R325" s="865"/>
      <c r="S325" s="864" t="s">
        <v>341</v>
      </c>
      <c r="T325" s="585"/>
      <c r="U325" s="865"/>
      <c r="V325" s="864" t="s">
        <v>404</v>
      </c>
      <c r="W325" s="585"/>
      <c r="X325" s="585"/>
      <c r="Y325" s="585"/>
      <c r="Z325" s="865"/>
      <c r="AA325" s="864" t="s">
        <v>342</v>
      </c>
      <c r="AB325" s="585"/>
      <c r="AC325" s="865"/>
      <c r="AD325" s="864" t="s">
        <v>343</v>
      </c>
      <c r="AE325" s="585"/>
      <c r="AF325" s="865"/>
      <c r="AG325" s="864" t="s">
        <v>344</v>
      </c>
      <c r="AH325" s="585"/>
      <c r="AI325" s="865"/>
      <c r="AJ325" s="869" t="s">
        <v>347</v>
      </c>
      <c r="AK325" s="864" t="s">
        <v>340</v>
      </c>
      <c r="AL325" s="585"/>
      <c r="AM325" s="865"/>
      <c r="AN325" s="864" t="s">
        <v>348</v>
      </c>
      <c r="AO325" s="585"/>
      <c r="AP325" s="865"/>
      <c r="AQ325" s="864" t="s">
        <v>349</v>
      </c>
      <c r="AR325" s="585"/>
      <c r="AS325" s="585"/>
      <c r="AT325" s="585"/>
      <c r="AU325" s="585"/>
      <c r="AV325" s="865"/>
      <c r="AW325" s="864" t="s">
        <v>351</v>
      </c>
      <c r="AX325" s="865"/>
      <c r="AY325" s="864" t="s">
        <v>343</v>
      </c>
      <c r="AZ325" s="585"/>
      <c r="BA325" s="865"/>
      <c r="BB325" s="864" t="s">
        <v>344</v>
      </c>
      <c r="BC325" s="585"/>
      <c r="BD325" s="865"/>
      <c r="BE325" s="869" t="s">
        <v>347</v>
      </c>
      <c r="BF325" s="864" t="s">
        <v>340</v>
      </c>
      <c r="BG325" s="585"/>
      <c r="BH325" s="865"/>
      <c r="BI325" s="864" t="s">
        <v>356</v>
      </c>
      <c r="BJ325" s="585"/>
      <c r="BK325" s="585"/>
      <c r="BL325" s="865"/>
      <c r="BM325" s="881" t="s">
        <v>357</v>
      </c>
      <c r="BN325" s="571"/>
      <c r="BO325" s="571"/>
      <c r="BP325" s="882"/>
      <c r="BQ325" s="864" t="s">
        <v>351</v>
      </c>
      <c r="BR325" s="585"/>
      <c r="BS325" s="865"/>
      <c r="BT325" s="864" t="s">
        <v>343</v>
      </c>
      <c r="BU325" s="585"/>
      <c r="BV325" s="865"/>
      <c r="BW325" s="864" t="s">
        <v>344</v>
      </c>
      <c r="BX325" s="585"/>
      <c r="BY325" s="865"/>
      <c r="BZ325" s="873" t="s">
        <v>347</v>
      </c>
      <c r="CA325" s="852" t="s">
        <v>340</v>
      </c>
      <c r="CB325" s="853"/>
      <c r="CC325" s="854"/>
      <c r="CD325" s="852" t="s">
        <v>365</v>
      </c>
      <c r="CE325" s="853"/>
      <c r="CF325" s="854"/>
      <c r="CG325" s="881" t="s">
        <v>358</v>
      </c>
      <c r="CH325" s="571"/>
      <c r="CI325" s="571"/>
      <c r="CJ325" s="571"/>
      <c r="CK325" s="571"/>
      <c r="CL325" s="571"/>
      <c r="CM325" s="571"/>
      <c r="CN325" s="571"/>
      <c r="CO325" s="571"/>
      <c r="CP325" s="571"/>
      <c r="CQ325" s="571"/>
      <c r="CR325" s="882"/>
      <c r="CS325" s="864" t="s">
        <v>344</v>
      </c>
      <c r="CT325" s="865"/>
      <c r="CU325" s="31"/>
      <c r="CV325" s="31"/>
      <c r="CW325" s="31"/>
      <c r="CX325" s="31"/>
      <c r="CY325" s="31"/>
      <c r="CZ325" s="31"/>
      <c r="DA325" s="31"/>
      <c r="DB325" s="31"/>
      <c r="DC325" s="31"/>
      <c r="DD325" s="31"/>
      <c r="DE325" s="31"/>
      <c r="DF325" s="31"/>
      <c r="DG325" s="31"/>
      <c r="DH325" s="31"/>
      <c r="DI325" s="31"/>
      <c r="DJ325" s="31"/>
      <c r="DK325" s="31"/>
      <c r="DL325" s="31"/>
      <c r="DM325" s="31"/>
      <c r="DN325" s="31"/>
      <c r="DO325" s="31"/>
    </row>
    <row r="326" spans="1:119" ht="31.5" customHeight="1" x14ac:dyDescent="0.25">
      <c r="F326" s="4">
        <f t="shared" si="167"/>
        <v>0</v>
      </c>
      <c r="G326" s="4">
        <f t="shared" si="186"/>
        <v>0</v>
      </c>
      <c r="H326" s="4">
        <f t="shared" si="187"/>
        <v>0</v>
      </c>
      <c r="I326" s="4">
        <f t="shared" si="188"/>
        <v>0</v>
      </c>
      <c r="O326" s="670"/>
      <c r="P326" s="866"/>
      <c r="Q326" s="867"/>
      <c r="R326" s="868"/>
      <c r="S326" s="866"/>
      <c r="T326" s="867"/>
      <c r="U326" s="868"/>
      <c r="V326" s="866"/>
      <c r="W326" s="867"/>
      <c r="X326" s="867"/>
      <c r="Y326" s="867"/>
      <c r="Z326" s="868"/>
      <c r="AA326" s="866"/>
      <c r="AB326" s="867"/>
      <c r="AC326" s="868"/>
      <c r="AD326" s="866"/>
      <c r="AE326" s="867"/>
      <c r="AF326" s="868"/>
      <c r="AG326" s="866"/>
      <c r="AH326" s="867"/>
      <c r="AI326" s="868"/>
      <c r="AJ326" s="670"/>
      <c r="AK326" s="866"/>
      <c r="AL326" s="867"/>
      <c r="AM326" s="868"/>
      <c r="AN326" s="866"/>
      <c r="AO326" s="867"/>
      <c r="AP326" s="868"/>
      <c r="AQ326" s="869" t="s">
        <v>173</v>
      </c>
      <c r="AR326" s="864" t="s">
        <v>174</v>
      </c>
      <c r="AS326" s="865"/>
      <c r="AT326" s="864" t="s">
        <v>350</v>
      </c>
      <c r="AU326" s="585"/>
      <c r="AV326" s="865"/>
      <c r="AW326" s="866"/>
      <c r="AX326" s="868"/>
      <c r="AY326" s="866"/>
      <c r="AZ326" s="867"/>
      <c r="BA326" s="868"/>
      <c r="BB326" s="866"/>
      <c r="BC326" s="867"/>
      <c r="BD326" s="868"/>
      <c r="BE326" s="670"/>
      <c r="BF326" s="866"/>
      <c r="BG326" s="867"/>
      <c r="BH326" s="868"/>
      <c r="BI326" s="866"/>
      <c r="BJ326" s="867"/>
      <c r="BK326" s="867"/>
      <c r="BL326" s="868"/>
      <c r="BM326" s="864" t="s">
        <v>173</v>
      </c>
      <c r="BN326" s="865"/>
      <c r="BO326" s="864" t="s">
        <v>174</v>
      </c>
      <c r="BP326" s="865"/>
      <c r="BQ326" s="866"/>
      <c r="BR326" s="867"/>
      <c r="BS326" s="868"/>
      <c r="BT326" s="866"/>
      <c r="BU326" s="867"/>
      <c r="BV326" s="868"/>
      <c r="BW326" s="866"/>
      <c r="BX326" s="867"/>
      <c r="BY326" s="868"/>
      <c r="BZ326" s="874"/>
      <c r="CA326" s="855"/>
      <c r="CB326" s="856"/>
      <c r="CC326" s="857"/>
      <c r="CD326" s="855"/>
      <c r="CE326" s="856"/>
      <c r="CF326" s="857"/>
      <c r="CG326" s="858" t="s">
        <v>366</v>
      </c>
      <c r="CH326" s="859"/>
      <c r="CI326" s="859"/>
      <c r="CJ326" s="860"/>
      <c r="CK326" s="858" t="s">
        <v>367</v>
      </c>
      <c r="CL326" s="860"/>
      <c r="CM326" s="864" t="s">
        <v>364</v>
      </c>
      <c r="CN326" s="585"/>
      <c r="CO326" s="865"/>
      <c r="CP326" s="864" t="s">
        <v>363</v>
      </c>
      <c r="CQ326" s="585"/>
      <c r="CR326" s="865"/>
      <c r="CS326" s="866"/>
      <c r="CT326" s="868"/>
      <c r="CU326" s="31"/>
      <c r="CV326" s="31"/>
      <c r="CW326" s="31"/>
      <c r="CX326" s="31"/>
      <c r="CY326" s="31"/>
      <c r="CZ326" s="31"/>
      <c r="DA326" s="31"/>
      <c r="DB326" s="31"/>
      <c r="DC326" s="31"/>
      <c r="DD326" s="31"/>
      <c r="DE326" s="31"/>
      <c r="DF326" s="31"/>
      <c r="DG326" s="31"/>
      <c r="DH326" s="31"/>
      <c r="DI326" s="31"/>
      <c r="DJ326" s="31"/>
      <c r="DK326" s="31"/>
      <c r="DL326" s="31"/>
      <c r="DM326" s="31"/>
      <c r="DN326" s="31"/>
      <c r="DO326" s="31"/>
    </row>
    <row r="327" spans="1:119" ht="31.5" customHeight="1" x14ac:dyDescent="0.25">
      <c r="F327" s="4">
        <f t="shared" si="167"/>
        <v>0</v>
      </c>
      <c r="G327" s="4">
        <f t="shared" si="186"/>
        <v>0</v>
      </c>
      <c r="H327" s="4">
        <f t="shared" si="187"/>
        <v>0</v>
      </c>
      <c r="I327" s="4">
        <f t="shared" si="188"/>
        <v>0</v>
      </c>
      <c r="O327" s="870"/>
      <c r="P327" s="871"/>
      <c r="Q327" s="570"/>
      <c r="R327" s="872"/>
      <c r="S327" s="871"/>
      <c r="T327" s="570"/>
      <c r="U327" s="872"/>
      <c r="V327" s="871"/>
      <c r="W327" s="570"/>
      <c r="X327" s="570"/>
      <c r="Y327" s="570"/>
      <c r="Z327" s="872"/>
      <c r="AA327" s="871"/>
      <c r="AB327" s="570"/>
      <c r="AC327" s="872"/>
      <c r="AD327" s="871"/>
      <c r="AE327" s="570"/>
      <c r="AF327" s="872"/>
      <c r="AG327" s="871"/>
      <c r="AH327" s="570"/>
      <c r="AI327" s="872"/>
      <c r="AJ327" s="870"/>
      <c r="AK327" s="871"/>
      <c r="AL327" s="570"/>
      <c r="AM327" s="872"/>
      <c r="AN327" s="871"/>
      <c r="AO327" s="570"/>
      <c r="AP327" s="872"/>
      <c r="AQ327" s="870"/>
      <c r="AR327" s="871"/>
      <c r="AS327" s="872"/>
      <c r="AT327" s="871"/>
      <c r="AU327" s="570"/>
      <c r="AV327" s="872"/>
      <c r="AW327" s="871"/>
      <c r="AX327" s="872"/>
      <c r="AY327" s="871"/>
      <c r="AZ327" s="570"/>
      <c r="BA327" s="872"/>
      <c r="BB327" s="871"/>
      <c r="BC327" s="570"/>
      <c r="BD327" s="872"/>
      <c r="BE327" s="870"/>
      <c r="BF327" s="871"/>
      <c r="BG327" s="570"/>
      <c r="BH327" s="872"/>
      <c r="BI327" s="871"/>
      <c r="BJ327" s="570"/>
      <c r="BK327" s="570"/>
      <c r="BL327" s="872"/>
      <c r="BM327" s="871"/>
      <c r="BN327" s="872"/>
      <c r="BO327" s="871"/>
      <c r="BP327" s="872"/>
      <c r="BQ327" s="871"/>
      <c r="BR327" s="570"/>
      <c r="BS327" s="872"/>
      <c r="BT327" s="871"/>
      <c r="BU327" s="570"/>
      <c r="BV327" s="872"/>
      <c r="BW327" s="871"/>
      <c r="BX327" s="570"/>
      <c r="BY327" s="872"/>
      <c r="BZ327" s="874"/>
      <c r="CA327" s="855"/>
      <c r="CB327" s="856"/>
      <c r="CC327" s="857"/>
      <c r="CD327" s="855"/>
      <c r="CE327" s="856"/>
      <c r="CF327" s="857"/>
      <c r="CG327" s="861"/>
      <c r="CH327" s="862"/>
      <c r="CI327" s="862"/>
      <c r="CJ327" s="863"/>
      <c r="CK327" s="861"/>
      <c r="CL327" s="863"/>
      <c r="CM327" s="866"/>
      <c r="CN327" s="867"/>
      <c r="CO327" s="868"/>
      <c r="CP327" s="866"/>
      <c r="CQ327" s="867"/>
      <c r="CR327" s="868"/>
      <c r="CS327" s="866"/>
      <c r="CT327" s="868"/>
      <c r="CU327" s="31"/>
      <c r="CV327" s="31"/>
      <c r="CW327" s="31"/>
      <c r="CX327" s="31"/>
      <c r="CY327" s="31"/>
      <c r="CZ327" s="31"/>
      <c r="DA327" s="31"/>
      <c r="DB327" s="31"/>
      <c r="DC327" s="31"/>
      <c r="DD327" s="31"/>
      <c r="DE327" s="31"/>
      <c r="DF327" s="31"/>
      <c r="DG327" s="31"/>
      <c r="DH327" s="31"/>
      <c r="DI327" s="31"/>
      <c r="DJ327" s="31"/>
      <c r="DK327" s="31"/>
      <c r="DL327" s="31"/>
      <c r="DM327" s="31"/>
      <c r="DN327" s="31"/>
      <c r="DO327" s="31"/>
    </row>
    <row r="328" spans="1:119" ht="11.1" customHeight="1" x14ac:dyDescent="0.25">
      <c r="F328" s="4">
        <f t="shared" si="167"/>
        <v>0</v>
      </c>
      <c r="G328" s="4">
        <f t="shared" si="186"/>
        <v>0</v>
      </c>
      <c r="H328" s="4">
        <f t="shared" si="187"/>
        <v>0</v>
      </c>
      <c r="I328" s="4">
        <f t="shared" si="188"/>
        <v>0</v>
      </c>
      <c r="O328" s="237">
        <v>1</v>
      </c>
      <c r="P328" s="729">
        <v>2</v>
      </c>
      <c r="Q328" s="729"/>
      <c r="R328" s="729"/>
      <c r="S328" s="729">
        <v>3</v>
      </c>
      <c r="T328" s="729"/>
      <c r="U328" s="729"/>
      <c r="V328" s="729">
        <v>4</v>
      </c>
      <c r="W328" s="729"/>
      <c r="X328" s="729"/>
      <c r="Y328" s="729"/>
      <c r="Z328" s="729"/>
      <c r="AA328" s="729">
        <v>5</v>
      </c>
      <c r="AB328" s="729"/>
      <c r="AC328" s="729"/>
      <c r="AD328" s="729" t="s">
        <v>345</v>
      </c>
      <c r="AE328" s="729"/>
      <c r="AF328" s="729"/>
      <c r="AG328" s="729" t="s">
        <v>346</v>
      </c>
      <c r="AH328" s="729"/>
      <c r="AI328" s="729"/>
      <c r="AJ328" s="240">
        <v>1</v>
      </c>
      <c r="AK328" s="729">
        <v>2</v>
      </c>
      <c r="AL328" s="729"/>
      <c r="AM328" s="729"/>
      <c r="AN328" s="729">
        <v>3</v>
      </c>
      <c r="AO328" s="729"/>
      <c r="AP328" s="729"/>
      <c r="AQ328" s="240">
        <v>4</v>
      </c>
      <c r="AR328" s="729">
        <v>5</v>
      </c>
      <c r="AS328" s="729"/>
      <c r="AT328" s="729">
        <v>6</v>
      </c>
      <c r="AU328" s="729"/>
      <c r="AV328" s="729"/>
      <c r="AW328" s="729">
        <v>7</v>
      </c>
      <c r="AX328" s="729"/>
      <c r="AY328" s="729" t="s">
        <v>352</v>
      </c>
      <c r="AZ328" s="729"/>
      <c r="BA328" s="729"/>
      <c r="BB328" s="729" t="s">
        <v>353</v>
      </c>
      <c r="BC328" s="729"/>
      <c r="BD328" s="729"/>
      <c r="BE328" s="237">
        <v>1</v>
      </c>
      <c r="BF328" s="729">
        <v>2</v>
      </c>
      <c r="BG328" s="729"/>
      <c r="BH328" s="729"/>
      <c r="BI328" s="729">
        <v>3</v>
      </c>
      <c r="BJ328" s="729"/>
      <c r="BK328" s="729"/>
      <c r="BL328" s="729"/>
      <c r="BM328" s="729">
        <v>4</v>
      </c>
      <c r="BN328" s="729"/>
      <c r="BO328" s="729">
        <v>5</v>
      </c>
      <c r="BP328" s="729"/>
      <c r="BQ328" s="729">
        <v>6</v>
      </c>
      <c r="BR328" s="729"/>
      <c r="BS328" s="729"/>
      <c r="BT328" s="729" t="s">
        <v>354</v>
      </c>
      <c r="BU328" s="729"/>
      <c r="BV328" s="729"/>
      <c r="BW328" s="729" t="s">
        <v>355</v>
      </c>
      <c r="BX328" s="729"/>
      <c r="BY328" s="729"/>
      <c r="BZ328" s="237">
        <v>1</v>
      </c>
      <c r="CA328" s="729">
        <v>2</v>
      </c>
      <c r="CB328" s="729"/>
      <c r="CC328" s="729"/>
      <c r="CD328" s="729">
        <v>3</v>
      </c>
      <c r="CE328" s="729"/>
      <c r="CF328" s="729"/>
      <c r="CG328" s="729">
        <v>4</v>
      </c>
      <c r="CH328" s="729"/>
      <c r="CI328" s="729"/>
      <c r="CJ328" s="729"/>
      <c r="CK328" s="729">
        <v>5</v>
      </c>
      <c r="CL328" s="729"/>
      <c r="CM328" s="729">
        <v>6</v>
      </c>
      <c r="CN328" s="729"/>
      <c r="CO328" s="729"/>
      <c r="CP328" s="729">
        <v>7</v>
      </c>
      <c r="CQ328" s="729"/>
      <c r="CR328" s="729"/>
      <c r="CS328" s="729">
        <v>8</v>
      </c>
      <c r="CT328" s="729"/>
      <c r="CU328" s="31"/>
      <c r="CV328" s="31"/>
      <c r="CW328" s="31"/>
      <c r="CX328" s="31"/>
      <c r="CY328" s="31"/>
      <c r="CZ328" s="31"/>
      <c r="DA328" s="31"/>
      <c r="DB328" s="31"/>
      <c r="DC328" s="31"/>
      <c r="DD328" s="31"/>
      <c r="DE328" s="31"/>
      <c r="DF328" s="31"/>
      <c r="DG328" s="31"/>
      <c r="DH328" s="31"/>
      <c r="DI328" s="31"/>
      <c r="DJ328" s="31"/>
      <c r="DK328" s="31"/>
      <c r="DL328" s="31"/>
      <c r="DM328" s="31"/>
      <c r="DN328" s="31"/>
      <c r="DO328" s="31"/>
    </row>
    <row r="329" spans="1:119" ht="24" customHeight="1" x14ac:dyDescent="0.25">
      <c r="A329" s="4">
        <f>A290+20</f>
        <v>161</v>
      </c>
      <c r="B329" s="4">
        <f>IFERROR(IF($A$5&gt;=A329,SMALL('R-6'!$F$8:$F$1008,$A$6+A329),0),0)</f>
        <v>0</v>
      </c>
      <c r="C329" s="4">
        <f>IFERROR(IF(B$5&gt;=$A329,SMALL('R-7'!$G$9:$G$1008,B$6+$A329),0),0)</f>
        <v>0</v>
      </c>
      <c r="D329" s="4">
        <f>IFERROR(IF(C$5&gt;=$A329,SMALL('R-8'!$F$13:$F$1012,C$6+$A329),0),0)</f>
        <v>0</v>
      </c>
      <c r="E329" s="4">
        <f>IFERROR(IF(D$5&gt;=$A329,SMALL('R-8क'!$F$10:$F$1009,D$6+$A329),0),0)</f>
        <v>0</v>
      </c>
      <c r="F329" s="4">
        <f t="shared" si="167"/>
        <v>0</v>
      </c>
      <c r="G329" s="4">
        <f t="shared" si="186"/>
        <v>0</v>
      </c>
      <c r="H329" s="4">
        <f t="shared" si="187"/>
        <v>0</v>
      </c>
      <c r="I329" s="4">
        <f t="shared" si="188"/>
        <v>0</v>
      </c>
      <c r="O329" s="241">
        <f>IFERROR(IF(B329&gt;=1,A329,0),0)</f>
        <v>0</v>
      </c>
      <c r="P329" s="894">
        <f>IFERROR(IF($O329&gt;=1,VLOOKUP($B329,'R-6'!$G$8:$AL$1008,2,0),0),0)</f>
        <v>0</v>
      </c>
      <c r="Q329" s="895"/>
      <c r="R329" s="896"/>
      <c r="S329" s="846" t="str">
        <f>IFERROR(IF($O329&gt;=1,VLOOKUP($B329,'R-6'!$G$8:$AL$1008,4,0),""),"")</f>
        <v/>
      </c>
      <c r="T329" s="847"/>
      <c r="U329" s="848"/>
      <c r="V329" s="846" t="str">
        <f>IFERROR(IF($O329&gt;=1,VLOOKUP($B329,'R-6'!$G$8:$AL$1008,6,0),""),"")</f>
        <v/>
      </c>
      <c r="W329" s="897"/>
      <c r="X329" s="897"/>
      <c r="Y329" s="884" t="str">
        <f>IFERROR(IF($O329&gt;=1,VLOOKUP($B329,'R-6'!$G$8:$AL$1008,8,0),""),"")</f>
        <v/>
      </c>
      <c r="Z329" s="898"/>
      <c r="AA329" s="544" t="str">
        <f>IFERROR(IF($O329&gt;=1,VLOOKUP($B329,'R-6'!$G$8:$AL$1008,28,0),""),"")</f>
        <v/>
      </c>
      <c r="AB329" s="545"/>
      <c r="AC329" s="849"/>
      <c r="AD329" s="883"/>
      <c r="AE329" s="884"/>
      <c r="AF329" s="885"/>
      <c r="AG329" s="883"/>
      <c r="AH329" s="884"/>
      <c r="AI329" s="885"/>
      <c r="AJ329" s="241">
        <f>IFERROR(IF(C329&gt;=1,A329,0),0)</f>
        <v>0</v>
      </c>
      <c r="AK329" s="894">
        <f>IFERROR(IF($AJ329&gt;=1,VLOOKUP($C329,'R-7'!$H$9:$AD$1008,2,0),0),0)</f>
        <v>0</v>
      </c>
      <c r="AL329" s="895"/>
      <c r="AM329" s="896"/>
      <c r="AN329" s="846" t="str">
        <f>IFERROR(IF($AJ329&gt;=1,VLOOKUP($C329,'R-7'!$H$9:$AD$1008,4,0),""),"")</f>
        <v/>
      </c>
      <c r="AO329" s="847"/>
      <c r="AP329" s="848"/>
      <c r="AQ329" s="241" t="str">
        <f>IFERROR(IF($AJ329&gt;=1,VLOOKUP($C329,'R-7'!$H$9:$AD$1008,6,0),""),"")</f>
        <v/>
      </c>
      <c r="AR329" s="883" t="str">
        <f>IFERROR(IF($AJ329&gt;=1,VLOOKUP($C329,'R-7'!$H$9:$AD$1008,7,0),""),"")</f>
        <v/>
      </c>
      <c r="AS329" s="885"/>
      <c r="AT329" s="846" t="str">
        <f>IFERROR(IF($AJ329&gt;=1,VLOOKUP($C329,'R-7'!$H$9:$AD$1008,9,0),""),"")</f>
        <v/>
      </c>
      <c r="AU329" s="847"/>
      <c r="AV329" s="848"/>
      <c r="AW329" s="844" t="str">
        <f>IFERROR(IF($AJ329&gt;=1,VLOOKUP($C329,'R-7'!$H$9:$AD$1008,14,0),""),"")</f>
        <v/>
      </c>
      <c r="AX329" s="844"/>
      <c r="AY329" s="844"/>
      <c r="AZ329" s="844"/>
      <c r="BA329" s="844"/>
      <c r="BB329" s="844"/>
      <c r="BC329" s="844"/>
      <c r="BD329" s="844"/>
      <c r="BE329" s="241">
        <f>IFERROR(IF(D329&gt;=1,A329,0),0)</f>
        <v>0</v>
      </c>
      <c r="BF329" s="845">
        <f>IFERROR(IF($BE329&gt;=1,VLOOKUP($D329,'R-8'!$G$13:$AG$1012,2,0),0),0)</f>
        <v>0</v>
      </c>
      <c r="BG329" s="845"/>
      <c r="BH329" s="845"/>
      <c r="BI329" s="846" t="str">
        <f>IFERROR(IF($BE329&gt;=1,VLOOKUP($D329,'R-8'!$G$13:$AG$1012,3,0),""),"")</f>
        <v/>
      </c>
      <c r="BJ329" s="847"/>
      <c r="BK329" s="847"/>
      <c r="BL329" s="848"/>
      <c r="BM329" s="844" t="str">
        <f>IFERROR(IF($BE329&gt;=1,VLOOKUP($D329,'R-8'!$G$13:$AG$1012,5,0),""),"")</f>
        <v/>
      </c>
      <c r="BN329" s="844"/>
      <c r="BO329" s="844" t="str">
        <f>IFERROR(IF($BE329&gt;=1,VLOOKUP($D329,'R-8'!$G$13:$AG$1012,6,0),""),"")</f>
        <v/>
      </c>
      <c r="BP329" s="844"/>
      <c r="BQ329" s="846" t="str">
        <f>IFERROR(IF($BE329&gt;=1,VLOOKUP($D329,'R-8'!$G$13:$AG$1012,2,0),""),"")</f>
        <v/>
      </c>
      <c r="BR329" s="847"/>
      <c r="BS329" s="848"/>
      <c r="BT329" s="844"/>
      <c r="BU329" s="844"/>
      <c r="BV329" s="844"/>
      <c r="BW329" s="844"/>
      <c r="BX329" s="844"/>
      <c r="BY329" s="844"/>
      <c r="BZ329" s="241">
        <f>IFERROR(IF(E329&gt;=1,A329,0),0)</f>
        <v>0</v>
      </c>
      <c r="CA329" s="845">
        <f>IFERROR(IF($BZ329&gt;=1,VLOOKUP($E329,'R-8क'!$G$10:$AA$1009,2,0),0),0)</f>
        <v>0</v>
      </c>
      <c r="CB329" s="845"/>
      <c r="CC329" s="845"/>
      <c r="CD329" s="846" t="str">
        <f>IFERROR(IF($BZ329&gt;=1,VLOOKUP($E329,'R-8क'!$G$10:$AA$1009,3,0),""),"")</f>
        <v/>
      </c>
      <c r="CE329" s="847"/>
      <c r="CF329" s="848"/>
      <c r="CG329" s="846" t="str">
        <f>IFERROR(IF($BZ329&gt;=1,VLOOKUP($E329,'R-8क'!$G$10:$AA$1009,4,0),""),"")</f>
        <v/>
      </c>
      <c r="CH329" s="847"/>
      <c r="CI329" s="847"/>
      <c r="CJ329" s="848"/>
      <c r="CK329" s="242" t="str">
        <f>IFERROR(IF($BZ329&gt;=1,VLOOKUP($E329,'R-8क'!$G$10:$AA$1009,6,0),""),"")</f>
        <v/>
      </c>
      <c r="CL329" s="243" t="str">
        <f>IFERROR(IF($BZ329&gt;=1,VLOOKUP($E329,'R-8क'!$G$10:$AA$1009,7,0),""),"")</f>
        <v/>
      </c>
      <c r="CM329" s="544" t="str">
        <f>IFERROR(IF($BZ329&gt;=1,VLOOKUP($E329,'R-8क'!$G$10:$AA$1009,8,0),""),"")</f>
        <v/>
      </c>
      <c r="CN329" s="545"/>
      <c r="CO329" s="849"/>
      <c r="CP329" s="850" t="str">
        <f>IFERROR(IF($BZ329&gt;=1,VLOOKUP($E329,'R-8क'!$G$10:$AA$1009,16,0),""),"")</f>
        <v/>
      </c>
      <c r="CQ329" s="850"/>
      <c r="CR329" s="850"/>
      <c r="CS329" s="851"/>
      <c r="CT329" s="851"/>
      <c r="CU329" s="31"/>
      <c r="CV329" s="31"/>
      <c r="CW329" s="31"/>
      <c r="CX329" s="31"/>
      <c r="CY329" s="31"/>
      <c r="CZ329" s="31"/>
      <c r="DA329" s="31"/>
      <c r="DB329" s="31"/>
      <c r="DC329" s="31"/>
      <c r="DD329" s="31"/>
      <c r="DE329" s="31"/>
      <c r="DF329" s="31"/>
      <c r="DG329" s="31"/>
      <c r="DH329" s="31"/>
      <c r="DI329" s="31"/>
      <c r="DJ329" s="31"/>
      <c r="DK329" s="31"/>
      <c r="DL329" s="31"/>
      <c r="DM329" s="31"/>
      <c r="DN329" s="31"/>
      <c r="DO329" s="31"/>
    </row>
    <row r="330" spans="1:119" ht="24" customHeight="1" x14ac:dyDescent="0.25">
      <c r="A330" s="4">
        <f t="shared" ref="A330:A348" si="189">A291+20</f>
        <v>162</v>
      </c>
      <c r="B330" s="4">
        <f>IFERROR(IF($A$5&gt;=A330,SMALL('R-6'!$F$8:$F$1008,$A$6+A330),0),0)</f>
        <v>0</v>
      </c>
      <c r="C330" s="4">
        <f>IFERROR(IF(B$5&gt;=$A330,SMALL('R-7'!$G$9:$G$1008,B$6+$A330),0),0)</f>
        <v>0</v>
      </c>
      <c r="D330" s="4">
        <f>IFERROR(IF(C$5&gt;=$A330,SMALL('R-8'!$F$13:$F$1012,C$6+$A330),0),0)</f>
        <v>0</v>
      </c>
      <c r="E330" s="4">
        <f>IFERROR(IF(D$5&gt;=$A330,SMALL('R-8क'!$F$10:$F$1009,D$6+$A330),0),0)</f>
        <v>0</v>
      </c>
      <c r="F330" s="4">
        <f t="shared" si="167"/>
        <v>0</v>
      </c>
      <c r="G330" s="4">
        <f t="shared" si="186"/>
        <v>0</v>
      </c>
      <c r="H330" s="4">
        <f t="shared" si="187"/>
        <v>0</v>
      </c>
      <c r="I330" s="4">
        <f t="shared" si="188"/>
        <v>0</v>
      </c>
      <c r="O330" s="241">
        <f t="shared" ref="O330:O348" si="190">IFERROR(IF(B330&gt;=1,A330,0),0)</f>
        <v>0</v>
      </c>
      <c r="P330" s="894">
        <f>IFERROR(IF($O330&gt;=1,VLOOKUP($B330,'R-6'!$G$8:$AL$1008,2,0),0),0)</f>
        <v>0</v>
      </c>
      <c r="Q330" s="895"/>
      <c r="R330" s="896"/>
      <c r="S330" s="846" t="str">
        <f>IFERROR(IF($O330&gt;=1,VLOOKUP($B330,'R-6'!$G$8:$AL$1008,4,0),""),"")</f>
        <v/>
      </c>
      <c r="T330" s="847"/>
      <c r="U330" s="848"/>
      <c r="V330" s="846" t="str">
        <f>IFERROR(IF($O330&gt;=1,VLOOKUP($B330,'R-6'!$G$8:$AL$1008,6,0),""),"")</f>
        <v/>
      </c>
      <c r="W330" s="897"/>
      <c r="X330" s="897"/>
      <c r="Y330" s="884" t="str">
        <f>IFERROR(IF($O330&gt;=1,VLOOKUP($B330,'R-6'!$G$8:$AL$1008,8,0),""),"")</f>
        <v/>
      </c>
      <c r="Z330" s="898"/>
      <c r="AA330" s="544" t="str">
        <f>IFERROR(IF($O330&gt;=1,VLOOKUP($B330,'R-6'!$G$8:$AL$1008,28,0),""),"")</f>
        <v/>
      </c>
      <c r="AB330" s="545"/>
      <c r="AC330" s="849"/>
      <c r="AD330" s="883"/>
      <c r="AE330" s="884"/>
      <c r="AF330" s="885"/>
      <c r="AG330" s="883"/>
      <c r="AH330" s="884"/>
      <c r="AI330" s="885"/>
      <c r="AJ330" s="241">
        <f t="shared" ref="AJ330:AJ348" si="191">IFERROR(IF(C330&gt;=1,A330,0),0)</f>
        <v>0</v>
      </c>
      <c r="AK330" s="894">
        <f>IFERROR(IF($AJ330&gt;=1,VLOOKUP($C330,'R-7'!$H$9:$AD$1008,2,0),0),0)</f>
        <v>0</v>
      </c>
      <c r="AL330" s="895"/>
      <c r="AM330" s="896"/>
      <c r="AN330" s="846" t="str">
        <f>IFERROR(IF($AJ330&gt;=1,VLOOKUP($C330,'R-7'!$H$9:$AD$1008,4,0),""),"")</f>
        <v/>
      </c>
      <c r="AO330" s="847"/>
      <c r="AP330" s="848"/>
      <c r="AQ330" s="241" t="str">
        <f>IFERROR(IF($AJ330&gt;=1,VLOOKUP($C330,'R-7'!$H$9:$AD$1008,6,0),""),"")</f>
        <v/>
      </c>
      <c r="AR330" s="883" t="str">
        <f>IFERROR(IF($AJ330&gt;=1,VLOOKUP($C330,'R-7'!$H$9:$AD$1008,7,0),""),"")</f>
        <v/>
      </c>
      <c r="AS330" s="885"/>
      <c r="AT330" s="846" t="str">
        <f>IFERROR(IF($AJ330&gt;=1,VLOOKUP($C330,'R-7'!$H$9:$AD$1008,9,0),""),"")</f>
        <v/>
      </c>
      <c r="AU330" s="847"/>
      <c r="AV330" s="848"/>
      <c r="AW330" s="844" t="str">
        <f>IFERROR(IF($AJ330&gt;=1,VLOOKUP($C330,'R-7'!$H$9:$AD$1008,14,0),""),"")</f>
        <v/>
      </c>
      <c r="AX330" s="844"/>
      <c r="AY330" s="844"/>
      <c r="AZ330" s="844"/>
      <c r="BA330" s="844"/>
      <c r="BB330" s="844"/>
      <c r="BC330" s="844"/>
      <c r="BD330" s="844"/>
      <c r="BE330" s="241">
        <f t="shared" ref="BE330:BE348" si="192">IFERROR(IF(D330&gt;=1,A330,0),0)</f>
        <v>0</v>
      </c>
      <c r="BF330" s="845">
        <f>IFERROR(IF($BE330&gt;=1,VLOOKUP($D330,'R-8'!$G$13:$AG$1012,2,0),0),0)</f>
        <v>0</v>
      </c>
      <c r="BG330" s="845"/>
      <c r="BH330" s="845"/>
      <c r="BI330" s="846" t="str">
        <f>IFERROR(IF($BE330&gt;=1,VLOOKUP($D330,'R-8'!$G$13:$AG$1012,3,0),""),"")</f>
        <v/>
      </c>
      <c r="BJ330" s="847"/>
      <c r="BK330" s="847"/>
      <c r="BL330" s="848"/>
      <c r="BM330" s="844" t="str">
        <f>IFERROR(IF($BE330&gt;=1,VLOOKUP($D330,'R-8'!$G$13:$AG$1012,5,0),""),"")</f>
        <v/>
      </c>
      <c r="BN330" s="844"/>
      <c r="BO330" s="844" t="str">
        <f>IFERROR(IF($BE330&gt;=1,VLOOKUP($D330,'R-8'!$G$13:$AG$1012,6,0),""),"")</f>
        <v/>
      </c>
      <c r="BP330" s="844"/>
      <c r="BQ330" s="846" t="str">
        <f>IFERROR(IF($BE330&gt;=1,VLOOKUP($D330,'R-8'!$G$13:$AG$1012,2,0),""),"")</f>
        <v/>
      </c>
      <c r="BR330" s="847"/>
      <c r="BS330" s="848"/>
      <c r="BT330" s="844"/>
      <c r="BU330" s="844"/>
      <c r="BV330" s="844"/>
      <c r="BW330" s="844"/>
      <c r="BX330" s="844"/>
      <c r="BY330" s="844"/>
      <c r="BZ330" s="241">
        <f t="shared" ref="BZ330:BZ348" si="193">IFERROR(IF(E330&gt;=1,A330,0),0)</f>
        <v>0</v>
      </c>
      <c r="CA330" s="845">
        <f>IFERROR(IF($BZ330&gt;=1,VLOOKUP($E330,'R-8क'!$G$10:$AA$1009,2,0),0),0)</f>
        <v>0</v>
      </c>
      <c r="CB330" s="845"/>
      <c r="CC330" s="845"/>
      <c r="CD330" s="846" t="str">
        <f>IFERROR(IF($BZ330&gt;=1,VLOOKUP($E330,'R-8क'!$G$10:$AA$1009,3,0),""),"")</f>
        <v/>
      </c>
      <c r="CE330" s="847"/>
      <c r="CF330" s="848"/>
      <c r="CG330" s="846" t="str">
        <f>IFERROR(IF($BZ330&gt;=1,VLOOKUP($E330,'R-8क'!$G$10:$AA$1009,4,0),""),"")</f>
        <v/>
      </c>
      <c r="CH330" s="847"/>
      <c r="CI330" s="847"/>
      <c r="CJ330" s="848"/>
      <c r="CK330" s="242" t="str">
        <f>IFERROR(IF($BZ330&gt;=1,VLOOKUP($E330,'R-8क'!$G$10:$AA$1009,6,0),""),"")</f>
        <v/>
      </c>
      <c r="CL330" s="243" t="str">
        <f>IFERROR(IF($BZ330&gt;=1,VLOOKUP($E330,'R-8क'!$G$10:$AA$1009,7,0),""),"")</f>
        <v/>
      </c>
      <c r="CM330" s="544" t="str">
        <f>IFERROR(IF($BZ330&gt;=1,VLOOKUP($E330,'R-8क'!$G$10:$AA$1009,8,0),""),"")</f>
        <v/>
      </c>
      <c r="CN330" s="545"/>
      <c r="CO330" s="849"/>
      <c r="CP330" s="850" t="str">
        <f>IFERROR(IF($BZ330&gt;=1,VLOOKUP($E330,'R-8क'!$G$10:$AA$1009,16,0),""),"")</f>
        <v/>
      </c>
      <c r="CQ330" s="850"/>
      <c r="CR330" s="850"/>
      <c r="CS330" s="851"/>
      <c r="CT330" s="851"/>
      <c r="CU330" s="31"/>
      <c r="CV330" s="31"/>
      <c r="CW330" s="31"/>
      <c r="CX330" s="31"/>
      <c r="CY330" s="31"/>
      <c r="CZ330" s="31"/>
      <c r="DA330" s="31"/>
      <c r="DB330" s="31"/>
      <c r="DC330" s="31"/>
      <c r="DD330" s="31"/>
      <c r="DE330" s="31"/>
      <c r="DF330" s="31"/>
      <c r="DG330" s="31"/>
      <c r="DH330" s="31"/>
      <c r="DI330" s="31"/>
      <c r="DJ330" s="31"/>
      <c r="DK330" s="31"/>
      <c r="DL330" s="31"/>
      <c r="DM330" s="31"/>
      <c r="DN330" s="31"/>
      <c r="DO330" s="31"/>
    </row>
    <row r="331" spans="1:119" ht="24" customHeight="1" x14ac:dyDescent="0.25">
      <c r="A331" s="4">
        <f t="shared" si="189"/>
        <v>163</v>
      </c>
      <c r="B331" s="4">
        <f>IFERROR(IF($A$5&gt;=A331,SMALL('R-6'!$F$8:$F$1008,$A$6+A331),0),0)</f>
        <v>0</v>
      </c>
      <c r="C331" s="4">
        <f>IFERROR(IF(B$5&gt;=$A331,SMALL('R-7'!$G$9:$G$1008,B$6+$A331),0),0)</f>
        <v>0</v>
      </c>
      <c r="D331" s="4">
        <f>IFERROR(IF(C$5&gt;=$A331,SMALL('R-8'!$F$13:$F$1012,C$6+$A331),0),0)</f>
        <v>0</v>
      </c>
      <c r="E331" s="4">
        <f>IFERROR(IF(D$5&gt;=$A331,SMALL('R-8क'!$F$10:$F$1009,D$6+$A331),0),0)</f>
        <v>0</v>
      </c>
      <c r="F331" s="4">
        <f t="shared" si="167"/>
        <v>0</v>
      </c>
      <c r="G331" s="4">
        <f t="shared" si="186"/>
        <v>0</v>
      </c>
      <c r="H331" s="4">
        <f t="shared" si="187"/>
        <v>0</v>
      </c>
      <c r="I331" s="4">
        <f t="shared" si="188"/>
        <v>0</v>
      </c>
      <c r="O331" s="241">
        <f t="shared" si="190"/>
        <v>0</v>
      </c>
      <c r="P331" s="894">
        <f>IFERROR(IF($O331&gt;=1,VLOOKUP($B331,'R-6'!$G$8:$AL$1008,2,0),0),0)</f>
        <v>0</v>
      </c>
      <c r="Q331" s="895"/>
      <c r="R331" s="896"/>
      <c r="S331" s="846" t="str">
        <f>IFERROR(IF($O331&gt;=1,VLOOKUP($B331,'R-6'!$G$8:$AL$1008,4,0),""),"")</f>
        <v/>
      </c>
      <c r="T331" s="847"/>
      <c r="U331" s="848"/>
      <c r="V331" s="846" t="str">
        <f>IFERROR(IF($O331&gt;=1,VLOOKUP($B331,'R-6'!$G$8:$AL$1008,6,0),""),"")</f>
        <v/>
      </c>
      <c r="W331" s="897"/>
      <c r="X331" s="897"/>
      <c r="Y331" s="884" t="str">
        <f>IFERROR(IF($O331&gt;=1,VLOOKUP($B331,'R-6'!$G$8:$AL$1008,8,0),""),"")</f>
        <v/>
      </c>
      <c r="Z331" s="898"/>
      <c r="AA331" s="544" t="str">
        <f>IFERROR(IF($O331&gt;=1,VLOOKUP($B331,'R-6'!$G$8:$AL$1008,28,0),""),"")</f>
        <v/>
      </c>
      <c r="AB331" s="545"/>
      <c r="AC331" s="849"/>
      <c r="AD331" s="883"/>
      <c r="AE331" s="884"/>
      <c r="AF331" s="885"/>
      <c r="AG331" s="883"/>
      <c r="AH331" s="884"/>
      <c r="AI331" s="885"/>
      <c r="AJ331" s="241">
        <f t="shared" si="191"/>
        <v>0</v>
      </c>
      <c r="AK331" s="894">
        <f>IFERROR(IF($AJ331&gt;=1,VLOOKUP($C331,'R-7'!$H$9:$AD$1008,2,0),0),0)</f>
        <v>0</v>
      </c>
      <c r="AL331" s="895"/>
      <c r="AM331" s="896"/>
      <c r="AN331" s="846" t="str">
        <f>IFERROR(IF($AJ331&gt;=1,VLOOKUP($C331,'R-7'!$H$9:$AD$1008,4,0),""),"")</f>
        <v/>
      </c>
      <c r="AO331" s="847"/>
      <c r="AP331" s="848"/>
      <c r="AQ331" s="241" t="str">
        <f>IFERROR(IF($AJ331&gt;=1,VLOOKUP($C331,'R-7'!$H$9:$AD$1008,6,0),""),"")</f>
        <v/>
      </c>
      <c r="AR331" s="883" t="str">
        <f>IFERROR(IF($AJ331&gt;=1,VLOOKUP($C331,'R-7'!$H$9:$AD$1008,7,0),""),"")</f>
        <v/>
      </c>
      <c r="AS331" s="885"/>
      <c r="AT331" s="846" t="str">
        <f>IFERROR(IF($AJ331&gt;=1,VLOOKUP($C331,'R-7'!$H$9:$AD$1008,9,0),""),"")</f>
        <v/>
      </c>
      <c r="AU331" s="847"/>
      <c r="AV331" s="848"/>
      <c r="AW331" s="844" t="str">
        <f>IFERROR(IF($AJ331&gt;=1,VLOOKUP($C331,'R-7'!$H$9:$AD$1008,14,0),""),"")</f>
        <v/>
      </c>
      <c r="AX331" s="844"/>
      <c r="AY331" s="844"/>
      <c r="AZ331" s="844"/>
      <c r="BA331" s="844"/>
      <c r="BB331" s="844"/>
      <c r="BC331" s="844"/>
      <c r="BD331" s="844"/>
      <c r="BE331" s="241">
        <f t="shared" si="192"/>
        <v>0</v>
      </c>
      <c r="BF331" s="845">
        <f>IFERROR(IF($BE331&gt;=1,VLOOKUP($D331,'R-8'!$G$13:$AG$1012,2,0),0),0)</f>
        <v>0</v>
      </c>
      <c r="BG331" s="845"/>
      <c r="BH331" s="845"/>
      <c r="BI331" s="846" t="str">
        <f>IFERROR(IF($BE331&gt;=1,VLOOKUP($D331,'R-8'!$G$13:$AG$1012,3,0),""),"")</f>
        <v/>
      </c>
      <c r="BJ331" s="847"/>
      <c r="BK331" s="847"/>
      <c r="BL331" s="848"/>
      <c r="BM331" s="844" t="str">
        <f>IFERROR(IF($BE331&gt;=1,VLOOKUP($D331,'R-8'!$G$13:$AG$1012,5,0),""),"")</f>
        <v/>
      </c>
      <c r="BN331" s="844"/>
      <c r="BO331" s="844" t="str">
        <f>IFERROR(IF($BE331&gt;=1,VLOOKUP($D331,'R-8'!$G$13:$AG$1012,6,0),""),"")</f>
        <v/>
      </c>
      <c r="BP331" s="844"/>
      <c r="BQ331" s="846" t="str">
        <f>IFERROR(IF($BE331&gt;=1,VLOOKUP($D331,'R-8'!$G$13:$AG$1012,2,0),""),"")</f>
        <v/>
      </c>
      <c r="BR331" s="847"/>
      <c r="BS331" s="848"/>
      <c r="BT331" s="844"/>
      <c r="BU331" s="844"/>
      <c r="BV331" s="844"/>
      <c r="BW331" s="844"/>
      <c r="BX331" s="844"/>
      <c r="BY331" s="844"/>
      <c r="BZ331" s="241">
        <f t="shared" si="193"/>
        <v>0</v>
      </c>
      <c r="CA331" s="845">
        <f>IFERROR(IF($BZ331&gt;=1,VLOOKUP($E331,'R-8क'!$G$10:$AA$1009,2,0),0),0)</f>
        <v>0</v>
      </c>
      <c r="CB331" s="845"/>
      <c r="CC331" s="845"/>
      <c r="CD331" s="846" t="str">
        <f>IFERROR(IF($BZ331&gt;=1,VLOOKUP($E331,'R-8क'!$G$10:$AA$1009,3,0),""),"")</f>
        <v/>
      </c>
      <c r="CE331" s="847"/>
      <c r="CF331" s="848"/>
      <c r="CG331" s="846" t="str">
        <f>IFERROR(IF($BZ331&gt;=1,VLOOKUP($E331,'R-8क'!$G$10:$AA$1009,4,0),""),"")</f>
        <v/>
      </c>
      <c r="CH331" s="847"/>
      <c r="CI331" s="847"/>
      <c r="CJ331" s="848"/>
      <c r="CK331" s="242" t="str">
        <f>IFERROR(IF($BZ331&gt;=1,VLOOKUP($E331,'R-8क'!$G$10:$AA$1009,6,0),""),"")</f>
        <v/>
      </c>
      <c r="CL331" s="243" t="str">
        <f>IFERROR(IF($BZ331&gt;=1,VLOOKUP($E331,'R-8क'!$G$10:$AA$1009,7,0),""),"")</f>
        <v/>
      </c>
      <c r="CM331" s="544" t="str">
        <f>IFERROR(IF($BZ331&gt;=1,VLOOKUP($E331,'R-8क'!$G$10:$AA$1009,8,0),""),"")</f>
        <v/>
      </c>
      <c r="CN331" s="545"/>
      <c r="CO331" s="849"/>
      <c r="CP331" s="850" t="str">
        <f>IFERROR(IF($BZ331&gt;=1,VLOOKUP($E331,'R-8क'!$G$10:$AA$1009,16,0),""),"")</f>
        <v/>
      </c>
      <c r="CQ331" s="850"/>
      <c r="CR331" s="850"/>
      <c r="CS331" s="851"/>
      <c r="CT331" s="851"/>
      <c r="CU331" s="31"/>
      <c r="CV331" s="31"/>
      <c r="CW331" s="31"/>
      <c r="CX331" s="31"/>
      <c r="CY331" s="31"/>
      <c r="CZ331" s="31"/>
      <c r="DA331" s="31"/>
      <c r="DB331" s="31"/>
      <c r="DC331" s="31"/>
      <c r="DD331" s="31"/>
      <c r="DE331" s="31"/>
      <c r="DF331" s="31"/>
      <c r="DG331" s="31"/>
      <c r="DH331" s="31"/>
      <c r="DI331" s="31"/>
      <c r="DJ331" s="31"/>
      <c r="DK331" s="31"/>
      <c r="DL331" s="31"/>
      <c r="DM331" s="31"/>
      <c r="DN331" s="31"/>
      <c r="DO331" s="31"/>
    </row>
    <row r="332" spans="1:119" ht="24" customHeight="1" x14ac:dyDescent="0.25">
      <c r="A332" s="4">
        <f t="shared" si="189"/>
        <v>164</v>
      </c>
      <c r="B332" s="4">
        <f>IFERROR(IF($A$5&gt;=A332,SMALL('R-6'!$F$8:$F$1008,$A$6+A332),0),0)</f>
        <v>0</v>
      </c>
      <c r="C332" s="4">
        <f>IFERROR(IF(B$5&gt;=$A332,SMALL('R-7'!$G$9:$G$1008,B$6+$A332),0),0)</f>
        <v>0</v>
      </c>
      <c r="D332" s="4">
        <f>IFERROR(IF(C$5&gt;=$A332,SMALL('R-8'!$F$13:$F$1012,C$6+$A332),0),0)</f>
        <v>0</v>
      </c>
      <c r="E332" s="4">
        <f>IFERROR(IF(D$5&gt;=$A332,SMALL('R-8क'!$F$10:$F$1009,D$6+$A332),0),0)</f>
        <v>0</v>
      </c>
      <c r="F332" s="4">
        <f t="shared" si="167"/>
        <v>0</v>
      </c>
      <c r="G332" s="4">
        <f t="shared" si="186"/>
        <v>0</v>
      </c>
      <c r="H332" s="4">
        <f t="shared" si="187"/>
        <v>0</v>
      </c>
      <c r="I332" s="4">
        <f t="shared" si="188"/>
        <v>0</v>
      </c>
      <c r="O332" s="241">
        <f t="shared" si="190"/>
        <v>0</v>
      </c>
      <c r="P332" s="894">
        <f>IFERROR(IF($O332&gt;=1,VLOOKUP($B332,'R-6'!$G$8:$AL$1008,2,0),0),0)</f>
        <v>0</v>
      </c>
      <c r="Q332" s="895"/>
      <c r="R332" s="896"/>
      <c r="S332" s="846" t="str">
        <f>IFERROR(IF($O332&gt;=1,VLOOKUP($B332,'R-6'!$G$8:$AL$1008,4,0),""),"")</f>
        <v/>
      </c>
      <c r="T332" s="847"/>
      <c r="U332" s="848"/>
      <c r="V332" s="846" t="str">
        <f>IFERROR(IF($O332&gt;=1,VLOOKUP($B332,'R-6'!$G$8:$AL$1008,6,0),""),"")</f>
        <v/>
      </c>
      <c r="W332" s="897"/>
      <c r="X332" s="897"/>
      <c r="Y332" s="884" t="str">
        <f>IFERROR(IF($O332&gt;=1,VLOOKUP($B332,'R-6'!$G$8:$AL$1008,8,0),""),"")</f>
        <v/>
      </c>
      <c r="Z332" s="898"/>
      <c r="AA332" s="544" t="str">
        <f>IFERROR(IF($O332&gt;=1,VLOOKUP($B332,'R-6'!$G$8:$AL$1008,28,0),""),"")</f>
        <v/>
      </c>
      <c r="AB332" s="545"/>
      <c r="AC332" s="849"/>
      <c r="AD332" s="883"/>
      <c r="AE332" s="884"/>
      <c r="AF332" s="885"/>
      <c r="AG332" s="883"/>
      <c r="AH332" s="884"/>
      <c r="AI332" s="885"/>
      <c r="AJ332" s="241">
        <f t="shared" si="191"/>
        <v>0</v>
      </c>
      <c r="AK332" s="894">
        <f>IFERROR(IF($AJ332&gt;=1,VLOOKUP($C332,'R-7'!$H$9:$AD$1008,2,0),0),0)</f>
        <v>0</v>
      </c>
      <c r="AL332" s="895"/>
      <c r="AM332" s="896"/>
      <c r="AN332" s="846" t="str">
        <f>IFERROR(IF($AJ332&gt;=1,VLOOKUP($C332,'R-7'!$H$9:$AD$1008,4,0),""),"")</f>
        <v/>
      </c>
      <c r="AO332" s="847"/>
      <c r="AP332" s="848"/>
      <c r="AQ332" s="241" t="str">
        <f>IFERROR(IF($AJ332&gt;=1,VLOOKUP($C332,'R-7'!$H$9:$AD$1008,6,0),""),"")</f>
        <v/>
      </c>
      <c r="AR332" s="883" t="str">
        <f>IFERROR(IF($AJ332&gt;=1,VLOOKUP($C332,'R-7'!$H$9:$AD$1008,7,0),""),"")</f>
        <v/>
      </c>
      <c r="AS332" s="885"/>
      <c r="AT332" s="846" t="str">
        <f>IFERROR(IF($AJ332&gt;=1,VLOOKUP($C332,'R-7'!$H$9:$AD$1008,9,0),""),"")</f>
        <v/>
      </c>
      <c r="AU332" s="847"/>
      <c r="AV332" s="848"/>
      <c r="AW332" s="844" t="str">
        <f>IFERROR(IF($AJ332&gt;=1,VLOOKUP($C332,'R-7'!$H$9:$AD$1008,14,0),""),"")</f>
        <v/>
      </c>
      <c r="AX332" s="844"/>
      <c r="AY332" s="844"/>
      <c r="AZ332" s="844"/>
      <c r="BA332" s="844"/>
      <c r="BB332" s="844"/>
      <c r="BC332" s="844"/>
      <c r="BD332" s="844"/>
      <c r="BE332" s="241">
        <f t="shared" si="192"/>
        <v>0</v>
      </c>
      <c r="BF332" s="845">
        <f>IFERROR(IF($BE332&gt;=1,VLOOKUP($D332,'R-8'!$G$13:$AG$1012,2,0),0),0)</f>
        <v>0</v>
      </c>
      <c r="BG332" s="845"/>
      <c r="BH332" s="845"/>
      <c r="BI332" s="846" t="str">
        <f>IFERROR(IF($BE332&gt;=1,VLOOKUP($D332,'R-8'!$G$13:$AG$1012,3,0),""),"")</f>
        <v/>
      </c>
      <c r="BJ332" s="847"/>
      <c r="BK332" s="847"/>
      <c r="BL332" s="848"/>
      <c r="BM332" s="844" t="str">
        <f>IFERROR(IF($BE332&gt;=1,VLOOKUP($D332,'R-8'!$G$13:$AG$1012,5,0),""),"")</f>
        <v/>
      </c>
      <c r="BN332" s="844"/>
      <c r="BO332" s="844" t="str">
        <f>IFERROR(IF($BE332&gt;=1,VLOOKUP($D332,'R-8'!$G$13:$AG$1012,6,0),""),"")</f>
        <v/>
      </c>
      <c r="BP332" s="844"/>
      <c r="BQ332" s="846" t="str">
        <f>IFERROR(IF($BE332&gt;=1,VLOOKUP($D332,'R-8'!$G$13:$AG$1012,2,0),""),"")</f>
        <v/>
      </c>
      <c r="BR332" s="847"/>
      <c r="BS332" s="848"/>
      <c r="BT332" s="844"/>
      <c r="BU332" s="844"/>
      <c r="BV332" s="844"/>
      <c r="BW332" s="844"/>
      <c r="BX332" s="844"/>
      <c r="BY332" s="844"/>
      <c r="BZ332" s="241">
        <f t="shared" si="193"/>
        <v>0</v>
      </c>
      <c r="CA332" s="845">
        <f>IFERROR(IF($BZ332&gt;=1,VLOOKUP($E332,'R-8क'!$G$10:$AA$1009,2,0),0),0)</f>
        <v>0</v>
      </c>
      <c r="CB332" s="845"/>
      <c r="CC332" s="845"/>
      <c r="CD332" s="846" t="str">
        <f>IFERROR(IF($BZ332&gt;=1,VLOOKUP($E332,'R-8क'!$G$10:$AA$1009,3,0),""),"")</f>
        <v/>
      </c>
      <c r="CE332" s="847"/>
      <c r="CF332" s="848"/>
      <c r="CG332" s="846" t="str">
        <f>IFERROR(IF($BZ332&gt;=1,VLOOKUP($E332,'R-8क'!$G$10:$AA$1009,4,0),""),"")</f>
        <v/>
      </c>
      <c r="CH332" s="847"/>
      <c r="CI332" s="847"/>
      <c r="CJ332" s="848"/>
      <c r="CK332" s="242" t="str">
        <f>IFERROR(IF($BZ332&gt;=1,VLOOKUP($E332,'R-8क'!$G$10:$AA$1009,6,0),""),"")</f>
        <v/>
      </c>
      <c r="CL332" s="243" t="str">
        <f>IFERROR(IF($BZ332&gt;=1,VLOOKUP($E332,'R-8क'!$G$10:$AA$1009,7,0),""),"")</f>
        <v/>
      </c>
      <c r="CM332" s="544" t="str">
        <f>IFERROR(IF($BZ332&gt;=1,VLOOKUP($E332,'R-8क'!$G$10:$AA$1009,8,0),""),"")</f>
        <v/>
      </c>
      <c r="CN332" s="545"/>
      <c r="CO332" s="849"/>
      <c r="CP332" s="850" t="str">
        <f>IFERROR(IF($BZ332&gt;=1,VLOOKUP($E332,'R-8क'!$G$10:$AA$1009,16,0),""),"")</f>
        <v/>
      </c>
      <c r="CQ332" s="850"/>
      <c r="CR332" s="850"/>
      <c r="CS332" s="851"/>
      <c r="CT332" s="851"/>
      <c r="CU332" s="31"/>
      <c r="CV332" s="31"/>
      <c r="CW332" s="31"/>
      <c r="CX332" s="31"/>
      <c r="CY332" s="31"/>
      <c r="CZ332" s="31"/>
      <c r="DA332" s="31"/>
      <c r="DB332" s="31"/>
      <c r="DC332" s="31"/>
      <c r="DD332" s="31"/>
      <c r="DE332" s="31"/>
      <c r="DF332" s="31"/>
      <c r="DG332" s="31"/>
      <c r="DH332" s="31"/>
      <c r="DI332" s="31"/>
      <c r="DJ332" s="31"/>
      <c r="DK332" s="31"/>
      <c r="DL332" s="31"/>
      <c r="DM332" s="31"/>
      <c r="DN332" s="31"/>
      <c r="DO332" s="31"/>
    </row>
    <row r="333" spans="1:119" ht="24" customHeight="1" x14ac:dyDescent="0.25">
      <c r="A333" s="4">
        <f t="shared" si="189"/>
        <v>165</v>
      </c>
      <c r="B333" s="4">
        <f>IFERROR(IF($A$5&gt;=A333,SMALL('R-6'!$F$8:$F$1008,$A$6+A333),0),0)</f>
        <v>0</v>
      </c>
      <c r="C333" s="4">
        <f>IFERROR(IF(B$5&gt;=$A333,SMALL('R-7'!$G$9:$G$1008,B$6+$A333),0),0)</f>
        <v>0</v>
      </c>
      <c r="D333" s="4">
        <f>IFERROR(IF(C$5&gt;=$A333,SMALL('R-8'!$F$13:$F$1012,C$6+$A333),0),0)</f>
        <v>0</v>
      </c>
      <c r="E333" s="4">
        <f>IFERROR(IF(D$5&gt;=$A333,SMALL('R-8क'!$F$10:$F$1009,D$6+$A333),0),0)</f>
        <v>0</v>
      </c>
      <c r="F333" s="4">
        <f t="shared" si="167"/>
        <v>0</v>
      </c>
      <c r="G333" s="4">
        <f t="shared" si="186"/>
        <v>0</v>
      </c>
      <c r="H333" s="4">
        <f t="shared" si="187"/>
        <v>0</v>
      </c>
      <c r="I333" s="4">
        <f t="shared" si="188"/>
        <v>0</v>
      </c>
      <c r="O333" s="241">
        <f t="shared" si="190"/>
        <v>0</v>
      </c>
      <c r="P333" s="894">
        <f>IFERROR(IF($O333&gt;=1,VLOOKUP($B333,'R-6'!$G$8:$AL$1008,2,0),0),0)</f>
        <v>0</v>
      </c>
      <c r="Q333" s="895"/>
      <c r="R333" s="896"/>
      <c r="S333" s="846" t="str">
        <f>IFERROR(IF($O333&gt;=1,VLOOKUP($B333,'R-6'!$G$8:$AL$1008,4,0),""),"")</f>
        <v/>
      </c>
      <c r="T333" s="847"/>
      <c r="U333" s="848"/>
      <c r="V333" s="846" t="str">
        <f>IFERROR(IF($O333&gt;=1,VLOOKUP($B333,'R-6'!$G$8:$AL$1008,6,0),""),"")</f>
        <v/>
      </c>
      <c r="W333" s="897"/>
      <c r="X333" s="897"/>
      <c r="Y333" s="884" t="str">
        <f>IFERROR(IF($O333&gt;=1,VLOOKUP($B333,'R-6'!$G$8:$AL$1008,8,0),""),"")</f>
        <v/>
      </c>
      <c r="Z333" s="898"/>
      <c r="AA333" s="544" t="str">
        <f>IFERROR(IF($O333&gt;=1,VLOOKUP($B333,'R-6'!$G$8:$AL$1008,28,0),""),"")</f>
        <v/>
      </c>
      <c r="AB333" s="545"/>
      <c r="AC333" s="849"/>
      <c r="AD333" s="883"/>
      <c r="AE333" s="884"/>
      <c r="AF333" s="885"/>
      <c r="AG333" s="883"/>
      <c r="AH333" s="884"/>
      <c r="AI333" s="885"/>
      <c r="AJ333" s="241">
        <f t="shared" si="191"/>
        <v>0</v>
      </c>
      <c r="AK333" s="894">
        <f>IFERROR(IF($AJ333&gt;=1,VLOOKUP($C333,'R-7'!$H$9:$AD$1008,2,0),0),0)</f>
        <v>0</v>
      </c>
      <c r="AL333" s="895"/>
      <c r="AM333" s="896"/>
      <c r="AN333" s="846" t="str">
        <f>IFERROR(IF($AJ333&gt;=1,VLOOKUP($C333,'R-7'!$H$9:$AD$1008,4,0),""),"")</f>
        <v/>
      </c>
      <c r="AO333" s="847"/>
      <c r="AP333" s="848"/>
      <c r="AQ333" s="241" t="str">
        <f>IFERROR(IF($AJ333&gt;=1,VLOOKUP($C333,'R-7'!$H$9:$AD$1008,6,0),""),"")</f>
        <v/>
      </c>
      <c r="AR333" s="883" t="str">
        <f>IFERROR(IF($AJ333&gt;=1,VLOOKUP($C333,'R-7'!$H$9:$AD$1008,7,0),""),"")</f>
        <v/>
      </c>
      <c r="AS333" s="885"/>
      <c r="AT333" s="846" t="str">
        <f>IFERROR(IF($AJ333&gt;=1,VLOOKUP($C333,'R-7'!$H$9:$AD$1008,9,0),""),"")</f>
        <v/>
      </c>
      <c r="AU333" s="847"/>
      <c r="AV333" s="848"/>
      <c r="AW333" s="844" t="str">
        <f>IFERROR(IF($AJ333&gt;=1,VLOOKUP($C333,'R-7'!$H$9:$AD$1008,14,0),""),"")</f>
        <v/>
      </c>
      <c r="AX333" s="844"/>
      <c r="AY333" s="844"/>
      <c r="AZ333" s="844"/>
      <c r="BA333" s="844"/>
      <c r="BB333" s="844"/>
      <c r="BC333" s="844"/>
      <c r="BD333" s="844"/>
      <c r="BE333" s="241">
        <f t="shared" si="192"/>
        <v>0</v>
      </c>
      <c r="BF333" s="845">
        <f>IFERROR(IF($BE333&gt;=1,VLOOKUP($D333,'R-8'!$G$13:$AG$1012,2,0),0),0)</f>
        <v>0</v>
      </c>
      <c r="BG333" s="845"/>
      <c r="BH333" s="845"/>
      <c r="BI333" s="846" t="str">
        <f>IFERROR(IF($BE333&gt;=1,VLOOKUP($D333,'R-8'!$G$13:$AG$1012,3,0),""),"")</f>
        <v/>
      </c>
      <c r="BJ333" s="847"/>
      <c r="BK333" s="847"/>
      <c r="BL333" s="848"/>
      <c r="BM333" s="844" t="str">
        <f>IFERROR(IF($BE333&gt;=1,VLOOKUP($D333,'R-8'!$G$13:$AG$1012,5,0),""),"")</f>
        <v/>
      </c>
      <c r="BN333" s="844"/>
      <c r="BO333" s="844" t="str">
        <f>IFERROR(IF($BE333&gt;=1,VLOOKUP($D333,'R-8'!$G$13:$AG$1012,6,0),""),"")</f>
        <v/>
      </c>
      <c r="BP333" s="844"/>
      <c r="BQ333" s="846" t="str">
        <f>IFERROR(IF($BE333&gt;=1,VLOOKUP($D333,'R-8'!$G$13:$AG$1012,2,0),""),"")</f>
        <v/>
      </c>
      <c r="BR333" s="847"/>
      <c r="BS333" s="848"/>
      <c r="BT333" s="844"/>
      <c r="BU333" s="844"/>
      <c r="BV333" s="844"/>
      <c r="BW333" s="844"/>
      <c r="BX333" s="844"/>
      <c r="BY333" s="844"/>
      <c r="BZ333" s="241">
        <f t="shared" si="193"/>
        <v>0</v>
      </c>
      <c r="CA333" s="845">
        <f>IFERROR(IF($BZ333&gt;=1,VLOOKUP($E333,'R-8क'!$G$10:$AA$1009,2,0),0),0)</f>
        <v>0</v>
      </c>
      <c r="CB333" s="845"/>
      <c r="CC333" s="845"/>
      <c r="CD333" s="846" t="str">
        <f>IFERROR(IF($BZ333&gt;=1,VLOOKUP($E333,'R-8क'!$G$10:$AA$1009,3,0),""),"")</f>
        <v/>
      </c>
      <c r="CE333" s="847"/>
      <c r="CF333" s="848"/>
      <c r="CG333" s="846" t="str">
        <f>IFERROR(IF($BZ333&gt;=1,VLOOKUP($E333,'R-8क'!$G$10:$AA$1009,4,0),""),"")</f>
        <v/>
      </c>
      <c r="CH333" s="847"/>
      <c r="CI333" s="847"/>
      <c r="CJ333" s="848"/>
      <c r="CK333" s="242" t="str">
        <f>IFERROR(IF($BZ333&gt;=1,VLOOKUP($E333,'R-8क'!$G$10:$AA$1009,6,0),""),"")</f>
        <v/>
      </c>
      <c r="CL333" s="243" t="str">
        <f>IFERROR(IF($BZ333&gt;=1,VLOOKUP($E333,'R-8क'!$G$10:$AA$1009,7,0),""),"")</f>
        <v/>
      </c>
      <c r="CM333" s="544" t="str">
        <f>IFERROR(IF($BZ333&gt;=1,VLOOKUP($E333,'R-8क'!$G$10:$AA$1009,8,0),""),"")</f>
        <v/>
      </c>
      <c r="CN333" s="545"/>
      <c r="CO333" s="849"/>
      <c r="CP333" s="850" t="str">
        <f>IFERROR(IF($BZ333&gt;=1,VLOOKUP($E333,'R-8क'!$G$10:$AA$1009,16,0),""),"")</f>
        <v/>
      </c>
      <c r="CQ333" s="850"/>
      <c r="CR333" s="850"/>
      <c r="CS333" s="851"/>
      <c r="CT333" s="851"/>
      <c r="CU333" s="31"/>
      <c r="CV333" s="31"/>
      <c r="CW333" s="31"/>
      <c r="CX333" s="31"/>
      <c r="CY333" s="31"/>
      <c r="CZ333" s="31"/>
      <c r="DA333" s="31"/>
      <c r="DB333" s="31"/>
      <c r="DC333" s="31"/>
      <c r="DD333" s="31"/>
      <c r="DE333" s="31"/>
      <c r="DF333" s="31"/>
      <c r="DG333" s="31"/>
      <c r="DH333" s="31"/>
      <c r="DI333" s="31"/>
      <c r="DJ333" s="31"/>
      <c r="DK333" s="31"/>
      <c r="DL333" s="31"/>
      <c r="DM333" s="31"/>
      <c r="DN333" s="31"/>
      <c r="DO333" s="31"/>
    </row>
    <row r="334" spans="1:119" ht="24" customHeight="1" x14ac:dyDescent="0.25">
      <c r="A334" s="4">
        <f t="shared" si="189"/>
        <v>166</v>
      </c>
      <c r="B334" s="4">
        <f>IFERROR(IF($A$5&gt;=A334,SMALL('R-6'!$F$8:$F$1008,$A$6+A334),0),0)</f>
        <v>0</v>
      </c>
      <c r="C334" s="4">
        <f>IFERROR(IF(B$5&gt;=$A334,SMALL('R-7'!$G$9:$G$1008,B$6+$A334),0),0)</f>
        <v>0</v>
      </c>
      <c r="D334" s="4">
        <f>IFERROR(IF(C$5&gt;=$A334,SMALL('R-8'!$F$13:$F$1012,C$6+$A334),0),0)</f>
        <v>0</v>
      </c>
      <c r="E334" s="4">
        <f>IFERROR(IF(D$5&gt;=$A334,SMALL('R-8क'!$F$10:$F$1009,D$6+$A334),0),0)</f>
        <v>0</v>
      </c>
      <c r="F334" s="4">
        <f t="shared" si="167"/>
        <v>0</v>
      </c>
      <c r="G334" s="4">
        <f t="shared" si="186"/>
        <v>0</v>
      </c>
      <c r="H334" s="4">
        <f t="shared" si="187"/>
        <v>0</v>
      </c>
      <c r="I334" s="4">
        <f t="shared" si="188"/>
        <v>0</v>
      </c>
      <c r="O334" s="241">
        <f t="shared" si="190"/>
        <v>0</v>
      </c>
      <c r="P334" s="894">
        <f>IFERROR(IF($O334&gt;=1,VLOOKUP($B334,'R-6'!$G$8:$AL$1008,2,0),0),0)</f>
        <v>0</v>
      </c>
      <c r="Q334" s="895"/>
      <c r="R334" s="896"/>
      <c r="S334" s="846" t="str">
        <f>IFERROR(IF($O334&gt;=1,VLOOKUP($B334,'R-6'!$G$8:$AL$1008,4,0),""),"")</f>
        <v/>
      </c>
      <c r="T334" s="847"/>
      <c r="U334" s="848"/>
      <c r="V334" s="846" t="str">
        <f>IFERROR(IF($O334&gt;=1,VLOOKUP($B334,'R-6'!$G$8:$AL$1008,6,0),""),"")</f>
        <v/>
      </c>
      <c r="W334" s="897"/>
      <c r="X334" s="897"/>
      <c r="Y334" s="884" t="str">
        <f>IFERROR(IF($O334&gt;=1,VLOOKUP($B334,'R-6'!$G$8:$AL$1008,8,0),""),"")</f>
        <v/>
      </c>
      <c r="Z334" s="898"/>
      <c r="AA334" s="544" t="str">
        <f>IFERROR(IF($O334&gt;=1,VLOOKUP($B334,'R-6'!$G$8:$AL$1008,28,0),""),"")</f>
        <v/>
      </c>
      <c r="AB334" s="545"/>
      <c r="AC334" s="849"/>
      <c r="AD334" s="883"/>
      <c r="AE334" s="884"/>
      <c r="AF334" s="885"/>
      <c r="AG334" s="883"/>
      <c r="AH334" s="884"/>
      <c r="AI334" s="885"/>
      <c r="AJ334" s="241">
        <f t="shared" si="191"/>
        <v>0</v>
      </c>
      <c r="AK334" s="894">
        <f>IFERROR(IF($AJ334&gt;=1,VLOOKUP($C334,'R-7'!$H$9:$AD$1008,2,0),0),0)</f>
        <v>0</v>
      </c>
      <c r="AL334" s="895"/>
      <c r="AM334" s="896"/>
      <c r="AN334" s="846" t="str">
        <f>IFERROR(IF($AJ334&gt;=1,VLOOKUP($C334,'R-7'!$H$9:$AD$1008,4,0),""),"")</f>
        <v/>
      </c>
      <c r="AO334" s="847"/>
      <c r="AP334" s="848"/>
      <c r="AQ334" s="241" t="str">
        <f>IFERROR(IF($AJ334&gt;=1,VLOOKUP($C334,'R-7'!$H$9:$AD$1008,6,0),""),"")</f>
        <v/>
      </c>
      <c r="AR334" s="883" t="str">
        <f>IFERROR(IF($AJ334&gt;=1,VLOOKUP($C334,'R-7'!$H$9:$AD$1008,7,0),""),"")</f>
        <v/>
      </c>
      <c r="AS334" s="885"/>
      <c r="AT334" s="846" t="str">
        <f>IFERROR(IF($AJ334&gt;=1,VLOOKUP($C334,'R-7'!$H$9:$AD$1008,9,0),""),"")</f>
        <v/>
      </c>
      <c r="AU334" s="847"/>
      <c r="AV334" s="848"/>
      <c r="AW334" s="844" t="str">
        <f>IFERROR(IF($AJ334&gt;=1,VLOOKUP($C334,'R-7'!$H$9:$AD$1008,14,0),""),"")</f>
        <v/>
      </c>
      <c r="AX334" s="844"/>
      <c r="AY334" s="844"/>
      <c r="AZ334" s="844"/>
      <c r="BA334" s="844"/>
      <c r="BB334" s="844"/>
      <c r="BC334" s="844"/>
      <c r="BD334" s="844"/>
      <c r="BE334" s="241">
        <f t="shared" si="192"/>
        <v>0</v>
      </c>
      <c r="BF334" s="845">
        <f>IFERROR(IF($BE334&gt;=1,VLOOKUP($D334,'R-8'!$G$13:$AG$1012,2,0),0),0)</f>
        <v>0</v>
      </c>
      <c r="BG334" s="845"/>
      <c r="BH334" s="845"/>
      <c r="BI334" s="846" t="str">
        <f>IFERROR(IF($BE334&gt;=1,VLOOKUP($D334,'R-8'!$G$13:$AG$1012,3,0),""),"")</f>
        <v/>
      </c>
      <c r="BJ334" s="847"/>
      <c r="BK334" s="847"/>
      <c r="BL334" s="848"/>
      <c r="BM334" s="844" t="str">
        <f>IFERROR(IF($BE334&gt;=1,VLOOKUP($D334,'R-8'!$G$13:$AG$1012,5,0),""),"")</f>
        <v/>
      </c>
      <c r="BN334" s="844"/>
      <c r="BO334" s="844" t="str">
        <f>IFERROR(IF($BE334&gt;=1,VLOOKUP($D334,'R-8'!$G$13:$AG$1012,6,0),""),"")</f>
        <v/>
      </c>
      <c r="BP334" s="844"/>
      <c r="BQ334" s="846" t="str">
        <f>IFERROR(IF($BE334&gt;=1,VLOOKUP($D334,'R-8'!$G$13:$AG$1012,2,0),""),"")</f>
        <v/>
      </c>
      <c r="BR334" s="847"/>
      <c r="BS334" s="848"/>
      <c r="BT334" s="844"/>
      <c r="BU334" s="844"/>
      <c r="BV334" s="844"/>
      <c r="BW334" s="844"/>
      <c r="BX334" s="844"/>
      <c r="BY334" s="844"/>
      <c r="BZ334" s="241">
        <f t="shared" si="193"/>
        <v>0</v>
      </c>
      <c r="CA334" s="845">
        <f>IFERROR(IF($BZ334&gt;=1,VLOOKUP($E334,'R-8क'!$G$10:$AA$1009,2,0),0),0)</f>
        <v>0</v>
      </c>
      <c r="CB334" s="845"/>
      <c r="CC334" s="845"/>
      <c r="CD334" s="846" t="str">
        <f>IFERROR(IF($BZ334&gt;=1,VLOOKUP($E334,'R-8क'!$G$10:$AA$1009,3,0),""),"")</f>
        <v/>
      </c>
      <c r="CE334" s="847"/>
      <c r="CF334" s="848"/>
      <c r="CG334" s="846" t="str">
        <f>IFERROR(IF($BZ334&gt;=1,VLOOKUP($E334,'R-8क'!$G$10:$AA$1009,4,0),""),"")</f>
        <v/>
      </c>
      <c r="CH334" s="847"/>
      <c r="CI334" s="847"/>
      <c r="CJ334" s="848"/>
      <c r="CK334" s="242" t="str">
        <f>IFERROR(IF($BZ334&gt;=1,VLOOKUP($E334,'R-8क'!$G$10:$AA$1009,6,0),""),"")</f>
        <v/>
      </c>
      <c r="CL334" s="243" t="str">
        <f>IFERROR(IF($BZ334&gt;=1,VLOOKUP($E334,'R-8क'!$G$10:$AA$1009,7,0),""),"")</f>
        <v/>
      </c>
      <c r="CM334" s="544" t="str">
        <f>IFERROR(IF($BZ334&gt;=1,VLOOKUP($E334,'R-8क'!$G$10:$AA$1009,8,0),""),"")</f>
        <v/>
      </c>
      <c r="CN334" s="545"/>
      <c r="CO334" s="849"/>
      <c r="CP334" s="850" t="str">
        <f>IFERROR(IF($BZ334&gt;=1,VLOOKUP($E334,'R-8क'!$G$10:$AA$1009,16,0),""),"")</f>
        <v/>
      </c>
      <c r="CQ334" s="850"/>
      <c r="CR334" s="850"/>
      <c r="CS334" s="851"/>
      <c r="CT334" s="851"/>
      <c r="CU334" s="31"/>
      <c r="CV334" s="31"/>
      <c r="CW334" s="31"/>
      <c r="CX334" s="31"/>
      <c r="CY334" s="31"/>
      <c r="CZ334" s="31"/>
      <c r="DA334" s="31"/>
      <c r="DB334" s="31"/>
      <c r="DC334" s="31"/>
      <c r="DD334" s="31"/>
      <c r="DE334" s="31"/>
      <c r="DF334" s="31"/>
      <c r="DG334" s="31"/>
      <c r="DH334" s="31"/>
      <c r="DI334" s="31"/>
      <c r="DJ334" s="31"/>
      <c r="DK334" s="31"/>
      <c r="DL334" s="31"/>
      <c r="DM334" s="31"/>
      <c r="DN334" s="31"/>
      <c r="DO334" s="31"/>
    </row>
    <row r="335" spans="1:119" ht="24" customHeight="1" x14ac:dyDescent="0.25">
      <c r="A335" s="4">
        <f t="shared" si="189"/>
        <v>167</v>
      </c>
      <c r="B335" s="4">
        <f>IFERROR(IF($A$5&gt;=A335,SMALL('R-6'!$F$8:$F$1008,$A$6+A335),0),0)</f>
        <v>0</v>
      </c>
      <c r="C335" s="4">
        <f>IFERROR(IF(B$5&gt;=$A335,SMALL('R-7'!$G$9:$G$1008,B$6+$A335),0),0)</f>
        <v>0</v>
      </c>
      <c r="D335" s="4">
        <f>IFERROR(IF(C$5&gt;=$A335,SMALL('R-8'!$F$13:$F$1012,C$6+$A335),0),0)</f>
        <v>0</v>
      </c>
      <c r="E335" s="4">
        <f>IFERROR(IF(D$5&gt;=$A335,SMALL('R-8क'!$F$10:$F$1009,D$6+$A335),0),0)</f>
        <v>0</v>
      </c>
      <c r="F335" s="4">
        <f t="shared" si="167"/>
        <v>0</v>
      </c>
      <c r="G335" s="4">
        <f t="shared" si="186"/>
        <v>0</v>
      </c>
      <c r="H335" s="4">
        <f t="shared" si="187"/>
        <v>0</v>
      </c>
      <c r="I335" s="4">
        <f t="shared" si="188"/>
        <v>0</v>
      </c>
      <c r="O335" s="241">
        <f t="shared" si="190"/>
        <v>0</v>
      </c>
      <c r="P335" s="894">
        <f>IFERROR(IF($O335&gt;=1,VLOOKUP($B335,'R-6'!$G$8:$AL$1008,2,0),0),0)</f>
        <v>0</v>
      </c>
      <c r="Q335" s="895"/>
      <c r="R335" s="896"/>
      <c r="S335" s="846" t="str">
        <f>IFERROR(IF($O335&gt;=1,VLOOKUP($B335,'R-6'!$G$8:$AL$1008,4,0),""),"")</f>
        <v/>
      </c>
      <c r="T335" s="847"/>
      <c r="U335" s="848"/>
      <c r="V335" s="846" t="str">
        <f>IFERROR(IF($O335&gt;=1,VLOOKUP($B335,'R-6'!$G$8:$AL$1008,6,0),""),"")</f>
        <v/>
      </c>
      <c r="W335" s="897"/>
      <c r="X335" s="897"/>
      <c r="Y335" s="884" t="str">
        <f>IFERROR(IF($O335&gt;=1,VLOOKUP($B335,'R-6'!$G$8:$AL$1008,8,0),""),"")</f>
        <v/>
      </c>
      <c r="Z335" s="898"/>
      <c r="AA335" s="544" t="str">
        <f>IFERROR(IF($O335&gt;=1,VLOOKUP($B335,'R-6'!$G$8:$AL$1008,28,0),""),"")</f>
        <v/>
      </c>
      <c r="AB335" s="545"/>
      <c r="AC335" s="849"/>
      <c r="AD335" s="883"/>
      <c r="AE335" s="884"/>
      <c r="AF335" s="885"/>
      <c r="AG335" s="883"/>
      <c r="AH335" s="884"/>
      <c r="AI335" s="885"/>
      <c r="AJ335" s="241">
        <f t="shared" si="191"/>
        <v>0</v>
      </c>
      <c r="AK335" s="894">
        <f>IFERROR(IF($AJ335&gt;=1,VLOOKUP($C335,'R-7'!$H$9:$AD$1008,2,0),0),0)</f>
        <v>0</v>
      </c>
      <c r="AL335" s="895"/>
      <c r="AM335" s="896"/>
      <c r="AN335" s="846" t="str">
        <f>IFERROR(IF($AJ335&gt;=1,VLOOKUP($C335,'R-7'!$H$9:$AD$1008,4,0),""),"")</f>
        <v/>
      </c>
      <c r="AO335" s="847"/>
      <c r="AP335" s="848"/>
      <c r="AQ335" s="241" t="str">
        <f>IFERROR(IF($AJ335&gt;=1,VLOOKUP($C335,'R-7'!$H$9:$AD$1008,6,0),""),"")</f>
        <v/>
      </c>
      <c r="AR335" s="883" t="str">
        <f>IFERROR(IF($AJ335&gt;=1,VLOOKUP($C335,'R-7'!$H$9:$AD$1008,7,0),""),"")</f>
        <v/>
      </c>
      <c r="AS335" s="885"/>
      <c r="AT335" s="846" t="str">
        <f>IFERROR(IF($AJ335&gt;=1,VLOOKUP($C335,'R-7'!$H$9:$AD$1008,9,0),""),"")</f>
        <v/>
      </c>
      <c r="AU335" s="847"/>
      <c r="AV335" s="848"/>
      <c r="AW335" s="844" t="str">
        <f>IFERROR(IF($AJ335&gt;=1,VLOOKUP($C335,'R-7'!$H$9:$AD$1008,14,0),""),"")</f>
        <v/>
      </c>
      <c r="AX335" s="844"/>
      <c r="AY335" s="844"/>
      <c r="AZ335" s="844"/>
      <c r="BA335" s="844"/>
      <c r="BB335" s="844"/>
      <c r="BC335" s="844"/>
      <c r="BD335" s="844"/>
      <c r="BE335" s="241">
        <f t="shared" si="192"/>
        <v>0</v>
      </c>
      <c r="BF335" s="845">
        <f>IFERROR(IF($BE335&gt;=1,VLOOKUP($D335,'R-8'!$G$13:$AG$1012,2,0),0),0)</f>
        <v>0</v>
      </c>
      <c r="BG335" s="845"/>
      <c r="BH335" s="845"/>
      <c r="BI335" s="846" t="str">
        <f>IFERROR(IF($BE335&gt;=1,VLOOKUP($D335,'R-8'!$G$13:$AG$1012,3,0),""),"")</f>
        <v/>
      </c>
      <c r="BJ335" s="847"/>
      <c r="BK335" s="847"/>
      <c r="BL335" s="848"/>
      <c r="BM335" s="844" t="str">
        <f>IFERROR(IF($BE335&gt;=1,VLOOKUP($D335,'R-8'!$G$13:$AG$1012,5,0),""),"")</f>
        <v/>
      </c>
      <c r="BN335" s="844"/>
      <c r="BO335" s="844" t="str">
        <f>IFERROR(IF($BE335&gt;=1,VLOOKUP($D335,'R-8'!$G$13:$AG$1012,6,0),""),"")</f>
        <v/>
      </c>
      <c r="BP335" s="844"/>
      <c r="BQ335" s="846" t="str">
        <f>IFERROR(IF($BE335&gt;=1,VLOOKUP($D335,'R-8'!$G$13:$AG$1012,2,0),""),"")</f>
        <v/>
      </c>
      <c r="BR335" s="847"/>
      <c r="BS335" s="848"/>
      <c r="BT335" s="844"/>
      <c r="BU335" s="844"/>
      <c r="BV335" s="844"/>
      <c r="BW335" s="844"/>
      <c r="BX335" s="844"/>
      <c r="BY335" s="844"/>
      <c r="BZ335" s="241">
        <f t="shared" si="193"/>
        <v>0</v>
      </c>
      <c r="CA335" s="845">
        <f>IFERROR(IF($BZ335&gt;=1,VLOOKUP($E335,'R-8क'!$G$10:$AA$1009,2,0),0),0)</f>
        <v>0</v>
      </c>
      <c r="CB335" s="845"/>
      <c r="CC335" s="845"/>
      <c r="CD335" s="846" t="str">
        <f>IFERROR(IF($BZ335&gt;=1,VLOOKUP($E335,'R-8क'!$G$10:$AA$1009,3,0),""),"")</f>
        <v/>
      </c>
      <c r="CE335" s="847"/>
      <c r="CF335" s="848"/>
      <c r="CG335" s="846" t="str">
        <f>IFERROR(IF($BZ335&gt;=1,VLOOKUP($E335,'R-8क'!$G$10:$AA$1009,4,0),""),"")</f>
        <v/>
      </c>
      <c r="CH335" s="847"/>
      <c r="CI335" s="847"/>
      <c r="CJ335" s="848"/>
      <c r="CK335" s="242" t="str">
        <f>IFERROR(IF($BZ335&gt;=1,VLOOKUP($E335,'R-8क'!$G$10:$AA$1009,6,0),""),"")</f>
        <v/>
      </c>
      <c r="CL335" s="243" t="str">
        <f>IFERROR(IF($BZ335&gt;=1,VLOOKUP($E335,'R-8क'!$G$10:$AA$1009,7,0),""),"")</f>
        <v/>
      </c>
      <c r="CM335" s="544" t="str">
        <f>IFERROR(IF($BZ335&gt;=1,VLOOKUP($E335,'R-8क'!$G$10:$AA$1009,8,0),""),"")</f>
        <v/>
      </c>
      <c r="CN335" s="545"/>
      <c r="CO335" s="849"/>
      <c r="CP335" s="850" t="str">
        <f>IFERROR(IF($BZ335&gt;=1,VLOOKUP($E335,'R-8क'!$G$10:$AA$1009,16,0),""),"")</f>
        <v/>
      </c>
      <c r="CQ335" s="850"/>
      <c r="CR335" s="850"/>
      <c r="CS335" s="851"/>
      <c r="CT335" s="851"/>
      <c r="CU335" s="31"/>
      <c r="CV335" s="31"/>
      <c r="CW335" s="31"/>
      <c r="CX335" s="31"/>
      <c r="CY335" s="31"/>
      <c r="CZ335" s="31"/>
      <c r="DA335" s="31"/>
      <c r="DB335" s="31"/>
      <c r="DC335" s="31"/>
      <c r="DD335" s="31"/>
      <c r="DE335" s="31"/>
      <c r="DF335" s="31"/>
      <c r="DG335" s="31"/>
      <c r="DH335" s="31"/>
      <c r="DI335" s="31"/>
      <c r="DJ335" s="31"/>
      <c r="DK335" s="31"/>
      <c r="DL335" s="31"/>
      <c r="DM335" s="31"/>
      <c r="DN335" s="31"/>
      <c r="DO335" s="31"/>
    </row>
    <row r="336" spans="1:119" ht="24" customHeight="1" x14ac:dyDescent="0.25">
      <c r="A336" s="4">
        <f t="shared" si="189"/>
        <v>168</v>
      </c>
      <c r="B336" s="4">
        <f>IFERROR(IF($A$5&gt;=A336,SMALL('R-6'!$F$8:$F$1008,$A$6+A336),0),0)</f>
        <v>0</v>
      </c>
      <c r="C336" s="4">
        <f>IFERROR(IF(B$5&gt;=$A336,SMALL('R-7'!$G$9:$G$1008,B$6+$A336),0),0)</f>
        <v>0</v>
      </c>
      <c r="D336" s="4">
        <f>IFERROR(IF(C$5&gt;=$A336,SMALL('R-8'!$F$13:$F$1012,C$6+$A336),0),0)</f>
        <v>0</v>
      </c>
      <c r="E336" s="4">
        <f>IFERROR(IF(D$5&gt;=$A336,SMALL('R-8क'!$F$10:$F$1009,D$6+$A336),0),0)</f>
        <v>0</v>
      </c>
      <c r="F336" s="4">
        <f t="shared" si="167"/>
        <v>0</v>
      </c>
      <c r="G336" s="4">
        <f t="shared" si="186"/>
        <v>0</v>
      </c>
      <c r="H336" s="4">
        <f t="shared" si="187"/>
        <v>0</v>
      </c>
      <c r="I336" s="4">
        <f t="shared" si="188"/>
        <v>0</v>
      </c>
      <c r="O336" s="241">
        <f t="shared" si="190"/>
        <v>0</v>
      </c>
      <c r="P336" s="894">
        <f>IFERROR(IF($O336&gt;=1,VLOOKUP($B336,'R-6'!$G$8:$AL$1008,2,0),0),0)</f>
        <v>0</v>
      </c>
      <c r="Q336" s="895"/>
      <c r="R336" s="896"/>
      <c r="S336" s="846" t="str">
        <f>IFERROR(IF($O336&gt;=1,VLOOKUP($B336,'R-6'!$G$8:$AL$1008,4,0),""),"")</f>
        <v/>
      </c>
      <c r="T336" s="847"/>
      <c r="U336" s="848"/>
      <c r="V336" s="846" t="str">
        <f>IFERROR(IF($O336&gt;=1,VLOOKUP($B336,'R-6'!$G$8:$AL$1008,6,0),""),"")</f>
        <v/>
      </c>
      <c r="W336" s="897"/>
      <c r="X336" s="897"/>
      <c r="Y336" s="884" t="str">
        <f>IFERROR(IF($O336&gt;=1,VLOOKUP($B336,'R-6'!$G$8:$AL$1008,8,0),""),"")</f>
        <v/>
      </c>
      <c r="Z336" s="898"/>
      <c r="AA336" s="544" t="str">
        <f>IFERROR(IF($O336&gt;=1,VLOOKUP($B336,'R-6'!$G$8:$AL$1008,28,0),""),"")</f>
        <v/>
      </c>
      <c r="AB336" s="545"/>
      <c r="AC336" s="849"/>
      <c r="AD336" s="883"/>
      <c r="AE336" s="884"/>
      <c r="AF336" s="885"/>
      <c r="AG336" s="883"/>
      <c r="AH336" s="884"/>
      <c r="AI336" s="885"/>
      <c r="AJ336" s="241">
        <f t="shared" si="191"/>
        <v>0</v>
      </c>
      <c r="AK336" s="894">
        <f>IFERROR(IF($AJ336&gt;=1,VLOOKUP($C336,'R-7'!$H$9:$AD$1008,2,0),0),0)</f>
        <v>0</v>
      </c>
      <c r="AL336" s="895"/>
      <c r="AM336" s="896"/>
      <c r="AN336" s="846" t="str">
        <f>IFERROR(IF($AJ336&gt;=1,VLOOKUP($C336,'R-7'!$H$9:$AD$1008,4,0),""),"")</f>
        <v/>
      </c>
      <c r="AO336" s="847"/>
      <c r="AP336" s="848"/>
      <c r="AQ336" s="241" t="str">
        <f>IFERROR(IF($AJ336&gt;=1,VLOOKUP($C336,'R-7'!$H$9:$AD$1008,6,0),""),"")</f>
        <v/>
      </c>
      <c r="AR336" s="883" t="str">
        <f>IFERROR(IF($AJ336&gt;=1,VLOOKUP($C336,'R-7'!$H$9:$AD$1008,7,0),""),"")</f>
        <v/>
      </c>
      <c r="AS336" s="885"/>
      <c r="AT336" s="846" t="str">
        <f>IFERROR(IF($AJ336&gt;=1,VLOOKUP($C336,'R-7'!$H$9:$AD$1008,9,0),""),"")</f>
        <v/>
      </c>
      <c r="AU336" s="847"/>
      <c r="AV336" s="848"/>
      <c r="AW336" s="844" t="str">
        <f>IFERROR(IF($AJ336&gt;=1,VLOOKUP($C336,'R-7'!$H$9:$AD$1008,14,0),""),"")</f>
        <v/>
      </c>
      <c r="AX336" s="844"/>
      <c r="AY336" s="844"/>
      <c r="AZ336" s="844"/>
      <c r="BA336" s="844"/>
      <c r="BB336" s="844"/>
      <c r="BC336" s="844"/>
      <c r="BD336" s="844"/>
      <c r="BE336" s="241">
        <f t="shared" si="192"/>
        <v>0</v>
      </c>
      <c r="BF336" s="845">
        <f>IFERROR(IF($BE336&gt;=1,VLOOKUP($D336,'R-8'!$G$13:$AG$1012,2,0),0),0)</f>
        <v>0</v>
      </c>
      <c r="BG336" s="845"/>
      <c r="BH336" s="845"/>
      <c r="BI336" s="846" t="str">
        <f>IFERROR(IF($BE336&gt;=1,VLOOKUP($D336,'R-8'!$G$13:$AG$1012,3,0),""),"")</f>
        <v/>
      </c>
      <c r="BJ336" s="847"/>
      <c r="BK336" s="847"/>
      <c r="BL336" s="848"/>
      <c r="BM336" s="844" t="str">
        <f>IFERROR(IF($BE336&gt;=1,VLOOKUP($D336,'R-8'!$G$13:$AG$1012,5,0),""),"")</f>
        <v/>
      </c>
      <c r="BN336" s="844"/>
      <c r="BO336" s="844" t="str">
        <f>IFERROR(IF($BE336&gt;=1,VLOOKUP($D336,'R-8'!$G$13:$AG$1012,6,0),""),"")</f>
        <v/>
      </c>
      <c r="BP336" s="844"/>
      <c r="BQ336" s="846" t="str">
        <f>IFERROR(IF($BE336&gt;=1,VLOOKUP($D336,'R-8'!$G$13:$AG$1012,2,0),""),"")</f>
        <v/>
      </c>
      <c r="BR336" s="847"/>
      <c r="BS336" s="848"/>
      <c r="BT336" s="844"/>
      <c r="BU336" s="844"/>
      <c r="BV336" s="844"/>
      <c r="BW336" s="844"/>
      <c r="BX336" s="844"/>
      <c r="BY336" s="844"/>
      <c r="BZ336" s="241">
        <f t="shared" si="193"/>
        <v>0</v>
      </c>
      <c r="CA336" s="845">
        <f>IFERROR(IF($BZ336&gt;=1,VLOOKUP($E336,'R-8क'!$G$10:$AA$1009,2,0),0),0)</f>
        <v>0</v>
      </c>
      <c r="CB336" s="845"/>
      <c r="CC336" s="845"/>
      <c r="CD336" s="846" t="str">
        <f>IFERROR(IF($BZ336&gt;=1,VLOOKUP($E336,'R-8क'!$G$10:$AA$1009,3,0),""),"")</f>
        <v/>
      </c>
      <c r="CE336" s="847"/>
      <c r="CF336" s="848"/>
      <c r="CG336" s="846" t="str">
        <f>IFERROR(IF($BZ336&gt;=1,VLOOKUP($E336,'R-8क'!$G$10:$AA$1009,4,0),""),"")</f>
        <v/>
      </c>
      <c r="CH336" s="847"/>
      <c r="CI336" s="847"/>
      <c r="CJ336" s="848"/>
      <c r="CK336" s="242" t="str">
        <f>IFERROR(IF($BZ336&gt;=1,VLOOKUP($E336,'R-8क'!$G$10:$AA$1009,6,0),""),"")</f>
        <v/>
      </c>
      <c r="CL336" s="243" t="str">
        <f>IFERROR(IF($BZ336&gt;=1,VLOOKUP($E336,'R-8क'!$G$10:$AA$1009,7,0),""),"")</f>
        <v/>
      </c>
      <c r="CM336" s="544" t="str">
        <f>IFERROR(IF($BZ336&gt;=1,VLOOKUP($E336,'R-8क'!$G$10:$AA$1009,8,0),""),"")</f>
        <v/>
      </c>
      <c r="CN336" s="545"/>
      <c r="CO336" s="849"/>
      <c r="CP336" s="850" t="str">
        <f>IFERROR(IF($BZ336&gt;=1,VLOOKUP($E336,'R-8क'!$G$10:$AA$1009,16,0),""),"")</f>
        <v/>
      </c>
      <c r="CQ336" s="850"/>
      <c r="CR336" s="850"/>
      <c r="CS336" s="851"/>
      <c r="CT336" s="851"/>
      <c r="CU336" s="31"/>
      <c r="CV336" s="31"/>
      <c r="CW336" s="31"/>
      <c r="CX336" s="31"/>
      <c r="CY336" s="31"/>
      <c r="CZ336" s="31"/>
      <c r="DA336" s="31"/>
      <c r="DB336" s="31"/>
      <c r="DC336" s="31"/>
      <c r="DD336" s="31"/>
      <c r="DE336" s="31"/>
      <c r="DF336" s="31"/>
      <c r="DG336" s="31"/>
      <c r="DH336" s="31"/>
      <c r="DI336" s="31"/>
      <c r="DJ336" s="31"/>
      <c r="DK336" s="31"/>
      <c r="DL336" s="31"/>
      <c r="DM336" s="31"/>
      <c r="DN336" s="31"/>
      <c r="DO336" s="31"/>
    </row>
    <row r="337" spans="1:119" ht="24" customHeight="1" x14ac:dyDescent="0.25">
      <c r="A337" s="4">
        <f t="shared" si="189"/>
        <v>169</v>
      </c>
      <c r="B337" s="4">
        <f>IFERROR(IF($A$5&gt;=A337,SMALL('R-6'!$F$8:$F$1008,$A$6+A337),0),0)</f>
        <v>0</v>
      </c>
      <c r="C337" s="4">
        <f>IFERROR(IF(B$5&gt;=$A337,SMALL('R-7'!$G$9:$G$1008,B$6+$A337),0),0)</f>
        <v>0</v>
      </c>
      <c r="D337" s="4">
        <f>IFERROR(IF(C$5&gt;=$A337,SMALL('R-8'!$F$13:$F$1012,C$6+$A337),0),0)</f>
        <v>0</v>
      </c>
      <c r="E337" s="4">
        <f>IFERROR(IF(D$5&gt;=$A337,SMALL('R-8क'!$F$10:$F$1009,D$6+$A337),0),0)</f>
        <v>0</v>
      </c>
      <c r="F337" s="4">
        <f t="shared" si="167"/>
        <v>0</v>
      </c>
      <c r="G337" s="4">
        <f t="shared" si="186"/>
        <v>0</v>
      </c>
      <c r="H337" s="4">
        <f t="shared" si="187"/>
        <v>0</v>
      </c>
      <c r="I337" s="4">
        <f t="shared" si="188"/>
        <v>0</v>
      </c>
      <c r="O337" s="241">
        <f t="shared" si="190"/>
        <v>0</v>
      </c>
      <c r="P337" s="894">
        <f>IFERROR(IF($O337&gt;=1,VLOOKUP($B337,'R-6'!$G$8:$AL$1008,2,0),0),0)</f>
        <v>0</v>
      </c>
      <c r="Q337" s="895"/>
      <c r="R337" s="896"/>
      <c r="S337" s="846" t="str">
        <f>IFERROR(IF($O337&gt;=1,VLOOKUP($B337,'R-6'!$G$8:$AL$1008,4,0),""),"")</f>
        <v/>
      </c>
      <c r="T337" s="847"/>
      <c r="U337" s="848"/>
      <c r="V337" s="846" t="str">
        <f>IFERROR(IF($O337&gt;=1,VLOOKUP($B337,'R-6'!$G$8:$AL$1008,6,0),""),"")</f>
        <v/>
      </c>
      <c r="W337" s="897"/>
      <c r="X337" s="897"/>
      <c r="Y337" s="884" t="str">
        <f>IFERROR(IF($O337&gt;=1,VLOOKUP($B337,'R-6'!$G$8:$AL$1008,8,0),""),"")</f>
        <v/>
      </c>
      <c r="Z337" s="898"/>
      <c r="AA337" s="544" t="str">
        <f>IFERROR(IF($O337&gt;=1,VLOOKUP($B337,'R-6'!$G$8:$AL$1008,28,0),""),"")</f>
        <v/>
      </c>
      <c r="AB337" s="545"/>
      <c r="AC337" s="849"/>
      <c r="AD337" s="883"/>
      <c r="AE337" s="884"/>
      <c r="AF337" s="885"/>
      <c r="AG337" s="883"/>
      <c r="AH337" s="884"/>
      <c r="AI337" s="885"/>
      <c r="AJ337" s="241">
        <f t="shared" si="191"/>
        <v>0</v>
      </c>
      <c r="AK337" s="894">
        <f>IFERROR(IF($AJ337&gt;=1,VLOOKUP($C337,'R-7'!$H$9:$AD$1008,2,0),0),0)</f>
        <v>0</v>
      </c>
      <c r="AL337" s="895"/>
      <c r="AM337" s="896"/>
      <c r="AN337" s="846" t="str">
        <f>IFERROR(IF($AJ337&gt;=1,VLOOKUP($C337,'R-7'!$H$9:$AD$1008,4,0),""),"")</f>
        <v/>
      </c>
      <c r="AO337" s="847"/>
      <c r="AP337" s="848"/>
      <c r="AQ337" s="241" t="str">
        <f>IFERROR(IF($AJ337&gt;=1,VLOOKUP($C337,'R-7'!$H$9:$AD$1008,6,0),""),"")</f>
        <v/>
      </c>
      <c r="AR337" s="883" t="str">
        <f>IFERROR(IF($AJ337&gt;=1,VLOOKUP($C337,'R-7'!$H$9:$AD$1008,7,0),""),"")</f>
        <v/>
      </c>
      <c r="AS337" s="885"/>
      <c r="AT337" s="846" t="str">
        <f>IFERROR(IF($AJ337&gt;=1,VLOOKUP($C337,'R-7'!$H$9:$AD$1008,9,0),""),"")</f>
        <v/>
      </c>
      <c r="AU337" s="847"/>
      <c r="AV337" s="848"/>
      <c r="AW337" s="844" t="str">
        <f>IFERROR(IF($AJ337&gt;=1,VLOOKUP($C337,'R-7'!$H$9:$AD$1008,14,0),""),"")</f>
        <v/>
      </c>
      <c r="AX337" s="844"/>
      <c r="AY337" s="844"/>
      <c r="AZ337" s="844"/>
      <c r="BA337" s="844"/>
      <c r="BB337" s="844"/>
      <c r="BC337" s="844"/>
      <c r="BD337" s="844"/>
      <c r="BE337" s="241">
        <f t="shared" si="192"/>
        <v>0</v>
      </c>
      <c r="BF337" s="845">
        <f>IFERROR(IF($BE337&gt;=1,VLOOKUP($D337,'R-8'!$G$13:$AG$1012,2,0),0),0)</f>
        <v>0</v>
      </c>
      <c r="BG337" s="845"/>
      <c r="BH337" s="845"/>
      <c r="BI337" s="846" t="str">
        <f>IFERROR(IF($BE337&gt;=1,VLOOKUP($D337,'R-8'!$G$13:$AG$1012,3,0),""),"")</f>
        <v/>
      </c>
      <c r="BJ337" s="847"/>
      <c r="BK337" s="847"/>
      <c r="BL337" s="848"/>
      <c r="BM337" s="844" t="str">
        <f>IFERROR(IF($BE337&gt;=1,VLOOKUP($D337,'R-8'!$G$13:$AG$1012,5,0),""),"")</f>
        <v/>
      </c>
      <c r="BN337" s="844"/>
      <c r="BO337" s="844" t="str">
        <f>IFERROR(IF($BE337&gt;=1,VLOOKUP($D337,'R-8'!$G$13:$AG$1012,6,0),""),"")</f>
        <v/>
      </c>
      <c r="BP337" s="844"/>
      <c r="BQ337" s="846" t="str">
        <f>IFERROR(IF($BE337&gt;=1,VLOOKUP($D337,'R-8'!$G$13:$AG$1012,2,0),""),"")</f>
        <v/>
      </c>
      <c r="BR337" s="847"/>
      <c r="BS337" s="848"/>
      <c r="BT337" s="844"/>
      <c r="BU337" s="844"/>
      <c r="BV337" s="844"/>
      <c r="BW337" s="844"/>
      <c r="BX337" s="844"/>
      <c r="BY337" s="844"/>
      <c r="BZ337" s="241">
        <f t="shared" si="193"/>
        <v>0</v>
      </c>
      <c r="CA337" s="845">
        <f>IFERROR(IF($BZ337&gt;=1,VLOOKUP($E337,'R-8क'!$G$10:$AA$1009,2,0),0),0)</f>
        <v>0</v>
      </c>
      <c r="CB337" s="845"/>
      <c r="CC337" s="845"/>
      <c r="CD337" s="846" t="str">
        <f>IFERROR(IF($BZ337&gt;=1,VLOOKUP($E337,'R-8क'!$G$10:$AA$1009,3,0),""),"")</f>
        <v/>
      </c>
      <c r="CE337" s="847"/>
      <c r="CF337" s="848"/>
      <c r="CG337" s="846" t="str">
        <f>IFERROR(IF($BZ337&gt;=1,VLOOKUP($E337,'R-8क'!$G$10:$AA$1009,4,0),""),"")</f>
        <v/>
      </c>
      <c r="CH337" s="847"/>
      <c r="CI337" s="847"/>
      <c r="CJ337" s="848"/>
      <c r="CK337" s="242" t="str">
        <f>IFERROR(IF($BZ337&gt;=1,VLOOKUP($E337,'R-8क'!$G$10:$AA$1009,6,0),""),"")</f>
        <v/>
      </c>
      <c r="CL337" s="243" t="str">
        <f>IFERROR(IF($BZ337&gt;=1,VLOOKUP($E337,'R-8क'!$G$10:$AA$1009,7,0),""),"")</f>
        <v/>
      </c>
      <c r="CM337" s="544" t="str">
        <f>IFERROR(IF($BZ337&gt;=1,VLOOKUP($E337,'R-8क'!$G$10:$AA$1009,8,0),""),"")</f>
        <v/>
      </c>
      <c r="CN337" s="545"/>
      <c r="CO337" s="849"/>
      <c r="CP337" s="850" t="str">
        <f>IFERROR(IF($BZ337&gt;=1,VLOOKUP($E337,'R-8क'!$G$10:$AA$1009,16,0),""),"")</f>
        <v/>
      </c>
      <c r="CQ337" s="850"/>
      <c r="CR337" s="850"/>
      <c r="CS337" s="851"/>
      <c r="CT337" s="851"/>
      <c r="CU337" s="31"/>
      <c r="CV337" s="31"/>
      <c r="CW337" s="31"/>
      <c r="CX337" s="31"/>
      <c r="CY337" s="31"/>
      <c r="CZ337" s="31"/>
      <c r="DA337" s="31"/>
      <c r="DB337" s="31"/>
      <c r="DC337" s="31"/>
      <c r="DD337" s="31"/>
      <c r="DE337" s="31"/>
      <c r="DF337" s="31"/>
      <c r="DG337" s="31"/>
      <c r="DH337" s="31"/>
      <c r="DI337" s="31"/>
      <c r="DJ337" s="31"/>
      <c r="DK337" s="31"/>
      <c r="DL337" s="31"/>
      <c r="DM337" s="31"/>
      <c r="DN337" s="31"/>
      <c r="DO337" s="31"/>
    </row>
    <row r="338" spans="1:119" ht="24" customHeight="1" x14ac:dyDescent="0.25">
      <c r="A338" s="4">
        <f t="shared" si="189"/>
        <v>170</v>
      </c>
      <c r="B338" s="4">
        <f>IFERROR(IF($A$5&gt;=A338,SMALL('R-6'!$F$8:$F$1008,$A$6+A338),0),0)</f>
        <v>0</v>
      </c>
      <c r="C338" s="4">
        <f>IFERROR(IF(B$5&gt;=$A338,SMALL('R-7'!$G$9:$G$1008,B$6+$A338),0),0)</f>
        <v>0</v>
      </c>
      <c r="D338" s="4">
        <f>IFERROR(IF(C$5&gt;=$A338,SMALL('R-8'!$F$13:$F$1012,C$6+$A338),0),0)</f>
        <v>0</v>
      </c>
      <c r="E338" s="4">
        <f>IFERROR(IF(D$5&gt;=$A338,SMALL('R-8क'!$F$10:$F$1009,D$6+$A338),0),0)</f>
        <v>0</v>
      </c>
      <c r="F338" s="4">
        <f t="shared" si="167"/>
        <v>0</v>
      </c>
      <c r="G338" s="4">
        <f t="shared" si="186"/>
        <v>0</v>
      </c>
      <c r="H338" s="4">
        <f t="shared" si="187"/>
        <v>0</v>
      </c>
      <c r="I338" s="4">
        <f t="shared" si="188"/>
        <v>0</v>
      </c>
      <c r="O338" s="241">
        <f t="shared" si="190"/>
        <v>0</v>
      </c>
      <c r="P338" s="894">
        <f>IFERROR(IF($O338&gt;=1,VLOOKUP($B338,'R-6'!$G$8:$AL$1008,2,0),0),0)</f>
        <v>0</v>
      </c>
      <c r="Q338" s="895"/>
      <c r="R338" s="896"/>
      <c r="S338" s="846" t="str">
        <f>IFERROR(IF($O338&gt;=1,VLOOKUP($B338,'R-6'!$G$8:$AL$1008,4,0),""),"")</f>
        <v/>
      </c>
      <c r="T338" s="847"/>
      <c r="U338" s="848"/>
      <c r="V338" s="846" t="str">
        <f>IFERROR(IF($O338&gt;=1,VLOOKUP($B338,'R-6'!$G$8:$AL$1008,6,0),""),"")</f>
        <v/>
      </c>
      <c r="W338" s="897"/>
      <c r="X338" s="897"/>
      <c r="Y338" s="884" t="str">
        <f>IFERROR(IF($O338&gt;=1,VLOOKUP($B338,'R-6'!$G$8:$AL$1008,8,0),""),"")</f>
        <v/>
      </c>
      <c r="Z338" s="898"/>
      <c r="AA338" s="544" t="str">
        <f>IFERROR(IF($O338&gt;=1,VLOOKUP($B338,'R-6'!$G$8:$AL$1008,28,0),""),"")</f>
        <v/>
      </c>
      <c r="AB338" s="545"/>
      <c r="AC338" s="849"/>
      <c r="AD338" s="883"/>
      <c r="AE338" s="884"/>
      <c r="AF338" s="885"/>
      <c r="AG338" s="883"/>
      <c r="AH338" s="884"/>
      <c r="AI338" s="885"/>
      <c r="AJ338" s="241">
        <f t="shared" si="191"/>
        <v>0</v>
      </c>
      <c r="AK338" s="894">
        <f>IFERROR(IF($AJ338&gt;=1,VLOOKUP($C338,'R-7'!$H$9:$AD$1008,2,0),0),0)</f>
        <v>0</v>
      </c>
      <c r="AL338" s="895"/>
      <c r="AM338" s="896"/>
      <c r="AN338" s="846" t="str">
        <f>IFERROR(IF($AJ338&gt;=1,VLOOKUP($C338,'R-7'!$H$9:$AD$1008,4,0),""),"")</f>
        <v/>
      </c>
      <c r="AO338" s="847"/>
      <c r="AP338" s="848"/>
      <c r="AQ338" s="241" t="str">
        <f>IFERROR(IF($AJ338&gt;=1,VLOOKUP($C338,'R-7'!$H$9:$AD$1008,6,0),""),"")</f>
        <v/>
      </c>
      <c r="AR338" s="883" t="str">
        <f>IFERROR(IF($AJ338&gt;=1,VLOOKUP($C338,'R-7'!$H$9:$AD$1008,7,0),""),"")</f>
        <v/>
      </c>
      <c r="AS338" s="885"/>
      <c r="AT338" s="846" t="str">
        <f>IFERROR(IF($AJ338&gt;=1,VLOOKUP($C338,'R-7'!$H$9:$AD$1008,9,0),""),"")</f>
        <v/>
      </c>
      <c r="AU338" s="847"/>
      <c r="AV338" s="848"/>
      <c r="AW338" s="844" t="str">
        <f>IFERROR(IF($AJ338&gt;=1,VLOOKUP($C338,'R-7'!$H$9:$AD$1008,14,0),""),"")</f>
        <v/>
      </c>
      <c r="AX338" s="844"/>
      <c r="AY338" s="844"/>
      <c r="AZ338" s="844"/>
      <c r="BA338" s="844"/>
      <c r="BB338" s="844"/>
      <c r="BC338" s="844"/>
      <c r="BD338" s="844"/>
      <c r="BE338" s="241">
        <f t="shared" si="192"/>
        <v>0</v>
      </c>
      <c r="BF338" s="845">
        <f>IFERROR(IF($BE338&gt;=1,VLOOKUP($D338,'R-8'!$G$13:$AG$1012,2,0),0),0)</f>
        <v>0</v>
      </c>
      <c r="BG338" s="845"/>
      <c r="BH338" s="845"/>
      <c r="BI338" s="846" t="str">
        <f>IFERROR(IF($BE338&gt;=1,VLOOKUP($D338,'R-8'!$G$13:$AG$1012,3,0),""),"")</f>
        <v/>
      </c>
      <c r="BJ338" s="847"/>
      <c r="BK338" s="847"/>
      <c r="BL338" s="848"/>
      <c r="BM338" s="844" t="str">
        <f>IFERROR(IF($BE338&gt;=1,VLOOKUP($D338,'R-8'!$G$13:$AG$1012,5,0),""),"")</f>
        <v/>
      </c>
      <c r="BN338" s="844"/>
      <c r="BO338" s="844" t="str">
        <f>IFERROR(IF($BE338&gt;=1,VLOOKUP($D338,'R-8'!$G$13:$AG$1012,6,0),""),"")</f>
        <v/>
      </c>
      <c r="BP338" s="844"/>
      <c r="BQ338" s="846" t="str">
        <f>IFERROR(IF($BE338&gt;=1,VLOOKUP($D338,'R-8'!$G$13:$AG$1012,2,0),""),"")</f>
        <v/>
      </c>
      <c r="BR338" s="847"/>
      <c r="BS338" s="848"/>
      <c r="BT338" s="844"/>
      <c r="BU338" s="844"/>
      <c r="BV338" s="844"/>
      <c r="BW338" s="844"/>
      <c r="BX338" s="844"/>
      <c r="BY338" s="844"/>
      <c r="BZ338" s="241">
        <f t="shared" si="193"/>
        <v>0</v>
      </c>
      <c r="CA338" s="845">
        <f>IFERROR(IF($BZ338&gt;=1,VLOOKUP($E338,'R-8क'!$G$10:$AA$1009,2,0),0),0)</f>
        <v>0</v>
      </c>
      <c r="CB338" s="845"/>
      <c r="CC338" s="845"/>
      <c r="CD338" s="846" t="str">
        <f>IFERROR(IF($BZ338&gt;=1,VLOOKUP($E338,'R-8क'!$G$10:$AA$1009,3,0),""),"")</f>
        <v/>
      </c>
      <c r="CE338" s="847"/>
      <c r="CF338" s="848"/>
      <c r="CG338" s="846" t="str">
        <f>IFERROR(IF($BZ338&gt;=1,VLOOKUP($E338,'R-8क'!$G$10:$AA$1009,4,0),""),"")</f>
        <v/>
      </c>
      <c r="CH338" s="847"/>
      <c r="CI338" s="847"/>
      <c r="CJ338" s="848"/>
      <c r="CK338" s="242" t="str">
        <f>IFERROR(IF($BZ338&gt;=1,VLOOKUP($E338,'R-8क'!$G$10:$AA$1009,6,0),""),"")</f>
        <v/>
      </c>
      <c r="CL338" s="243" t="str">
        <f>IFERROR(IF($BZ338&gt;=1,VLOOKUP($E338,'R-8क'!$G$10:$AA$1009,7,0),""),"")</f>
        <v/>
      </c>
      <c r="CM338" s="544" t="str">
        <f>IFERROR(IF($BZ338&gt;=1,VLOOKUP($E338,'R-8क'!$G$10:$AA$1009,8,0),""),"")</f>
        <v/>
      </c>
      <c r="CN338" s="545"/>
      <c r="CO338" s="849"/>
      <c r="CP338" s="850" t="str">
        <f>IFERROR(IF($BZ338&gt;=1,VLOOKUP($E338,'R-8क'!$G$10:$AA$1009,16,0),""),"")</f>
        <v/>
      </c>
      <c r="CQ338" s="850"/>
      <c r="CR338" s="850"/>
      <c r="CS338" s="851"/>
      <c r="CT338" s="851"/>
      <c r="CU338" s="31"/>
      <c r="CV338" s="31"/>
      <c r="CW338" s="31"/>
      <c r="CX338" s="31"/>
      <c r="CY338" s="31"/>
      <c r="CZ338" s="31"/>
      <c r="DA338" s="31"/>
      <c r="DB338" s="31"/>
      <c r="DC338" s="31"/>
      <c r="DD338" s="31"/>
      <c r="DE338" s="31"/>
      <c r="DF338" s="31"/>
      <c r="DG338" s="31"/>
      <c r="DH338" s="31"/>
      <c r="DI338" s="31"/>
      <c r="DJ338" s="31"/>
      <c r="DK338" s="31"/>
      <c r="DL338" s="31"/>
      <c r="DM338" s="31"/>
      <c r="DN338" s="31"/>
      <c r="DO338" s="31"/>
    </row>
    <row r="339" spans="1:119" ht="24" customHeight="1" x14ac:dyDescent="0.25">
      <c r="A339" s="4">
        <f t="shared" si="189"/>
        <v>171</v>
      </c>
      <c r="B339" s="4">
        <f>IFERROR(IF($A$5&gt;=A339,SMALL('R-6'!$F$8:$F$1008,$A$6+A339),0),0)</f>
        <v>0</v>
      </c>
      <c r="C339" s="4">
        <f>IFERROR(IF(B$5&gt;=$A339,SMALL('R-7'!$G$9:$G$1008,B$6+$A339),0),0)</f>
        <v>0</v>
      </c>
      <c r="D339" s="4">
        <f>IFERROR(IF(C$5&gt;=$A339,SMALL('R-8'!$F$13:$F$1012,C$6+$A339),0),0)</f>
        <v>0</v>
      </c>
      <c r="E339" s="4">
        <f>IFERROR(IF(D$5&gt;=$A339,SMALL('R-8क'!$F$10:$F$1009,D$6+$A339),0),0)</f>
        <v>0</v>
      </c>
      <c r="F339" s="4">
        <f t="shared" si="167"/>
        <v>0</v>
      </c>
      <c r="G339" s="4">
        <f t="shared" si="186"/>
        <v>0</v>
      </c>
      <c r="H339" s="4">
        <f t="shared" si="187"/>
        <v>0</v>
      </c>
      <c r="I339" s="4">
        <f t="shared" si="188"/>
        <v>0</v>
      </c>
      <c r="O339" s="241">
        <f t="shared" si="190"/>
        <v>0</v>
      </c>
      <c r="P339" s="894">
        <f>IFERROR(IF($O339&gt;=1,VLOOKUP($B339,'R-6'!$G$8:$AL$1008,2,0),0),0)</f>
        <v>0</v>
      </c>
      <c r="Q339" s="895"/>
      <c r="R339" s="896"/>
      <c r="S339" s="846" t="str">
        <f>IFERROR(IF($O339&gt;=1,VLOOKUP($B339,'R-6'!$G$8:$AL$1008,4,0),""),"")</f>
        <v/>
      </c>
      <c r="T339" s="847"/>
      <c r="U339" s="848"/>
      <c r="V339" s="846" t="str">
        <f>IFERROR(IF($O339&gt;=1,VLOOKUP($B339,'R-6'!$G$8:$AL$1008,6,0),""),"")</f>
        <v/>
      </c>
      <c r="W339" s="897"/>
      <c r="X339" s="897"/>
      <c r="Y339" s="884" t="str">
        <f>IFERROR(IF($O339&gt;=1,VLOOKUP($B339,'R-6'!$G$8:$AL$1008,8,0),""),"")</f>
        <v/>
      </c>
      <c r="Z339" s="898"/>
      <c r="AA339" s="544" t="str">
        <f>IFERROR(IF($O339&gt;=1,VLOOKUP($B339,'R-6'!$G$8:$AL$1008,28,0),""),"")</f>
        <v/>
      </c>
      <c r="AB339" s="545"/>
      <c r="AC339" s="849"/>
      <c r="AD339" s="883"/>
      <c r="AE339" s="884"/>
      <c r="AF339" s="885"/>
      <c r="AG339" s="883"/>
      <c r="AH339" s="884"/>
      <c r="AI339" s="885"/>
      <c r="AJ339" s="241">
        <f t="shared" si="191"/>
        <v>0</v>
      </c>
      <c r="AK339" s="894">
        <f>IFERROR(IF($AJ339&gt;=1,VLOOKUP($C339,'R-7'!$H$9:$AD$1008,2,0),0),0)</f>
        <v>0</v>
      </c>
      <c r="AL339" s="895"/>
      <c r="AM339" s="896"/>
      <c r="AN339" s="846" t="str">
        <f>IFERROR(IF($AJ339&gt;=1,VLOOKUP($C339,'R-7'!$H$9:$AD$1008,4,0),""),"")</f>
        <v/>
      </c>
      <c r="AO339" s="847"/>
      <c r="AP339" s="848"/>
      <c r="AQ339" s="241" t="str">
        <f>IFERROR(IF($AJ339&gt;=1,VLOOKUP($C339,'R-7'!$H$9:$AD$1008,6,0),""),"")</f>
        <v/>
      </c>
      <c r="AR339" s="883" t="str">
        <f>IFERROR(IF($AJ339&gt;=1,VLOOKUP($C339,'R-7'!$H$9:$AD$1008,7,0),""),"")</f>
        <v/>
      </c>
      <c r="AS339" s="885"/>
      <c r="AT339" s="846" t="str">
        <f>IFERROR(IF($AJ339&gt;=1,VLOOKUP($C339,'R-7'!$H$9:$AD$1008,9,0),""),"")</f>
        <v/>
      </c>
      <c r="AU339" s="847"/>
      <c r="AV339" s="848"/>
      <c r="AW339" s="844" t="str">
        <f>IFERROR(IF($AJ339&gt;=1,VLOOKUP($C339,'R-7'!$H$9:$AD$1008,14,0),""),"")</f>
        <v/>
      </c>
      <c r="AX339" s="844"/>
      <c r="AY339" s="844"/>
      <c r="AZ339" s="844"/>
      <c r="BA339" s="844"/>
      <c r="BB339" s="844"/>
      <c r="BC339" s="844"/>
      <c r="BD339" s="844"/>
      <c r="BE339" s="241">
        <f t="shared" si="192"/>
        <v>0</v>
      </c>
      <c r="BF339" s="845">
        <f>IFERROR(IF($BE339&gt;=1,VLOOKUP($D339,'R-8'!$G$13:$AG$1012,2,0),0),0)</f>
        <v>0</v>
      </c>
      <c r="BG339" s="845"/>
      <c r="BH339" s="845"/>
      <c r="BI339" s="846" t="str">
        <f>IFERROR(IF($BE339&gt;=1,VLOOKUP($D339,'R-8'!$G$13:$AG$1012,3,0),""),"")</f>
        <v/>
      </c>
      <c r="BJ339" s="847"/>
      <c r="BK339" s="847"/>
      <c r="BL339" s="848"/>
      <c r="BM339" s="844" t="str">
        <f>IFERROR(IF($BE339&gt;=1,VLOOKUP($D339,'R-8'!$G$13:$AG$1012,5,0),""),"")</f>
        <v/>
      </c>
      <c r="BN339" s="844"/>
      <c r="BO339" s="844" t="str">
        <f>IFERROR(IF($BE339&gt;=1,VLOOKUP($D339,'R-8'!$G$13:$AG$1012,6,0),""),"")</f>
        <v/>
      </c>
      <c r="BP339" s="844"/>
      <c r="BQ339" s="846" t="str">
        <f>IFERROR(IF($BE339&gt;=1,VLOOKUP($D339,'R-8'!$G$13:$AG$1012,2,0),""),"")</f>
        <v/>
      </c>
      <c r="BR339" s="847"/>
      <c r="BS339" s="848"/>
      <c r="BT339" s="844"/>
      <c r="BU339" s="844"/>
      <c r="BV339" s="844"/>
      <c r="BW339" s="844"/>
      <c r="BX339" s="844"/>
      <c r="BY339" s="844"/>
      <c r="BZ339" s="241">
        <f t="shared" si="193"/>
        <v>0</v>
      </c>
      <c r="CA339" s="845">
        <f>IFERROR(IF($BZ339&gt;=1,VLOOKUP($E339,'R-8क'!$G$10:$AA$1009,2,0),0),0)</f>
        <v>0</v>
      </c>
      <c r="CB339" s="845"/>
      <c r="CC339" s="845"/>
      <c r="CD339" s="846" t="str">
        <f>IFERROR(IF($BZ339&gt;=1,VLOOKUP($E339,'R-8क'!$G$10:$AA$1009,3,0),""),"")</f>
        <v/>
      </c>
      <c r="CE339" s="847"/>
      <c r="CF339" s="848"/>
      <c r="CG339" s="846" t="str">
        <f>IFERROR(IF($BZ339&gt;=1,VLOOKUP($E339,'R-8क'!$G$10:$AA$1009,4,0),""),"")</f>
        <v/>
      </c>
      <c r="CH339" s="847"/>
      <c r="CI339" s="847"/>
      <c r="CJ339" s="848"/>
      <c r="CK339" s="242" t="str">
        <f>IFERROR(IF($BZ339&gt;=1,VLOOKUP($E339,'R-8क'!$G$10:$AA$1009,6,0),""),"")</f>
        <v/>
      </c>
      <c r="CL339" s="243" t="str">
        <f>IFERROR(IF($BZ339&gt;=1,VLOOKUP($E339,'R-8क'!$G$10:$AA$1009,7,0),""),"")</f>
        <v/>
      </c>
      <c r="CM339" s="544" t="str">
        <f>IFERROR(IF($BZ339&gt;=1,VLOOKUP($E339,'R-8क'!$G$10:$AA$1009,8,0),""),"")</f>
        <v/>
      </c>
      <c r="CN339" s="545"/>
      <c r="CO339" s="849"/>
      <c r="CP339" s="850" t="str">
        <f>IFERROR(IF($BZ339&gt;=1,VLOOKUP($E339,'R-8क'!$G$10:$AA$1009,16,0),""),"")</f>
        <v/>
      </c>
      <c r="CQ339" s="850"/>
      <c r="CR339" s="850"/>
      <c r="CS339" s="851"/>
      <c r="CT339" s="851"/>
      <c r="CU339" s="31"/>
      <c r="CV339" s="31"/>
      <c r="CW339" s="31"/>
      <c r="CX339" s="31"/>
      <c r="CY339" s="31"/>
      <c r="CZ339" s="31"/>
      <c r="DA339" s="31"/>
      <c r="DB339" s="31"/>
      <c r="DC339" s="31"/>
      <c r="DD339" s="31"/>
      <c r="DE339" s="31"/>
      <c r="DF339" s="31"/>
      <c r="DG339" s="31"/>
      <c r="DH339" s="31"/>
      <c r="DI339" s="31"/>
      <c r="DJ339" s="31"/>
      <c r="DK339" s="31"/>
      <c r="DL339" s="31"/>
      <c r="DM339" s="31"/>
      <c r="DN339" s="31"/>
      <c r="DO339" s="31"/>
    </row>
    <row r="340" spans="1:119" ht="24" customHeight="1" x14ac:dyDescent="0.25">
      <c r="A340" s="4">
        <f t="shared" si="189"/>
        <v>172</v>
      </c>
      <c r="B340" s="4">
        <f>IFERROR(IF($A$5&gt;=A340,SMALL('R-6'!$F$8:$F$1008,$A$6+A340),0),0)</f>
        <v>0</v>
      </c>
      <c r="C340" s="4">
        <f>IFERROR(IF(B$5&gt;=$A340,SMALL('R-7'!$G$9:$G$1008,B$6+$A340),0),0)</f>
        <v>0</v>
      </c>
      <c r="D340" s="4">
        <f>IFERROR(IF(C$5&gt;=$A340,SMALL('R-8'!$F$13:$F$1012,C$6+$A340),0),0)</f>
        <v>0</v>
      </c>
      <c r="E340" s="4">
        <f>IFERROR(IF(D$5&gt;=$A340,SMALL('R-8क'!$F$10:$F$1009,D$6+$A340),0),0)</f>
        <v>0</v>
      </c>
      <c r="F340" s="4">
        <f t="shared" ref="F340:F394" si="194">F339</f>
        <v>0</v>
      </c>
      <c r="G340" s="4">
        <f t="shared" si="186"/>
        <v>0</v>
      </c>
      <c r="H340" s="4">
        <f t="shared" si="187"/>
        <v>0</v>
      </c>
      <c r="I340" s="4">
        <f t="shared" si="188"/>
        <v>0</v>
      </c>
      <c r="O340" s="241">
        <f t="shared" si="190"/>
        <v>0</v>
      </c>
      <c r="P340" s="894">
        <f>IFERROR(IF($O340&gt;=1,VLOOKUP($B340,'R-6'!$G$8:$AL$1008,2,0),0),0)</f>
        <v>0</v>
      </c>
      <c r="Q340" s="895"/>
      <c r="R340" s="896"/>
      <c r="S340" s="846" t="str">
        <f>IFERROR(IF($O340&gt;=1,VLOOKUP($B340,'R-6'!$G$8:$AL$1008,4,0),""),"")</f>
        <v/>
      </c>
      <c r="T340" s="847"/>
      <c r="U340" s="848"/>
      <c r="V340" s="846" t="str">
        <f>IFERROR(IF($O340&gt;=1,VLOOKUP($B340,'R-6'!$G$8:$AL$1008,6,0),""),"")</f>
        <v/>
      </c>
      <c r="W340" s="897"/>
      <c r="X340" s="897"/>
      <c r="Y340" s="884" t="str">
        <f>IFERROR(IF($O340&gt;=1,VLOOKUP($B340,'R-6'!$G$8:$AL$1008,8,0),""),"")</f>
        <v/>
      </c>
      <c r="Z340" s="898"/>
      <c r="AA340" s="544" t="str">
        <f>IFERROR(IF($O340&gt;=1,VLOOKUP($B340,'R-6'!$G$8:$AL$1008,28,0),""),"")</f>
        <v/>
      </c>
      <c r="AB340" s="545"/>
      <c r="AC340" s="849"/>
      <c r="AD340" s="883"/>
      <c r="AE340" s="884"/>
      <c r="AF340" s="885"/>
      <c r="AG340" s="883"/>
      <c r="AH340" s="884"/>
      <c r="AI340" s="885"/>
      <c r="AJ340" s="241">
        <f t="shared" si="191"/>
        <v>0</v>
      </c>
      <c r="AK340" s="894">
        <f>IFERROR(IF($AJ340&gt;=1,VLOOKUP($C340,'R-7'!$H$9:$AD$1008,2,0),0),0)</f>
        <v>0</v>
      </c>
      <c r="AL340" s="895"/>
      <c r="AM340" s="896"/>
      <c r="AN340" s="846" t="str">
        <f>IFERROR(IF($AJ340&gt;=1,VLOOKUP($C340,'R-7'!$H$9:$AD$1008,4,0),""),"")</f>
        <v/>
      </c>
      <c r="AO340" s="847"/>
      <c r="AP340" s="848"/>
      <c r="AQ340" s="241" t="str">
        <f>IFERROR(IF($AJ340&gt;=1,VLOOKUP($C340,'R-7'!$H$9:$AD$1008,6,0),""),"")</f>
        <v/>
      </c>
      <c r="AR340" s="883" t="str">
        <f>IFERROR(IF($AJ340&gt;=1,VLOOKUP($C340,'R-7'!$H$9:$AD$1008,7,0),""),"")</f>
        <v/>
      </c>
      <c r="AS340" s="885"/>
      <c r="AT340" s="846" t="str">
        <f>IFERROR(IF($AJ340&gt;=1,VLOOKUP($C340,'R-7'!$H$9:$AD$1008,9,0),""),"")</f>
        <v/>
      </c>
      <c r="AU340" s="847"/>
      <c r="AV340" s="848"/>
      <c r="AW340" s="844" t="str">
        <f>IFERROR(IF($AJ340&gt;=1,VLOOKUP($C340,'R-7'!$H$9:$AD$1008,14,0),""),"")</f>
        <v/>
      </c>
      <c r="AX340" s="844"/>
      <c r="AY340" s="844"/>
      <c r="AZ340" s="844"/>
      <c r="BA340" s="844"/>
      <c r="BB340" s="844"/>
      <c r="BC340" s="844"/>
      <c r="BD340" s="844"/>
      <c r="BE340" s="241">
        <f t="shared" si="192"/>
        <v>0</v>
      </c>
      <c r="BF340" s="845">
        <f>IFERROR(IF($BE340&gt;=1,VLOOKUP($D340,'R-8'!$G$13:$AG$1012,2,0),0),0)</f>
        <v>0</v>
      </c>
      <c r="BG340" s="845"/>
      <c r="BH340" s="845"/>
      <c r="BI340" s="846" t="str">
        <f>IFERROR(IF($BE340&gt;=1,VLOOKUP($D340,'R-8'!$G$13:$AG$1012,3,0),""),"")</f>
        <v/>
      </c>
      <c r="BJ340" s="847"/>
      <c r="BK340" s="847"/>
      <c r="BL340" s="848"/>
      <c r="BM340" s="844" t="str">
        <f>IFERROR(IF($BE340&gt;=1,VLOOKUP($D340,'R-8'!$G$13:$AG$1012,5,0),""),"")</f>
        <v/>
      </c>
      <c r="BN340" s="844"/>
      <c r="BO340" s="844" t="str">
        <f>IFERROR(IF($BE340&gt;=1,VLOOKUP($D340,'R-8'!$G$13:$AG$1012,6,0),""),"")</f>
        <v/>
      </c>
      <c r="BP340" s="844"/>
      <c r="BQ340" s="846" t="str">
        <f>IFERROR(IF($BE340&gt;=1,VLOOKUP($D340,'R-8'!$G$13:$AG$1012,2,0),""),"")</f>
        <v/>
      </c>
      <c r="BR340" s="847"/>
      <c r="BS340" s="848"/>
      <c r="BT340" s="844"/>
      <c r="BU340" s="844"/>
      <c r="BV340" s="844"/>
      <c r="BW340" s="844"/>
      <c r="BX340" s="844"/>
      <c r="BY340" s="844"/>
      <c r="BZ340" s="241">
        <f t="shared" si="193"/>
        <v>0</v>
      </c>
      <c r="CA340" s="845">
        <f>IFERROR(IF($BZ340&gt;=1,VLOOKUP($E340,'R-8क'!$G$10:$AA$1009,2,0),0),0)</f>
        <v>0</v>
      </c>
      <c r="CB340" s="845"/>
      <c r="CC340" s="845"/>
      <c r="CD340" s="846" t="str">
        <f>IFERROR(IF($BZ340&gt;=1,VLOOKUP($E340,'R-8क'!$G$10:$AA$1009,3,0),""),"")</f>
        <v/>
      </c>
      <c r="CE340" s="847"/>
      <c r="CF340" s="848"/>
      <c r="CG340" s="846" t="str">
        <f>IFERROR(IF($BZ340&gt;=1,VLOOKUP($E340,'R-8क'!$G$10:$AA$1009,4,0),""),"")</f>
        <v/>
      </c>
      <c r="CH340" s="847"/>
      <c r="CI340" s="847"/>
      <c r="CJ340" s="848"/>
      <c r="CK340" s="242" t="str">
        <f>IFERROR(IF($BZ340&gt;=1,VLOOKUP($E340,'R-8क'!$G$10:$AA$1009,6,0),""),"")</f>
        <v/>
      </c>
      <c r="CL340" s="243" t="str">
        <f>IFERROR(IF($BZ340&gt;=1,VLOOKUP($E340,'R-8क'!$G$10:$AA$1009,7,0),""),"")</f>
        <v/>
      </c>
      <c r="CM340" s="544" t="str">
        <f>IFERROR(IF($BZ340&gt;=1,VLOOKUP($E340,'R-8क'!$G$10:$AA$1009,8,0),""),"")</f>
        <v/>
      </c>
      <c r="CN340" s="545"/>
      <c r="CO340" s="849"/>
      <c r="CP340" s="850" t="str">
        <f>IFERROR(IF($BZ340&gt;=1,VLOOKUP($E340,'R-8क'!$G$10:$AA$1009,16,0),""),"")</f>
        <v/>
      </c>
      <c r="CQ340" s="850"/>
      <c r="CR340" s="850"/>
      <c r="CS340" s="851"/>
      <c r="CT340" s="851"/>
      <c r="CU340" s="31"/>
      <c r="CV340" s="31"/>
      <c r="CW340" s="31"/>
      <c r="CX340" s="31"/>
      <c r="CY340" s="31"/>
      <c r="CZ340" s="31"/>
      <c r="DA340" s="31"/>
      <c r="DB340" s="31"/>
      <c r="DC340" s="31"/>
      <c r="DD340" s="31"/>
      <c r="DE340" s="31"/>
      <c r="DF340" s="31"/>
      <c r="DG340" s="31"/>
      <c r="DH340" s="31"/>
      <c r="DI340" s="31"/>
      <c r="DJ340" s="31"/>
      <c r="DK340" s="31"/>
      <c r="DL340" s="31"/>
      <c r="DM340" s="31"/>
      <c r="DN340" s="31"/>
      <c r="DO340" s="31"/>
    </row>
    <row r="341" spans="1:119" ht="24" customHeight="1" x14ac:dyDescent="0.25">
      <c r="A341" s="4">
        <f t="shared" si="189"/>
        <v>173</v>
      </c>
      <c r="B341" s="4">
        <f>IFERROR(IF($A$5&gt;=A341,SMALL('R-6'!$F$8:$F$1008,$A$6+A341),0),0)</f>
        <v>0</v>
      </c>
      <c r="C341" s="4">
        <f>IFERROR(IF(B$5&gt;=$A341,SMALL('R-7'!$G$9:$G$1008,B$6+$A341),0),0)</f>
        <v>0</v>
      </c>
      <c r="D341" s="4">
        <f>IFERROR(IF(C$5&gt;=$A341,SMALL('R-8'!$F$13:$F$1012,C$6+$A341),0),0)</f>
        <v>0</v>
      </c>
      <c r="E341" s="4">
        <f>IFERROR(IF(D$5&gt;=$A341,SMALL('R-8क'!$F$10:$F$1009,D$6+$A341),0),0)</f>
        <v>0</v>
      </c>
      <c r="F341" s="4">
        <f t="shared" si="194"/>
        <v>0</v>
      </c>
      <c r="G341" s="4">
        <f t="shared" si="186"/>
        <v>0</v>
      </c>
      <c r="H341" s="4">
        <f t="shared" si="187"/>
        <v>0</v>
      </c>
      <c r="I341" s="4">
        <f t="shared" si="188"/>
        <v>0</v>
      </c>
      <c r="O341" s="241">
        <f t="shared" si="190"/>
        <v>0</v>
      </c>
      <c r="P341" s="894">
        <f>IFERROR(IF($O341&gt;=1,VLOOKUP($B341,'R-6'!$G$8:$AL$1008,2,0),0),0)</f>
        <v>0</v>
      </c>
      <c r="Q341" s="895"/>
      <c r="R341" s="896"/>
      <c r="S341" s="846" t="str">
        <f>IFERROR(IF($O341&gt;=1,VLOOKUP($B341,'R-6'!$G$8:$AL$1008,4,0),""),"")</f>
        <v/>
      </c>
      <c r="T341" s="847"/>
      <c r="U341" s="848"/>
      <c r="V341" s="846" t="str">
        <f>IFERROR(IF($O341&gt;=1,VLOOKUP($B341,'R-6'!$G$8:$AL$1008,6,0),""),"")</f>
        <v/>
      </c>
      <c r="W341" s="897"/>
      <c r="X341" s="897"/>
      <c r="Y341" s="884" t="str">
        <f>IFERROR(IF($O341&gt;=1,VLOOKUP($B341,'R-6'!$G$8:$AL$1008,8,0),""),"")</f>
        <v/>
      </c>
      <c r="Z341" s="898"/>
      <c r="AA341" s="544" t="str">
        <f>IFERROR(IF($O341&gt;=1,VLOOKUP($B341,'R-6'!$G$8:$AL$1008,28,0),""),"")</f>
        <v/>
      </c>
      <c r="AB341" s="545"/>
      <c r="AC341" s="849"/>
      <c r="AD341" s="883"/>
      <c r="AE341" s="884"/>
      <c r="AF341" s="885"/>
      <c r="AG341" s="883"/>
      <c r="AH341" s="884"/>
      <c r="AI341" s="885"/>
      <c r="AJ341" s="241">
        <f t="shared" si="191"/>
        <v>0</v>
      </c>
      <c r="AK341" s="894">
        <f>IFERROR(IF($AJ341&gt;=1,VLOOKUP($C341,'R-7'!$H$9:$AD$1008,2,0),0),0)</f>
        <v>0</v>
      </c>
      <c r="AL341" s="895"/>
      <c r="AM341" s="896"/>
      <c r="AN341" s="846" t="str">
        <f>IFERROR(IF($AJ341&gt;=1,VLOOKUP($C341,'R-7'!$H$9:$AD$1008,4,0),""),"")</f>
        <v/>
      </c>
      <c r="AO341" s="847"/>
      <c r="AP341" s="848"/>
      <c r="AQ341" s="241" t="str">
        <f>IFERROR(IF($AJ341&gt;=1,VLOOKUP($C341,'R-7'!$H$9:$AD$1008,6,0),""),"")</f>
        <v/>
      </c>
      <c r="AR341" s="883" t="str">
        <f>IFERROR(IF($AJ341&gt;=1,VLOOKUP($C341,'R-7'!$H$9:$AD$1008,7,0),""),"")</f>
        <v/>
      </c>
      <c r="AS341" s="885"/>
      <c r="AT341" s="846" t="str">
        <f>IFERROR(IF($AJ341&gt;=1,VLOOKUP($C341,'R-7'!$H$9:$AD$1008,9,0),""),"")</f>
        <v/>
      </c>
      <c r="AU341" s="847"/>
      <c r="AV341" s="848"/>
      <c r="AW341" s="844" t="str">
        <f>IFERROR(IF($AJ341&gt;=1,VLOOKUP($C341,'R-7'!$H$9:$AD$1008,14,0),""),"")</f>
        <v/>
      </c>
      <c r="AX341" s="844"/>
      <c r="AY341" s="844"/>
      <c r="AZ341" s="844"/>
      <c r="BA341" s="844"/>
      <c r="BB341" s="844"/>
      <c r="BC341" s="844"/>
      <c r="BD341" s="844"/>
      <c r="BE341" s="241">
        <f t="shared" si="192"/>
        <v>0</v>
      </c>
      <c r="BF341" s="845">
        <f>IFERROR(IF($BE341&gt;=1,VLOOKUP($D341,'R-8'!$G$13:$AG$1012,2,0),0),0)</f>
        <v>0</v>
      </c>
      <c r="BG341" s="845"/>
      <c r="BH341" s="845"/>
      <c r="BI341" s="846" t="str">
        <f>IFERROR(IF($BE341&gt;=1,VLOOKUP($D341,'R-8'!$G$13:$AG$1012,3,0),""),"")</f>
        <v/>
      </c>
      <c r="BJ341" s="847"/>
      <c r="BK341" s="847"/>
      <c r="BL341" s="848"/>
      <c r="BM341" s="844" t="str">
        <f>IFERROR(IF($BE341&gt;=1,VLOOKUP($D341,'R-8'!$G$13:$AG$1012,5,0),""),"")</f>
        <v/>
      </c>
      <c r="BN341" s="844"/>
      <c r="BO341" s="844" t="str">
        <f>IFERROR(IF($BE341&gt;=1,VLOOKUP($D341,'R-8'!$G$13:$AG$1012,6,0),""),"")</f>
        <v/>
      </c>
      <c r="BP341" s="844"/>
      <c r="BQ341" s="846" t="str">
        <f>IFERROR(IF($BE341&gt;=1,VLOOKUP($D341,'R-8'!$G$13:$AG$1012,2,0),""),"")</f>
        <v/>
      </c>
      <c r="BR341" s="847"/>
      <c r="BS341" s="848"/>
      <c r="BT341" s="844"/>
      <c r="BU341" s="844"/>
      <c r="BV341" s="844"/>
      <c r="BW341" s="844"/>
      <c r="BX341" s="844"/>
      <c r="BY341" s="844"/>
      <c r="BZ341" s="241">
        <f t="shared" si="193"/>
        <v>0</v>
      </c>
      <c r="CA341" s="845">
        <f>IFERROR(IF($BZ341&gt;=1,VLOOKUP($E341,'R-8क'!$G$10:$AA$1009,2,0),0),0)</f>
        <v>0</v>
      </c>
      <c r="CB341" s="845"/>
      <c r="CC341" s="845"/>
      <c r="CD341" s="846" t="str">
        <f>IFERROR(IF($BZ341&gt;=1,VLOOKUP($E341,'R-8क'!$G$10:$AA$1009,3,0),""),"")</f>
        <v/>
      </c>
      <c r="CE341" s="847"/>
      <c r="CF341" s="848"/>
      <c r="CG341" s="846" t="str">
        <f>IFERROR(IF($BZ341&gt;=1,VLOOKUP($E341,'R-8क'!$G$10:$AA$1009,4,0),""),"")</f>
        <v/>
      </c>
      <c r="CH341" s="847"/>
      <c r="CI341" s="847"/>
      <c r="CJ341" s="848"/>
      <c r="CK341" s="242" t="str">
        <f>IFERROR(IF($BZ341&gt;=1,VLOOKUP($E341,'R-8क'!$G$10:$AA$1009,6,0),""),"")</f>
        <v/>
      </c>
      <c r="CL341" s="243" t="str">
        <f>IFERROR(IF($BZ341&gt;=1,VLOOKUP($E341,'R-8क'!$G$10:$AA$1009,7,0),""),"")</f>
        <v/>
      </c>
      <c r="CM341" s="544" t="str">
        <f>IFERROR(IF($BZ341&gt;=1,VLOOKUP($E341,'R-8क'!$G$10:$AA$1009,8,0),""),"")</f>
        <v/>
      </c>
      <c r="CN341" s="545"/>
      <c r="CO341" s="849"/>
      <c r="CP341" s="850" t="str">
        <f>IFERROR(IF($BZ341&gt;=1,VLOOKUP($E341,'R-8क'!$G$10:$AA$1009,16,0),""),"")</f>
        <v/>
      </c>
      <c r="CQ341" s="850"/>
      <c r="CR341" s="850"/>
      <c r="CS341" s="851"/>
      <c r="CT341" s="851"/>
      <c r="CU341" s="31"/>
      <c r="CV341" s="31"/>
      <c r="CW341" s="31"/>
      <c r="CX341" s="31"/>
      <c r="CY341" s="31"/>
      <c r="CZ341" s="31"/>
      <c r="DA341" s="31"/>
      <c r="DB341" s="31"/>
      <c r="DC341" s="31"/>
      <c r="DD341" s="31"/>
      <c r="DE341" s="31"/>
      <c r="DF341" s="31"/>
      <c r="DG341" s="31"/>
      <c r="DH341" s="31"/>
      <c r="DI341" s="31"/>
      <c r="DJ341" s="31"/>
      <c r="DK341" s="31"/>
      <c r="DL341" s="31"/>
      <c r="DM341" s="31"/>
      <c r="DN341" s="31"/>
      <c r="DO341" s="31"/>
    </row>
    <row r="342" spans="1:119" ht="24" customHeight="1" x14ac:dyDescent="0.25">
      <c r="A342" s="4">
        <f t="shared" si="189"/>
        <v>174</v>
      </c>
      <c r="B342" s="4">
        <f>IFERROR(IF($A$5&gt;=A342,SMALL('R-6'!$F$8:$F$1008,$A$6+A342),0),0)</f>
        <v>0</v>
      </c>
      <c r="C342" s="4">
        <f>IFERROR(IF(B$5&gt;=$A342,SMALL('R-7'!$G$9:$G$1008,B$6+$A342),0),0)</f>
        <v>0</v>
      </c>
      <c r="D342" s="4">
        <f>IFERROR(IF(C$5&gt;=$A342,SMALL('R-8'!$F$13:$F$1012,C$6+$A342),0),0)</f>
        <v>0</v>
      </c>
      <c r="E342" s="4">
        <f>IFERROR(IF(D$5&gt;=$A342,SMALL('R-8क'!$F$10:$F$1009,D$6+$A342),0),0)</f>
        <v>0</v>
      </c>
      <c r="F342" s="4">
        <f t="shared" si="194"/>
        <v>0</v>
      </c>
      <c r="G342" s="4">
        <f t="shared" si="186"/>
        <v>0</v>
      </c>
      <c r="H342" s="4">
        <f t="shared" si="187"/>
        <v>0</v>
      </c>
      <c r="I342" s="4">
        <f t="shared" si="188"/>
        <v>0</v>
      </c>
      <c r="O342" s="241">
        <f t="shared" si="190"/>
        <v>0</v>
      </c>
      <c r="P342" s="894">
        <f>IFERROR(IF($O342&gt;=1,VLOOKUP($B342,'R-6'!$G$8:$AL$1008,2,0),0),0)</f>
        <v>0</v>
      </c>
      <c r="Q342" s="895"/>
      <c r="R342" s="896"/>
      <c r="S342" s="846" t="str">
        <f>IFERROR(IF($O342&gt;=1,VLOOKUP($B342,'R-6'!$G$8:$AL$1008,4,0),""),"")</f>
        <v/>
      </c>
      <c r="T342" s="847"/>
      <c r="U342" s="848"/>
      <c r="V342" s="846" t="str">
        <f>IFERROR(IF($O342&gt;=1,VLOOKUP($B342,'R-6'!$G$8:$AL$1008,6,0),""),"")</f>
        <v/>
      </c>
      <c r="W342" s="897"/>
      <c r="X342" s="897"/>
      <c r="Y342" s="884" t="str">
        <f>IFERROR(IF($O342&gt;=1,VLOOKUP($B342,'R-6'!$G$8:$AL$1008,8,0),""),"")</f>
        <v/>
      </c>
      <c r="Z342" s="898"/>
      <c r="AA342" s="544" t="str">
        <f>IFERROR(IF($O342&gt;=1,VLOOKUP($B342,'R-6'!$G$8:$AL$1008,28,0),""),"")</f>
        <v/>
      </c>
      <c r="AB342" s="545"/>
      <c r="AC342" s="849"/>
      <c r="AD342" s="883"/>
      <c r="AE342" s="884"/>
      <c r="AF342" s="885"/>
      <c r="AG342" s="883"/>
      <c r="AH342" s="884"/>
      <c r="AI342" s="885"/>
      <c r="AJ342" s="241">
        <f t="shared" si="191"/>
        <v>0</v>
      </c>
      <c r="AK342" s="894">
        <f>IFERROR(IF($AJ342&gt;=1,VLOOKUP($C342,'R-7'!$H$9:$AD$1008,2,0),0),0)</f>
        <v>0</v>
      </c>
      <c r="AL342" s="895"/>
      <c r="AM342" s="896"/>
      <c r="AN342" s="846" t="str">
        <f>IFERROR(IF($AJ342&gt;=1,VLOOKUP($C342,'R-7'!$H$9:$AD$1008,4,0),""),"")</f>
        <v/>
      </c>
      <c r="AO342" s="847"/>
      <c r="AP342" s="848"/>
      <c r="AQ342" s="241" t="str">
        <f>IFERROR(IF($AJ342&gt;=1,VLOOKUP($C342,'R-7'!$H$9:$AD$1008,6,0),""),"")</f>
        <v/>
      </c>
      <c r="AR342" s="883" t="str">
        <f>IFERROR(IF($AJ342&gt;=1,VLOOKUP($C342,'R-7'!$H$9:$AD$1008,7,0),""),"")</f>
        <v/>
      </c>
      <c r="AS342" s="885"/>
      <c r="AT342" s="846" t="str">
        <f>IFERROR(IF($AJ342&gt;=1,VLOOKUP($C342,'R-7'!$H$9:$AD$1008,9,0),""),"")</f>
        <v/>
      </c>
      <c r="AU342" s="847"/>
      <c r="AV342" s="848"/>
      <c r="AW342" s="844" t="str">
        <f>IFERROR(IF($AJ342&gt;=1,VLOOKUP($C342,'R-7'!$H$9:$AD$1008,14,0),""),"")</f>
        <v/>
      </c>
      <c r="AX342" s="844"/>
      <c r="AY342" s="844"/>
      <c r="AZ342" s="844"/>
      <c r="BA342" s="844"/>
      <c r="BB342" s="844"/>
      <c r="BC342" s="844"/>
      <c r="BD342" s="844"/>
      <c r="BE342" s="241">
        <f t="shared" si="192"/>
        <v>0</v>
      </c>
      <c r="BF342" s="845">
        <f>IFERROR(IF($BE342&gt;=1,VLOOKUP($D342,'R-8'!$G$13:$AG$1012,2,0),0),0)</f>
        <v>0</v>
      </c>
      <c r="BG342" s="845"/>
      <c r="BH342" s="845"/>
      <c r="BI342" s="846" t="str">
        <f>IFERROR(IF($BE342&gt;=1,VLOOKUP($D342,'R-8'!$G$13:$AG$1012,3,0),""),"")</f>
        <v/>
      </c>
      <c r="BJ342" s="847"/>
      <c r="BK342" s="847"/>
      <c r="BL342" s="848"/>
      <c r="BM342" s="844" t="str">
        <f>IFERROR(IF($BE342&gt;=1,VLOOKUP($D342,'R-8'!$G$13:$AG$1012,5,0),""),"")</f>
        <v/>
      </c>
      <c r="BN342" s="844"/>
      <c r="BO342" s="844" t="str">
        <f>IFERROR(IF($BE342&gt;=1,VLOOKUP($D342,'R-8'!$G$13:$AG$1012,6,0),""),"")</f>
        <v/>
      </c>
      <c r="BP342" s="844"/>
      <c r="BQ342" s="846" t="str">
        <f>IFERROR(IF($BE342&gt;=1,VLOOKUP($D342,'R-8'!$G$13:$AG$1012,2,0),""),"")</f>
        <v/>
      </c>
      <c r="BR342" s="847"/>
      <c r="BS342" s="848"/>
      <c r="BT342" s="844"/>
      <c r="BU342" s="844"/>
      <c r="BV342" s="844"/>
      <c r="BW342" s="844"/>
      <c r="BX342" s="844"/>
      <c r="BY342" s="844"/>
      <c r="BZ342" s="241">
        <f t="shared" si="193"/>
        <v>0</v>
      </c>
      <c r="CA342" s="845">
        <f>IFERROR(IF($BZ342&gt;=1,VLOOKUP($E342,'R-8क'!$G$10:$AA$1009,2,0),0),0)</f>
        <v>0</v>
      </c>
      <c r="CB342" s="845"/>
      <c r="CC342" s="845"/>
      <c r="CD342" s="846" t="str">
        <f>IFERROR(IF($BZ342&gt;=1,VLOOKUP($E342,'R-8क'!$G$10:$AA$1009,3,0),""),"")</f>
        <v/>
      </c>
      <c r="CE342" s="847"/>
      <c r="CF342" s="848"/>
      <c r="CG342" s="846" t="str">
        <f>IFERROR(IF($BZ342&gt;=1,VLOOKUP($E342,'R-8क'!$G$10:$AA$1009,4,0),""),"")</f>
        <v/>
      </c>
      <c r="CH342" s="847"/>
      <c r="CI342" s="847"/>
      <c r="CJ342" s="848"/>
      <c r="CK342" s="242" t="str">
        <f>IFERROR(IF($BZ342&gt;=1,VLOOKUP($E342,'R-8क'!$G$10:$AA$1009,6,0),""),"")</f>
        <v/>
      </c>
      <c r="CL342" s="243" t="str">
        <f>IFERROR(IF($BZ342&gt;=1,VLOOKUP($E342,'R-8क'!$G$10:$AA$1009,7,0),""),"")</f>
        <v/>
      </c>
      <c r="CM342" s="544" t="str">
        <f>IFERROR(IF($BZ342&gt;=1,VLOOKUP($E342,'R-8क'!$G$10:$AA$1009,8,0),""),"")</f>
        <v/>
      </c>
      <c r="CN342" s="545"/>
      <c r="CO342" s="849"/>
      <c r="CP342" s="850" t="str">
        <f>IFERROR(IF($BZ342&gt;=1,VLOOKUP($E342,'R-8क'!$G$10:$AA$1009,16,0),""),"")</f>
        <v/>
      </c>
      <c r="CQ342" s="850"/>
      <c r="CR342" s="850"/>
      <c r="CS342" s="851"/>
      <c r="CT342" s="851"/>
      <c r="CU342" s="31"/>
      <c r="CV342" s="31"/>
      <c r="CW342" s="31"/>
      <c r="CX342" s="31"/>
      <c r="CY342" s="31"/>
      <c r="CZ342" s="31"/>
      <c r="DA342" s="31"/>
      <c r="DB342" s="31"/>
      <c r="DC342" s="31"/>
      <c r="DD342" s="31"/>
      <c r="DE342" s="31"/>
      <c r="DF342" s="31"/>
      <c r="DG342" s="31"/>
      <c r="DH342" s="31"/>
      <c r="DI342" s="31"/>
      <c r="DJ342" s="31"/>
      <c r="DK342" s="31"/>
      <c r="DL342" s="31"/>
      <c r="DM342" s="31"/>
      <c r="DN342" s="31"/>
      <c r="DO342" s="31"/>
    </row>
    <row r="343" spans="1:119" ht="24" customHeight="1" x14ac:dyDescent="0.25">
      <c r="A343" s="4">
        <f t="shared" si="189"/>
        <v>175</v>
      </c>
      <c r="B343" s="4">
        <f>IFERROR(IF($A$5&gt;=A343,SMALL('R-6'!$F$8:$F$1008,$A$6+A343),0),0)</f>
        <v>0</v>
      </c>
      <c r="C343" s="4">
        <f>IFERROR(IF(B$5&gt;=$A343,SMALL('R-7'!$G$9:$G$1008,B$6+$A343),0),0)</f>
        <v>0</v>
      </c>
      <c r="D343" s="4">
        <f>IFERROR(IF(C$5&gt;=$A343,SMALL('R-8'!$F$13:$F$1012,C$6+$A343),0),0)</f>
        <v>0</v>
      </c>
      <c r="E343" s="4">
        <f>IFERROR(IF(D$5&gt;=$A343,SMALL('R-8क'!$F$10:$F$1009,D$6+$A343),0),0)</f>
        <v>0</v>
      </c>
      <c r="F343" s="4">
        <f t="shared" si="194"/>
        <v>0</v>
      </c>
      <c r="G343" s="4">
        <f t="shared" si="186"/>
        <v>0</v>
      </c>
      <c r="H343" s="4">
        <f t="shared" si="187"/>
        <v>0</v>
      </c>
      <c r="I343" s="4">
        <f t="shared" si="188"/>
        <v>0</v>
      </c>
      <c r="O343" s="241">
        <f t="shared" si="190"/>
        <v>0</v>
      </c>
      <c r="P343" s="894">
        <f>IFERROR(IF($O343&gt;=1,VLOOKUP($B343,'R-6'!$G$8:$AL$1008,2,0),0),0)</f>
        <v>0</v>
      </c>
      <c r="Q343" s="895"/>
      <c r="R343" s="896"/>
      <c r="S343" s="846" t="str">
        <f>IFERROR(IF($O343&gt;=1,VLOOKUP($B343,'R-6'!$G$8:$AL$1008,4,0),""),"")</f>
        <v/>
      </c>
      <c r="T343" s="847"/>
      <c r="U343" s="848"/>
      <c r="V343" s="846" t="str">
        <f>IFERROR(IF($O343&gt;=1,VLOOKUP($B343,'R-6'!$G$8:$AL$1008,6,0),""),"")</f>
        <v/>
      </c>
      <c r="W343" s="897"/>
      <c r="X343" s="897"/>
      <c r="Y343" s="884" t="str">
        <f>IFERROR(IF($O343&gt;=1,VLOOKUP($B343,'R-6'!$G$8:$AL$1008,8,0),""),"")</f>
        <v/>
      </c>
      <c r="Z343" s="898"/>
      <c r="AA343" s="544" t="str">
        <f>IFERROR(IF($O343&gt;=1,VLOOKUP($B343,'R-6'!$G$8:$AL$1008,28,0),""),"")</f>
        <v/>
      </c>
      <c r="AB343" s="545"/>
      <c r="AC343" s="849"/>
      <c r="AD343" s="883"/>
      <c r="AE343" s="884"/>
      <c r="AF343" s="885"/>
      <c r="AG343" s="883"/>
      <c r="AH343" s="884"/>
      <c r="AI343" s="885"/>
      <c r="AJ343" s="241">
        <f t="shared" si="191"/>
        <v>0</v>
      </c>
      <c r="AK343" s="894">
        <f>IFERROR(IF($AJ343&gt;=1,VLOOKUP($C343,'R-7'!$H$9:$AD$1008,2,0),0),0)</f>
        <v>0</v>
      </c>
      <c r="AL343" s="895"/>
      <c r="AM343" s="896"/>
      <c r="AN343" s="846" t="str">
        <f>IFERROR(IF($AJ343&gt;=1,VLOOKUP($C343,'R-7'!$H$9:$AD$1008,4,0),""),"")</f>
        <v/>
      </c>
      <c r="AO343" s="847"/>
      <c r="AP343" s="848"/>
      <c r="AQ343" s="241" t="str">
        <f>IFERROR(IF($AJ343&gt;=1,VLOOKUP($C343,'R-7'!$H$9:$AD$1008,6,0),""),"")</f>
        <v/>
      </c>
      <c r="AR343" s="883" t="str">
        <f>IFERROR(IF($AJ343&gt;=1,VLOOKUP($C343,'R-7'!$H$9:$AD$1008,7,0),""),"")</f>
        <v/>
      </c>
      <c r="AS343" s="885"/>
      <c r="AT343" s="846" t="str">
        <f>IFERROR(IF($AJ343&gt;=1,VLOOKUP($C343,'R-7'!$H$9:$AD$1008,9,0),""),"")</f>
        <v/>
      </c>
      <c r="AU343" s="847"/>
      <c r="AV343" s="848"/>
      <c r="AW343" s="844" t="str">
        <f>IFERROR(IF($AJ343&gt;=1,VLOOKUP($C343,'R-7'!$H$9:$AD$1008,14,0),""),"")</f>
        <v/>
      </c>
      <c r="AX343" s="844"/>
      <c r="AY343" s="844"/>
      <c r="AZ343" s="844"/>
      <c r="BA343" s="844"/>
      <c r="BB343" s="844"/>
      <c r="BC343" s="844"/>
      <c r="BD343" s="844"/>
      <c r="BE343" s="241">
        <f t="shared" si="192"/>
        <v>0</v>
      </c>
      <c r="BF343" s="845">
        <f>IFERROR(IF($BE343&gt;=1,VLOOKUP($D343,'R-8'!$G$13:$AG$1012,2,0),0),0)</f>
        <v>0</v>
      </c>
      <c r="BG343" s="845"/>
      <c r="BH343" s="845"/>
      <c r="BI343" s="846" t="str">
        <f>IFERROR(IF($BE343&gt;=1,VLOOKUP($D343,'R-8'!$G$13:$AG$1012,3,0),""),"")</f>
        <v/>
      </c>
      <c r="BJ343" s="847"/>
      <c r="BK343" s="847"/>
      <c r="BL343" s="848"/>
      <c r="BM343" s="844" t="str">
        <f>IFERROR(IF($BE343&gt;=1,VLOOKUP($D343,'R-8'!$G$13:$AG$1012,5,0),""),"")</f>
        <v/>
      </c>
      <c r="BN343" s="844"/>
      <c r="BO343" s="844" t="str">
        <f>IFERROR(IF($BE343&gt;=1,VLOOKUP($D343,'R-8'!$G$13:$AG$1012,6,0),""),"")</f>
        <v/>
      </c>
      <c r="BP343" s="844"/>
      <c r="BQ343" s="846" t="str">
        <f>IFERROR(IF($BE343&gt;=1,VLOOKUP($D343,'R-8'!$G$13:$AG$1012,2,0),""),"")</f>
        <v/>
      </c>
      <c r="BR343" s="847"/>
      <c r="BS343" s="848"/>
      <c r="BT343" s="844"/>
      <c r="BU343" s="844"/>
      <c r="BV343" s="844"/>
      <c r="BW343" s="844"/>
      <c r="BX343" s="844"/>
      <c r="BY343" s="844"/>
      <c r="BZ343" s="241">
        <f t="shared" si="193"/>
        <v>0</v>
      </c>
      <c r="CA343" s="845">
        <f>IFERROR(IF($BZ343&gt;=1,VLOOKUP($E343,'R-8क'!$G$10:$AA$1009,2,0),0),0)</f>
        <v>0</v>
      </c>
      <c r="CB343" s="845"/>
      <c r="CC343" s="845"/>
      <c r="CD343" s="846" t="str">
        <f>IFERROR(IF($BZ343&gt;=1,VLOOKUP($E343,'R-8क'!$G$10:$AA$1009,3,0),""),"")</f>
        <v/>
      </c>
      <c r="CE343" s="847"/>
      <c r="CF343" s="848"/>
      <c r="CG343" s="846" t="str">
        <f>IFERROR(IF($BZ343&gt;=1,VLOOKUP($E343,'R-8क'!$G$10:$AA$1009,4,0),""),"")</f>
        <v/>
      </c>
      <c r="CH343" s="847"/>
      <c r="CI343" s="847"/>
      <c r="CJ343" s="848"/>
      <c r="CK343" s="242" t="str">
        <f>IFERROR(IF($BZ343&gt;=1,VLOOKUP($E343,'R-8क'!$G$10:$AA$1009,6,0),""),"")</f>
        <v/>
      </c>
      <c r="CL343" s="243" t="str">
        <f>IFERROR(IF($BZ343&gt;=1,VLOOKUP($E343,'R-8क'!$G$10:$AA$1009,7,0),""),"")</f>
        <v/>
      </c>
      <c r="CM343" s="544" t="str">
        <f>IFERROR(IF($BZ343&gt;=1,VLOOKUP($E343,'R-8क'!$G$10:$AA$1009,8,0),""),"")</f>
        <v/>
      </c>
      <c r="CN343" s="545"/>
      <c r="CO343" s="849"/>
      <c r="CP343" s="850" t="str">
        <f>IFERROR(IF($BZ343&gt;=1,VLOOKUP($E343,'R-8क'!$G$10:$AA$1009,16,0),""),"")</f>
        <v/>
      </c>
      <c r="CQ343" s="850"/>
      <c r="CR343" s="850"/>
      <c r="CS343" s="851"/>
      <c r="CT343" s="851"/>
      <c r="CU343" s="31"/>
      <c r="CV343" s="31"/>
      <c r="CW343" s="31"/>
      <c r="CX343" s="31"/>
      <c r="CY343" s="31"/>
      <c r="CZ343" s="31"/>
      <c r="DA343" s="31"/>
      <c r="DB343" s="31"/>
      <c r="DC343" s="31"/>
      <c r="DD343" s="31"/>
      <c r="DE343" s="31"/>
      <c r="DF343" s="31"/>
      <c r="DG343" s="31"/>
      <c r="DH343" s="31"/>
      <c r="DI343" s="31"/>
      <c r="DJ343" s="31"/>
      <c r="DK343" s="31"/>
      <c r="DL343" s="31"/>
      <c r="DM343" s="31"/>
      <c r="DN343" s="31"/>
      <c r="DO343" s="31"/>
    </row>
    <row r="344" spans="1:119" ht="24" customHeight="1" x14ac:dyDescent="0.25">
      <c r="A344" s="4">
        <f t="shared" si="189"/>
        <v>176</v>
      </c>
      <c r="B344" s="4">
        <f>IFERROR(IF($A$5&gt;=A344,SMALL('R-6'!$F$8:$F$1008,$A$6+A344),0),0)</f>
        <v>0</v>
      </c>
      <c r="C344" s="4">
        <f>IFERROR(IF(B$5&gt;=$A344,SMALL('R-7'!$G$9:$G$1008,B$6+$A344),0),0)</f>
        <v>0</v>
      </c>
      <c r="D344" s="4">
        <f>IFERROR(IF(C$5&gt;=$A344,SMALL('R-8'!$F$13:$F$1012,C$6+$A344),0),0)</f>
        <v>0</v>
      </c>
      <c r="E344" s="4">
        <f>IFERROR(IF(D$5&gt;=$A344,SMALL('R-8क'!$F$10:$F$1009,D$6+$A344),0),0)</f>
        <v>0</v>
      </c>
      <c r="F344" s="4">
        <f t="shared" si="194"/>
        <v>0</v>
      </c>
      <c r="G344" s="4">
        <f t="shared" si="186"/>
        <v>0</v>
      </c>
      <c r="H344" s="4">
        <f t="shared" si="187"/>
        <v>0</v>
      </c>
      <c r="I344" s="4">
        <f t="shared" si="188"/>
        <v>0</v>
      </c>
      <c r="O344" s="241">
        <f t="shared" si="190"/>
        <v>0</v>
      </c>
      <c r="P344" s="894">
        <f>IFERROR(IF($O344&gt;=1,VLOOKUP($B344,'R-6'!$G$8:$AL$1008,2,0),0),0)</f>
        <v>0</v>
      </c>
      <c r="Q344" s="895"/>
      <c r="R344" s="896"/>
      <c r="S344" s="846" t="str">
        <f>IFERROR(IF($O344&gt;=1,VLOOKUP($B344,'R-6'!$G$8:$AL$1008,4,0),""),"")</f>
        <v/>
      </c>
      <c r="T344" s="847"/>
      <c r="U344" s="848"/>
      <c r="V344" s="846" t="str">
        <f>IFERROR(IF($O344&gt;=1,VLOOKUP($B344,'R-6'!$G$8:$AL$1008,6,0),""),"")</f>
        <v/>
      </c>
      <c r="W344" s="897"/>
      <c r="X344" s="897"/>
      <c r="Y344" s="884" t="str">
        <f>IFERROR(IF($O344&gt;=1,VLOOKUP($B344,'R-6'!$G$8:$AL$1008,8,0),""),"")</f>
        <v/>
      </c>
      <c r="Z344" s="898"/>
      <c r="AA344" s="544" t="str">
        <f>IFERROR(IF($O344&gt;=1,VLOOKUP($B344,'R-6'!$G$8:$AL$1008,28,0),""),"")</f>
        <v/>
      </c>
      <c r="AB344" s="545"/>
      <c r="AC344" s="849"/>
      <c r="AD344" s="883"/>
      <c r="AE344" s="884"/>
      <c r="AF344" s="885"/>
      <c r="AG344" s="883"/>
      <c r="AH344" s="884"/>
      <c r="AI344" s="885"/>
      <c r="AJ344" s="241">
        <f t="shared" si="191"/>
        <v>0</v>
      </c>
      <c r="AK344" s="894">
        <f>IFERROR(IF($AJ344&gt;=1,VLOOKUP($C344,'R-7'!$H$9:$AD$1008,2,0),0),0)</f>
        <v>0</v>
      </c>
      <c r="AL344" s="895"/>
      <c r="AM344" s="896"/>
      <c r="AN344" s="846" t="str">
        <f>IFERROR(IF($AJ344&gt;=1,VLOOKUP($C344,'R-7'!$H$9:$AD$1008,4,0),""),"")</f>
        <v/>
      </c>
      <c r="AO344" s="847"/>
      <c r="AP344" s="848"/>
      <c r="AQ344" s="241" t="str">
        <f>IFERROR(IF($AJ344&gt;=1,VLOOKUP($C344,'R-7'!$H$9:$AD$1008,6,0),""),"")</f>
        <v/>
      </c>
      <c r="AR344" s="883" t="str">
        <f>IFERROR(IF($AJ344&gt;=1,VLOOKUP($C344,'R-7'!$H$9:$AD$1008,7,0),""),"")</f>
        <v/>
      </c>
      <c r="AS344" s="885"/>
      <c r="AT344" s="846" t="str">
        <f>IFERROR(IF($AJ344&gt;=1,VLOOKUP($C344,'R-7'!$H$9:$AD$1008,9,0),""),"")</f>
        <v/>
      </c>
      <c r="AU344" s="847"/>
      <c r="AV344" s="848"/>
      <c r="AW344" s="844" t="str">
        <f>IFERROR(IF($AJ344&gt;=1,VLOOKUP($C344,'R-7'!$H$9:$AD$1008,14,0),""),"")</f>
        <v/>
      </c>
      <c r="AX344" s="844"/>
      <c r="AY344" s="844"/>
      <c r="AZ344" s="844"/>
      <c r="BA344" s="844"/>
      <c r="BB344" s="844"/>
      <c r="BC344" s="844"/>
      <c r="BD344" s="844"/>
      <c r="BE344" s="241">
        <f t="shared" si="192"/>
        <v>0</v>
      </c>
      <c r="BF344" s="845">
        <f>IFERROR(IF($BE344&gt;=1,VLOOKUP($D344,'R-8'!$G$13:$AG$1012,2,0),0),0)</f>
        <v>0</v>
      </c>
      <c r="BG344" s="845"/>
      <c r="BH344" s="845"/>
      <c r="BI344" s="846" t="str">
        <f>IFERROR(IF($BE344&gt;=1,VLOOKUP($D344,'R-8'!$G$13:$AG$1012,3,0),""),"")</f>
        <v/>
      </c>
      <c r="BJ344" s="847"/>
      <c r="BK344" s="847"/>
      <c r="BL344" s="848"/>
      <c r="BM344" s="844" t="str">
        <f>IFERROR(IF($BE344&gt;=1,VLOOKUP($D344,'R-8'!$G$13:$AG$1012,5,0),""),"")</f>
        <v/>
      </c>
      <c r="BN344" s="844"/>
      <c r="BO344" s="844" t="str">
        <f>IFERROR(IF($BE344&gt;=1,VLOOKUP($D344,'R-8'!$G$13:$AG$1012,6,0),""),"")</f>
        <v/>
      </c>
      <c r="BP344" s="844"/>
      <c r="BQ344" s="846" t="str">
        <f>IFERROR(IF($BE344&gt;=1,VLOOKUP($D344,'R-8'!$G$13:$AG$1012,2,0),""),"")</f>
        <v/>
      </c>
      <c r="BR344" s="847"/>
      <c r="BS344" s="848"/>
      <c r="BT344" s="844"/>
      <c r="BU344" s="844"/>
      <c r="BV344" s="844"/>
      <c r="BW344" s="844"/>
      <c r="BX344" s="844"/>
      <c r="BY344" s="844"/>
      <c r="BZ344" s="241">
        <f t="shared" si="193"/>
        <v>0</v>
      </c>
      <c r="CA344" s="845">
        <f>IFERROR(IF($BZ344&gt;=1,VLOOKUP($E344,'R-8क'!$G$10:$AA$1009,2,0),0),0)</f>
        <v>0</v>
      </c>
      <c r="CB344" s="845"/>
      <c r="CC344" s="845"/>
      <c r="CD344" s="846" t="str">
        <f>IFERROR(IF($BZ344&gt;=1,VLOOKUP($E344,'R-8क'!$G$10:$AA$1009,3,0),""),"")</f>
        <v/>
      </c>
      <c r="CE344" s="847"/>
      <c r="CF344" s="848"/>
      <c r="CG344" s="846" t="str">
        <f>IFERROR(IF($BZ344&gt;=1,VLOOKUP($E344,'R-8क'!$G$10:$AA$1009,4,0),""),"")</f>
        <v/>
      </c>
      <c r="CH344" s="847"/>
      <c r="CI344" s="847"/>
      <c r="CJ344" s="848"/>
      <c r="CK344" s="242" t="str">
        <f>IFERROR(IF($BZ344&gt;=1,VLOOKUP($E344,'R-8क'!$G$10:$AA$1009,6,0),""),"")</f>
        <v/>
      </c>
      <c r="CL344" s="243" t="str">
        <f>IFERROR(IF($BZ344&gt;=1,VLOOKUP($E344,'R-8क'!$G$10:$AA$1009,7,0),""),"")</f>
        <v/>
      </c>
      <c r="CM344" s="544" t="str">
        <f>IFERROR(IF($BZ344&gt;=1,VLOOKUP($E344,'R-8क'!$G$10:$AA$1009,8,0),""),"")</f>
        <v/>
      </c>
      <c r="CN344" s="545"/>
      <c r="CO344" s="849"/>
      <c r="CP344" s="850" t="str">
        <f>IFERROR(IF($BZ344&gt;=1,VLOOKUP($E344,'R-8क'!$G$10:$AA$1009,16,0),""),"")</f>
        <v/>
      </c>
      <c r="CQ344" s="850"/>
      <c r="CR344" s="850"/>
      <c r="CS344" s="851"/>
      <c r="CT344" s="851"/>
      <c r="CU344" s="31"/>
      <c r="CV344" s="31"/>
      <c r="CW344" s="31"/>
      <c r="CX344" s="31"/>
      <c r="CY344" s="31"/>
      <c r="CZ344" s="31"/>
      <c r="DA344" s="31"/>
      <c r="DB344" s="31"/>
      <c r="DC344" s="31"/>
      <c r="DD344" s="31"/>
      <c r="DE344" s="31"/>
      <c r="DF344" s="31"/>
      <c r="DG344" s="31"/>
      <c r="DH344" s="31"/>
      <c r="DI344" s="31"/>
      <c r="DJ344" s="31"/>
      <c r="DK344" s="31"/>
      <c r="DL344" s="31"/>
      <c r="DM344" s="31"/>
      <c r="DN344" s="31"/>
      <c r="DO344" s="31"/>
    </row>
    <row r="345" spans="1:119" ht="24" customHeight="1" x14ac:dyDescent="0.25">
      <c r="A345" s="4">
        <f t="shared" si="189"/>
        <v>177</v>
      </c>
      <c r="B345" s="4">
        <f>IFERROR(IF($A$5&gt;=A345,SMALL('R-6'!$F$8:$F$1008,$A$6+A345),0),0)</f>
        <v>0</v>
      </c>
      <c r="C345" s="4">
        <f>IFERROR(IF(B$5&gt;=$A345,SMALL('R-7'!$G$9:$G$1008,B$6+$A345),0),0)</f>
        <v>0</v>
      </c>
      <c r="D345" s="4">
        <f>IFERROR(IF(C$5&gt;=$A345,SMALL('R-8'!$F$13:$F$1012,C$6+$A345),0),0)</f>
        <v>0</v>
      </c>
      <c r="E345" s="4">
        <f>IFERROR(IF(D$5&gt;=$A345,SMALL('R-8क'!$F$10:$F$1009,D$6+$A345),0),0)</f>
        <v>0</v>
      </c>
      <c r="F345" s="4">
        <f t="shared" si="194"/>
        <v>0</v>
      </c>
      <c r="G345" s="4">
        <f t="shared" si="186"/>
        <v>0</v>
      </c>
      <c r="H345" s="4">
        <f t="shared" si="187"/>
        <v>0</v>
      </c>
      <c r="I345" s="4">
        <f t="shared" si="188"/>
        <v>0</v>
      </c>
      <c r="O345" s="241">
        <f t="shared" si="190"/>
        <v>0</v>
      </c>
      <c r="P345" s="894">
        <f>IFERROR(IF($O345&gt;=1,VLOOKUP($B345,'R-6'!$G$8:$AL$1008,2,0),0),0)</f>
        <v>0</v>
      </c>
      <c r="Q345" s="895"/>
      <c r="R345" s="896"/>
      <c r="S345" s="846" t="str">
        <f>IFERROR(IF($O345&gt;=1,VLOOKUP($B345,'R-6'!$G$8:$AL$1008,4,0),""),"")</f>
        <v/>
      </c>
      <c r="T345" s="847"/>
      <c r="U345" s="848"/>
      <c r="V345" s="846" t="str">
        <f>IFERROR(IF($O345&gt;=1,VLOOKUP($B345,'R-6'!$G$8:$AL$1008,6,0),""),"")</f>
        <v/>
      </c>
      <c r="W345" s="897"/>
      <c r="X345" s="897"/>
      <c r="Y345" s="884" t="str">
        <f>IFERROR(IF($O345&gt;=1,VLOOKUP($B345,'R-6'!$G$8:$AL$1008,8,0),""),"")</f>
        <v/>
      </c>
      <c r="Z345" s="898"/>
      <c r="AA345" s="544" t="str">
        <f>IFERROR(IF($O345&gt;=1,VLOOKUP($B345,'R-6'!$G$8:$AL$1008,28,0),""),"")</f>
        <v/>
      </c>
      <c r="AB345" s="545"/>
      <c r="AC345" s="849"/>
      <c r="AD345" s="883"/>
      <c r="AE345" s="884"/>
      <c r="AF345" s="885"/>
      <c r="AG345" s="883"/>
      <c r="AH345" s="884"/>
      <c r="AI345" s="885"/>
      <c r="AJ345" s="241">
        <f t="shared" si="191"/>
        <v>0</v>
      </c>
      <c r="AK345" s="894">
        <f>IFERROR(IF($AJ345&gt;=1,VLOOKUP($C345,'R-7'!$H$9:$AD$1008,2,0),0),0)</f>
        <v>0</v>
      </c>
      <c r="AL345" s="895"/>
      <c r="AM345" s="896"/>
      <c r="AN345" s="846" t="str">
        <f>IFERROR(IF($AJ345&gt;=1,VLOOKUP($C345,'R-7'!$H$9:$AD$1008,4,0),""),"")</f>
        <v/>
      </c>
      <c r="AO345" s="847"/>
      <c r="AP345" s="848"/>
      <c r="AQ345" s="241" t="str">
        <f>IFERROR(IF($AJ345&gt;=1,VLOOKUP($C345,'R-7'!$H$9:$AD$1008,6,0),""),"")</f>
        <v/>
      </c>
      <c r="AR345" s="883" t="str">
        <f>IFERROR(IF($AJ345&gt;=1,VLOOKUP($C345,'R-7'!$H$9:$AD$1008,7,0),""),"")</f>
        <v/>
      </c>
      <c r="AS345" s="885"/>
      <c r="AT345" s="846" t="str">
        <f>IFERROR(IF($AJ345&gt;=1,VLOOKUP($C345,'R-7'!$H$9:$AD$1008,9,0),""),"")</f>
        <v/>
      </c>
      <c r="AU345" s="847"/>
      <c r="AV345" s="848"/>
      <c r="AW345" s="844" t="str">
        <f>IFERROR(IF($AJ345&gt;=1,VLOOKUP($C345,'R-7'!$H$9:$AD$1008,14,0),""),"")</f>
        <v/>
      </c>
      <c r="AX345" s="844"/>
      <c r="AY345" s="844"/>
      <c r="AZ345" s="844"/>
      <c r="BA345" s="844"/>
      <c r="BB345" s="844"/>
      <c r="BC345" s="844"/>
      <c r="BD345" s="844"/>
      <c r="BE345" s="241">
        <f t="shared" si="192"/>
        <v>0</v>
      </c>
      <c r="BF345" s="845">
        <f>IFERROR(IF($BE345&gt;=1,VLOOKUP($D345,'R-8'!$G$13:$AG$1012,2,0),0),0)</f>
        <v>0</v>
      </c>
      <c r="BG345" s="845"/>
      <c r="BH345" s="845"/>
      <c r="BI345" s="846" t="str">
        <f>IFERROR(IF($BE345&gt;=1,VLOOKUP($D345,'R-8'!$G$13:$AG$1012,3,0),""),"")</f>
        <v/>
      </c>
      <c r="BJ345" s="847"/>
      <c r="BK345" s="847"/>
      <c r="BL345" s="848"/>
      <c r="BM345" s="844" t="str">
        <f>IFERROR(IF($BE345&gt;=1,VLOOKUP($D345,'R-8'!$G$13:$AG$1012,5,0),""),"")</f>
        <v/>
      </c>
      <c r="BN345" s="844"/>
      <c r="BO345" s="844" t="str">
        <f>IFERROR(IF($BE345&gt;=1,VLOOKUP($D345,'R-8'!$G$13:$AG$1012,6,0),""),"")</f>
        <v/>
      </c>
      <c r="BP345" s="844"/>
      <c r="BQ345" s="846" t="str">
        <f>IFERROR(IF($BE345&gt;=1,VLOOKUP($D345,'R-8'!$G$13:$AG$1012,2,0),""),"")</f>
        <v/>
      </c>
      <c r="BR345" s="847"/>
      <c r="BS345" s="848"/>
      <c r="BT345" s="844"/>
      <c r="BU345" s="844"/>
      <c r="BV345" s="844"/>
      <c r="BW345" s="844"/>
      <c r="BX345" s="844"/>
      <c r="BY345" s="844"/>
      <c r="BZ345" s="241">
        <f t="shared" si="193"/>
        <v>0</v>
      </c>
      <c r="CA345" s="845">
        <f>IFERROR(IF($BZ345&gt;=1,VLOOKUP($E345,'R-8क'!$G$10:$AA$1009,2,0),0),0)</f>
        <v>0</v>
      </c>
      <c r="CB345" s="845"/>
      <c r="CC345" s="845"/>
      <c r="CD345" s="846" t="str">
        <f>IFERROR(IF($BZ345&gt;=1,VLOOKUP($E345,'R-8क'!$G$10:$AA$1009,3,0),""),"")</f>
        <v/>
      </c>
      <c r="CE345" s="847"/>
      <c r="CF345" s="848"/>
      <c r="CG345" s="846" t="str">
        <f>IFERROR(IF($BZ345&gt;=1,VLOOKUP($E345,'R-8क'!$G$10:$AA$1009,4,0),""),"")</f>
        <v/>
      </c>
      <c r="CH345" s="847"/>
      <c r="CI345" s="847"/>
      <c r="CJ345" s="848"/>
      <c r="CK345" s="242" t="str">
        <f>IFERROR(IF($BZ345&gt;=1,VLOOKUP($E345,'R-8क'!$G$10:$AA$1009,6,0),""),"")</f>
        <v/>
      </c>
      <c r="CL345" s="243" t="str">
        <f>IFERROR(IF($BZ345&gt;=1,VLOOKUP($E345,'R-8क'!$G$10:$AA$1009,7,0),""),"")</f>
        <v/>
      </c>
      <c r="CM345" s="544" t="str">
        <f>IFERROR(IF($BZ345&gt;=1,VLOOKUP($E345,'R-8क'!$G$10:$AA$1009,8,0),""),"")</f>
        <v/>
      </c>
      <c r="CN345" s="545"/>
      <c r="CO345" s="849"/>
      <c r="CP345" s="850" t="str">
        <f>IFERROR(IF($BZ345&gt;=1,VLOOKUP($E345,'R-8क'!$G$10:$AA$1009,16,0),""),"")</f>
        <v/>
      </c>
      <c r="CQ345" s="850"/>
      <c r="CR345" s="850"/>
      <c r="CS345" s="851"/>
      <c r="CT345" s="851"/>
      <c r="CU345" s="31"/>
      <c r="CV345" s="31"/>
      <c r="CW345" s="31"/>
      <c r="CX345" s="31"/>
      <c r="CY345" s="31"/>
      <c r="CZ345" s="31"/>
      <c r="DA345" s="31"/>
      <c r="DB345" s="31"/>
      <c r="DC345" s="31"/>
      <c r="DD345" s="31"/>
      <c r="DE345" s="31"/>
      <c r="DF345" s="31"/>
      <c r="DG345" s="31"/>
      <c r="DH345" s="31"/>
      <c r="DI345" s="31"/>
      <c r="DJ345" s="31"/>
      <c r="DK345" s="31"/>
      <c r="DL345" s="31"/>
      <c r="DM345" s="31"/>
      <c r="DN345" s="31"/>
      <c r="DO345" s="31"/>
    </row>
    <row r="346" spans="1:119" ht="24" customHeight="1" x14ac:dyDescent="0.25">
      <c r="A346" s="4">
        <f t="shared" si="189"/>
        <v>178</v>
      </c>
      <c r="B346" s="4">
        <f>IFERROR(IF($A$5&gt;=A346,SMALL('R-6'!$F$8:$F$1008,$A$6+A346),0),0)</f>
        <v>0</v>
      </c>
      <c r="C346" s="4">
        <f>IFERROR(IF(B$5&gt;=$A346,SMALL('R-7'!$G$9:$G$1008,B$6+$A346),0),0)</f>
        <v>0</v>
      </c>
      <c r="D346" s="4">
        <f>IFERROR(IF(C$5&gt;=$A346,SMALL('R-8'!$F$13:$F$1012,C$6+$A346),0),0)</f>
        <v>0</v>
      </c>
      <c r="E346" s="4">
        <f>IFERROR(IF(D$5&gt;=$A346,SMALL('R-8क'!$F$10:$F$1009,D$6+$A346),0),0)</f>
        <v>0</v>
      </c>
      <c r="F346" s="4">
        <f t="shared" si="194"/>
        <v>0</v>
      </c>
      <c r="G346" s="4">
        <f t="shared" si="186"/>
        <v>0</v>
      </c>
      <c r="H346" s="4">
        <f t="shared" si="187"/>
        <v>0</v>
      </c>
      <c r="I346" s="4">
        <f t="shared" si="188"/>
        <v>0</v>
      </c>
      <c r="O346" s="241">
        <f t="shared" si="190"/>
        <v>0</v>
      </c>
      <c r="P346" s="894">
        <f>IFERROR(IF($O346&gt;=1,VLOOKUP($B346,'R-6'!$G$8:$AL$1008,2,0),0),0)</f>
        <v>0</v>
      </c>
      <c r="Q346" s="895"/>
      <c r="R346" s="896"/>
      <c r="S346" s="846" t="str">
        <f>IFERROR(IF($O346&gt;=1,VLOOKUP($B346,'R-6'!$G$8:$AL$1008,4,0),""),"")</f>
        <v/>
      </c>
      <c r="T346" s="847"/>
      <c r="U346" s="848"/>
      <c r="V346" s="846" t="str">
        <f>IFERROR(IF($O346&gt;=1,VLOOKUP($B346,'R-6'!$G$8:$AL$1008,6,0),""),"")</f>
        <v/>
      </c>
      <c r="W346" s="897"/>
      <c r="X346" s="897"/>
      <c r="Y346" s="884" t="str">
        <f>IFERROR(IF($O346&gt;=1,VLOOKUP($B346,'R-6'!$G$8:$AL$1008,8,0),""),"")</f>
        <v/>
      </c>
      <c r="Z346" s="898"/>
      <c r="AA346" s="544" t="str">
        <f>IFERROR(IF($O346&gt;=1,VLOOKUP($B346,'R-6'!$G$8:$AL$1008,28,0),""),"")</f>
        <v/>
      </c>
      <c r="AB346" s="545"/>
      <c r="AC346" s="849"/>
      <c r="AD346" s="883"/>
      <c r="AE346" s="884"/>
      <c r="AF346" s="885"/>
      <c r="AG346" s="883"/>
      <c r="AH346" s="884"/>
      <c r="AI346" s="885"/>
      <c r="AJ346" s="241">
        <f t="shared" si="191"/>
        <v>0</v>
      </c>
      <c r="AK346" s="894">
        <f>IFERROR(IF($AJ346&gt;=1,VLOOKUP($C346,'R-7'!$H$9:$AD$1008,2,0),0),0)</f>
        <v>0</v>
      </c>
      <c r="AL346" s="895"/>
      <c r="AM346" s="896"/>
      <c r="AN346" s="846" t="str">
        <f>IFERROR(IF($AJ346&gt;=1,VLOOKUP($C346,'R-7'!$H$9:$AD$1008,4,0),""),"")</f>
        <v/>
      </c>
      <c r="AO346" s="847"/>
      <c r="AP346" s="848"/>
      <c r="AQ346" s="241" t="str">
        <f>IFERROR(IF($AJ346&gt;=1,VLOOKUP($C346,'R-7'!$H$9:$AD$1008,6,0),""),"")</f>
        <v/>
      </c>
      <c r="AR346" s="883" t="str">
        <f>IFERROR(IF($AJ346&gt;=1,VLOOKUP($C346,'R-7'!$H$9:$AD$1008,7,0),""),"")</f>
        <v/>
      </c>
      <c r="AS346" s="885"/>
      <c r="AT346" s="846" t="str">
        <f>IFERROR(IF($AJ346&gt;=1,VLOOKUP($C346,'R-7'!$H$9:$AD$1008,9,0),""),"")</f>
        <v/>
      </c>
      <c r="AU346" s="847"/>
      <c r="AV346" s="848"/>
      <c r="AW346" s="844" t="str">
        <f>IFERROR(IF($AJ346&gt;=1,VLOOKUP($C346,'R-7'!$H$9:$AD$1008,14,0),""),"")</f>
        <v/>
      </c>
      <c r="AX346" s="844"/>
      <c r="AY346" s="844"/>
      <c r="AZ346" s="844"/>
      <c r="BA346" s="844"/>
      <c r="BB346" s="844"/>
      <c r="BC346" s="844"/>
      <c r="BD346" s="844"/>
      <c r="BE346" s="241">
        <f t="shared" si="192"/>
        <v>0</v>
      </c>
      <c r="BF346" s="845">
        <f>IFERROR(IF($BE346&gt;=1,VLOOKUP($D346,'R-8'!$G$13:$AG$1012,2,0),0),0)</f>
        <v>0</v>
      </c>
      <c r="BG346" s="845"/>
      <c r="BH346" s="845"/>
      <c r="BI346" s="846" t="str">
        <f>IFERROR(IF($BE346&gt;=1,VLOOKUP($D346,'R-8'!$G$13:$AG$1012,3,0),""),"")</f>
        <v/>
      </c>
      <c r="BJ346" s="847"/>
      <c r="BK346" s="847"/>
      <c r="BL346" s="848"/>
      <c r="BM346" s="844" t="str">
        <f>IFERROR(IF($BE346&gt;=1,VLOOKUP($D346,'R-8'!$G$13:$AG$1012,5,0),""),"")</f>
        <v/>
      </c>
      <c r="BN346" s="844"/>
      <c r="BO346" s="844" t="str">
        <f>IFERROR(IF($BE346&gt;=1,VLOOKUP($D346,'R-8'!$G$13:$AG$1012,6,0),""),"")</f>
        <v/>
      </c>
      <c r="BP346" s="844"/>
      <c r="BQ346" s="846" t="str">
        <f>IFERROR(IF($BE346&gt;=1,VLOOKUP($D346,'R-8'!$G$13:$AG$1012,2,0),""),"")</f>
        <v/>
      </c>
      <c r="BR346" s="847"/>
      <c r="BS346" s="848"/>
      <c r="BT346" s="844"/>
      <c r="BU346" s="844"/>
      <c r="BV346" s="844"/>
      <c r="BW346" s="844"/>
      <c r="BX346" s="844"/>
      <c r="BY346" s="844"/>
      <c r="BZ346" s="241">
        <f t="shared" si="193"/>
        <v>0</v>
      </c>
      <c r="CA346" s="845">
        <f>IFERROR(IF($BZ346&gt;=1,VLOOKUP($E346,'R-8क'!$G$10:$AA$1009,2,0),0),0)</f>
        <v>0</v>
      </c>
      <c r="CB346" s="845"/>
      <c r="CC346" s="845"/>
      <c r="CD346" s="846" t="str">
        <f>IFERROR(IF($BZ346&gt;=1,VLOOKUP($E346,'R-8क'!$G$10:$AA$1009,3,0),""),"")</f>
        <v/>
      </c>
      <c r="CE346" s="847"/>
      <c r="CF346" s="848"/>
      <c r="CG346" s="846" t="str">
        <f>IFERROR(IF($BZ346&gt;=1,VLOOKUP($E346,'R-8क'!$G$10:$AA$1009,4,0),""),"")</f>
        <v/>
      </c>
      <c r="CH346" s="847"/>
      <c r="CI346" s="847"/>
      <c r="CJ346" s="848"/>
      <c r="CK346" s="242" t="str">
        <f>IFERROR(IF($BZ346&gt;=1,VLOOKUP($E346,'R-8क'!$G$10:$AA$1009,6,0),""),"")</f>
        <v/>
      </c>
      <c r="CL346" s="243" t="str">
        <f>IFERROR(IF($BZ346&gt;=1,VLOOKUP($E346,'R-8क'!$G$10:$AA$1009,7,0),""),"")</f>
        <v/>
      </c>
      <c r="CM346" s="544" t="str">
        <f>IFERROR(IF($BZ346&gt;=1,VLOOKUP($E346,'R-8क'!$G$10:$AA$1009,8,0),""),"")</f>
        <v/>
      </c>
      <c r="CN346" s="545"/>
      <c r="CO346" s="849"/>
      <c r="CP346" s="850" t="str">
        <f>IFERROR(IF($BZ346&gt;=1,VLOOKUP($E346,'R-8क'!$G$10:$AA$1009,16,0),""),"")</f>
        <v/>
      </c>
      <c r="CQ346" s="850"/>
      <c r="CR346" s="850"/>
      <c r="CS346" s="851"/>
      <c r="CT346" s="851"/>
      <c r="CU346" s="31"/>
      <c r="CV346" s="31"/>
      <c r="CW346" s="31"/>
      <c r="CX346" s="31"/>
      <c r="CY346" s="31"/>
      <c r="CZ346" s="31"/>
      <c r="DA346" s="31"/>
      <c r="DB346" s="31"/>
      <c r="DC346" s="31"/>
      <c r="DD346" s="31"/>
      <c r="DE346" s="31"/>
      <c r="DF346" s="31"/>
      <c r="DG346" s="31"/>
      <c r="DH346" s="31"/>
      <c r="DI346" s="31"/>
      <c r="DJ346" s="31"/>
      <c r="DK346" s="31"/>
      <c r="DL346" s="31"/>
      <c r="DM346" s="31"/>
      <c r="DN346" s="31"/>
      <c r="DO346" s="31"/>
    </row>
    <row r="347" spans="1:119" ht="24" customHeight="1" x14ac:dyDescent="0.25">
      <c r="A347" s="4">
        <f t="shared" si="189"/>
        <v>179</v>
      </c>
      <c r="B347" s="4">
        <f>IFERROR(IF($A$5&gt;=A347,SMALL('R-6'!$F$8:$F$1008,$A$6+A347),0),0)</f>
        <v>0</v>
      </c>
      <c r="C347" s="4">
        <f>IFERROR(IF(B$5&gt;=$A347,SMALL('R-7'!$G$9:$G$1008,B$6+$A347),0),0)</f>
        <v>0</v>
      </c>
      <c r="D347" s="4">
        <f>IFERROR(IF(C$5&gt;=$A347,SMALL('R-8'!$F$13:$F$1012,C$6+$A347),0),0)</f>
        <v>0</v>
      </c>
      <c r="E347" s="4">
        <f>IFERROR(IF(D$5&gt;=$A347,SMALL('R-8क'!$F$10:$F$1009,D$6+$A347),0),0)</f>
        <v>0</v>
      </c>
      <c r="F347" s="4">
        <f t="shared" si="194"/>
        <v>0</v>
      </c>
      <c r="G347" s="4">
        <f t="shared" si="186"/>
        <v>0</v>
      </c>
      <c r="H347" s="4">
        <f t="shared" si="187"/>
        <v>0</v>
      </c>
      <c r="I347" s="4">
        <f t="shared" si="188"/>
        <v>0</v>
      </c>
      <c r="O347" s="241">
        <f t="shared" si="190"/>
        <v>0</v>
      </c>
      <c r="P347" s="894">
        <f>IFERROR(IF($O347&gt;=1,VLOOKUP($B347,'R-6'!$G$8:$AL$1008,2,0),0),0)</f>
        <v>0</v>
      </c>
      <c r="Q347" s="895"/>
      <c r="R347" s="896"/>
      <c r="S347" s="846" t="str">
        <f>IFERROR(IF($O347&gt;=1,VLOOKUP($B347,'R-6'!$G$8:$AL$1008,4,0),""),"")</f>
        <v/>
      </c>
      <c r="T347" s="847"/>
      <c r="U347" s="848"/>
      <c r="V347" s="846" t="str">
        <f>IFERROR(IF($O347&gt;=1,VLOOKUP($B347,'R-6'!$G$8:$AL$1008,6,0),""),"")</f>
        <v/>
      </c>
      <c r="W347" s="897"/>
      <c r="X347" s="897"/>
      <c r="Y347" s="884" t="str">
        <f>IFERROR(IF($O347&gt;=1,VLOOKUP($B347,'R-6'!$G$8:$AL$1008,8,0),""),"")</f>
        <v/>
      </c>
      <c r="Z347" s="898"/>
      <c r="AA347" s="544" t="str">
        <f>IFERROR(IF($O347&gt;=1,VLOOKUP($B347,'R-6'!$G$8:$AL$1008,28,0),""),"")</f>
        <v/>
      </c>
      <c r="AB347" s="545"/>
      <c r="AC347" s="849"/>
      <c r="AD347" s="883"/>
      <c r="AE347" s="884"/>
      <c r="AF347" s="885"/>
      <c r="AG347" s="883"/>
      <c r="AH347" s="884"/>
      <c r="AI347" s="885"/>
      <c r="AJ347" s="241">
        <f t="shared" si="191"/>
        <v>0</v>
      </c>
      <c r="AK347" s="894">
        <f>IFERROR(IF($AJ347&gt;=1,VLOOKUP($C347,'R-7'!$H$9:$AD$1008,2,0),0),0)</f>
        <v>0</v>
      </c>
      <c r="AL347" s="895"/>
      <c r="AM347" s="896"/>
      <c r="AN347" s="846" t="str">
        <f>IFERROR(IF($AJ347&gt;=1,VLOOKUP($C347,'R-7'!$H$9:$AD$1008,4,0),""),"")</f>
        <v/>
      </c>
      <c r="AO347" s="847"/>
      <c r="AP347" s="848"/>
      <c r="AQ347" s="241" t="str">
        <f>IFERROR(IF($AJ347&gt;=1,VLOOKUP($C347,'R-7'!$H$9:$AD$1008,6,0),""),"")</f>
        <v/>
      </c>
      <c r="AR347" s="883" t="str">
        <f>IFERROR(IF($AJ347&gt;=1,VLOOKUP($C347,'R-7'!$H$9:$AD$1008,7,0),""),"")</f>
        <v/>
      </c>
      <c r="AS347" s="885"/>
      <c r="AT347" s="846" t="str">
        <f>IFERROR(IF($AJ347&gt;=1,VLOOKUP($C347,'R-7'!$H$9:$AD$1008,9,0),""),"")</f>
        <v/>
      </c>
      <c r="AU347" s="847"/>
      <c r="AV347" s="848"/>
      <c r="AW347" s="844" t="str">
        <f>IFERROR(IF($AJ347&gt;=1,VLOOKUP($C347,'R-7'!$H$9:$AD$1008,14,0),""),"")</f>
        <v/>
      </c>
      <c r="AX347" s="844"/>
      <c r="AY347" s="844"/>
      <c r="AZ347" s="844"/>
      <c r="BA347" s="844"/>
      <c r="BB347" s="844"/>
      <c r="BC347" s="844"/>
      <c r="BD347" s="844"/>
      <c r="BE347" s="241">
        <f t="shared" si="192"/>
        <v>0</v>
      </c>
      <c r="BF347" s="845">
        <f>IFERROR(IF($BE347&gt;=1,VLOOKUP($D347,'R-8'!$G$13:$AG$1012,2,0),0),0)</f>
        <v>0</v>
      </c>
      <c r="BG347" s="845"/>
      <c r="BH347" s="845"/>
      <c r="BI347" s="846" t="str">
        <f>IFERROR(IF($BE347&gt;=1,VLOOKUP($D347,'R-8'!$G$13:$AG$1012,3,0),""),"")</f>
        <v/>
      </c>
      <c r="BJ347" s="847"/>
      <c r="BK347" s="847"/>
      <c r="BL347" s="848"/>
      <c r="BM347" s="844" t="str">
        <f>IFERROR(IF($BE347&gt;=1,VLOOKUP($D347,'R-8'!$G$13:$AG$1012,5,0),""),"")</f>
        <v/>
      </c>
      <c r="BN347" s="844"/>
      <c r="BO347" s="844" t="str">
        <f>IFERROR(IF($BE347&gt;=1,VLOOKUP($D347,'R-8'!$G$13:$AG$1012,6,0),""),"")</f>
        <v/>
      </c>
      <c r="BP347" s="844"/>
      <c r="BQ347" s="846" t="str">
        <f>IFERROR(IF($BE347&gt;=1,VLOOKUP($D347,'R-8'!$G$13:$AG$1012,2,0),""),"")</f>
        <v/>
      </c>
      <c r="BR347" s="847"/>
      <c r="BS347" s="848"/>
      <c r="BT347" s="844"/>
      <c r="BU347" s="844"/>
      <c r="BV347" s="844"/>
      <c r="BW347" s="844"/>
      <c r="BX347" s="844"/>
      <c r="BY347" s="844"/>
      <c r="BZ347" s="241">
        <f t="shared" si="193"/>
        <v>0</v>
      </c>
      <c r="CA347" s="845">
        <f>IFERROR(IF($BZ347&gt;=1,VLOOKUP($E347,'R-8क'!$G$10:$AA$1009,2,0),0),0)</f>
        <v>0</v>
      </c>
      <c r="CB347" s="845"/>
      <c r="CC347" s="845"/>
      <c r="CD347" s="846" t="str">
        <f>IFERROR(IF($BZ347&gt;=1,VLOOKUP($E347,'R-8क'!$G$10:$AA$1009,3,0),""),"")</f>
        <v/>
      </c>
      <c r="CE347" s="847"/>
      <c r="CF347" s="848"/>
      <c r="CG347" s="846" t="str">
        <f>IFERROR(IF($BZ347&gt;=1,VLOOKUP($E347,'R-8क'!$G$10:$AA$1009,4,0),""),"")</f>
        <v/>
      </c>
      <c r="CH347" s="847"/>
      <c r="CI347" s="847"/>
      <c r="CJ347" s="848"/>
      <c r="CK347" s="242" t="str">
        <f>IFERROR(IF($BZ347&gt;=1,VLOOKUP($E347,'R-8क'!$G$10:$AA$1009,6,0),""),"")</f>
        <v/>
      </c>
      <c r="CL347" s="243" t="str">
        <f>IFERROR(IF($BZ347&gt;=1,VLOOKUP($E347,'R-8क'!$G$10:$AA$1009,7,0),""),"")</f>
        <v/>
      </c>
      <c r="CM347" s="544" t="str">
        <f>IFERROR(IF($BZ347&gt;=1,VLOOKUP($E347,'R-8क'!$G$10:$AA$1009,8,0),""),"")</f>
        <v/>
      </c>
      <c r="CN347" s="545"/>
      <c r="CO347" s="849"/>
      <c r="CP347" s="850" t="str">
        <f>IFERROR(IF($BZ347&gt;=1,VLOOKUP($E347,'R-8क'!$G$10:$AA$1009,16,0),""),"")</f>
        <v/>
      </c>
      <c r="CQ347" s="850"/>
      <c r="CR347" s="850"/>
      <c r="CS347" s="851"/>
      <c r="CT347" s="851"/>
      <c r="CU347" s="31"/>
      <c r="CV347" s="31"/>
      <c r="CW347" s="31"/>
      <c r="CX347" s="31"/>
      <c r="CY347" s="31"/>
      <c r="CZ347" s="31"/>
      <c r="DA347" s="31"/>
      <c r="DB347" s="31"/>
      <c r="DC347" s="31"/>
      <c r="DD347" s="31"/>
      <c r="DE347" s="31"/>
      <c r="DF347" s="31"/>
      <c r="DG347" s="31"/>
      <c r="DH347" s="31"/>
      <c r="DI347" s="31"/>
      <c r="DJ347" s="31"/>
      <c r="DK347" s="31"/>
      <c r="DL347" s="31"/>
      <c r="DM347" s="31"/>
      <c r="DN347" s="31"/>
      <c r="DO347" s="31"/>
    </row>
    <row r="348" spans="1:119" ht="24" customHeight="1" x14ac:dyDescent="0.25">
      <c r="A348" s="4">
        <f t="shared" si="189"/>
        <v>180</v>
      </c>
      <c r="B348" s="4">
        <f>IFERROR(IF($A$5&gt;=A348,SMALL('R-6'!$F$8:$F$1008,$A$6+A348),0),0)</f>
        <v>0</v>
      </c>
      <c r="C348" s="4">
        <f>IFERROR(IF(B$5&gt;=$A348,SMALL('R-7'!$G$9:$G$1008,B$6+$A348),0),0)</f>
        <v>0</v>
      </c>
      <c r="D348" s="4">
        <f>IFERROR(IF(C$5&gt;=$A348,SMALL('R-8'!$F$13:$F$1012,C$6+$A348),0),0)</f>
        <v>0</v>
      </c>
      <c r="E348" s="4">
        <f>IFERROR(IF(D$5&gt;=$A348,SMALL('R-8क'!$F$10:$F$1009,D$6+$A348),0),0)</f>
        <v>0</v>
      </c>
      <c r="F348" s="4">
        <f t="shared" si="194"/>
        <v>0</v>
      </c>
      <c r="G348" s="4">
        <f t="shared" si="186"/>
        <v>0</v>
      </c>
      <c r="H348" s="4">
        <f t="shared" si="187"/>
        <v>0</v>
      </c>
      <c r="I348" s="4">
        <f t="shared" si="188"/>
        <v>0</v>
      </c>
      <c r="O348" s="241">
        <f t="shared" si="190"/>
        <v>0</v>
      </c>
      <c r="P348" s="894">
        <f>IFERROR(IF($O348&gt;=1,VLOOKUP($B348,'R-6'!$G$8:$AL$1008,2,0),0),0)</f>
        <v>0</v>
      </c>
      <c r="Q348" s="895"/>
      <c r="R348" s="896"/>
      <c r="S348" s="846" t="str">
        <f>IFERROR(IF($O348&gt;=1,VLOOKUP($B348,'R-6'!$G$8:$AL$1008,4,0),""),"")</f>
        <v/>
      </c>
      <c r="T348" s="847"/>
      <c r="U348" s="848"/>
      <c r="V348" s="846" t="str">
        <f>IFERROR(IF($O348&gt;=1,VLOOKUP($B348,'R-6'!$G$8:$AL$1008,6,0),""),"")</f>
        <v/>
      </c>
      <c r="W348" s="897"/>
      <c r="X348" s="897"/>
      <c r="Y348" s="884" t="str">
        <f>IFERROR(IF($O348&gt;=1,VLOOKUP($B348,'R-6'!$G$8:$AL$1008,8,0),""),"")</f>
        <v/>
      </c>
      <c r="Z348" s="898"/>
      <c r="AA348" s="544" t="str">
        <f>IFERROR(IF($O348&gt;=1,VLOOKUP($B348,'R-6'!$G$8:$AL$1008,28,0),""),"")</f>
        <v/>
      </c>
      <c r="AB348" s="545"/>
      <c r="AC348" s="849"/>
      <c r="AD348" s="883"/>
      <c r="AE348" s="884"/>
      <c r="AF348" s="885"/>
      <c r="AG348" s="883"/>
      <c r="AH348" s="884"/>
      <c r="AI348" s="885"/>
      <c r="AJ348" s="241">
        <f t="shared" si="191"/>
        <v>0</v>
      </c>
      <c r="AK348" s="894">
        <f>IFERROR(IF($AJ348&gt;=1,VLOOKUP($C348,'R-7'!$H$9:$AD$1008,2,0),0),0)</f>
        <v>0</v>
      </c>
      <c r="AL348" s="895"/>
      <c r="AM348" s="896"/>
      <c r="AN348" s="846" t="str">
        <f>IFERROR(IF($AJ348&gt;=1,VLOOKUP($C348,'R-7'!$H$9:$AD$1008,4,0),""),"")</f>
        <v/>
      </c>
      <c r="AO348" s="847"/>
      <c r="AP348" s="848"/>
      <c r="AQ348" s="241" t="str">
        <f>IFERROR(IF($AJ348&gt;=1,VLOOKUP($C348,'R-7'!$H$9:$AD$1008,6,0),""),"")</f>
        <v/>
      </c>
      <c r="AR348" s="883" t="str">
        <f>IFERROR(IF($AJ348&gt;=1,VLOOKUP($C348,'R-7'!$H$9:$AD$1008,7,0),""),"")</f>
        <v/>
      </c>
      <c r="AS348" s="885"/>
      <c r="AT348" s="846" t="str">
        <f>IFERROR(IF($AJ348&gt;=1,VLOOKUP($C348,'R-7'!$H$9:$AD$1008,9,0),""),"")</f>
        <v/>
      </c>
      <c r="AU348" s="847"/>
      <c r="AV348" s="848"/>
      <c r="AW348" s="844" t="str">
        <f>IFERROR(IF($AJ348&gt;=1,VLOOKUP($C348,'R-7'!$H$9:$AD$1008,14,0),""),"")</f>
        <v/>
      </c>
      <c r="AX348" s="844"/>
      <c r="AY348" s="844"/>
      <c r="AZ348" s="844"/>
      <c r="BA348" s="844"/>
      <c r="BB348" s="844"/>
      <c r="BC348" s="844"/>
      <c r="BD348" s="844"/>
      <c r="BE348" s="241">
        <f t="shared" si="192"/>
        <v>0</v>
      </c>
      <c r="BF348" s="845">
        <f>IFERROR(IF($BE348&gt;=1,VLOOKUP($D348,'R-8'!$G$13:$AG$1012,2,0),0),0)</f>
        <v>0</v>
      </c>
      <c r="BG348" s="845"/>
      <c r="BH348" s="845"/>
      <c r="BI348" s="846" t="str">
        <f>IFERROR(IF($BE348&gt;=1,VLOOKUP($D348,'R-8'!$G$13:$AG$1012,3,0),""),"")</f>
        <v/>
      </c>
      <c r="BJ348" s="847"/>
      <c r="BK348" s="847"/>
      <c r="BL348" s="848"/>
      <c r="BM348" s="844" t="str">
        <f>IFERROR(IF($BE348&gt;=1,VLOOKUP($D348,'R-8'!$G$13:$AG$1012,5,0),""),"")</f>
        <v/>
      </c>
      <c r="BN348" s="844"/>
      <c r="BO348" s="844" t="str">
        <f>IFERROR(IF($BE348&gt;=1,VLOOKUP($D348,'R-8'!$G$13:$AG$1012,6,0),""),"")</f>
        <v/>
      </c>
      <c r="BP348" s="844"/>
      <c r="BQ348" s="846" t="str">
        <f>IFERROR(IF($BE348&gt;=1,VLOOKUP($D348,'R-8'!$G$13:$AG$1012,2,0),""),"")</f>
        <v/>
      </c>
      <c r="BR348" s="847"/>
      <c r="BS348" s="848"/>
      <c r="BT348" s="844"/>
      <c r="BU348" s="844"/>
      <c r="BV348" s="844"/>
      <c r="BW348" s="844"/>
      <c r="BX348" s="844"/>
      <c r="BY348" s="844"/>
      <c r="BZ348" s="241">
        <f t="shared" si="193"/>
        <v>0</v>
      </c>
      <c r="CA348" s="845">
        <f>IFERROR(IF($BZ348&gt;=1,VLOOKUP($E348,'R-8क'!$G$10:$AA$1009,2,0),0),0)</f>
        <v>0</v>
      </c>
      <c r="CB348" s="845"/>
      <c r="CC348" s="845"/>
      <c r="CD348" s="846" t="str">
        <f>IFERROR(IF($BZ348&gt;=1,VLOOKUP($E348,'R-8क'!$G$10:$AA$1009,3,0),""),"")</f>
        <v/>
      </c>
      <c r="CE348" s="847"/>
      <c r="CF348" s="848"/>
      <c r="CG348" s="846" t="str">
        <f>IFERROR(IF($BZ348&gt;=1,VLOOKUP($E348,'R-8क'!$G$10:$AA$1009,4,0),""),"")</f>
        <v/>
      </c>
      <c r="CH348" s="847"/>
      <c r="CI348" s="847"/>
      <c r="CJ348" s="848"/>
      <c r="CK348" s="242" t="str">
        <f>IFERROR(IF($BZ348&gt;=1,VLOOKUP($E348,'R-8क'!$G$10:$AA$1009,6,0),""),"")</f>
        <v/>
      </c>
      <c r="CL348" s="243" t="str">
        <f>IFERROR(IF($BZ348&gt;=1,VLOOKUP($E348,'R-8क'!$G$10:$AA$1009,7,0),""),"")</f>
        <v/>
      </c>
      <c r="CM348" s="544" t="str">
        <f>IFERROR(IF($BZ348&gt;=1,VLOOKUP($E348,'R-8क'!$G$10:$AA$1009,8,0),""),"")</f>
        <v/>
      </c>
      <c r="CN348" s="545"/>
      <c r="CO348" s="849"/>
      <c r="CP348" s="850" t="str">
        <f>IFERROR(IF($BZ348&gt;=1,VLOOKUP($E348,'R-8क'!$G$10:$AA$1009,16,0),""),"")</f>
        <v/>
      </c>
      <c r="CQ348" s="850"/>
      <c r="CR348" s="850"/>
      <c r="CS348" s="851"/>
      <c r="CT348" s="851"/>
      <c r="CU348" s="31"/>
      <c r="CV348" s="31"/>
      <c r="CW348" s="31"/>
      <c r="CX348" s="31"/>
      <c r="CY348" s="31"/>
      <c r="CZ348" s="31"/>
      <c r="DA348" s="31"/>
      <c r="DB348" s="31"/>
      <c r="DC348" s="31"/>
      <c r="DD348" s="31"/>
      <c r="DE348" s="31"/>
      <c r="DF348" s="31"/>
      <c r="DG348" s="31"/>
      <c r="DH348" s="31"/>
      <c r="DI348" s="31"/>
      <c r="DJ348" s="31"/>
      <c r="DK348" s="31"/>
      <c r="DL348" s="31"/>
      <c r="DM348" s="31"/>
      <c r="DN348" s="31"/>
      <c r="DO348" s="31"/>
    </row>
    <row r="349" spans="1:119" x14ac:dyDescent="0.25">
      <c r="F349" s="4">
        <f t="shared" si="194"/>
        <v>0</v>
      </c>
      <c r="G349" s="4">
        <f t="shared" si="186"/>
        <v>0</v>
      </c>
      <c r="H349" s="4">
        <f t="shared" si="187"/>
        <v>0</v>
      </c>
      <c r="I349" s="4">
        <f t="shared" si="188"/>
        <v>0</v>
      </c>
      <c r="O349" s="31"/>
      <c r="P349" s="31"/>
      <c r="Q349" s="31"/>
      <c r="R349" s="31"/>
      <c r="S349" s="31"/>
      <c r="T349" s="31"/>
      <c r="U349" s="31"/>
      <c r="V349" s="31"/>
      <c r="W349" s="31"/>
      <c r="X349" s="31"/>
      <c r="Y349" s="31"/>
      <c r="Z349" s="31"/>
      <c r="AA349" s="31"/>
      <c r="AB349" s="31"/>
      <c r="AC349" s="31"/>
      <c r="AD349" s="842" t="s">
        <v>361</v>
      </c>
      <c r="AE349" s="842"/>
      <c r="AF349" s="842"/>
      <c r="AG349" s="842" t="s">
        <v>362</v>
      </c>
      <c r="AH349" s="842"/>
      <c r="AI349" s="842"/>
      <c r="AJ349" s="31"/>
      <c r="AK349" s="31"/>
      <c r="AL349" s="31"/>
      <c r="AM349" s="31"/>
      <c r="AN349" s="31"/>
      <c r="AO349" s="31"/>
      <c r="AP349" s="31"/>
      <c r="AQ349" s="31"/>
      <c r="AR349" s="31"/>
      <c r="AS349" s="31"/>
      <c r="AT349" s="31"/>
      <c r="AU349" s="31"/>
      <c r="AV349" s="31"/>
      <c r="AW349" s="31"/>
      <c r="AX349" s="31"/>
      <c r="AY349" s="946" t="s">
        <v>361</v>
      </c>
      <c r="AZ349" s="946"/>
      <c r="BA349" s="946"/>
      <c r="BB349" s="946" t="s">
        <v>362</v>
      </c>
      <c r="BC349" s="946"/>
      <c r="BD349" s="946"/>
      <c r="BE349" s="31"/>
      <c r="BF349" s="31"/>
      <c r="BG349" s="31"/>
      <c r="BH349" s="31"/>
      <c r="BI349" s="31"/>
      <c r="BJ349" s="31"/>
      <c r="BK349" s="31"/>
      <c r="BL349" s="31"/>
      <c r="BM349" s="31"/>
      <c r="BN349" s="31"/>
      <c r="BO349" s="31"/>
      <c r="BP349" s="31"/>
      <c r="BQ349" s="31"/>
      <c r="BR349" s="31"/>
      <c r="BS349" s="31"/>
      <c r="BT349" s="946" t="s">
        <v>361</v>
      </c>
      <c r="BU349" s="946"/>
      <c r="BV349" s="946"/>
      <c r="BW349" s="946" t="s">
        <v>362</v>
      </c>
      <c r="BX349" s="946"/>
      <c r="BY349" s="946"/>
      <c r="BZ349" s="31"/>
      <c r="CA349" s="31"/>
      <c r="CB349" s="31"/>
      <c r="CC349" s="31"/>
      <c r="CD349" s="31"/>
      <c r="CE349" s="31"/>
      <c r="CF349" s="31"/>
      <c r="CG349" s="31"/>
      <c r="CH349" s="31"/>
      <c r="CI349" s="31"/>
      <c r="CJ349" s="31"/>
      <c r="CK349" s="31"/>
      <c r="CL349" s="31"/>
      <c r="CM349" s="31"/>
      <c r="CN349" s="31"/>
      <c r="CO349" s="946" t="s">
        <v>361</v>
      </c>
      <c r="CP349" s="946"/>
      <c r="CQ349" s="946"/>
      <c r="CR349" s="946" t="s">
        <v>362</v>
      </c>
      <c r="CS349" s="946"/>
      <c r="CT349" s="946"/>
      <c r="CU349" s="31"/>
      <c r="CV349" s="31"/>
      <c r="CW349" s="31"/>
      <c r="CX349" s="31"/>
      <c r="CY349" s="31"/>
      <c r="CZ349" s="31"/>
      <c r="DA349" s="31"/>
      <c r="DB349" s="31"/>
      <c r="DC349" s="31"/>
      <c r="DD349" s="31"/>
      <c r="DE349" s="31"/>
      <c r="DF349" s="31"/>
      <c r="DG349" s="31"/>
      <c r="DH349" s="31"/>
      <c r="DI349" s="31"/>
      <c r="DJ349" s="31"/>
      <c r="DK349" s="31"/>
      <c r="DL349" s="31"/>
      <c r="DM349" s="31"/>
      <c r="DN349" s="31"/>
      <c r="DO349" s="31"/>
    </row>
    <row r="350" spans="1:119" x14ac:dyDescent="0.25">
      <c r="F350" s="4">
        <f t="shared" si="194"/>
        <v>0</v>
      </c>
      <c r="G350" s="4">
        <f t="shared" si="186"/>
        <v>0</v>
      </c>
      <c r="H350" s="4">
        <f t="shared" si="187"/>
        <v>0</v>
      </c>
      <c r="I350" s="4">
        <f t="shared" si="188"/>
        <v>0</v>
      </c>
      <c r="O350" s="31"/>
      <c r="P350" s="31"/>
      <c r="Q350" s="31"/>
      <c r="R350" s="31"/>
      <c r="S350" s="31"/>
      <c r="T350" s="31"/>
      <c r="U350" s="31"/>
      <c r="V350" s="31"/>
      <c r="W350" s="31"/>
      <c r="X350" s="31"/>
      <c r="Y350" s="31"/>
      <c r="Z350" s="31"/>
      <c r="AA350" s="31"/>
      <c r="AB350" s="31"/>
      <c r="AC350" s="31"/>
      <c r="AD350" s="842"/>
      <c r="AE350" s="842"/>
      <c r="AF350" s="842"/>
      <c r="AG350" s="842"/>
      <c r="AH350" s="842"/>
      <c r="AI350" s="842"/>
      <c r="AJ350" s="31"/>
      <c r="AK350" s="31"/>
      <c r="AL350" s="31"/>
      <c r="AM350" s="31"/>
      <c r="AN350" s="31"/>
      <c r="AO350" s="31"/>
      <c r="AP350" s="31"/>
      <c r="AQ350" s="31"/>
      <c r="AR350" s="31"/>
      <c r="AS350" s="31"/>
      <c r="AT350" s="31"/>
      <c r="AU350" s="31"/>
      <c r="AV350" s="31"/>
      <c r="AW350" s="31"/>
      <c r="AX350" s="31"/>
      <c r="AY350" s="946"/>
      <c r="AZ350" s="946"/>
      <c r="BA350" s="946"/>
      <c r="BB350" s="946"/>
      <c r="BC350" s="946"/>
      <c r="BD350" s="946"/>
      <c r="BE350" s="31"/>
      <c r="BF350" s="31"/>
      <c r="BG350" s="31"/>
      <c r="BH350" s="31"/>
      <c r="BI350" s="31"/>
      <c r="BJ350" s="31"/>
      <c r="BK350" s="31"/>
      <c r="BL350" s="31"/>
      <c r="BM350" s="31"/>
      <c r="BN350" s="31"/>
      <c r="BO350" s="31"/>
      <c r="BP350" s="31"/>
      <c r="BQ350" s="31"/>
      <c r="BR350" s="31"/>
      <c r="BS350" s="31"/>
      <c r="BT350" s="946"/>
      <c r="BU350" s="946"/>
      <c r="BV350" s="946"/>
      <c r="BW350" s="946"/>
      <c r="BX350" s="946"/>
      <c r="BY350" s="946"/>
      <c r="BZ350" s="31"/>
      <c r="CA350" s="31"/>
      <c r="CB350" s="31"/>
      <c r="CC350" s="31"/>
      <c r="CD350" s="31"/>
      <c r="CE350" s="31"/>
      <c r="CF350" s="31"/>
      <c r="CG350" s="31"/>
      <c r="CH350" s="31"/>
      <c r="CI350" s="31"/>
      <c r="CJ350" s="31"/>
      <c r="CK350" s="31"/>
      <c r="CL350" s="31"/>
      <c r="CM350" s="31"/>
      <c r="CN350" s="31"/>
      <c r="CO350" s="946"/>
      <c r="CP350" s="946"/>
      <c r="CQ350" s="946"/>
      <c r="CR350" s="946"/>
      <c r="CS350" s="946"/>
      <c r="CT350" s="946"/>
      <c r="CU350" s="31"/>
      <c r="CV350" s="31"/>
      <c r="CW350" s="31"/>
      <c r="CX350" s="31"/>
      <c r="CY350" s="31"/>
      <c r="CZ350" s="31"/>
      <c r="DA350" s="31"/>
      <c r="DB350" s="31"/>
      <c r="DC350" s="31"/>
      <c r="DD350" s="31"/>
      <c r="DE350" s="31"/>
      <c r="DF350" s="31"/>
      <c r="DG350" s="31"/>
      <c r="DH350" s="31"/>
      <c r="DI350" s="31"/>
      <c r="DJ350" s="31"/>
      <c r="DK350" s="31"/>
      <c r="DL350" s="31"/>
      <c r="DM350" s="31"/>
      <c r="DN350" s="31"/>
      <c r="DO350" s="31"/>
    </row>
    <row r="351" spans="1:119" x14ac:dyDescent="0.25">
      <c r="F351" s="4">
        <f t="shared" si="194"/>
        <v>0</v>
      </c>
      <c r="G351" s="4">
        <f t="shared" si="186"/>
        <v>0</v>
      </c>
      <c r="H351" s="4">
        <f t="shared" si="187"/>
        <v>0</v>
      </c>
      <c r="I351" s="4">
        <f t="shared" si="188"/>
        <v>0</v>
      </c>
      <c r="O351" s="31"/>
      <c r="P351" s="31"/>
      <c r="Q351" s="31"/>
      <c r="R351" s="31"/>
      <c r="S351" s="31"/>
      <c r="T351" s="31"/>
      <c r="U351" s="31"/>
      <c r="V351" s="31"/>
      <c r="W351" s="31"/>
      <c r="X351" s="31"/>
      <c r="Y351" s="31"/>
      <c r="Z351" s="31"/>
      <c r="AA351" s="31"/>
      <c r="AB351" s="31"/>
      <c r="AC351" s="31"/>
      <c r="AD351" s="842"/>
      <c r="AE351" s="842"/>
      <c r="AF351" s="842"/>
      <c r="AG351" s="842"/>
      <c r="AH351" s="842"/>
      <c r="AI351" s="842"/>
      <c r="AJ351" s="31"/>
      <c r="AK351" s="31"/>
      <c r="AL351" s="31"/>
      <c r="AM351" s="31"/>
      <c r="AN351" s="31"/>
      <c r="AO351" s="31"/>
      <c r="AP351" s="31"/>
      <c r="AQ351" s="31"/>
      <c r="AR351" s="31"/>
      <c r="AS351" s="31"/>
      <c r="AT351" s="31"/>
      <c r="AU351" s="31"/>
      <c r="AV351" s="31"/>
      <c r="AW351" s="31"/>
      <c r="AX351" s="31"/>
      <c r="AY351" s="946"/>
      <c r="AZ351" s="946"/>
      <c r="BA351" s="946"/>
      <c r="BB351" s="946"/>
      <c r="BC351" s="946"/>
      <c r="BD351" s="946"/>
      <c r="BE351" s="31"/>
      <c r="BF351" s="31"/>
      <c r="BG351" s="31"/>
      <c r="BH351" s="31"/>
      <c r="BI351" s="31"/>
      <c r="BJ351" s="31"/>
      <c r="BK351" s="31"/>
      <c r="BL351" s="31"/>
      <c r="BM351" s="31"/>
      <c r="BN351" s="31"/>
      <c r="BO351" s="31"/>
      <c r="BP351" s="31"/>
      <c r="BQ351" s="31"/>
      <c r="BR351" s="31"/>
      <c r="BS351" s="31"/>
      <c r="BT351" s="946"/>
      <c r="BU351" s="946"/>
      <c r="BV351" s="946"/>
      <c r="BW351" s="946"/>
      <c r="BX351" s="946"/>
      <c r="BY351" s="946"/>
      <c r="BZ351" s="31"/>
      <c r="CA351" s="31"/>
      <c r="CB351" s="31"/>
      <c r="CC351" s="31"/>
      <c r="CD351" s="31"/>
      <c r="CE351" s="31"/>
      <c r="CF351" s="31"/>
      <c r="CG351" s="31"/>
      <c r="CH351" s="31"/>
      <c r="CI351" s="31"/>
      <c r="CJ351" s="31"/>
      <c r="CK351" s="31"/>
      <c r="CL351" s="31"/>
      <c r="CM351" s="31"/>
      <c r="CN351" s="31"/>
      <c r="CO351" s="946"/>
      <c r="CP351" s="946"/>
      <c r="CQ351" s="946"/>
      <c r="CR351" s="946"/>
      <c r="CS351" s="946"/>
      <c r="CT351" s="946"/>
      <c r="CU351" s="31"/>
      <c r="CV351" s="31"/>
      <c r="CW351" s="31"/>
      <c r="CX351" s="31"/>
      <c r="CY351" s="31"/>
      <c r="CZ351" s="31"/>
      <c r="DA351" s="31"/>
      <c r="DB351" s="31"/>
      <c r="DC351" s="31"/>
      <c r="DD351" s="31"/>
      <c r="DE351" s="31"/>
      <c r="DF351" s="31"/>
      <c r="DG351" s="31"/>
      <c r="DH351" s="31"/>
      <c r="DI351" s="31"/>
      <c r="DJ351" s="31"/>
      <c r="DK351" s="31"/>
      <c r="DL351" s="31"/>
      <c r="DM351" s="31"/>
      <c r="DN351" s="31"/>
      <c r="DO351" s="31"/>
    </row>
    <row r="352" spans="1:119" x14ac:dyDescent="0.25">
      <c r="F352" s="4">
        <f t="shared" si="194"/>
        <v>0</v>
      </c>
      <c r="G352" s="4">
        <f t="shared" si="186"/>
        <v>0</v>
      </c>
      <c r="H352" s="4">
        <f t="shared" si="187"/>
        <v>0</v>
      </c>
      <c r="I352" s="4">
        <f t="shared" si="188"/>
        <v>0</v>
      </c>
      <c r="O352" s="839" t="str">
        <f>IF(O323&gt;=1,O313,"")</f>
        <v/>
      </c>
      <c r="P352" s="839"/>
      <c r="Q352" s="839"/>
      <c r="R352" s="839"/>
      <c r="S352" s="839"/>
      <c r="T352" s="839"/>
      <c r="U352" s="839"/>
      <c r="V352" s="839"/>
      <c r="W352" s="839"/>
      <c r="X352" s="839"/>
      <c r="Y352" s="839"/>
      <c r="Z352" s="839"/>
      <c r="AA352" s="839"/>
      <c r="AB352" s="839"/>
      <c r="AC352" s="840"/>
      <c r="AD352" s="842"/>
      <c r="AE352" s="842"/>
      <c r="AF352" s="842"/>
      <c r="AG352" s="842"/>
      <c r="AH352" s="842"/>
      <c r="AI352" s="842"/>
      <c r="AJ352" s="839" t="str">
        <f>IF(AJ323&gt;=1,O352,"")</f>
        <v/>
      </c>
      <c r="AK352" s="839"/>
      <c r="AL352" s="839"/>
      <c r="AM352" s="839"/>
      <c r="AN352" s="839"/>
      <c r="AO352" s="839"/>
      <c r="AP352" s="839"/>
      <c r="AQ352" s="839"/>
      <c r="AR352" s="839"/>
      <c r="AS352" s="839"/>
      <c r="AT352" s="839"/>
      <c r="AU352" s="839"/>
      <c r="AV352" s="839"/>
      <c r="AW352" s="839"/>
      <c r="AX352" s="840"/>
      <c r="AY352" s="946"/>
      <c r="AZ352" s="946"/>
      <c r="BA352" s="946"/>
      <c r="BB352" s="946"/>
      <c r="BC352" s="946"/>
      <c r="BD352" s="946"/>
      <c r="BE352" s="839" t="str">
        <f>IF(BE323&gt;=1,AJ352,"")</f>
        <v/>
      </c>
      <c r="BF352" s="839"/>
      <c r="BG352" s="839"/>
      <c r="BH352" s="839"/>
      <c r="BI352" s="839"/>
      <c r="BJ352" s="839"/>
      <c r="BK352" s="839"/>
      <c r="BL352" s="839"/>
      <c r="BM352" s="839"/>
      <c r="BN352" s="839"/>
      <c r="BO352" s="839"/>
      <c r="BP352" s="839"/>
      <c r="BQ352" s="839"/>
      <c r="BR352" s="839"/>
      <c r="BS352" s="840"/>
      <c r="BT352" s="946"/>
      <c r="BU352" s="946"/>
      <c r="BV352" s="946"/>
      <c r="BW352" s="946"/>
      <c r="BX352" s="946"/>
      <c r="BY352" s="946"/>
      <c r="BZ352" s="839" t="str">
        <f>IF(BZ323&gt;=1,BE352,"")</f>
        <v/>
      </c>
      <c r="CA352" s="839"/>
      <c r="CB352" s="839"/>
      <c r="CC352" s="839"/>
      <c r="CD352" s="839"/>
      <c r="CE352" s="839"/>
      <c r="CF352" s="839"/>
      <c r="CG352" s="839"/>
      <c r="CH352" s="839"/>
      <c r="CI352" s="839"/>
      <c r="CJ352" s="839"/>
      <c r="CK352" s="839"/>
      <c r="CL352" s="839"/>
      <c r="CM352" s="839"/>
      <c r="CN352" s="840"/>
      <c r="CO352" s="946"/>
      <c r="CP352" s="946"/>
      <c r="CQ352" s="946"/>
      <c r="CR352" s="946"/>
      <c r="CS352" s="946"/>
      <c r="CT352" s="946"/>
      <c r="CU352" s="31"/>
      <c r="CV352" s="31"/>
      <c r="CW352" s="31"/>
      <c r="CX352" s="31"/>
      <c r="CY352" s="31"/>
      <c r="CZ352" s="31"/>
      <c r="DA352" s="31"/>
      <c r="DB352" s="31"/>
      <c r="DC352" s="31"/>
      <c r="DD352" s="31"/>
      <c r="DE352" s="31"/>
      <c r="DF352" s="31"/>
      <c r="DG352" s="31"/>
      <c r="DH352" s="31"/>
      <c r="DI352" s="31"/>
      <c r="DJ352" s="31"/>
      <c r="DK352" s="31"/>
      <c r="DL352" s="31"/>
      <c r="DM352" s="31"/>
      <c r="DN352" s="31"/>
      <c r="DO352" s="31"/>
    </row>
    <row r="353" spans="1:119" x14ac:dyDescent="0.25">
      <c r="F353" s="4">
        <f t="shared" si="194"/>
        <v>0</v>
      </c>
      <c r="G353" s="4">
        <f t="shared" si="186"/>
        <v>0</v>
      </c>
      <c r="H353" s="4">
        <f t="shared" si="187"/>
        <v>0</v>
      </c>
      <c r="I353" s="4">
        <f t="shared" si="188"/>
        <v>0</v>
      </c>
      <c r="O353" s="839" t="str">
        <f>IF(O323&gt;=1,O314,"")</f>
        <v/>
      </c>
      <c r="P353" s="839"/>
      <c r="Q353" s="839"/>
      <c r="R353" s="839"/>
      <c r="S353" s="839"/>
      <c r="T353" s="839"/>
      <c r="U353" s="839"/>
      <c r="V353" s="839"/>
      <c r="W353" s="839"/>
      <c r="X353" s="839"/>
      <c r="Y353" s="839"/>
      <c r="Z353" s="839"/>
      <c r="AA353" s="839"/>
      <c r="AB353" s="839"/>
      <c r="AC353" s="840"/>
      <c r="AD353" s="842"/>
      <c r="AE353" s="842"/>
      <c r="AF353" s="842"/>
      <c r="AG353" s="842"/>
      <c r="AH353" s="842"/>
      <c r="AI353" s="842"/>
      <c r="AJ353" s="839" t="str">
        <f>IF(AJ323&gt;=1,O353,"")</f>
        <v/>
      </c>
      <c r="AK353" s="839"/>
      <c r="AL353" s="839"/>
      <c r="AM353" s="839"/>
      <c r="AN353" s="839"/>
      <c r="AO353" s="839"/>
      <c r="AP353" s="839"/>
      <c r="AQ353" s="839"/>
      <c r="AR353" s="839"/>
      <c r="AS353" s="839"/>
      <c r="AT353" s="839"/>
      <c r="AU353" s="839"/>
      <c r="AV353" s="839"/>
      <c r="AW353" s="839"/>
      <c r="AX353" s="840"/>
      <c r="AY353" s="946"/>
      <c r="AZ353" s="946"/>
      <c r="BA353" s="946"/>
      <c r="BB353" s="946"/>
      <c r="BC353" s="946"/>
      <c r="BD353" s="946"/>
      <c r="BE353" s="839" t="str">
        <f>IF(BE323&gt;=1,AJ353,"")</f>
        <v/>
      </c>
      <c r="BF353" s="839"/>
      <c r="BG353" s="839"/>
      <c r="BH353" s="839"/>
      <c r="BI353" s="839"/>
      <c r="BJ353" s="839"/>
      <c r="BK353" s="839"/>
      <c r="BL353" s="839"/>
      <c r="BM353" s="839"/>
      <c r="BN353" s="839"/>
      <c r="BO353" s="839"/>
      <c r="BP353" s="839"/>
      <c r="BQ353" s="839"/>
      <c r="BR353" s="839"/>
      <c r="BS353" s="840"/>
      <c r="BT353" s="946"/>
      <c r="BU353" s="946"/>
      <c r="BV353" s="946"/>
      <c r="BW353" s="946"/>
      <c r="BX353" s="946"/>
      <c r="BY353" s="946"/>
      <c r="BZ353" s="839" t="str">
        <f>IF(BZ323&gt;=1,BE353,"")</f>
        <v/>
      </c>
      <c r="CA353" s="839"/>
      <c r="CB353" s="839"/>
      <c r="CC353" s="839"/>
      <c r="CD353" s="839"/>
      <c r="CE353" s="839"/>
      <c r="CF353" s="839"/>
      <c r="CG353" s="839"/>
      <c r="CH353" s="839"/>
      <c r="CI353" s="839"/>
      <c r="CJ353" s="839"/>
      <c r="CK353" s="839"/>
      <c r="CL353" s="839"/>
      <c r="CM353" s="839"/>
      <c r="CN353" s="840"/>
      <c r="CO353" s="946"/>
      <c r="CP353" s="946"/>
      <c r="CQ353" s="946"/>
      <c r="CR353" s="946"/>
      <c r="CS353" s="946"/>
      <c r="CT353" s="946"/>
      <c r="CU353" s="31"/>
      <c r="CV353" s="31"/>
      <c r="CW353" s="31"/>
      <c r="CX353" s="31"/>
      <c r="CY353" s="31"/>
      <c r="CZ353" s="31"/>
      <c r="DA353" s="31"/>
      <c r="DB353" s="31"/>
      <c r="DC353" s="31"/>
      <c r="DD353" s="31"/>
      <c r="DE353" s="31"/>
      <c r="DF353" s="31"/>
      <c r="DG353" s="31"/>
      <c r="DH353" s="31"/>
      <c r="DI353" s="31"/>
      <c r="DJ353" s="31"/>
      <c r="DK353" s="31"/>
      <c r="DL353" s="31"/>
      <c r="DM353" s="31"/>
      <c r="DN353" s="31"/>
      <c r="DO353" s="31"/>
    </row>
    <row r="354" spans="1:119" x14ac:dyDescent="0.25">
      <c r="F354" s="4">
        <f t="shared" si="194"/>
        <v>0</v>
      </c>
      <c r="G354" s="4">
        <f t="shared" si="186"/>
        <v>0</v>
      </c>
      <c r="H354" s="4">
        <f t="shared" si="187"/>
        <v>0</v>
      </c>
      <c r="I354" s="4">
        <f t="shared" si="188"/>
        <v>0</v>
      </c>
      <c r="O354" s="839" t="str">
        <f>IF(O323&gt;=1,O315,"")</f>
        <v/>
      </c>
      <c r="P354" s="839"/>
      <c r="Q354" s="839"/>
      <c r="R354" s="839"/>
      <c r="S354" s="839"/>
      <c r="T354" s="839"/>
      <c r="U354" s="839"/>
      <c r="V354" s="839"/>
      <c r="W354" s="839"/>
      <c r="X354" s="839"/>
      <c r="Y354" s="839"/>
      <c r="Z354" s="839"/>
      <c r="AA354" s="839"/>
      <c r="AB354" s="839"/>
      <c r="AC354" s="840"/>
      <c r="AD354" s="843"/>
      <c r="AE354" s="843"/>
      <c r="AF354" s="843"/>
      <c r="AG354" s="843"/>
      <c r="AH354" s="843"/>
      <c r="AI354" s="843"/>
      <c r="AJ354" s="839" t="str">
        <f>IF(AJ323&gt;=1,O354,"")</f>
        <v/>
      </c>
      <c r="AK354" s="839"/>
      <c r="AL354" s="839"/>
      <c r="AM354" s="839"/>
      <c r="AN354" s="839"/>
      <c r="AO354" s="839"/>
      <c r="AP354" s="839"/>
      <c r="AQ354" s="839"/>
      <c r="AR354" s="839"/>
      <c r="AS354" s="839"/>
      <c r="AT354" s="839"/>
      <c r="AU354" s="839"/>
      <c r="AV354" s="839"/>
      <c r="AW354" s="839"/>
      <c r="AX354" s="840"/>
      <c r="AY354" s="843"/>
      <c r="AZ354" s="843"/>
      <c r="BA354" s="843"/>
      <c r="BB354" s="843"/>
      <c r="BC354" s="843"/>
      <c r="BD354" s="843"/>
      <c r="BE354" s="839" t="str">
        <f>IF(BE323&gt;=1,AJ354,"")</f>
        <v/>
      </c>
      <c r="BF354" s="839"/>
      <c r="BG354" s="839"/>
      <c r="BH354" s="839"/>
      <c r="BI354" s="839"/>
      <c r="BJ354" s="839"/>
      <c r="BK354" s="839"/>
      <c r="BL354" s="839"/>
      <c r="BM354" s="839"/>
      <c r="BN354" s="839"/>
      <c r="BO354" s="839"/>
      <c r="BP354" s="839"/>
      <c r="BQ354" s="839"/>
      <c r="BR354" s="839"/>
      <c r="BS354" s="840"/>
      <c r="BT354" s="843"/>
      <c r="BU354" s="843"/>
      <c r="BV354" s="843"/>
      <c r="BW354" s="843"/>
      <c r="BX354" s="843"/>
      <c r="BY354" s="843"/>
      <c r="BZ354" s="839" t="str">
        <f>IF(BZ323&gt;=1,BE354,"")</f>
        <v/>
      </c>
      <c r="CA354" s="839"/>
      <c r="CB354" s="839"/>
      <c r="CC354" s="839"/>
      <c r="CD354" s="839"/>
      <c r="CE354" s="839"/>
      <c r="CF354" s="839"/>
      <c r="CG354" s="839"/>
      <c r="CH354" s="839"/>
      <c r="CI354" s="839"/>
      <c r="CJ354" s="839"/>
      <c r="CK354" s="839"/>
      <c r="CL354" s="839"/>
      <c r="CM354" s="839"/>
      <c r="CN354" s="840"/>
      <c r="CO354" s="843"/>
      <c r="CP354" s="843"/>
      <c r="CQ354" s="843"/>
      <c r="CR354" s="843"/>
      <c r="CS354" s="843"/>
      <c r="CT354" s="843"/>
      <c r="CU354" s="31"/>
      <c r="CV354" s="31"/>
      <c r="CW354" s="31"/>
      <c r="CX354" s="31"/>
      <c r="CY354" s="31"/>
      <c r="CZ354" s="31"/>
      <c r="DA354" s="31"/>
      <c r="DB354" s="31"/>
      <c r="DC354" s="31"/>
      <c r="DD354" s="31"/>
      <c r="DE354" s="31"/>
      <c r="DF354" s="31"/>
      <c r="DG354" s="31"/>
      <c r="DH354" s="31"/>
      <c r="DI354" s="31"/>
      <c r="DJ354" s="31"/>
      <c r="DK354" s="31"/>
      <c r="DL354" s="31"/>
      <c r="DM354" s="31"/>
      <c r="DN354" s="31"/>
      <c r="DO354" s="31"/>
    </row>
    <row r="355" spans="1:119" ht="18.75" x14ac:dyDescent="0.25">
      <c r="F355" s="4">
        <f t="shared" si="194"/>
        <v>0</v>
      </c>
      <c r="G355" s="4">
        <f t="shared" si="186"/>
        <v>0</v>
      </c>
      <c r="H355" s="4">
        <f t="shared" si="187"/>
        <v>0</v>
      </c>
      <c r="I355" s="4">
        <f t="shared" si="188"/>
        <v>0</v>
      </c>
      <c r="O355" s="244"/>
      <c r="P355" s="244"/>
      <c r="Q355" s="244"/>
      <c r="R355" s="244"/>
      <c r="S355" s="244"/>
      <c r="T355" s="244"/>
      <c r="U355" s="244"/>
      <c r="V355" s="244"/>
      <c r="W355" s="244"/>
      <c r="X355" s="244"/>
      <c r="Y355" s="244"/>
      <c r="Z355" s="244"/>
      <c r="AA355" s="244"/>
      <c r="AB355" s="244"/>
      <c r="AC355" s="244"/>
      <c r="AD355" s="843"/>
      <c r="AE355" s="843"/>
      <c r="AF355" s="843"/>
      <c r="AG355" s="843"/>
      <c r="AH355" s="843"/>
      <c r="AI355" s="843"/>
      <c r="AJ355" s="244"/>
      <c r="AK355" s="244"/>
      <c r="AL355" s="244"/>
      <c r="AM355" s="244"/>
      <c r="AN355" s="244"/>
      <c r="AO355" s="244"/>
      <c r="AP355" s="244"/>
      <c r="AQ355" s="244"/>
      <c r="AR355" s="244"/>
      <c r="AS355" s="244"/>
      <c r="AT355" s="244"/>
      <c r="AU355" s="244"/>
      <c r="AV355" s="244"/>
      <c r="AW355" s="244"/>
      <c r="AX355" s="244"/>
      <c r="AY355" s="843"/>
      <c r="AZ355" s="843"/>
      <c r="BA355" s="843"/>
      <c r="BB355" s="843"/>
      <c r="BC355" s="843"/>
      <c r="BD355" s="843"/>
      <c r="BE355" s="244"/>
      <c r="BF355" s="244"/>
      <c r="BG355" s="244"/>
      <c r="BH355" s="244"/>
      <c r="BI355" s="244"/>
      <c r="BJ355" s="244"/>
      <c r="BK355" s="244"/>
      <c r="BL355" s="244"/>
      <c r="BM355" s="244"/>
      <c r="BN355" s="244"/>
      <c r="BO355" s="244"/>
      <c r="BP355" s="244"/>
      <c r="BQ355" s="244"/>
      <c r="BR355" s="244"/>
      <c r="BS355" s="244"/>
      <c r="BT355" s="843"/>
      <c r="BU355" s="843"/>
      <c r="BV355" s="843"/>
      <c r="BW355" s="843"/>
      <c r="BX355" s="843"/>
      <c r="BY355" s="843"/>
      <c r="BZ355" s="244"/>
      <c r="CA355" s="244"/>
      <c r="CB355" s="244"/>
      <c r="CC355" s="244"/>
      <c r="CD355" s="244"/>
      <c r="CE355" s="244"/>
      <c r="CF355" s="244"/>
      <c r="CG355" s="244"/>
      <c r="CH355" s="244"/>
      <c r="CI355" s="244"/>
      <c r="CJ355" s="244"/>
      <c r="CK355" s="244"/>
      <c r="CL355" s="244"/>
      <c r="CM355" s="244"/>
      <c r="CN355" s="244"/>
      <c r="CO355" s="843"/>
      <c r="CP355" s="843"/>
      <c r="CQ355" s="843"/>
      <c r="CR355" s="843"/>
      <c r="CS355" s="843"/>
      <c r="CT355" s="843"/>
      <c r="CU355" s="31"/>
      <c r="CV355" s="31"/>
      <c r="CW355" s="31"/>
      <c r="CX355" s="31"/>
      <c r="CY355" s="31"/>
      <c r="CZ355" s="31"/>
      <c r="DA355" s="31"/>
      <c r="DB355" s="31"/>
      <c r="DC355" s="31"/>
      <c r="DD355" s="31"/>
      <c r="DE355" s="31"/>
      <c r="DF355" s="31"/>
      <c r="DG355" s="31"/>
      <c r="DH355" s="31"/>
      <c r="DI355" s="31"/>
      <c r="DJ355" s="31"/>
      <c r="DK355" s="31"/>
      <c r="DL355" s="31"/>
      <c r="DM355" s="31"/>
      <c r="DN355" s="31"/>
      <c r="DO355" s="31"/>
    </row>
    <row r="356" spans="1:119" ht="26.25" x14ac:dyDescent="0.4">
      <c r="F356" s="4">
        <f t="shared" ref="F356" si="195">IF(O362&gt;=1,1,0)</f>
        <v>0</v>
      </c>
      <c r="G356" s="4">
        <f t="shared" ref="G356" si="196">IF(AJ362&gt;=1,1,0)</f>
        <v>0</v>
      </c>
      <c r="H356" s="4">
        <f t="shared" ref="H356" si="197">IF(BE362&gt;=1,1,0)</f>
        <v>0</v>
      </c>
      <c r="I356" s="4">
        <f t="shared" ref="I356" si="198">IF(BZ362&gt;=1,1,0)</f>
        <v>0</v>
      </c>
      <c r="O356" s="875" t="s">
        <v>322</v>
      </c>
      <c r="P356" s="875"/>
      <c r="Q356" s="875"/>
      <c r="R356" s="875"/>
      <c r="S356" s="875"/>
      <c r="T356" s="875"/>
      <c r="U356" s="875"/>
      <c r="V356" s="875"/>
      <c r="W356" s="875"/>
      <c r="X356" s="875"/>
      <c r="Y356" s="875"/>
      <c r="Z356" s="875"/>
      <c r="AA356" s="875"/>
      <c r="AB356" s="875"/>
      <c r="AC356" s="875"/>
      <c r="AD356" s="875"/>
      <c r="AE356" s="875"/>
      <c r="AF356" s="875"/>
      <c r="AG356" s="875"/>
      <c r="AH356" s="875"/>
      <c r="AI356" s="875"/>
      <c r="AJ356" s="875" t="s">
        <v>324</v>
      </c>
      <c r="AK356" s="875"/>
      <c r="AL356" s="875"/>
      <c r="AM356" s="875"/>
      <c r="AN356" s="875"/>
      <c r="AO356" s="875"/>
      <c r="AP356" s="875"/>
      <c r="AQ356" s="875"/>
      <c r="AR356" s="875"/>
      <c r="AS356" s="875"/>
      <c r="AT356" s="875"/>
      <c r="AU356" s="875"/>
      <c r="AV356" s="875"/>
      <c r="AW356" s="875"/>
      <c r="AX356" s="875"/>
      <c r="AY356" s="875"/>
      <c r="AZ356" s="875"/>
      <c r="BA356" s="875"/>
      <c r="BB356" s="875"/>
      <c r="BC356" s="875"/>
      <c r="BD356" s="875"/>
      <c r="BE356" s="875" t="s">
        <v>323</v>
      </c>
      <c r="BF356" s="875"/>
      <c r="BG356" s="875"/>
      <c r="BH356" s="875"/>
      <c r="BI356" s="875"/>
      <c r="BJ356" s="875"/>
      <c r="BK356" s="875"/>
      <c r="BL356" s="875"/>
      <c r="BM356" s="875"/>
      <c r="BN356" s="875"/>
      <c r="BO356" s="875"/>
      <c r="BP356" s="875"/>
      <c r="BQ356" s="875"/>
      <c r="BR356" s="875"/>
      <c r="BS356" s="875"/>
      <c r="BT356" s="875"/>
      <c r="BU356" s="875"/>
      <c r="BV356" s="875"/>
      <c r="BW356" s="875"/>
      <c r="BX356" s="875"/>
      <c r="BY356" s="875"/>
      <c r="BZ356" s="875" t="s">
        <v>325</v>
      </c>
      <c r="CA356" s="875"/>
      <c r="CB356" s="875"/>
      <c r="CC356" s="875"/>
      <c r="CD356" s="875"/>
      <c r="CE356" s="875"/>
      <c r="CF356" s="875"/>
      <c r="CG356" s="875"/>
      <c r="CH356" s="875"/>
      <c r="CI356" s="875"/>
      <c r="CJ356" s="875"/>
      <c r="CK356" s="875"/>
      <c r="CL356" s="875"/>
      <c r="CM356" s="875"/>
      <c r="CN356" s="875"/>
      <c r="CO356" s="875"/>
      <c r="CP356" s="875"/>
      <c r="CQ356" s="875"/>
      <c r="CR356" s="875"/>
      <c r="CS356" s="875"/>
      <c r="CT356" s="875"/>
      <c r="CU356" s="31"/>
      <c r="CV356" s="31"/>
      <c r="CW356" s="31"/>
      <c r="CX356" s="31"/>
      <c r="CY356" s="31"/>
      <c r="CZ356" s="31"/>
      <c r="DA356" s="31"/>
      <c r="DB356" s="31"/>
      <c r="DC356" s="31"/>
      <c r="DD356" s="31"/>
      <c r="DE356" s="31"/>
      <c r="DF356" s="31"/>
      <c r="DG356" s="31"/>
      <c r="DH356" s="31"/>
      <c r="DI356" s="31"/>
      <c r="DJ356" s="31"/>
      <c r="DK356" s="31"/>
      <c r="DL356" s="31"/>
      <c r="DM356" s="31"/>
      <c r="DN356" s="31"/>
      <c r="DO356" s="31"/>
    </row>
    <row r="357" spans="1:119" x14ac:dyDescent="0.25">
      <c r="F357" s="4">
        <f t="shared" ref="F357" si="199">F356</f>
        <v>0</v>
      </c>
      <c r="G357" s="4">
        <f t="shared" ref="G357:G394" si="200">G356</f>
        <v>0</v>
      </c>
      <c r="H357" s="4">
        <f t="shared" ref="H357:H394" si="201">H356</f>
        <v>0</v>
      </c>
      <c r="I357" s="4">
        <f t="shared" ref="I357:I394" si="202">I356</f>
        <v>0</v>
      </c>
      <c r="O357" s="876" t="s">
        <v>326</v>
      </c>
      <c r="P357" s="876"/>
      <c r="Q357" s="876"/>
      <c r="R357" s="876"/>
      <c r="S357" s="876"/>
      <c r="T357" s="876"/>
      <c r="U357" s="876"/>
      <c r="V357" s="876"/>
      <c r="W357" s="876"/>
      <c r="X357" s="876"/>
      <c r="Y357" s="876"/>
      <c r="Z357" s="876"/>
      <c r="AA357" s="876"/>
      <c r="AB357" s="876"/>
      <c r="AC357" s="876"/>
      <c r="AD357" s="876"/>
      <c r="AE357" s="876"/>
      <c r="AF357" s="876"/>
      <c r="AG357" s="876"/>
      <c r="AH357" s="876"/>
      <c r="AI357" s="876"/>
      <c r="AJ357" s="876" t="s">
        <v>326</v>
      </c>
      <c r="AK357" s="876"/>
      <c r="AL357" s="876"/>
      <c r="AM357" s="876"/>
      <c r="AN357" s="876"/>
      <c r="AO357" s="876"/>
      <c r="AP357" s="876"/>
      <c r="AQ357" s="876"/>
      <c r="AR357" s="876"/>
      <c r="AS357" s="876"/>
      <c r="AT357" s="876"/>
      <c r="AU357" s="876"/>
      <c r="AV357" s="876"/>
      <c r="AW357" s="876"/>
      <c r="AX357" s="876"/>
      <c r="AY357" s="876"/>
      <c r="AZ357" s="876"/>
      <c r="BA357" s="876"/>
      <c r="BB357" s="876"/>
      <c r="BC357" s="876"/>
      <c r="BD357" s="876"/>
      <c r="BE357" s="876" t="s">
        <v>326</v>
      </c>
      <c r="BF357" s="876"/>
      <c r="BG357" s="876"/>
      <c r="BH357" s="876"/>
      <c r="BI357" s="876"/>
      <c r="BJ357" s="876"/>
      <c r="BK357" s="876"/>
      <c r="BL357" s="876"/>
      <c r="BM357" s="876"/>
      <c r="BN357" s="876"/>
      <c r="BO357" s="876"/>
      <c r="BP357" s="876"/>
      <c r="BQ357" s="876"/>
      <c r="BR357" s="876"/>
      <c r="BS357" s="876"/>
      <c r="BT357" s="876"/>
      <c r="BU357" s="876"/>
      <c r="BV357" s="876"/>
      <c r="BW357" s="876"/>
      <c r="BX357" s="876"/>
      <c r="BY357" s="876"/>
      <c r="BZ357" s="876" t="s">
        <v>326</v>
      </c>
      <c r="CA357" s="876"/>
      <c r="CB357" s="876"/>
      <c r="CC357" s="876"/>
      <c r="CD357" s="876"/>
      <c r="CE357" s="876"/>
      <c r="CF357" s="876"/>
      <c r="CG357" s="876"/>
      <c r="CH357" s="876"/>
      <c r="CI357" s="876"/>
      <c r="CJ357" s="876"/>
      <c r="CK357" s="876"/>
      <c r="CL357" s="876"/>
      <c r="CM357" s="876"/>
      <c r="CN357" s="876"/>
      <c r="CO357" s="876"/>
      <c r="CP357" s="876"/>
      <c r="CQ357" s="876"/>
      <c r="CR357" s="876"/>
      <c r="CS357" s="876"/>
      <c r="CT357" s="876"/>
      <c r="CU357" s="31"/>
      <c r="CV357" s="31"/>
      <c r="CW357" s="31"/>
      <c r="CX357" s="31"/>
      <c r="CY357" s="31"/>
      <c r="CZ357" s="31"/>
      <c r="DA357" s="31"/>
      <c r="DB357" s="31"/>
      <c r="DC357" s="31"/>
      <c r="DD357" s="31"/>
      <c r="DE357" s="31"/>
      <c r="DF357" s="31"/>
      <c r="DG357" s="31"/>
      <c r="DH357" s="31"/>
      <c r="DI357" s="31"/>
      <c r="DJ357" s="31"/>
      <c r="DK357" s="31"/>
      <c r="DL357" s="31"/>
      <c r="DM357" s="31"/>
      <c r="DN357" s="31"/>
      <c r="DO357" s="31"/>
    </row>
    <row r="358" spans="1:119" ht="15.75" customHeight="1" x14ac:dyDescent="0.25">
      <c r="F358" s="4">
        <f t="shared" si="194"/>
        <v>0</v>
      </c>
      <c r="G358" s="4">
        <f t="shared" si="200"/>
        <v>0</v>
      </c>
      <c r="H358" s="4">
        <f t="shared" si="201"/>
        <v>0</v>
      </c>
      <c r="I358" s="4">
        <f t="shared" si="202"/>
        <v>0</v>
      </c>
      <c r="O358" s="732" t="s">
        <v>327</v>
      </c>
      <c r="P358" s="732"/>
      <c r="Q358" s="732"/>
      <c r="R358" s="732"/>
      <c r="S358" s="732"/>
      <c r="T358" s="732"/>
      <c r="U358" s="851" t="s">
        <v>329</v>
      </c>
      <c r="V358" s="851"/>
      <c r="W358" s="851"/>
      <c r="X358" s="851"/>
      <c r="Y358" s="851"/>
      <c r="Z358" s="851"/>
      <c r="AA358" s="851"/>
      <c r="AB358" s="851"/>
      <c r="AC358" s="851"/>
      <c r="AD358" s="877" t="s">
        <v>328</v>
      </c>
      <c r="AE358" s="877"/>
      <c r="AF358" s="877"/>
      <c r="AG358" s="877"/>
      <c r="AH358" s="877"/>
      <c r="AI358" s="877"/>
      <c r="AJ358" s="732" t="s">
        <v>327</v>
      </c>
      <c r="AK358" s="732"/>
      <c r="AL358" s="732"/>
      <c r="AM358" s="732"/>
      <c r="AN358" s="732"/>
      <c r="AO358" s="732"/>
      <c r="AP358" s="851" t="s">
        <v>330</v>
      </c>
      <c r="AQ358" s="851"/>
      <c r="AR358" s="851"/>
      <c r="AS358" s="851"/>
      <c r="AT358" s="851"/>
      <c r="AU358" s="851"/>
      <c r="AV358" s="851"/>
      <c r="AW358" s="851"/>
      <c r="AX358" s="851"/>
      <c r="AY358" s="899" t="s">
        <v>328</v>
      </c>
      <c r="AZ358" s="899"/>
      <c r="BA358" s="899"/>
      <c r="BB358" s="899"/>
      <c r="BC358" s="899"/>
      <c r="BD358" s="899"/>
      <c r="BE358" s="732" t="s">
        <v>327</v>
      </c>
      <c r="BF358" s="732"/>
      <c r="BG358" s="732"/>
      <c r="BH358" s="732"/>
      <c r="BI358" s="732"/>
      <c r="BJ358" s="732"/>
      <c r="BK358" s="649" t="s">
        <v>331</v>
      </c>
      <c r="BL358" s="649"/>
      <c r="BM358" s="649"/>
      <c r="BN358" s="649"/>
      <c r="BO358" s="649"/>
      <c r="BP358" s="649"/>
      <c r="BQ358" s="649"/>
      <c r="BR358" s="649"/>
      <c r="BS358" s="649"/>
      <c r="BT358" s="899" t="s">
        <v>328</v>
      </c>
      <c r="BU358" s="899"/>
      <c r="BV358" s="899"/>
      <c r="BW358" s="899"/>
      <c r="BX358" s="899"/>
      <c r="BY358" s="899"/>
      <c r="BZ358" s="732" t="s">
        <v>327</v>
      </c>
      <c r="CA358" s="732"/>
      <c r="CB358" s="732"/>
      <c r="CC358" s="732"/>
      <c r="CD358" s="732"/>
      <c r="CE358" s="732"/>
      <c r="CF358" s="851" t="s">
        <v>332</v>
      </c>
      <c r="CG358" s="851"/>
      <c r="CH358" s="851"/>
      <c r="CI358" s="851"/>
      <c r="CJ358" s="851"/>
      <c r="CK358" s="851"/>
      <c r="CL358" s="851"/>
      <c r="CM358" s="851"/>
      <c r="CN358" s="851"/>
      <c r="CO358" s="899" t="s">
        <v>328</v>
      </c>
      <c r="CP358" s="899"/>
      <c r="CQ358" s="899"/>
      <c r="CR358" s="899"/>
      <c r="CS358" s="899"/>
      <c r="CT358" s="899"/>
      <c r="CU358" s="31"/>
      <c r="CV358" s="31"/>
      <c r="CW358" s="31"/>
      <c r="CX358" s="31"/>
      <c r="CY358" s="31"/>
      <c r="CZ358" s="31"/>
      <c r="DA358" s="31"/>
      <c r="DB358" s="31"/>
      <c r="DC358" s="31"/>
      <c r="DD358" s="31"/>
      <c r="DE358" s="31"/>
      <c r="DF358" s="31"/>
      <c r="DG358" s="31"/>
      <c r="DH358" s="31"/>
      <c r="DI358" s="31"/>
      <c r="DJ358" s="31"/>
      <c r="DK358" s="31"/>
      <c r="DL358" s="31"/>
      <c r="DM358" s="31"/>
      <c r="DN358" s="31"/>
      <c r="DO358" s="31"/>
    </row>
    <row r="359" spans="1:119" ht="23.25" customHeight="1" x14ac:dyDescent="0.25">
      <c r="F359" s="4">
        <f t="shared" si="194"/>
        <v>0</v>
      </c>
      <c r="G359" s="4">
        <f t="shared" si="200"/>
        <v>0</v>
      </c>
      <c r="H359" s="4">
        <f t="shared" si="201"/>
        <v>0</v>
      </c>
      <c r="I359" s="4">
        <f t="shared" si="202"/>
        <v>0</v>
      </c>
      <c r="O359" s="732"/>
      <c r="P359" s="732"/>
      <c r="Q359" s="732"/>
      <c r="R359" s="732"/>
      <c r="S359" s="732"/>
      <c r="T359" s="732"/>
      <c r="U359" s="851"/>
      <c r="V359" s="851"/>
      <c r="W359" s="851"/>
      <c r="X359" s="851"/>
      <c r="Y359" s="851"/>
      <c r="Z359" s="851"/>
      <c r="AA359" s="851"/>
      <c r="AB359" s="851"/>
      <c r="AC359" s="851"/>
      <c r="AD359" s="851" t="s">
        <v>297</v>
      </c>
      <c r="AE359" s="851"/>
      <c r="AF359" s="851"/>
      <c r="AG359" s="851"/>
      <c r="AH359" s="851"/>
      <c r="AI359" s="851"/>
      <c r="AJ359" s="732"/>
      <c r="AK359" s="732"/>
      <c r="AL359" s="732"/>
      <c r="AM359" s="732"/>
      <c r="AN359" s="732"/>
      <c r="AO359" s="732"/>
      <c r="AP359" s="851"/>
      <c r="AQ359" s="851"/>
      <c r="AR359" s="851"/>
      <c r="AS359" s="851"/>
      <c r="AT359" s="851"/>
      <c r="AU359" s="851"/>
      <c r="AV359" s="851"/>
      <c r="AW359" s="851"/>
      <c r="AX359" s="851"/>
      <c r="AY359" s="851" t="str">
        <f>AD359</f>
        <v>(NERPAP) - 2015</v>
      </c>
      <c r="AZ359" s="851"/>
      <c r="BA359" s="851"/>
      <c r="BB359" s="851"/>
      <c r="BC359" s="851"/>
      <c r="BD359" s="851"/>
      <c r="BE359" s="732"/>
      <c r="BF359" s="732"/>
      <c r="BG359" s="732"/>
      <c r="BH359" s="732"/>
      <c r="BI359" s="732"/>
      <c r="BJ359" s="732"/>
      <c r="BK359" s="649"/>
      <c r="BL359" s="649"/>
      <c r="BM359" s="649"/>
      <c r="BN359" s="649"/>
      <c r="BO359" s="649"/>
      <c r="BP359" s="649"/>
      <c r="BQ359" s="649"/>
      <c r="BR359" s="649"/>
      <c r="BS359" s="649"/>
      <c r="BT359" s="851" t="str">
        <f>AY359</f>
        <v>(NERPAP) - 2015</v>
      </c>
      <c r="BU359" s="851"/>
      <c r="BV359" s="851"/>
      <c r="BW359" s="851"/>
      <c r="BX359" s="851"/>
      <c r="BY359" s="851"/>
      <c r="BZ359" s="732"/>
      <c r="CA359" s="732"/>
      <c r="CB359" s="732"/>
      <c r="CC359" s="732"/>
      <c r="CD359" s="732"/>
      <c r="CE359" s="732"/>
      <c r="CF359" s="851"/>
      <c r="CG359" s="851"/>
      <c r="CH359" s="851"/>
      <c r="CI359" s="851"/>
      <c r="CJ359" s="851"/>
      <c r="CK359" s="851"/>
      <c r="CL359" s="851"/>
      <c r="CM359" s="851"/>
      <c r="CN359" s="851"/>
      <c r="CO359" s="851" t="str">
        <f>BT359</f>
        <v>(NERPAP) - 2015</v>
      </c>
      <c r="CP359" s="851"/>
      <c r="CQ359" s="851"/>
      <c r="CR359" s="851"/>
      <c r="CS359" s="851"/>
      <c r="CT359" s="851"/>
      <c r="CU359" s="31"/>
      <c r="CV359" s="31"/>
      <c r="CW359" s="31"/>
      <c r="CX359" s="31"/>
      <c r="CY359" s="31"/>
      <c r="CZ359" s="31"/>
      <c r="DA359" s="31"/>
      <c r="DB359" s="31"/>
      <c r="DC359" s="31"/>
      <c r="DD359" s="31"/>
      <c r="DE359" s="31"/>
      <c r="DF359" s="31"/>
      <c r="DG359" s="31"/>
      <c r="DH359" s="31"/>
      <c r="DI359" s="31"/>
      <c r="DJ359" s="31"/>
      <c r="DK359" s="31"/>
      <c r="DL359" s="31"/>
      <c r="DM359" s="31"/>
      <c r="DN359" s="31"/>
      <c r="DO359" s="31"/>
    </row>
    <row r="360" spans="1:119" ht="23.25" customHeight="1" x14ac:dyDescent="0.25">
      <c r="F360" s="4">
        <f t="shared" si="194"/>
        <v>0</v>
      </c>
      <c r="G360" s="4">
        <f t="shared" si="200"/>
        <v>0</v>
      </c>
      <c r="H360" s="4">
        <f t="shared" si="201"/>
        <v>0</v>
      </c>
      <c r="I360" s="4">
        <f t="shared" si="202"/>
        <v>0</v>
      </c>
      <c r="O360" s="650" t="str">
        <f>O321</f>
        <v xml:space="preserve"> (भाग संख्या-)</v>
      </c>
      <c r="P360" s="878"/>
      <c r="Q360" s="878"/>
      <c r="R360" s="878"/>
      <c r="S360" s="878"/>
      <c r="T360" s="878"/>
      <c r="U360" s="878"/>
      <c r="V360" s="878"/>
      <c r="W360" s="878"/>
      <c r="X360" s="878"/>
      <c r="Y360" s="878"/>
      <c r="Z360" s="651"/>
      <c r="AA360" s="879" t="s">
        <v>334</v>
      </c>
      <c r="AB360" s="880"/>
      <c r="AC360" s="880"/>
      <c r="AD360" s="880"/>
      <c r="AE360" s="878" t="str">
        <f>AE321</f>
        <v xml:space="preserve"> ()</v>
      </c>
      <c r="AF360" s="878"/>
      <c r="AG360" s="878"/>
      <c r="AH360" s="878"/>
      <c r="AI360" s="651"/>
      <c r="AJ360" s="650" t="str">
        <f>O360</f>
        <v xml:space="preserve"> (भाग संख्या-)</v>
      </c>
      <c r="AK360" s="878"/>
      <c r="AL360" s="878"/>
      <c r="AM360" s="878"/>
      <c r="AN360" s="878"/>
      <c r="AO360" s="878"/>
      <c r="AP360" s="878"/>
      <c r="AQ360" s="878"/>
      <c r="AR360" s="878"/>
      <c r="AS360" s="878"/>
      <c r="AT360" s="878"/>
      <c r="AU360" s="651"/>
      <c r="AV360" s="879" t="s">
        <v>334</v>
      </c>
      <c r="AW360" s="880"/>
      <c r="AX360" s="880"/>
      <c r="AY360" s="880"/>
      <c r="AZ360" s="878" t="str">
        <f>AE360</f>
        <v xml:space="preserve"> ()</v>
      </c>
      <c r="BA360" s="878"/>
      <c r="BB360" s="878"/>
      <c r="BC360" s="878"/>
      <c r="BD360" s="651"/>
      <c r="BE360" s="650" t="str">
        <f>AJ360</f>
        <v xml:space="preserve"> (भाग संख्या-)</v>
      </c>
      <c r="BF360" s="878"/>
      <c r="BG360" s="878"/>
      <c r="BH360" s="878"/>
      <c r="BI360" s="878"/>
      <c r="BJ360" s="878"/>
      <c r="BK360" s="878"/>
      <c r="BL360" s="878"/>
      <c r="BM360" s="878"/>
      <c r="BN360" s="878"/>
      <c r="BO360" s="878"/>
      <c r="BP360" s="651"/>
      <c r="BQ360" s="879" t="s">
        <v>334</v>
      </c>
      <c r="BR360" s="880"/>
      <c r="BS360" s="880"/>
      <c r="BT360" s="880"/>
      <c r="BU360" s="878" t="str">
        <f>AZ360</f>
        <v xml:space="preserve"> ()</v>
      </c>
      <c r="BV360" s="878"/>
      <c r="BW360" s="878"/>
      <c r="BX360" s="878"/>
      <c r="BY360" s="651"/>
      <c r="BZ360" s="650" t="str">
        <f>BE360</f>
        <v xml:space="preserve"> (भाग संख्या-)</v>
      </c>
      <c r="CA360" s="878"/>
      <c r="CB360" s="878"/>
      <c r="CC360" s="878"/>
      <c r="CD360" s="878"/>
      <c r="CE360" s="878"/>
      <c r="CF360" s="878"/>
      <c r="CG360" s="878"/>
      <c r="CH360" s="878"/>
      <c r="CI360" s="878"/>
      <c r="CJ360" s="878"/>
      <c r="CK360" s="878"/>
      <c r="CL360" s="879" t="s">
        <v>334</v>
      </c>
      <c r="CM360" s="880"/>
      <c r="CN360" s="880"/>
      <c r="CO360" s="880"/>
      <c r="CP360" s="878" t="str">
        <f>BU360</f>
        <v xml:space="preserve"> ()</v>
      </c>
      <c r="CQ360" s="878"/>
      <c r="CR360" s="878"/>
      <c r="CS360" s="878"/>
      <c r="CT360" s="651"/>
      <c r="CU360" s="31"/>
      <c r="CV360" s="31"/>
      <c r="CW360" s="31"/>
      <c r="CX360" s="31"/>
      <c r="CY360" s="31"/>
      <c r="CZ360" s="31"/>
      <c r="DA360" s="31"/>
      <c r="DB360" s="31"/>
      <c r="DC360" s="31"/>
      <c r="DD360" s="31"/>
      <c r="DE360" s="31"/>
      <c r="DF360" s="31"/>
      <c r="DG360" s="31"/>
      <c r="DH360" s="31"/>
      <c r="DI360" s="31"/>
      <c r="DJ360" s="31"/>
      <c r="DK360" s="31"/>
      <c r="DL360" s="31"/>
      <c r="DM360" s="31"/>
      <c r="DN360" s="31"/>
      <c r="DO360" s="31"/>
    </row>
    <row r="361" spans="1:119" ht="23.25" customHeight="1" x14ac:dyDescent="0.25">
      <c r="F361" s="4">
        <f t="shared" si="194"/>
        <v>0</v>
      </c>
      <c r="G361" s="4">
        <f t="shared" si="200"/>
        <v>0</v>
      </c>
      <c r="H361" s="4">
        <f t="shared" si="201"/>
        <v>0</v>
      </c>
      <c r="I361" s="4">
        <f t="shared" si="202"/>
        <v>0</v>
      </c>
      <c r="O361" s="823" t="s">
        <v>335</v>
      </c>
      <c r="P361" s="886"/>
      <c r="Q361" s="886"/>
      <c r="R361" s="886"/>
      <c r="S361" s="886"/>
      <c r="T361" s="821"/>
      <c r="U361" s="888" t="s">
        <v>336</v>
      </c>
      <c r="V361" s="889"/>
      <c r="W361" s="889"/>
      <c r="X361" s="889"/>
      <c r="Y361" s="889"/>
      <c r="Z361" s="889"/>
      <c r="AA361" s="889"/>
      <c r="AB361" s="889"/>
      <c r="AC361" s="890"/>
      <c r="AD361" s="877" t="s">
        <v>338</v>
      </c>
      <c r="AE361" s="877"/>
      <c r="AF361" s="877"/>
      <c r="AG361" s="877" t="s">
        <v>339</v>
      </c>
      <c r="AH361" s="877"/>
      <c r="AI361" s="877"/>
      <c r="AJ361" s="823" t="s">
        <v>335</v>
      </c>
      <c r="AK361" s="886"/>
      <c r="AL361" s="886"/>
      <c r="AM361" s="886"/>
      <c r="AN361" s="886"/>
      <c r="AO361" s="821"/>
      <c r="AP361" s="888" t="s">
        <v>336</v>
      </c>
      <c r="AQ361" s="889"/>
      <c r="AR361" s="889"/>
      <c r="AS361" s="889"/>
      <c r="AT361" s="889"/>
      <c r="AU361" s="889"/>
      <c r="AV361" s="889"/>
      <c r="AW361" s="889"/>
      <c r="AX361" s="890"/>
      <c r="AY361" s="877" t="s">
        <v>338</v>
      </c>
      <c r="AZ361" s="877"/>
      <c r="BA361" s="877"/>
      <c r="BB361" s="877" t="s">
        <v>339</v>
      </c>
      <c r="BC361" s="877"/>
      <c r="BD361" s="877"/>
      <c r="BE361" s="823" t="s">
        <v>335</v>
      </c>
      <c r="BF361" s="886"/>
      <c r="BG361" s="886"/>
      <c r="BH361" s="886"/>
      <c r="BI361" s="886"/>
      <c r="BJ361" s="821"/>
      <c r="BK361" s="888" t="s">
        <v>336</v>
      </c>
      <c r="BL361" s="889"/>
      <c r="BM361" s="889"/>
      <c r="BN361" s="889"/>
      <c r="BO361" s="889"/>
      <c r="BP361" s="889"/>
      <c r="BQ361" s="889"/>
      <c r="BR361" s="889"/>
      <c r="BS361" s="890"/>
      <c r="BT361" s="877" t="s">
        <v>338</v>
      </c>
      <c r="BU361" s="877"/>
      <c r="BV361" s="877"/>
      <c r="BW361" s="877" t="s">
        <v>339</v>
      </c>
      <c r="BX361" s="877"/>
      <c r="BY361" s="877"/>
      <c r="BZ361" s="823" t="s">
        <v>335</v>
      </c>
      <c r="CA361" s="886"/>
      <c r="CB361" s="886"/>
      <c r="CC361" s="886"/>
      <c r="CD361" s="886"/>
      <c r="CE361" s="821"/>
      <c r="CF361" s="888" t="s">
        <v>336</v>
      </c>
      <c r="CG361" s="889"/>
      <c r="CH361" s="889"/>
      <c r="CI361" s="889"/>
      <c r="CJ361" s="889"/>
      <c r="CK361" s="889"/>
      <c r="CL361" s="889"/>
      <c r="CM361" s="889"/>
      <c r="CN361" s="890"/>
      <c r="CO361" s="877" t="s">
        <v>338</v>
      </c>
      <c r="CP361" s="877"/>
      <c r="CQ361" s="877"/>
      <c r="CR361" s="877" t="s">
        <v>339</v>
      </c>
      <c r="CS361" s="877"/>
      <c r="CT361" s="877"/>
      <c r="CU361" s="31"/>
      <c r="CV361" s="31"/>
      <c r="CW361" s="31"/>
      <c r="CX361" s="31"/>
      <c r="CY361" s="31"/>
      <c r="CZ361" s="31"/>
      <c r="DA361" s="31"/>
      <c r="DB361" s="31"/>
      <c r="DC361" s="31"/>
      <c r="DD361" s="31"/>
      <c r="DE361" s="31"/>
      <c r="DF361" s="31"/>
      <c r="DG361" s="31"/>
      <c r="DH361" s="31"/>
      <c r="DI361" s="31"/>
      <c r="DJ361" s="31"/>
      <c r="DK361" s="31"/>
      <c r="DL361" s="31"/>
      <c r="DM361" s="31"/>
      <c r="DN361" s="31"/>
      <c r="DO361" s="31"/>
    </row>
    <row r="362" spans="1:119" ht="23.25" customHeight="1" x14ac:dyDescent="0.25">
      <c r="F362" s="4">
        <f t="shared" si="194"/>
        <v>0</v>
      </c>
      <c r="G362" s="4">
        <f t="shared" si="200"/>
        <v>0</v>
      </c>
      <c r="H362" s="4">
        <f t="shared" si="201"/>
        <v>0</v>
      </c>
      <c r="I362" s="4">
        <f t="shared" si="202"/>
        <v>0</v>
      </c>
      <c r="O362" s="645">
        <f>IFERROR(IF($A$5&gt;=A368,O323+1,0),0)</f>
        <v>0</v>
      </c>
      <c r="P362" s="645"/>
      <c r="Q362" s="645"/>
      <c r="R362" s="645"/>
      <c r="S362" s="645"/>
      <c r="T362" s="645"/>
      <c r="U362" s="891" t="s">
        <v>337</v>
      </c>
      <c r="V362" s="892"/>
      <c r="W362" s="892"/>
      <c r="X362" s="892"/>
      <c r="Y362" s="892"/>
      <c r="Z362" s="892"/>
      <c r="AA362" s="892"/>
      <c r="AB362" s="892"/>
      <c r="AC362" s="893"/>
      <c r="AD362" s="887">
        <f>AD323</f>
        <v>0</v>
      </c>
      <c r="AE362" s="887"/>
      <c r="AF362" s="887"/>
      <c r="AG362" s="887">
        <f>AG323</f>
        <v>0</v>
      </c>
      <c r="AH362" s="887"/>
      <c r="AI362" s="887"/>
      <c r="AJ362" s="645">
        <f>IFERROR(IF($B$5&gt;=$A368,1,0),0)</f>
        <v>0</v>
      </c>
      <c r="AK362" s="645"/>
      <c r="AL362" s="645"/>
      <c r="AM362" s="645"/>
      <c r="AN362" s="645"/>
      <c r="AO362" s="645"/>
      <c r="AP362" s="891" t="s">
        <v>337</v>
      </c>
      <c r="AQ362" s="892"/>
      <c r="AR362" s="892"/>
      <c r="AS362" s="892"/>
      <c r="AT362" s="892"/>
      <c r="AU362" s="892"/>
      <c r="AV362" s="892"/>
      <c r="AW362" s="892"/>
      <c r="AX362" s="893"/>
      <c r="AY362" s="887">
        <f>AD362</f>
        <v>0</v>
      </c>
      <c r="AZ362" s="887"/>
      <c r="BA362" s="887"/>
      <c r="BB362" s="887">
        <f>AG362</f>
        <v>0</v>
      </c>
      <c r="BC362" s="887"/>
      <c r="BD362" s="887"/>
      <c r="BE362" s="645">
        <f>IFERROR(IF($C$5&gt;=$A368,1,0),0)</f>
        <v>0</v>
      </c>
      <c r="BF362" s="645"/>
      <c r="BG362" s="645"/>
      <c r="BH362" s="645"/>
      <c r="BI362" s="645"/>
      <c r="BJ362" s="645"/>
      <c r="BK362" s="891" t="s">
        <v>337</v>
      </c>
      <c r="BL362" s="892"/>
      <c r="BM362" s="892"/>
      <c r="BN362" s="892"/>
      <c r="BO362" s="892"/>
      <c r="BP362" s="892"/>
      <c r="BQ362" s="892"/>
      <c r="BR362" s="892"/>
      <c r="BS362" s="893"/>
      <c r="BT362" s="887">
        <f>AY362</f>
        <v>0</v>
      </c>
      <c r="BU362" s="887"/>
      <c r="BV362" s="887"/>
      <c r="BW362" s="887">
        <f>BB362</f>
        <v>0</v>
      </c>
      <c r="BX362" s="887"/>
      <c r="BY362" s="887"/>
      <c r="BZ362" s="645">
        <f>IFERROR(IF($D$5&gt;=$A368,1,0),0)</f>
        <v>0</v>
      </c>
      <c r="CA362" s="645"/>
      <c r="CB362" s="645"/>
      <c r="CC362" s="645"/>
      <c r="CD362" s="645"/>
      <c r="CE362" s="645"/>
      <c r="CF362" s="891" t="s">
        <v>337</v>
      </c>
      <c r="CG362" s="892"/>
      <c r="CH362" s="892"/>
      <c r="CI362" s="892"/>
      <c r="CJ362" s="892"/>
      <c r="CK362" s="892"/>
      <c r="CL362" s="892"/>
      <c r="CM362" s="892"/>
      <c r="CN362" s="893"/>
      <c r="CO362" s="887">
        <f>BT362</f>
        <v>0</v>
      </c>
      <c r="CP362" s="887"/>
      <c r="CQ362" s="887"/>
      <c r="CR362" s="887">
        <f>BW362</f>
        <v>0</v>
      </c>
      <c r="CS362" s="887"/>
      <c r="CT362" s="887"/>
      <c r="CU362" s="31"/>
      <c r="CV362" s="31"/>
      <c r="CW362" s="31"/>
      <c r="CX362" s="31"/>
      <c r="CY362" s="31"/>
      <c r="CZ362" s="31"/>
      <c r="DA362" s="31"/>
      <c r="DB362" s="31"/>
      <c r="DC362" s="31"/>
      <c r="DD362" s="31"/>
      <c r="DE362" s="31"/>
      <c r="DF362" s="31"/>
      <c r="DG362" s="31"/>
      <c r="DH362" s="31"/>
      <c r="DI362" s="31"/>
      <c r="DJ362" s="31"/>
      <c r="DK362" s="31"/>
      <c r="DL362" s="31"/>
      <c r="DM362" s="31"/>
      <c r="DN362" s="31"/>
      <c r="DO362" s="31"/>
    </row>
    <row r="363" spans="1:119" x14ac:dyDescent="0.25">
      <c r="F363" s="4">
        <f t="shared" si="194"/>
        <v>0</v>
      </c>
      <c r="G363" s="4">
        <f t="shared" si="200"/>
        <v>0</v>
      </c>
      <c r="H363" s="4">
        <f t="shared" si="201"/>
        <v>0</v>
      </c>
      <c r="I363" s="4">
        <f t="shared" si="202"/>
        <v>0</v>
      </c>
      <c r="O363" s="823" t="s">
        <v>333</v>
      </c>
      <c r="P363" s="886"/>
      <c r="Q363" s="886"/>
      <c r="R363" s="886"/>
      <c r="S363" s="886"/>
      <c r="T363" s="886"/>
      <c r="U363" s="886"/>
      <c r="V363" s="886"/>
      <c r="W363" s="886"/>
      <c r="X363" s="886"/>
      <c r="Y363" s="886"/>
      <c r="Z363" s="886"/>
      <c r="AA363" s="886"/>
      <c r="AB363" s="886"/>
      <c r="AC363" s="886"/>
      <c r="AD363" s="886"/>
      <c r="AE363" s="886"/>
      <c r="AF363" s="886"/>
      <c r="AG363" s="886"/>
      <c r="AH363" s="886"/>
      <c r="AI363" s="821"/>
      <c r="AJ363" s="823" t="s">
        <v>333</v>
      </c>
      <c r="AK363" s="886"/>
      <c r="AL363" s="886"/>
      <c r="AM363" s="886"/>
      <c r="AN363" s="886"/>
      <c r="AO363" s="886"/>
      <c r="AP363" s="886"/>
      <c r="AQ363" s="886"/>
      <c r="AR363" s="886"/>
      <c r="AS363" s="886"/>
      <c r="AT363" s="886"/>
      <c r="AU363" s="886"/>
      <c r="AV363" s="886"/>
      <c r="AW363" s="886"/>
      <c r="AX363" s="886"/>
      <c r="AY363" s="886"/>
      <c r="AZ363" s="886"/>
      <c r="BA363" s="886"/>
      <c r="BB363" s="886"/>
      <c r="BC363" s="886"/>
      <c r="BD363" s="821"/>
      <c r="BE363" s="823" t="s">
        <v>333</v>
      </c>
      <c r="BF363" s="886"/>
      <c r="BG363" s="886"/>
      <c r="BH363" s="886"/>
      <c r="BI363" s="886"/>
      <c r="BJ363" s="886"/>
      <c r="BK363" s="886"/>
      <c r="BL363" s="886"/>
      <c r="BM363" s="886"/>
      <c r="BN363" s="886"/>
      <c r="BO363" s="886"/>
      <c r="BP363" s="886"/>
      <c r="BQ363" s="886"/>
      <c r="BR363" s="886"/>
      <c r="BS363" s="886"/>
      <c r="BT363" s="886"/>
      <c r="BU363" s="886"/>
      <c r="BV363" s="886"/>
      <c r="BW363" s="886"/>
      <c r="BX363" s="886"/>
      <c r="BY363" s="821"/>
      <c r="BZ363" s="823" t="s">
        <v>333</v>
      </c>
      <c r="CA363" s="886"/>
      <c r="CB363" s="886"/>
      <c r="CC363" s="886"/>
      <c r="CD363" s="886"/>
      <c r="CE363" s="886"/>
      <c r="CF363" s="886"/>
      <c r="CG363" s="886"/>
      <c r="CH363" s="886"/>
      <c r="CI363" s="886"/>
      <c r="CJ363" s="886"/>
      <c r="CK363" s="886"/>
      <c r="CL363" s="886"/>
      <c r="CM363" s="886"/>
      <c r="CN363" s="886"/>
      <c r="CO363" s="886"/>
      <c r="CP363" s="886"/>
      <c r="CQ363" s="886"/>
      <c r="CR363" s="886"/>
      <c r="CS363" s="886"/>
      <c r="CT363" s="821"/>
      <c r="CU363" s="31"/>
      <c r="CV363" s="31"/>
      <c r="CW363" s="31"/>
      <c r="CX363" s="31"/>
      <c r="CY363" s="31"/>
      <c r="CZ363" s="31"/>
      <c r="DA363" s="31"/>
      <c r="DB363" s="31"/>
      <c r="DC363" s="31"/>
      <c r="DD363" s="31"/>
      <c r="DE363" s="31"/>
      <c r="DF363" s="31"/>
      <c r="DG363" s="31"/>
      <c r="DH363" s="31"/>
      <c r="DI363" s="31"/>
      <c r="DJ363" s="31"/>
      <c r="DK363" s="31"/>
      <c r="DL363" s="31"/>
      <c r="DM363" s="31"/>
      <c r="DN363" s="31"/>
      <c r="DO363" s="31"/>
    </row>
    <row r="364" spans="1:119" ht="31.5" customHeight="1" x14ac:dyDescent="0.25">
      <c r="F364" s="4">
        <f t="shared" si="194"/>
        <v>0</v>
      </c>
      <c r="G364" s="4">
        <f t="shared" si="200"/>
        <v>0</v>
      </c>
      <c r="H364" s="4">
        <f t="shared" si="201"/>
        <v>0</v>
      </c>
      <c r="I364" s="4">
        <f t="shared" si="202"/>
        <v>0</v>
      </c>
      <c r="O364" s="869" t="s">
        <v>347</v>
      </c>
      <c r="P364" s="864" t="s">
        <v>340</v>
      </c>
      <c r="Q364" s="585"/>
      <c r="R364" s="865"/>
      <c r="S364" s="864" t="s">
        <v>341</v>
      </c>
      <c r="T364" s="585"/>
      <c r="U364" s="865"/>
      <c r="V364" s="864" t="s">
        <v>404</v>
      </c>
      <c r="W364" s="585"/>
      <c r="X364" s="585"/>
      <c r="Y364" s="585"/>
      <c r="Z364" s="865"/>
      <c r="AA364" s="864" t="s">
        <v>342</v>
      </c>
      <c r="AB364" s="585"/>
      <c r="AC364" s="865"/>
      <c r="AD364" s="864" t="s">
        <v>343</v>
      </c>
      <c r="AE364" s="585"/>
      <c r="AF364" s="865"/>
      <c r="AG364" s="864" t="s">
        <v>344</v>
      </c>
      <c r="AH364" s="585"/>
      <c r="AI364" s="865"/>
      <c r="AJ364" s="869" t="s">
        <v>347</v>
      </c>
      <c r="AK364" s="864" t="s">
        <v>340</v>
      </c>
      <c r="AL364" s="585"/>
      <c r="AM364" s="865"/>
      <c r="AN364" s="864" t="s">
        <v>348</v>
      </c>
      <c r="AO364" s="585"/>
      <c r="AP364" s="865"/>
      <c r="AQ364" s="864" t="s">
        <v>349</v>
      </c>
      <c r="AR364" s="585"/>
      <c r="AS364" s="585"/>
      <c r="AT364" s="585"/>
      <c r="AU364" s="585"/>
      <c r="AV364" s="865"/>
      <c r="AW364" s="864" t="s">
        <v>351</v>
      </c>
      <c r="AX364" s="865"/>
      <c r="AY364" s="864" t="s">
        <v>343</v>
      </c>
      <c r="AZ364" s="585"/>
      <c r="BA364" s="865"/>
      <c r="BB364" s="864" t="s">
        <v>344</v>
      </c>
      <c r="BC364" s="585"/>
      <c r="BD364" s="865"/>
      <c r="BE364" s="869" t="s">
        <v>347</v>
      </c>
      <c r="BF364" s="864" t="s">
        <v>340</v>
      </c>
      <c r="BG364" s="585"/>
      <c r="BH364" s="865"/>
      <c r="BI364" s="864" t="s">
        <v>356</v>
      </c>
      <c r="BJ364" s="585"/>
      <c r="BK364" s="585"/>
      <c r="BL364" s="865"/>
      <c r="BM364" s="881" t="s">
        <v>357</v>
      </c>
      <c r="BN364" s="571"/>
      <c r="BO364" s="571"/>
      <c r="BP364" s="882"/>
      <c r="BQ364" s="864" t="s">
        <v>351</v>
      </c>
      <c r="BR364" s="585"/>
      <c r="BS364" s="865"/>
      <c r="BT364" s="864" t="s">
        <v>343</v>
      </c>
      <c r="BU364" s="585"/>
      <c r="BV364" s="865"/>
      <c r="BW364" s="864" t="s">
        <v>344</v>
      </c>
      <c r="BX364" s="585"/>
      <c r="BY364" s="865"/>
      <c r="BZ364" s="873" t="s">
        <v>347</v>
      </c>
      <c r="CA364" s="852" t="s">
        <v>340</v>
      </c>
      <c r="CB364" s="853"/>
      <c r="CC364" s="854"/>
      <c r="CD364" s="852" t="s">
        <v>365</v>
      </c>
      <c r="CE364" s="853"/>
      <c r="CF364" s="854"/>
      <c r="CG364" s="881" t="s">
        <v>358</v>
      </c>
      <c r="CH364" s="571"/>
      <c r="CI364" s="571"/>
      <c r="CJ364" s="571"/>
      <c r="CK364" s="571"/>
      <c r="CL364" s="571"/>
      <c r="CM364" s="571"/>
      <c r="CN364" s="571"/>
      <c r="CO364" s="571"/>
      <c r="CP364" s="571"/>
      <c r="CQ364" s="571"/>
      <c r="CR364" s="882"/>
      <c r="CS364" s="864" t="s">
        <v>344</v>
      </c>
      <c r="CT364" s="865"/>
      <c r="CU364" s="31"/>
      <c r="CV364" s="31"/>
      <c r="CW364" s="31"/>
      <c r="CX364" s="31"/>
      <c r="CY364" s="31"/>
      <c r="CZ364" s="31"/>
      <c r="DA364" s="31"/>
      <c r="DB364" s="31"/>
      <c r="DC364" s="31"/>
      <c r="DD364" s="31"/>
      <c r="DE364" s="31"/>
      <c r="DF364" s="31"/>
      <c r="DG364" s="31"/>
      <c r="DH364" s="31"/>
      <c r="DI364" s="31"/>
      <c r="DJ364" s="31"/>
      <c r="DK364" s="31"/>
      <c r="DL364" s="31"/>
      <c r="DM364" s="31"/>
      <c r="DN364" s="31"/>
      <c r="DO364" s="31"/>
    </row>
    <row r="365" spans="1:119" ht="31.5" customHeight="1" x14ac:dyDescent="0.25">
      <c r="F365" s="4">
        <f t="shared" si="194"/>
        <v>0</v>
      </c>
      <c r="G365" s="4">
        <f t="shared" si="200"/>
        <v>0</v>
      </c>
      <c r="H365" s="4">
        <f t="shared" si="201"/>
        <v>0</v>
      </c>
      <c r="I365" s="4">
        <f t="shared" si="202"/>
        <v>0</v>
      </c>
      <c r="O365" s="670"/>
      <c r="P365" s="866"/>
      <c r="Q365" s="867"/>
      <c r="R365" s="868"/>
      <c r="S365" s="866"/>
      <c r="T365" s="867"/>
      <c r="U365" s="868"/>
      <c r="V365" s="866"/>
      <c r="W365" s="867"/>
      <c r="X365" s="867"/>
      <c r="Y365" s="867"/>
      <c r="Z365" s="868"/>
      <c r="AA365" s="866"/>
      <c r="AB365" s="867"/>
      <c r="AC365" s="868"/>
      <c r="AD365" s="866"/>
      <c r="AE365" s="867"/>
      <c r="AF365" s="868"/>
      <c r="AG365" s="866"/>
      <c r="AH365" s="867"/>
      <c r="AI365" s="868"/>
      <c r="AJ365" s="670"/>
      <c r="AK365" s="866"/>
      <c r="AL365" s="867"/>
      <c r="AM365" s="868"/>
      <c r="AN365" s="866"/>
      <c r="AO365" s="867"/>
      <c r="AP365" s="868"/>
      <c r="AQ365" s="869" t="s">
        <v>173</v>
      </c>
      <c r="AR365" s="864" t="s">
        <v>174</v>
      </c>
      <c r="AS365" s="865"/>
      <c r="AT365" s="864" t="s">
        <v>350</v>
      </c>
      <c r="AU365" s="585"/>
      <c r="AV365" s="865"/>
      <c r="AW365" s="866"/>
      <c r="AX365" s="868"/>
      <c r="AY365" s="866"/>
      <c r="AZ365" s="867"/>
      <c r="BA365" s="868"/>
      <c r="BB365" s="866"/>
      <c r="BC365" s="867"/>
      <c r="BD365" s="868"/>
      <c r="BE365" s="670"/>
      <c r="BF365" s="866"/>
      <c r="BG365" s="867"/>
      <c r="BH365" s="868"/>
      <c r="BI365" s="866"/>
      <c r="BJ365" s="867"/>
      <c r="BK365" s="867"/>
      <c r="BL365" s="868"/>
      <c r="BM365" s="864" t="s">
        <v>173</v>
      </c>
      <c r="BN365" s="865"/>
      <c r="BO365" s="864" t="s">
        <v>174</v>
      </c>
      <c r="BP365" s="865"/>
      <c r="BQ365" s="866"/>
      <c r="BR365" s="867"/>
      <c r="BS365" s="868"/>
      <c r="BT365" s="866"/>
      <c r="BU365" s="867"/>
      <c r="BV365" s="868"/>
      <c r="BW365" s="866"/>
      <c r="BX365" s="867"/>
      <c r="BY365" s="868"/>
      <c r="BZ365" s="874"/>
      <c r="CA365" s="855"/>
      <c r="CB365" s="856"/>
      <c r="CC365" s="857"/>
      <c r="CD365" s="855"/>
      <c r="CE365" s="856"/>
      <c r="CF365" s="857"/>
      <c r="CG365" s="858" t="s">
        <v>366</v>
      </c>
      <c r="CH365" s="859"/>
      <c r="CI365" s="859"/>
      <c r="CJ365" s="860"/>
      <c r="CK365" s="858" t="s">
        <v>367</v>
      </c>
      <c r="CL365" s="860"/>
      <c r="CM365" s="864" t="s">
        <v>364</v>
      </c>
      <c r="CN365" s="585"/>
      <c r="CO365" s="865"/>
      <c r="CP365" s="864" t="s">
        <v>363</v>
      </c>
      <c r="CQ365" s="585"/>
      <c r="CR365" s="865"/>
      <c r="CS365" s="866"/>
      <c r="CT365" s="868"/>
      <c r="CU365" s="31"/>
      <c r="CV365" s="31"/>
      <c r="CW365" s="31"/>
      <c r="CX365" s="31"/>
      <c r="CY365" s="31"/>
      <c r="CZ365" s="31"/>
      <c r="DA365" s="31"/>
      <c r="DB365" s="31"/>
      <c r="DC365" s="31"/>
      <c r="DD365" s="31"/>
      <c r="DE365" s="31"/>
      <c r="DF365" s="31"/>
      <c r="DG365" s="31"/>
      <c r="DH365" s="31"/>
      <c r="DI365" s="31"/>
      <c r="DJ365" s="31"/>
      <c r="DK365" s="31"/>
      <c r="DL365" s="31"/>
      <c r="DM365" s="31"/>
      <c r="DN365" s="31"/>
      <c r="DO365" s="31"/>
    </row>
    <row r="366" spans="1:119" ht="31.5" customHeight="1" x14ac:dyDescent="0.25">
      <c r="F366" s="4">
        <f t="shared" si="194"/>
        <v>0</v>
      </c>
      <c r="G366" s="4">
        <f t="shared" si="200"/>
        <v>0</v>
      </c>
      <c r="H366" s="4">
        <f t="shared" si="201"/>
        <v>0</v>
      </c>
      <c r="I366" s="4">
        <f t="shared" si="202"/>
        <v>0</v>
      </c>
      <c r="O366" s="870"/>
      <c r="P366" s="871"/>
      <c r="Q366" s="570"/>
      <c r="R366" s="872"/>
      <c r="S366" s="871"/>
      <c r="T366" s="570"/>
      <c r="U366" s="872"/>
      <c r="V366" s="871"/>
      <c r="W366" s="570"/>
      <c r="X366" s="570"/>
      <c r="Y366" s="570"/>
      <c r="Z366" s="872"/>
      <c r="AA366" s="871"/>
      <c r="AB366" s="570"/>
      <c r="AC366" s="872"/>
      <c r="AD366" s="871"/>
      <c r="AE366" s="570"/>
      <c r="AF366" s="872"/>
      <c r="AG366" s="871"/>
      <c r="AH366" s="570"/>
      <c r="AI366" s="872"/>
      <c r="AJ366" s="870"/>
      <c r="AK366" s="871"/>
      <c r="AL366" s="570"/>
      <c r="AM366" s="872"/>
      <c r="AN366" s="871"/>
      <c r="AO366" s="570"/>
      <c r="AP366" s="872"/>
      <c r="AQ366" s="870"/>
      <c r="AR366" s="871"/>
      <c r="AS366" s="872"/>
      <c r="AT366" s="871"/>
      <c r="AU366" s="570"/>
      <c r="AV366" s="872"/>
      <c r="AW366" s="871"/>
      <c r="AX366" s="872"/>
      <c r="AY366" s="871"/>
      <c r="AZ366" s="570"/>
      <c r="BA366" s="872"/>
      <c r="BB366" s="871"/>
      <c r="BC366" s="570"/>
      <c r="BD366" s="872"/>
      <c r="BE366" s="870"/>
      <c r="BF366" s="871"/>
      <c r="BG366" s="570"/>
      <c r="BH366" s="872"/>
      <c r="BI366" s="871"/>
      <c r="BJ366" s="570"/>
      <c r="BK366" s="570"/>
      <c r="BL366" s="872"/>
      <c r="BM366" s="871"/>
      <c r="BN366" s="872"/>
      <c r="BO366" s="871"/>
      <c r="BP366" s="872"/>
      <c r="BQ366" s="871"/>
      <c r="BR366" s="570"/>
      <c r="BS366" s="872"/>
      <c r="BT366" s="871"/>
      <c r="BU366" s="570"/>
      <c r="BV366" s="872"/>
      <c r="BW366" s="871"/>
      <c r="BX366" s="570"/>
      <c r="BY366" s="872"/>
      <c r="BZ366" s="874"/>
      <c r="CA366" s="855"/>
      <c r="CB366" s="856"/>
      <c r="CC366" s="857"/>
      <c r="CD366" s="855"/>
      <c r="CE366" s="856"/>
      <c r="CF366" s="857"/>
      <c r="CG366" s="861"/>
      <c r="CH366" s="862"/>
      <c r="CI366" s="862"/>
      <c r="CJ366" s="863"/>
      <c r="CK366" s="861"/>
      <c r="CL366" s="863"/>
      <c r="CM366" s="866"/>
      <c r="CN366" s="867"/>
      <c r="CO366" s="868"/>
      <c r="CP366" s="866"/>
      <c r="CQ366" s="867"/>
      <c r="CR366" s="868"/>
      <c r="CS366" s="866"/>
      <c r="CT366" s="868"/>
      <c r="CU366" s="31"/>
      <c r="CV366" s="31"/>
      <c r="CW366" s="31"/>
      <c r="CX366" s="31"/>
      <c r="CY366" s="31"/>
      <c r="CZ366" s="31"/>
      <c r="DA366" s="31"/>
      <c r="DB366" s="31"/>
      <c r="DC366" s="31"/>
      <c r="DD366" s="31"/>
      <c r="DE366" s="31"/>
      <c r="DF366" s="31"/>
      <c r="DG366" s="31"/>
      <c r="DH366" s="31"/>
      <c r="DI366" s="31"/>
      <c r="DJ366" s="31"/>
      <c r="DK366" s="31"/>
      <c r="DL366" s="31"/>
      <c r="DM366" s="31"/>
      <c r="DN366" s="31"/>
      <c r="DO366" s="31"/>
    </row>
    <row r="367" spans="1:119" ht="11.1" customHeight="1" x14ac:dyDescent="0.25">
      <c r="F367" s="4">
        <f t="shared" si="194"/>
        <v>0</v>
      </c>
      <c r="G367" s="4">
        <f t="shared" si="200"/>
        <v>0</v>
      </c>
      <c r="H367" s="4">
        <f t="shared" si="201"/>
        <v>0</v>
      </c>
      <c r="I367" s="4">
        <f t="shared" si="202"/>
        <v>0</v>
      </c>
      <c r="O367" s="237">
        <v>1</v>
      </c>
      <c r="P367" s="729">
        <v>2</v>
      </c>
      <c r="Q367" s="729"/>
      <c r="R367" s="729"/>
      <c r="S367" s="729">
        <v>3</v>
      </c>
      <c r="T367" s="729"/>
      <c r="U367" s="729"/>
      <c r="V367" s="729">
        <v>4</v>
      </c>
      <c r="W367" s="729"/>
      <c r="X367" s="729"/>
      <c r="Y367" s="729"/>
      <c r="Z367" s="729"/>
      <c r="AA367" s="729">
        <v>5</v>
      </c>
      <c r="AB367" s="729"/>
      <c r="AC367" s="729"/>
      <c r="AD367" s="729" t="s">
        <v>345</v>
      </c>
      <c r="AE367" s="729"/>
      <c r="AF367" s="729"/>
      <c r="AG367" s="729" t="s">
        <v>346</v>
      </c>
      <c r="AH367" s="729"/>
      <c r="AI367" s="729"/>
      <c r="AJ367" s="240">
        <v>1</v>
      </c>
      <c r="AK367" s="729">
        <v>2</v>
      </c>
      <c r="AL367" s="729"/>
      <c r="AM367" s="729"/>
      <c r="AN367" s="729">
        <v>3</v>
      </c>
      <c r="AO367" s="729"/>
      <c r="AP367" s="729"/>
      <c r="AQ367" s="240">
        <v>4</v>
      </c>
      <c r="AR367" s="729">
        <v>5</v>
      </c>
      <c r="AS367" s="729"/>
      <c r="AT367" s="729">
        <v>6</v>
      </c>
      <c r="AU367" s="729"/>
      <c r="AV367" s="729"/>
      <c r="AW367" s="729">
        <v>7</v>
      </c>
      <c r="AX367" s="729"/>
      <c r="AY367" s="729" t="s">
        <v>352</v>
      </c>
      <c r="AZ367" s="729"/>
      <c r="BA367" s="729"/>
      <c r="BB367" s="729" t="s">
        <v>353</v>
      </c>
      <c r="BC367" s="729"/>
      <c r="BD367" s="729"/>
      <c r="BE367" s="237">
        <v>1</v>
      </c>
      <c r="BF367" s="729">
        <v>2</v>
      </c>
      <c r="BG367" s="729"/>
      <c r="BH367" s="729"/>
      <c r="BI367" s="729">
        <v>3</v>
      </c>
      <c r="BJ367" s="729"/>
      <c r="BK367" s="729"/>
      <c r="BL367" s="729"/>
      <c r="BM367" s="729">
        <v>4</v>
      </c>
      <c r="BN367" s="729"/>
      <c r="BO367" s="729">
        <v>5</v>
      </c>
      <c r="BP367" s="729"/>
      <c r="BQ367" s="729">
        <v>6</v>
      </c>
      <c r="BR367" s="729"/>
      <c r="BS367" s="729"/>
      <c r="BT367" s="729" t="s">
        <v>354</v>
      </c>
      <c r="BU367" s="729"/>
      <c r="BV367" s="729"/>
      <c r="BW367" s="729" t="s">
        <v>355</v>
      </c>
      <c r="BX367" s="729"/>
      <c r="BY367" s="729"/>
      <c r="BZ367" s="237">
        <v>1</v>
      </c>
      <c r="CA367" s="729">
        <v>2</v>
      </c>
      <c r="CB367" s="729"/>
      <c r="CC367" s="729"/>
      <c r="CD367" s="729">
        <v>3</v>
      </c>
      <c r="CE367" s="729"/>
      <c r="CF367" s="729"/>
      <c r="CG367" s="729">
        <v>4</v>
      </c>
      <c r="CH367" s="729"/>
      <c r="CI367" s="729"/>
      <c r="CJ367" s="729"/>
      <c r="CK367" s="729">
        <v>5</v>
      </c>
      <c r="CL367" s="729"/>
      <c r="CM367" s="729">
        <v>6</v>
      </c>
      <c r="CN367" s="729"/>
      <c r="CO367" s="729"/>
      <c r="CP367" s="729">
        <v>7</v>
      </c>
      <c r="CQ367" s="729"/>
      <c r="CR367" s="729"/>
      <c r="CS367" s="729">
        <v>8</v>
      </c>
      <c r="CT367" s="729"/>
      <c r="CU367" s="31"/>
      <c r="CV367" s="31"/>
      <c r="CW367" s="31"/>
      <c r="CX367" s="31"/>
      <c r="CY367" s="31"/>
      <c r="CZ367" s="31"/>
      <c r="DA367" s="31"/>
      <c r="DB367" s="31"/>
      <c r="DC367" s="31"/>
      <c r="DD367" s="31"/>
      <c r="DE367" s="31"/>
      <c r="DF367" s="31"/>
      <c r="DG367" s="31"/>
      <c r="DH367" s="31"/>
      <c r="DI367" s="31"/>
      <c r="DJ367" s="31"/>
      <c r="DK367" s="31"/>
      <c r="DL367" s="31"/>
      <c r="DM367" s="31"/>
      <c r="DN367" s="31"/>
      <c r="DO367" s="31"/>
    </row>
    <row r="368" spans="1:119" ht="24" customHeight="1" x14ac:dyDescent="0.25">
      <c r="A368" s="4">
        <f>A329+20</f>
        <v>181</v>
      </c>
      <c r="B368" s="4">
        <f>IFERROR(IF($A$5&gt;=A368,SMALL('R-6'!$F$8:$F$1008,$A$6+A368),0),0)</f>
        <v>0</v>
      </c>
      <c r="C368" s="4">
        <f>IFERROR(IF(B$5&gt;=$A368,SMALL('R-7'!$G$9:$G$1008,B$6+$A368),0),0)</f>
        <v>0</v>
      </c>
      <c r="D368" s="4">
        <f>IFERROR(IF(C$5&gt;=$A368,SMALL('R-8'!$F$13:$F$1012,C$6+$A368),0),0)</f>
        <v>0</v>
      </c>
      <c r="E368" s="4">
        <f>IFERROR(IF(D$5&gt;=$A368,SMALL('R-8क'!$F$10:$F$1009,D$6+$A368),0),0)</f>
        <v>0</v>
      </c>
      <c r="F368" s="4">
        <f t="shared" si="194"/>
        <v>0</v>
      </c>
      <c r="G368" s="4">
        <f t="shared" si="200"/>
        <v>0</v>
      </c>
      <c r="H368" s="4">
        <f t="shared" si="201"/>
        <v>0</v>
      </c>
      <c r="I368" s="4">
        <f t="shared" si="202"/>
        <v>0</v>
      </c>
      <c r="O368" s="241">
        <f>IFERROR(IF(B368&gt;=1,A368,0),0)</f>
        <v>0</v>
      </c>
      <c r="P368" s="894">
        <f>IFERROR(IF($O368&gt;=1,VLOOKUP($B368,'R-6'!$G$8:$AL$1008,2,0),0),0)</f>
        <v>0</v>
      </c>
      <c r="Q368" s="895"/>
      <c r="R368" s="896"/>
      <c r="S368" s="846" t="str">
        <f>IFERROR(IF($O368&gt;=1,VLOOKUP($B368,'R-6'!$G$8:$AL$1008,4,0),""),"")</f>
        <v/>
      </c>
      <c r="T368" s="847"/>
      <c r="U368" s="848"/>
      <c r="V368" s="846" t="str">
        <f>IFERROR(IF($O368&gt;=1,VLOOKUP($B368,'R-6'!$G$8:$AL$1008,6,0),""),"")</f>
        <v/>
      </c>
      <c r="W368" s="897"/>
      <c r="X368" s="897"/>
      <c r="Y368" s="884" t="str">
        <f>IFERROR(IF($O368&gt;=1,VLOOKUP($B368,'R-6'!$G$8:$AL$1008,8,0),""),"")</f>
        <v/>
      </c>
      <c r="Z368" s="898"/>
      <c r="AA368" s="544" t="str">
        <f>IFERROR(IF($O368&gt;=1,VLOOKUP($B368,'R-6'!$G$8:$AL$1008,28,0),""),"")</f>
        <v/>
      </c>
      <c r="AB368" s="545"/>
      <c r="AC368" s="849"/>
      <c r="AD368" s="883"/>
      <c r="AE368" s="884"/>
      <c r="AF368" s="885"/>
      <c r="AG368" s="883"/>
      <c r="AH368" s="884"/>
      <c r="AI368" s="885"/>
      <c r="AJ368" s="241">
        <f>IFERROR(IF(C368&gt;=1,A368,0),0)</f>
        <v>0</v>
      </c>
      <c r="AK368" s="894">
        <f>IFERROR(IF($AJ368&gt;=1,VLOOKUP($C368,'R-7'!$H$9:$AD$1008,2,0),0),0)</f>
        <v>0</v>
      </c>
      <c r="AL368" s="895"/>
      <c r="AM368" s="896"/>
      <c r="AN368" s="846" t="str">
        <f>IFERROR(IF($AJ368&gt;=1,VLOOKUP($C368,'R-7'!$H$9:$AD$1008,4,0),""),"")</f>
        <v/>
      </c>
      <c r="AO368" s="847"/>
      <c r="AP368" s="848"/>
      <c r="AQ368" s="241" t="str">
        <f>IFERROR(IF($AJ368&gt;=1,VLOOKUP($C368,'R-7'!$H$9:$AD$1008,6,0),""),"")</f>
        <v/>
      </c>
      <c r="AR368" s="883" t="str">
        <f>IFERROR(IF($AJ368&gt;=1,VLOOKUP($C368,'R-7'!$H$9:$AD$1008,7,0),""),"")</f>
        <v/>
      </c>
      <c r="AS368" s="885"/>
      <c r="AT368" s="846" t="str">
        <f>IFERROR(IF($AJ368&gt;=1,VLOOKUP($C368,'R-7'!$H$9:$AD$1008,9,0),""),"")</f>
        <v/>
      </c>
      <c r="AU368" s="847"/>
      <c r="AV368" s="848"/>
      <c r="AW368" s="844" t="str">
        <f>IFERROR(IF($AJ368&gt;=1,VLOOKUP($C368,'R-7'!$H$9:$AD$1008,14,0),""),"")</f>
        <v/>
      </c>
      <c r="AX368" s="844"/>
      <c r="AY368" s="844"/>
      <c r="AZ368" s="844"/>
      <c r="BA368" s="844"/>
      <c r="BB368" s="844"/>
      <c r="BC368" s="844"/>
      <c r="BD368" s="844"/>
      <c r="BE368" s="241">
        <f>IFERROR(IF(D368&gt;=1,A368,0),0)</f>
        <v>0</v>
      </c>
      <c r="BF368" s="845">
        <f>IFERROR(IF($BE368&gt;=1,VLOOKUP($D368,'R-8'!$G$13:$AG$1012,2,0),0),0)</f>
        <v>0</v>
      </c>
      <c r="BG368" s="845"/>
      <c r="BH368" s="845"/>
      <c r="BI368" s="846" t="str">
        <f>IFERROR(IF($BE368&gt;=1,VLOOKUP($D368,'R-8'!$G$13:$AG$1012,3,0),""),"")</f>
        <v/>
      </c>
      <c r="BJ368" s="847"/>
      <c r="BK368" s="847"/>
      <c r="BL368" s="848"/>
      <c r="BM368" s="844" t="str">
        <f>IFERROR(IF($BE368&gt;=1,VLOOKUP($D368,'R-8'!$G$13:$AG$1012,5,0),""),"")</f>
        <v/>
      </c>
      <c r="BN368" s="844"/>
      <c r="BO368" s="844" t="str">
        <f>IFERROR(IF($BE368&gt;=1,VLOOKUP($D368,'R-8'!$G$13:$AG$1012,6,0),""),"")</f>
        <v/>
      </c>
      <c r="BP368" s="844"/>
      <c r="BQ368" s="846" t="str">
        <f>IFERROR(IF($BE368&gt;=1,VLOOKUP($D368,'R-8'!$G$13:$AG$1012,2,0),""),"")</f>
        <v/>
      </c>
      <c r="BR368" s="847"/>
      <c r="BS368" s="848"/>
      <c r="BT368" s="844"/>
      <c r="BU368" s="844"/>
      <c r="BV368" s="844"/>
      <c r="BW368" s="844"/>
      <c r="BX368" s="844"/>
      <c r="BY368" s="844"/>
      <c r="BZ368" s="241">
        <f>IFERROR(IF(E368&gt;=1,A368,0),0)</f>
        <v>0</v>
      </c>
      <c r="CA368" s="845">
        <f>IFERROR(IF($BZ368&gt;=1,VLOOKUP($E368,'R-8क'!$G$10:$AA$1009,2,0),0),0)</f>
        <v>0</v>
      </c>
      <c r="CB368" s="845"/>
      <c r="CC368" s="845"/>
      <c r="CD368" s="846" t="str">
        <f>IFERROR(IF($BZ368&gt;=1,VLOOKUP($E368,'R-8क'!$G$10:$AA$1009,3,0),""),"")</f>
        <v/>
      </c>
      <c r="CE368" s="847"/>
      <c r="CF368" s="848"/>
      <c r="CG368" s="846" t="str">
        <f>IFERROR(IF($BZ368&gt;=1,VLOOKUP($E368,'R-8क'!$G$10:$AA$1009,4,0),""),"")</f>
        <v/>
      </c>
      <c r="CH368" s="847"/>
      <c r="CI368" s="847"/>
      <c r="CJ368" s="848"/>
      <c r="CK368" s="242" t="str">
        <f>IFERROR(IF($BZ368&gt;=1,VLOOKUP($E368,'R-8क'!$G$10:$AA$1009,6,0),""),"")</f>
        <v/>
      </c>
      <c r="CL368" s="243" t="str">
        <f>IFERROR(IF($BZ368&gt;=1,VLOOKUP($E368,'R-8क'!$G$10:$AA$1009,7,0),""),"")</f>
        <v/>
      </c>
      <c r="CM368" s="544" t="str">
        <f>IFERROR(IF($BZ368&gt;=1,VLOOKUP($E368,'R-8क'!$G$10:$AA$1009,8,0),""),"")</f>
        <v/>
      </c>
      <c r="CN368" s="545"/>
      <c r="CO368" s="849"/>
      <c r="CP368" s="850" t="str">
        <f>IFERROR(IF($BZ368&gt;=1,VLOOKUP($E368,'R-8क'!$G$10:$AA$1009,16,0),""),"")</f>
        <v/>
      </c>
      <c r="CQ368" s="850"/>
      <c r="CR368" s="850"/>
      <c r="CS368" s="851"/>
      <c r="CT368" s="851"/>
      <c r="CU368" s="31"/>
      <c r="CV368" s="31"/>
      <c r="CW368" s="31"/>
      <c r="CX368" s="31"/>
      <c r="CY368" s="31"/>
      <c r="CZ368" s="31"/>
      <c r="DA368" s="31"/>
      <c r="DB368" s="31"/>
      <c r="DC368" s="31"/>
      <c r="DD368" s="31"/>
      <c r="DE368" s="31"/>
      <c r="DF368" s="31"/>
      <c r="DG368" s="31"/>
      <c r="DH368" s="31"/>
      <c r="DI368" s="31"/>
      <c r="DJ368" s="31"/>
      <c r="DK368" s="31"/>
      <c r="DL368" s="31"/>
      <c r="DM368" s="31"/>
      <c r="DN368" s="31"/>
      <c r="DO368" s="31"/>
    </row>
    <row r="369" spans="1:119" ht="24" customHeight="1" x14ac:dyDescent="0.25">
      <c r="A369" s="4">
        <f t="shared" ref="A369:A387" si="203">A330+20</f>
        <v>182</v>
      </c>
      <c r="B369" s="4">
        <f>IFERROR(IF($A$5&gt;=A369,SMALL('R-6'!$F$8:$F$1008,$A$6+A369),0),0)</f>
        <v>0</v>
      </c>
      <c r="C369" s="4">
        <f>IFERROR(IF(B$5&gt;=$A369,SMALL('R-7'!$G$9:$G$1008,B$6+$A369),0),0)</f>
        <v>0</v>
      </c>
      <c r="D369" s="4">
        <f>IFERROR(IF(C$5&gt;=$A369,SMALL('R-8'!$F$13:$F$1012,C$6+$A369),0),0)</f>
        <v>0</v>
      </c>
      <c r="E369" s="4">
        <f>IFERROR(IF(D$5&gt;=$A369,SMALL('R-8क'!$F$10:$F$1009,D$6+$A369),0),0)</f>
        <v>0</v>
      </c>
      <c r="F369" s="4">
        <f t="shared" si="194"/>
        <v>0</v>
      </c>
      <c r="G369" s="4">
        <f t="shared" si="200"/>
        <v>0</v>
      </c>
      <c r="H369" s="4">
        <f t="shared" si="201"/>
        <v>0</v>
      </c>
      <c r="I369" s="4">
        <f t="shared" si="202"/>
        <v>0</v>
      </c>
      <c r="O369" s="241">
        <f t="shared" ref="O369:O387" si="204">IFERROR(IF(B369&gt;=1,A369,0),0)</f>
        <v>0</v>
      </c>
      <c r="P369" s="894">
        <f>IFERROR(IF($O369&gt;=1,VLOOKUP($B369,'R-6'!$G$8:$AL$1008,2,0),0),0)</f>
        <v>0</v>
      </c>
      <c r="Q369" s="895"/>
      <c r="R369" s="896"/>
      <c r="S369" s="846" t="str">
        <f>IFERROR(IF($O369&gt;=1,VLOOKUP($B369,'R-6'!$G$8:$AL$1008,4,0),""),"")</f>
        <v/>
      </c>
      <c r="T369" s="847"/>
      <c r="U369" s="848"/>
      <c r="V369" s="846" t="str">
        <f>IFERROR(IF($O369&gt;=1,VLOOKUP($B369,'R-6'!$G$8:$AL$1008,6,0),""),"")</f>
        <v/>
      </c>
      <c r="W369" s="897"/>
      <c r="X369" s="897"/>
      <c r="Y369" s="884" t="str">
        <f>IFERROR(IF($O369&gt;=1,VLOOKUP($B369,'R-6'!$G$8:$AL$1008,8,0),""),"")</f>
        <v/>
      </c>
      <c r="Z369" s="898"/>
      <c r="AA369" s="544" t="str">
        <f>IFERROR(IF($O369&gt;=1,VLOOKUP($B369,'R-6'!$G$8:$AL$1008,28,0),""),"")</f>
        <v/>
      </c>
      <c r="AB369" s="545"/>
      <c r="AC369" s="849"/>
      <c r="AD369" s="883"/>
      <c r="AE369" s="884"/>
      <c r="AF369" s="885"/>
      <c r="AG369" s="883"/>
      <c r="AH369" s="884"/>
      <c r="AI369" s="885"/>
      <c r="AJ369" s="241">
        <f t="shared" ref="AJ369:AJ387" si="205">IFERROR(IF(C369&gt;=1,A369,0),0)</f>
        <v>0</v>
      </c>
      <c r="AK369" s="894">
        <f>IFERROR(IF($AJ369&gt;=1,VLOOKUP($C369,'R-7'!$H$9:$AD$1008,2,0),0),0)</f>
        <v>0</v>
      </c>
      <c r="AL369" s="895"/>
      <c r="AM369" s="896"/>
      <c r="AN369" s="846" t="str">
        <f>IFERROR(IF($AJ369&gt;=1,VLOOKUP($C369,'R-7'!$H$9:$AD$1008,4,0),""),"")</f>
        <v/>
      </c>
      <c r="AO369" s="847"/>
      <c r="AP369" s="848"/>
      <c r="AQ369" s="241" t="str">
        <f>IFERROR(IF($AJ369&gt;=1,VLOOKUP($C369,'R-7'!$H$9:$AD$1008,6,0),""),"")</f>
        <v/>
      </c>
      <c r="AR369" s="883" t="str">
        <f>IFERROR(IF($AJ369&gt;=1,VLOOKUP($C369,'R-7'!$H$9:$AD$1008,7,0),""),"")</f>
        <v/>
      </c>
      <c r="AS369" s="885"/>
      <c r="AT369" s="846" t="str">
        <f>IFERROR(IF($AJ369&gt;=1,VLOOKUP($C369,'R-7'!$H$9:$AD$1008,9,0),""),"")</f>
        <v/>
      </c>
      <c r="AU369" s="847"/>
      <c r="AV369" s="848"/>
      <c r="AW369" s="844" t="str">
        <f>IFERROR(IF($AJ369&gt;=1,VLOOKUP($C369,'R-7'!$H$9:$AD$1008,14,0),""),"")</f>
        <v/>
      </c>
      <c r="AX369" s="844"/>
      <c r="AY369" s="844"/>
      <c r="AZ369" s="844"/>
      <c r="BA369" s="844"/>
      <c r="BB369" s="844"/>
      <c r="BC369" s="844"/>
      <c r="BD369" s="844"/>
      <c r="BE369" s="241">
        <f t="shared" ref="BE369:BE387" si="206">IFERROR(IF(D369&gt;=1,A369,0),0)</f>
        <v>0</v>
      </c>
      <c r="BF369" s="845">
        <f>IFERROR(IF($BE369&gt;=1,VLOOKUP($D369,'R-8'!$G$13:$AG$1012,2,0),0),0)</f>
        <v>0</v>
      </c>
      <c r="BG369" s="845"/>
      <c r="BH369" s="845"/>
      <c r="BI369" s="846" t="str">
        <f>IFERROR(IF($BE369&gt;=1,VLOOKUP($D369,'R-8'!$G$13:$AG$1012,3,0),""),"")</f>
        <v/>
      </c>
      <c r="BJ369" s="847"/>
      <c r="BK369" s="847"/>
      <c r="BL369" s="848"/>
      <c r="BM369" s="844" t="str">
        <f>IFERROR(IF($BE369&gt;=1,VLOOKUP($D369,'R-8'!$G$13:$AG$1012,5,0),""),"")</f>
        <v/>
      </c>
      <c r="BN369" s="844"/>
      <c r="BO369" s="844" t="str">
        <f>IFERROR(IF($BE369&gt;=1,VLOOKUP($D369,'R-8'!$G$13:$AG$1012,6,0),""),"")</f>
        <v/>
      </c>
      <c r="BP369" s="844"/>
      <c r="BQ369" s="846" t="str">
        <f>IFERROR(IF($BE369&gt;=1,VLOOKUP($D369,'R-8'!$G$13:$AG$1012,2,0),""),"")</f>
        <v/>
      </c>
      <c r="BR369" s="847"/>
      <c r="BS369" s="848"/>
      <c r="BT369" s="844"/>
      <c r="BU369" s="844"/>
      <c r="BV369" s="844"/>
      <c r="BW369" s="844"/>
      <c r="BX369" s="844"/>
      <c r="BY369" s="844"/>
      <c r="BZ369" s="241">
        <f t="shared" ref="BZ369:BZ387" si="207">IFERROR(IF(E369&gt;=1,A369,0),0)</f>
        <v>0</v>
      </c>
      <c r="CA369" s="845">
        <f>IFERROR(IF($BZ369&gt;=1,VLOOKUP($E369,'R-8क'!$G$10:$AA$1009,2,0),0),0)</f>
        <v>0</v>
      </c>
      <c r="CB369" s="845"/>
      <c r="CC369" s="845"/>
      <c r="CD369" s="846" t="str">
        <f>IFERROR(IF($BZ369&gt;=1,VLOOKUP($E369,'R-8क'!$G$10:$AA$1009,3,0),""),"")</f>
        <v/>
      </c>
      <c r="CE369" s="847"/>
      <c r="CF369" s="848"/>
      <c r="CG369" s="846" t="str">
        <f>IFERROR(IF($BZ369&gt;=1,VLOOKUP($E369,'R-8क'!$G$10:$AA$1009,4,0),""),"")</f>
        <v/>
      </c>
      <c r="CH369" s="847"/>
      <c r="CI369" s="847"/>
      <c r="CJ369" s="848"/>
      <c r="CK369" s="242" t="str">
        <f>IFERROR(IF($BZ369&gt;=1,VLOOKUP($E369,'R-8क'!$G$10:$AA$1009,6,0),""),"")</f>
        <v/>
      </c>
      <c r="CL369" s="243" t="str">
        <f>IFERROR(IF($BZ369&gt;=1,VLOOKUP($E369,'R-8क'!$G$10:$AA$1009,7,0),""),"")</f>
        <v/>
      </c>
      <c r="CM369" s="544" t="str">
        <f>IFERROR(IF($BZ369&gt;=1,VLOOKUP($E369,'R-8क'!$G$10:$AA$1009,8,0),""),"")</f>
        <v/>
      </c>
      <c r="CN369" s="545"/>
      <c r="CO369" s="849"/>
      <c r="CP369" s="850" t="str">
        <f>IFERROR(IF($BZ369&gt;=1,VLOOKUP($E369,'R-8क'!$G$10:$AA$1009,16,0),""),"")</f>
        <v/>
      </c>
      <c r="CQ369" s="850"/>
      <c r="CR369" s="850"/>
      <c r="CS369" s="851"/>
      <c r="CT369" s="851"/>
      <c r="CU369" s="31"/>
      <c r="CV369" s="31"/>
      <c r="CW369" s="31"/>
      <c r="CX369" s="31"/>
      <c r="CY369" s="31"/>
      <c r="CZ369" s="31"/>
      <c r="DA369" s="31"/>
      <c r="DB369" s="31"/>
      <c r="DC369" s="31"/>
      <c r="DD369" s="31"/>
      <c r="DE369" s="31"/>
      <c r="DF369" s="31"/>
      <c r="DG369" s="31"/>
      <c r="DH369" s="31"/>
      <c r="DI369" s="31"/>
      <c r="DJ369" s="31"/>
      <c r="DK369" s="31"/>
      <c r="DL369" s="31"/>
      <c r="DM369" s="31"/>
      <c r="DN369" s="31"/>
      <c r="DO369" s="31"/>
    </row>
    <row r="370" spans="1:119" ht="24" customHeight="1" x14ac:dyDescent="0.25">
      <c r="A370" s="4">
        <f t="shared" si="203"/>
        <v>183</v>
      </c>
      <c r="B370" s="4">
        <f>IFERROR(IF($A$5&gt;=A370,SMALL('R-6'!$F$8:$F$1008,$A$6+A370),0),0)</f>
        <v>0</v>
      </c>
      <c r="C370" s="4">
        <f>IFERROR(IF(B$5&gt;=$A370,SMALL('R-7'!$G$9:$G$1008,B$6+$A370),0),0)</f>
        <v>0</v>
      </c>
      <c r="D370" s="4">
        <f>IFERROR(IF(C$5&gt;=$A370,SMALL('R-8'!$F$13:$F$1012,C$6+$A370),0),0)</f>
        <v>0</v>
      </c>
      <c r="E370" s="4">
        <f>IFERROR(IF(D$5&gt;=$A370,SMALL('R-8क'!$F$10:$F$1009,D$6+$A370),0),0)</f>
        <v>0</v>
      </c>
      <c r="F370" s="4">
        <f t="shared" si="194"/>
        <v>0</v>
      </c>
      <c r="G370" s="4">
        <f t="shared" si="200"/>
        <v>0</v>
      </c>
      <c r="H370" s="4">
        <f t="shared" si="201"/>
        <v>0</v>
      </c>
      <c r="I370" s="4">
        <f t="shared" si="202"/>
        <v>0</v>
      </c>
      <c r="O370" s="241">
        <f t="shared" si="204"/>
        <v>0</v>
      </c>
      <c r="P370" s="894">
        <f>IFERROR(IF($O370&gt;=1,VLOOKUP($B370,'R-6'!$G$8:$AL$1008,2,0),0),0)</f>
        <v>0</v>
      </c>
      <c r="Q370" s="895"/>
      <c r="R370" s="896"/>
      <c r="S370" s="846" t="str">
        <f>IFERROR(IF($O370&gt;=1,VLOOKUP($B370,'R-6'!$G$8:$AL$1008,4,0),""),"")</f>
        <v/>
      </c>
      <c r="T370" s="847"/>
      <c r="U370" s="848"/>
      <c r="V370" s="846" t="str">
        <f>IFERROR(IF($O370&gt;=1,VLOOKUP($B370,'R-6'!$G$8:$AL$1008,6,0),""),"")</f>
        <v/>
      </c>
      <c r="W370" s="897"/>
      <c r="X370" s="897"/>
      <c r="Y370" s="884" t="str">
        <f>IFERROR(IF($O370&gt;=1,VLOOKUP($B370,'R-6'!$G$8:$AL$1008,8,0),""),"")</f>
        <v/>
      </c>
      <c r="Z370" s="898"/>
      <c r="AA370" s="544" t="str">
        <f>IFERROR(IF($O370&gt;=1,VLOOKUP($B370,'R-6'!$G$8:$AL$1008,28,0),""),"")</f>
        <v/>
      </c>
      <c r="AB370" s="545"/>
      <c r="AC370" s="849"/>
      <c r="AD370" s="883"/>
      <c r="AE370" s="884"/>
      <c r="AF370" s="885"/>
      <c r="AG370" s="883"/>
      <c r="AH370" s="884"/>
      <c r="AI370" s="885"/>
      <c r="AJ370" s="241">
        <f t="shared" si="205"/>
        <v>0</v>
      </c>
      <c r="AK370" s="894">
        <f>IFERROR(IF($AJ370&gt;=1,VLOOKUP($C370,'R-7'!$H$9:$AD$1008,2,0),0),0)</f>
        <v>0</v>
      </c>
      <c r="AL370" s="895"/>
      <c r="AM370" s="896"/>
      <c r="AN370" s="846" t="str">
        <f>IFERROR(IF($AJ370&gt;=1,VLOOKUP($C370,'R-7'!$H$9:$AD$1008,4,0),""),"")</f>
        <v/>
      </c>
      <c r="AO370" s="847"/>
      <c r="AP370" s="848"/>
      <c r="AQ370" s="241" t="str">
        <f>IFERROR(IF($AJ370&gt;=1,VLOOKUP($C370,'R-7'!$H$9:$AD$1008,6,0),""),"")</f>
        <v/>
      </c>
      <c r="AR370" s="883" t="str">
        <f>IFERROR(IF($AJ370&gt;=1,VLOOKUP($C370,'R-7'!$H$9:$AD$1008,7,0),""),"")</f>
        <v/>
      </c>
      <c r="AS370" s="885"/>
      <c r="AT370" s="846" t="str">
        <f>IFERROR(IF($AJ370&gt;=1,VLOOKUP($C370,'R-7'!$H$9:$AD$1008,9,0),""),"")</f>
        <v/>
      </c>
      <c r="AU370" s="847"/>
      <c r="AV370" s="848"/>
      <c r="AW370" s="844" t="str">
        <f>IFERROR(IF($AJ370&gt;=1,VLOOKUP($C370,'R-7'!$H$9:$AD$1008,14,0),""),"")</f>
        <v/>
      </c>
      <c r="AX370" s="844"/>
      <c r="AY370" s="844"/>
      <c r="AZ370" s="844"/>
      <c r="BA370" s="844"/>
      <c r="BB370" s="844"/>
      <c r="BC370" s="844"/>
      <c r="BD370" s="844"/>
      <c r="BE370" s="241">
        <f t="shared" si="206"/>
        <v>0</v>
      </c>
      <c r="BF370" s="845">
        <f>IFERROR(IF($BE370&gt;=1,VLOOKUP($D370,'R-8'!$G$13:$AG$1012,2,0),0),0)</f>
        <v>0</v>
      </c>
      <c r="BG370" s="845"/>
      <c r="BH370" s="845"/>
      <c r="BI370" s="846" t="str">
        <f>IFERROR(IF($BE370&gt;=1,VLOOKUP($D370,'R-8'!$G$13:$AG$1012,3,0),""),"")</f>
        <v/>
      </c>
      <c r="BJ370" s="847"/>
      <c r="BK370" s="847"/>
      <c r="BL370" s="848"/>
      <c r="BM370" s="844" t="str">
        <f>IFERROR(IF($BE370&gt;=1,VLOOKUP($D370,'R-8'!$G$13:$AG$1012,5,0),""),"")</f>
        <v/>
      </c>
      <c r="BN370" s="844"/>
      <c r="BO370" s="844" t="str">
        <f>IFERROR(IF($BE370&gt;=1,VLOOKUP($D370,'R-8'!$G$13:$AG$1012,6,0),""),"")</f>
        <v/>
      </c>
      <c r="BP370" s="844"/>
      <c r="BQ370" s="846" t="str">
        <f>IFERROR(IF($BE370&gt;=1,VLOOKUP($D370,'R-8'!$G$13:$AG$1012,2,0),""),"")</f>
        <v/>
      </c>
      <c r="BR370" s="847"/>
      <c r="BS370" s="848"/>
      <c r="BT370" s="844"/>
      <c r="BU370" s="844"/>
      <c r="BV370" s="844"/>
      <c r="BW370" s="844"/>
      <c r="BX370" s="844"/>
      <c r="BY370" s="844"/>
      <c r="BZ370" s="241">
        <f t="shared" si="207"/>
        <v>0</v>
      </c>
      <c r="CA370" s="845">
        <f>IFERROR(IF($BZ370&gt;=1,VLOOKUP($E370,'R-8क'!$G$10:$AA$1009,2,0),0),0)</f>
        <v>0</v>
      </c>
      <c r="CB370" s="845"/>
      <c r="CC370" s="845"/>
      <c r="CD370" s="846" t="str">
        <f>IFERROR(IF($BZ370&gt;=1,VLOOKUP($E370,'R-8क'!$G$10:$AA$1009,3,0),""),"")</f>
        <v/>
      </c>
      <c r="CE370" s="847"/>
      <c r="CF370" s="848"/>
      <c r="CG370" s="846" t="str">
        <f>IFERROR(IF($BZ370&gt;=1,VLOOKUP($E370,'R-8क'!$G$10:$AA$1009,4,0),""),"")</f>
        <v/>
      </c>
      <c r="CH370" s="847"/>
      <c r="CI370" s="847"/>
      <c r="CJ370" s="848"/>
      <c r="CK370" s="242" t="str">
        <f>IFERROR(IF($BZ370&gt;=1,VLOOKUP($E370,'R-8क'!$G$10:$AA$1009,6,0),""),"")</f>
        <v/>
      </c>
      <c r="CL370" s="243" t="str">
        <f>IFERROR(IF($BZ370&gt;=1,VLOOKUP($E370,'R-8क'!$G$10:$AA$1009,7,0),""),"")</f>
        <v/>
      </c>
      <c r="CM370" s="544" t="str">
        <f>IFERROR(IF($BZ370&gt;=1,VLOOKUP($E370,'R-8क'!$G$10:$AA$1009,8,0),""),"")</f>
        <v/>
      </c>
      <c r="CN370" s="545"/>
      <c r="CO370" s="849"/>
      <c r="CP370" s="850" t="str">
        <f>IFERROR(IF($BZ370&gt;=1,VLOOKUP($E370,'R-8क'!$G$10:$AA$1009,16,0),""),"")</f>
        <v/>
      </c>
      <c r="CQ370" s="850"/>
      <c r="CR370" s="850"/>
      <c r="CS370" s="851"/>
      <c r="CT370" s="851"/>
      <c r="CU370" s="31"/>
      <c r="CV370" s="31"/>
      <c r="CW370" s="31"/>
      <c r="CX370" s="31"/>
      <c r="CY370" s="31"/>
      <c r="CZ370" s="31"/>
      <c r="DA370" s="31"/>
      <c r="DB370" s="31"/>
      <c r="DC370" s="31"/>
      <c r="DD370" s="31"/>
      <c r="DE370" s="31"/>
      <c r="DF370" s="31"/>
      <c r="DG370" s="31"/>
      <c r="DH370" s="31"/>
      <c r="DI370" s="31"/>
      <c r="DJ370" s="31"/>
      <c r="DK370" s="31"/>
      <c r="DL370" s="31"/>
      <c r="DM370" s="31"/>
      <c r="DN370" s="31"/>
      <c r="DO370" s="31"/>
    </row>
    <row r="371" spans="1:119" ht="24" customHeight="1" x14ac:dyDescent="0.25">
      <c r="A371" s="4">
        <f t="shared" si="203"/>
        <v>184</v>
      </c>
      <c r="B371" s="4">
        <f>IFERROR(IF($A$5&gt;=A371,SMALL('R-6'!$F$8:$F$1008,$A$6+A371),0),0)</f>
        <v>0</v>
      </c>
      <c r="C371" s="4">
        <f>IFERROR(IF(B$5&gt;=$A371,SMALL('R-7'!$G$9:$G$1008,B$6+$A371),0),0)</f>
        <v>0</v>
      </c>
      <c r="D371" s="4">
        <f>IFERROR(IF(C$5&gt;=$A371,SMALL('R-8'!$F$13:$F$1012,C$6+$A371),0),0)</f>
        <v>0</v>
      </c>
      <c r="E371" s="4">
        <f>IFERROR(IF(D$5&gt;=$A371,SMALL('R-8क'!$F$10:$F$1009,D$6+$A371),0),0)</f>
        <v>0</v>
      </c>
      <c r="F371" s="4">
        <f t="shared" si="194"/>
        <v>0</v>
      </c>
      <c r="G371" s="4">
        <f t="shared" si="200"/>
        <v>0</v>
      </c>
      <c r="H371" s="4">
        <f t="shared" si="201"/>
        <v>0</v>
      </c>
      <c r="I371" s="4">
        <f t="shared" si="202"/>
        <v>0</v>
      </c>
      <c r="O371" s="241">
        <f t="shared" si="204"/>
        <v>0</v>
      </c>
      <c r="P371" s="894">
        <f>IFERROR(IF($O371&gt;=1,VLOOKUP($B371,'R-6'!$G$8:$AL$1008,2,0),0),0)</f>
        <v>0</v>
      </c>
      <c r="Q371" s="895"/>
      <c r="R371" s="896"/>
      <c r="S371" s="846" t="str">
        <f>IFERROR(IF($O371&gt;=1,VLOOKUP($B371,'R-6'!$G$8:$AL$1008,4,0),""),"")</f>
        <v/>
      </c>
      <c r="T371" s="847"/>
      <c r="U371" s="848"/>
      <c r="V371" s="846" t="str">
        <f>IFERROR(IF($O371&gt;=1,VLOOKUP($B371,'R-6'!$G$8:$AL$1008,6,0),""),"")</f>
        <v/>
      </c>
      <c r="W371" s="897"/>
      <c r="X371" s="897"/>
      <c r="Y371" s="884" t="str">
        <f>IFERROR(IF($O371&gt;=1,VLOOKUP($B371,'R-6'!$G$8:$AL$1008,8,0),""),"")</f>
        <v/>
      </c>
      <c r="Z371" s="898"/>
      <c r="AA371" s="544" t="str">
        <f>IFERROR(IF($O371&gt;=1,VLOOKUP($B371,'R-6'!$G$8:$AL$1008,28,0),""),"")</f>
        <v/>
      </c>
      <c r="AB371" s="545"/>
      <c r="AC371" s="849"/>
      <c r="AD371" s="883"/>
      <c r="AE371" s="884"/>
      <c r="AF371" s="885"/>
      <c r="AG371" s="883"/>
      <c r="AH371" s="884"/>
      <c r="AI371" s="885"/>
      <c r="AJ371" s="241">
        <f t="shared" si="205"/>
        <v>0</v>
      </c>
      <c r="AK371" s="894">
        <f>IFERROR(IF($AJ371&gt;=1,VLOOKUP($C371,'R-7'!$H$9:$AD$1008,2,0),0),0)</f>
        <v>0</v>
      </c>
      <c r="AL371" s="895"/>
      <c r="AM371" s="896"/>
      <c r="AN371" s="846" t="str">
        <f>IFERROR(IF($AJ371&gt;=1,VLOOKUP($C371,'R-7'!$H$9:$AD$1008,4,0),""),"")</f>
        <v/>
      </c>
      <c r="AO371" s="847"/>
      <c r="AP371" s="848"/>
      <c r="AQ371" s="241" t="str">
        <f>IFERROR(IF($AJ371&gt;=1,VLOOKUP($C371,'R-7'!$H$9:$AD$1008,6,0),""),"")</f>
        <v/>
      </c>
      <c r="AR371" s="883" t="str">
        <f>IFERROR(IF($AJ371&gt;=1,VLOOKUP($C371,'R-7'!$H$9:$AD$1008,7,0),""),"")</f>
        <v/>
      </c>
      <c r="AS371" s="885"/>
      <c r="AT371" s="846" t="str">
        <f>IFERROR(IF($AJ371&gt;=1,VLOOKUP($C371,'R-7'!$H$9:$AD$1008,9,0),""),"")</f>
        <v/>
      </c>
      <c r="AU371" s="847"/>
      <c r="AV371" s="848"/>
      <c r="AW371" s="844" t="str">
        <f>IFERROR(IF($AJ371&gt;=1,VLOOKUP($C371,'R-7'!$H$9:$AD$1008,14,0),""),"")</f>
        <v/>
      </c>
      <c r="AX371" s="844"/>
      <c r="AY371" s="844"/>
      <c r="AZ371" s="844"/>
      <c r="BA371" s="844"/>
      <c r="BB371" s="844"/>
      <c r="BC371" s="844"/>
      <c r="BD371" s="844"/>
      <c r="BE371" s="241">
        <f t="shared" si="206"/>
        <v>0</v>
      </c>
      <c r="BF371" s="845">
        <f>IFERROR(IF($BE371&gt;=1,VLOOKUP($D371,'R-8'!$G$13:$AG$1012,2,0),0),0)</f>
        <v>0</v>
      </c>
      <c r="BG371" s="845"/>
      <c r="BH371" s="845"/>
      <c r="BI371" s="846" t="str">
        <f>IFERROR(IF($BE371&gt;=1,VLOOKUP($D371,'R-8'!$G$13:$AG$1012,3,0),""),"")</f>
        <v/>
      </c>
      <c r="BJ371" s="847"/>
      <c r="BK371" s="847"/>
      <c r="BL371" s="848"/>
      <c r="BM371" s="844" t="str">
        <f>IFERROR(IF($BE371&gt;=1,VLOOKUP($D371,'R-8'!$G$13:$AG$1012,5,0),""),"")</f>
        <v/>
      </c>
      <c r="BN371" s="844"/>
      <c r="BO371" s="844" t="str">
        <f>IFERROR(IF($BE371&gt;=1,VLOOKUP($D371,'R-8'!$G$13:$AG$1012,6,0),""),"")</f>
        <v/>
      </c>
      <c r="BP371" s="844"/>
      <c r="BQ371" s="846" t="str">
        <f>IFERROR(IF($BE371&gt;=1,VLOOKUP($D371,'R-8'!$G$13:$AG$1012,2,0),""),"")</f>
        <v/>
      </c>
      <c r="BR371" s="847"/>
      <c r="BS371" s="848"/>
      <c r="BT371" s="844"/>
      <c r="BU371" s="844"/>
      <c r="BV371" s="844"/>
      <c r="BW371" s="844"/>
      <c r="BX371" s="844"/>
      <c r="BY371" s="844"/>
      <c r="BZ371" s="241">
        <f t="shared" si="207"/>
        <v>0</v>
      </c>
      <c r="CA371" s="845">
        <f>IFERROR(IF($BZ371&gt;=1,VLOOKUP($E371,'R-8क'!$G$10:$AA$1009,2,0),0),0)</f>
        <v>0</v>
      </c>
      <c r="CB371" s="845"/>
      <c r="CC371" s="845"/>
      <c r="CD371" s="846" t="str">
        <f>IFERROR(IF($BZ371&gt;=1,VLOOKUP($E371,'R-8क'!$G$10:$AA$1009,3,0),""),"")</f>
        <v/>
      </c>
      <c r="CE371" s="847"/>
      <c r="CF371" s="848"/>
      <c r="CG371" s="846" t="str">
        <f>IFERROR(IF($BZ371&gt;=1,VLOOKUP($E371,'R-8क'!$G$10:$AA$1009,4,0),""),"")</f>
        <v/>
      </c>
      <c r="CH371" s="847"/>
      <c r="CI371" s="847"/>
      <c r="CJ371" s="848"/>
      <c r="CK371" s="242" t="str">
        <f>IFERROR(IF($BZ371&gt;=1,VLOOKUP($E371,'R-8क'!$G$10:$AA$1009,6,0),""),"")</f>
        <v/>
      </c>
      <c r="CL371" s="243" t="str">
        <f>IFERROR(IF($BZ371&gt;=1,VLOOKUP($E371,'R-8क'!$G$10:$AA$1009,7,0),""),"")</f>
        <v/>
      </c>
      <c r="CM371" s="544" t="str">
        <f>IFERROR(IF($BZ371&gt;=1,VLOOKUP($E371,'R-8क'!$G$10:$AA$1009,8,0),""),"")</f>
        <v/>
      </c>
      <c r="CN371" s="545"/>
      <c r="CO371" s="849"/>
      <c r="CP371" s="850" t="str">
        <f>IFERROR(IF($BZ371&gt;=1,VLOOKUP($E371,'R-8क'!$G$10:$AA$1009,16,0),""),"")</f>
        <v/>
      </c>
      <c r="CQ371" s="850"/>
      <c r="CR371" s="850"/>
      <c r="CS371" s="851"/>
      <c r="CT371" s="851"/>
      <c r="CU371" s="31"/>
      <c r="CV371" s="31"/>
      <c r="CW371" s="31"/>
      <c r="CX371" s="31"/>
      <c r="CY371" s="31"/>
      <c r="CZ371" s="31"/>
      <c r="DA371" s="31"/>
      <c r="DB371" s="31"/>
      <c r="DC371" s="31"/>
      <c r="DD371" s="31"/>
      <c r="DE371" s="31"/>
      <c r="DF371" s="31"/>
      <c r="DG371" s="31"/>
      <c r="DH371" s="31"/>
      <c r="DI371" s="31"/>
      <c r="DJ371" s="31"/>
      <c r="DK371" s="31"/>
      <c r="DL371" s="31"/>
      <c r="DM371" s="31"/>
      <c r="DN371" s="31"/>
      <c r="DO371" s="31"/>
    </row>
    <row r="372" spans="1:119" ht="24" customHeight="1" x14ac:dyDescent="0.25">
      <c r="A372" s="4">
        <f t="shared" si="203"/>
        <v>185</v>
      </c>
      <c r="B372" s="4">
        <f>IFERROR(IF($A$5&gt;=A372,SMALL('R-6'!$F$8:$F$1008,$A$6+A372),0),0)</f>
        <v>0</v>
      </c>
      <c r="C372" s="4">
        <f>IFERROR(IF(B$5&gt;=$A372,SMALL('R-7'!$G$9:$G$1008,B$6+$A372),0),0)</f>
        <v>0</v>
      </c>
      <c r="D372" s="4">
        <f>IFERROR(IF(C$5&gt;=$A372,SMALL('R-8'!$F$13:$F$1012,C$6+$A372),0),0)</f>
        <v>0</v>
      </c>
      <c r="E372" s="4">
        <f>IFERROR(IF(D$5&gt;=$A372,SMALL('R-8क'!$F$10:$F$1009,D$6+$A372),0),0)</f>
        <v>0</v>
      </c>
      <c r="F372" s="4">
        <f t="shared" si="194"/>
        <v>0</v>
      </c>
      <c r="G372" s="4">
        <f t="shared" si="200"/>
        <v>0</v>
      </c>
      <c r="H372" s="4">
        <f t="shared" si="201"/>
        <v>0</v>
      </c>
      <c r="I372" s="4">
        <f t="shared" si="202"/>
        <v>0</v>
      </c>
      <c r="O372" s="241">
        <f t="shared" si="204"/>
        <v>0</v>
      </c>
      <c r="P372" s="894">
        <f>IFERROR(IF($O372&gt;=1,VLOOKUP($B372,'R-6'!$G$8:$AL$1008,2,0),0),0)</f>
        <v>0</v>
      </c>
      <c r="Q372" s="895"/>
      <c r="R372" s="896"/>
      <c r="S372" s="846" t="str">
        <f>IFERROR(IF($O372&gt;=1,VLOOKUP($B372,'R-6'!$G$8:$AL$1008,4,0),""),"")</f>
        <v/>
      </c>
      <c r="T372" s="847"/>
      <c r="U372" s="848"/>
      <c r="V372" s="846" t="str">
        <f>IFERROR(IF($O372&gt;=1,VLOOKUP($B372,'R-6'!$G$8:$AL$1008,6,0),""),"")</f>
        <v/>
      </c>
      <c r="W372" s="897"/>
      <c r="X372" s="897"/>
      <c r="Y372" s="884" t="str">
        <f>IFERROR(IF($O372&gt;=1,VLOOKUP($B372,'R-6'!$G$8:$AL$1008,8,0),""),"")</f>
        <v/>
      </c>
      <c r="Z372" s="898"/>
      <c r="AA372" s="544" t="str">
        <f>IFERROR(IF($O372&gt;=1,VLOOKUP($B372,'R-6'!$G$8:$AL$1008,28,0),""),"")</f>
        <v/>
      </c>
      <c r="AB372" s="545"/>
      <c r="AC372" s="849"/>
      <c r="AD372" s="883"/>
      <c r="AE372" s="884"/>
      <c r="AF372" s="885"/>
      <c r="AG372" s="883"/>
      <c r="AH372" s="884"/>
      <c r="AI372" s="885"/>
      <c r="AJ372" s="241">
        <f t="shared" si="205"/>
        <v>0</v>
      </c>
      <c r="AK372" s="894">
        <f>IFERROR(IF($AJ372&gt;=1,VLOOKUP($C372,'R-7'!$H$9:$AD$1008,2,0),0),0)</f>
        <v>0</v>
      </c>
      <c r="AL372" s="895"/>
      <c r="AM372" s="896"/>
      <c r="AN372" s="846" t="str">
        <f>IFERROR(IF($AJ372&gt;=1,VLOOKUP($C372,'R-7'!$H$9:$AD$1008,4,0),""),"")</f>
        <v/>
      </c>
      <c r="AO372" s="847"/>
      <c r="AP372" s="848"/>
      <c r="AQ372" s="241" t="str">
        <f>IFERROR(IF($AJ372&gt;=1,VLOOKUP($C372,'R-7'!$H$9:$AD$1008,6,0),""),"")</f>
        <v/>
      </c>
      <c r="AR372" s="883" t="str">
        <f>IFERROR(IF($AJ372&gt;=1,VLOOKUP($C372,'R-7'!$H$9:$AD$1008,7,0),""),"")</f>
        <v/>
      </c>
      <c r="AS372" s="885"/>
      <c r="AT372" s="846" t="str">
        <f>IFERROR(IF($AJ372&gt;=1,VLOOKUP($C372,'R-7'!$H$9:$AD$1008,9,0),""),"")</f>
        <v/>
      </c>
      <c r="AU372" s="847"/>
      <c r="AV372" s="848"/>
      <c r="AW372" s="844" t="str">
        <f>IFERROR(IF($AJ372&gt;=1,VLOOKUP($C372,'R-7'!$H$9:$AD$1008,14,0),""),"")</f>
        <v/>
      </c>
      <c r="AX372" s="844"/>
      <c r="AY372" s="844"/>
      <c r="AZ372" s="844"/>
      <c r="BA372" s="844"/>
      <c r="BB372" s="844"/>
      <c r="BC372" s="844"/>
      <c r="BD372" s="844"/>
      <c r="BE372" s="241">
        <f t="shared" si="206"/>
        <v>0</v>
      </c>
      <c r="BF372" s="845">
        <f>IFERROR(IF($BE372&gt;=1,VLOOKUP($D372,'R-8'!$G$13:$AG$1012,2,0),0),0)</f>
        <v>0</v>
      </c>
      <c r="BG372" s="845"/>
      <c r="BH372" s="845"/>
      <c r="BI372" s="846" t="str">
        <f>IFERROR(IF($BE372&gt;=1,VLOOKUP($D372,'R-8'!$G$13:$AG$1012,3,0),""),"")</f>
        <v/>
      </c>
      <c r="BJ372" s="847"/>
      <c r="BK372" s="847"/>
      <c r="BL372" s="848"/>
      <c r="BM372" s="844" t="str">
        <f>IFERROR(IF($BE372&gt;=1,VLOOKUP($D372,'R-8'!$G$13:$AG$1012,5,0),""),"")</f>
        <v/>
      </c>
      <c r="BN372" s="844"/>
      <c r="BO372" s="844" t="str">
        <f>IFERROR(IF($BE372&gt;=1,VLOOKUP($D372,'R-8'!$G$13:$AG$1012,6,0),""),"")</f>
        <v/>
      </c>
      <c r="BP372" s="844"/>
      <c r="BQ372" s="846" t="str">
        <f>IFERROR(IF($BE372&gt;=1,VLOOKUP($D372,'R-8'!$G$13:$AG$1012,2,0),""),"")</f>
        <v/>
      </c>
      <c r="BR372" s="847"/>
      <c r="BS372" s="848"/>
      <c r="BT372" s="844"/>
      <c r="BU372" s="844"/>
      <c r="BV372" s="844"/>
      <c r="BW372" s="844"/>
      <c r="BX372" s="844"/>
      <c r="BY372" s="844"/>
      <c r="BZ372" s="241">
        <f t="shared" si="207"/>
        <v>0</v>
      </c>
      <c r="CA372" s="845">
        <f>IFERROR(IF($BZ372&gt;=1,VLOOKUP($E372,'R-8क'!$G$10:$AA$1009,2,0),0),0)</f>
        <v>0</v>
      </c>
      <c r="CB372" s="845"/>
      <c r="CC372" s="845"/>
      <c r="CD372" s="846" t="str">
        <f>IFERROR(IF($BZ372&gt;=1,VLOOKUP($E372,'R-8क'!$G$10:$AA$1009,3,0),""),"")</f>
        <v/>
      </c>
      <c r="CE372" s="847"/>
      <c r="CF372" s="848"/>
      <c r="CG372" s="846" t="str">
        <f>IFERROR(IF($BZ372&gt;=1,VLOOKUP($E372,'R-8क'!$G$10:$AA$1009,4,0),""),"")</f>
        <v/>
      </c>
      <c r="CH372" s="847"/>
      <c r="CI372" s="847"/>
      <c r="CJ372" s="848"/>
      <c r="CK372" s="242" t="str">
        <f>IFERROR(IF($BZ372&gt;=1,VLOOKUP($E372,'R-8क'!$G$10:$AA$1009,6,0),""),"")</f>
        <v/>
      </c>
      <c r="CL372" s="243" t="str">
        <f>IFERROR(IF($BZ372&gt;=1,VLOOKUP($E372,'R-8क'!$G$10:$AA$1009,7,0),""),"")</f>
        <v/>
      </c>
      <c r="CM372" s="544" t="str">
        <f>IFERROR(IF($BZ372&gt;=1,VLOOKUP($E372,'R-8क'!$G$10:$AA$1009,8,0),""),"")</f>
        <v/>
      </c>
      <c r="CN372" s="545"/>
      <c r="CO372" s="849"/>
      <c r="CP372" s="850" t="str">
        <f>IFERROR(IF($BZ372&gt;=1,VLOOKUP($E372,'R-8क'!$G$10:$AA$1009,16,0),""),"")</f>
        <v/>
      </c>
      <c r="CQ372" s="850"/>
      <c r="CR372" s="850"/>
      <c r="CS372" s="851"/>
      <c r="CT372" s="851"/>
      <c r="CU372" s="31"/>
      <c r="CV372" s="31"/>
      <c r="CW372" s="31"/>
      <c r="CX372" s="31"/>
      <c r="CY372" s="31"/>
      <c r="CZ372" s="31"/>
      <c r="DA372" s="31"/>
      <c r="DB372" s="31"/>
      <c r="DC372" s="31"/>
      <c r="DD372" s="31"/>
      <c r="DE372" s="31"/>
      <c r="DF372" s="31"/>
      <c r="DG372" s="31"/>
      <c r="DH372" s="31"/>
      <c r="DI372" s="31"/>
      <c r="DJ372" s="31"/>
      <c r="DK372" s="31"/>
      <c r="DL372" s="31"/>
      <c r="DM372" s="31"/>
      <c r="DN372" s="31"/>
      <c r="DO372" s="31"/>
    </row>
    <row r="373" spans="1:119" ht="24" customHeight="1" x14ac:dyDescent="0.25">
      <c r="A373" s="4">
        <f t="shared" si="203"/>
        <v>186</v>
      </c>
      <c r="B373" s="4">
        <f>IFERROR(IF($A$5&gt;=A373,SMALL('R-6'!$F$8:$F$1008,$A$6+A373),0),0)</f>
        <v>0</v>
      </c>
      <c r="C373" s="4">
        <f>IFERROR(IF(B$5&gt;=$A373,SMALL('R-7'!$G$9:$G$1008,B$6+$A373),0),0)</f>
        <v>0</v>
      </c>
      <c r="D373" s="4">
        <f>IFERROR(IF(C$5&gt;=$A373,SMALL('R-8'!$F$13:$F$1012,C$6+$A373),0),0)</f>
        <v>0</v>
      </c>
      <c r="E373" s="4">
        <f>IFERROR(IF(D$5&gt;=$A373,SMALL('R-8क'!$F$10:$F$1009,D$6+$A373),0),0)</f>
        <v>0</v>
      </c>
      <c r="F373" s="4">
        <f t="shared" si="194"/>
        <v>0</v>
      </c>
      <c r="G373" s="4">
        <f t="shared" si="200"/>
        <v>0</v>
      </c>
      <c r="H373" s="4">
        <f t="shared" si="201"/>
        <v>0</v>
      </c>
      <c r="I373" s="4">
        <f t="shared" si="202"/>
        <v>0</v>
      </c>
      <c r="O373" s="241">
        <f t="shared" si="204"/>
        <v>0</v>
      </c>
      <c r="P373" s="894">
        <f>IFERROR(IF($O373&gt;=1,VLOOKUP($B373,'R-6'!$G$8:$AL$1008,2,0),0),0)</f>
        <v>0</v>
      </c>
      <c r="Q373" s="895"/>
      <c r="R373" s="896"/>
      <c r="S373" s="846" t="str">
        <f>IFERROR(IF($O373&gt;=1,VLOOKUP($B373,'R-6'!$G$8:$AL$1008,4,0),""),"")</f>
        <v/>
      </c>
      <c r="T373" s="847"/>
      <c r="U373" s="848"/>
      <c r="V373" s="846" t="str">
        <f>IFERROR(IF($O373&gt;=1,VLOOKUP($B373,'R-6'!$G$8:$AL$1008,6,0),""),"")</f>
        <v/>
      </c>
      <c r="W373" s="897"/>
      <c r="X373" s="897"/>
      <c r="Y373" s="884" t="str">
        <f>IFERROR(IF($O373&gt;=1,VLOOKUP($B373,'R-6'!$G$8:$AL$1008,8,0),""),"")</f>
        <v/>
      </c>
      <c r="Z373" s="898"/>
      <c r="AA373" s="544" t="str">
        <f>IFERROR(IF($O373&gt;=1,VLOOKUP($B373,'R-6'!$G$8:$AL$1008,28,0),""),"")</f>
        <v/>
      </c>
      <c r="AB373" s="545"/>
      <c r="AC373" s="849"/>
      <c r="AD373" s="883"/>
      <c r="AE373" s="884"/>
      <c r="AF373" s="885"/>
      <c r="AG373" s="883"/>
      <c r="AH373" s="884"/>
      <c r="AI373" s="885"/>
      <c r="AJ373" s="241">
        <f t="shared" si="205"/>
        <v>0</v>
      </c>
      <c r="AK373" s="894">
        <f>IFERROR(IF($AJ373&gt;=1,VLOOKUP($C373,'R-7'!$H$9:$AD$1008,2,0),0),0)</f>
        <v>0</v>
      </c>
      <c r="AL373" s="895"/>
      <c r="AM373" s="896"/>
      <c r="AN373" s="846" t="str">
        <f>IFERROR(IF($AJ373&gt;=1,VLOOKUP($C373,'R-7'!$H$9:$AD$1008,4,0),""),"")</f>
        <v/>
      </c>
      <c r="AO373" s="847"/>
      <c r="AP373" s="848"/>
      <c r="AQ373" s="241" t="str">
        <f>IFERROR(IF($AJ373&gt;=1,VLOOKUP($C373,'R-7'!$H$9:$AD$1008,6,0),""),"")</f>
        <v/>
      </c>
      <c r="AR373" s="883" t="str">
        <f>IFERROR(IF($AJ373&gt;=1,VLOOKUP($C373,'R-7'!$H$9:$AD$1008,7,0),""),"")</f>
        <v/>
      </c>
      <c r="AS373" s="885"/>
      <c r="AT373" s="846" t="str">
        <f>IFERROR(IF($AJ373&gt;=1,VLOOKUP($C373,'R-7'!$H$9:$AD$1008,9,0),""),"")</f>
        <v/>
      </c>
      <c r="AU373" s="847"/>
      <c r="AV373" s="848"/>
      <c r="AW373" s="844" t="str">
        <f>IFERROR(IF($AJ373&gt;=1,VLOOKUP($C373,'R-7'!$H$9:$AD$1008,14,0),""),"")</f>
        <v/>
      </c>
      <c r="AX373" s="844"/>
      <c r="AY373" s="844"/>
      <c r="AZ373" s="844"/>
      <c r="BA373" s="844"/>
      <c r="BB373" s="844"/>
      <c r="BC373" s="844"/>
      <c r="BD373" s="844"/>
      <c r="BE373" s="241">
        <f t="shared" si="206"/>
        <v>0</v>
      </c>
      <c r="BF373" s="845">
        <f>IFERROR(IF($BE373&gt;=1,VLOOKUP($D373,'R-8'!$G$13:$AG$1012,2,0),0),0)</f>
        <v>0</v>
      </c>
      <c r="BG373" s="845"/>
      <c r="BH373" s="845"/>
      <c r="BI373" s="846" t="str">
        <f>IFERROR(IF($BE373&gt;=1,VLOOKUP($D373,'R-8'!$G$13:$AG$1012,3,0),""),"")</f>
        <v/>
      </c>
      <c r="BJ373" s="847"/>
      <c r="BK373" s="847"/>
      <c r="BL373" s="848"/>
      <c r="BM373" s="844" t="str">
        <f>IFERROR(IF($BE373&gt;=1,VLOOKUP($D373,'R-8'!$G$13:$AG$1012,5,0),""),"")</f>
        <v/>
      </c>
      <c r="BN373" s="844"/>
      <c r="BO373" s="844" t="str">
        <f>IFERROR(IF($BE373&gt;=1,VLOOKUP($D373,'R-8'!$G$13:$AG$1012,6,0),""),"")</f>
        <v/>
      </c>
      <c r="BP373" s="844"/>
      <c r="BQ373" s="846" t="str">
        <f>IFERROR(IF($BE373&gt;=1,VLOOKUP($D373,'R-8'!$G$13:$AG$1012,2,0),""),"")</f>
        <v/>
      </c>
      <c r="BR373" s="847"/>
      <c r="BS373" s="848"/>
      <c r="BT373" s="844"/>
      <c r="BU373" s="844"/>
      <c r="BV373" s="844"/>
      <c r="BW373" s="844"/>
      <c r="BX373" s="844"/>
      <c r="BY373" s="844"/>
      <c r="BZ373" s="241">
        <f t="shared" si="207"/>
        <v>0</v>
      </c>
      <c r="CA373" s="845">
        <f>IFERROR(IF($BZ373&gt;=1,VLOOKUP($E373,'R-8क'!$G$10:$AA$1009,2,0),0),0)</f>
        <v>0</v>
      </c>
      <c r="CB373" s="845"/>
      <c r="CC373" s="845"/>
      <c r="CD373" s="846" t="str">
        <f>IFERROR(IF($BZ373&gt;=1,VLOOKUP($E373,'R-8क'!$G$10:$AA$1009,3,0),""),"")</f>
        <v/>
      </c>
      <c r="CE373" s="847"/>
      <c r="CF373" s="848"/>
      <c r="CG373" s="846" t="str">
        <f>IFERROR(IF($BZ373&gt;=1,VLOOKUP($E373,'R-8क'!$G$10:$AA$1009,4,0),""),"")</f>
        <v/>
      </c>
      <c r="CH373" s="847"/>
      <c r="CI373" s="847"/>
      <c r="CJ373" s="848"/>
      <c r="CK373" s="242" t="str">
        <f>IFERROR(IF($BZ373&gt;=1,VLOOKUP($E373,'R-8क'!$G$10:$AA$1009,6,0),""),"")</f>
        <v/>
      </c>
      <c r="CL373" s="243" t="str">
        <f>IFERROR(IF($BZ373&gt;=1,VLOOKUP($E373,'R-8क'!$G$10:$AA$1009,7,0),""),"")</f>
        <v/>
      </c>
      <c r="CM373" s="544" t="str">
        <f>IFERROR(IF($BZ373&gt;=1,VLOOKUP($E373,'R-8क'!$G$10:$AA$1009,8,0),""),"")</f>
        <v/>
      </c>
      <c r="CN373" s="545"/>
      <c r="CO373" s="849"/>
      <c r="CP373" s="850" t="str">
        <f>IFERROR(IF($BZ373&gt;=1,VLOOKUP($E373,'R-8क'!$G$10:$AA$1009,16,0),""),"")</f>
        <v/>
      </c>
      <c r="CQ373" s="850"/>
      <c r="CR373" s="850"/>
      <c r="CS373" s="851"/>
      <c r="CT373" s="851"/>
      <c r="CU373" s="31"/>
      <c r="CV373" s="31"/>
      <c r="CW373" s="31"/>
      <c r="CX373" s="31"/>
      <c r="CY373" s="31"/>
      <c r="CZ373" s="31"/>
      <c r="DA373" s="31"/>
      <c r="DB373" s="31"/>
      <c r="DC373" s="31"/>
      <c r="DD373" s="31"/>
      <c r="DE373" s="31"/>
      <c r="DF373" s="31"/>
      <c r="DG373" s="31"/>
      <c r="DH373" s="31"/>
      <c r="DI373" s="31"/>
      <c r="DJ373" s="31"/>
      <c r="DK373" s="31"/>
      <c r="DL373" s="31"/>
      <c r="DM373" s="31"/>
      <c r="DN373" s="31"/>
      <c r="DO373" s="31"/>
    </row>
    <row r="374" spans="1:119" ht="24" customHeight="1" x14ac:dyDescent="0.25">
      <c r="A374" s="4">
        <f t="shared" si="203"/>
        <v>187</v>
      </c>
      <c r="B374" s="4">
        <f>IFERROR(IF($A$5&gt;=A374,SMALL('R-6'!$F$8:$F$1008,$A$6+A374),0),0)</f>
        <v>0</v>
      </c>
      <c r="C374" s="4">
        <f>IFERROR(IF(B$5&gt;=$A374,SMALL('R-7'!$G$9:$G$1008,B$6+$A374),0),0)</f>
        <v>0</v>
      </c>
      <c r="D374" s="4">
        <f>IFERROR(IF(C$5&gt;=$A374,SMALL('R-8'!$F$13:$F$1012,C$6+$A374),0),0)</f>
        <v>0</v>
      </c>
      <c r="E374" s="4">
        <f>IFERROR(IF(D$5&gt;=$A374,SMALL('R-8क'!$F$10:$F$1009,D$6+$A374),0),0)</f>
        <v>0</v>
      </c>
      <c r="F374" s="4">
        <f t="shared" si="194"/>
        <v>0</v>
      </c>
      <c r="G374" s="4">
        <f t="shared" si="200"/>
        <v>0</v>
      </c>
      <c r="H374" s="4">
        <f t="shared" si="201"/>
        <v>0</v>
      </c>
      <c r="I374" s="4">
        <f t="shared" si="202"/>
        <v>0</v>
      </c>
      <c r="O374" s="241">
        <f t="shared" si="204"/>
        <v>0</v>
      </c>
      <c r="P374" s="894">
        <f>IFERROR(IF($O374&gt;=1,VLOOKUP($B374,'R-6'!$G$8:$AL$1008,2,0),0),0)</f>
        <v>0</v>
      </c>
      <c r="Q374" s="895"/>
      <c r="R374" s="896"/>
      <c r="S374" s="846" t="str">
        <f>IFERROR(IF($O374&gt;=1,VLOOKUP($B374,'R-6'!$G$8:$AL$1008,4,0),""),"")</f>
        <v/>
      </c>
      <c r="T374" s="847"/>
      <c r="U374" s="848"/>
      <c r="V374" s="846" t="str">
        <f>IFERROR(IF($O374&gt;=1,VLOOKUP($B374,'R-6'!$G$8:$AL$1008,6,0),""),"")</f>
        <v/>
      </c>
      <c r="W374" s="897"/>
      <c r="X374" s="897"/>
      <c r="Y374" s="884" t="str">
        <f>IFERROR(IF($O374&gt;=1,VLOOKUP($B374,'R-6'!$G$8:$AL$1008,8,0),""),"")</f>
        <v/>
      </c>
      <c r="Z374" s="898"/>
      <c r="AA374" s="544" t="str">
        <f>IFERROR(IF($O374&gt;=1,VLOOKUP($B374,'R-6'!$G$8:$AL$1008,28,0),""),"")</f>
        <v/>
      </c>
      <c r="AB374" s="545"/>
      <c r="AC374" s="849"/>
      <c r="AD374" s="883"/>
      <c r="AE374" s="884"/>
      <c r="AF374" s="885"/>
      <c r="AG374" s="883"/>
      <c r="AH374" s="884"/>
      <c r="AI374" s="885"/>
      <c r="AJ374" s="241">
        <f t="shared" si="205"/>
        <v>0</v>
      </c>
      <c r="AK374" s="894">
        <f>IFERROR(IF($AJ374&gt;=1,VLOOKUP($C374,'R-7'!$H$9:$AD$1008,2,0),0),0)</f>
        <v>0</v>
      </c>
      <c r="AL374" s="895"/>
      <c r="AM374" s="896"/>
      <c r="AN374" s="846" t="str">
        <f>IFERROR(IF($AJ374&gt;=1,VLOOKUP($C374,'R-7'!$H$9:$AD$1008,4,0),""),"")</f>
        <v/>
      </c>
      <c r="AO374" s="847"/>
      <c r="AP374" s="848"/>
      <c r="AQ374" s="241" t="str">
        <f>IFERROR(IF($AJ374&gt;=1,VLOOKUP($C374,'R-7'!$H$9:$AD$1008,6,0),""),"")</f>
        <v/>
      </c>
      <c r="AR374" s="883" t="str">
        <f>IFERROR(IF($AJ374&gt;=1,VLOOKUP($C374,'R-7'!$H$9:$AD$1008,7,0),""),"")</f>
        <v/>
      </c>
      <c r="AS374" s="885"/>
      <c r="AT374" s="846" t="str">
        <f>IFERROR(IF($AJ374&gt;=1,VLOOKUP($C374,'R-7'!$H$9:$AD$1008,9,0),""),"")</f>
        <v/>
      </c>
      <c r="AU374" s="847"/>
      <c r="AV374" s="848"/>
      <c r="AW374" s="844" t="str">
        <f>IFERROR(IF($AJ374&gt;=1,VLOOKUP($C374,'R-7'!$H$9:$AD$1008,14,0),""),"")</f>
        <v/>
      </c>
      <c r="AX374" s="844"/>
      <c r="AY374" s="844"/>
      <c r="AZ374" s="844"/>
      <c r="BA374" s="844"/>
      <c r="BB374" s="844"/>
      <c r="BC374" s="844"/>
      <c r="BD374" s="844"/>
      <c r="BE374" s="241">
        <f t="shared" si="206"/>
        <v>0</v>
      </c>
      <c r="BF374" s="845">
        <f>IFERROR(IF($BE374&gt;=1,VLOOKUP($D374,'R-8'!$G$13:$AG$1012,2,0),0),0)</f>
        <v>0</v>
      </c>
      <c r="BG374" s="845"/>
      <c r="BH374" s="845"/>
      <c r="BI374" s="846" t="str">
        <f>IFERROR(IF($BE374&gt;=1,VLOOKUP($D374,'R-8'!$G$13:$AG$1012,3,0),""),"")</f>
        <v/>
      </c>
      <c r="BJ374" s="847"/>
      <c r="BK374" s="847"/>
      <c r="BL374" s="848"/>
      <c r="BM374" s="844" t="str">
        <f>IFERROR(IF($BE374&gt;=1,VLOOKUP($D374,'R-8'!$G$13:$AG$1012,5,0),""),"")</f>
        <v/>
      </c>
      <c r="BN374" s="844"/>
      <c r="BO374" s="844" t="str">
        <f>IFERROR(IF($BE374&gt;=1,VLOOKUP($D374,'R-8'!$G$13:$AG$1012,6,0),""),"")</f>
        <v/>
      </c>
      <c r="BP374" s="844"/>
      <c r="BQ374" s="846" t="str">
        <f>IFERROR(IF($BE374&gt;=1,VLOOKUP($D374,'R-8'!$G$13:$AG$1012,2,0),""),"")</f>
        <v/>
      </c>
      <c r="BR374" s="847"/>
      <c r="BS374" s="848"/>
      <c r="BT374" s="844"/>
      <c r="BU374" s="844"/>
      <c r="BV374" s="844"/>
      <c r="BW374" s="844"/>
      <c r="BX374" s="844"/>
      <c r="BY374" s="844"/>
      <c r="BZ374" s="241">
        <f t="shared" si="207"/>
        <v>0</v>
      </c>
      <c r="CA374" s="845">
        <f>IFERROR(IF($BZ374&gt;=1,VLOOKUP($E374,'R-8क'!$G$10:$AA$1009,2,0),0),0)</f>
        <v>0</v>
      </c>
      <c r="CB374" s="845"/>
      <c r="CC374" s="845"/>
      <c r="CD374" s="846" t="str">
        <f>IFERROR(IF($BZ374&gt;=1,VLOOKUP($E374,'R-8क'!$G$10:$AA$1009,3,0),""),"")</f>
        <v/>
      </c>
      <c r="CE374" s="847"/>
      <c r="CF374" s="848"/>
      <c r="CG374" s="846" t="str">
        <f>IFERROR(IF($BZ374&gt;=1,VLOOKUP($E374,'R-8क'!$G$10:$AA$1009,4,0),""),"")</f>
        <v/>
      </c>
      <c r="CH374" s="847"/>
      <c r="CI374" s="847"/>
      <c r="CJ374" s="848"/>
      <c r="CK374" s="242" t="str">
        <f>IFERROR(IF($BZ374&gt;=1,VLOOKUP($E374,'R-8क'!$G$10:$AA$1009,6,0),""),"")</f>
        <v/>
      </c>
      <c r="CL374" s="243" t="str">
        <f>IFERROR(IF($BZ374&gt;=1,VLOOKUP($E374,'R-8क'!$G$10:$AA$1009,7,0),""),"")</f>
        <v/>
      </c>
      <c r="CM374" s="544" t="str">
        <f>IFERROR(IF($BZ374&gt;=1,VLOOKUP($E374,'R-8क'!$G$10:$AA$1009,8,0),""),"")</f>
        <v/>
      </c>
      <c r="CN374" s="545"/>
      <c r="CO374" s="849"/>
      <c r="CP374" s="850" t="str">
        <f>IFERROR(IF($BZ374&gt;=1,VLOOKUP($E374,'R-8क'!$G$10:$AA$1009,16,0),""),"")</f>
        <v/>
      </c>
      <c r="CQ374" s="850"/>
      <c r="CR374" s="850"/>
      <c r="CS374" s="851"/>
      <c r="CT374" s="851"/>
      <c r="CU374" s="31"/>
      <c r="CV374" s="31"/>
      <c r="CW374" s="31"/>
      <c r="CX374" s="31"/>
      <c r="CY374" s="31"/>
      <c r="CZ374" s="31"/>
      <c r="DA374" s="31"/>
      <c r="DB374" s="31"/>
      <c r="DC374" s="31"/>
      <c r="DD374" s="31"/>
      <c r="DE374" s="31"/>
      <c r="DF374" s="31"/>
      <c r="DG374" s="31"/>
      <c r="DH374" s="31"/>
      <c r="DI374" s="31"/>
      <c r="DJ374" s="31"/>
      <c r="DK374" s="31"/>
      <c r="DL374" s="31"/>
      <c r="DM374" s="31"/>
      <c r="DN374" s="31"/>
      <c r="DO374" s="31"/>
    </row>
    <row r="375" spans="1:119" ht="24" customHeight="1" x14ac:dyDescent="0.25">
      <c r="A375" s="4">
        <f t="shared" si="203"/>
        <v>188</v>
      </c>
      <c r="B375" s="4">
        <f>IFERROR(IF($A$5&gt;=A375,SMALL('R-6'!$F$8:$F$1008,$A$6+A375),0),0)</f>
        <v>0</v>
      </c>
      <c r="C375" s="4">
        <f>IFERROR(IF(B$5&gt;=$A375,SMALL('R-7'!$G$9:$G$1008,B$6+$A375),0),0)</f>
        <v>0</v>
      </c>
      <c r="D375" s="4">
        <f>IFERROR(IF(C$5&gt;=$A375,SMALL('R-8'!$F$13:$F$1012,C$6+$A375),0),0)</f>
        <v>0</v>
      </c>
      <c r="E375" s="4">
        <f>IFERROR(IF(D$5&gt;=$A375,SMALL('R-8क'!$F$10:$F$1009,D$6+$A375),0),0)</f>
        <v>0</v>
      </c>
      <c r="F375" s="4">
        <f t="shared" si="194"/>
        <v>0</v>
      </c>
      <c r="G375" s="4">
        <f t="shared" si="200"/>
        <v>0</v>
      </c>
      <c r="H375" s="4">
        <f t="shared" si="201"/>
        <v>0</v>
      </c>
      <c r="I375" s="4">
        <f t="shared" si="202"/>
        <v>0</v>
      </c>
      <c r="O375" s="241">
        <f t="shared" si="204"/>
        <v>0</v>
      </c>
      <c r="P375" s="894">
        <f>IFERROR(IF($O375&gt;=1,VLOOKUP($B375,'R-6'!$G$8:$AL$1008,2,0),0),0)</f>
        <v>0</v>
      </c>
      <c r="Q375" s="895"/>
      <c r="R375" s="896"/>
      <c r="S375" s="846" t="str">
        <f>IFERROR(IF($O375&gt;=1,VLOOKUP($B375,'R-6'!$G$8:$AL$1008,4,0),""),"")</f>
        <v/>
      </c>
      <c r="T375" s="847"/>
      <c r="U375" s="848"/>
      <c r="V375" s="846" t="str">
        <f>IFERROR(IF($O375&gt;=1,VLOOKUP($B375,'R-6'!$G$8:$AL$1008,6,0),""),"")</f>
        <v/>
      </c>
      <c r="W375" s="897"/>
      <c r="X375" s="897"/>
      <c r="Y375" s="884" t="str">
        <f>IFERROR(IF($O375&gt;=1,VLOOKUP($B375,'R-6'!$G$8:$AL$1008,8,0),""),"")</f>
        <v/>
      </c>
      <c r="Z375" s="898"/>
      <c r="AA375" s="544" t="str">
        <f>IFERROR(IF($O375&gt;=1,VLOOKUP($B375,'R-6'!$G$8:$AL$1008,28,0),""),"")</f>
        <v/>
      </c>
      <c r="AB375" s="545"/>
      <c r="AC375" s="849"/>
      <c r="AD375" s="883"/>
      <c r="AE375" s="884"/>
      <c r="AF375" s="885"/>
      <c r="AG375" s="883"/>
      <c r="AH375" s="884"/>
      <c r="AI375" s="885"/>
      <c r="AJ375" s="241">
        <f t="shared" si="205"/>
        <v>0</v>
      </c>
      <c r="AK375" s="894">
        <f>IFERROR(IF($AJ375&gt;=1,VLOOKUP($C375,'R-7'!$H$9:$AD$1008,2,0),0),0)</f>
        <v>0</v>
      </c>
      <c r="AL375" s="895"/>
      <c r="AM375" s="896"/>
      <c r="AN375" s="846" t="str">
        <f>IFERROR(IF($AJ375&gt;=1,VLOOKUP($C375,'R-7'!$H$9:$AD$1008,4,0),""),"")</f>
        <v/>
      </c>
      <c r="AO375" s="847"/>
      <c r="AP375" s="848"/>
      <c r="AQ375" s="241" t="str">
        <f>IFERROR(IF($AJ375&gt;=1,VLOOKUP($C375,'R-7'!$H$9:$AD$1008,6,0),""),"")</f>
        <v/>
      </c>
      <c r="AR375" s="883" t="str">
        <f>IFERROR(IF($AJ375&gt;=1,VLOOKUP($C375,'R-7'!$H$9:$AD$1008,7,0),""),"")</f>
        <v/>
      </c>
      <c r="AS375" s="885"/>
      <c r="AT375" s="846" t="str">
        <f>IFERROR(IF($AJ375&gt;=1,VLOOKUP($C375,'R-7'!$H$9:$AD$1008,9,0),""),"")</f>
        <v/>
      </c>
      <c r="AU375" s="847"/>
      <c r="AV375" s="848"/>
      <c r="AW375" s="844" t="str">
        <f>IFERROR(IF($AJ375&gt;=1,VLOOKUP($C375,'R-7'!$H$9:$AD$1008,14,0),""),"")</f>
        <v/>
      </c>
      <c r="AX375" s="844"/>
      <c r="AY375" s="844"/>
      <c r="AZ375" s="844"/>
      <c r="BA375" s="844"/>
      <c r="BB375" s="844"/>
      <c r="BC375" s="844"/>
      <c r="BD375" s="844"/>
      <c r="BE375" s="241">
        <f t="shared" si="206"/>
        <v>0</v>
      </c>
      <c r="BF375" s="845">
        <f>IFERROR(IF($BE375&gt;=1,VLOOKUP($D375,'R-8'!$G$13:$AG$1012,2,0),0),0)</f>
        <v>0</v>
      </c>
      <c r="BG375" s="845"/>
      <c r="BH375" s="845"/>
      <c r="BI375" s="846" t="str">
        <f>IFERROR(IF($BE375&gt;=1,VLOOKUP($D375,'R-8'!$G$13:$AG$1012,3,0),""),"")</f>
        <v/>
      </c>
      <c r="BJ375" s="847"/>
      <c r="BK375" s="847"/>
      <c r="BL375" s="848"/>
      <c r="BM375" s="844" t="str">
        <f>IFERROR(IF($BE375&gt;=1,VLOOKUP($D375,'R-8'!$G$13:$AG$1012,5,0),""),"")</f>
        <v/>
      </c>
      <c r="BN375" s="844"/>
      <c r="BO375" s="844" t="str">
        <f>IFERROR(IF($BE375&gt;=1,VLOOKUP($D375,'R-8'!$G$13:$AG$1012,6,0),""),"")</f>
        <v/>
      </c>
      <c r="BP375" s="844"/>
      <c r="BQ375" s="846" t="str">
        <f>IFERROR(IF($BE375&gt;=1,VLOOKUP($D375,'R-8'!$G$13:$AG$1012,2,0),""),"")</f>
        <v/>
      </c>
      <c r="BR375" s="847"/>
      <c r="BS375" s="848"/>
      <c r="BT375" s="844"/>
      <c r="BU375" s="844"/>
      <c r="BV375" s="844"/>
      <c r="BW375" s="844"/>
      <c r="BX375" s="844"/>
      <c r="BY375" s="844"/>
      <c r="BZ375" s="241">
        <f t="shared" si="207"/>
        <v>0</v>
      </c>
      <c r="CA375" s="845">
        <f>IFERROR(IF($BZ375&gt;=1,VLOOKUP($E375,'R-8क'!$G$10:$AA$1009,2,0),0),0)</f>
        <v>0</v>
      </c>
      <c r="CB375" s="845"/>
      <c r="CC375" s="845"/>
      <c r="CD375" s="846" t="str">
        <f>IFERROR(IF($BZ375&gt;=1,VLOOKUP($E375,'R-8क'!$G$10:$AA$1009,3,0),""),"")</f>
        <v/>
      </c>
      <c r="CE375" s="847"/>
      <c r="CF375" s="848"/>
      <c r="CG375" s="846" t="str">
        <f>IFERROR(IF($BZ375&gt;=1,VLOOKUP($E375,'R-8क'!$G$10:$AA$1009,4,0),""),"")</f>
        <v/>
      </c>
      <c r="CH375" s="847"/>
      <c r="CI375" s="847"/>
      <c r="CJ375" s="848"/>
      <c r="CK375" s="242" t="str">
        <f>IFERROR(IF($BZ375&gt;=1,VLOOKUP($E375,'R-8क'!$G$10:$AA$1009,6,0),""),"")</f>
        <v/>
      </c>
      <c r="CL375" s="243" t="str">
        <f>IFERROR(IF($BZ375&gt;=1,VLOOKUP($E375,'R-8क'!$G$10:$AA$1009,7,0),""),"")</f>
        <v/>
      </c>
      <c r="CM375" s="544" t="str">
        <f>IFERROR(IF($BZ375&gt;=1,VLOOKUP($E375,'R-8क'!$G$10:$AA$1009,8,0),""),"")</f>
        <v/>
      </c>
      <c r="CN375" s="545"/>
      <c r="CO375" s="849"/>
      <c r="CP375" s="850" t="str">
        <f>IFERROR(IF($BZ375&gt;=1,VLOOKUP($E375,'R-8क'!$G$10:$AA$1009,16,0),""),"")</f>
        <v/>
      </c>
      <c r="CQ375" s="850"/>
      <c r="CR375" s="850"/>
      <c r="CS375" s="851"/>
      <c r="CT375" s="851"/>
      <c r="CU375" s="31"/>
      <c r="CV375" s="31"/>
      <c r="CW375" s="31"/>
      <c r="CX375" s="31"/>
      <c r="CY375" s="31"/>
      <c r="CZ375" s="31"/>
      <c r="DA375" s="31"/>
      <c r="DB375" s="31"/>
      <c r="DC375" s="31"/>
      <c r="DD375" s="31"/>
      <c r="DE375" s="31"/>
      <c r="DF375" s="31"/>
      <c r="DG375" s="31"/>
      <c r="DH375" s="31"/>
      <c r="DI375" s="31"/>
      <c r="DJ375" s="31"/>
      <c r="DK375" s="31"/>
      <c r="DL375" s="31"/>
      <c r="DM375" s="31"/>
      <c r="DN375" s="31"/>
      <c r="DO375" s="31"/>
    </row>
    <row r="376" spans="1:119" ht="24" customHeight="1" x14ac:dyDescent="0.25">
      <c r="A376" s="4">
        <f t="shared" si="203"/>
        <v>189</v>
      </c>
      <c r="B376" s="4">
        <f>IFERROR(IF($A$5&gt;=A376,SMALL('R-6'!$F$8:$F$1008,$A$6+A376),0),0)</f>
        <v>0</v>
      </c>
      <c r="C376" s="4">
        <f>IFERROR(IF(B$5&gt;=$A376,SMALL('R-7'!$G$9:$G$1008,B$6+$A376),0),0)</f>
        <v>0</v>
      </c>
      <c r="D376" s="4">
        <f>IFERROR(IF(C$5&gt;=$A376,SMALL('R-8'!$F$13:$F$1012,C$6+$A376),0),0)</f>
        <v>0</v>
      </c>
      <c r="E376" s="4">
        <f>IFERROR(IF(D$5&gt;=$A376,SMALL('R-8क'!$F$10:$F$1009,D$6+$A376),0),0)</f>
        <v>0</v>
      </c>
      <c r="F376" s="4">
        <f t="shared" si="194"/>
        <v>0</v>
      </c>
      <c r="G376" s="4">
        <f t="shared" si="200"/>
        <v>0</v>
      </c>
      <c r="H376" s="4">
        <f t="shared" si="201"/>
        <v>0</v>
      </c>
      <c r="I376" s="4">
        <f t="shared" si="202"/>
        <v>0</v>
      </c>
      <c r="O376" s="241">
        <f t="shared" si="204"/>
        <v>0</v>
      </c>
      <c r="P376" s="894">
        <f>IFERROR(IF($O376&gt;=1,VLOOKUP($B376,'R-6'!$G$8:$AL$1008,2,0),0),0)</f>
        <v>0</v>
      </c>
      <c r="Q376" s="895"/>
      <c r="R376" s="896"/>
      <c r="S376" s="846" t="str">
        <f>IFERROR(IF($O376&gt;=1,VLOOKUP($B376,'R-6'!$G$8:$AL$1008,4,0),""),"")</f>
        <v/>
      </c>
      <c r="T376" s="847"/>
      <c r="U376" s="848"/>
      <c r="V376" s="846" t="str">
        <f>IFERROR(IF($O376&gt;=1,VLOOKUP($B376,'R-6'!$G$8:$AL$1008,6,0),""),"")</f>
        <v/>
      </c>
      <c r="W376" s="897"/>
      <c r="X376" s="897"/>
      <c r="Y376" s="884" t="str">
        <f>IFERROR(IF($O376&gt;=1,VLOOKUP($B376,'R-6'!$G$8:$AL$1008,8,0),""),"")</f>
        <v/>
      </c>
      <c r="Z376" s="898"/>
      <c r="AA376" s="544" t="str">
        <f>IFERROR(IF($O376&gt;=1,VLOOKUP($B376,'R-6'!$G$8:$AL$1008,28,0),""),"")</f>
        <v/>
      </c>
      <c r="AB376" s="545"/>
      <c r="AC376" s="849"/>
      <c r="AD376" s="883"/>
      <c r="AE376" s="884"/>
      <c r="AF376" s="885"/>
      <c r="AG376" s="883"/>
      <c r="AH376" s="884"/>
      <c r="AI376" s="885"/>
      <c r="AJ376" s="241">
        <f t="shared" si="205"/>
        <v>0</v>
      </c>
      <c r="AK376" s="894">
        <f>IFERROR(IF($AJ376&gt;=1,VLOOKUP($C376,'R-7'!$H$9:$AD$1008,2,0),0),0)</f>
        <v>0</v>
      </c>
      <c r="AL376" s="895"/>
      <c r="AM376" s="896"/>
      <c r="AN376" s="846" t="str">
        <f>IFERROR(IF($AJ376&gt;=1,VLOOKUP($C376,'R-7'!$H$9:$AD$1008,4,0),""),"")</f>
        <v/>
      </c>
      <c r="AO376" s="847"/>
      <c r="AP376" s="848"/>
      <c r="AQ376" s="241" t="str">
        <f>IFERROR(IF($AJ376&gt;=1,VLOOKUP($C376,'R-7'!$H$9:$AD$1008,6,0),""),"")</f>
        <v/>
      </c>
      <c r="AR376" s="883" t="str">
        <f>IFERROR(IF($AJ376&gt;=1,VLOOKUP($C376,'R-7'!$H$9:$AD$1008,7,0),""),"")</f>
        <v/>
      </c>
      <c r="AS376" s="885"/>
      <c r="AT376" s="846" t="str">
        <f>IFERROR(IF($AJ376&gt;=1,VLOOKUP($C376,'R-7'!$H$9:$AD$1008,9,0),""),"")</f>
        <v/>
      </c>
      <c r="AU376" s="847"/>
      <c r="AV376" s="848"/>
      <c r="AW376" s="844" t="str">
        <f>IFERROR(IF($AJ376&gt;=1,VLOOKUP($C376,'R-7'!$H$9:$AD$1008,14,0),""),"")</f>
        <v/>
      </c>
      <c r="AX376" s="844"/>
      <c r="AY376" s="844"/>
      <c r="AZ376" s="844"/>
      <c r="BA376" s="844"/>
      <c r="BB376" s="844"/>
      <c r="BC376" s="844"/>
      <c r="BD376" s="844"/>
      <c r="BE376" s="241">
        <f t="shared" si="206"/>
        <v>0</v>
      </c>
      <c r="BF376" s="845">
        <f>IFERROR(IF($BE376&gt;=1,VLOOKUP($D376,'R-8'!$G$13:$AG$1012,2,0),0),0)</f>
        <v>0</v>
      </c>
      <c r="BG376" s="845"/>
      <c r="BH376" s="845"/>
      <c r="BI376" s="846" t="str">
        <f>IFERROR(IF($BE376&gt;=1,VLOOKUP($D376,'R-8'!$G$13:$AG$1012,3,0),""),"")</f>
        <v/>
      </c>
      <c r="BJ376" s="847"/>
      <c r="BK376" s="847"/>
      <c r="BL376" s="848"/>
      <c r="BM376" s="844" t="str">
        <f>IFERROR(IF($BE376&gt;=1,VLOOKUP($D376,'R-8'!$G$13:$AG$1012,5,0),""),"")</f>
        <v/>
      </c>
      <c r="BN376" s="844"/>
      <c r="BO376" s="844" t="str">
        <f>IFERROR(IF($BE376&gt;=1,VLOOKUP($D376,'R-8'!$G$13:$AG$1012,6,0),""),"")</f>
        <v/>
      </c>
      <c r="BP376" s="844"/>
      <c r="BQ376" s="846" t="str">
        <f>IFERROR(IF($BE376&gt;=1,VLOOKUP($D376,'R-8'!$G$13:$AG$1012,2,0),""),"")</f>
        <v/>
      </c>
      <c r="BR376" s="847"/>
      <c r="BS376" s="848"/>
      <c r="BT376" s="844"/>
      <c r="BU376" s="844"/>
      <c r="BV376" s="844"/>
      <c r="BW376" s="844"/>
      <c r="BX376" s="844"/>
      <c r="BY376" s="844"/>
      <c r="BZ376" s="241">
        <f t="shared" si="207"/>
        <v>0</v>
      </c>
      <c r="CA376" s="845">
        <f>IFERROR(IF($BZ376&gt;=1,VLOOKUP($E376,'R-8क'!$G$10:$AA$1009,2,0),0),0)</f>
        <v>0</v>
      </c>
      <c r="CB376" s="845"/>
      <c r="CC376" s="845"/>
      <c r="CD376" s="846" t="str">
        <f>IFERROR(IF($BZ376&gt;=1,VLOOKUP($E376,'R-8क'!$G$10:$AA$1009,3,0),""),"")</f>
        <v/>
      </c>
      <c r="CE376" s="847"/>
      <c r="CF376" s="848"/>
      <c r="CG376" s="846" t="str">
        <f>IFERROR(IF($BZ376&gt;=1,VLOOKUP($E376,'R-8क'!$G$10:$AA$1009,4,0),""),"")</f>
        <v/>
      </c>
      <c r="CH376" s="847"/>
      <c r="CI376" s="847"/>
      <c r="CJ376" s="848"/>
      <c r="CK376" s="242" t="str">
        <f>IFERROR(IF($BZ376&gt;=1,VLOOKUP($E376,'R-8क'!$G$10:$AA$1009,6,0),""),"")</f>
        <v/>
      </c>
      <c r="CL376" s="243" t="str">
        <f>IFERROR(IF($BZ376&gt;=1,VLOOKUP($E376,'R-8क'!$G$10:$AA$1009,7,0),""),"")</f>
        <v/>
      </c>
      <c r="CM376" s="544" t="str">
        <f>IFERROR(IF($BZ376&gt;=1,VLOOKUP($E376,'R-8क'!$G$10:$AA$1009,8,0),""),"")</f>
        <v/>
      </c>
      <c r="CN376" s="545"/>
      <c r="CO376" s="849"/>
      <c r="CP376" s="850" t="str">
        <f>IFERROR(IF($BZ376&gt;=1,VLOOKUP($E376,'R-8क'!$G$10:$AA$1009,16,0),""),"")</f>
        <v/>
      </c>
      <c r="CQ376" s="850"/>
      <c r="CR376" s="850"/>
      <c r="CS376" s="851"/>
      <c r="CT376" s="851"/>
      <c r="CU376" s="31"/>
      <c r="CV376" s="31"/>
      <c r="CW376" s="31"/>
      <c r="CX376" s="31"/>
      <c r="CY376" s="31"/>
      <c r="CZ376" s="31"/>
      <c r="DA376" s="31"/>
      <c r="DB376" s="31"/>
      <c r="DC376" s="31"/>
      <c r="DD376" s="31"/>
      <c r="DE376" s="31"/>
      <c r="DF376" s="31"/>
      <c r="DG376" s="31"/>
      <c r="DH376" s="31"/>
      <c r="DI376" s="31"/>
      <c r="DJ376" s="31"/>
      <c r="DK376" s="31"/>
      <c r="DL376" s="31"/>
      <c r="DM376" s="31"/>
      <c r="DN376" s="31"/>
      <c r="DO376" s="31"/>
    </row>
    <row r="377" spans="1:119" ht="24" customHeight="1" x14ac:dyDescent="0.25">
      <c r="A377" s="4">
        <f t="shared" si="203"/>
        <v>190</v>
      </c>
      <c r="B377" s="4">
        <f>IFERROR(IF($A$5&gt;=A377,SMALL('R-6'!$F$8:$F$1008,$A$6+A377),0),0)</f>
        <v>0</v>
      </c>
      <c r="C377" s="4">
        <f>IFERROR(IF(B$5&gt;=$A377,SMALL('R-7'!$G$9:$G$1008,B$6+$A377),0),0)</f>
        <v>0</v>
      </c>
      <c r="D377" s="4">
        <f>IFERROR(IF(C$5&gt;=$A377,SMALL('R-8'!$F$13:$F$1012,C$6+$A377),0),0)</f>
        <v>0</v>
      </c>
      <c r="E377" s="4">
        <f>IFERROR(IF(D$5&gt;=$A377,SMALL('R-8क'!$F$10:$F$1009,D$6+$A377),0),0)</f>
        <v>0</v>
      </c>
      <c r="F377" s="4">
        <f t="shared" si="194"/>
        <v>0</v>
      </c>
      <c r="G377" s="4">
        <f t="shared" si="200"/>
        <v>0</v>
      </c>
      <c r="H377" s="4">
        <f t="shared" si="201"/>
        <v>0</v>
      </c>
      <c r="I377" s="4">
        <f t="shared" si="202"/>
        <v>0</v>
      </c>
      <c r="O377" s="241">
        <f t="shared" si="204"/>
        <v>0</v>
      </c>
      <c r="P377" s="894">
        <f>IFERROR(IF($O377&gt;=1,VLOOKUP($B377,'R-6'!$G$8:$AL$1008,2,0),0),0)</f>
        <v>0</v>
      </c>
      <c r="Q377" s="895"/>
      <c r="R377" s="896"/>
      <c r="S377" s="846" t="str">
        <f>IFERROR(IF($O377&gt;=1,VLOOKUP($B377,'R-6'!$G$8:$AL$1008,4,0),""),"")</f>
        <v/>
      </c>
      <c r="T377" s="847"/>
      <c r="U377" s="848"/>
      <c r="V377" s="846" t="str">
        <f>IFERROR(IF($O377&gt;=1,VLOOKUP($B377,'R-6'!$G$8:$AL$1008,6,0),""),"")</f>
        <v/>
      </c>
      <c r="W377" s="897"/>
      <c r="X377" s="897"/>
      <c r="Y377" s="884" t="str">
        <f>IFERROR(IF($O377&gt;=1,VLOOKUP($B377,'R-6'!$G$8:$AL$1008,8,0),""),"")</f>
        <v/>
      </c>
      <c r="Z377" s="898"/>
      <c r="AA377" s="544" t="str">
        <f>IFERROR(IF($O377&gt;=1,VLOOKUP($B377,'R-6'!$G$8:$AL$1008,28,0),""),"")</f>
        <v/>
      </c>
      <c r="AB377" s="545"/>
      <c r="AC377" s="849"/>
      <c r="AD377" s="883"/>
      <c r="AE377" s="884"/>
      <c r="AF377" s="885"/>
      <c r="AG377" s="883"/>
      <c r="AH377" s="884"/>
      <c r="AI377" s="885"/>
      <c r="AJ377" s="241">
        <f t="shared" si="205"/>
        <v>0</v>
      </c>
      <c r="AK377" s="894">
        <f>IFERROR(IF($AJ377&gt;=1,VLOOKUP($C377,'R-7'!$H$9:$AD$1008,2,0),0),0)</f>
        <v>0</v>
      </c>
      <c r="AL377" s="895"/>
      <c r="AM377" s="896"/>
      <c r="AN377" s="846" t="str">
        <f>IFERROR(IF($AJ377&gt;=1,VLOOKUP($C377,'R-7'!$H$9:$AD$1008,4,0),""),"")</f>
        <v/>
      </c>
      <c r="AO377" s="847"/>
      <c r="AP377" s="848"/>
      <c r="AQ377" s="241" t="str">
        <f>IFERROR(IF($AJ377&gt;=1,VLOOKUP($C377,'R-7'!$H$9:$AD$1008,6,0),""),"")</f>
        <v/>
      </c>
      <c r="AR377" s="883" t="str">
        <f>IFERROR(IF($AJ377&gt;=1,VLOOKUP($C377,'R-7'!$H$9:$AD$1008,7,0),""),"")</f>
        <v/>
      </c>
      <c r="AS377" s="885"/>
      <c r="AT377" s="846" t="str">
        <f>IFERROR(IF($AJ377&gt;=1,VLOOKUP($C377,'R-7'!$H$9:$AD$1008,9,0),""),"")</f>
        <v/>
      </c>
      <c r="AU377" s="847"/>
      <c r="AV377" s="848"/>
      <c r="AW377" s="844" t="str">
        <f>IFERROR(IF($AJ377&gt;=1,VLOOKUP($C377,'R-7'!$H$9:$AD$1008,14,0),""),"")</f>
        <v/>
      </c>
      <c r="AX377" s="844"/>
      <c r="AY377" s="844"/>
      <c r="AZ377" s="844"/>
      <c r="BA377" s="844"/>
      <c r="BB377" s="844"/>
      <c r="BC377" s="844"/>
      <c r="BD377" s="844"/>
      <c r="BE377" s="241">
        <f t="shared" si="206"/>
        <v>0</v>
      </c>
      <c r="BF377" s="845">
        <f>IFERROR(IF($BE377&gt;=1,VLOOKUP($D377,'R-8'!$G$13:$AG$1012,2,0),0),0)</f>
        <v>0</v>
      </c>
      <c r="BG377" s="845"/>
      <c r="BH377" s="845"/>
      <c r="BI377" s="846" t="str">
        <f>IFERROR(IF($BE377&gt;=1,VLOOKUP($D377,'R-8'!$G$13:$AG$1012,3,0),""),"")</f>
        <v/>
      </c>
      <c r="BJ377" s="847"/>
      <c r="BK377" s="847"/>
      <c r="BL377" s="848"/>
      <c r="BM377" s="844" t="str">
        <f>IFERROR(IF($BE377&gt;=1,VLOOKUP($D377,'R-8'!$G$13:$AG$1012,5,0),""),"")</f>
        <v/>
      </c>
      <c r="BN377" s="844"/>
      <c r="BO377" s="844" t="str">
        <f>IFERROR(IF($BE377&gt;=1,VLOOKUP($D377,'R-8'!$G$13:$AG$1012,6,0),""),"")</f>
        <v/>
      </c>
      <c r="BP377" s="844"/>
      <c r="BQ377" s="846" t="str">
        <f>IFERROR(IF($BE377&gt;=1,VLOOKUP($D377,'R-8'!$G$13:$AG$1012,2,0),""),"")</f>
        <v/>
      </c>
      <c r="BR377" s="847"/>
      <c r="BS377" s="848"/>
      <c r="BT377" s="844"/>
      <c r="BU377" s="844"/>
      <c r="BV377" s="844"/>
      <c r="BW377" s="844"/>
      <c r="BX377" s="844"/>
      <c r="BY377" s="844"/>
      <c r="BZ377" s="241">
        <f t="shared" si="207"/>
        <v>0</v>
      </c>
      <c r="CA377" s="845">
        <f>IFERROR(IF($BZ377&gt;=1,VLOOKUP($E377,'R-8क'!$G$10:$AA$1009,2,0),0),0)</f>
        <v>0</v>
      </c>
      <c r="CB377" s="845"/>
      <c r="CC377" s="845"/>
      <c r="CD377" s="846" t="str">
        <f>IFERROR(IF($BZ377&gt;=1,VLOOKUP($E377,'R-8क'!$G$10:$AA$1009,3,0),""),"")</f>
        <v/>
      </c>
      <c r="CE377" s="847"/>
      <c r="CF377" s="848"/>
      <c r="CG377" s="846" t="str">
        <f>IFERROR(IF($BZ377&gt;=1,VLOOKUP($E377,'R-8क'!$G$10:$AA$1009,4,0),""),"")</f>
        <v/>
      </c>
      <c r="CH377" s="847"/>
      <c r="CI377" s="847"/>
      <c r="CJ377" s="848"/>
      <c r="CK377" s="242" t="str">
        <f>IFERROR(IF($BZ377&gt;=1,VLOOKUP($E377,'R-8क'!$G$10:$AA$1009,6,0),""),"")</f>
        <v/>
      </c>
      <c r="CL377" s="243" t="str">
        <f>IFERROR(IF($BZ377&gt;=1,VLOOKUP($E377,'R-8क'!$G$10:$AA$1009,7,0),""),"")</f>
        <v/>
      </c>
      <c r="CM377" s="544" t="str">
        <f>IFERROR(IF($BZ377&gt;=1,VLOOKUP($E377,'R-8क'!$G$10:$AA$1009,8,0),""),"")</f>
        <v/>
      </c>
      <c r="CN377" s="545"/>
      <c r="CO377" s="849"/>
      <c r="CP377" s="850" t="str">
        <f>IFERROR(IF($BZ377&gt;=1,VLOOKUP($E377,'R-8क'!$G$10:$AA$1009,16,0),""),"")</f>
        <v/>
      </c>
      <c r="CQ377" s="850"/>
      <c r="CR377" s="850"/>
      <c r="CS377" s="851"/>
      <c r="CT377" s="851"/>
      <c r="CU377" s="31"/>
      <c r="CV377" s="31"/>
      <c r="CW377" s="31"/>
      <c r="CX377" s="31"/>
      <c r="CY377" s="31"/>
      <c r="CZ377" s="31"/>
      <c r="DA377" s="31"/>
      <c r="DB377" s="31"/>
      <c r="DC377" s="31"/>
      <c r="DD377" s="31"/>
      <c r="DE377" s="31"/>
      <c r="DF377" s="31"/>
      <c r="DG377" s="31"/>
      <c r="DH377" s="31"/>
      <c r="DI377" s="31"/>
      <c r="DJ377" s="31"/>
      <c r="DK377" s="31"/>
      <c r="DL377" s="31"/>
      <c r="DM377" s="31"/>
      <c r="DN377" s="31"/>
      <c r="DO377" s="31"/>
    </row>
    <row r="378" spans="1:119" ht="24" customHeight="1" x14ac:dyDescent="0.25">
      <c r="A378" s="4">
        <f t="shared" si="203"/>
        <v>191</v>
      </c>
      <c r="B378" s="4">
        <f>IFERROR(IF($A$5&gt;=A378,SMALL('R-6'!$F$8:$F$1008,$A$6+A378),0),0)</f>
        <v>0</v>
      </c>
      <c r="C378" s="4">
        <f>IFERROR(IF(B$5&gt;=$A378,SMALL('R-7'!$G$9:$G$1008,B$6+$A378),0),0)</f>
        <v>0</v>
      </c>
      <c r="D378" s="4">
        <f>IFERROR(IF(C$5&gt;=$A378,SMALL('R-8'!$F$13:$F$1012,C$6+$A378),0),0)</f>
        <v>0</v>
      </c>
      <c r="E378" s="4">
        <f>IFERROR(IF(D$5&gt;=$A378,SMALL('R-8क'!$F$10:$F$1009,D$6+$A378),0),0)</f>
        <v>0</v>
      </c>
      <c r="F378" s="4">
        <f t="shared" si="194"/>
        <v>0</v>
      </c>
      <c r="G378" s="4">
        <f t="shared" si="200"/>
        <v>0</v>
      </c>
      <c r="H378" s="4">
        <f t="shared" si="201"/>
        <v>0</v>
      </c>
      <c r="I378" s="4">
        <f t="shared" si="202"/>
        <v>0</v>
      </c>
      <c r="O378" s="241">
        <f t="shared" si="204"/>
        <v>0</v>
      </c>
      <c r="P378" s="894">
        <f>IFERROR(IF($O378&gt;=1,VLOOKUP($B378,'R-6'!$G$8:$AL$1008,2,0),0),0)</f>
        <v>0</v>
      </c>
      <c r="Q378" s="895"/>
      <c r="R378" s="896"/>
      <c r="S378" s="846" t="str">
        <f>IFERROR(IF($O378&gt;=1,VLOOKUP($B378,'R-6'!$G$8:$AL$1008,4,0),""),"")</f>
        <v/>
      </c>
      <c r="T378" s="847"/>
      <c r="U378" s="848"/>
      <c r="V378" s="846" t="str">
        <f>IFERROR(IF($O378&gt;=1,VLOOKUP($B378,'R-6'!$G$8:$AL$1008,6,0),""),"")</f>
        <v/>
      </c>
      <c r="W378" s="897"/>
      <c r="X378" s="897"/>
      <c r="Y378" s="884" t="str">
        <f>IFERROR(IF($O378&gt;=1,VLOOKUP($B378,'R-6'!$G$8:$AL$1008,8,0),""),"")</f>
        <v/>
      </c>
      <c r="Z378" s="898"/>
      <c r="AA378" s="544" t="str">
        <f>IFERROR(IF($O378&gt;=1,VLOOKUP($B378,'R-6'!$G$8:$AL$1008,28,0),""),"")</f>
        <v/>
      </c>
      <c r="AB378" s="545"/>
      <c r="AC378" s="849"/>
      <c r="AD378" s="883"/>
      <c r="AE378" s="884"/>
      <c r="AF378" s="885"/>
      <c r="AG378" s="883"/>
      <c r="AH378" s="884"/>
      <c r="AI378" s="885"/>
      <c r="AJ378" s="241">
        <f t="shared" si="205"/>
        <v>0</v>
      </c>
      <c r="AK378" s="894">
        <f>IFERROR(IF($AJ378&gt;=1,VLOOKUP($C378,'R-7'!$H$9:$AD$1008,2,0),0),0)</f>
        <v>0</v>
      </c>
      <c r="AL378" s="895"/>
      <c r="AM378" s="896"/>
      <c r="AN378" s="846" t="str">
        <f>IFERROR(IF($AJ378&gt;=1,VLOOKUP($C378,'R-7'!$H$9:$AD$1008,4,0),""),"")</f>
        <v/>
      </c>
      <c r="AO378" s="847"/>
      <c r="AP378" s="848"/>
      <c r="AQ378" s="241" t="str">
        <f>IFERROR(IF($AJ378&gt;=1,VLOOKUP($C378,'R-7'!$H$9:$AD$1008,6,0),""),"")</f>
        <v/>
      </c>
      <c r="AR378" s="883" t="str">
        <f>IFERROR(IF($AJ378&gt;=1,VLOOKUP($C378,'R-7'!$H$9:$AD$1008,7,0),""),"")</f>
        <v/>
      </c>
      <c r="AS378" s="885"/>
      <c r="AT378" s="846" t="str">
        <f>IFERROR(IF($AJ378&gt;=1,VLOOKUP($C378,'R-7'!$H$9:$AD$1008,9,0),""),"")</f>
        <v/>
      </c>
      <c r="AU378" s="847"/>
      <c r="AV378" s="848"/>
      <c r="AW378" s="844" t="str">
        <f>IFERROR(IF($AJ378&gt;=1,VLOOKUP($C378,'R-7'!$H$9:$AD$1008,14,0),""),"")</f>
        <v/>
      </c>
      <c r="AX378" s="844"/>
      <c r="AY378" s="844"/>
      <c r="AZ378" s="844"/>
      <c r="BA378" s="844"/>
      <c r="BB378" s="844"/>
      <c r="BC378" s="844"/>
      <c r="BD378" s="844"/>
      <c r="BE378" s="241">
        <f t="shared" si="206"/>
        <v>0</v>
      </c>
      <c r="BF378" s="845">
        <f>IFERROR(IF($BE378&gt;=1,VLOOKUP($D378,'R-8'!$G$13:$AG$1012,2,0),0),0)</f>
        <v>0</v>
      </c>
      <c r="BG378" s="845"/>
      <c r="BH378" s="845"/>
      <c r="BI378" s="846" t="str">
        <f>IFERROR(IF($BE378&gt;=1,VLOOKUP($D378,'R-8'!$G$13:$AG$1012,3,0),""),"")</f>
        <v/>
      </c>
      <c r="BJ378" s="847"/>
      <c r="BK378" s="847"/>
      <c r="BL378" s="848"/>
      <c r="BM378" s="844" t="str">
        <f>IFERROR(IF($BE378&gt;=1,VLOOKUP($D378,'R-8'!$G$13:$AG$1012,5,0),""),"")</f>
        <v/>
      </c>
      <c r="BN378" s="844"/>
      <c r="BO378" s="844" t="str">
        <f>IFERROR(IF($BE378&gt;=1,VLOOKUP($D378,'R-8'!$G$13:$AG$1012,6,0),""),"")</f>
        <v/>
      </c>
      <c r="BP378" s="844"/>
      <c r="BQ378" s="846" t="str">
        <f>IFERROR(IF($BE378&gt;=1,VLOOKUP($D378,'R-8'!$G$13:$AG$1012,2,0),""),"")</f>
        <v/>
      </c>
      <c r="BR378" s="847"/>
      <c r="BS378" s="848"/>
      <c r="BT378" s="844"/>
      <c r="BU378" s="844"/>
      <c r="BV378" s="844"/>
      <c r="BW378" s="844"/>
      <c r="BX378" s="844"/>
      <c r="BY378" s="844"/>
      <c r="BZ378" s="241">
        <f t="shared" si="207"/>
        <v>0</v>
      </c>
      <c r="CA378" s="845">
        <f>IFERROR(IF($BZ378&gt;=1,VLOOKUP($E378,'R-8क'!$G$10:$AA$1009,2,0),0),0)</f>
        <v>0</v>
      </c>
      <c r="CB378" s="845"/>
      <c r="CC378" s="845"/>
      <c r="CD378" s="846" t="str">
        <f>IFERROR(IF($BZ378&gt;=1,VLOOKUP($E378,'R-8क'!$G$10:$AA$1009,3,0),""),"")</f>
        <v/>
      </c>
      <c r="CE378" s="847"/>
      <c r="CF378" s="848"/>
      <c r="CG378" s="846" t="str">
        <f>IFERROR(IF($BZ378&gt;=1,VLOOKUP($E378,'R-8क'!$G$10:$AA$1009,4,0),""),"")</f>
        <v/>
      </c>
      <c r="CH378" s="847"/>
      <c r="CI378" s="847"/>
      <c r="CJ378" s="848"/>
      <c r="CK378" s="242" t="str">
        <f>IFERROR(IF($BZ378&gt;=1,VLOOKUP($E378,'R-8क'!$G$10:$AA$1009,6,0),""),"")</f>
        <v/>
      </c>
      <c r="CL378" s="243" t="str">
        <f>IFERROR(IF($BZ378&gt;=1,VLOOKUP($E378,'R-8क'!$G$10:$AA$1009,7,0),""),"")</f>
        <v/>
      </c>
      <c r="CM378" s="544" t="str">
        <f>IFERROR(IF($BZ378&gt;=1,VLOOKUP($E378,'R-8क'!$G$10:$AA$1009,8,0),""),"")</f>
        <v/>
      </c>
      <c r="CN378" s="545"/>
      <c r="CO378" s="849"/>
      <c r="CP378" s="850" t="str">
        <f>IFERROR(IF($BZ378&gt;=1,VLOOKUP($E378,'R-8क'!$G$10:$AA$1009,16,0),""),"")</f>
        <v/>
      </c>
      <c r="CQ378" s="850"/>
      <c r="CR378" s="850"/>
      <c r="CS378" s="851"/>
      <c r="CT378" s="851"/>
      <c r="CU378" s="31"/>
      <c r="CV378" s="31"/>
      <c r="CW378" s="31"/>
      <c r="CX378" s="31"/>
      <c r="CY378" s="31"/>
      <c r="CZ378" s="31"/>
      <c r="DA378" s="31"/>
      <c r="DB378" s="31"/>
      <c r="DC378" s="31"/>
      <c r="DD378" s="31"/>
      <c r="DE378" s="31"/>
      <c r="DF378" s="31"/>
      <c r="DG378" s="31"/>
      <c r="DH378" s="31"/>
      <c r="DI378" s="31"/>
      <c r="DJ378" s="31"/>
      <c r="DK378" s="31"/>
      <c r="DL378" s="31"/>
      <c r="DM378" s="31"/>
      <c r="DN378" s="31"/>
      <c r="DO378" s="31"/>
    </row>
    <row r="379" spans="1:119" ht="24" customHeight="1" x14ac:dyDescent="0.25">
      <c r="A379" s="4">
        <f t="shared" si="203"/>
        <v>192</v>
      </c>
      <c r="B379" s="4">
        <f>IFERROR(IF($A$5&gt;=A379,SMALL('R-6'!$F$8:$F$1008,$A$6+A379),0),0)</f>
        <v>0</v>
      </c>
      <c r="C379" s="4">
        <f>IFERROR(IF(B$5&gt;=$A379,SMALL('R-7'!$G$9:$G$1008,B$6+$A379),0),0)</f>
        <v>0</v>
      </c>
      <c r="D379" s="4">
        <f>IFERROR(IF(C$5&gt;=$A379,SMALL('R-8'!$F$13:$F$1012,C$6+$A379),0),0)</f>
        <v>0</v>
      </c>
      <c r="E379" s="4">
        <f>IFERROR(IF(D$5&gt;=$A379,SMALL('R-8क'!$F$10:$F$1009,D$6+$A379),0),0)</f>
        <v>0</v>
      </c>
      <c r="F379" s="4">
        <f t="shared" si="194"/>
        <v>0</v>
      </c>
      <c r="G379" s="4">
        <f t="shared" si="200"/>
        <v>0</v>
      </c>
      <c r="H379" s="4">
        <f t="shared" si="201"/>
        <v>0</v>
      </c>
      <c r="I379" s="4">
        <f t="shared" si="202"/>
        <v>0</v>
      </c>
      <c r="O379" s="241">
        <f t="shared" si="204"/>
        <v>0</v>
      </c>
      <c r="P379" s="894">
        <f>IFERROR(IF($O379&gt;=1,VLOOKUP($B379,'R-6'!$G$8:$AL$1008,2,0),0),0)</f>
        <v>0</v>
      </c>
      <c r="Q379" s="895"/>
      <c r="R379" s="896"/>
      <c r="S379" s="846" t="str">
        <f>IFERROR(IF($O379&gt;=1,VLOOKUP($B379,'R-6'!$G$8:$AL$1008,4,0),""),"")</f>
        <v/>
      </c>
      <c r="T379" s="847"/>
      <c r="U379" s="848"/>
      <c r="V379" s="846" t="str">
        <f>IFERROR(IF($O379&gt;=1,VLOOKUP($B379,'R-6'!$G$8:$AL$1008,6,0),""),"")</f>
        <v/>
      </c>
      <c r="W379" s="897"/>
      <c r="X379" s="897"/>
      <c r="Y379" s="884" t="str">
        <f>IFERROR(IF($O379&gt;=1,VLOOKUP($B379,'R-6'!$G$8:$AL$1008,8,0),""),"")</f>
        <v/>
      </c>
      <c r="Z379" s="898"/>
      <c r="AA379" s="544" t="str">
        <f>IFERROR(IF($O379&gt;=1,VLOOKUP($B379,'R-6'!$G$8:$AL$1008,28,0),""),"")</f>
        <v/>
      </c>
      <c r="AB379" s="545"/>
      <c r="AC379" s="849"/>
      <c r="AD379" s="883"/>
      <c r="AE379" s="884"/>
      <c r="AF379" s="885"/>
      <c r="AG379" s="883"/>
      <c r="AH379" s="884"/>
      <c r="AI379" s="885"/>
      <c r="AJ379" s="241">
        <f t="shared" si="205"/>
        <v>0</v>
      </c>
      <c r="AK379" s="894">
        <f>IFERROR(IF($AJ379&gt;=1,VLOOKUP($C379,'R-7'!$H$9:$AD$1008,2,0),0),0)</f>
        <v>0</v>
      </c>
      <c r="AL379" s="895"/>
      <c r="AM379" s="896"/>
      <c r="AN379" s="846" t="str">
        <f>IFERROR(IF($AJ379&gt;=1,VLOOKUP($C379,'R-7'!$H$9:$AD$1008,4,0),""),"")</f>
        <v/>
      </c>
      <c r="AO379" s="847"/>
      <c r="AP379" s="848"/>
      <c r="AQ379" s="241" t="str">
        <f>IFERROR(IF($AJ379&gt;=1,VLOOKUP($C379,'R-7'!$H$9:$AD$1008,6,0),""),"")</f>
        <v/>
      </c>
      <c r="AR379" s="883" t="str">
        <f>IFERROR(IF($AJ379&gt;=1,VLOOKUP($C379,'R-7'!$H$9:$AD$1008,7,0),""),"")</f>
        <v/>
      </c>
      <c r="AS379" s="885"/>
      <c r="AT379" s="846" t="str">
        <f>IFERROR(IF($AJ379&gt;=1,VLOOKUP($C379,'R-7'!$H$9:$AD$1008,9,0),""),"")</f>
        <v/>
      </c>
      <c r="AU379" s="847"/>
      <c r="AV379" s="848"/>
      <c r="AW379" s="844" t="str">
        <f>IFERROR(IF($AJ379&gt;=1,VLOOKUP($C379,'R-7'!$H$9:$AD$1008,14,0),""),"")</f>
        <v/>
      </c>
      <c r="AX379" s="844"/>
      <c r="AY379" s="844"/>
      <c r="AZ379" s="844"/>
      <c r="BA379" s="844"/>
      <c r="BB379" s="844"/>
      <c r="BC379" s="844"/>
      <c r="BD379" s="844"/>
      <c r="BE379" s="241">
        <f t="shared" si="206"/>
        <v>0</v>
      </c>
      <c r="BF379" s="845">
        <f>IFERROR(IF($BE379&gt;=1,VLOOKUP($D379,'R-8'!$G$13:$AG$1012,2,0),0),0)</f>
        <v>0</v>
      </c>
      <c r="BG379" s="845"/>
      <c r="BH379" s="845"/>
      <c r="BI379" s="846" t="str">
        <f>IFERROR(IF($BE379&gt;=1,VLOOKUP($D379,'R-8'!$G$13:$AG$1012,3,0),""),"")</f>
        <v/>
      </c>
      <c r="BJ379" s="847"/>
      <c r="BK379" s="847"/>
      <c r="BL379" s="848"/>
      <c r="BM379" s="844" t="str">
        <f>IFERROR(IF($BE379&gt;=1,VLOOKUP($D379,'R-8'!$G$13:$AG$1012,5,0),""),"")</f>
        <v/>
      </c>
      <c r="BN379" s="844"/>
      <c r="BO379" s="844" t="str">
        <f>IFERROR(IF($BE379&gt;=1,VLOOKUP($D379,'R-8'!$G$13:$AG$1012,6,0),""),"")</f>
        <v/>
      </c>
      <c r="BP379" s="844"/>
      <c r="BQ379" s="846" t="str">
        <f>IFERROR(IF($BE379&gt;=1,VLOOKUP($D379,'R-8'!$G$13:$AG$1012,2,0),""),"")</f>
        <v/>
      </c>
      <c r="BR379" s="847"/>
      <c r="BS379" s="848"/>
      <c r="BT379" s="844"/>
      <c r="BU379" s="844"/>
      <c r="BV379" s="844"/>
      <c r="BW379" s="844"/>
      <c r="BX379" s="844"/>
      <c r="BY379" s="844"/>
      <c r="BZ379" s="241">
        <f t="shared" si="207"/>
        <v>0</v>
      </c>
      <c r="CA379" s="845">
        <f>IFERROR(IF($BZ379&gt;=1,VLOOKUP($E379,'R-8क'!$G$10:$AA$1009,2,0),0),0)</f>
        <v>0</v>
      </c>
      <c r="CB379" s="845"/>
      <c r="CC379" s="845"/>
      <c r="CD379" s="846" t="str">
        <f>IFERROR(IF($BZ379&gt;=1,VLOOKUP($E379,'R-8क'!$G$10:$AA$1009,3,0),""),"")</f>
        <v/>
      </c>
      <c r="CE379" s="847"/>
      <c r="CF379" s="848"/>
      <c r="CG379" s="846" t="str">
        <f>IFERROR(IF($BZ379&gt;=1,VLOOKUP($E379,'R-8क'!$G$10:$AA$1009,4,0),""),"")</f>
        <v/>
      </c>
      <c r="CH379" s="847"/>
      <c r="CI379" s="847"/>
      <c r="CJ379" s="848"/>
      <c r="CK379" s="242" t="str">
        <f>IFERROR(IF($BZ379&gt;=1,VLOOKUP($E379,'R-8क'!$G$10:$AA$1009,6,0),""),"")</f>
        <v/>
      </c>
      <c r="CL379" s="243" t="str">
        <f>IFERROR(IF($BZ379&gt;=1,VLOOKUP($E379,'R-8क'!$G$10:$AA$1009,7,0),""),"")</f>
        <v/>
      </c>
      <c r="CM379" s="544" t="str">
        <f>IFERROR(IF($BZ379&gt;=1,VLOOKUP($E379,'R-8क'!$G$10:$AA$1009,8,0),""),"")</f>
        <v/>
      </c>
      <c r="CN379" s="545"/>
      <c r="CO379" s="849"/>
      <c r="CP379" s="850" t="str">
        <f>IFERROR(IF($BZ379&gt;=1,VLOOKUP($E379,'R-8क'!$G$10:$AA$1009,16,0),""),"")</f>
        <v/>
      </c>
      <c r="CQ379" s="850"/>
      <c r="CR379" s="850"/>
      <c r="CS379" s="851"/>
      <c r="CT379" s="851"/>
      <c r="CU379" s="31"/>
      <c r="CV379" s="31"/>
      <c r="CW379" s="31"/>
      <c r="CX379" s="31"/>
      <c r="CY379" s="31"/>
      <c r="CZ379" s="31"/>
      <c r="DA379" s="31"/>
      <c r="DB379" s="31"/>
      <c r="DC379" s="31"/>
      <c r="DD379" s="31"/>
      <c r="DE379" s="31"/>
      <c r="DF379" s="31"/>
      <c r="DG379" s="31"/>
      <c r="DH379" s="31"/>
      <c r="DI379" s="31"/>
      <c r="DJ379" s="31"/>
      <c r="DK379" s="31"/>
      <c r="DL379" s="31"/>
      <c r="DM379" s="31"/>
      <c r="DN379" s="31"/>
      <c r="DO379" s="31"/>
    </row>
    <row r="380" spans="1:119" ht="24" customHeight="1" x14ac:dyDescent="0.25">
      <c r="A380" s="4">
        <f t="shared" si="203"/>
        <v>193</v>
      </c>
      <c r="B380" s="4">
        <f>IFERROR(IF($A$5&gt;=A380,SMALL('R-6'!$F$8:$F$1008,$A$6+A380),0),0)</f>
        <v>0</v>
      </c>
      <c r="C380" s="4">
        <f>IFERROR(IF(B$5&gt;=$A380,SMALL('R-7'!$G$9:$G$1008,B$6+$A380),0),0)</f>
        <v>0</v>
      </c>
      <c r="D380" s="4">
        <f>IFERROR(IF(C$5&gt;=$A380,SMALL('R-8'!$F$13:$F$1012,C$6+$A380),0),0)</f>
        <v>0</v>
      </c>
      <c r="E380" s="4">
        <f>IFERROR(IF(D$5&gt;=$A380,SMALL('R-8क'!$F$10:$F$1009,D$6+$A380),0),0)</f>
        <v>0</v>
      </c>
      <c r="F380" s="4">
        <f t="shared" si="194"/>
        <v>0</v>
      </c>
      <c r="G380" s="4">
        <f t="shared" si="200"/>
        <v>0</v>
      </c>
      <c r="H380" s="4">
        <f t="shared" si="201"/>
        <v>0</v>
      </c>
      <c r="I380" s="4">
        <f t="shared" si="202"/>
        <v>0</v>
      </c>
      <c r="O380" s="241">
        <f t="shared" si="204"/>
        <v>0</v>
      </c>
      <c r="P380" s="894">
        <f>IFERROR(IF($O380&gt;=1,VLOOKUP($B380,'R-6'!$G$8:$AL$1008,2,0),0),0)</f>
        <v>0</v>
      </c>
      <c r="Q380" s="895"/>
      <c r="R380" s="896"/>
      <c r="S380" s="846" t="str">
        <f>IFERROR(IF($O380&gt;=1,VLOOKUP($B380,'R-6'!$G$8:$AL$1008,4,0),""),"")</f>
        <v/>
      </c>
      <c r="T380" s="847"/>
      <c r="U380" s="848"/>
      <c r="V380" s="846" t="str">
        <f>IFERROR(IF($O380&gt;=1,VLOOKUP($B380,'R-6'!$G$8:$AL$1008,6,0),""),"")</f>
        <v/>
      </c>
      <c r="W380" s="897"/>
      <c r="X380" s="897"/>
      <c r="Y380" s="884" t="str">
        <f>IFERROR(IF($O380&gt;=1,VLOOKUP($B380,'R-6'!$G$8:$AL$1008,8,0),""),"")</f>
        <v/>
      </c>
      <c r="Z380" s="898"/>
      <c r="AA380" s="544" t="str">
        <f>IFERROR(IF($O380&gt;=1,VLOOKUP($B380,'R-6'!$G$8:$AL$1008,28,0),""),"")</f>
        <v/>
      </c>
      <c r="AB380" s="545"/>
      <c r="AC380" s="849"/>
      <c r="AD380" s="883"/>
      <c r="AE380" s="884"/>
      <c r="AF380" s="885"/>
      <c r="AG380" s="883"/>
      <c r="AH380" s="884"/>
      <c r="AI380" s="885"/>
      <c r="AJ380" s="241">
        <f t="shared" si="205"/>
        <v>0</v>
      </c>
      <c r="AK380" s="894">
        <f>IFERROR(IF($AJ380&gt;=1,VLOOKUP($C380,'R-7'!$H$9:$AD$1008,2,0),0),0)</f>
        <v>0</v>
      </c>
      <c r="AL380" s="895"/>
      <c r="AM380" s="896"/>
      <c r="AN380" s="846" t="str">
        <f>IFERROR(IF($AJ380&gt;=1,VLOOKUP($C380,'R-7'!$H$9:$AD$1008,4,0),""),"")</f>
        <v/>
      </c>
      <c r="AO380" s="847"/>
      <c r="AP380" s="848"/>
      <c r="AQ380" s="241" t="str">
        <f>IFERROR(IF($AJ380&gt;=1,VLOOKUP($C380,'R-7'!$H$9:$AD$1008,6,0),""),"")</f>
        <v/>
      </c>
      <c r="AR380" s="883" t="str">
        <f>IFERROR(IF($AJ380&gt;=1,VLOOKUP($C380,'R-7'!$H$9:$AD$1008,7,0),""),"")</f>
        <v/>
      </c>
      <c r="AS380" s="885"/>
      <c r="AT380" s="846" t="str">
        <f>IFERROR(IF($AJ380&gt;=1,VLOOKUP($C380,'R-7'!$H$9:$AD$1008,9,0),""),"")</f>
        <v/>
      </c>
      <c r="AU380" s="847"/>
      <c r="AV380" s="848"/>
      <c r="AW380" s="844" t="str">
        <f>IFERROR(IF($AJ380&gt;=1,VLOOKUP($C380,'R-7'!$H$9:$AD$1008,14,0),""),"")</f>
        <v/>
      </c>
      <c r="AX380" s="844"/>
      <c r="AY380" s="844"/>
      <c r="AZ380" s="844"/>
      <c r="BA380" s="844"/>
      <c r="BB380" s="844"/>
      <c r="BC380" s="844"/>
      <c r="BD380" s="844"/>
      <c r="BE380" s="241">
        <f t="shared" si="206"/>
        <v>0</v>
      </c>
      <c r="BF380" s="845">
        <f>IFERROR(IF($BE380&gt;=1,VLOOKUP($D380,'R-8'!$G$13:$AG$1012,2,0),0),0)</f>
        <v>0</v>
      </c>
      <c r="BG380" s="845"/>
      <c r="BH380" s="845"/>
      <c r="BI380" s="846" t="str">
        <f>IFERROR(IF($BE380&gt;=1,VLOOKUP($D380,'R-8'!$G$13:$AG$1012,3,0),""),"")</f>
        <v/>
      </c>
      <c r="BJ380" s="847"/>
      <c r="BK380" s="847"/>
      <c r="BL380" s="848"/>
      <c r="BM380" s="844" t="str">
        <f>IFERROR(IF($BE380&gt;=1,VLOOKUP($D380,'R-8'!$G$13:$AG$1012,5,0),""),"")</f>
        <v/>
      </c>
      <c r="BN380" s="844"/>
      <c r="BO380" s="844" t="str">
        <f>IFERROR(IF($BE380&gt;=1,VLOOKUP($D380,'R-8'!$G$13:$AG$1012,6,0),""),"")</f>
        <v/>
      </c>
      <c r="BP380" s="844"/>
      <c r="BQ380" s="846" t="str">
        <f>IFERROR(IF($BE380&gt;=1,VLOOKUP($D380,'R-8'!$G$13:$AG$1012,2,0),""),"")</f>
        <v/>
      </c>
      <c r="BR380" s="847"/>
      <c r="BS380" s="848"/>
      <c r="BT380" s="844"/>
      <c r="BU380" s="844"/>
      <c r="BV380" s="844"/>
      <c r="BW380" s="844"/>
      <c r="BX380" s="844"/>
      <c r="BY380" s="844"/>
      <c r="BZ380" s="241">
        <f t="shared" si="207"/>
        <v>0</v>
      </c>
      <c r="CA380" s="845">
        <f>IFERROR(IF($BZ380&gt;=1,VLOOKUP($E380,'R-8क'!$G$10:$AA$1009,2,0),0),0)</f>
        <v>0</v>
      </c>
      <c r="CB380" s="845"/>
      <c r="CC380" s="845"/>
      <c r="CD380" s="846" t="str">
        <f>IFERROR(IF($BZ380&gt;=1,VLOOKUP($E380,'R-8क'!$G$10:$AA$1009,3,0),""),"")</f>
        <v/>
      </c>
      <c r="CE380" s="847"/>
      <c r="CF380" s="848"/>
      <c r="CG380" s="846" t="str">
        <f>IFERROR(IF($BZ380&gt;=1,VLOOKUP($E380,'R-8क'!$G$10:$AA$1009,4,0),""),"")</f>
        <v/>
      </c>
      <c r="CH380" s="847"/>
      <c r="CI380" s="847"/>
      <c r="CJ380" s="848"/>
      <c r="CK380" s="242" t="str">
        <f>IFERROR(IF($BZ380&gt;=1,VLOOKUP($E380,'R-8क'!$G$10:$AA$1009,6,0),""),"")</f>
        <v/>
      </c>
      <c r="CL380" s="243" t="str">
        <f>IFERROR(IF($BZ380&gt;=1,VLOOKUP($E380,'R-8क'!$G$10:$AA$1009,7,0),""),"")</f>
        <v/>
      </c>
      <c r="CM380" s="544" t="str">
        <f>IFERROR(IF($BZ380&gt;=1,VLOOKUP($E380,'R-8क'!$G$10:$AA$1009,8,0),""),"")</f>
        <v/>
      </c>
      <c r="CN380" s="545"/>
      <c r="CO380" s="849"/>
      <c r="CP380" s="850" t="str">
        <f>IFERROR(IF($BZ380&gt;=1,VLOOKUP($E380,'R-8क'!$G$10:$AA$1009,16,0),""),"")</f>
        <v/>
      </c>
      <c r="CQ380" s="850"/>
      <c r="CR380" s="850"/>
      <c r="CS380" s="851"/>
      <c r="CT380" s="851"/>
      <c r="CU380" s="31"/>
      <c r="CV380" s="31"/>
      <c r="CW380" s="31"/>
      <c r="CX380" s="31"/>
      <c r="CY380" s="31"/>
      <c r="CZ380" s="31"/>
      <c r="DA380" s="31"/>
      <c r="DB380" s="31"/>
      <c r="DC380" s="31"/>
      <c r="DD380" s="31"/>
      <c r="DE380" s="31"/>
      <c r="DF380" s="31"/>
      <c r="DG380" s="31"/>
      <c r="DH380" s="31"/>
      <c r="DI380" s="31"/>
      <c r="DJ380" s="31"/>
      <c r="DK380" s="31"/>
      <c r="DL380" s="31"/>
      <c r="DM380" s="31"/>
      <c r="DN380" s="31"/>
      <c r="DO380" s="31"/>
    </row>
    <row r="381" spans="1:119" ht="24" customHeight="1" x14ac:dyDescent="0.25">
      <c r="A381" s="4">
        <f t="shared" si="203"/>
        <v>194</v>
      </c>
      <c r="B381" s="4">
        <f>IFERROR(IF($A$5&gt;=A381,SMALL('R-6'!$F$8:$F$1008,$A$6+A381),0),0)</f>
        <v>0</v>
      </c>
      <c r="C381" s="4">
        <f>IFERROR(IF(B$5&gt;=$A381,SMALL('R-7'!$G$9:$G$1008,B$6+$A381),0),0)</f>
        <v>0</v>
      </c>
      <c r="D381" s="4">
        <f>IFERROR(IF(C$5&gt;=$A381,SMALL('R-8'!$F$13:$F$1012,C$6+$A381),0),0)</f>
        <v>0</v>
      </c>
      <c r="E381" s="4">
        <f>IFERROR(IF(D$5&gt;=$A381,SMALL('R-8क'!$F$10:$F$1009,D$6+$A381),0),0)</f>
        <v>0</v>
      </c>
      <c r="F381" s="4">
        <f t="shared" si="194"/>
        <v>0</v>
      </c>
      <c r="G381" s="4">
        <f t="shared" si="200"/>
        <v>0</v>
      </c>
      <c r="H381" s="4">
        <f t="shared" si="201"/>
        <v>0</v>
      </c>
      <c r="I381" s="4">
        <f t="shared" si="202"/>
        <v>0</v>
      </c>
      <c r="O381" s="241">
        <f t="shared" si="204"/>
        <v>0</v>
      </c>
      <c r="P381" s="894">
        <f>IFERROR(IF($O381&gt;=1,VLOOKUP($B381,'R-6'!$G$8:$AL$1008,2,0),0),0)</f>
        <v>0</v>
      </c>
      <c r="Q381" s="895"/>
      <c r="R381" s="896"/>
      <c r="S381" s="846" t="str">
        <f>IFERROR(IF($O381&gt;=1,VLOOKUP($B381,'R-6'!$G$8:$AL$1008,4,0),""),"")</f>
        <v/>
      </c>
      <c r="T381" s="847"/>
      <c r="U381" s="848"/>
      <c r="V381" s="846" t="str">
        <f>IFERROR(IF($O381&gt;=1,VLOOKUP($B381,'R-6'!$G$8:$AL$1008,6,0),""),"")</f>
        <v/>
      </c>
      <c r="W381" s="897"/>
      <c r="X381" s="897"/>
      <c r="Y381" s="884" t="str">
        <f>IFERROR(IF($O381&gt;=1,VLOOKUP($B381,'R-6'!$G$8:$AL$1008,8,0),""),"")</f>
        <v/>
      </c>
      <c r="Z381" s="898"/>
      <c r="AA381" s="544" t="str">
        <f>IFERROR(IF($O381&gt;=1,VLOOKUP($B381,'R-6'!$G$8:$AL$1008,28,0),""),"")</f>
        <v/>
      </c>
      <c r="AB381" s="545"/>
      <c r="AC381" s="849"/>
      <c r="AD381" s="883"/>
      <c r="AE381" s="884"/>
      <c r="AF381" s="885"/>
      <c r="AG381" s="883"/>
      <c r="AH381" s="884"/>
      <c r="AI381" s="885"/>
      <c r="AJ381" s="241">
        <f t="shared" si="205"/>
        <v>0</v>
      </c>
      <c r="AK381" s="894">
        <f>IFERROR(IF($AJ381&gt;=1,VLOOKUP($C381,'R-7'!$H$9:$AD$1008,2,0),0),0)</f>
        <v>0</v>
      </c>
      <c r="AL381" s="895"/>
      <c r="AM381" s="896"/>
      <c r="AN381" s="846" t="str">
        <f>IFERROR(IF($AJ381&gt;=1,VLOOKUP($C381,'R-7'!$H$9:$AD$1008,4,0),""),"")</f>
        <v/>
      </c>
      <c r="AO381" s="847"/>
      <c r="AP381" s="848"/>
      <c r="AQ381" s="241" t="str">
        <f>IFERROR(IF($AJ381&gt;=1,VLOOKUP($C381,'R-7'!$H$9:$AD$1008,6,0),""),"")</f>
        <v/>
      </c>
      <c r="AR381" s="883" t="str">
        <f>IFERROR(IF($AJ381&gt;=1,VLOOKUP($C381,'R-7'!$H$9:$AD$1008,7,0),""),"")</f>
        <v/>
      </c>
      <c r="AS381" s="885"/>
      <c r="AT381" s="846" t="str">
        <f>IFERROR(IF($AJ381&gt;=1,VLOOKUP($C381,'R-7'!$H$9:$AD$1008,9,0),""),"")</f>
        <v/>
      </c>
      <c r="AU381" s="847"/>
      <c r="AV381" s="848"/>
      <c r="AW381" s="844" t="str">
        <f>IFERROR(IF($AJ381&gt;=1,VLOOKUP($C381,'R-7'!$H$9:$AD$1008,14,0),""),"")</f>
        <v/>
      </c>
      <c r="AX381" s="844"/>
      <c r="AY381" s="844"/>
      <c r="AZ381" s="844"/>
      <c r="BA381" s="844"/>
      <c r="BB381" s="844"/>
      <c r="BC381" s="844"/>
      <c r="BD381" s="844"/>
      <c r="BE381" s="241">
        <f t="shared" si="206"/>
        <v>0</v>
      </c>
      <c r="BF381" s="845">
        <f>IFERROR(IF($BE381&gt;=1,VLOOKUP($D381,'R-8'!$G$13:$AG$1012,2,0),0),0)</f>
        <v>0</v>
      </c>
      <c r="BG381" s="845"/>
      <c r="BH381" s="845"/>
      <c r="BI381" s="846" t="str">
        <f>IFERROR(IF($BE381&gt;=1,VLOOKUP($D381,'R-8'!$G$13:$AG$1012,3,0),""),"")</f>
        <v/>
      </c>
      <c r="BJ381" s="847"/>
      <c r="BK381" s="847"/>
      <c r="BL381" s="848"/>
      <c r="BM381" s="844" t="str">
        <f>IFERROR(IF($BE381&gt;=1,VLOOKUP($D381,'R-8'!$G$13:$AG$1012,5,0),""),"")</f>
        <v/>
      </c>
      <c r="BN381" s="844"/>
      <c r="BO381" s="844" t="str">
        <f>IFERROR(IF($BE381&gt;=1,VLOOKUP($D381,'R-8'!$G$13:$AG$1012,6,0),""),"")</f>
        <v/>
      </c>
      <c r="BP381" s="844"/>
      <c r="BQ381" s="846" t="str">
        <f>IFERROR(IF($BE381&gt;=1,VLOOKUP($D381,'R-8'!$G$13:$AG$1012,2,0),""),"")</f>
        <v/>
      </c>
      <c r="BR381" s="847"/>
      <c r="BS381" s="848"/>
      <c r="BT381" s="844"/>
      <c r="BU381" s="844"/>
      <c r="BV381" s="844"/>
      <c r="BW381" s="844"/>
      <c r="BX381" s="844"/>
      <c r="BY381" s="844"/>
      <c r="BZ381" s="241">
        <f t="shared" si="207"/>
        <v>0</v>
      </c>
      <c r="CA381" s="845">
        <f>IFERROR(IF($BZ381&gt;=1,VLOOKUP($E381,'R-8क'!$G$10:$AA$1009,2,0),0),0)</f>
        <v>0</v>
      </c>
      <c r="CB381" s="845"/>
      <c r="CC381" s="845"/>
      <c r="CD381" s="846" t="str">
        <f>IFERROR(IF($BZ381&gt;=1,VLOOKUP($E381,'R-8क'!$G$10:$AA$1009,3,0),""),"")</f>
        <v/>
      </c>
      <c r="CE381" s="847"/>
      <c r="CF381" s="848"/>
      <c r="CG381" s="846" t="str">
        <f>IFERROR(IF($BZ381&gt;=1,VLOOKUP($E381,'R-8क'!$G$10:$AA$1009,4,0),""),"")</f>
        <v/>
      </c>
      <c r="CH381" s="847"/>
      <c r="CI381" s="847"/>
      <c r="CJ381" s="848"/>
      <c r="CK381" s="242" t="str">
        <f>IFERROR(IF($BZ381&gt;=1,VLOOKUP($E381,'R-8क'!$G$10:$AA$1009,6,0),""),"")</f>
        <v/>
      </c>
      <c r="CL381" s="243" t="str">
        <f>IFERROR(IF($BZ381&gt;=1,VLOOKUP($E381,'R-8क'!$G$10:$AA$1009,7,0),""),"")</f>
        <v/>
      </c>
      <c r="CM381" s="544" t="str">
        <f>IFERROR(IF($BZ381&gt;=1,VLOOKUP($E381,'R-8क'!$G$10:$AA$1009,8,0),""),"")</f>
        <v/>
      </c>
      <c r="CN381" s="545"/>
      <c r="CO381" s="849"/>
      <c r="CP381" s="850" t="str">
        <f>IFERROR(IF($BZ381&gt;=1,VLOOKUP($E381,'R-8क'!$G$10:$AA$1009,16,0),""),"")</f>
        <v/>
      </c>
      <c r="CQ381" s="850"/>
      <c r="CR381" s="850"/>
      <c r="CS381" s="851"/>
      <c r="CT381" s="851"/>
      <c r="CU381" s="31"/>
      <c r="CV381" s="31"/>
      <c r="CW381" s="31"/>
      <c r="CX381" s="31"/>
      <c r="CY381" s="31"/>
      <c r="CZ381" s="31"/>
      <c r="DA381" s="31"/>
      <c r="DB381" s="31"/>
      <c r="DC381" s="31"/>
      <c r="DD381" s="31"/>
      <c r="DE381" s="31"/>
      <c r="DF381" s="31"/>
      <c r="DG381" s="31"/>
      <c r="DH381" s="31"/>
      <c r="DI381" s="31"/>
      <c r="DJ381" s="31"/>
      <c r="DK381" s="31"/>
      <c r="DL381" s="31"/>
      <c r="DM381" s="31"/>
      <c r="DN381" s="31"/>
      <c r="DO381" s="31"/>
    </row>
    <row r="382" spans="1:119" ht="24" customHeight="1" x14ac:dyDescent="0.25">
      <c r="A382" s="4">
        <f t="shared" si="203"/>
        <v>195</v>
      </c>
      <c r="B382" s="4">
        <f>IFERROR(IF($A$5&gt;=A382,SMALL('R-6'!$F$8:$F$1008,$A$6+A382),0),0)</f>
        <v>0</v>
      </c>
      <c r="C382" s="4">
        <f>IFERROR(IF(B$5&gt;=$A382,SMALL('R-7'!$G$9:$G$1008,B$6+$A382),0),0)</f>
        <v>0</v>
      </c>
      <c r="D382" s="4">
        <f>IFERROR(IF(C$5&gt;=$A382,SMALL('R-8'!$F$13:$F$1012,C$6+$A382),0),0)</f>
        <v>0</v>
      </c>
      <c r="E382" s="4">
        <f>IFERROR(IF(D$5&gt;=$A382,SMALL('R-8क'!$F$10:$F$1009,D$6+$A382),0),0)</f>
        <v>0</v>
      </c>
      <c r="F382" s="4">
        <f t="shared" si="194"/>
        <v>0</v>
      </c>
      <c r="G382" s="4">
        <f t="shared" si="200"/>
        <v>0</v>
      </c>
      <c r="H382" s="4">
        <f t="shared" si="201"/>
        <v>0</v>
      </c>
      <c r="I382" s="4">
        <f t="shared" si="202"/>
        <v>0</v>
      </c>
      <c r="O382" s="241">
        <f t="shared" si="204"/>
        <v>0</v>
      </c>
      <c r="P382" s="894">
        <f>IFERROR(IF($O382&gt;=1,VLOOKUP($B382,'R-6'!$G$8:$AL$1008,2,0),0),0)</f>
        <v>0</v>
      </c>
      <c r="Q382" s="895"/>
      <c r="R382" s="896"/>
      <c r="S382" s="846" t="str">
        <f>IFERROR(IF($O382&gt;=1,VLOOKUP($B382,'R-6'!$G$8:$AL$1008,4,0),""),"")</f>
        <v/>
      </c>
      <c r="T382" s="847"/>
      <c r="U382" s="848"/>
      <c r="V382" s="846" t="str">
        <f>IFERROR(IF($O382&gt;=1,VLOOKUP($B382,'R-6'!$G$8:$AL$1008,6,0),""),"")</f>
        <v/>
      </c>
      <c r="W382" s="897"/>
      <c r="X382" s="897"/>
      <c r="Y382" s="884" t="str">
        <f>IFERROR(IF($O382&gt;=1,VLOOKUP($B382,'R-6'!$G$8:$AL$1008,8,0),""),"")</f>
        <v/>
      </c>
      <c r="Z382" s="898"/>
      <c r="AA382" s="544" t="str">
        <f>IFERROR(IF($O382&gt;=1,VLOOKUP($B382,'R-6'!$G$8:$AL$1008,28,0),""),"")</f>
        <v/>
      </c>
      <c r="AB382" s="545"/>
      <c r="AC382" s="849"/>
      <c r="AD382" s="883"/>
      <c r="AE382" s="884"/>
      <c r="AF382" s="885"/>
      <c r="AG382" s="883"/>
      <c r="AH382" s="884"/>
      <c r="AI382" s="885"/>
      <c r="AJ382" s="241">
        <f t="shared" si="205"/>
        <v>0</v>
      </c>
      <c r="AK382" s="894">
        <f>IFERROR(IF($AJ382&gt;=1,VLOOKUP($C382,'R-7'!$H$9:$AD$1008,2,0),0),0)</f>
        <v>0</v>
      </c>
      <c r="AL382" s="895"/>
      <c r="AM382" s="896"/>
      <c r="AN382" s="846" t="str">
        <f>IFERROR(IF($AJ382&gt;=1,VLOOKUP($C382,'R-7'!$H$9:$AD$1008,4,0),""),"")</f>
        <v/>
      </c>
      <c r="AO382" s="847"/>
      <c r="AP382" s="848"/>
      <c r="AQ382" s="241" t="str">
        <f>IFERROR(IF($AJ382&gt;=1,VLOOKUP($C382,'R-7'!$H$9:$AD$1008,6,0),""),"")</f>
        <v/>
      </c>
      <c r="AR382" s="883" t="str">
        <f>IFERROR(IF($AJ382&gt;=1,VLOOKUP($C382,'R-7'!$H$9:$AD$1008,7,0),""),"")</f>
        <v/>
      </c>
      <c r="AS382" s="885"/>
      <c r="AT382" s="846" t="str">
        <f>IFERROR(IF($AJ382&gt;=1,VLOOKUP($C382,'R-7'!$H$9:$AD$1008,9,0),""),"")</f>
        <v/>
      </c>
      <c r="AU382" s="847"/>
      <c r="AV382" s="848"/>
      <c r="AW382" s="844" t="str">
        <f>IFERROR(IF($AJ382&gt;=1,VLOOKUP($C382,'R-7'!$H$9:$AD$1008,14,0),""),"")</f>
        <v/>
      </c>
      <c r="AX382" s="844"/>
      <c r="AY382" s="844"/>
      <c r="AZ382" s="844"/>
      <c r="BA382" s="844"/>
      <c r="BB382" s="844"/>
      <c r="BC382" s="844"/>
      <c r="BD382" s="844"/>
      <c r="BE382" s="241">
        <f t="shared" si="206"/>
        <v>0</v>
      </c>
      <c r="BF382" s="845">
        <f>IFERROR(IF($BE382&gt;=1,VLOOKUP($D382,'R-8'!$G$13:$AG$1012,2,0),0),0)</f>
        <v>0</v>
      </c>
      <c r="BG382" s="845"/>
      <c r="BH382" s="845"/>
      <c r="BI382" s="846" t="str">
        <f>IFERROR(IF($BE382&gt;=1,VLOOKUP($D382,'R-8'!$G$13:$AG$1012,3,0),""),"")</f>
        <v/>
      </c>
      <c r="BJ382" s="847"/>
      <c r="BK382" s="847"/>
      <c r="BL382" s="848"/>
      <c r="BM382" s="844" t="str">
        <f>IFERROR(IF($BE382&gt;=1,VLOOKUP($D382,'R-8'!$G$13:$AG$1012,5,0),""),"")</f>
        <v/>
      </c>
      <c r="BN382" s="844"/>
      <c r="BO382" s="844" t="str">
        <f>IFERROR(IF($BE382&gt;=1,VLOOKUP($D382,'R-8'!$G$13:$AG$1012,6,0),""),"")</f>
        <v/>
      </c>
      <c r="BP382" s="844"/>
      <c r="BQ382" s="846" t="str">
        <f>IFERROR(IF($BE382&gt;=1,VLOOKUP($D382,'R-8'!$G$13:$AG$1012,2,0),""),"")</f>
        <v/>
      </c>
      <c r="BR382" s="847"/>
      <c r="BS382" s="848"/>
      <c r="BT382" s="844"/>
      <c r="BU382" s="844"/>
      <c r="BV382" s="844"/>
      <c r="BW382" s="844"/>
      <c r="BX382" s="844"/>
      <c r="BY382" s="844"/>
      <c r="BZ382" s="241">
        <f t="shared" si="207"/>
        <v>0</v>
      </c>
      <c r="CA382" s="845">
        <f>IFERROR(IF($BZ382&gt;=1,VLOOKUP($E382,'R-8क'!$G$10:$AA$1009,2,0),0),0)</f>
        <v>0</v>
      </c>
      <c r="CB382" s="845"/>
      <c r="CC382" s="845"/>
      <c r="CD382" s="846" t="str">
        <f>IFERROR(IF($BZ382&gt;=1,VLOOKUP($E382,'R-8क'!$G$10:$AA$1009,3,0),""),"")</f>
        <v/>
      </c>
      <c r="CE382" s="847"/>
      <c r="CF382" s="848"/>
      <c r="CG382" s="846" t="str">
        <f>IFERROR(IF($BZ382&gt;=1,VLOOKUP($E382,'R-8क'!$G$10:$AA$1009,4,0),""),"")</f>
        <v/>
      </c>
      <c r="CH382" s="847"/>
      <c r="CI382" s="847"/>
      <c r="CJ382" s="848"/>
      <c r="CK382" s="242" t="str">
        <f>IFERROR(IF($BZ382&gt;=1,VLOOKUP($E382,'R-8क'!$G$10:$AA$1009,6,0),""),"")</f>
        <v/>
      </c>
      <c r="CL382" s="243" t="str">
        <f>IFERROR(IF($BZ382&gt;=1,VLOOKUP($E382,'R-8क'!$G$10:$AA$1009,7,0),""),"")</f>
        <v/>
      </c>
      <c r="CM382" s="544" t="str">
        <f>IFERROR(IF($BZ382&gt;=1,VLOOKUP($E382,'R-8क'!$G$10:$AA$1009,8,0),""),"")</f>
        <v/>
      </c>
      <c r="CN382" s="545"/>
      <c r="CO382" s="849"/>
      <c r="CP382" s="850" t="str">
        <f>IFERROR(IF($BZ382&gt;=1,VLOOKUP($E382,'R-8क'!$G$10:$AA$1009,16,0),""),"")</f>
        <v/>
      </c>
      <c r="CQ382" s="850"/>
      <c r="CR382" s="850"/>
      <c r="CS382" s="851"/>
      <c r="CT382" s="851"/>
      <c r="CU382" s="31"/>
      <c r="CV382" s="31"/>
      <c r="CW382" s="31"/>
      <c r="CX382" s="31"/>
      <c r="CY382" s="31"/>
      <c r="CZ382" s="31"/>
      <c r="DA382" s="31"/>
      <c r="DB382" s="31"/>
      <c r="DC382" s="31"/>
      <c r="DD382" s="31"/>
      <c r="DE382" s="31"/>
      <c r="DF382" s="31"/>
      <c r="DG382" s="31"/>
      <c r="DH382" s="31"/>
      <c r="DI382" s="31"/>
      <c r="DJ382" s="31"/>
      <c r="DK382" s="31"/>
      <c r="DL382" s="31"/>
      <c r="DM382" s="31"/>
      <c r="DN382" s="31"/>
      <c r="DO382" s="31"/>
    </row>
    <row r="383" spans="1:119" ht="24" customHeight="1" x14ac:dyDescent="0.25">
      <c r="A383" s="4">
        <f t="shared" si="203"/>
        <v>196</v>
      </c>
      <c r="B383" s="4">
        <f>IFERROR(IF($A$5&gt;=A383,SMALL('R-6'!$F$8:$F$1008,$A$6+A383),0),0)</f>
        <v>0</v>
      </c>
      <c r="C383" s="4">
        <f>IFERROR(IF(B$5&gt;=$A383,SMALL('R-7'!$G$9:$G$1008,B$6+$A383),0),0)</f>
        <v>0</v>
      </c>
      <c r="D383" s="4">
        <f>IFERROR(IF(C$5&gt;=$A383,SMALL('R-8'!$F$13:$F$1012,C$6+$A383),0),0)</f>
        <v>0</v>
      </c>
      <c r="E383" s="4">
        <f>IFERROR(IF(D$5&gt;=$A383,SMALL('R-8क'!$F$10:$F$1009,D$6+$A383),0),0)</f>
        <v>0</v>
      </c>
      <c r="F383" s="4">
        <f t="shared" si="194"/>
        <v>0</v>
      </c>
      <c r="G383" s="4">
        <f t="shared" si="200"/>
        <v>0</v>
      </c>
      <c r="H383" s="4">
        <f t="shared" si="201"/>
        <v>0</v>
      </c>
      <c r="I383" s="4">
        <f t="shared" si="202"/>
        <v>0</v>
      </c>
      <c r="O383" s="241">
        <f t="shared" si="204"/>
        <v>0</v>
      </c>
      <c r="P383" s="894">
        <f>IFERROR(IF($O383&gt;=1,VLOOKUP($B383,'R-6'!$G$8:$AL$1008,2,0),0),0)</f>
        <v>0</v>
      </c>
      <c r="Q383" s="895"/>
      <c r="R383" s="896"/>
      <c r="S383" s="846" t="str">
        <f>IFERROR(IF($O383&gt;=1,VLOOKUP($B383,'R-6'!$G$8:$AL$1008,4,0),""),"")</f>
        <v/>
      </c>
      <c r="T383" s="847"/>
      <c r="U383" s="848"/>
      <c r="V383" s="846" t="str">
        <f>IFERROR(IF($O383&gt;=1,VLOOKUP($B383,'R-6'!$G$8:$AL$1008,6,0),""),"")</f>
        <v/>
      </c>
      <c r="W383" s="897"/>
      <c r="X383" s="897"/>
      <c r="Y383" s="884" t="str">
        <f>IFERROR(IF($O383&gt;=1,VLOOKUP($B383,'R-6'!$G$8:$AL$1008,8,0),""),"")</f>
        <v/>
      </c>
      <c r="Z383" s="898"/>
      <c r="AA383" s="544" t="str">
        <f>IFERROR(IF($O383&gt;=1,VLOOKUP($B383,'R-6'!$G$8:$AL$1008,28,0),""),"")</f>
        <v/>
      </c>
      <c r="AB383" s="545"/>
      <c r="AC383" s="849"/>
      <c r="AD383" s="883"/>
      <c r="AE383" s="884"/>
      <c r="AF383" s="885"/>
      <c r="AG383" s="883"/>
      <c r="AH383" s="884"/>
      <c r="AI383" s="885"/>
      <c r="AJ383" s="241">
        <f t="shared" si="205"/>
        <v>0</v>
      </c>
      <c r="AK383" s="894">
        <f>IFERROR(IF($AJ383&gt;=1,VLOOKUP($C383,'R-7'!$H$9:$AD$1008,2,0),0),0)</f>
        <v>0</v>
      </c>
      <c r="AL383" s="895"/>
      <c r="AM383" s="896"/>
      <c r="AN383" s="846" t="str">
        <f>IFERROR(IF($AJ383&gt;=1,VLOOKUP($C383,'R-7'!$H$9:$AD$1008,4,0),""),"")</f>
        <v/>
      </c>
      <c r="AO383" s="847"/>
      <c r="AP383" s="848"/>
      <c r="AQ383" s="241" t="str">
        <f>IFERROR(IF($AJ383&gt;=1,VLOOKUP($C383,'R-7'!$H$9:$AD$1008,6,0),""),"")</f>
        <v/>
      </c>
      <c r="AR383" s="883" t="str">
        <f>IFERROR(IF($AJ383&gt;=1,VLOOKUP($C383,'R-7'!$H$9:$AD$1008,7,0),""),"")</f>
        <v/>
      </c>
      <c r="AS383" s="885"/>
      <c r="AT383" s="846" t="str">
        <f>IFERROR(IF($AJ383&gt;=1,VLOOKUP($C383,'R-7'!$H$9:$AD$1008,9,0),""),"")</f>
        <v/>
      </c>
      <c r="AU383" s="847"/>
      <c r="AV383" s="848"/>
      <c r="AW383" s="844" t="str">
        <f>IFERROR(IF($AJ383&gt;=1,VLOOKUP($C383,'R-7'!$H$9:$AD$1008,14,0),""),"")</f>
        <v/>
      </c>
      <c r="AX383" s="844"/>
      <c r="AY383" s="844"/>
      <c r="AZ383" s="844"/>
      <c r="BA383" s="844"/>
      <c r="BB383" s="844"/>
      <c r="BC383" s="844"/>
      <c r="BD383" s="844"/>
      <c r="BE383" s="241">
        <f t="shared" si="206"/>
        <v>0</v>
      </c>
      <c r="BF383" s="845">
        <f>IFERROR(IF($BE383&gt;=1,VLOOKUP($D383,'R-8'!$G$13:$AG$1012,2,0),0),0)</f>
        <v>0</v>
      </c>
      <c r="BG383" s="845"/>
      <c r="BH383" s="845"/>
      <c r="BI383" s="846" t="str">
        <f>IFERROR(IF($BE383&gt;=1,VLOOKUP($D383,'R-8'!$G$13:$AG$1012,3,0),""),"")</f>
        <v/>
      </c>
      <c r="BJ383" s="847"/>
      <c r="BK383" s="847"/>
      <c r="BL383" s="848"/>
      <c r="BM383" s="844" t="str">
        <f>IFERROR(IF($BE383&gt;=1,VLOOKUP($D383,'R-8'!$G$13:$AG$1012,5,0),""),"")</f>
        <v/>
      </c>
      <c r="BN383" s="844"/>
      <c r="BO383" s="844" t="str">
        <f>IFERROR(IF($BE383&gt;=1,VLOOKUP($D383,'R-8'!$G$13:$AG$1012,6,0),""),"")</f>
        <v/>
      </c>
      <c r="BP383" s="844"/>
      <c r="BQ383" s="846" t="str">
        <f>IFERROR(IF($BE383&gt;=1,VLOOKUP($D383,'R-8'!$G$13:$AG$1012,2,0),""),"")</f>
        <v/>
      </c>
      <c r="BR383" s="847"/>
      <c r="BS383" s="848"/>
      <c r="BT383" s="844"/>
      <c r="BU383" s="844"/>
      <c r="BV383" s="844"/>
      <c r="BW383" s="844"/>
      <c r="BX383" s="844"/>
      <c r="BY383" s="844"/>
      <c r="BZ383" s="241">
        <f t="shared" si="207"/>
        <v>0</v>
      </c>
      <c r="CA383" s="845">
        <f>IFERROR(IF($BZ383&gt;=1,VLOOKUP($E383,'R-8क'!$G$10:$AA$1009,2,0),0),0)</f>
        <v>0</v>
      </c>
      <c r="CB383" s="845"/>
      <c r="CC383" s="845"/>
      <c r="CD383" s="846" t="str">
        <f>IFERROR(IF($BZ383&gt;=1,VLOOKUP($E383,'R-8क'!$G$10:$AA$1009,3,0),""),"")</f>
        <v/>
      </c>
      <c r="CE383" s="847"/>
      <c r="CF383" s="848"/>
      <c r="CG383" s="846" t="str">
        <f>IFERROR(IF($BZ383&gt;=1,VLOOKUP($E383,'R-8क'!$G$10:$AA$1009,4,0),""),"")</f>
        <v/>
      </c>
      <c r="CH383" s="847"/>
      <c r="CI383" s="847"/>
      <c r="CJ383" s="848"/>
      <c r="CK383" s="242" t="str">
        <f>IFERROR(IF($BZ383&gt;=1,VLOOKUP($E383,'R-8क'!$G$10:$AA$1009,6,0),""),"")</f>
        <v/>
      </c>
      <c r="CL383" s="243" t="str">
        <f>IFERROR(IF($BZ383&gt;=1,VLOOKUP($E383,'R-8क'!$G$10:$AA$1009,7,0),""),"")</f>
        <v/>
      </c>
      <c r="CM383" s="544" t="str">
        <f>IFERROR(IF($BZ383&gt;=1,VLOOKUP($E383,'R-8क'!$G$10:$AA$1009,8,0),""),"")</f>
        <v/>
      </c>
      <c r="CN383" s="545"/>
      <c r="CO383" s="849"/>
      <c r="CP383" s="850" t="str">
        <f>IFERROR(IF($BZ383&gt;=1,VLOOKUP($E383,'R-8क'!$G$10:$AA$1009,16,0),""),"")</f>
        <v/>
      </c>
      <c r="CQ383" s="850"/>
      <c r="CR383" s="850"/>
      <c r="CS383" s="851"/>
      <c r="CT383" s="851"/>
      <c r="CU383" s="31"/>
      <c r="CV383" s="31"/>
      <c r="CW383" s="31"/>
      <c r="CX383" s="31"/>
      <c r="CY383" s="31"/>
      <c r="CZ383" s="31"/>
      <c r="DA383" s="31"/>
      <c r="DB383" s="31"/>
      <c r="DC383" s="31"/>
      <c r="DD383" s="31"/>
      <c r="DE383" s="31"/>
      <c r="DF383" s="31"/>
      <c r="DG383" s="31"/>
      <c r="DH383" s="31"/>
      <c r="DI383" s="31"/>
      <c r="DJ383" s="31"/>
      <c r="DK383" s="31"/>
      <c r="DL383" s="31"/>
      <c r="DM383" s="31"/>
      <c r="DN383" s="31"/>
      <c r="DO383" s="31"/>
    </row>
    <row r="384" spans="1:119" ht="24" customHeight="1" x14ac:dyDescent="0.25">
      <c r="A384" s="4">
        <f t="shared" si="203"/>
        <v>197</v>
      </c>
      <c r="B384" s="4">
        <f>IFERROR(IF($A$5&gt;=A384,SMALL('R-6'!$F$8:$F$1008,$A$6+A384),0),0)</f>
        <v>0</v>
      </c>
      <c r="C384" s="4">
        <f>IFERROR(IF(B$5&gt;=$A384,SMALL('R-7'!$G$9:$G$1008,B$6+$A384),0),0)</f>
        <v>0</v>
      </c>
      <c r="D384" s="4">
        <f>IFERROR(IF(C$5&gt;=$A384,SMALL('R-8'!$F$13:$F$1012,C$6+$A384),0),0)</f>
        <v>0</v>
      </c>
      <c r="E384" s="4">
        <f>IFERROR(IF(D$5&gt;=$A384,SMALL('R-8क'!$F$10:$F$1009,D$6+$A384),0),0)</f>
        <v>0</v>
      </c>
      <c r="F384" s="4">
        <f t="shared" si="194"/>
        <v>0</v>
      </c>
      <c r="G384" s="4">
        <f t="shared" si="200"/>
        <v>0</v>
      </c>
      <c r="H384" s="4">
        <f t="shared" si="201"/>
        <v>0</v>
      </c>
      <c r="I384" s="4">
        <f t="shared" si="202"/>
        <v>0</v>
      </c>
      <c r="O384" s="241">
        <f t="shared" si="204"/>
        <v>0</v>
      </c>
      <c r="P384" s="894">
        <f>IFERROR(IF($O384&gt;=1,VLOOKUP($B384,'R-6'!$G$8:$AL$1008,2,0),0),0)</f>
        <v>0</v>
      </c>
      <c r="Q384" s="895"/>
      <c r="R384" s="896"/>
      <c r="S384" s="846" t="str">
        <f>IFERROR(IF($O384&gt;=1,VLOOKUP($B384,'R-6'!$G$8:$AL$1008,4,0),""),"")</f>
        <v/>
      </c>
      <c r="T384" s="847"/>
      <c r="U384" s="848"/>
      <c r="V384" s="846" t="str">
        <f>IFERROR(IF($O384&gt;=1,VLOOKUP($B384,'R-6'!$G$8:$AL$1008,6,0),""),"")</f>
        <v/>
      </c>
      <c r="W384" s="897"/>
      <c r="X384" s="897"/>
      <c r="Y384" s="884" t="str">
        <f>IFERROR(IF($O384&gt;=1,VLOOKUP($B384,'R-6'!$G$8:$AL$1008,8,0),""),"")</f>
        <v/>
      </c>
      <c r="Z384" s="898"/>
      <c r="AA384" s="544" t="str">
        <f>IFERROR(IF($O384&gt;=1,VLOOKUP($B384,'R-6'!$G$8:$AL$1008,28,0),""),"")</f>
        <v/>
      </c>
      <c r="AB384" s="545"/>
      <c r="AC384" s="849"/>
      <c r="AD384" s="883"/>
      <c r="AE384" s="884"/>
      <c r="AF384" s="885"/>
      <c r="AG384" s="883"/>
      <c r="AH384" s="884"/>
      <c r="AI384" s="885"/>
      <c r="AJ384" s="241">
        <f t="shared" si="205"/>
        <v>0</v>
      </c>
      <c r="AK384" s="894">
        <f>IFERROR(IF($AJ384&gt;=1,VLOOKUP($C384,'R-7'!$H$9:$AD$1008,2,0),0),0)</f>
        <v>0</v>
      </c>
      <c r="AL384" s="895"/>
      <c r="AM384" s="896"/>
      <c r="AN384" s="846" t="str">
        <f>IFERROR(IF($AJ384&gt;=1,VLOOKUP($C384,'R-7'!$H$9:$AD$1008,4,0),""),"")</f>
        <v/>
      </c>
      <c r="AO384" s="847"/>
      <c r="AP384" s="848"/>
      <c r="AQ384" s="241" t="str">
        <f>IFERROR(IF($AJ384&gt;=1,VLOOKUP($C384,'R-7'!$H$9:$AD$1008,6,0),""),"")</f>
        <v/>
      </c>
      <c r="AR384" s="883" t="str">
        <f>IFERROR(IF($AJ384&gt;=1,VLOOKUP($C384,'R-7'!$H$9:$AD$1008,7,0),""),"")</f>
        <v/>
      </c>
      <c r="AS384" s="885"/>
      <c r="AT384" s="846" t="str">
        <f>IFERROR(IF($AJ384&gt;=1,VLOOKUP($C384,'R-7'!$H$9:$AD$1008,9,0),""),"")</f>
        <v/>
      </c>
      <c r="AU384" s="847"/>
      <c r="AV384" s="848"/>
      <c r="AW384" s="844" t="str">
        <f>IFERROR(IF($AJ384&gt;=1,VLOOKUP($C384,'R-7'!$H$9:$AD$1008,14,0),""),"")</f>
        <v/>
      </c>
      <c r="AX384" s="844"/>
      <c r="AY384" s="844"/>
      <c r="AZ384" s="844"/>
      <c r="BA384" s="844"/>
      <c r="BB384" s="844"/>
      <c r="BC384" s="844"/>
      <c r="BD384" s="844"/>
      <c r="BE384" s="241">
        <f t="shared" si="206"/>
        <v>0</v>
      </c>
      <c r="BF384" s="845">
        <f>IFERROR(IF($BE384&gt;=1,VLOOKUP($D384,'R-8'!$G$13:$AG$1012,2,0),0),0)</f>
        <v>0</v>
      </c>
      <c r="BG384" s="845"/>
      <c r="BH384" s="845"/>
      <c r="BI384" s="846" t="str">
        <f>IFERROR(IF($BE384&gt;=1,VLOOKUP($D384,'R-8'!$G$13:$AG$1012,3,0),""),"")</f>
        <v/>
      </c>
      <c r="BJ384" s="847"/>
      <c r="BK384" s="847"/>
      <c r="BL384" s="848"/>
      <c r="BM384" s="844" t="str">
        <f>IFERROR(IF($BE384&gt;=1,VLOOKUP($D384,'R-8'!$G$13:$AG$1012,5,0),""),"")</f>
        <v/>
      </c>
      <c r="BN384" s="844"/>
      <c r="BO384" s="844" t="str">
        <f>IFERROR(IF($BE384&gt;=1,VLOOKUP($D384,'R-8'!$G$13:$AG$1012,6,0),""),"")</f>
        <v/>
      </c>
      <c r="BP384" s="844"/>
      <c r="BQ384" s="846" t="str">
        <f>IFERROR(IF($BE384&gt;=1,VLOOKUP($D384,'R-8'!$G$13:$AG$1012,2,0),""),"")</f>
        <v/>
      </c>
      <c r="BR384" s="847"/>
      <c r="BS384" s="848"/>
      <c r="BT384" s="844"/>
      <c r="BU384" s="844"/>
      <c r="BV384" s="844"/>
      <c r="BW384" s="844"/>
      <c r="BX384" s="844"/>
      <c r="BY384" s="844"/>
      <c r="BZ384" s="241">
        <f t="shared" si="207"/>
        <v>0</v>
      </c>
      <c r="CA384" s="845">
        <f>IFERROR(IF($BZ384&gt;=1,VLOOKUP($E384,'R-8क'!$G$10:$AA$1009,2,0),0),0)</f>
        <v>0</v>
      </c>
      <c r="CB384" s="845"/>
      <c r="CC384" s="845"/>
      <c r="CD384" s="846" t="str">
        <f>IFERROR(IF($BZ384&gt;=1,VLOOKUP($E384,'R-8क'!$G$10:$AA$1009,3,0),""),"")</f>
        <v/>
      </c>
      <c r="CE384" s="847"/>
      <c r="CF384" s="848"/>
      <c r="CG384" s="846" t="str">
        <f>IFERROR(IF($BZ384&gt;=1,VLOOKUP($E384,'R-8क'!$G$10:$AA$1009,4,0),""),"")</f>
        <v/>
      </c>
      <c r="CH384" s="847"/>
      <c r="CI384" s="847"/>
      <c r="CJ384" s="848"/>
      <c r="CK384" s="242" t="str">
        <f>IFERROR(IF($BZ384&gt;=1,VLOOKUP($E384,'R-8क'!$G$10:$AA$1009,6,0),""),"")</f>
        <v/>
      </c>
      <c r="CL384" s="243" t="str">
        <f>IFERROR(IF($BZ384&gt;=1,VLOOKUP($E384,'R-8क'!$G$10:$AA$1009,7,0),""),"")</f>
        <v/>
      </c>
      <c r="CM384" s="544" t="str">
        <f>IFERROR(IF($BZ384&gt;=1,VLOOKUP($E384,'R-8क'!$G$10:$AA$1009,8,0),""),"")</f>
        <v/>
      </c>
      <c r="CN384" s="545"/>
      <c r="CO384" s="849"/>
      <c r="CP384" s="850" t="str">
        <f>IFERROR(IF($BZ384&gt;=1,VLOOKUP($E384,'R-8क'!$G$10:$AA$1009,16,0),""),"")</f>
        <v/>
      </c>
      <c r="CQ384" s="850"/>
      <c r="CR384" s="850"/>
      <c r="CS384" s="851"/>
      <c r="CT384" s="851"/>
      <c r="CU384" s="31"/>
      <c r="CV384" s="31"/>
      <c r="CW384" s="31"/>
      <c r="CX384" s="31"/>
      <c r="CY384" s="31"/>
      <c r="CZ384" s="31"/>
      <c r="DA384" s="31"/>
      <c r="DB384" s="31"/>
      <c r="DC384" s="31"/>
      <c r="DD384" s="31"/>
      <c r="DE384" s="31"/>
      <c r="DF384" s="31"/>
      <c r="DG384" s="31"/>
      <c r="DH384" s="31"/>
      <c r="DI384" s="31"/>
      <c r="DJ384" s="31"/>
      <c r="DK384" s="31"/>
      <c r="DL384" s="31"/>
      <c r="DM384" s="31"/>
      <c r="DN384" s="31"/>
      <c r="DO384" s="31"/>
    </row>
    <row r="385" spans="1:119" ht="24" customHeight="1" x14ac:dyDescent="0.25">
      <c r="A385" s="4">
        <f t="shared" si="203"/>
        <v>198</v>
      </c>
      <c r="B385" s="4">
        <f>IFERROR(IF($A$5&gt;=A385,SMALL('R-6'!$F$8:$F$1008,$A$6+A385),0),0)</f>
        <v>0</v>
      </c>
      <c r="C385" s="4">
        <f>IFERROR(IF(B$5&gt;=$A385,SMALL('R-7'!$G$9:$G$1008,B$6+$A385),0),0)</f>
        <v>0</v>
      </c>
      <c r="D385" s="4">
        <f>IFERROR(IF(C$5&gt;=$A385,SMALL('R-8'!$F$13:$F$1012,C$6+$A385),0),0)</f>
        <v>0</v>
      </c>
      <c r="E385" s="4">
        <f>IFERROR(IF(D$5&gt;=$A385,SMALL('R-8क'!$F$10:$F$1009,D$6+$A385),0),0)</f>
        <v>0</v>
      </c>
      <c r="F385" s="4">
        <f t="shared" si="194"/>
        <v>0</v>
      </c>
      <c r="G385" s="4">
        <f t="shared" si="200"/>
        <v>0</v>
      </c>
      <c r="H385" s="4">
        <f t="shared" si="201"/>
        <v>0</v>
      </c>
      <c r="I385" s="4">
        <f t="shared" si="202"/>
        <v>0</v>
      </c>
      <c r="O385" s="241">
        <f t="shared" si="204"/>
        <v>0</v>
      </c>
      <c r="P385" s="894">
        <f>IFERROR(IF($O385&gt;=1,VLOOKUP($B385,'R-6'!$G$8:$AL$1008,2,0),0),0)</f>
        <v>0</v>
      </c>
      <c r="Q385" s="895"/>
      <c r="R385" s="896"/>
      <c r="S385" s="846" t="str">
        <f>IFERROR(IF($O385&gt;=1,VLOOKUP($B385,'R-6'!$G$8:$AL$1008,4,0),""),"")</f>
        <v/>
      </c>
      <c r="T385" s="847"/>
      <c r="U385" s="848"/>
      <c r="V385" s="846" t="str">
        <f>IFERROR(IF($O385&gt;=1,VLOOKUP($B385,'R-6'!$G$8:$AL$1008,6,0),""),"")</f>
        <v/>
      </c>
      <c r="W385" s="897"/>
      <c r="X385" s="897"/>
      <c r="Y385" s="884" t="str">
        <f>IFERROR(IF($O385&gt;=1,VLOOKUP($B385,'R-6'!$G$8:$AL$1008,8,0),""),"")</f>
        <v/>
      </c>
      <c r="Z385" s="898"/>
      <c r="AA385" s="544" t="str">
        <f>IFERROR(IF($O385&gt;=1,VLOOKUP($B385,'R-6'!$G$8:$AL$1008,28,0),""),"")</f>
        <v/>
      </c>
      <c r="AB385" s="545"/>
      <c r="AC385" s="849"/>
      <c r="AD385" s="883"/>
      <c r="AE385" s="884"/>
      <c r="AF385" s="885"/>
      <c r="AG385" s="883"/>
      <c r="AH385" s="884"/>
      <c r="AI385" s="885"/>
      <c r="AJ385" s="241">
        <f t="shared" si="205"/>
        <v>0</v>
      </c>
      <c r="AK385" s="894">
        <f>IFERROR(IF($AJ385&gt;=1,VLOOKUP($C385,'R-7'!$H$9:$AD$1008,2,0),0),0)</f>
        <v>0</v>
      </c>
      <c r="AL385" s="895"/>
      <c r="AM385" s="896"/>
      <c r="AN385" s="846" t="str">
        <f>IFERROR(IF($AJ385&gt;=1,VLOOKUP($C385,'R-7'!$H$9:$AD$1008,4,0),""),"")</f>
        <v/>
      </c>
      <c r="AO385" s="847"/>
      <c r="AP385" s="848"/>
      <c r="AQ385" s="241" t="str">
        <f>IFERROR(IF($AJ385&gt;=1,VLOOKUP($C385,'R-7'!$H$9:$AD$1008,6,0),""),"")</f>
        <v/>
      </c>
      <c r="AR385" s="883" t="str">
        <f>IFERROR(IF($AJ385&gt;=1,VLOOKUP($C385,'R-7'!$H$9:$AD$1008,7,0),""),"")</f>
        <v/>
      </c>
      <c r="AS385" s="885"/>
      <c r="AT385" s="846" t="str">
        <f>IFERROR(IF($AJ385&gt;=1,VLOOKUP($C385,'R-7'!$H$9:$AD$1008,9,0),""),"")</f>
        <v/>
      </c>
      <c r="AU385" s="847"/>
      <c r="AV385" s="848"/>
      <c r="AW385" s="844" t="str">
        <f>IFERROR(IF($AJ385&gt;=1,VLOOKUP($C385,'R-7'!$H$9:$AD$1008,14,0),""),"")</f>
        <v/>
      </c>
      <c r="AX385" s="844"/>
      <c r="AY385" s="844"/>
      <c r="AZ385" s="844"/>
      <c r="BA385" s="844"/>
      <c r="BB385" s="844"/>
      <c r="BC385" s="844"/>
      <c r="BD385" s="844"/>
      <c r="BE385" s="241">
        <f t="shared" si="206"/>
        <v>0</v>
      </c>
      <c r="BF385" s="845">
        <f>IFERROR(IF($BE385&gt;=1,VLOOKUP($D385,'R-8'!$G$13:$AG$1012,2,0),0),0)</f>
        <v>0</v>
      </c>
      <c r="BG385" s="845"/>
      <c r="BH385" s="845"/>
      <c r="BI385" s="846" t="str">
        <f>IFERROR(IF($BE385&gt;=1,VLOOKUP($D385,'R-8'!$G$13:$AG$1012,3,0),""),"")</f>
        <v/>
      </c>
      <c r="BJ385" s="847"/>
      <c r="BK385" s="847"/>
      <c r="BL385" s="848"/>
      <c r="BM385" s="844" t="str">
        <f>IFERROR(IF($BE385&gt;=1,VLOOKUP($D385,'R-8'!$G$13:$AG$1012,5,0),""),"")</f>
        <v/>
      </c>
      <c r="BN385" s="844"/>
      <c r="BO385" s="844" t="str">
        <f>IFERROR(IF($BE385&gt;=1,VLOOKUP($D385,'R-8'!$G$13:$AG$1012,6,0),""),"")</f>
        <v/>
      </c>
      <c r="BP385" s="844"/>
      <c r="BQ385" s="846" t="str">
        <f>IFERROR(IF($BE385&gt;=1,VLOOKUP($D385,'R-8'!$G$13:$AG$1012,2,0),""),"")</f>
        <v/>
      </c>
      <c r="BR385" s="847"/>
      <c r="BS385" s="848"/>
      <c r="BT385" s="844"/>
      <c r="BU385" s="844"/>
      <c r="BV385" s="844"/>
      <c r="BW385" s="844"/>
      <c r="BX385" s="844"/>
      <c r="BY385" s="844"/>
      <c r="BZ385" s="241">
        <f t="shared" si="207"/>
        <v>0</v>
      </c>
      <c r="CA385" s="845">
        <f>IFERROR(IF($BZ385&gt;=1,VLOOKUP($E385,'R-8क'!$G$10:$AA$1009,2,0),0),0)</f>
        <v>0</v>
      </c>
      <c r="CB385" s="845"/>
      <c r="CC385" s="845"/>
      <c r="CD385" s="846" t="str">
        <f>IFERROR(IF($BZ385&gt;=1,VLOOKUP($E385,'R-8क'!$G$10:$AA$1009,3,0),""),"")</f>
        <v/>
      </c>
      <c r="CE385" s="847"/>
      <c r="CF385" s="848"/>
      <c r="CG385" s="846" t="str">
        <f>IFERROR(IF($BZ385&gt;=1,VLOOKUP($E385,'R-8क'!$G$10:$AA$1009,4,0),""),"")</f>
        <v/>
      </c>
      <c r="CH385" s="847"/>
      <c r="CI385" s="847"/>
      <c r="CJ385" s="848"/>
      <c r="CK385" s="242" t="str">
        <f>IFERROR(IF($BZ385&gt;=1,VLOOKUP($E385,'R-8क'!$G$10:$AA$1009,6,0),""),"")</f>
        <v/>
      </c>
      <c r="CL385" s="243" t="str">
        <f>IFERROR(IF($BZ385&gt;=1,VLOOKUP($E385,'R-8क'!$G$10:$AA$1009,7,0),""),"")</f>
        <v/>
      </c>
      <c r="CM385" s="544" t="str">
        <f>IFERROR(IF($BZ385&gt;=1,VLOOKUP($E385,'R-8क'!$G$10:$AA$1009,8,0),""),"")</f>
        <v/>
      </c>
      <c r="CN385" s="545"/>
      <c r="CO385" s="849"/>
      <c r="CP385" s="850" t="str">
        <f>IFERROR(IF($BZ385&gt;=1,VLOOKUP($E385,'R-8क'!$G$10:$AA$1009,16,0),""),"")</f>
        <v/>
      </c>
      <c r="CQ385" s="850"/>
      <c r="CR385" s="850"/>
      <c r="CS385" s="851"/>
      <c r="CT385" s="851"/>
      <c r="CU385" s="31"/>
      <c r="CV385" s="31"/>
      <c r="CW385" s="31"/>
      <c r="CX385" s="31"/>
      <c r="CY385" s="31"/>
      <c r="CZ385" s="31"/>
      <c r="DA385" s="31"/>
      <c r="DB385" s="31"/>
      <c r="DC385" s="31"/>
      <c r="DD385" s="31"/>
      <c r="DE385" s="31"/>
      <c r="DF385" s="31"/>
      <c r="DG385" s="31"/>
      <c r="DH385" s="31"/>
      <c r="DI385" s="31"/>
      <c r="DJ385" s="31"/>
      <c r="DK385" s="31"/>
      <c r="DL385" s="31"/>
      <c r="DM385" s="31"/>
      <c r="DN385" s="31"/>
      <c r="DO385" s="31"/>
    </row>
    <row r="386" spans="1:119" ht="24" customHeight="1" x14ac:dyDescent="0.25">
      <c r="A386" s="4">
        <f t="shared" si="203"/>
        <v>199</v>
      </c>
      <c r="B386" s="4">
        <f>IFERROR(IF($A$5&gt;=A386,SMALL('R-6'!$F$8:$F$1008,$A$6+A386),0),0)</f>
        <v>0</v>
      </c>
      <c r="C386" s="4">
        <f>IFERROR(IF(B$5&gt;=$A386,SMALL('R-7'!$G$9:$G$1008,B$6+$A386),0),0)</f>
        <v>0</v>
      </c>
      <c r="D386" s="4">
        <f>IFERROR(IF(C$5&gt;=$A386,SMALL('R-8'!$F$13:$F$1012,C$6+$A386),0),0)</f>
        <v>0</v>
      </c>
      <c r="E386" s="4">
        <f>IFERROR(IF(D$5&gt;=$A386,SMALL('R-8क'!$F$10:$F$1009,D$6+$A386),0),0)</f>
        <v>0</v>
      </c>
      <c r="F386" s="4">
        <f t="shared" si="194"/>
        <v>0</v>
      </c>
      <c r="G386" s="4">
        <f t="shared" si="200"/>
        <v>0</v>
      </c>
      <c r="H386" s="4">
        <f t="shared" si="201"/>
        <v>0</v>
      </c>
      <c r="I386" s="4">
        <f t="shared" si="202"/>
        <v>0</v>
      </c>
      <c r="O386" s="241">
        <f t="shared" si="204"/>
        <v>0</v>
      </c>
      <c r="P386" s="894">
        <f>IFERROR(IF($O386&gt;=1,VLOOKUP($B386,'R-6'!$G$8:$AL$1008,2,0),0),0)</f>
        <v>0</v>
      </c>
      <c r="Q386" s="895"/>
      <c r="R386" s="896"/>
      <c r="S386" s="846" t="str">
        <f>IFERROR(IF($O386&gt;=1,VLOOKUP($B386,'R-6'!$G$8:$AL$1008,4,0),""),"")</f>
        <v/>
      </c>
      <c r="T386" s="847"/>
      <c r="U386" s="848"/>
      <c r="V386" s="846" t="str">
        <f>IFERROR(IF($O386&gt;=1,VLOOKUP($B386,'R-6'!$G$8:$AL$1008,6,0),""),"")</f>
        <v/>
      </c>
      <c r="W386" s="897"/>
      <c r="X386" s="897"/>
      <c r="Y386" s="884" t="str">
        <f>IFERROR(IF($O386&gt;=1,VLOOKUP($B386,'R-6'!$G$8:$AL$1008,8,0),""),"")</f>
        <v/>
      </c>
      <c r="Z386" s="898"/>
      <c r="AA386" s="544" t="str">
        <f>IFERROR(IF($O386&gt;=1,VLOOKUP($B386,'R-6'!$G$8:$AL$1008,28,0),""),"")</f>
        <v/>
      </c>
      <c r="AB386" s="545"/>
      <c r="AC386" s="849"/>
      <c r="AD386" s="883"/>
      <c r="AE386" s="884"/>
      <c r="AF386" s="885"/>
      <c r="AG386" s="883"/>
      <c r="AH386" s="884"/>
      <c r="AI386" s="885"/>
      <c r="AJ386" s="241">
        <f t="shared" si="205"/>
        <v>0</v>
      </c>
      <c r="AK386" s="894">
        <f>IFERROR(IF($AJ386&gt;=1,VLOOKUP($C386,'R-7'!$H$9:$AD$1008,2,0),0),0)</f>
        <v>0</v>
      </c>
      <c r="AL386" s="895"/>
      <c r="AM386" s="896"/>
      <c r="AN386" s="846" t="str">
        <f>IFERROR(IF($AJ386&gt;=1,VLOOKUP($C386,'R-7'!$H$9:$AD$1008,4,0),""),"")</f>
        <v/>
      </c>
      <c r="AO386" s="847"/>
      <c r="AP386" s="848"/>
      <c r="AQ386" s="241" t="str">
        <f>IFERROR(IF($AJ386&gt;=1,VLOOKUP($C386,'R-7'!$H$9:$AD$1008,6,0),""),"")</f>
        <v/>
      </c>
      <c r="AR386" s="883" t="str">
        <f>IFERROR(IF($AJ386&gt;=1,VLOOKUP($C386,'R-7'!$H$9:$AD$1008,7,0),""),"")</f>
        <v/>
      </c>
      <c r="AS386" s="885"/>
      <c r="AT386" s="846" t="str">
        <f>IFERROR(IF($AJ386&gt;=1,VLOOKUP($C386,'R-7'!$H$9:$AD$1008,9,0),""),"")</f>
        <v/>
      </c>
      <c r="AU386" s="847"/>
      <c r="AV386" s="848"/>
      <c r="AW386" s="844" t="str">
        <f>IFERROR(IF($AJ386&gt;=1,VLOOKUP($C386,'R-7'!$H$9:$AD$1008,14,0),""),"")</f>
        <v/>
      </c>
      <c r="AX386" s="844"/>
      <c r="AY386" s="844"/>
      <c r="AZ386" s="844"/>
      <c r="BA386" s="844"/>
      <c r="BB386" s="844"/>
      <c r="BC386" s="844"/>
      <c r="BD386" s="844"/>
      <c r="BE386" s="241">
        <f t="shared" si="206"/>
        <v>0</v>
      </c>
      <c r="BF386" s="845">
        <f>IFERROR(IF($BE386&gt;=1,VLOOKUP($D386,'R-8'!$G$13:$AG$1012,2,0),0),0)</f>
        <v>0</v>
      </c>
      <c r="BG386" s="845"/>
      <c r="BH386" s="845"/>
      <c r="BI386" s="846" t="str">
        <f>IFERROR(IF($BE386&gt;=1,VLOOKUP($D386,'R-8'!$G$13:$AG$1012,3,0),""),"")</f>
        <v/>
      </c>
      <c r="BJ386" s="847"/>
      <c r="BK386" s="847"/>
      <c r="BL386" s="848"/>
      <c r="BM386" s="844" t="str">
        <f>IFERROR(IF($BE386&gt;=1,VLOOKUP($D386,'R-8'!$G$13:$AG$1012,5,0),""),"")</f>
        <v/>
      </c>
      <c r="BN386" s="844"/>
      <c r="BO386" s="844" t="str">
        <f>IFERROR(IF($BE386&gt;=1,VLOOKUP($D386,'R-8'!$G$13:$AG$1012,6,0),""),"")</f>
        <v/>
      </c>
      <c r="BP386" s="844"/>
      <c r="BQ386" s="846" t="str">
        <f>IFERROR(IF($BE386&gt;=1,VLOOKUP($D386,'R-8'!$G$13:$AG$1012,2,0),""),"")</f>
        <v/>
      </c>
      <c r="BR386" s="847"/>
      <c r="BS386" s="848"/>
      <c r="BT386" s="844"/>
      <c r="BU386" s="844"/>
      <c r="BV386" s="844"/>
      <c r="BW386" s="844"/>
      <c r="BX386" s="844"/>
      <c r="BY386" s="844"/>
      <c r="BZ386" s="241">
        <f t="shared" si="207"/>
        <v>0</v>
      </c>
      <c r="CA386" s="845">
        <f>IFERROR(IF($BZ386&gt;=1,VLOOKUP($E386,'R-8क'!$G$10:$AA$1009,2,0),0),0)</f>
        <v>0</v>
      </c>
      <c r="CB386" s="845"/>
      <c r="CC386" s="845"/>
      <c r="CD386" s="846" t="str">
        <f>IFERROR(IF($BZ386&gt;=1,VLOOKUP($E386,'R-8क'!$G$10:$AA$1009,3,0),""),"")</f>
        <v/>
      </c>
      <c r="CE386" s="847"/>
      <c r="CF386" s="848"/>
      <c r="CG386" s="846" t="str">
        <f>IFERROR(IF($BZ386&gt;=1,VLOOKUP($E386,'R-8क'!$G$10:$AA$1009,4,0),""),"")</f>
        <v/>
      </c>
      <c r="CH386" s="847"/>
      <c r="CI386" s="847"/>
      <c r="CJ386" s="848"/>
      <c r="CK386" s="242" t="str">
        <f>IFERROR(IF($BZ386&gt;=1,VLOOKUP($E386,'R-8क'!$G$10:$AA$1009,6,0),""),"")</f>
        <v/>
      </c>
      <c r="CL386" s="243" t="str">
        <f>IFERROR(IF($BZ386&gt;=1,VLOOKUP($E386,'R-8क'!$G$10:$AA$1009,7,0),""),"")</f>
        <v/>
      </c>
      <c r="CM386" s="544" t="str">
        <f>IFERROR(IF($BZ386&gt;=1,VLOOKUP($E386,'R-8क'!$G$10:$AA$1009,8,0),""),"")</f>
        <v/>
      </c>
      <c r="CN386" s="545"/>
      <c r="CO386" s="849"/>
      <c r="CP386" s="850" t="str">
        <f>IFERROR(IF($BZ386&gt;=1,VLOOKUP($E386,'R-8क'!$G$10:$AA$1009,16,0),""),"")</f>
        <v/>
      </c>
      <c r="CQ386" s="850"/>
      <c r="CR386" s="850"/>
      <c r="CS386" s="851"/>
      <c r="CT386" s="851"/>
      <c r="CU386" s="31"/>
      <c r="CV386" s="31"/>
      <c r="CW386" s="31"/>
      <c r="CX386" s="31"/>
      <c r="CY386" s="31"/>
      <c r="CZ386" s="31"/>
      <c r="DA386" s="31"/>
      <c r="DB386" s="31"/>
      <c r="DC386" s="31"/>
      <c r="DD386" s="31"/>
      <c r="DE386" s="31"/>
      <c r="DF386" s="31"/>
      <c r="DG386" s="31"/>
      <c r="DH386" s="31"/>
      <c r="DI386" s="31"/>
      <c r="DJ386" s="31"/>
      <c r="DK386" s="31"/>
      <c r="DL386" s="31"/>
      <c r="DM386" s="31"/>
      <c r="DN386" s="31"/>
      <c r="DO386" s="31"/>
    </row>
    <row r="387" spans="1:119" ht="24" customHeight="1" x14ac:dyDescent="0.25">
      <c r="A387" s="4">
        <f t="shared" si="203"/>
        <v>200</v>
      </c>
      <c r="B387" s="4">
        <f>IFERROR(IF($A$5&gt;=A387,SMALL('R-6'!$F$8:$F$1008,$A$6+A387),0),0)</f>
        <v>0</v>
      </c>
      <c r="C387" s="4">
        <f>IFERROR(IF(B$5&gt;=$A387,SMALL('R-7'!$G$9:$G$1008,B$6+$A387),0),0)</f>
        <v>0</v>
      </c>
      <c r="D387" s="4">
        <f>IFERROR(IF(C$5&gt;=$A387,SMALL('R-8'!$F$13:$F$1012,C$6+$A387),0),0)</f>
        <v>0</v>
      </c>
      <c r="E387" s="4">
        <f>IFERROR(IF(D$5&gt;=$A387,SMALL('R-8क'!$F$10:$F$1009,D$6+$A387),0),0)</f>
        <v>0</v>
      </c>
      <c r="F387" s="4">
        <f t="shared" si="194"/>
        <v>0</v>
      </c>
      <c r="G387" s="4">
        <f t="shared" si="200"/>
        <v>0</v>
      </c>
      <c r="H387" s="4">
        <f t="shared" si="201"/>
        <v>0</v>
      </c>
      <c r="I387" s="4">
        <f t="shared" si="202"/>
        <v>0</v>
      </c>
      <c r="O387" s="241">
        <f t="shared" si="204"/>
        <v>0</v>
      </c>
      <c r="P387" s="894">
        <f>IFERROR(IF($O387&gt;=1,VLOOKUP($B387,'R-6'!$G$8:$AL$1008,2,0),0),0)</f>
        <v>0</v>
      </c>
      <c r="Q387" s="895"/>
      <c r="R387" s="896"/>
      <c r="S387" s="846" t="str">
        <f>IFERROR(IF($O387&gt;=1,VLOOKUP($B387,'R-6'!$G$8:$AL$1008,4,0),""),"")</f>
        <v/>
      </c>
      <c r="T387" s="847"/>
      <c r="U387" s="848"/>
      <c r="V387" s="846" t="str">
        <f>IFERROR(IF($O387&gt;=1,VLOOKUP($B387,'R-6'!$G$8:$AL$1008,6,0),""),"")</f>
        <v/>
      </c>
      <c r="W387" s="897"/>
      <c r="X387" s="897"/>
      <c r="Y387" s="884" t="str">
        <f>IFERROR(IF($O387&gt;=1,VLOOKUP($B387,'R-6'!$G$8:$AL$1008,8,0),""),"")</f>
        <v/>
      </c>
      <c r="Z387" s="898"/>
      <c r="AA387" s="544" t="str">
        <f>IFERROR(IF($O387&gt;=1,VLOOKUP($B387,'R-6'!$G$8:$AL$1008,28,0),""),"")</f>
        <v/>
      </c>
      <c r="AB387" s="545"/>
      <c r="AC387" s="849"/>
      <c r="AD387" s="883"/>
      <c r="AE387" s="884"/>
      <c r="AF387" s="885"/>
      <c r="AG387" s="883"/>
      <c r="AH387" s="884"/>
      <c r="AI387" s="885"/>
      <c r="AJ387" s="241">
        <f t="shared" si="205"/>
        <v>0</v>
      </c>
      <c r="AK387" s="894">
        <f>IFERROR(IF($AJ387&gt;=1,VLOOKUP($C387,'R-7'!$H$9:$AD$1008,2,0),0),0)</f>
        <v>0</v>
      </c>
      <c r="AL387" s="895"/>
      <c r="AM387" s="896"/>
      <c r="AN387" s="846" t="str">
        <f>IFERROR(IF($AJ387&gt;=1,VLOOKUP($C387,'R-7'!$H$9:$AD$1008,4,0),""),"")</f>
        <v/>
      </c>
      <c r="AO387" s="847"/>
      <c r="AP387" s="848"/>
      <c r="AQ387" s="241" t="str">
        <f>IFERROR(IF($AJ387&gt;=1,VLOOKUP($C387,'R-7'!$H$9:$AD$1008,6,0),""),"")</f>
        <v/>
      </c>
      <c r="AR387" s="883" t="str">
        <f>IFERROR(IF($AJ387&gt;=1,VLOOKUP($C387,'R-7'!$H$9:$AD$1008,7,0),""),"")</f>
        <v/>
      </c>
      <c r="AS387" s="885"/>
      <c r="AT387" s="846" t="str">
        <f>IFERROR(IF($AJ387&gt;=1,VLOOKUP($C387,'R-7'!$H$9:$AD$1008,9,0),""),"")</f>
        <v/>
      </c>
      <c r="AU387" s="847"/>
      <c r="AV387" s="848"/>
      <c r="AW387" s="844" t="str">
        <f>IFERROR(IF($AJ387&gt;=1,VLOOKUP($C387,'R-7'!$H$9:$AD$1008,14,0),""),"")</f>
        <v/>
      </c>
      <c r="AX387" s="844"/>
      <c r="AY387" s="844"/>
      <c r="AZ387" s="844"/>
      <c r="BA387" s="844"/>
      <c r="BB387" s="844"/>
      <c r="BC387" s="844"/>
      <c r="BD387" s="844"/>
      <c r="BE387" s="241">
        <f t="shared" si="206"/>
        <v>0</v>
      </c>
      <c r="BF387" s="845">
        <f>IFERROR(IF($BE387&gt;=1,VLOOKUP($D387,'R-8'!$G$13:$AG$1012,2,0),0),0)</f>
        <v>0</v>
      </c>
      <c r="BG387" s="845"/>
      <c r="BH387" s="845"/>
      <c r="BI387" s="846" t="str">
        <f>IFERROR(IF($BE387&gt;=1,VLOOKUP($D387,'R-8'!$G$13:$AG$1012,3,0),""),"")</f>
        <v/>
      </c>
      <c r="BJ387" s="847"/>
      <c r="BK387" s="847"/>
      <c r="BL387" s="848"/>
      <c r="BM387" s="844" t="str">
        <f>IFERROR(IF($BE387&gt;=1,VLOOKUP($D387,'R-8'!$G$13:$AG$1012,5,0),""),"")</f>
        <v/>
      </c>
      <c r="BN387" s="844"/>
      <c r="BO387" s="844" t="str">
        <f>IFERROR(IF($BE387&gt;=1,VLOOKUP($D387,'R-8'!$G$13:$AG$1012,6,0),""),"")</f>
        <v/>
      </c>
      <c r="BP387" s="844"/>
      <c r="BQ387" s="846" t="str">
        <f>IFERROR(IF($BE387&gt;=1,VLOOKUP($D387,'R-8'!$G$13:$AG$1012,2,0),""),"")</f>
        <v/>
      </c>
      <c r="BR387" s="847"/>
      <c r="BS387" s="848"/>
      <c r="BT387" s="844"/>
      <c r="BU387" s="844"/>
      <c r="BV387" s="844"/>
      <c r="BW387" s="844"/>
      <c r="BX387" s="844"/>
      <c r="BY387" s="844"/>
      <c r="BZ387" s="241">
        <f t="shared" si="207"/>
        <v>0</v>
      </c>
      <c r="CA387" s="845">
        <f>IFERROR(IF($BZ387&gt;=1,VLOOKUP($E387,'R-8क'!$G$10:$AA$1009,2,0),0),0)</f>
        <v>0</v>
      </c>
      <c r="CB387" s="845"/>
      <c r="CC387" s="845"/>
      <c r="CD387" s="846" t="str">
        <f>IFERROR(IF($BZ387&gt;=1,VLOOKUP($E387,'R-8क'!$G$10:$AA$1009,3,0),""),"")</f>
        <v/>
      </c>
      <c r="CE387" s="847"/>
      <c r="CF387" s="848"/>
      <c r="CG387" s="846" t="str">
        <f>IFERROR(IF($BZ387&gt;=1,VLOOKUP($E387,'R-8क'!$G$10:$AA$1009,4,0),""),"")</f>
        <v/>
      </c>
      <c r="CH387" s="847"/>
      <c r="CI387" s="847"/>
      <c r="CJ387" s="848"/>
      <c r="CK387" s="242" t="str">
        <f>IFERROR(IF($BZ387&gt;=1,VLOOKUP($E387,'R-8क'!$G$10:$AA$1009,6,0),""),"")</f>
        <v/>
      </c>
      <c r="CL387" s="243" t="str">
        <f>IFERROR(IF($BZ387&gt;=1,VLOOKUP($E387,'R-8क'!$G$10:$AA$1009,7,0),""),"")</f>
        <v/>
      </c>
      <c r="CM387" s="544" t="str">
        <f>IFERROR(IF($BZ387&gt;=1,VLOOKUP($E387,'R-8क'!$G$10:$AA$1009,8,0),""),"")</f>
        <v/>
      </c>
      <c r="CN387" s="545"/>
      <c r="CO387" s="849"/>
      <c r="CP387" s="850" t="str">
        <f>IFERROR(IF($BZ387&gt;=1,VLOOKUP($E387,'R-8क'!$G$10:$AA$1009,16,0),""),"")</f>
        <v/>
      </c>
      <c r="CQ387" s="850"/>
      <c r="CR387" s="850"/>
      <c r="CS387" s="851"/>
      <c r="CT387" s="851"/>
      <c r="CU387" s="31"/>
      <c r="CV387" s="31"/>
      <c r="CW387" s="31"/>
      <c r="CX387" s="31"/>
      <c r="CY387" s="31"/>
      <c r="CZ387" s="31"/>
      <c r="DA387" s="31"/>
      <c r="DB387" s="31"/>
      <c r="DC387" s="31"/>
      <c r="DD387" s="31"/>
      <c r="DE387" s="31"/>
      <c r="DF387" s="31"/>
      <c r="DG387" s="31"/>
      <c r="DH387" s="31"/>
      <c r="DI387" s="31"/>
      <c r="DJ387" s="31"/>
      <c r="DK387" s="31"/>
      <c r="DL387" s="31"/>
      <c r="DM387" s="31"/>
      <c r="DN387" s="31"/>
      <c r="DO387" s="31"/>
    </row>
    <row r="388" spans="1:119" x14ac:dyDescent="0.25">
      <c r="F388" s="4">
        <f t="shared" si="194"/>
        <v>0</v>
      </c>
      <c r="G388" s="4">
        <f t="shared" si="200"/>
        <v>0</v>
      </c>
      <c r="H388" s="4">
        <f t="shared" si="201"/>
        <v>0</v>
      </c>
      <c r="I388" s="4">
        <f t="shared" si="202"/>
        <v>0</v>
      </c>
      <c r="O388" s="31"/>
      <c r="P388" s="31"/>
      <c r="Q388" s="31"/>
      <c r="R388" s="31"/>
      <c r="S388" s="31"/>
      <c r="T388" s="31"/>
      <c r="U388" s="31"/>
      <c r="V388" s="31"/>
      <c r="W388" s="31"/>
      <c r="X388" s="31"/>
      <c r="Y388" s="31"/>
      <c r="Z388" s="31"/>
      <c r="AA388" s="31"/>
      <c r="AB388" s="31"/>
      <c r="AC388" s="31"/>
      <c r="AD388" s="842" t="s">
        <v>361</v>
      </c>
      <c r="AE388" s="842"/>
      <c r="AF388" s="842"/>
      <c r="AG388" s="842" t="s">
        <v>362</v>
      </c>
      <c r="AH388" s="842"/>
      <c r="AI388" s="842"/>
      <c r="AJ388" s="31"/>
      <c r="AK388" s="31"/>
      <c r="AL388" s="31"/>
      <c r="AM388" s="31"/>
      <c r="AN388" s="31"/>
      <c r="AO388" s="31"/>
      <c r="AP388" s="31"/>
      <c r="AQ388" s="31"/>
      <c r="AR388" s="31"/>
      <c r="AS388" s="31"/>
      <c r="AT388" s="31"/>
      <c r="AU388" s="31"/>
      <c r="AV388" s="31"/>
      <c r="AW388" s="31"/>
      <c r="AX388" s="31"/>
      <c r="AY388" s="946" t="s">
        <v>361</v>
      </c>
      <c r="AZ388" s="946"/>
      <c r="BA388" s="946"/>
      <c r="BB388" s="946" t="s">
        <v>362</v>
      </c>
      <c r="BC388" s="946"/>
      <c r="BD388" s="946"/>
      <c r="BE388" s="31"/>
      <c r="BF388" s="31"/>
      <c r="BG388" s="31"/>
      <c r="BH388" s="31"/>
      <c r="BI388" s="31"/>
      <c r="BJ388" s="31"/>
      <c r="BK388" s="31"/>
      <c r="BL388" s="31"/>
      <c r="BM388" s="31"/>
      <c r="BN388" s="31"/>
      <c r="BO388" s="31"/>
      <c r="BP388" s="31"/>
      <c r="BQ388" s="31"/>
      <c r="BR388" s="31"/>
      <c r="BS388" s="31"/>
      <c r="BT388" s="946" t="s">
        <v>361</v>
      </c>
      <c r="BU388" s="946"/>
      <c r="BV388" s="946"/>
      <c r="BW388" s="946" t="s">
        <v>362</v>
      </c>
      <c r="BX388" s="946"/>
      <c r="BY388" s="946"/>
      <c r="BZ388" s="31"/>
      <c r="CA388" s="31"/>
      <c r="CB388" s="31"/>
      <c r="CC388" s="31"/>
      <c r="CD388" s="31"/>
      <c r="CE388" s="31"/>
      <c r="CF388" s="31"/>
      <c r="CG388" s="31"/>
      <c r="CH388" s="31"/>
      <c r="CI388" s="31"/>
      <c r="CJ388" s="31"/>
      <c r="CK388" s="31"/>
      <c r="CL388" s="31"/>
      <c r="CM388" s="31"/>
      <c r="CN388" s="31"/>
      <c r="CO388" s="946" t="s">
        <v>361</v>
      </c>
      <c r="CP388" s="946"/>
      <c r="CQ388" s="946"/>
      <c r="CR388" s="946" t="s">
        <v>362</v>
      </c>
      <c r="CS388" s="946"/>
      <c r="CT388" s="946"/>
      <c r="CU388" s="31"/>
      <c r="CV388" s="31"/>
      <c r="CW388" s="31"/>
      <c r="CX388" s="31"/>
      <c r="CY388" s="31"/>
      <c r="CZ388" s="31"/>
      <c r="DA388" s="31"/>
      <c r="DB388" s="31"/>
      <c r="DC388" s="31"/>
      <c r="DD388" s="31"/>
      <c r="DE388" s="31"/>
      <c r="DF388" s="31"/>
      <c r="DG388" s="31"/>
      <c r="DH388" s="31"/>
      <c r="DI388" s="31"/>
      <c r="DJ388" s="31"/>
      <c r="DK388" s="31"/>
      <c r="DL388" s="31"/>
      <c r="DM388" s="31"/>
      <c r="DN388" s="31"/>
      <c r="DO388" s="31"/>
    </row>
    <row r="389" spans="1:119" x14ac:dyDescent="0.25">
      <c r="F389" s="4">
        <f t="shared" si="194"/>
        <v>0</v>
      </c>
      <c r="G389" s="4">
        <f t="shared" si="200"/>
        <v>0</v>
      </c>
      <c r="H389" s="4">
        <f t="shared" si="201"/>
        <v>0</v>
      </c>
      <c r="I389" s="4">
        <f t="shared" si="202"/>
        <v>0</v>
      </c>
      <c r="O389" s="31"/>
      <c r="P389" s="31"/>
      <c r="Q389" s="31"/>
      <c r="R389" s="31"/>
      <c r="S389" s="31"/>
      <c r="T389" s="31"/>
      <c r="U389" s="31"/>
      <c r="V389" s="31"/>
      <c r="W389" s="31"/>
      <c r="X389" s="31"/>
      <c r="Y389" s="31"/>
      <c r="Z389" s="31"/>
      <c r="AA389" s="31"/>
      <c r="AB389" s="31"/>
      <c r="AC389" s="31"/>
      <c r="AD389" s="842"/>
      <c r="AE389" s="842"/>
      <c r="AF389" s="842"/>
      <c r="AG389" s="842"/>
      <c r="AH389" s="842"/>
      <c r="AI389" s="842"/>
      <c r="AJ389" s="31"/>
      <c r="AK389" s="31"/>
      <c r="AL389" s="31"/>
      <c r="AM389" s="31"/>
      <c r="AN389" s="31"/>
      <c r="AO389" s="31"/>
      <c r="AP389" s="31"/>
      <c r="AQ389" s="31"/>
      <c r="AR389" s="31"/>
      <c r="AS389" s="31"/>
      <c r="AT389" s="31"/>
      <c r="AU389" s="31"/>
      <c r="AV389" s="31"/>
      <c r="AW389" s="31"/>
      <c r="AX389" s="31"/>
      <c r="AY389" s="946"/>
      <c r="AZ389" s="946"/>
      <c r="BA389" s="946"/>
      <c r="BB389" s="946"/>
      <c r="BC389" s="946"/>
      <c r="BD389" s="946"/>
      <c r="BE389" s="31"/>
      <c r="BF389" s="31"/>
      <c r="BG389" s="31"/>
      <c r="BH389" s="31"/>
      <c r="BI389" s="31"/>
      <c r="BJ389" s="31"/>
      <c r="BK389" s="31"/>
      <c r="BL389" s="31"/>
      <c r="BM389" s="31"/>
      <c r="BN389" s="31"/>
      <c r="BO389" s="31"/>
      <c r="BP389" s="31"/>
      <c r="BQ389" s="31"/>
      <c r="BR389" s="31"/>
      <c r="BS389" s="31"/>
      <c r="BT389" s="946"/>
      <c r="BU389" s="946"/>
      <c r="BV389" s="946"/>
      <c r="BW389" s="946"/>
      <c r="BX389" s="946"/>
      <c r="BY389" s="946"/>
      <c r="BZ389" s="31"/>
      <c r="CA389" s="31"/>
      <c r="CB389" s="31"/>
      <c r="CC389" s="31"/>
      <c r="CD389" s="31"/>
      <c r="CE389" s="31"/>
      <c r="CF389" s="31"/>
      <c r="CG389" s="31"/>
      <c r="CH389" s="31"/>
      <c r="CI389" s="31"/>
      <c r="CJ389" s="31"/>
      <c r="CK389" s="31"/>
      <c r="CL389" s="31"/>
      <c r="CM389" s="31"/>
      <c r="CN389" s="31"/>
      <c r="CO389" s="946"/>
      <c r="CP389" s="946"/>
      <c r="CQ389" s="946"/>
      <c r="CR389" s="946"/>
      <c r="CS389" s="946"/>
      <c r="CT389" s="946"/>
      <c r="CU389" s="31"/>
      <c r="CV389" s="31"/>
      <c r="CW389" s="31"/>
      <c r="CX389" s="31"/>
      <c r="CY389" s="31"/>
      <c r="CZ389" s="31"/>
      <c r="DA389" s="31"/>
      <c r="DB389" s="31"/>
      <c r="DC389" s="31"/>
      <c r="DD389" s="31"/>
      <c r="DE389" s="31"/>
      <c r="DF389" s="31"/>
      <c r="DG389" s="31"/>
      <c r="DH389" s="31"/>
      <c r="DI389" s="31"/>
      <c r="DJ389" s="31"/>
      <c r="DK389" s="31"/>
      <c r="DL389" s="31"/>
      <c r="DM389" s="31"/>
      <c r="DN389" s="31"/>
      <c r="DO389" s="31"/>
    </row>
    <row r="390" spans="1:119" x14ac:dyDescent="0.25">
      <c r="F390" s="4">
        <f t="shared" si="194"/>
        <v>0</v>
      </c>
      <c r="G390" s="4">
        <f t="shared" si="200"/>
        <v>0</v>
      </c>
      <c r="H390" s="4">
        <f t="shared" si="201"/>
        <v>0</v>
      </c>
      <c r="I390" s="4">
        <f t="shared" si="202"/>
        <v>0</v>
      </c>
      <c r="O390" s="31"/>
      <c r="P390" s="31"/>
      <c r="Q390" s="31"/>
      <c r="R390" s="31"/>
      <c r="S390" s="31"/>
      <c r="T390" s="31"/>
      <c r="U390" s="31"/>
      <c r="V390" s="31"/>
      <c r="W390" s="31"/>
      <c r="X390" s="31"/>
      <c r="Y390" s="31"/>
      <c r="Z390" s="31"/>
      <c r="AA390" s="31"/>
      <c r="AB390" s="31"/>
      <c r="AC390" s="31"/>
      <c r="AD390" s="842"/>
      <c r="AE390" s="842"/>
      <c r="AF390" s="842"/>
      <c r="AG390" s="842"/>
      <c r="AH390" s="842"/>
      <c r="AI390" s="842"/>
      <c r="AJ390" s="31"/>
      <c r="AK390" s="31"/>
      <c r="AL390" s="31"/>
      <c r="AM390" s="31"/>
      <c r="AN390" s="31"/>
      <c r="AO390" s="31"/>
      <c r="AP390" s="31"/>
      <c r="AQ390" s="31"/>
      <c r="AR390" s="31"/>
      <c r="AS390" s="31"/>
      <c r="AT390" s="31"/>
      <c r="AU390" s="31"/>
      <c r="AV390" s="31"/>
      <c r="AW390" s="31"/>
      <c r="AX390" s="31"/>
      <c r="AY390" s="946"/>
      <c r="AZ390" s="946"/>
      <c r="BA390" s="946"/>
      <c r="BB390" s="946"/>
      <c r="BC390" s="946"/>
      <c r="BD390" s="946"/>
      <c r="BE390" s="31"/>
      <c r="BF390" s="31"/>
      <c r="BG390" s="31"/>
      <c r="BH390" s="31"/>
      <c r="BI390" s="31"/>
      <c r="BJ390" s="31"/>
      <c r="BK390" s="31"/>
      <c r="BL390" s="31"/>
      <c r="BM390" s="31"/>
      <c r="BN390" s="31"/>
      <c r="BO390" s="31"/>
      <c r="BP390" s="31"/>
      <c r="BQ390" s="31"/>
      <c r="BR390" s="31"/>
      <c r="BS390" s="31"/>
      <c r="BT390" s="946"/>
      <c r="BU390" s="946"/>
      <c r="BV390" s="946"/>
      <c r="BW390" s="946"/>
      <c r="BX390" s="946"/>
      <c r="BY390" s="946"/>
      <c r="BZ390" s="31"/>
      <c r="CA390" s="31"/>
      <c r="CB390" s="31"/>
      <c r="CC390" s="31"/>
      <c r="CD390" s="31"/>
      <c r="CE390" s="31"/>
      <c r="CF390" s="31"/>
      <c r="CG390" s="31"/>
      <c r="CH390" s="31"/>
      <c r="CI390" s="31"/>
      <c r="CJ390" s="31"/>
      <c r="CK390" s="31"/>
      <c r="CL390" s="31"/>
      <c r="CM390" s="31"/>
      <c r="CN390" s="31"/>
      <c r="CO390" s="946"/>
      <c r="CP390" s="946"/>
      <c r="CQ390" s="946"/>
      <c r="CR390" s="946"/>
      <c r="CS390" s="946"/>
      <c r="CT390" s="946"/>
      <c r="CU390" s="31"/>
      <c r="CV390" s="31"/>
      <c r="CW390" s="31"/>
      <c r="CX390" s="31"/>
      <c r="CY390" s="31"/>
      <c r="CZ390" s="31"/>
      <c r="DA390" s="31"/>
      <c r="DB390" s="31"/>
      <c r="DC390" s="31"/>
      <c r="DD390" s="31"/>
      <c r="DE390" s="31"/>
      <c r="DF390" s="31"/>
      <c r="DG390" s="31"/>
      <c r="DH390" s="31"/>
      <c r="DI390" s="31"/>
      <c r="DJ390" s="31"/>
      <c r="DK390" s="31"/>
      <c r="DL390" s="31"/>
      <c r="DM390" s="31"/>
      <c r="DN390" s="31"/>
      <c r="DO390" s="31"/>
    </row>
    <row r="391" spans="1:119" x14ac:dyDescent="0.25">
      <c r="F391" s="4">
        <f t="shared" si="194"/>
        <v>0</v>
      </c>
      <c r="G391" s="4">
        <f t="shared" si="200"/>
        <v>0</v>
      </c>
      <c r="H391" s="4">
        <f t="shared" si="201"/>
        <v>0</v>
      </c>
      <c r="I391" s="4">
        <f t="shared" si="202"/>
        <v>0</v>
      </c>
      <c r="O391" s="839" t="str">
        <f>IF(O362&gt;=1,O352,"")</f>
        <v/>
      </c>
      <c r="P391" s="839"/>
      <c r="Q391" s="839"/>
      <c r="R391" s="839"/>
      <c r="S391" s="839"/>
      <c r="T391" s="839"/>
      <c r="U391" s="839"/>
      <c r="V391" s="839"/>
      <c r="W391" s="839"/>
      <c r="X391" s="839"/>
      <c r="Y391" s="839"/>
      <c r="Z391" s="839"/>
      <c r="AA391" s="839"/>
      <c r="AB391" s="839"/>
      <c r="AC391" s="840"/>
      <c r="AD391" s="842"/>
      <c r="AE391" s="842"/>
      <c r="AF391" s="842"/>
      <c r="AG391" s="842"/>
      <c r="AH391" s="842"/>
      <c r="AI391" s="842"/>
      <c r="AJ391" s="839" t="str">
        <f>IF(AJ362&gt;=1,O391,"")</f>
        <v/>
      </c>
      <c r="AK391" s="839"/>
      <c r="AL391" s="839"/>
      <c r="AM391" s="839"/>
      <c r="AN391" s="839"/>
      <c r="AO391" s="839"/>
      <c r="AP391" s="839"/>
      <c r="AQ391" s="839"/>
      <c r="AR391" s="839"/>
      <c r="AS391" s="839"/>
      <c r="AT391" s="839"/>
      <c r="AU391" s="839"/>
      <c r="AV391" s="839"/>
      <c r="AW391" s="839"/>
      <c r="AX391" s="840"/>
      <c r="AY391" s="946"/>
      <c r="AZ391" s="946"/>
      <c r="BA391" s="946"/>
      <c r="BB391" s="946"/>
      <c r="BC391" s="946"/>
      <c r="BD391" s="946"/>
      <c r="BE391" s="839" t="str">
        <f>IF(BE362&gt;=1,AJ391,"")</f>
        <v/>
      </c>
      <c r="BF391" s="839"/>
      <c r="BG391" s="839"/>
      <c r="BH391" s="839"/>
      <c r="BI391" s="839"/>
      <c r="BJ391" s="839"/>
      <c r="BK391" s="839"/>
      <c r="BL391" s="839"/>
      <c r="BM391" s="839"/>
      <c r="BN391" s="839"/>
      <c r="BO391" s="839"/>
      <c r="BP391" s="839"/>
      <c r="BQ391" s="839"/>
      <c r="BR391" s="839"/>
      <c r="BS391" s="840"/>
      <c r="BT391" s="946"/>
      <c r="BU391" s="946"/>
      <c r="BV391" s="946"/>
      <c r="BW391" s="946"/>
      <c r="BX391" s="946"/>
      <c r="BY391" s="946"/>
      <c r="BZ391" s="839" t="str">
        <f>IF(BZ362&gt;=1,BE391,"")</f>
        <v/>
      </c>
      <c r="CA391" s="839"/>
      <c r="CB391" s="839"/>
      <c r="CC391" s="839"/>
      <c r="CD391" s="839"/>
      <c r="CE391" s="839"/>
      <c r="CF391" s="839"/>
      <c r="CG391" s="839"/>
      <c r="CH391" s="839"/>
      <c r="CI391" s="839"/>
      <c r="CJ391" s="839"/>
      <c r="CK391" s="839"/>
      <c r="CL391" s="839"/>
      <c r="CM391" s="839"/>
      <c r="CN391" s="840"/>
      <c r="CO391" s="946"/>
      <c r="CP391" s="946"/>
      <c r="CQ391" s="946"/>
      <c r="CR391" s="946"/>
      <c r="CS391" s="946"/>
      <c r="CT391" s="946"/>
      <c r="CU391" s="31"/>
      <c r="CV391" s="31"/>
      <c r="CW391" s="31"/>
      <c r="CX391" s="31"/>
      <c r="CY391" s="31"/>
      <c r="CZ391" s="31"/>
      <c r="DA391" s="31"/>
      <c r="DB391" s="31"/>
      <c r="DC391" s="31"/>
      <c r="DD391" s="31"/>
      <c r="DE391" s="31"/>
      <c r="DF391" s="31"/>
      <c r="DG391" s="31"/>
      <c r="DH391" s="31"/>
      <c r="DI391" s="31"/>
      <c r="DJ391" s="31"/>
      <c r="DK391" s="31"/>
      <c r="DL391" s="31"/>
      <c r="DM391" s="31"/>
      <c r="DN391" s="31"/>
      <c r="DO391" s="31"/>
    </row>
    <row r="392" spans="1:119" x14ac:dyDescent="0.25">
      <c r="F392" s="4">
        <f t="shared" si="194"/>
        <v>0</v>
      </c>
      <c r="G392" s="4">
        <f t="shared" si="200"/>
        <v>0</v>
      </c>
      <c r="H392" s="4">
        <f t="shared" si="201"/>
        <v>0</v>
      </c>
      <c r="I392" s="4">
        <f t="shared" si="202"/>
        <v>0</v>
      </c>
      <c r="O392" s="839" t="str">
        <f>IF(O362&gt;=1,O353,"")</f>
        <v/>
      </c>
      <c r="P392" s="839"/>
      <c r="Q392" s="839"/>
      <c r="R392" s="839"/>
      <c r="S392" s="839"/>
      <c r="T392" s="839"/>
      <c r="U392" s="839"/>
      <c r="V392" s="839"/>
      <c r="W392" s="839"/>
      <c r="X392" s="839"/>
      <c r="Y392" s="839"/>
      <c r="Z392" s="839"/>
      <c r="AA392" s="839"/>
      <c r="AB392" s="839"/>
      <c r="AC392" s="840"/>
      <c r="AD392" s="842"/>
      <c r="AE392" s="842"/>
      <c r="AF392" s="842"/>
      <c r="AG392" s="842"/>
      <c r="AH392" s="842"/>
      <c r="AI392" s="842"/>
      <c r="AJ392" s="839" t="str">
        <f>IF(AJ362&gt;=1,O392,"")</f>
        <v/>
      </c>
      <c r="AK392" s="839"/>
      <c r="AL392" s="839"/>
      <c r="AM392" s="839"/>
      <c r="AN392" s="839"/>
      <c r="AO392" s="839"/>
      <c r="AP392" s="839"/>
      <c r="AQ392" s="839"/>
      <c r="AR392" s="839"/>
      <c r="AS392" s="839"/>
      <c r="AT392" s="839"/>
      <c r="AU392" s="839"/>
      <c r="AV392" s="839"/>
      <c r="AW392" s="839"/>
      <c r="AX392" s="840"/>
      <c r="AY392" s="946"/>
      <c r="AZ392" s="946"/>
      <c r="BA392" s="946"/>
      <c r="BB392" s="946"/>
      <c r="BC392" s="946"/>
      <c r="BD392" s="946"/>
      <c r="BE392" s="839" t="str">
        <f>IF(BE362&gt;=1,AJ392,"")</f>
        <v/>
      </c>
      <c r="BF392" s="839"/>
      <c r="BG392" s="839"/>
      <c r="BH392" s="839"/>
      <c r="BI392" s="839"/>
      <c r="BJ392" s="839"/>
      <c r="BK392" s="839"/>
      <c r="BL392" s="839"/>
      <c r="BM392" s="839"/>
      <c r="BN392" s="839"/>
      <c r="BO392" s="839"/>
      <c r="BP392" s="839"/>
      <c r="BQ392" s="839"/>
      <c r="BR392" s="839"/>
      <c r="BS392" s="840"/>
      <c r="BT392" s="946"/>
      <c r="BU392" s="946"/>
      <c r="BV392" s="946"/>
      <c r="BW392" s="946"/>
      <c r="BX392" s="946"/>
      <c r="BY392" s="946"/>
      <c r="BZ392" s="839" t="str">
        <f>IF(BZ362&gt;=1,BE392,"")</f>
        <v/>
      </c>
      <c r="CA392" s="839"/>
      <c r="CB392" s="839"/>
      <c r="CC392" s="839"/>
      <c r="CD392" s="839"/>
      <c r="CE392" s="839"/>
      <c r="CF392" s="839"/>
      <c r="CG392" s="839"/>
      <c r="CH392" s="839"/>
      <c r="CI392" s="839"/>
      <c r="CJ392" s="839"/>
      <c r="CK392" s="839"/>
      <c r="CL392" s="839"/>
      <c r="CM392" s="839"/>
      <c r="CN392" s="840"/>
      <c r="CO392" s="946"/>
      <c r="CP392" s="946"/>
      <c r="CQ392" s="946"/>
      <c r="CR392" s="946"/>
      <c r="CS392" s="946"/>
      <c r="CT392" s="946"/>
      <c r="CU392" s="31"/>
      <c r="CV392" s="31"/>
      <c r="CW392" s="31"/>
      <c r="CX392" s="31"/>
      <c r="CY392" s="31"/>
      <c r="CZ392" s="31"/>
      <c r="DA392" s="31"/>
      <c r="DB392" s="31"/>
      <c r="DC392" s="31"/>
      <c r="DD392" s="31"/>
      <c r="DE392" s="31"/>
      <c r="DF392" s="31"/>
      <c r="DG392" s="31"/>
      <c r="DH392" s="31"/>
      <c r="DI392" s="31"/>
      <c r="DJ392" s="31"/>
      <c r="DK392" s="31"/>
      <c r="DL392" s="31"/>
      <c r="DM392" s="31"/>
      <c r="DN392" s="31"/>
      <c r="DO392" s="31"/>
    </row>
    <row r="393" spans="1:119" x14ac:dyDescent="0.25">
      <c r="F393" s="4">
        <f t="shared" si="194"/>
        <v>0</v>
      </c>
      <c r="G393" s="4">
        <f t="shared" si="200"/>
        <v>0</v>
      </c>
      <c r="H393" s="4">
        <f t="shared" si="201"/>
        <v>0</v>
      </c>
      <c r="I393" s="4">
        <f t="shared" si="202"/>
        <v>0</v>
      </c>
      <c r="O393" s="839" t="str">
        <f>IF(O362&gt;=1,O354,"")</f>
        <v/>
      </c>
      <c r="P393" s="839"/>
      <c r="Q393" s="839"/>
      <c r="R393" s="839"/>
      <c r="S393" s="839"/>
      <c r="T393" s="839"/>
      <c r="U393" s="839"/>
      <c r="V393" s="839"/>
      <c r="W393" s="839"/>
      <c r="X393" s="839"/>
      <c r="Y393" s="839"/>
      <c r="Z393" s="839"/>
      <c r="AA393" s="839"/>
      <c r="AB393" s="839"/>
      <c r="AC393" s="840"/>
      <c r="AD393" s="843"/>
      <c r="AE393" s="843"/>
      <c r="AF393" s="843"/>
      <c r="AG393" s="843"/>
      <c r="AH393" s="843"/>
      <c r="AI393" s="843"/>
      <c r="AJ393" s="839" t="str">
        <f>IF(AJ362&gt;=1,O393,"")</f>
        <v/>
      </c>
      <c r="AK393" s="839"/>
      <c r="AL393" s="839"/>
      <c r="AM393" s="839"/>
      <c r="AN393" s="839"/>
      <c r="AO393" s="839"/>
      <c r="AP393" s="839"/>
      <c r="AQ393" s="839"/>
      <c r="AR393" s="839"/>
      <c r="AS393" s="839"/>
      <c r="AT393" s="839"/>
      <c r="AU393" s="839"/>
      <c r="AV393" s="839"/>
      <c r="AW393" s="839"/>
      <c r="AX393" s="840"/>
      <c r="AY393" s="843"/>
      <c r="AZ393" s="843"/>
      <c r="BA393" s="843"/>
      <c r="BB393" s="843"/>
      <c r="BC393" s="843"/>
      <c r="BD393" s="843"/>
      <c r="BE393" s="839" t="str">
        <f>IF(BE362&gt;=1,AJ393,"")</f>
        <v/>
      </c>
      <c r="BF393" s="839"/>
      <c r="BG393" s="839"/>
      <c r="BH393" s="839"/>
      <c r="BI393" s="839"/>
      <c r="BJ393" s="839"/>
      <c r="BK393" s="839"/>
      <c r="BL393" s="839"/>
      <c r="BM393" s="839"/>
      <c r="BN393" s="839"/>
      <c r="BO393" s="839"/>
      <c r="BP393" s="839"/>
      <c r="BQ393" s="839"/>
      <c r="BR393" s="839"/>
      <c r="BS393" s="840"/>
      <c r="BT393" s="843"/>
      <c r="BU393" s="843"/>
      <c r="BV393" s="843"/>
      <c r="BW393" s="843"/>
      <c r="BX393" s="843"/>
      <c r="BY393" s="843"/>
      <c r="BZ393" s="839" t="str">
        <f>IF(BZ362&gt;=1,BE393,"")</f>
        <v/>
      </c>
      <c r="CA393" s="839"/>
      <c r="CB393" s="839"/>
      <c r="CC393" s="839"/>
      <c r="CD393" s="839"/>
      <c r="CE393" s="839"/>
      <c r="CF393" s="839"/>
      <c r="CG393" s="839"/>
      <c r="CH393" s="839"/>
      <c r="CI393" s="839"/>
      <c r="CJ393" s="839"/>
      <c r="CK393" s="839"/>
      <c r="CL393" s="839"/>
      <c r="CM393" s="839"/>
      <c r="CN393" s="840"/>
      <c r="CO393" s="843"/>
      <c r="CP393" s="843"/>
      <c r="CQ393" s="843"/>
      <c r="CR393" s="843"/>
      <c r="CS393" s="843"/>
      <c r="CT393" s="843"/>
      <c r="CU393" s="31"/>
      <c r="CV393" s="31"/>
      <c r="CW393" s="31"/>
      <c r="CX393" s="31"/>
      <c r="CY393" s="31"/>
      <c r="CZ393" s="31"/>
      <c r="DA393" s="31"/>
      <c r="DB393" s="31"/>
      <c r="DC393" s="31"/>
      <c r="DD393" s="31"/>
      <c r="DE393" s="31"/>
      <c r="DF393" s="31"/>
      <c r="DG393" s="31"/>
      <c r="DH393" s="31"/>
      <c r="DI393" s="31"/>
      <c r="DJ393" s="31"/>
      <c r="DK393" s="31"/>
      <c r="DL393" s="31"/>
      <c r="DM393" s="31"/>
      <c r="DN393" s="31"/>
      <c r="DO393" s="31"/>
    </row>
    <row r="394" spans="1:119" ht="18.75" x14ac:dyDescent="0.25">
      <c r="F394" s="4">
        <f t="shared" si="194"/>
        <v>0</v>
      </c>
      <c r="G394" s="4">
        <f t="shared" si="200"/>
        <v>0</v>
      </c>
      <c r="H394" s="4">
        <f t="shared" si="201"/>
        <v>0</v>
      </c>
      <c r="I394" s="4">
        <f t="shared" si="202"/>
        <v>0</v>
      </c>
      <c r="O394" s="244"/>
      <c r="P394" s="244"/>
      <c r="Q394" s="244"/>
      <c r="R394" s="244"/>
      <c r="S394" s="244"/>
      <c r="T394" s="244"/>
      <c r="U394" s="244"/>
      <c r="V394" s="244"/>
      <c r="W394" s="244"/>
      <c r="X394" s="244"/>
      <c r="Y394" s="244"/>
      <c r="Z394" s="244"/>
      <c r="AA394" s="244"/>
      <c r="AB394" s="244"/>
      <c r="AC394" s="244"/>
      <c r="AD394" s="843"/>
      <c r="AE394" s="843"/>
      <c r="AF394" s="843"/>
      <c r="AG394" s="843"/>
      <c r="AH394" s="843"/>
      <c r="AI394" s="843"/>
      <c r="AJ394" s="244"/>
      <c r="AK394" s="244"/>
      <c r="AL394" s="244"/>
      <c r="AM394" s="244"/>
      <c r="AN394" s="244"/>
      <c r="AO394" s="244"/>
      <c r="AP394" s="244"/>
      <c r="AQ394" s="244"/>
      <c r="AR394" s="244"/>
      <c r="AS394" s="244"/>
      <c r="AT394" s="244"/>
      <c r="AU394" s="244"/>
      <c r="AV394" s="244"/>
      <c r="AW394" s="244"/>
      <c r="AX394" s="244"/>
      <c r="AY394" s="843"/>
      <c r="AZ394" s="843"/>
      <c r="BA394" s="843"/>
      <c r="BB394" s="843"/>
      <c r="BC394" s="843"/>
      <c r="BD394" s="843"/>
      <c r="BE394" s="244"/>
      <c r="BF394" s="244"/>
      <c r="BG394" s="244"/>
      <c r="BH394" s="244"/>
      <c r="BI394" s="244"/>
      <c r="BJ394" s="244"/>
      <c r="BK394" s="244"/>
      <c r="BL394" s="244"/>
      <c r="BM394" s="244"/>
      <c r="BN394" s="244"/>
      <c r="BO394" s="244"/>
      <c r="BP394" s="244"/>
      <c r="BQ394" s="244"/>
      <c r="BR394" s="244"/>
      <c r="BS394" s="244"/>
      <c r="BT394" s="843"/>
      <c r="BU394" s="843"/>
      <c r="BV394" s="843"/>
      <c r="BW394" s="843"/>
      <c r="BX394" s="843"/>
      <c r="BY394" s="843"/>
      <c r="BZ394" s="244"/>
      <c r="CA394" s="244"/>
      <c r="CB394" s="244"/>
      <c r="CC394" s="244"/>
      <c r="CD394" s="244"/>
      <c r="CE394" s="244"/>
      <c r="CF394" s="244"/>
      <c r="CG394" s="244"/>
      <c r="CH394" s="244"/>
      <c r="CI394" s="244"/>
      <c r="CJ394" s="244"/>
      <c r="CK394" s="244"/>
      <c r="CL394" s="244"/>
      <c r="CM394" s="244"/>
      <c r="CN394" s="244"/>
      <c r="CO394" s="843"/>
      <c r="CP394" s="843"/>
      <c r="CQ394" s="843"/>
      <c r="CR394" s="843"/>
      <c r="CS394" s="843"/>
      <c r="CT394" s="843"/>
      <c r="CU394" s="31"/>
      <c r="CV394" s="31"/>
      <c r="CW394" s="31"/>
      <c r="CX394" s="31"/>
      <c r="CY394" s="31"/>
      <c r="CZ394" s="31"/>
      <c r="DA394" s="31"/>
      <c r="DB394" s="31"/>
      <c r="DC394" s="31"/>
      <c r="DD394" s="31"/>
      <c r="DE394" s="31"/>
      <c r="DF394" s="31"/>
      <c r="DG394" s="31"/>
      <c r="DH394" s="31"/>
      <c r="DI394" s="31"/>
      <c r="DJ394" s="31"/>
      <c r="DK394" s="31"/>
      <c r="DL394" s="31"/>
      <c r="DM394" s="31"/>
      <c r="DN394" s="31"/>
      <c r="DO394" s="31"/>
    </row>
  </sheetData>
  <sheetProtection password="CD8E" sheet="1" objects="1" scenarios="1"/>
  <mergeCells count="7566">
    <mergeCell ref="CU115:CW116"/>
    <mergeCell ref="CX115:CZ116"/>
    <mergeCell ref="DA115:DC116"/>
    <mergeCell ref="DD115:DF116"/>
    <mergeCell ref="DG115:DI116"/>
    <mergeCell ref="DJ115:DL116"/>
    <mergeCell ref="DM115:DO116"/>
    <mergeCell ref="DH10:DO10"/>
    <mergeCell ref="DE10:DG10"/>
    <mergeCell ref="DE49:DG49"/>
    <mergeCell ref="DH49:DO49"/>
    <mergeCell ref="DE88:DG88"/>
    <mergeCell ref="DH88:DO88"/>
    <mergeCell ref="CU76:CW77"/>
    <mergeCell ref="CX76:CZ77"/>
    <mergeCell ref="DA76:DC77"/>
    <mergeCell ref="DD76:DF77"/>
    <mergeCell ref="DG76:DI77"/>
    <mergeCell ref="DJ76:DL77"/>
    <mergeCell ref="DM76:DO77"/>
    <mergeCell ref="CU37:CW38"/>
    <mergeCell ref="CX37:CZ38"/>
    <mergeCell ref="DA37:DC38"/>
    <mergeCell ref="DD37:DF38"/>
    <mergeCell ref="DG37:DI38"/>
    <mergeCell ref="DJ37:DL38"/>
    <mergeCell ref="DM37:DO38"/>
    <mergeCell ref="DM112:DO112"/>
    <mergeCell ref="DG111:DI111"/>
    <mergeCell ref="DJ111:DL111"/>
    <mergeCell ref="DM111:DO111"/>
    <mergeCell ref="DA109:DC109"/>
    <mergeCell ref="CO393:CQ394"/>
    <mergeCell ref="CR393:CT394"/>
    <mergeCell ref="V130:Z132"/>
    <mergeCell ref="V169:Z171"/>
    <mergeCell ref="V208:Z210"/>
    <mergeCell ref="V247:Z249"/>
    <mergeCell ref="V286:Z288"/>
    <mergeCell ref="V325:Z327"/>
    <mergeCell ref="V364:Z366"/>
    <mergeCell ref="O391:AC391"/>
    <mergeCell ref="O392:AC392"/>
    <mergeCell ref="O393:AC393"/>
    <mergeCell ref="AD393:AF394"/>
    <mergeCell ref="AG393:AI394"/>
    <mergeCell ref="AY393:BA394"/>
    <mergeCell ref="BB393:BD394"/>
    <mergeCell ref="BT393:BV394"/>
    <mergeCell ref="BW393:BY394"/>
    <mergeCell ref="BI385:BL385"/>
    <mergeCell ref="P385:R385"/>
    <mergeCell ref="S385:U385"/>
    <mergeCell ref="V385:X385"/>
    <mergeCell ref="Y385:Z385"/>
    <mergeCell ref="AA385:AC385"/>
    <mergeCell ref="AD385:AF385"/>
    <mergeCell ref="AG385:AI385"/>
    <mergeCell ref="AK385:AM385"/>
    <mergeCell ref="AN385:AP385"/>
    <mergeCell ref="CP384:CR384"/>
    <mergeCell ref="CS384:CT384"/>
    <mergeCell ref="P384:R384"/>
    <mergeCell ref="S384:U384"/>
    <mergeCell ref="AD388:AF392"/>
    <mergeCell ref="AG388:AI392"/>
    <mergeCell ref="AY388:BA392"/>
    <mergeCell ref="BB388:BD392"/>
    <mergeCell ref="BT388:BV392"/>
    <mergeCell ref="BW388:BY392"/>
    <mergeCell ref="CO388:CQ392"/>
    <mergeCell ref="CR388:CT392"/>
    <mergeCell ref="CG387:CJ387"/>
    <mergeCell ref="CM387:CO387"/>
    <mergeCell ref="CP387:CR387"/>
    <mergeCell ref="CS387:CT387"/>
    <mergeCell ref="P387:R387"/>
    <mergeCell ref="S387:U387"/>
    <mergeCell ref="V387:X387"/>
    <mergeCell ref="Y387:Z387"/>
    <mergeCell ref="AA387:AC387"/>
    <mergeCell ref="AD387:AF387"/>
    <mergeCell ref="AG387:AI387"/>
    <mergeCell ref="AK387:AM387"/>
    <mergeCell ref="AN387:AP387"/>
    <mergeCell ref="AR387:AS387"/>
    <mergeCell ref="AT387:AV387"/>
    <mergeCell ref="AW387:AX387"/>
    <mergeCell ref="AY387:BA387"/>
    <mergeCell ref="BB387:BD387"/>
    <mergeCell ref="BF387:BH387"/>
    <mergeCell ref="BI387:BL387"/>
    <mergeCell ref="BM387:BN387"/>
    <mergeCell ref="BO387:BP387"/>
    <mergeCell ref="BQ387:BS387"/>
    <mergeCell ref="BT387:BV387"/>
    <mergeCell ref="BW387:BY387"/>
    <mergeCell ref="CA387:CC387"/>
    <mergeCell ref="CD387:CF387"/>
    <mergeCell ref="CM386:CO386"/>
    <mergeCell ref="CP386:CR386"/>
    <mergeCell ref="CS386:CT386"/>
    <mergeCell ref="BM386:BN386"/>
    <mergeCell ref="BO386:BP386"/>
    <mergeCell ref="BQ386:BS386"/>
    <mergeCell ref="BT386:BV386"/>
    <mergeCell ref="BW386:BY386"/>
    <mergeCell ref="CA386:CC386"/>
    <mergeCell ref="CD386:CF386"/>
    <mergeCell ref="CG386:CJ386"/>
    <mergeCell ref="CS385:CT385"/>
    <mergeCell ref="BM385:BN385"/>
    <mergeCell ref="BO385:BP385"/>
    <mergeCell ref="BT385:BV385"/>
    <mergeCell ref="BW385:BY385"/>
    <mergeCell ref="CA385:CC385"/>
    <mergeCell ref="CD385:CF385"/>
    <mergeCell ref="CG385:CJ385"/>
    <mergeCell ref="CM385:CO385"/>
    <mergeCell ref="CP385:CR385"/>
    <mergeCell ref="P386:R386"/>
    <mergeCell ref="S386:U386"/>
    <mergeCell ref="V386:X386"/>
    <mergeCell ref="Y386:Z386"/>
    <mergeCell ref="AA386:AC386"/>
    <mergeCell ref="AD386:AF386"/>
    <mergeCell ref="AG386:AI386"/>
    <mergeCell ref="AK386:AM386"/>
    <mergeCell ref="AN386:AP386"/>
    <mergeCell ref="AR386:AS386"/>
    <mergeCell ref="AT386:AV386"/>
    <mergeCell ref="AW386:AX386"/>
    <mergeCell ref="AY386:BA386"/>
    <mergeCell ref="BB386:BD386"/>
    <mergeCell ref="BF386:BH386"/>
    <mergeCell ref="BI386:BL386"/>
    <mergeCell ref="BQ385:BS385"/>
    <mergeCell ref="AR385:AS385"/>
    <mergeCell ref="AT385:AV385"/>
    <mergeCell ref="AW385:AX385"/>
    <mergeCell ref="AY385:BA385"/>
    <mergeCell ref="BB385:BD385"/>
    <mergeCell ref="BF385:BH385"/>
    <mergeCell ref="CA384:CC384"/>
    <mergeCell ref="CD384:CF384"/>
    <mergeCell ref="CG384:CJ384"/>
    <mergeCell ref="CM384:CO384"/>
    <mergeCell ref="CA383:CC383"/>
    <mergeCell ref="CD383:CF383"/>
    <mergeCell ref="CG383:CJ383"/>
    <mergeCell ref="CM383:CO383"/>
    <mergeCell ref="CP383:CR383"/>
    <mergeCell ref="CS383:CT383"/>
    <mergeCell ref="BO383:BP383"/>
    <mergeCell ref="BQ383:BS383"/>
    <mergeCell ref="CA382:CC382"/>
    <mergeCell ref="CD382:CF382"/>
    <mergeCell ref="CG382:CJ382"/>
    <mergeCell ref="CM382:CO382"/>
    <mergeCell ref="CP382:CR382"/>
    <mergeCell ref="CS382:CT382"/>
    <mergeCell ref="BO382:BP382"/>
    <mergeCell ref="BQ382:BS382"/>
    <mergeCell ref="BT382:BV382"/>
    <mergeCell ref="BW382:BY382"/>
    <mergeCell ref="V384:X384"/>
    <mergeCell ref="Y384:Z384"/>
    <mergeCell ref="AA384:AC384"/>
    <mergeCell ref="AD384:AF384"/>
    <mergeCell ref="AG384:AI384"/>
    <mergeCell ref="AK384:AM384"/>
    <mergeCell ref="AN384:AP384"/>
    <mergeCell ref="AR384:AS384"/>
    <mergeCell ref="AT384:AV384"/>
    <mergeCell ref="AW384:AX384"/>
    <mergeCell ref="AY384:BA384"/>
    <mergeCell ref="BB384:BD384"/>
    <mergeCell ref="BF384:BH384"/>
    <mergeCell ref="BI384:BL384"/>
    <mergeCell ref="BM384:BN384"/>
    <mergeCell ref="BT383:BV383"/>
    <mergeCell ref="BW383:BY383"/>
    <mergeCell ref="BO384:BP384"/>
    <mergeCell ref="BQ384:BS384"/>
    <mergeCell ref="BT384:BV384"/>
    <mergeCell ref="BW384:BY384"/>
    <mergeCell ref="BO381:BP381"/>
    <mergeCell ref="BQ381:BS381"/>
    <mergeCell ref="BT381:BV381"/>
    <mergeCell ref="BW381:BY381"/>
    <mergeCell ref="CA381:CC381"/>
    <mergeCell ref="CD381:CF381"/>
    <mergeCell ref="P383:R383"/>
    <mergeCell ref="S383:U383"/>
    <mergeCell ref="V383:X383"/>
    <mergeCell ref="Y383:Z383"/>
    <mergeCell ref="AA383:AC383"/>
    <mergeCell ref="AD383:AF383"/>
    <mergeCell ref="AG383:AI383"/>
    <mergeCell ref="AK383:AM383"/>
    <mergeCell ref="AN383:AP383"/>
    <mergeCell ref="AR383:AS383"/>
    <mergeCell ref="AT383:AV383"/>
    <mergeCell ref="AW383:AX383"/>
    <mergeCell ref="AY383:BA383"/>
    <mergeCell ref="BB383:BD383"/>
    <mergeCell ref="BF383:BH383"/>
    <mergeCell ref="BI383:BL383"/>
    <mergeCell ref="BM383:BN383"/>
    <mergeCell ref="P382:R382"/>
    <mergeCell ref="S382:U382"/>
    <mergeCell ref="V382:X382"/>
    <mergeCell ref="Y382:Z382"/>
    <mergeCell ref="AA382:AC382"/>
    <mergeCell ref="AD382:AF382"/>
    <mergeCell ref="AG382:AI382"/>
    <mergeCell ref="AK382:AM382"/>
    <mergeCell ref="AN382:AP382"/>
    <mergeCell ref="AR382:AS382"/>
    <mergeCell ref="AT382:AV382"/>
    <mergeCell ref="AW382:AX382"/>
    <mergeCell ref="AY382:BA382"/>
    <mergeCell ref="BB382:BD382"/>
    <mergeCell ref="BF382:BH382"/>
    <mergeCell ref="BI382:BL382"/>
    <mergeCell ref="BM382:BN382"/>
    <mergeCell ref="CM380:CO380"/>
    <mergeCell ref="CP380:CR380"/>
    <mergeCell ref="CS380:CT380"/>
    <mergeCell ref="P381:R381"/>
    <mergeCell ref="S381:U381"/>
    <mergeCell ref="V381:X381"/>
    <mergeCell ref="Y381:Z381"/>
    <mergeCell ref="AA381:AC381"/>
    <mergeCell ref="AD381:AF381"/>
    <mergeCell ref="AG381:AI381"/>
    <mergeCell ref="AK381:AM381"/>
    <mergeCell ref="AN381:AP381"/>
    <mergeCell ref="AR381:AS381"/>
    <mergeCell ref="AT381:AV381"/>
    <mergeCell ref="AW381:AX381"/>
    <mergeCell ref="AY381:BA381"/>
    <mergeCell ref="BB381:BD381"/>
    <mergeCell ref="BF381:BH381"/>
    <mergeCell ref="BI381:BL381"/>
    <mergeCell ref="BM381:BN381"/>
    <mergeCell ref="BM380:BN380"/>
    <mergeCell ref="BO380:BP380"/>
    <mergeCell ref="BQ380:BS380"/>
    <mergeCell ref="BT380:BV380"/>
    <mergeCell ref="BW380:BY380"/>
    <mergeCell ref="CA380:CC380"/>
    <mergeCell ref="CD380:CF380"/>
    <mergeCell ref="CG380:CJ380"/>
    <mergeCell ref="CG381:CJ381"/>
    <mergeCell ref="CM381:CO381"/>
    <mergeCell ref="CP381:CR381"/>
    <mergeCell ref="CS381:CT381"/>
    <mergeCell ref="CS379:CT379"/>
    <mergeCell ref="BT379:BV379"/>
    <mergeCell ref="BW379:BY379"/>
    <mergeCell ref="CA379:CC379"/>
    <mergeCell ref="CD379:CF379"/>
    <mergeCell ref="CG379:CJ379"/>
    <mergeCell ref="CM379:CO379"/>
    <mergeCell ref="CP379:CR379"/>
    <mergeCell ref="P380:R380"/>
    <mergeCell ref="S380:U380"/>
    <mergeCell ref="V380:X380"/>
    <mergeCell ref="Y380:Z380"/>
    <mergeCell ref="AA380:AC380"/>
    <mergeCell ref="AD380:AF380"/>
    <mergeCell ref="AG380:AI380"/>
    <mergeCell ref="AK380:AM380"/>
    <mergeCell ref="AN380:AP380"/>
    <mergeCell ref="AR380:AS380"/>
    <mergeCell ref="AT380:AV380"/>
    <mergeCell ref="AW380:AX380"/>
    <mergeCell ref="AY380:BA380"/>
    <mergeCell ref="BB380:BD380"/>
    <mergeCell ref="BF380:BH380"/>
    <mergeCell ref="BI380:BL380"/>
    <mergeCell ref="BQ379:BS379"/>
    <mergeCell ref="AR379:AS379"/>
    <mergeCell ref="AT379:AV379"/>
    <mergeCell ref="AW379:AX379"/>
    <mergeCell ref="AY379:BA379"/>
    <mergeCell ref="BB379:BD379"/>
    <mergeCell ref="BF379:BH379"/>
    <mergeCell ref="BI379:BL379"/>
    <mergeCell ref="BM379:BN379"/>
    <mergeCell ref="BO379:BP379"/>
    <mergeCell ref="P379:R379"/>
    <mergeCell ref="S379:U379"/>
    <mergeCell ref="V379:X379"/>
    <mergeCell ref="Y379:Z379"/>
    <mergeCell ref="AA379:AC379"/>
    <mergeCell ref="AD379:AF379"/>
    <mergeCell ref="CD377:CF377"/>
    <mergeCell ref="CG377:CJ377"/>
    <mergeCell ref="CM377:CO377"/>
    <mergeCell ref="CP377:CR377"/>
    <mergeCell ref="CS377:CT377"/>
    <mergeCell ref="AG379:AI379"/>
    <mergeCell ref="AK379:AM379"/>
    <mergeCell ref="AN379:AP379"/>
    <mergeCell ref="CP378:CR378"/>
    <mergeCell ref="CS378:CT378"/>
    <mergeCell ref="P378:R378"/>
    <mergeCell ref="S378:U378"/>
    <mergeCell ref="V378:X378"/>
    <mergeCell ref="Y378:Z378"/>
    <mergeCell ref="AA378:AC378"/>
    <mergeCell ref="AD378:AF378"/>
    <mergeCell ref="AG378:AI378"/>
    <mergeCell ref="AK378:AM378"/>
    <mergeCell ref="AN378:AP378"/>
    <mergeCell ref="AR378:AS378"/>
    <mergeCell ref="AT378:AV378"/>
    <mergeCell ref="AW378:AX378"/>
    <mergeCell ref="AY378:BA378"/>
    <mergeCell ref="BB378:BD378"/>
    <mergeCell ref="BF378:BH378"/>
    <mergeCell ref="BI378:BL378"/>
    <mergeCell ref="BM378:BN378"/>
    <mergeCell ref="BO377:BP377"/>
    <mergeCell ref="BQ377:BS377"/>
    <mergeCell ref="CA376:CC376"/>
    <mergeCell ref="CD376:CF376"/>
    <mergeCell ref="CG376:CJ376"/>
    <mergeCell ref="CM376:CO376"/>
    <mergeCell ref="CP376:CR376"/>
    <mergeCell ref="CS376:CT376"/>
    <mergeCell ref="BO378:BP378"/>
    <mergeCell ref="BQ378:BS378"/>
    <mergeCell ref="BT378:BV378"/>
    <mergeCell ref="BW378:BY378"/>
    <mergeCell ref="CA378:CC378"/>
    <mergeCell ref="CD378:CF378"/>
    <mergeCell ref="CG378:CJ378"/>
    <mergeCell ref="CM378:CO378"/>
    <mergeCell ref="BT377:BV377"/>
    <mergeCell ref="BW377:BY377"/>
    <mergeCell ref="CA377:CC377"/>
    <mergeCell ref="BO376:BP376"/>
    <mergeCell ref="BQ376:BS376"/>
    <mergeCell ref="BT376:BV376"/>
    <mergeCell ref="BW376:BY376"/>
    <mergeCell ref="BO375:BP375"/>
    <mergeCell ref="BQ375:BS375"/>
    <mergeCell ref="BT375:BV375"/>
    <mergeCell ref="BW375:BY375"/>
    <mergeCell ref="CA375:CC375"/>
    <mergeCell ref="CD375:CF375"/>
    <mergeCell ref="P377:R377"/>
    <mergeCell ref="S377:U377"/>
    <mergeCell ref="V377:X377"/>
    <mergeCell ref="Y377:Z377"/>
    <mergeCell ref="AA377:AC377"/>
    <mergeCell ref="AD377:AF377"/>
    <mergeCell ref="AG377:AI377"/>
    <mergeCell ref="AK377:AM377"/>
    <mergeCell ref="AN377:AP377"/>
    <mergeCell ref="AR377:AS377"/>
    <mergeCell ref="AT377:AV377"/>
    <mergeCell ref="AW377:AX377"/>
    <mergeCell ref="AY377:BA377"/>
    <mergeCell ref="BB377:BD377"/>
    <mergeCell ref="BF377:BH377"/>
    <mergeCell ref="BI377:BL377"/>
    <mergeCell ref="BM377:BN377"/>
    <mergeCell ref="P376:R376"/>
    <mergeCell ref="S376:U376"/>
    <mergeCell ref="V376:X376"/>
    <mergeCell ref="Y376:Z376"/>
    <mergeCell ref="AA376:AC376"/>
    <mergeCell ref="AD376:AF376"/>
    <mergeCell ref="AG376:AI376"/>
    <mergeCell ref="AK376:AM376"/>
    <mergeCell ref="AN376:AP376"/>
    <mergeCell ref="AR376:AS376"/>
    <mergeCell ref="AT376:AV376"/>
    <mergeCell ref="AW376:AX376"/>
    <mergeCell ref="AY376:BA376"/>
    <mergeCell ref="BB376:BD376"/>
    <mergeCell ref="BF376:BH376"/>
    <mergeCell ref="BI376:BL376"/>
    <mergeCell ref="BM376:BN376"/>
    <mergeCell ref="CM374:CO374"/>
    <mergeCell ref="CP374:CR374"/>
    <mergeCell ref="CS374:CT374"/>
    <mergeCell ref="P375:R375"/>
    <mergeCell ref="S375:U375"/>
    <mergeCell ref="V375:X375"/>
    <mergeCell ref="Y375:Z375"/>
    <mergeCell ref="AA375:AC375"/>
    <mergeCell ref="AD375:AF375"/>
    <mergeCell ref="AG375:AI375"/>
    <mergeCell ref="AK375:AM375"/>
    <mergeCell ref="AN375:AP375"/>
    <mergeCell ref="AR375:AS375"/>
    <mergeCell ref="AT375:AV375"/>
    <mergeCell ref="AW375:AX375"/>
    <mergeCell ref="AY375:BA375"/>
    <mergeCell ref="BB375:BD375"/>
    <mergeCell ref="BF375:BH375"/>
    <mergeCell ref="BI375:BL375"/>
    <mergeCell ref="BM375:BN375"/>
    <mergeCell ref="BM374:BN374"/>
    <mergeCell ref="BO374:BP374"/>
    <mergeCell ref="BQ374:BS374"/>
    <mergeCell ref="BT374:BV374"/>
    <mergeCell ref="BW374:BY374"/>
    <mergeCell ref="CA374:CC374"/>
    <mergeCell ref="CD374:CF374"/>
    <mergeCell ref="CG374:CJ374"/>
    <mergeCell ref="CG375:CJ375"/>
    <mergeCell ref="CM375:CO375"/>
    <mergeCell ref="CP375:CR375"/>
    <mergeCell ref="CS375:CT375"/>
    <mergeCell ref="CS373:CT373"/>
    <mergeCell ref="BT373:BV373"/>
    <mergeCell ref="BW373:BY373"/>
    <mergeCell ref="CA373:CC373"/>
    <mergeCell ref="CD373:CF373"/>
    <mergeCell ref="CG373:CJ373"/>
    <mergeCell ref="CM373:CO373"/>
    <mergeCell ref="CP373:CR373"/>
    <mergeCell ref="P374:R374"/>
    <mergeCell ref="S374:U374"/>
    <mergeCell ref="V374:X374"/>
    <mergeCell ref="Y374:Z374"/>
    <mergeCell ref="AA374:AC374"/>
    <mergeCell ref="AD374:AF374"/>
    <mergeCell ref="AG374:AI374"/>
    <mergeCell ref="AK374:AM374"/>
    <mergeCell ref="AN374:AP374"/>
    <mergeCell ref="AR374:AS374"/>
    <mergeCell ref="AT374:AV374"/>
    <mergeCell ref="AW374:AX374"/>
    <mergeCell ref="AY374:BA374"/>
    <mergeCell ref="BB374:BD374"/>
    <mergeCell ref="BF374:BH374"/>
    <mergeCell ref="BI374:BL374"/>
    <mergeCell ref="BQ373:BS373"/>
    <mergeCell ref="AR373:AS373"/>
    <mergeCell ref="AT373:AV373"/>
    <mergeCell ref="AW373:AX373"/>
    <mergeCell ref="AY373:BA373"/>
    <mergeCell ref="BB373:BD373"/>
    <mergeCell ref="BF373:BH373"/>
    <mergeCell ref="BI373:BL373"/>
    <mergeCell ref="BM373:BN373"/>
    <mergeCell ref="BO373:BP373"/>
    <mergeCell ref="P373:R373"/>
    <mergeCell ref="S373:U373"/>
    <mergeCell ref="V373:X373"/>
    <mergeCell ref="Y373:Z373"/>
    <mergeCell ref="AA373:AC373"/>
    <mergeCell ref="AD373:AF373"/>
    <mergeCell ref="AG373:AI373"/>
    <mergeCell ref="AK373:AM373"/>
    <mergeCell ref="AN373:AP373"/>
    <mergeCell ref="CP372:CR372"/>
    <mergeCell ref="CS372:CT372"/>
    <mergeCell ref="BO372:BP372"/>
    <mergeCell ref="BQ372:BS372"/>
    <mergeCell ref="BT372:BV372"/>
    <mergeCell ref="BW372:BY372"/>
    <mergeCell ref="CA372:CC372"/>
    <mergeCell ref="CD372:CF372"/>
    <mergeCell ref="CG372:CJ372"/>
    <mergeCell ref="CM372:CO372"/>
    <mergeCell ref="P372:R372"/>
    <mergeCell ref="S372:U372"/>
    <mergeCell ref="V372:X372"/>
    <mergeCell ref="Y372:Z372"/>
    <mergeCell ref="AA372:AC372"/>
    <mergeCell ref="AD372:AF372"/>
    <mergeCell ref="AG372:AI372"/>
    <mergeCell ref="AK372:AM372"/>
    <mergeCell ref="AN372:AP372"/>
    <mergeCell ref="AR372:AS372"/>
    <mergeCell ref="AT372:AV372"/>
    <mergeCell ref="AW372:AX372"/>
    <mergeCell ref="AY372:BA372"/>
    <mergeCell ref="BB372:BD372"/>
    <mergeCell ref="BF372:BH372"/>
    <mergeCell ref="BI372:BL372"/>
    <mergeCell ref="BM372:BN372"/>
    <mergeCell ref="BT371:BV371"/>
    <mergeCell ref="BW371:BY371"/>
    <mergeCell ref="CA371:CC371"/>
    <mergeCell ref="CD371:CF371"/>
    <mergeCell ref="CG371:CJ371"/>
    <mergeCell ref="CM371:CO371"/>
    <mergeCell ref="CP371:CR371"/>
    <mergeCell ref="CS371:CT371"/>
    <mergeCell ref="P371:R371"/>
    <mergeCell ref="S371:U371"/>
    <mergeCell ref="V371:X371"/>
    <mergeCell ref="Y371:Z371"/>
    <mergeCell ref="AA371:AC371"/>
    <mergeCell ref="AD371:AF371"/>
    <mergeCell ref="AG371:AI371"/>
    <mergeCell ref="AK371:AM371"/>
    <mergeCell ref="AN371:AP371"/>
    <mergeCell ref="AR371:AS371"/>
    <mergeCell ref="AT371:AV371"/>
    <mergeCell ref="AW371:AX371"/>
    <mergeCell ref="AY371:BA371"/>
    <mergeCell ref="BB371:BD371"/>
    <mergeCell ref="BF371:BH371"/>
    <mergeCell ref="BI371:BL371"/>
    <mergeCell ref="BM371:BN371"/>
    <mergeCell ref="BO371:BP371"/>
    <mergeCell ref="BQ371:BS371"/>
    <mergeCell ref="CA370:CC370"/>
    <mergeCell ref="CD370:CF370"/>
    <mergeCell ref="CG370:CJ370"/>
    <mergeCell ref="CM370:CO370"/>
    <mergeCell ref="CP370:CR370"/>
    <mergeCell ref="CS370:CT370"/>
    <mergeCell ref="P370:R370"/>
    <mergeCell ref="S370:U370"/>
    <mergeCell ref="V370:X370"/>
    <mergeCell ref="Y370:Z370"/>
    <mergeCell ref="AA370:AC370"/>
    <mergeCell ref="AD370:AF370"/>
    <mergeCell ref="AG370:AI370"/>
    <mergeCell ref="AK370:AM370"/>
    <mergeCell ref="AN370:AP370"/>
    <mergeCell ref="AR370:AS370"/>
    <mergeCell ref="AT370:AV370"/>
    <mergeCell ref="AW370:AX370"/>
    <mergeCell ref="AY370:BA370"/>
    <mergeCell ref="BB370:BD370"/>
    <mergeCell ref="BF370:BH370"/>
    <mergeCell ref="BI370:BL370"/>
    <mergeCell ref="BM370:BN370"/>
    <mergeCell ref="BO370:BP370"/>
    <mergeCell ref="BQ370:BS370"/>
    <mergeCell ref="BT370:BV370"/>
    <mergeCell ref="BW370:BY370"/>
    <mergeCell ref="CG369:CJ369"/>
    <mergeCell ref="CM369:CO369"/>
    <mergeCell ref="CP369:CR369"/>
    <mergeCell ref="CS369:CT369"/>
    <mergeCell ref="P369:R369"/>
    <mergeCell ref="S369:U369"/>
    <mergeCell ref="V369:X369"/>
    <mergeCell ref="Y369:Z369"/>
    <mergeCell ref="AA369:AC369"/>
    <mergeCell ref="AD369:AF369"/>
    <mergeCell ref="AG369:AI369"/>
    <mergeCell ref="AK369:AM369"/>
    <mergeCell ref="AN369:AP369"/>
    <mergeCell ref="AR369:AS369"/>
    <mergeCell ref="AT369:AV369"/>
    <mergeCell ref="AW369:AX369"/>
    <mergeCell ref="AY369:BA369"/>
    <mergeCell ref="BB369:BD369"/>
    <mergeCell ref="BF369:BH369"/>
    <mergeCell ref="BI369:BL369"/>
    <mergeCell ref="BM369:BN369"/>
    <mergeCell ref="BO369:BP369"/>
    <mergeCell ref="BQ369:BS369"/>
    <mergeCell ref="BT369:BV369"/>
    <mergeCell ref="BW369:BY369"/>
    <mergeCell ref="CA369:CC369"/>
    <mergeCell ref="CD369:CF369"/>
    <mergeCell ref="CM368:CO368"/>
    <mergeCell ref="CP368:CR368"/>
    <mergeCell ref="CS368:CT368"/>
    <mergeCell ref="P368:R368"/>
    <mergeCell ref="S368:U368"/>
    <mergeCell ref="V368:X368"/>
    <mergeCell ref="CM367:CO367"/>
    <mergeCell ref="CP367:CR367"/>
    <mergeCell ref="BM368:BN368"/>
    <mergeCell ref="BO368:BP368"/>
    <mergeCell ref="BQ368:BS368"/>
    <mergeCell ref="BT368:BV368"/>
    <mergeCell ref="BW368:BY368"/>
    <mergeCell ref="CA368:CC368"/>
    <mergeCell ref="CD368:CF368"/>
    <mergeCell ref="CG368:CJ368"/>
    <mergeCell ref="CS367:CT367"/>
    <mergeCell ref="BO367:BP367"/>
    <mergeCell ref="Y368:Z368"/>
    <mergeCell ref="AA368:AC368"/>
    <mergeCell ref="AD368:AF368"/>
    <mergeCell ref="AG368:AI368"/>
    <mergeCell ref="AK368:AM368"/>
    <mergeCell ref="AN368:AP368"/>
    <mergeCell ref="AR368:AS368"/>
    <mergeCell ref="AT368:AV368"/>
    <mergeCell ref="AW368:AX368"/>
    <mergeCell ref="AY368:BA368"/>
    <mergeCell ref="BB368:BD368"/>
    <mergeCell ref="BF368:BH368"/>
    <mergeCell ref="BI368:BL368"/>
    <mergeCell ref="BQ367:BS367"/>
    <mergeCell ref="P367:R367"/>
    <mergeCell ref="S367:U367"/>
    <mergeCell ref="V367:Z367"/>
    <mergeCell ref="AA367:AC367"/>
    <mergeCell ref="AD367:AF367"/>
    <mergeCell ref="AG367:AI367"/>
    <mergeCell ref="AK367:AM367"/>
    <mergeCell ref="AN367:AP367"/>
    <mergeCell ref="AR367:AS367"/>
    <mergeCell ref="AT367:AV367"/>
    <mergeCell ref="AW367:AX367"/>
    <mergeCell ref="AY367:BA367"/>
    <mergeCell ref="BB367:BD367"/>
    <mergeCell ref="BF367:BH367"/>
    <mergeCell ref="BI367:BL367"/>
    <mergeCell ref="BM367:BN367"/>
    <mergeCell ref="BQ364:BS366"/>
    <mergeCell ref="BZ364:BZ366"/>
    <mergeCell ref="CA364:CC366"/>
    <mergeCell ref="CD364:CF366"/>
    <mergeCell ref="CG364:CR364"/>
    <mergeCell ref="CS364:CT366"/>
    <mergeCell ref="BT367:BV367"/>
    <mergeCell ref="BW367:BY367"/>
    <mergeCell ref="CA367:CC367"/>
    <mergeCell ref="CD367:CF367"/>
    <mergeCell ref="AG364:AI366"/>
    <mergeCell ref="AJ364:AJ366"/>
    <mergeCell ref="AK364:AM366"/>
    <mergeCell ref="AN364:AP366"/>
    <mergeCell ref="AQ364:AV364"/>
    <mergeCell ref="AW364:AX366"/>
    <mergeCell ref="AY364:BA366"/>
    <mergeCell ref="BB364:BD366"/>
    <mergeCell ref="BE364:BE366"/>
    <mergeCell ref="BF364:BH366"/>
    <mergeCell ref="BI364:BL366"/>
    <mergeCell ref="BM364:BP364"/>
    <mergeCell ref="CG367:CJ367"/>
    <mergeCell ref="CK367:CL367"/>
    <mergeCell ref="BW361:BY361"/>
    <mergeCell ref="BZ361:CE361"/>
    <mergeCell ref="CF361:CN361"/>
    <mergeCell ref="CO361:CQ361"/>
    <mergeCell ref="CR361:CT361"/>
    <mergeCell ref="O361:T361"/>
    <mergeCell ref="AQ365:AQ366"/>
    <mergeCell ref="AR365:AS366"/>
    <mergeCell ref="AT365:AV366"/>
    <mergeCell ref="BM365:BN366"/>
    <mergeCell ref="BO365:BP366"/>
    <mergeCell ref="CG365:CJ366"/>
    <mergeCell ref="CK365:CL366"/>
    <mergeCell ref="CM365:CO366"/>
    <mergeCell ref="CP365:CR366"/>
    <mergeCell ref="O363:AI363"/>
    <mergeCell ref="AJ363:BD363"/>
    <mergeCell ref="BE363:BY363"/>
    <mergeCell ref="BZ363:CT363"/>
    <mergeCell ref="O364:O366"/>
    <mergeCell ref="P364:R366"/>
    <mergeCell ref="S364:U366"/>
    <mergeCell ref="AA364:AC366"/>
    <mergeCell ref="AD364:AF366"/>
    <mergeCell ref="O362:T362"/>
    <mergeCell ref="U362:AC362"/>
    <mergeCell ref="AD362:AF362"/>
    <mergeCell ref="AG362:AI362"/>
    <mergeCell ref="AJ362:AO362"/>
    <mergeCell ref="AP362:AX362"/>
    <mergeCell ref="BT364:BV366"/>
    <mergeCell ref="BW364:BY366"/>
    <mergeCell ref="O360:Z360"/>
    <mergeCell ref="AA360:AD360"/>
    <mergeCell ref="AE360:AI360"/>
    <mergeCell ref="AJ360:AU360"/>
    <mergeCell ref="AV360:AY360"/>
    <mergeCell ref="AZ360:BD360"/>
    <mergeCell ref="BE360:BP360"/>
    <mergeCell ref="BQ360:BT360"/>
    <mergeCell ref="BU360:BY360"/>
    <mergeCell ref="BZ360:CK360"/>
    <mergeCell ref="CL360:CO360"/>
    <mergeCell ref="CP360:CT360"/>
    <mergeCell ref="AY362:BA362"/>
    <mergeCell ref="BB362:BD362"/>
    <mergeCell ref="BE362:BJ362"/>
    <mergeCell ref="BK362:BS362"/>
    <mergeCell ref="BT362:BV362"/>
    <mergeCell ref="BW362:BY362"/>
    <mergeCell ref="BZ362:CE362"/>
    <mergeCell ref="CF362:CN362"/>
    <mergeCell ref="CO362:CQ362"/>
    <mergeCell ref="CR362:CT362"/>
    <mergeCell ref="U361:AC361"/>
    <mergeCell ref="AD361:AF361"/>
    <mergeCell ref="AG361:AI361"/>
    <mergeCell ref="AJ361:AO361"/>
    <mergeCell ref="AP361:AX361"/>
    <mergeCell ref="AY361:BA361"/>
    <mergeCell ref="BB361:BD361"/>
    <mergeCell ref="BE361:BJ361"/>
    <mergeCell ref="BK361:BS361"/>
    <mergeCell ref="BT361:BV361"/>
    <mergeCell ref="O356:AI356"/>
    <mergeCell ref="AJ356:BD356"/>
    <mergeCell ref="BE356:BY356"/>
    <mergeCell ref="BZ356:CT356"/>
    <mergeCell ref="O357:AI357"/>
    <mergeCell ref="AJ357:BD357"/>
    <mergeCell ref="BE357:BY357"/>
    <mergeCell ref="BZ357:CT357"/>
    <mergeCell ref="O358:T359"/>
    <mergeCell ref="U358:AC359"/>
    <mergeCell ref="AD358:AI358"/>
    <mergeCell ref="AJ358:AO359"/>
    <mergeCell ref="AP358:AX359"/>
    <mergeCell ref="AY358:BD358"/>
    <mergeCell ref="BE358:BJ359"/>
    <mergeCell ref="BK358:BS359"/>
    <mergeCell ref="BT358:BY358"/>
    <mergeCell ref="BZ358:CE359"/>
    <mergeCell ref="CF358:CN359"/>
    <mergeCell ref="CO358:CT358"/>
    <mergeCell ref="AD359:AI359"/>
    <mergeCell ref="AY359:BD359"/>
    <mergeCell ref="BT359:BY359"/>
    <mergeCell ref="CO359:CT359"/>
    <mergeCell ref="CO349:CQ353"/>
    <mergeCell ref="CR349:CT353"/>
    <mergeCell ref="CG348:CJ348"/>
    <mergeCell ref="CM348:CO348"/>
    <mergeCell ref="CP348:CR348"/>
    <mergeCell ref="CS348:CT348"/>
    <mergeCell ref="CO354:CQ355"/>
    <mergeCell ref="CR354:CT355"/>
    <mergeCell ref="BM348:BN348"/>
    <mergeCell ref="BO348:BP348"/>
    <mergeCell ref="BQ348:BS348"/>
    <mergeCell ref="BT348:BV348"/>
    <mergeCell ref="O352:AC352"/>
    <mergeCell ref="O353:AC353"/>
    <mergeCell ref="AJ352:AX352"/>
    <mergeCell ref="AJ353:AX353"/>
    <mergeCell ref="AJ354:AX354"/>
    <mergeCell ref="BT347:BV347"/>
    <mergeCell ref="BW347:BY347"/>
    <mergeCell ref="CA347:CC347"/>
    <mergeCell ref="CD347:CF347"/>
    <mergeCell ref="CG347:CJ347"/>
    <mergeCell ref="AK347:AM347"/>
    <mergeCell ref="AN347:AP347"/>
    <mergeCell ref="AR347:AS347"/>
    <mergeCell ref="AT347:AV347"/>
    <mergeCell ref="AW347:AX347"/>
    <mergeCell ref="AY347:BA347"/>
    <mergeCell ref="BB347:BD347"/>
    <mergeCell ref="BF347:BH347"/>
    <mergeCell ref="BI347:BL347"/>
    <mergeCell ref="O354:AC354"/>
    <mergeCell ref="AD354:AF355"/>
    <mergeCell ref="AG354:AI355"/>
    <mergeCell ref="AY354:BA355"/>
    <mergeCell ref="BB354:BD355"/>
    <mergeCell ref="BT354:BV355"/>
    <mergeCell ref="BW354:BY355"/>
    <mergeCell ref="AD349:AF353"/>
    <mergeCell ref="AG349:AI353"/>
    <mergeCell ref="AY349:BA353"/>
    <mergeCell ref="BB349:BD353"/>
    <mergeCell ref="BT349:BV353"/>
    <mergeCell ref="BW349:BY353"/>
    <mergeCell ref="P347:R347"/>
    <mergeCell ref="S347:U347"/>
    <mergeCell ref="V347:X347"/>
    <mergeCell ref="Y347:Z347"/>
    <mergeCell ref="AA347:AC347"/>
    <mergeCell ref="AD347:AF347"/>
    <mergeCell ref="AG347:AI347"/>
    <mergeCell ref="BW348:BY348"/>
    <mergeCell ref="CA348:CC348"/>
    <mergeCell ref="CD348:CF348"/>
    <mergeCell ref="CM347:CO347"/>
    <mergeCell ref="CP347:CR347"/>
    <mergeCell ref="CS347:CT347"/>
    <mergeCell ref="P348:R348"/>
    <mergeCell ref="S348:U348"/>
    <mergeCell ref="V348:X348"/>
    <mergeCell ref="Y348:Z348"/>
    <mergeCell ref="AA348:AC348"/>
    <mergeCell ref="AD348:AF348"/>
    <mergeCell ref="AG348:AI348"/>
    <mergeCell ref="AK348:AM348"/>
    <mergeCell ref="AN348:AP348"/>
    <mergeCell ref="AR348:AS348"/>
    <mergeCell ref="AT348:AV348"/>
    <mergeCell ref="AW348:AX348"/>
    <mergeCell ref="AY348:BA348"/>
    <mergeCell ref="BB348:BD348"/>
    <mergeCell ref="BF348:BH348"/>
    <mergeCell ref="BI348:BL348"/>
    <mergeCell ref="BM347:BN347"/>
    <mergeCell ref="BO347:BP347"/>
    <mergeCell ref="BQ347:BS347"/>
    <mergeCell ref="BT346:BV346"/>
    <mergeCell ref="BW346:BY346"/>
    <mergeCell ref="CA346:CC346"/>
    <mergeCell ref="CD346:CF346"/>
    <mergeCell ref="CG346:CJ346"/>
    <mergeCell ref="CM346:CO346"/>
    <mergeCell ref="CP346:CR346"/>
    <mergeCell ref="AR346:AS346"/>
    <mergeCell ref="AT346:AV346"/>
    <mergeCell ref="AW346:AX346"/>
    <mergeCell ref="AY346:BA346"/>
    <mergeCell ref="BB346:BD346"/>
    <mergeCell ref="BF346:BH346"/>
    <mergeCell ref="BI346:BL346"/>
    <mergeCell ref="BM346:BN346"/>
    <mergeCell ref="BO346:BP346"/>
    <mergeCell ref="CS346:CT346"/>
    <mergeCell ref="P346:R346"/>
    <mergeCell ref="S346:U346"/>
    <mergeCell ref="V346:X346"/>
    <mergeCell ref="Y346:Z346"/>
    <mergeCell ref="AA346:AC346"/>
    <mergeCell ref="AD346:AF346"/>
    <mergeCell ref="AG346:AI346"/>
    <mergeCell ref="AK346:AM346"/>
    <mergeCell ref="AN346:AP346"/>
    <mergeCell ref="CP345:CR345"/>
    <mergeCell ref="CS345:CT345"/>
    <mergeCell ref="P345:R345"/>
    <mergeCell ref="S345:U345"/>
    <mergeCell ref="V345:X345"/>
    <mergeCell ref="Y345:Z345"/>
    <mergeCell ref="AA345:AC345"/>
    <mergeCell ref="AD345:AF345"/>
    <mergeCell ref="AG345:AI345"/>
    <mergeCell ref="AK345:AM345"/>
    <mergeCell ref="AN345:AP345"/>
    <mergeCell ref="AR345:AS345"/>
    <mergeCell ref="AT345:AV345"/>
    <mergeCell ref="AW345:AX345"/>
    <mergeCell ref="AY345:BA345"/>
    <mergeCell ref="BB345:BD345"/>
    <mergeCell ref="BF345:BH345"/>
    <mergeCell ref="BI345:BL345"/>
    <mergeCell ref="BM345:BN345"/>
    <mergeCell ref="BQ346:BS346"/>
    <mergeCell ref="BO345:BP345"/>
    <mergeCell ref="BQ345:BS345"/>
    <mergeCell ref="BT345:BV345"/>
    <mergeCell ref="BW345:BY345"/>
    <mergeCell ref="CA345:CC345"/>
    <mergeCell ref="CD345:CF345"/>
    <mergeCell ref="CG345:CJ345"/>
    <mergeCell ref="CM345:CO345"/>
    <mergeCell ref="BT344:BV344"/>
    <mergeCell ref="BW344:BY344"/>
    <mergeCell ref="CA344:CC344"/>
    <mergeCell ref="CD344:CF344"/>
    <mergeCell ref="CG344:CJ344"/>
    <mergeCell ref="CM344:CO344"/>
    <mergeCell ref="CP344:CR344"/>
    <mergeCell ref="CS344:CT344"/>
    <mergeCell ref="P344:R344"/>
    <mergeCell ref="S344:U344"/>
    <mergeCell ref="V344:X344"/>
    <mergeCell ref="Y344:Z344"/>
    <mergeCell ref="AA344:AC344"/>
    <mergeCell ref="AD344:AF344"/>
    <mergeCell ref="AG344:AI344"/>
    <mergeCell ref="AK344:AM344"/>
    <mergeCell ref="AN344:AP344"/>
    <mergeCell ref="AR344:AS344"/>
    <mergeCell ref="AT344:AV344"/>
    <mergeCell ref="AW344:AX344"/>
    <mergeCell ref="AY344:BA344"/>
    <mergeCell ref="BB344:BD344"/>
    <mergeCell ref="BF344:BH344"/>
    <mergeCell ref="BI344:BL344"/>
    <mergeCell ref="BM344:BN344"/>
    <mergeCell ref="BO344:BP344"/>
    <mergeCell ref="BQ344:BS344"/>
    <mergeCell ref="CA343:CC343"/>
    <mergeCell ref="CD343:CF343"/>
    <mergeCell ref="CG343:CJ343"/>
    <mergeCell ref="CM343:CO343"/>
    <mergeCell ref="CP343:CR343"/>
    <mergeCell ref="CS343:CT343"/>
    <mergeCell ref="P343:R343"/>
    <mergeCell ref="S343:U343"/>
    <mergeCell ref="V343:X343"/>
    <mergeCell ref="Y343:Z343"/>
    <mergeCell ref="AA343:AC343"/>
    <mergeCell ref="AD343:AF343"/>
    <mergeCell ref="AG343:AI343"/>
    <mergeCell ref="AK343:AM343"/>
    <mergeCell ref="AN343:AP343"/>
    <mergeCell ref="AR343:AS343"/>
    <mergeCell ref="AT343:AV343"/>
    <mergeCell ref="AW343:AX343"/>
    <mergeCell ref="AY343:BA343"/>
    <mergeCell ref="BB343:BD343"/>
    <mergeCell ref="BF343:BH343"/>
    <mergeCell ref="BI343:BL343"/>
    <mergeCell ref="BM343:BN343"/>
    <mergeCell ref="BO343:BP343"/>
    <mergeCell ref="BQ343:BS343"/>
    <mergeCell ref="BT343:BV343"/>
    <mergeCell ref="BW343:BY343"/>
    <mergeCell ref="CG342:CJ342"/>
    <mergeCell ref="CM342:CO342"/>
    <mergeCell ref="CP342:CR342"/>
    <mergeCell ref="CS342:CT342"/>
    <mergeCell ref="P342:R342"/>
    <mergeCell ref="S342:U342"/>
    <mergeCell ref="V342:X342"/>
    <mergeCell ref="Y342:Z342"/>
    <mergeCell ref="AA342:AC342"/>
    <mergeCell ref="AD342:AF342"/>
    <mergeCell ref="AG342:AI342"/>
    <mergeCell ref="AK342:AM342"/>
    <mergeCell ref="AN342:AP342"/>
    <mergeCell ref="AR342:AS342"/>
    <mergeCell ref="AT342:AV342"/>
    <mergeCell ref="AW342:AX342"/>
    <mergeCell ref="AY342:BA342"/>
    <mergeCell ref="BB342:BD342"/>
    <mergeCell ref="BF342:BH342"/>
    <mergeCell ref="BI342:BL342"/>
    <mergeCell ref="BM342:BN342"/>
    <mergeCell ref="BO342:BP342"/>
    <mergeCell ref="BQ342:BS342"/>
    <mergeCell ref="BT342:BV342"/>
    <mergeCell ref="BW342:BY342"/>
    <mergeCell ref="CA342:CC342"/>
    <mergeCell ref="CD342:CF342"/>
    <mergeCell ref="CM341:CO341"/>
    <mergeCell ref="CP341:CR341"/>
    <mergeCell ref="CS341:CT341"/>
    <mergeCell ref="BM341:BN341"/>
    <mergeCell ref="BO341:BP341"/>
    <mergeCell ref="BQ341:BS341"/>
    <mergeCell ref="BT341:BV341"/>
    <mergeCell ref="BW341:BY341"/>
    <mergeCell ref="CA341:CC341"/>
    <mergeCell ref="CD341:CF341"/>
    <mergeCell ref="CG341:CJ341"/>
    <mergeCell ref="P341:R341"/>
    <mergeCell ref="S341:U341"/>
    <mergeCell ref="V341:X341"/>
    <mergeCell ref="Y341:Z341"/>
    <mergeCell ref="AA341:AC341"/>
    <mergeCell ref="AD341:AF341"/>
    <mergeCell ref="AG341:AI341"/>
    <mergeCell ref="AK341:AM341"/>
    <mergeCell ref="AN341:AP341"/>
    <mergeCell ref="AR341:AS341"/>
    <mergeCell ref="AT341:AV341"/>
    <mergeCell ref="AW341:AX341"/>
    <mergeCell ref="AY341:BA341"/>
    <mergeCell ref="BB341:BD341"/>
    <mergeCell ref="BF341:BH341"/>
    <mergeCell ref="BI341:BL341"/>
    <mergeCell ref="AK340:AM340"/>
    <mergeCell ref="AN340:AP340"/>
    <mergeCell ref="CS340:CT340"/>
    <mergeCell ref="AR340:AS340"/>
    <mergeCell ref="AT340:AV340"/>
    <mergeCell ref="AW340:AX340"/>
    <mergeCell ref="AY340:BA340"/>
    <mergeCell ref="BB340:BD340"/>
    <mergeCell ref="BF340:BH340"/>
    <mergeCell ref="BI340:BL340"/>
    <mergeCell ref="BM340:BN340"/>
    <mergeCell ref="BT340:BV340"/>
    <mergeCell ref="BW340:BY340"/>
    <mergeCell ref="CA340:CC340"/>
    <mergeCell ref="CD340:CF340"/>
    <mergeCell ref="CG340:CJ340"/>
    <mergeCell ref="CM340:CO340"/>
    <mergeCell ref="BW339:BY339"/>
    <mergeCell ref="CA339:CC339"/>
    <mergeCell ref="CD339:CF339"/>
    <mergeCell ref="CG339:CJ339"/>
    <mergeCell ref="CM339:CO339"/>
    <mergeCell ref="CP340:CR340"/>
    <mergeCell ref="BO340:BP340"/>
    <mergeCell ref="BQ340:BS340"/>
    <mergeCell ref="P339:R339"/>
    <mergeCell ref="S339:U339"/>
    <mergeCell ref="V339:X339"/>
    <mergeCell ref="Y339:Z339"/>
    <mergeCell ref="AA339:AC339"/>
    <mergeCell ref="AD339:AF339"/>
    <mergeCell ref="AG339:AI339"/>
    <mergeCell ref="AK339:AM339"/>
    <mergeCell ref="AN339:AP339"/>
    <mergeCell ref="AR339:AS339"/>
    <mergeCell ref="AT339:AV339"/>
    <mergeCell ref="AW339:AX339"/>
    <mergeCell ref="AY339:BA339"/>
    <mergeCell ref="BB339:BD339"/>
    <mergeCell ref="BF339:BH339"/>
    <mergeCell ref="BI339:BL339"/>
    <mergeCell ref="BM339:BN339"/>
    <mergeCell ref="P340:R340"/>
    <mergeCell ref="S340:U340"/>
    <mergeCell ref="V340:X340"/>
    <mergeCell ref="Y340:Z340"/>
    <mergeCell ref="AA340:AC340"/>
    <mergeCell ref="AD340:AF340"/>
    <mergeCell ref="AG340:AI340"/>
    <mergeCell ref="BT338:BV338"/>
    <mergeCell ref="BW338:BY338"/>
    <mergeCell ref="CA338:CC338"/>
    <mergeCell ref="CD338:CF338"/>
    <mergeCell ref="CG338:CJ338"/>
    <mergeCell ref="CM338:CO338"/>
    <mergeCell ref="CP338:CR338"/>
    <mergeCell ref="CP339:CR339"/>
    <mergeCell ref="CS339:CT339"/>
    <mergeCell ref="CS338:CT338"/>
    <mergeCell ref="P338:R338"/>
    <mergeCell ref="S338:U338"/>
    <mergeCell ref="V338:X338"/>
    <mergeCell ref="Y338:Z338"/>
    <mergeCell ref="AA338:AC338"/>
    <mergeCell ref="AD338:AF338"/>
    <mergeCell ref="AG338:AI338"/>
    <mergeCell ref="AK338:AM338"/>
    <mergeCell ref="AN338:AP338"/>
    <mergeCell ref="AR338:AS338"/>
    <mergeCell ref="AT338:AV338"/>
    <mergeCell ref="AW338:AX338"/>
    <mergeCell ref="AY338:BA338"/>
    <mergeCell ref="BB338:BD338"/>
    <mergeCell ref="BF338:BH338"/>
    <mergeCell ref="BI338:BL338"/>
    <mergeCell ref="BM338:BN338"/>
    <mergeCell ref="BO338:BP338"/>
    <mergeCell ref="BQ338:BS338"/>
    <mergeCell ref="BO339:BP339"/>
    <mergeCell ref="BQ339:BS339"/>
    <mergeCell ref="BT339:BV339"/>
    <mergeCell ref="CA337:CC337"/>
    <mergeCell ref="CD337:CF337"/>
    <mergeCell ref="CG337:CJ337"/>
    <mergeCell ref="CM337:CO337"/>
    <mergeCell ref="CP337:CR337"/>
    <mergeCell ref="CS337:CT337"/>
    <mergeCell ref="P337:R337"/>
    <mergeCell ref="S337:U337"/>
    <mergeCell ref="V337:X337"/>
    <mergeCell ref="Y337:Z337"/>
    <mergeCell ref="AA337:AC337"/>
    <mergeCell ref="AD337:AF337"/>
    <mergeCell ref="AG337:AI337"/>
    <mergeCell ref="AK337:AM337"/>
    <mergeCell ref="AN337:AP337"/>
    <mergeCell ref="AR337:AS337"/>
    <mergeCell ref="AT337:AV337"/>
    <mergeCell ref="AW337:AX337"/>
    <mergeCell ref="AY337:BA337"/>
    <mergeCell ref="BB337:BD337"/>
    <mergeCell ref="BF337:BH337"/>
    <mergeCell ref="BI337:BL337"/>
    <mergeCell ref="BM337:BN337"/>
    <mergeCell ref="BO337:BP337"/>
    <mergeCell ref="BQ337:BS337"/>
    <mergeCell ref="BT337:BV337"/>
    <mergeCell ref="BW337:BY337"/>
    <mergeCell ref="CG336:CJ336"/>
    <mergeCell ref="CM336:CO336"/>
    <mergeCell ref="CP336:CR336"/>
    <mergeCell ref="CS336:CT336"/>
    <mergeCell ref="P336:R336"/>
    <mergeCell ref="S336:U336"/>
    <mergeCell ref="V336:X336"/>
    <mergeCell ref="Y336:Z336"/>
    <mergeCell ref="AA336:AC336"/>
    <mergeCell ref="AD336:AF336"/>
    <mergeCell ref="AG336:AI336"/>
    <mergeCell ref="AK336:AM336"/>
    <mergeCell ref="AN336:AP336"/>
    <mergeCell ref="AR336:AS336"/>
    <mergeCell ref="AT336:AV336"/>
    <mergeCell ref="AW336:AX336"/>
    <mergeCell ref="AY336:BA336"/>
    <mergeCell ref="BB336:BD336"/>
    <mergeCell ref="BF336:BH336"/>
    <mergeCell ref="BI336:BL336"/>
    <mergeCell ref="BM336:BN336"/>
    <mergeCell ref="BO336:BP336"/>
    <mergeCell ref="BQ336:BS336"/>
    <mergeCell ref="BT336:BV336"/>
    <mergeCell ref="BW336:BY336"/>
    <mergeCell ref="CA336:CC336"/>
    <mergeCell ref="CD336:CF336"/>
    <mergeCell ref="CM335:CO335"/>
    <mergeCell ref="CP335:CR335"/>
    <mergeCell ref="CS335:CT335"/>
    <mergeCell ref="BM335:BN335"/>
    <mergeCell ref="BO335:BP335"/>
    <mergeCell ref="BQ335:BS335"/>
    <mergeCell ref="BT335:BV335"/>
    <mergeCell ref="BW335:BY335"/>
    <mergeCell ref="CA335:CC335"/>
    <mergeCell ref="CD335:CF335"/>
    <mergeCell ref="CG335:CJ335"/>
    <mergeCell ref="CS334:CT334"/>
    <mergeCell ref="P335:R335"/>
    <mergeCell ref="S335:U335"/>
    <mergeCell ref="V335:X335"/>
    <mergeCell ref="Y335:Z335"/>
    <mergeCell ref="AA335:AC335"/>
    <mergeCell ref="AD335:AF335"/>
    <mergeCell ref="AG335:AI335"/>
    <mergeCell ref="AK335:AM335"/>
    <mergeCell ref="AN335:AP335"/>
    <mergeCell ref="AR335:AS335"/>
    <mergeCell ref="AT335:AV335"/>
    <mergeCell ref="AW335:AX335"/>
    <mergeCell ref="AY335:BA335"/>
    <mergeCell ref="BB335:BD335"/>
    <mergeCell ref="BF335:BH335"/>
    <mergeCell ref="BI335:BL335"/>
    <mergeCell ref="BQ334:BS334"/>
    <mergeCell ref="BT334:BV334"/>
    <mergeCell ref="BW334:BY334"/>
    <mergeCell ref="CA334:CC334"/>
    <mergeCell ref="CD334:CF334"/>
    <mergeCell ref="CG334:CJ334"/>
    <mergeCell ref="CM334:CO334"/>
    <mergeCell ref="CP334:CR334"/>
    <mergeCell ref="AR334:AS334"/>
    <mergeCell ref="AT334:AV334"/>
    <mergeCell ref="AW334:AX334"/>
    <mergeCell ref="AY334:BA334"/>
    <mergeCell ref="BB334:BD334"/>
    <mergeCell ref="BF334:BH334"/>
    <mergeCell ref="BI334:BL334"/>
    <mergeCell ref="BM334:BN334"/>
    <mergeCell ref="BO334:BP334"/>
    <mergeCell ref="P334:R334"/>
    <mergeCell ref="S334:U334"/>
    <mergeCell ref="V334:X334"/>
    <mergeCell ref="Y334:Z334"/>
    <mergeCell ref="AA334:AC334"/>
    <mergeCell ref="AD334:AF334"/>
    <mergeCell ref="AG334:AI334"/>
    <mergeCell ref="AK334:AM334"/>
    <mergeCell ref="AN334:AP334"/>
    <mergeCell ref="CP333:CR333"/>
    <mergeCell ref="CS333:CT333"/>
    <mergeCell ref="P333:R333"/>
    <mergeCell ref="S333:U333"/>
    <mergeCell ref="V333:X333"/>
    <mergeCell ref="Y333:Z333"/>
    <mergeCell ref="AA333:AC333"/>
    <mergeCell ref="AD333:AF333"/>
    <mergeCell ref="AG333:AI333"/>
    <mergeCell ref="AK333:AM333"/>
    <mergeCell ref="AN333:AP333"/>
    <mergeCell ref="AR333:AS333"/>
    <mergeCell ref="AT333:AV333"/>
    <mergeCell ref="AW333:AX333"/>
    <mergeCell ref="AY333:BA333"/>
    <mergeCell ref="BB333:BD333"/>
    <mergeCell ref="BF333:BH333"/>
    <mergeCell ref="BO333:BP333"/>
    <mergeCell ref="BQ333:BS333"/>
    <mergeCell ref="BT333:BV333"/>
    <mergeCell ref="BW333:BY333"/>
    <mergeCell ref="CA333:CC333"/>
    <mergeCell ref="CD333:CF333"/>
    <mergeCell ref="CG333:CJ333"/>
    <mergeCell ref="CM333:CO333"/>
    <mergeCell ref="BI333:BL333"/>
    <mergeCell ref="BM333:BN333"/>
    <mergeCell ref="BT332:BV332"/>
    <mergeCell ref="BW332:BY332"/>
    <mergeCell ref="CA332:CC332"/>
    <mergeCell ref="CD332:CF332"/>
    <mergeCell ref="CG332:CJ332"/>
    <mergeCell ref="CM332:CO332"/>
    <mergeCell ref="CP332:CR332"/>
    <mergeCell ref="CS332:CT332"/>
    <mergeCell ref="P332:R332"/>
    <mergeCell ref="S332:U332"/>
    <mergeCell ref="V332:X332"/>
    <mergeCell ref="Y332:Z332"/>
    <mergeCell ref="AA332:AC332"/>
    <mergeCell ref="AD332:AF332"/>
    <mergeCell ref="AG332:AI332"/>
    <mergeCell ref="AK332:AM332"/>
    <mergeCell ref="AN332:AP332"/>
    <mergeCell ref="AR332:AS332"/>
    <mergeCell ref="AT332:AV332"/>
    <mergeCell ref="AW332:AX332"/>
    <mergeCell ref="AY332:BA332"/>
    <mergeCell ref="BB332:BD332"/>
    <mergeCell ref="BF332:BH332"/>
    <mergeCell ref="BI332:BL332"/>
    <mergeCell ref="BM332:BN332"/>
    <mergeCell ref="BO332:BP332"/>
    <mergeCell ref="BQ332:BS332"/>
    <mergeCell ref="CA331:CC331"/>
    <mergeCell ref="CD331:CF331"/>
    <mergeCell ref="CG331:CJ331"/>
    <mergeCell ref="CM331:CO331"/>
    <mergeCell ref="CP331:CR331"/>
    <mergeCell ref="CS331:CT331"/>
    <mergeCell ref="P331:R331"/>
    <mergeCell ref="S331:U331"/>
    <mergeCell ref="V331:X331"/>
    <mergeCell ref="Y331:Z331"/>
    <mergeCell ref="AA331:AC331"/>
    <mergeCell ref="AD331:AF331"/>
    <mergeCell ref="AG331:AI331"/>
    <mergeCell ref="AK331:AM331"/>
    <mergeCell ref="AN331:AP331"/>
    <mergeCell ref="AR331:AS331"/>
    <mergeCell ref="AT331:AV331"/>
    <mergeCell ref="AW331:AX331"/>
    <mergeCell ref="AY331:BA331"/>
    <mergeCell ref="BB331:BD331"/>
    <mergeCell ref="BF331:BH331"/>
    <mergeCell ref="BI331:BL331"/>
    <mergeCell ref="BM331:BN331"/>
    <mergeCell ref="BO331:BP331"/>
    <mergeCell ref="BQ331:BS331"/>
    <mergeCell ref="BT331:BV331"/>
    <mergeCell ref="BW331:BY331"/>
    <mergeCell ref="CG330:CJ330"/>
    <mergeCell ref="CM330:CO330"/>
    <mergeCell ref="CP330:CR330"/>
    <mergeCell ref="CS330:CT330"/>
    <mergeCell ref="P330:R330"/>
    <mergeCell ref="S330:U330"/>
    <mergeCell ref="V330:X330"/>
    <mergeCell ref="Y330:Z330"/>
    <mergeCell ref="AA330:AC330"/>
    <mergeCell ref="AD330:AF330"/>
    <mergeCell ref="AG330:AI330"/>
    <mergeCell ref="AK330:AM330"/>
    <mergeCell ref="AN330:AP330"/>
    <mergeCell ref="AR330:AS330"/>
    <mergeCell ref="AT330:AV330"/>
    <mergeCell ref="AW330:AX330"/>
    <mergeCell ref="AY330:BA330"/>
    <mergeCell ref="BB330:BD330"/>
    <mergeCell ref="BF330:BH330"/>
    <mergeCell ref="BI330:BL330"/>
    <mergeCell ref="BM330:BN330"/>
    <mergeCell ref="BO330:BP330"/>
    <mergeCell ref="BQ330:BS330"/>
    <mergeCell ref="BT330:BV330"/>
    <mergeCell ref="BW330:BY330"/>
    <mergeCell ref="CA330:CC330"/>
    <mergeCell ref="CD330:CF330"/>
    <mergeCell ref="CM329:CO329"/>
    <mergeCell ref="CP329:CR329"/>
    <mergeCell ref="CS329:CT329"/>
    <mergeCell ref="BM329:BN329"/>
    <mergeCell ref="BO329:BP329"/>
    <mergeCell ref="BQ329:BS329"/>
    <mergeCell ref="BT329:BV329"/>
    <mergeCell ref="BW329:BY329"/>
    <mergeCell ref="CA329:CC329"/>
    <mergeCell ref="CD329:CF329"/>
    <mergeCell ref="CG329:CJ329"/>
    <mergeCell ref="P329:R329"/>
    <mergeCell ref="S329:U329"/>
    <mergeCell ref="V329:X329"/>
    <mergeCell ref="Y329:Z329"/>
    <mergeCell ref="AA329:AC329"/>
    <mergeCell ref="AD329:AF329"/>
    <mergeCell ref="AG329:AI329"/>
    <mergeCell ref="AK329:AM329"/>
    <mergeCell ref="AN329:AP329"/>
    <mergeCell ref="AR329:AS329"/>
    <mergeCell ref="AT329:AV329"/>
    <mergeCell ref="AW329:AX329"/>
    <mergeCell ref="AY329:BA329"/>
    <mergeCell ref="BB329:BD329"/>
    <mergeCell ref="BF329:BH329"/>
    <mergeCell ref="BI329:BL329"/>
    <mergeCell ref="P328:R328"/>
    <mergeCell ref="S328:U328"/>
    <mergeCell ref="V328:Z328"/>
    <mergeCell ref="AA328:AC328"/>
    <mergeCell ref="AD328:AF328"/>
    <mergeCell ref="AG328:AI328"/>
    <mergeCell ref="AK328:AM328"/>
    <mergeCell ref="AN328:AP328"/>
    <mergeCell ref="AR328:AS328"/>
    <mergeCell ref="AT328:AV328"/>
    <mergeCell ref="AW328:AX328"/>
    <mergeCell ref="AY328:BA328"/>
    <mergeCell ref="BB328:BD328"/>
    <mergeCell ref="BF328:BH328"/>
    <mergeCell ref="BI328:BL328"/>
    <mergeCell ref="BM328:BN328"/>
    <mergeCell ref="BO328:BP328"/>
    <mergeCell ref="BW325:BY327"/>
    <mergeCell ref="BZ325:BZ327"/>
    <mergeCell ref="CA325:CC327"/>
    <mergeCell ref="CD325:CF327"/>
    <mergeCell ref="CG325:CR325"/>
    <mergeCell ref="CS328:CT328"/>
    <mergeCell ref="AD325:AF327"/>
    <mergeCell ref="AG325:AI327"/>
    <mergeCell ref="AJ325:AJ327"/>
    <mergeCell ref="AK325:AM327"/>
    <mergeCell ref="AN325:AP327"/>
    <mergeCell ref="AQ325:AV325"/>
    <mergeCell ref="AW325:AX327"/>
    <mergeCell ref="AY325:BA327"/>
    <mergeCell ref="BB325:BD327"/>
    <mergeCell ref="BE325:BE327"/>
    <mergeCell ref="BF325:BH327"/>
    <mergeCell ref="BI325:BL327"/>
    <mergeCell ref="BM325:BP325"/>
    <mergeCell ref="CP328:CR328"/>
    <mergeCell ref="BQ328:BS328"/>
    <mergeCell ref="BT328:BV328"/>
    <mergeCell ref="BW328:BY328"/>
    <mergeCell ref="CA328:CC328"/>
    <mergeCell ref="CD328:CF328"/>
    <mergeCell ref="CG328:CJ328"/>
    <mergeCell ref="CK328:CL328"/>
    <mergeCell ref="CM328:CO328"/>
    <mergeCell ref="BW322:BY322"/>
    <mergeCell ref="BZ322:CE322"/>
    <mergeCell ref="CF322:CN322"/>
    <mergeCell ref="CO322:CQ322"/>
    <mergeCell ref="CR322:CT322"/>
    <mergeCell ref="O322:T322"/>
    <mergeCell ref="CS325:CT327"/>
    <mergeCell ref="AQ326:AQ327"/>
    <mergeCell ref="AR326:AS327"/>
    <mergeCell ref="AT326:AV327"/>
    <mergeCell ref="BM326:BN327"/>
    <mergeCell ref="BO326:BP327"/>
    <mergeCell ref="CG326:CJ327"/>
    <mergeCell ref="CK326:CL327"/>
    <mergeCell ref="CM326:CO327"/>
    <mergeCell ref="CP326:CR327"/>
    <mergeCell ref="O324:AI324"/>
    <mergeCell ref="AJ324:BD324"/>
    <mergeCell ref="BE324:BY324"/>
    <mergeCell ref="BZ324:CT324"/>
    <mergeCell ref="O325:O327"/>
    <mergeCell ref="P325:R327"/>
    <mergeCell ref="S325:U327"/>
    <mergeCell ref="AA325:AC327"/>
    <mergeCell ref="O323:T323"/>
    <mergeCell ref="U323:AC323"/>
    <mergeCell ref="AD323:AF323"/>
    <mergeCell ref="AG323:AI323"/>
    <mergeCell ref="AJ323:AO323"/>
    <mergeCell ref="AP323:AX323"/>
    <mergeCell ref="BQ325:BS327"/>
    <mergeCell ref="BT325:BV327"/>
    <mergeCell ref="O321:Z321"/>
    <mergeCell ref="AA321:AD321"/>
    <mergeCell ref="AE321:AI321"/>
    <mergeCell ref="AJ321:AU321"/>
    <mergeCell ref="AV321:AY321"/>
    <mergeCell ref="AZ321:BD321"/>
    <mergeCell ref="BE321:BP321"/>
    <mergeCell ref="BQ321:BT321"/>
    <mergeCell ref="BU321:BY321"/>
    <mergeCell ref="BZ321:CK321"/>
    <mergeCell ref="CL321:CO321"/>
    <mergeCell ref="CP321:CT321"/>
    <mergeCell ref="AY323:BA323"/>
    <mergeCell ref="BB323:BD323"/>
    <mergeCell ref="BE323:BJ323"/>
    <mergeCell ref="BK323:BS323"/>
    <mergeCell ref="BT323:BV323"/>
    <mergeCell ref="BW323:BY323"/>
    <mergeCell ref="BZ323:CE323"/>
    <mergeCell ref="CF323:CN323"/>
    <mergeCell ref="CO323:CQ323"/>
    <mergeCell ref="CR323:CT323"/>
    <mergeCell ref="U322:AC322"/>
    <mergeCell ref="AD322:AF322"/>
    <mergeCell ref="AG322:AI322"/>
    <mergeCell ref="AJ322:AO322"/>
    <mergeCell ref="AP322:AX322"/>
    <mergeCell ref="AY322:BA322"/>
    <mergeCell ref="BB322:BD322"/>
    <mergeCell ref="BE322:BJ322"/>
    <mergeCell ref="BK322:BS322"/>
    <mergeCell ref="BT322:BV322"/>
    <mergeCell ref="O317:AI317"/>
    <mergeCell ref="AJ317:BD317"/>
    <mergeCell ref="BE317:BY317"/>
    <mergeCell ref="BZ317:CT317"/>
    <mergeCell ref="O318:AI318"/>
    <mergeCell ref="AJ318:BD318"/>
    <mergeCell ref="BE318:BY318"/>
    <mergeCell ref="BZ318:CT318"/>
    <mergeCell ref="O319:T320"/>
    <mergeCell ref="U319:AC320"/>
    <mergeCell ref="AD319:AI319"/>
    <mergeCell ref="AJ319:AO320"/>
    <mergeCell ref="AP319:AX320"/>
    <mergeCell ref="AY319:BD319"/>
    <mergeCell ref="BE319:BJ320"/>
    <mergeCell ref="BK319:BS320"/>
    <mergeCell ref="BT319:BY319"/>
    <mergeCell ref="BZ319:CE320"/>
    <mergeCell ref="CF319:CN320"/>
    <mergeCell ref="CO319:CT319"/>
    <mergeCell ref="AD320:AI320"/>
    <mergeCell ref="AY320:BD320"/>
    <mergeCell ref="BT320:BY320"/>
    <mergeCell ref="CO320:CT320"/>
    <mergeCell ref="CO310:CQ314"/>
    <mergeCell ref="CR310:CT314"/>
    <mergeCell ref="CG309:CJ309"/>
    <mergeCell ref="CM309:CO309"/>
    <mergeCell ref="CP309:CR309"/>
    <mergeCell ref="CS309:CT309"/>
    <mergeCell ref="CO315:CQ316"/>
    <mergeCell ref="CR315:CT316"/>
    <mergeCell ref="BM309:BN309"/>
    <mergeCell ref="BO309:BP309"/>
    <mergeCell ref="BQ309:BS309"/>
    <mergeCell ref="BT309:BV309"/>
    <mergeCell ref="O313:AC313"/>
    <mergeCell ref="O314:AC314"/>
    <mergeCell ref="AJ313:AX313"/>
    <mergeCell ref="AJ314:AX314"/>
    <mergeCell ref="AJ315:AX315"/>
    <mergeCell ref="BT308:BV308"/>
    <mergeCell ref="BW308:BY308"/>
    <mergeCell ref="CA308:CC308"/>
    <mergeCell ref="CD308:CF308"/>
    <mergeCell ref="CG308:CJ308"/>
    <mergeCell ref="AK308:AM308"/>
    <mergeCell ref="AN308:AP308"/>
    <mergeCell ref="AR308:AS308"/>
    <mergeCell ref="AT308:AV308"/>
    <mergeCell ref="AW308:AX308"/>
    <mergeCell ref="AY308:BA308"/>
    <mergeCell ref="BB308:BD308"/>
    <mergeCell ref="BF308:BH308"/>
    <mergeCell ref="BI308:BL308"/>
    <mergeCell ref="O315:AC315"/>
    <mergeCell ref="AD315:AF316"/>
    <mergeCell ref="AG315:AI316"/>
    <mergeCell ref="AY315:BA316"/>
    <mergeCell ref="BB315:BD316"/>
    <mergeCell ref="BT315:BV316"/>
    <mergeCell ref="BW315:BY316"/>
    <mergeCell ref="AD310:AF314"/>
    <mergeCell ref="AG310:AI314"/>
    <mergeCell ref="AY310:BA314"/>
    <mergeCell ref="BB310:BD314"/>
    <mergeCell ref="BT310:BV314"/>
    <mergeCell ref="BW310:BY314"/>
    <mergeCell ref="P308:R308"/>
    <mergeCell ref="S308:U308"/>
    <mergeCell ref="V308:X308"/>
    <mergeCell ref="Y308:Z308"/>
    <mergeCell ref="AA308:AC308"/>
    <mergeCell ref="AD308:AF308"/>
    <mergeCell ref="AG308:AI308"/>
    <mergeCell ref="BW309:BY309"/>
    <mergeCell ref="CA309:CC309"/>
    <mergeCell ref="CD309:CF309"/>
    <mergeCell ref="CM308:CO308"/>
    <mergeCell ref="CP308:CR308"/>
    <mergeCell ref="CS308:CT308"/>
    <mergeCell ref="P309:R309"/>
    <mergeCell ref="S309:U309"/>
    <mergeCell ref="V309:X309"/>
    <mergeCell ref="Y309:Z309"/>
    <mergeCell ref="AA309:AC309"/>
    <mergeCell ref="AD309:AF309"/>
    <mergeCell ref="AG309:AI309"/>
    <mergeCell ref="AK309:AM309"/>
    <mergeCell ref="AN309:AP309"/>
    <mergeCell ref="AR309:AS309"/>
    <mergeCell ref="AT309:AV309"/>
    <mergeCell ref="AW309:AX309"/>
    <mergeCell ref="AY309:BA309"/>
    <mergeCell ref="BB309:BD309"/>
    <mergeCell ref="BF309:BH309"/>
    <mergeCell ref="BI309:BL309"/>
    <mergeCell ref="BM308:BN308"/>
    <mergeCell ref="BO308:BP308"/>
    <mergeCell ref="BQ308:BS308"/>
    <mergeCell ref="BT307:BV307"/>
    <mergeCell ref="BW307:BY307"/>
    <mergeCell ref="CA307:CC307"/>
    <mergeCell ref="CD307:CF307"/>
    <mergeCell ref="CG307:CJ307"/>
    <mergeCell ref="CM307:CO307"/>
    <mergeCell ref="CP307:CR307"/>
    <mergeCell ref="AR307:AS307"/>
    <mergeCell ref="AT307:AV307"/>
    <mergeCell ref="AW307:AX307"/>
    <mergeCell ref="AY307:BA307"/>
    <mergeCell ref="BB307:BD307"/>
    <mergeCell ref="BF307:BH307"/>
    <mergeCell ref="BI307:BL307"/>
    <mergeCell ref="BM307:BN307"/>
    <mergeCell ref="BO307:BP307"/>
    <mergeCell ref="CS307:CT307"/>
    <mergeCell ref="P307:R307"/>
    <mergeCell ref="S307:U307"/>
    <mergeCell ref="V307:X307"/>
    <mergeCell ref="Y307:Z307"/>
    <mergeCell ref="AA307:AC307"/>
    <mergeCell ref="AD307:AF307"/>
    <mergeCell ref="AG307:AI307"/>
    <mergeCell ref="AK307:AM307"/>
    <mergeCell ref="AN307:AP307"/>
    <mergeCell ref="CP306:CR306"/>
    <mergeCell ref="CS306:CT306"/>
    <mergeCell ref="P306:R306"/>
    <mergeCell ref="S306:U306"/>
    <mergeCell ref="V306:X306"/>
    <mergeCell ref="Y306:Z306"/>
    <mergeCell ref="AA306:AC306"/>
    <mergeCell ref="AD306:AF306"/>
    <mergeCell ref="AG306:AI306"/>
    <mergeCell ref="AK306:AM306"/>
    <mergeCell ref="AN306:AP306"/>
    <mergeCell ref="AR306:AS306"/>
    <mergeCell ref="AT306:AV306"/>
    <mergeCell ref="AW306:AX306"/>
    <mergeCell ref="AY306:BA306"/>
    <mergeCell ref="BB306:BD306"/>
    <mergeCell ref="BF306:BH306"/>
    <mergeCell ref="BI306:BL306"/>
    <mergeCell ref="BM306:BN306"/>
    <mergeCell ref="BQ307:BS307"/>
    <mergeCell ref="BO306:BP306"/>
    <mergeCell ref="BQ306:BS306"/>
    <mergeCell ref="BT306:BV306"/>
    <mergeCell ref="BW306:BY306"/>
    <mergeCell ref="CA306:CC306"/>
    <mergeCell ref="CD306:CF306"/>
    <mergeCell ref="CG306:CJ306"/>
    <mergeCell ref="CM306:CO306"/>
    <mergeCell ref="BT305:BV305"/>
    <mergeCell ref="BW305:BY305"/>
    <mergeCell ref="CA305:CC305"/>
    <mergeCell ref="CD305:CF305"/>
    <mergeCell ref="CG305:CJ305"/>
    <mergeCell ref="CM305:CO305"/>
    <mergeCell ref="CP305:CR305"/>
    <mergeCell ref="CS305:CT305"/>
    <mergeCell ref="P305:R305"/>
    <mergeCell ref="S305:U305"/>
    <mergeCell ref="V305:X305"/>
    <mergeCell ref="Y305:Z305"/>
    <mergeCell ref="AA305:AC305"/>
    <mergeCell ref="AD305:AF305"/>
    <mergeCell ref="AG305:AI305"/>
    <mergeCell ref="AK305:AM305"/>
    <mergeCell ref="AN305:AP305"/>
    <mergeCell ref="AR305:AS305"/>
    <mergeCell ref="AT305:AV305"/>
    <mergeCell ref="AW305:AX305"/>
    <mergeCell ref="AY305:BA305"/>
    <mergeCell ref="BB305:BD305"/>
    <mergeCell ref="BF305:BH305"/>
    <mergeCell ref="BI305:BL305"/>
    <mergeCell ref="BM305:BN305"/>
    <mergeCell ref="BO305:BP305"/>
    <mergeCell ref="BQ305:BS305"/>
    <mergeCell ref="CA304:CC304"/>
    <mergeCell ref="CD304:CF304"/>
    <mergeCell ref="CG304:CJ304"/>
    <mergeCell ref="CM304:CO304"/>
    <mergeCell ref="CP304:CR304"/>
    <mergeCell ref="CS304:CT304"/>
    <mergeCell ref="P304:R304"/>
    <mergeCell ref="S304:U304"/>
    <mergeCell ref="V304:X304"/>
    <mergeCell ref="Y304:Z304"/>
    <mergeCell ref="AA304:AC304"/>
    <mergeCell ref="AD304:AF304"/>
    <mergeCell ref="AG304:AI304"/>
    <mergeCell ref="AK304:AM304"/>
    <mergeCell ref="AN304:AP304"/>
    <mergeCell ref="AR304:AS304"/>
    <mergeCell ref="AT304:AV304"/>
    <mergeCell ref="AW304:AX304"/>
    <mergeCell ref="AY304:BA304"/>
    <mergeCell ref="BB304:BD304"/>
    <mergeCell ref="BF304:BH304"/>
    <mergeCell ref="BI304:BL304"/>
    <mergeCell ref="BM304:BN304"/>
    <mergeCell ref="BO304:BP304"/>
    <mergeCell ref="BQ304:BS304"/>
    <mergeCell ref="BT304:BV304"/>
    <mergeCell ref="BW304:BY304"/>
    <mergeCell ref="CG303:CJ303"/>
    <mergeCell ref="CM303:CO303"/>
    <mergeCell ref="CP303:CR303"/>
    <mergeCell ref="CS303:CT303"/>
    <mergeCell ref="P303:R303"/>
    <mergeCell ref="S303:U303"/>
    <mergeCell ref="V303:X303"/>
    <mergeCell ref="Y303:Z303"/>
    <mergeCell ref="AA303:AC303"/>
    <mergeCell ref="AD303:AF303"/>
    <mergeCell ref="AG303:AI303"/>
    <mergeCell ref="AK303:AM303"/>
    <mergeCell ref="AN303:AP303"/>
    <mergeCell ref="AR303:AS303"/>
    <mergeCell ref="AT303:AV303"/>
    <mergeCell ref="AW303:AX303"/>
    <mergeCell ref="AY303:BA303"/>
    <mergeCell ref="BB303:BD303"/>
    <mergeCell ref="BF303:BH303"/>
    <mergeCell ref="BI303:BL303"/>
    <mergeCell ref="BM303:BN303"/>
    <mergeCell ref="BO303:BP303"/>
    <mergeCell ref="BQ303:BS303"/>
    <mergeCell ref="BT303:BV303"/>
    <mergeCell ref="BW303:BY303"/>
    <mergeCell ref="CA303:CC303"/>
    <mergeCell ref="CD303:CF303"/>
    <mergeCell ref="CM302:CO302"/>
    <mergeCell ref="CP302:CR302"/>
    <mergeCell ref="CS302:CT302"/>
    <mergeCell ref="BM302:BN302"/>
    <mergeCell ref="BO302:BP302"/>
    <mergeCell ref="BQ302:BS302"/>
    <mergeCell ref="BT302:BV302"/>
    <mergeCell ref="BW302:BY302"/>
    <mergeCell ref="CA302:CC302"/>
    <mergeCell ref="CD302:CF302"/>
    <mergeCell ref="CG302:CJ302"/>
    <mergeCell ref="P302:R302"/>
    <mergeCell ref="S302:U302"/>
    <mergeCell ref="V302:X302"/>
    <mergeCell ref="Y302:Z302"/>
    <mergeCell ref="AA302:AC302"/>
    <mergeCell ref="AD302:AF302"/>
    <mergeCell ref="AG302:AI302"/>
    <mergeCell ref="AK302:AM302"/>
    <mergeCell ref="AN302:AP302"/>
    <mergeCell ref="AR302:AS302"/>
    <mergeCell ref="AT302:AV302"/>
    <mergeCell ref="AW302:AX302"/>
    <mergeCell ref="AY302:BA302"/>
    <mergeCell ref="BB302:BD302"/>
    <mergeCell ref="BF302:BH302"/>
    <mergeCell ref="BI302:BL302"/>
    <mergeCell ref="AK301:AM301"/>
    <mergeCell ref="AN301:AP301"/>
    <mergeCell ref="CS301:CT301"/>
    <mergeCell ref="AR301:AS301"/>
    <mergeCell ref="AT301:AV301"/>
    <mergeCell ref="AW301:AX301"/>
    <mergeCell ref="AY301:BA301"/>
    <mergeCell ref="BB301:BD301"/>
    <mergeCell ref="BF301:BH301"/>
    <mergeCell ref="BI301:BL301"/>
    <mergeCell ref="BM301:BN301"/>
    <mergeCell ref="BT301:BV301"/>
    <mergeCell ref="BW301:BY301"/>
    <mergeCell ref="CA301:CC301"/>
    <mergeCell ref="CD301:CF301"/>
    <mergeCell ref="CG301:CJ301"/>
    <mergeCell ref="CM301:CO301"/>
    <mergeCell ref="BW300:BY300"/>
    <mergeCell ref="CA300:CC300"/>
    <mergeCell ref="CD300:CF300"/>
    <mergeCell ref="CG300:CJ300"/>
    <mergeCell ref="CM300:CO300"/>
    <mergeCell ref="CP301:CR301"/>
    <mergeCell ref="BO301:BP301"/>
    <mergeCell ref="BQ301:BS301"/>
    <mergeCell ref="P300:R300"/>
    <mergeCell ref="S300:U300"/>
    <mergeCell ref="V300:X300"/>
    <mergeCell ref="Y300:Z300"/>
    <mergeCell ref="AA300:AC300"/>
    <mergeCell ref="AD300:AF300"/>
    <mergeCell ref="AG300:AI300"/>
    <mergeCell ref="AK300:AM300"/>
    <mergeCell ref="AN300:AP300"/>
    <mergeCell ref="AR300:AS300"/>
    <mergeCell ref="AT300:AV300"/>
    <mergeCell ref="AW300:AX300"/>
    <mergeCell ref="AY300:BA300"/>
    <mergeCell ref="BB300:BD300"/>
    <mergeCell ref="BF300:BH300"/>
    <mergeCell ref="BI300:BL300"/>
    <mergeCell ref="BM300:BN300"/>
    <mergeCell ref="P301:R301"/>
    <mergeCell ref="S301:U301"/>
    <mergeCell ref="V301:X301"/>
    <mergeCell ref="Y301:Z301"/>
    <mergeCell ref="AA301:AC301"/>
    <mergeCell ref="AD301:AF301"/>
    <mergeCell ref="AG301:AI301"/>
    <mergeCell ref="BT299:BV299"/>
    <mergeCell ref="BW299:BY299"/>
    <mergeCell ref="CA299:CC299"/>
    <mergeCell ref="CD299:CF299"/>
    <mergeCell ref="CG299:CJ299"/>
    <mergeCell ref="CM299:CO299"/>
    <mergeCell ref="CP299:CR299"/>
    <mergeCell ref="CP300:CR300"/>
    <mergeCell ref="CS300:CT300"/>
    <mergeCell ref="CS299:CT299"/>
    <mergeCell ref="P299:R299"/>
    <mergeCell ref="S299:U299"/>
    <mergeCell ref="V299:X299"/>
    <mergeCell ref="Y299:Z299"/>
    <mergeCell ref="AA299:AC299"/>
    <mergeCell ref="AD299:AF299"/>
    <mergeCell ref="AG299:AI299"/>
    <mergeCell ref="AK299:AM299"/>
    <mergeCell ref="AN299:AP299"/>
    <mergeCell ref="AR299:AS299"/>
    <mergeCell ref="AT299:AV299"/>
    <mergeCell ref="AW299:AX299"/>
    <mergeCell ref="AY299:BA299"/>
    <mergeCell ref="BB299:BD299"/>
    <mergeCell ref="BF299:BH299"/>
    <mergeCell ref="BI299:BL299"/>
    <mergeCell ref="BM299:BN299"/>
    <mergeCell ref="BO299:BP299"/>
    <mergeCell ref="BQ299:BS299"/>
    <mergeCell ref="BO300:BP300"/>
    <mergeCell ref="BQ300:BS300"/>
    <mergeCell ref="BT300:BV300"/>
    <mergeCell ref="CA298:CC298"/>
    <mergeCell ref="CD298:CF298"/>
    <mergeCell ref="CG298:CJ298"/>
    <mergeCell ref="CM298:CO298"/>
    <mergeCell ref="CP298:CR298"/>
    <mergeCell ref="CS298:CT298"/>
    <mergeCell ref="P298:R298"/>
    <mergeCell ref="S298:U298"/>
    <mergeCell ref="V298:X298"/>
    <mergeCell ref="Y298:Z298"/>
    <mergeCell ref="AA298:AC298"/>
    <mergeCell ref="AD298:AF298"/>
    <mergeCell ref="AG298:AI298"/>
    <mergeCell ref="AK298:AM298"/>
    <mergeCell ref="AN298:AP298"/>
    <mergeCell ref="AR298:AS298"/>
    <mergeCell ref="AT298:AV298"/>
    <mergeCell ref="AW298:AX298"/>
    <mergeCell ref="AY298:BA298"/>
    <mergeCell ref="BB298:BD298"/>
    <mergeCell ref="BF298:BH298"/>
    <mergeCell ref="BI298:BL298"/>
    <mergeCell ref="BM298:BN298"/>
    <mergeCell ref="BO298:BP298"/>
    <mergeCell ref="BQ298:BS298"/>
    <mergeCell ref="BT298:BV298"/>
    <mergeCell ref="BW298:BY298"/>
    <mergeCell ref="CG297:CJ297"/>
    <mergeCell ref="CM297:CO297"/>
    <mergeCell ref="CP297:CR297"/>
    <mergeCell ref="CS297:CT297"/>
    <mergeCell ref="P297:R297"/>
    <mergeCell ref="S297:U297"/>
    <mergeCell ref="V297:X297"/>
    <mergeCell ref="Y297:Z297"/>
    <mergeCell ref="AA297:AC297"/>
    <mergeCell ref="AD297:AF297"/>
    <mergeCell ref="AG297:AI297"/>
    <mergeCell ref="AK297:AM297"/>
    <mergeCell ref="AN297:AP297"/>
    <mergeCell ref="AR297:AS297"/>
    <mergeCell ref="AT297:AV297"/>
    <mergeCell ref="AW297:AX297"/>
    <mergeCell ref="AY297:BA297"/>
    <mergeCell ref="BB297:BD297"/>
    <mergeCell ref="BF297:BH297"/>
    <mergeCell ref="BI297:BL297"/>
    <mergeCell ref="BM297:BN297"/>
    <mergeCell ref="BO297:BP297"/>
    <mergeCell ref="BQ297:BS297"/>
    <mergeCell ref="BT297:BV297"/>
    <mergeCell ref="BW297:BY297"/>
    <mergeCell ref="CA297:CC297"/>
    <mergeCell ref="CD297:CF297"/>
    <mergeCell ref="CM296:CO296"/>
    <mergeCell ref="CP296:CR296"/>
    <mergeCell ref="CS296:CT296"/>
    <mergeCell ref="BM296:BN296"/>
    <mergeCell ref="BO296:BP296"/>
    <mergeCell ref="BQ296:BS296"/>
    <mergeCell ref="BT296:BV296"/>
    <mergeCell ref="BW296:BY296"/>
    <mergeCell ref="CA296:CC296"/>
    <mergeCell ref="CD296:CF296"/>
    <mergeCell ref="CG296:CJ296"/>
    <mergeCell ref="CS295:CT295"/>
    <mergeCell ref="P296:R296"/>
    <mergeCell ref="S296:U296"/>
    <mergeCell ref="V296:X296"/>
    <mergeCell ref="Y296:Z296"/>
    <mergeCell ref="AA296:AC296"/>
    <mergeCell ref="AD296:AF296"/>
    <mergeCell ref="AG296:AI296"/>
    <mergeCell ref="AK296:AM296"/>
    <mergeCell ref="AN296:AP296"/>
    <mergeCell ref="AR296:AS296"/>
    <mergeCell ref="AT296:AV296"/>
    <mergeCell ref="AW296:AX296"/>
    <mergeCell ref="AY296:BA296"/>
    <mergeCell ref="BB296:BD296"/>
    <mergeCell ref="BF296:BH296"/>
    <mergeCell ref="BI296:BL296"/>
    <mergeCell ref="BQ295:BS295"/>
    <mergeCell ref="BT295:BV295"/>
    <mergeCell ref="BW295:BY295"/>
    <mergeCell ref="CA295:CC295"/>
    <mergeCell ref="CD295:CF295"/>
    <mergeCell ref="CG295:CJ295"/>
    <mergeCell ref="CM295:CO295"/>
    <mergeCell ref="CP295:CR295"/>
    <mergeCell ref="AR295:AS295"/>
    <mergeCell ref="AT295:AV295"/>
    <mergeCell ref="AW295:AX295"/>
    <mergeCell ref="AY295:BA295"/>
    <mergeCell ref="BB295:BD295"/>
    <mergeCell ref="BF295:BH295"/>
    <mergeCell ref="BI295:BL295"/>
    <mergeCell ref="BM295:BN295"/>
    <mergeCell ref="BO295:BP295"/>
    <mergeCell ref="P295:R295"/>
    <mergeCell ref="S295:U295"/>
    <mergeCell ref="V295:X295"/>
    <mergeCell ref="Y295:Z295"/>
    <mergeCell ref="AA295:AC295"/>
    <mergeCell ref="AD295:AF295"/>
    <mergeCell ref="AG295:AI295"/>
    <mergeCell ref="AK295:AM295"/>
    <mergeCell ref="AN295:AP295"/>
    <mergeCell ref="CP294:CR294"/>
    <mergeCell ref="CS294:CT294"/>
    <mergeCell ref="P294:R294"/>
    <mergeCell ref="S294:U294"/>
    <mergeCell ref="V294:X294"/>
    <mergeCell ref="Y294:Z294"/>
    <mergeCell ref="AA294:AC294"/>
    <mergeCell ref="AD294:AF294"/>
    <mergeCell ref="AG294:AI294"/>
    <mergeCell ref="AK294:AM294"/>
    <mergeCell ref="AN294:AP294"/>
    <mergeCell ref="AR294:AS294"/>
    <mergeCell ref="AT294:AV294"/>
    <mergeCell ref="AW294:AX294"/>
    <mergeCell ref="AY294:BA294"/>
    <mergeCell ref="BB294:BD294"/>
    <mergeCell ref="BF294:BH294"/>
    <mergeCell ref="BO294:BP294"/>
    <mergeCell ref="BQ294:BS294"/>
    <mergeCell ref="BT294:BV294"/>
    <mergeCell ref="BW294:BY294"/>
    <mergeCell ref="CA294:CC294"/>
    <mergeCell ref="CD294:CF294"/>
    <mergeCell ref="CG294:CJ294"/>
    <mergeCell ref="CM294:CO294"/>
    <mergeCell ref="BI294:BL294"/>
    <mergeCell ref="BM294:BN294"/>
    <mergeCell ref="BT293:BV293"/>
    <mergeCell ref="BW293:BY293"/>
    <mergeCell ref="CA293:CC293"/>
    <mergeCell ref="CD293:CF293"/>
    <mergeCell ref="CG293:CJ293"/>
    <mergeCell ref="CM293:CO293"/>
    <mergeCell ref="CP293:CR293"/>
    <mergeCell ref="CS293:CT293"/>
    <mergeCell ref="P293:R293"/>
    <mergeCell ref="S293:U293"/>
    <mergeCell ref="V293:X293"/>
    <mergeCell ref="Y293:Z293"/>
    <mergeCell ref="AA293:AC293"/>
    <mergeCell ref="AD293:AF293"/>
    <mergeCell ref="AG293:AI293"/>
    <mergeCell ref="AK293:AM293"/>
    <mergeCell ref="AN293:AP293"/>
    <mergeCell ref="AR293:AS293"/>
    <mergeCell ref="AT293:AV293"/>
    <mergeCell ref="AW293:AX293"/>
    <mergeCell ref="AY293:BA293"/>
    <mergeCell ref="BB293:BD293"/>
    <mergeCell ref="BF293:BH293"/>
    <mergeCell ref="BI293:BL293"/>
    <mergeCell ref="BM293:BN293"/>
    <mergeCell ref="BO293:BP293"/>
    <mergeCell ref="BQ293:BS293"/>
    <mergeCell ref="CA292:CC292"/>
    <mergeCell ref="CD292:CF292"/>
    <mergeCell ref="CG292:CJ292"/>
    <mergeCell ref="CM292:CO292"/>
    <mergeCell ref="CP292:CR292"/>
    <mergeCell ref="CS292:CT292"/>
    <mergeCell ref="P292:R292"/>
    <mergeCell ref="S292:U292"/>
    <mergeCell ref="V292:X292"/>
    <mergeCell ref="Y292:Z292"/>
    <mergeCell ref="AA292:AC292"/>
    <mergeCell ref="AD292:AF292"/>
    <mergeCell ref="AG292:AI292"/>
    <mergeCell ref="AK292:AM292"/>
    <mergeCell ref="AN292:AP292"/>
    <mergeCell ref="AR292:AS292"/>
    <mergeCell ref="AT292:AV292"/>
    <mergeCell ref="AW292:AX292"/>
    <mergeCell ref="AY292:BA292"/>
    <mergeCell ref="BB292:BD292"/>
    <mergeCell ref="BF292:BH292"/>
    <mergeCell ref="BI292:BL292"/>
    <mergeCell ref="BM292:BN292"/>
    <mergeCell ref="BO292:BP292"/>
    <mergeCell ref="BQ292:BS292"/>
    <mergeCell ref="BT292:BV292"/>
    <mergeCell ref="BW292:BY292"/>
    <mergeCell ref="CG291:CJ291"/>
    <mergeCell ref="CM291:CO291"/>
    <mergeCell ref="CP291:CR291"/>
    <mergeCell ref="CS291:CT291"/>
    <mergeCell ref="P291:R291"/>
    <mergeCell ref="S291:U291"/>
    <mergeCell ref="V291:X291"/>
    <mergeCell ref="Y291:Z291"/>
    <mergeCell ref="AA291:AC291"/>
    <mergeCell ref="AD291:AF291"/>
    <mergeCell ref="AG291:AI291"/>
    <mergeCell ref="AK291:AM291"/>
    <mergeCell ref="AN291:AP291"/>
    <mergeCell ref="AR291:AS291"/>
    <mergeCell ref="AT291:AV291"/>
    <mergeCell ref="AW291:AX291"/>
    <mergeCell ref="AY291:BA291"/>
    <mergeCell ref="BB291:BD291"/>
    <mergeCell ref="BF291:BH291"/>
    <mergeCell ref="BI291:BL291"/>
    <mergeCell ref="BM291:BN291"/>
    <mergeCell ref="BO291:BP291"/>
    <mergeCell ref="BQ291:BS291"/>
    <mergeCell ref="BT291:BV291"/>
    <mergeCell ref="BW291:BY291"/>
    <mergeCell ref="CA291:CC291"/>
    <mergeCell ref="CD291:CF291"/>
    <mergeCell ref="CM290:CO290"/>
    <mergeCell ref="CP290:CR290"/>
    <mergeCell ref="CS290:CT290"/>
    <mergeCell ref="BM290:BN290"/>
    <mergeCell ref="BO290:BP290"/>
    <mergeCell ref="BQ290:BS290"/>
    <mergeCell ref="BT290:BV290"/>
    <mergeCell ref="BW290:BY290"/>
    <mergeCell ref="CA290:CC290"/>
    <mergeCell ref="CD290:CF290"/>
    <mergeCell ref="CG290:CJ290"/>
    <mergeCell ref="P290:R290"/>
    <mergeCell ref="S290:U290"/>
    <mergeCell ref="V290:X290"/>
    <mergeCell ref="Y290:Z290"/>
    <mergeCell ref="AA290:AC290"/>
    <mergeCell ref="AD290:AF290"/>
    <mergeCell ref="AG290:AI290"/>
    <mergeCell ref="AK290:AM290"/>
    <mergeCell ref="AN290:AP290"/>
    <mergeCell ref="AR290:AS290"/>
    <mergeCell ref="AT290:AV290"/>
    <mergeCell ref="AW290:AX290"/>
    <mergeCell ref="AY290:BA290"/>
    <mergeCell ref="BB290:BD290"/>
    <mergeCell ref="BF290:BH290"/>
    <mergeCell ref="BI290:BL290"/>
    <mergeCell ref="P289:R289"/>
    <mergeCell ref="S289:U289"/>
    <mergeCell ref="V289:Z289"/>
    <mergeCell ref="AA289:AC289"/>
    <mergeCell ref="AD289:AF289"/>
    <mergeCell ref="AG289:AI289"/>
    <mergeCell ref="AK289:AM289"/>
    <mergeCell ref="AN289:AP289"/>
    <mergeCell ref="AR289:AS289"/>
    <mergeCell ref="AT289:AV289"/>
    <mergeCell ref="AW289:AX289"/>
    <mergeCell ref="AY289:BA289"/>
    <mergeCell ref="BB289:BD289"/>
    <mergeCell ref="BF289:BH289"/>
    <mergeCell ref="BI289:BL289"/>
    <mergeCell ref="BM289:BN289"/>
    <mergeCell ref="BO289:BP289"/>
    <mergeCell ref="BW286:BY288"/>
    <mergeCell ref="BZ286:BZ288"/>
    <mergeCell ref="CA286:CC288"/>
    <mergeCell ref="CD286:CF288"/>
    <mergeCell ref="CG286:CR286"/>
    <mergeCell ref="CS289:CT289"/>
    <mergeCell ref="AD286:AF288"/>
    <mergeCell ref="AG286:AI288"/>
    <mergeCell ref="AJ286:AJ288"/>
    <mergeCell ref="AK286:AM288"/>
    <mergeCell ref="AN286:AP288"/>
    <mergeCell ref="AQ286:AV286"/>
    <mergeCell ref="AW286:AX288"/>
    <mergeCell ref="AY286:BA288"/>
    <mergeCell ref="BB286:BD288"/>
    <mergeCell ref="BE286:BE288"/>
    <mergeCell ref="BF286:BH288"/>
    <mergeCell ref="BI286:BL288"/>
    <mergeCell ref="BM286:BP286"/>
    <mergeCell ref="CP289:CR289"/>
    <mergeCell ref="BQ289:BS289"/>
    <mergeCell ref="BT289:BV289"/>
    <mergeCell ref="BW289:BY289"/>
    <mergeCell ref="CA289:CC289"/>
    <mergeCell ref="CD289:CF289"/>
    <mergeCell ref="CG289:CJ289"/>
    <mergeCell ref="CK289:CL289"/>
    <mergeCell ref="CM289:CO289"/>
    <mergeCell ref="BW283:BY283"/>
    <mergeCell ref="BZ283:CE283"/>
    <mergeCell ref="CF283:CN283"/>
    <mergeCell ref="CO283:CQ283"/>
    <mergeCell ref="CR283:CT283"/>
    <mergeCell ref="O283:T283"/>
    <mergeCell ref="CS286:CT288"/>
    <mergeCell ref="AQ287:AQ288"/>
    <mergeCell ref="AR287:AS288"/>
    <mergeCell ref="AT287:AV288"/>
    <mergeCell ref="BM287:BN288"/>
    <mergeCell ref="BO287:BP288"/>
    <mergeCell ref="CG287:CJ288"/>
    <mergeCell ref="CK287:CL288"/>
    <mergeCell ref="CM287:CO288"/>
    <mergeCell ref="CP287:CR288"/>
    <mergeCell ref="O285:AI285"/>
    <mergeCell ref="AJ285:BD285"/>
    <mergeCell ref="BE285:BY285"/>
    <mergeCell ref="BZ285:CT285"/>
    <mergeCell ref="O286:O288"/>
    <mergeCell ref="P286:R288"/>
    <mergeCell ref="S286:U288"/>
    <mergeCell ref="AA286:AC288"/>
    <mergeCell ref="O284:T284"/>
    <mergeCell ref="U284:AC284"/>
    <mergeCell ref="AD284:AF284"/>
    <mergeCell ref="AG284:AI284"/>
    <mergeCell ref="AJ284:AO284"/>
    <mergeCell ref="AP284:AX284"/>
    <mergeCell ref="BQ286:BS288"/>
    <mergeCell ref="BT286:BV288"/>
    <mergeCell ref="O282:Z282"/>
    <mergeCell ref="AA282:AD282"/>
    <mergeCell ref="AE282:AI282"/>
    <mergeCell ref="AJ282:AU282"/>
    <mergeCell ref="AV282:AY282"/>
    <mergeCell ref="AZ282:BD282"/>
    <mergeCell ref="BE282:BP282"/>
    <mergeCell ref="BQ282:BT282"/>
    <mergeCell ref="BU282:BY282"/>
    <mergeCell ref="BZ282:CK282"/>
    <mergeCell ref="CL282:CO282"/>
    <mergeCell ref="CP282:CT282"/>
    <mergeCell ref="AY284:BA284"/>
    <mergeCell ref="BB284:BD284"/>
    <mergeCell ref="BE284:BJ284"/>
    <mergeCell ref="BK284:BS284"/>
    <mergeCell ref="BT284:BV284"/>
    <mergeCell ref="BW284:BY284"/>
    <mergeCell ref="BZ284:CE284"/>
    <mergeCell ref="CF284:CN284"/>
    <mergeCell ref="CO284:CQ284"/>
    <mergeCell ref="CR284:CT284"/>
    <mergeCell ref="U283:AC283"/>
    <mergeCell ref="AD283:AF283"/>
    <mergeCell ref="AG283:AI283"/>
    <mergeCell ref="AJ283:AO283"/>
    <mergeCell ref="AP283:AX283"/>
    <mergeCell ref="AY283:BA283"/>
    <mergeCell ref="BB283:BD283"/>
    <mergeCell ref="BE283:BJ283"/>
    <mergeCell ref="BK283:BS283"/>
    <mergeCell ref="BT283:BV283"/>
    <mergeCell ref="O278:AI278"/>
    <mergeCell ref="AJ278:BD278"/>
    <mergeCell ref="BE278:BY278"/>
    <mergeCell ref="BZ278:CT278"/>
    <mergeCell ref="O279:AI279"/>
    <mergeCell ref="AJ279:BD279"/>
    <mergeCell ref="BE279:BY279"/>
    <mergeCell ref="BZ279:CT279"/>
    <mergeCell ref="O280:T281"/>
    <mergeCell ref="U280:AC281"/>
    <mergeCell ref="AD280:AI280"/>
    <mergeCell ref="AJ280:AO281"/>
    <mergeCell ref="AP280:AX281"/>
    <mergeCell ref="AY280:BD280"/>
    <mergeCell ref="BE280:BJ281"/>
    <mergeCell ref="BK280:BS281"/>
    <mergeCell ref="BT280:BY280"/>
    <mergeCell ref="BZ280:CE281"/>
    <mergeCell ref="CF280:CN281"/>
    <mergeCell ref="CO280:CT280"/>
    <mergeCell ref="AD281:AI281"/>
    <mergeCell ref="AY281:BD281"/>
    <mergeCell ref="BT281:BY281"/>
    <mergeCell ref="CO281:CT281"/>
    <mergeCell ref="CO271:CQ275"/>
    <mergeCell ref="CR271:CT275"/>
    <mergeCell ref="CG270:CJ270"/>
    <mergeCell ref="CM270:CO270"/>
    <mergeCell ref="CP270:CR270"/>
    <mergeCell ref="CS270:CT270"/>
    <mergeCell ref="CO276:CQ277"/>
    <mergeCell ref="CR276:CT277"/>
    <mergeCell ref="BM270:BN270"/>
    <mergeCell ref="BO270:BP270"/>
    <mergeCell ref="BQ270:BS270"/>
    <mergeCell ref="BT270:BV270"/>
    <mergeCell ref="O274:AC274"/>
    <mergeCell ref="O275:AC275"/>
    <mergeCell ref="AJ274:AX274"/>
    <mergeCell ref="AJ275:AX275"/>
    <mergeCell ref="AJ276:AX276"/>
    <mergeCell ref="BT269:BV269"/>
    <mergeCell ref="BW269:BY269"/>
    <mergeCell ref="CA269:CC269"/>
    <mergeCell ref="CD269:CF269"/>
    <mergeCell ref="CG269:CJ269"/>
    <mergeCell ref="AK269:AM269"/>
    <mergeCell ref="AN269:AP269"/>
    <mergeCell ref="AR269:AS269"/>
    <mergeCell ref="AT269:AV269"/>
    <mergeCell ref="AW269:AX269"/>
    <mergeCell ref="AY269:BA269"/>
    <mergeCell ref="BB269:BD269"/>
    <mergeCell ref="BF269:BH269"/>
    <mergeCell ref="BI269:BL269"/>
    <mergeCell ref="O276:AC276"/>
    <mergeCell ref="AD276:AF277"/>
    <mergeCell ref="AG276:AI277"/>
    <mergeCell ref="AY276:BA277"/>
    <mergeCell ref="BB276:BD277"/>
    <mergeCell ref="BT276:BV277"/>
    <mergeCell ref="BW276:BY277"/>
    <mergeCell ref="AD271:AF275"/>
    <mergeCell ref="AG271:AI275"/>
    <mergeCell ref="AY271:BA275"/>
    <mergeCell ref="BB271:BD275"/>
    <mergeCell ref="BT271:BV275"/>
    <mergeCell ref="BW271:BY275"/>
    <mergeCell ref="P269:R269"/>
    <mergeCell ref="S269:U269"/>
    <mergeCell ref="V269:X269"/>
    <mergeCell ref="Y269:Z269"/>
    <mergeCell ref="AA269:AC269"/>
    <mergeCell ref="AD269:AF269"/>
    <mergeCell ref="AG269:AI269"/>
    <mergeCell ref="BW270:BY270"/>
    <mergeCell ref="CA270:CC270"/>
    <mergeCell ref="CD270:CF270"/>
    <mergeCell ref="CM269:CO269"/>
    <mergeCell ref="CP269:CR269"/>
    <mergeCell ref="CS269:CT269"/>
    <mergeCell ref="P270:R270"/>
    <mergeCell ref="S270:U270"/>
    <mergeCell ref="V270:X270"/>
    <mergeCell ref="Y270:Z270"/>
    <mergeCell ref="AA270:AC270"/>
    <mergeCell ref="AD270:AF270"/>
    <mergeCell ref="AG270:AI270"/>
    <mergeCell ref="AK270:AM270"/>
    <mergeCell ref="AN270:AP270"/>
    <mergeCell ref="AR270:AS270"/>
    <mergeCell ref="AT270:AV270"/>
    <mergeCell ref="AW270:AX270"/>
    <mergeCell ref="AY270:BA270"/>
    <mergeCell ref="BB270:BD270"/>
    <mergeCell ref="BF270:BH270"/>
    <mergeCell ref="BI270:BL270"/>
    <mergeCell ref="BM269:BN269"/>
    <mergeCell ref="BO269:BP269"/>
    <mergeCell ref="BQ269:BS269"/>
    <mergeCell ref="BT268:BV268"/>
    <mergeCell ref="BW268:BY268"/>
    <mergeCell ref="CA268:CC268"/>
    <mergeCell ref="CD268:CF268"/>
    <mergeCell ref="CG268:CJ268"/>
    <mergeCell ref="CM268:CO268"/>
    <mergeCell ref="CP268:CR268"/>
    <mergeCell ref="AR268:AS268"/>
    <mergeCell ref="AT268:AV268"/>
    <mergeCell ref="AW268:AX268"/>
    <mergeCell ref="AY268:BA268"/>
    <mergeCell ref="BB268:BD268"/>
    <mergeCell ref="BF268:BH268"/>
    <mergeCell ref="BI268:BL268"/>
    <mergeCell ref="BM268:BN268"/>
    <mergeCell ref="BO268:BP268"/>
    <mergeCell ref="CS268:CT268"/>
    <mergeCell ref="P268:R268"/>
    <mergeCell ref="S268:U268"/>
    <mergeCell ref="V268:X268"/>
    <mergeCell ref="Y268:Z268"/>
    <mergeCell ref="AA268:AC268"/>
    <mergeCell ref="AD268:AF268"/>
    <mergeCell ref="AG268:AI268"/>
    <mergeCell ref="AK268:AM268"/>
    <mergeCell ref="AN268:AP268"/>
    <mergeCell ref="CP267:CR267"/>
    <mergeCell ref="CS267:CT267"/>
    <mergeCell ref="P267:R267"/>
    <mergeCell ref="S267:U267"/>
    <mergeCell ref="V267:X267"/>
    <mergeCell ref="Y267:Z267"/>
    <mergeCell ref="AA267:AC267"/>
    <mergeCell ref="AD267:AF267"/>
    <mergeCell ref="AG267:AI267"/>
    <mergeCell ref="AK267:AM267"/>
    <mergeCell ref="AN267:AP267"/>
    <mergeCell ref="AR267:AS267"/>
    <mergeCell ref="AT267:AV267"/>
    <mergeCell ref="AW267:AX267"/>
    <mergeCell ref="AY267:BA267"/>
    <mergeCell ref="BB267:BD267"/>
    <mergeCell ref="BF267:BH267"/>
    <mergeCell ref="BI267:BL267"/>
    <mergeCell ref="BM267:BN267"/>
    <mergeCell ref="BQ268:BS268"/>
    <mergeCell ref="BO267:BP267"/>
    <mergeCell ref="BQ267:BS267"/>
    <mergeCell ref="BT267:BV267"/>
    <mergeCell ref="BW267:BY267"/>
    <mergeCell ref="CA267:CC267"/>
    <mergeCell ref="CD267:CF267"/>
    <mergeCell ref="CG267:CJ267"/>
    <mergeCell ref="CM267:CO267"/>
    <mergeCell ref="BT266:BV266"/>
    <mergeCell ref="BW266:BY266"/>
    <mergeCell ref="CA266:CC266"/>
    <mergeCell ref="CD266:CF266"/>
    <mergeCell ref="CG266:CJ266"/>
    <mergeCell ref="CM266:CO266"/>
    <mergeCell ref="CP266:CR266"/>
    <mergeCell ref="CS266:CT266"/>
    <mergeCell ref="P266:R266"/>
    <mergeCell ref="S266:U266"/>
    <mergeCell ref="V266:X266"/>
    <mergeCell ref="Y266:Z266"/>
    <mergeCell ref="AA266:AC266"/>
    <mergeCell ref="AD266:AF266"/>
    <mergeCell ref="AG266:AI266"/>
    <mergeCell ref="AK266:AM266"/>
    <mergeCell ref="AN266:AP266"/>
    <mergeCell ref="AR266:AS266"/>
    <mergeCell ref="AT266:AV266"/>
    <mergeCell ref="AW266:AX266"/>
    <mergeCell ref="AY266:BA266"/>
    <mergeCell ref="BB266:BD266"/>
    <mergeCell ref="BF266:BH266"/>
    <mergeCell ref="BI266:BL266"/>
    <mergeCell ref="BM266:BN266"/>
    <mergeCell ref="BO266:BP266"/>
    <mergeCell ref="BQ266:BS266"/>
    <mergeCell ref="CA265:CC265"/>
    <mergeCell ref="CD265:CF265"/>
    <mergeCell ref="CG265:CJ265"/>
    <mergeCell ref="CM265:CO265"/>
    <mergeCell ref="CP265:CR265"/>
    <mergeCell ref="CS265:CT265"/>
    <mergeCell ref="P265:R265"/>
    <mergeCell ref="S265:U265"/>
    <mergeCell ref="V265:X265"/>
    <mergeCell ref="Y265:Z265"/>
    <mergeCell ref="AA265:AC265"/>
    <mergeCell ref="AD265:AF265"/>
    <mergeCell ref="AG265:AI265"/>
    <mergeCell ref="AK265:AM265"/>
    <mergeCell ref="AN265:AP265"/>
    <mergeCell ref="AR265:AS265"/>
    <mergeCell ref="AT265:AV265"/>
    <mergeCell ref="AW265:AX265"/>
    <mergeCell ref="AY265:BA265"/>
    <mergeCell ref="BB265:BD265"/>
    <mergeCell ref="BF265:BH265"/>
    <mergeCell ref="BI265:BL265"/>
    <mergeCell ref="BM265:BN265"/>
    <mergeCell ref="BO265:BP265"/>
    <mergeCell ref="BQ265:BS265"/>
    <mergeCell ref="BT265:BV265"/>
    <mergeCell ref="BW265:BY265"/>
    <mergeCell ref="CG264:CJ264"/>
    <mergeCell ref="CM264:CO264"/>
    <mergeCell ref="CP264:CR264"/>
    <mergeCell ref="CS264:CT264"/>
    <mergeCell ref="P264:R264"/>
    <mergeCell ref="S264:U264"/>
    <mergeCell ref="V264:X264"/>
    <mergeCell ref="Y264:Z264"/>
    <mergeCell ref="AA264:AC264"/>
    <mergeCell ref="AD264:AF264"/>
    <mergeCell ref="AG264:AI264"/>
    <mergeCell ref="AK264:AM264"/>
    <mergeCell ref="AN264:AP264"/>
    <mergeCell ref="AR264:AS264"/>
    <mergeCell ref="AT264:AV264"/>
    <mergeCell ref="AW264:AX264"/>
    <mergeCell ref="AY264:BA264"/>
    <mergeCell ref="BB264:BD264"/>
    <mergeCell ref="BF264:BH264"/>
    <mergeCell ref="BI264:BL264"/>
    <mergeCell ref="BM264:BN264"/>
    <mergeCell ref="BO264:BP264"/>
    <mergeCell ref="BQ264:BS264"/>
    <mergeCell ref="BT264:BV264"/>
    <mergeCell ref="BW264:BY264"/>
    <mergeCell ref="CA264:CC264"/>
    <mergeCell ref="CD264:CF264"/>
    <mergeCell ref="CM263:CO263"/>
    <mergeCell ref="CP263:CR263"/>
    <mergeCell ref="CS263:CT263"/>
    <mergeCell ref="BM263:BN263"/>
    <mergeCell ref="BO263:BP263"/>
    <mergeCell ref="BQ263:BS263"/>
    <mergeCell ref="BT263:BV263"/>
    <mergeCell ref="BW263:BY263"/>
    <mergeCell ref="CA263:CC263"/>
    <mergeCell ref="CD263:CF263"/>
    <mergeCell ref="CG263:CJ263"/>
    <mergeCell ref="P263:R263"/>
    <mergeCell ref="S263:U263"/>
    <mergeCell ref="V263:X263"/>
    <mergeCell ref="Y263:Z263"/>
    <mergeCell ref="AA263:AC263"/>
    <mergeCell ref="AD263:AF263"/>
    <mergeCell ref="AG263:AI263"/>
    <mergeCell ref="AK263:AM263"/>
    <mergeCell ref="AN263:AP263"/>
    <mergeCell ref="AR263:AS263"/>
    <mergeCell ref="AT263:AV263"/>
    <mergeCell ref="AW263:AX263"/>
    <mergeCell ref="AY263:BA263"/>
    <mergeCell ref="BB263:BD263"/>
    <mergeCell ref="BF263:BH263"/>
    <mergeCell ref="BI263:BL263"/>
    <mergeCell ref="AK262:AM262"/>
    <mergeCell ref="AN262:AP262"/>
    <mergeCell ref="CS262:CT262"/>
    <mergeCell ref="AR262:AS262"/>
    <mergeCell ref="AT262:AV262"/>
    <mergeCell ref="AW262:AX262"/>
    <mergeCell ref="AY262:BA262"/>
    <mergeCell ref="BB262:BD262"/>
    <mergeCell ref="BF262:BH262"/>
    <mergeCell ref="BI262:BL262"/>
    <mergeCell ref="BM262:BN262"/>
    <mergeCell ref="BT262:BV262"/>
    <mergeCell ref="BW262:BY262"/>
    <mergeCell ref="CA262:CC262"/>
    <mergeCell ref="CD262:CF262"/>
    <mergeCell ref="CG262:CJ262"/>
    <mergeCell ref="CM262:CO262"/>
    <mergeCell ref="BW261:BY261"/>
    <mergeCell ref="CA261:CC261"/>
    <mergeCell ref="CD261:CF261"/>
    <mergeCell ref="CG261:CJ261"/>
    <mergeCell ref="CM261:CO261"/>
    <mergeCell ref="CP262:CR262"/>
    <mergeCell ref="BO262:BP262"/>
    <mergeCell ref="BQ262:BS262"/>
    <mergeCell ref="P261:R261"/>
    <mergeCell ref="S261:U261"/>
    <mergeCell ref="V261:X261"/>
    <mergeCell ref="Y261:Z261"/>
    <mergeCell ref="AA261:AC261"/>
    <mergeCell ref="AD261:AF261"/>
    <mergeCell ref="AG261:AI261"/>
    <mergeCell ref="AK261:AM261"/>
    <mergeCell ref="AN261:AP261"/>
    <mergeCell ref="AR261:AS261"/>
    <mergeCell ref="AT261:AV261"/>
    <mergeCell ref="AW261:AX261"/>
    <mergeCell ref="AY261:BA261"/>
    <mergeCell ref="BB261:BD261"/>
    <mergeCell ref="BF261:BH261"/>
    <mergeCell ref="BI261:BL261"/>
    <mergeCell ref="BM261:BN261"/>
    <mergeCell ref="P262:R262"/>
    <mergeCell ref="S262:U262"/>
    <mergeCell ref="V262:X262"/>
    <mergeCell ref="Y262:Z262"/>
    <mergeCell ref="AA262:AC262"/>
    <mergeCell ref="AD262:AF262"/>
    <mergeCell ref="AG262:AI262"/>
    <mergeCell ref="BT260:BV260"/>
    <mergeCell ref="BW260:BY260"/>
    <mergeCell ref="CA260:CC260"/>
    <mergeCell ref="CD260:CF260"/>
    <mergeCell ref="CG260:CJ260"/>
    <mergeCell ref="CM260:CO260"/>
    <mergeCell ref="CP260:CR260"/>
    <mergeCell ref="CP261:CR261"/>
    <mergeCell ref="CS261:CT261"/>
    <mergeCell ref="CS260:CT260"/>
    <mergeCell ref="P260:R260"/>
    <mergeCell ref="S260:U260"/>
    <mergeCell ref="V260:X260"/>
    <mergeCell ref="Y260:Z260"/>
    <mergeCell ref="AA260:AC260"/>
    <mergeCell ref="AD260:AF260"/>
    <mergeCell ref="AG260:AI260"/>
    <mergeCell ref="AK260:AM260"/>
    <mergeCell ref="AN260:AP260"/>
    <mergeCell ref="AR260:AS260"/>
    <mergeCell ref="AT260:AV260"/>
    <mergeCell ref="AW260:AX260"/>
    <mergeCell ref="AY260:BA260"/>
    <mergeCell ref="BB260:BD260"/>
    <mergeCell ref="BF260:BH260"/>
    <mergeCell ref="BI260:BL260"/>
    <mergeCell ref="BM260:BN260"/>
    <mergeCell ref="BO260:BP260"/>
    <mergeCell ref="BQ260:BS260"/>
    <mergeCell ref="BO261:BP261"/>
    <mergeCell ref="BQ261:BS261"/>
    <mergeCell ref="BT261:BV261"/>
    <mergeCell ref="CA259:CC259"/>
    <mergeCell ref="CD259:CF259"/>
    <mergeCell ref="CG259:CJ259"/>
    <mergeCell ref="CM259:CO259"/>
    <mergeCell ref="CP259:CR259"/>
    <mergeCell ref="CS259:CT259"/>
    <mergeCell ref="P259:R259"/>
    <mergeCell ref="S259:U259"/>
    <mergeCell ref="V259:X259"/>
    <mergeCell ref="Y259:Z259"/>
    <mergeCell ref="AA259:AC259"/>
    <mergeCell ref="AD259:AF259"/>
    <mergeCell ref="AG259:AI259"/>
    <mergeCell ref="AK259:AM259"/>
    <mergeCell ref="AN259:AP259"/>
    <mergeCell ref="AR259:AS259"/>
    <mergeCell ref="AT259:AV259"/>
    <mergeCell ref="AW259:AX259"/>
    <mergeCell ref="AY259:BA259"/>
    <mergeCell ref="BB259:BD259"/>
    <mergeCell ref="BF259:BH259"/>
    <mergeCell ref="BI259:BL259"/>
    <mergeCell ref="BM259:BN259"/>
    <mergeCell ref="BO259:BP259"/>
    <mergeCell ref="BQ259:BS259"/>
    <mergeCell ref="BT259:BV259"/>
    <mergeCell ref="BW259:BY259"/>
    <mergeCell ref="CG258:CJ258"/>
    <mergeCell ref="CM258:CO258"/>
    <mergeCell ref="CP258:CR258"/>
    <mergeCell ref="CS258:CT258"/>
    <mergeCell ref="P258:R258"/>
    <mergeCell ref="S258:U258"/>
    <mergeCell ref="V258:X258"/>
    <mergeCell ref="Y258:Z258"/>
    <mergeCell ref="AA258:AC258"/>
    <mergeCell ref="AD258:AF258"/>
    <mergeCell ref="AG258:AI258"/>
    <mergeCell ref="AK258:AM258"/>
    <mergeCell ref="AN258:AP258"/>
    <mergeCell ref="AR258:AS258"/>
    <mergeCell ref="AT258:AV258"/>
    <mergeCell ref="AW258:AX258"/>
    <mergeCell ref="AY258:BA258"/>
    <mergeCell ref="BB258:BD258"/>
    <mergeCell ref="BF258:BH258"/>
    <mergeCell ref="BI258:BL258"/>
    <mergeCell ref="BM258:BN258"/>
    <mergeCell ref="BO258:BP258"/>
    <mergeCell ref="BQ258:BS258"/>
    <mergeCell ref="BT258:BV258"/>
    <mergeCell ref="BW258:BY258"/>
    <mergeCell ref="CA258:CC258"/>
    <mergeCell ref="CD258:CF258"/>
    <mergeCell ref="CM257:CO257"/>
    <mergeCell ref="CP257:CR257"/>
    <mergeCell ref="CS257:CT257"/>
    <mergeCell ref="BM257:BN257"/>
    <mergeCell ref="BO257:BP257"/>
    <mergeCell ref="BQ257:BS257"/>
    <mergeCell ref="BT257:BV257"/>
    <mergeCell ref="BW257:BY257"/>
    <mergeCell ref="CA257:CC257"/>
    <mergeCell ref="CD257:CF257"/>
    <mergeCell ref="CG257:CJ257"/>
    <mergeCell ref="CS256:CT256"/>
    <mergeCell ref="P257:R257"/>
    <mergeCell ref="S257:U257"/>
    <mergeCell ref="V257:X257"/>
    <mergeCell ref="Y257:Z257"/>
    <mergeCell ref="AA257:AC257"/>
    <mergeCell ref="AD257:AF257"/>
    <mergeCell ref="AG257:AI257"/>
    <mergeCell ref="AK257:AM257"/>
    <mergeCell ref="AN257:AP257"/>
    <mergeCell ref="AR257:AS257"/>
    <mergeCell ref="AT257:AV257"/>
    <mergeCell ref="AW257:AX257"/>
    <mergeCell ref="AY257:BA257"/>
    <mergeCell ref="BB257:BD257"/>
    <mergeCell ref="BF257:BH257"/>
    <mergeCell ref="BI257:BL257"/>
    <mergeCell ref="BQ256:BS256"/>
    <mergeCell ref="BT256:BV256"/>
    <mergeCell ref="BW256:BY256"/>
    <mergeCell ref="CA256:CC256"/>
    <mergeCell ref="CD256:CF256"/>
    <mergeCell ref="CG256:CJ256"/>
    <mergeCell ref="CM256:CO256"/>
    <mergeCell ref="CP256:CR256"/>
    <mergeCell ref="AR256:AS256"/>
    <mergeCell ref="AT256:AV256"/>
    <mergeCell ref="AW256:AX256"/>
    <mergeCell ref="AY256:BA256"/>
    <mergeCell ref="BB256:BD256"/>
    <mergeCell ref="BF256:BH256"/>
    <mergeCell ref="BI256:BL256"/>
    <mergeCell ref="BM256:BN256"/>
    <mergeCell ref="BO256:BP256"/>
    <mergeCell ref="P256:R256"/>
    <mergeCell ref="S256:U256"/>
    <mergeCell ref="V256:X256"/>
    <mergeCell ref="Y256:Z256"/>
    <mergeCell ref="AA256:AC256"/>
    <mergeCell ref="AD256:AF256"/>
    <mergeCell ref="AG256:AI256"/>
    <mergeCell ref="AK256:AM256"/>
    <mergeCell ref="AN256:AP256"/>
    <mergeCell ref="CP255:CR255"/>
    <mergeCell ref="CS255:CT255"/>
    <mergeCell ref="P255:R255"/>
    <mergeCell ref="S255:U255"/>
    <mergeCell ref="V255:X255"/>
    <mergeCell ref="Y255:Z255"/>
    <mergeCell ref="AA255:AC255"/>
    <mergeCell ref="AD255:AF255"/>
    <mergeCell ref="AG255:AI255"/>
    <mergeCell ref="AK255:AM255"/>
    <mergeCell ref="AN255:AP255"/>
    <mergeCell ref="AR255:AS255"/>
    <mergeCell ref="AT255:AV255"/>
    <mergeCell ref="AW255:AX255"/>
    <mergeCell ref="AY255:BA255"/>
    <mergeCell ref="BB255:BD255"/>
    <mergeCell ref="BF255:BH255"/>
    <mergeCell ref="BO255:BP255"/>
    <mergeCell ref="BQ255:BS255"/>
    <mergeCell ref="BT255:BV255"/>
    <mergeCell ref="BW255:BY255"/>
    <mergeCell ref="CA255:CC255"/>
    <mergeCell ref="CD255:CF255"/>
    <mergeCell ref="CG255:CJ255"/>
    <mergeCell ref="CM255:CO255"/>
    <mergeCell ref="BI255:BL255"/>
    <mergeCell ref="BM255:BN255"/>
    <mergeCell ref="BT254:BV254"/>
    <mergeCell ref="BW254:BY254"/>
    <mergeCell ref="CA254:CC254"/>
    <mergeCell ref="CD254:CF254"/>
    <mergeCell ref="CG254:CJ254"/>
    <mergeCell ref="CM254:CO254"/>
    <mergeCell ref="CP254:CR254"/>
    <mergeCell ref="CS254:CT254"/>
    <mergeCell ref="P254:R254"/>
    <mergeCell ref="S254:U254"/>
    <mergeCell ref="V254:X254"/>
    <mergeCell ref="Y254:Z254"/>
    <mergeCell ref="AA254:AC254"/>
    <mergeCell ref="AD254:AF254"/>
    <mergeCell ref="AG254:AI254"/>
    <mergeCell ref="AK254:AM254"/>
    <mergeCell ref="AN254:AP254"/>
    <mergeCell ref="AR254:AS254"/>
    <mergeCell ref="AT254:AV254"/>
    <mergeCell ref="AW254:AX254"/>
    <mergeCell ref="AY254:BA254"/>
    <mergeCell ref="BB254:BD254"/>
    <mergeCell ref="BF254:BH254"/>
    <mergeCell ref="BI254:BL254"/>
    <mergeCell ref="BM254:BN254"/>
    <mergeCell ref="BO254:BP254"/>
    <mergeCell ref="BQ254:BS254"/>
    <mergeCell ref="CA253:CC253"/>
    <mergeCell ref="CD253:CF253"/>
    <mergeCell ref="CG253:CJ253"/>
    <mergeCell ref="CM253:CO253"/>
    <mergeCell ref="CP253:CR253"/>
    <mergeCell ref="CS253:CT253"/>
    <mergeCell ref="P253:R253"/>
    <mergeCell ref="S253:U253"/>
    <mergeCell ref="V253:X253"/>
    <mergeCell ref="Y253:Z253"/>
    <mergeCell ref="AA253:AC253"/>
    <mergeCell ref="AD253:AF253"/>
    <mergeCell ref="AG253:AI253"/>
    <mergeCell ref="AK253:AM253"/>
    <mergeCell ref="AN253:AP253"/>
    <mergeCell ref="AR253:AS253"/>
    <mergeCell ref="AT253:AV253"/>
    <mergeCell ref="AW253:AX253"/>
    <mergeCell ref="AY253:BA253"/>
    <mergeCell ref="BB253:BD253"/>
    <mergeCell ref="BF253:BH253"/>
    <mergeCell ref="BI253:BL253"/>
    <mergeCell ref="BM253:BN253"/>
    <mergeCell ref="BO253:BP253"/>
    <mergeCell ref="BQ253:BS253"/>
    <mergeCell ref="BT253:BV253"/>
    <mergeCell ref="BW253:BY253"/>
    <mergeCell ref="CG252:CJ252"/>
    <mergeCell ref="CM252:CO252"/>
    <mergeCell ref="CP252:CR252"/>
    <mergeCell ref="CS252:CT252"/>
    <mergeCell ref="P252:R252"/>
    <mergeCell ref="S252:U252"/>
    <mergeCell ref="V252:X252"/>
    <mergeCell ref="Y252:Z252"/>
    <mergeCell ref="AA252:AC252"/>
    <mergeCell ref="AD252:AF252"/>
    <mergeCell ref="AG252:AI252"/>
    <mergeCell ref="AK252:AM252"/>
    <mergeCell ref="AN252:AP252"/>
    <mergeCell ref="AR252:AS252"/>
    <mergeCell ref="AT252:AV252"/>
    <mergeCell ref="AW252:AX252"/>
    <mergeCell ref="AY252:BA252"/>
    <mergeCell ref="BB252:BD252"/>
    <mergeCell ref="BF252:BH252"/>
    <mergeCell ref="BI252:BL252"/>
    <mergeCell ref="BM252:BN252"/>
    <mergeCell ref="BO252:BP252"/>
    <mergeCell ref="BQ252:BS252"/>
    <mergeCell ref="BT252:BV252"/>
    <mergeCell ref="BW252:BY252"/>
    <mergeCell ref="CA252:CC252"/>
    <mergeCell ref="CD252:CF252"/>
    <mergeCell ref="CM251:CO251"/>
    <mergeCell ref="CP251:CR251"/>
    <mergeCell ref="CS251:CT251"/>
    <mergeCell ref="BM251:BN251"/>
    <mergeCell ref="BO251:BP251"/>
    <mergeCell ref="BQ251:BS251"/>
    <mergeCell ref="BT251:BV251"/>
    <mergeCell ref="BW251:BY251"/>
    <mergeCell ref="CA251:CC251"/>
    <mergeCell ref="CD251:CF251"/>
    <mergeCell ref="CG251:CJ251"/>
    <mergeCell ref="P251:R251"/>
    <mergeCell ref="S251:U251"/>
    <mergeCell ref="V251:X251"/>
    <mergeCell ref="Y251:Z251"/>
    <mergeCell ref="AA251:AC251"/>
    <mergeCell ref="AD251:AF251"/>
    <mergeCell ref="AG251:AI251"/>
    <mergeCell ref="AK251:AM251"/>
    <mergeCell ref="AN251:AP251"/>
    <mergeCell ref="AR251:AS251"/>
    <mergeCell ref="AT251:AV251"/>
    <mergeCell ref="AW251:AX251"/>
    <mergeCell ref="AY251:BA251"/>
    <mergeCell ref="BB251:BD251"/>
    <mergeCell ref="BF251:BH251"/>
    <mergeCell ref="BI251:BL251"/>
    <mergeCell ref="P250:R250"/>
    <mergeCell ref="S250:U250"/>
    <mergeCell ref="V250:Z250"/>
    <mergeCell ref="AA250:AC250"/>
    <mergeCell ref="AD250:AF250"/>
    <mergeCell ref="AG250:AI250"/>
    <mergeCell ref="AK250:AM250"/>
    <mergeCell ref="AN250:AP250"/>
    <mergeCell ref="AR250:AS250"/>
    <mergeCell ref="AT250:AV250"/>
    <mergeCell ref="AW250:AX250"/>
    <mergeCell ref="AY250:BA250"/>
    <mergeCell ref="BB250:BD250"/>
    <mergeCell ref="BF250:BH250"/>
    <mergeCell ref="BI250:BL250"/>
    <mergeCell ref="BM250:BN250"/>
    <mergeCell ref="BO250:BP250"/>
    <mergeCell ref="BW247:BY249"/>
    <mergeCell ref="BZ247:BZ249"/>
    <mergeCell ref="CA247:CC249"/>
    <mergeCell ref="CD247:CF249"/>
    <mergeCell ref="CG247:CR247"/>
    <mergeCell ref="CS250:CT250"/>
    <mergeCell ref="AD247:AF249"/>
    <mergeCell ref="AG247:AI249"/>
    <mergeCell ref="AJ247:AJ249"/>
    <mergeCell ref="AK247:AM249"/>
    <mergeCell ref="AN247:AP249"/>
    <mergeCell ref="AQ247:AV247"/>
    <mergeCell ref="AW247:AX249"/>
    <mergeCell ref="AY247:BA249"/>
    <mergeCell ref="BB247:BD249"/>
    <mergeCell ref="BE247:BE249"/>
    <mergeCell ref="BF247:BH249"/>
    <mergeCell ref="BI247:BL249"/>
    <mergeCell ref="BM247:BP247"/>
    <mergeCell ref="CP250:CR250"/>
    <mergeCell ref="BQ250:BS250"/>
    <mergeCell ref="BT250:BV250"/>
    <mergeCell ref="BW250:BY250"/>
    <mergeCell ref="CA250:CC250"/>
    <mergeCell ref="CD250:CF250"/>
    <mergeCell ref="CG250:CJ250"/>
    <mergeCell ref="CK250:CL250"/>
    <mergeCell ref="CM250:CO250"/>
    <mergeCell ref="BW244:BY244"/>
    <mergeCell ref="BZ244:CE244"/>
    <mergeCell ref="CF244:CN244"/>
    <mergeCell ref="CO244:CQ244"/>
    <mergeCell ref="CR244:CT244"/>
    <mergeCell ref="O244:T244"/>
    <mergeCell ref="CS247:CT249"/>
    <mergeCell ref="AQ248:AQ249"/>
    <mergeCell ref="AR248:AS249"/>
    <mergeCell ref="AT248:AV249"/>
    <mergeCell ref="BM248:BN249"/>
    <mergeCell ref="BO248:BP249"/>
    <mergeCell ref="CG248:CJ249"/>
    <mergeCell ref="CK248:CL249"/>
    <mergeCell ref="CM248:CO249"/>
    <mergeCell ref="CP248:CR249"/>
    <mergeCell ref="O246:AI246"/>
    <mergeCell ref="AJ246:BD246"/>
    <mergeCell ref="BE246:BY246"/>
    <mergeCell ref="BZ246:CT246"/>
    <mergeCell ref="O247:O249"/>
    <mergeCell ref="P247:R249"/>
    <mergeCell ref="S247:U249"/>
    <mergeCell ref="AA247:AC249"/>
    <mergeCell ref="O245:T245"/>
    <mergeCell ref="U245:AC245"/>
    <mergeCell ref="AD245:AF245"/>
    <mergeCell ref="AG245:AI245"/>
    <mergeCell ref="AJ245:AO245"/>
    <mergeCell ref="AP245:AX245"/>
    <mergeCell ref="BQ247:BS249"/>
    <mergeCell ref="BT247:BV249"/>
    <mergeCell ref="O243:Z243"/>
    <mergeCell ref="AA243:AD243"/>
    <mergeCell ref="AE243:AI243"/>
    <mergeCell ref="AJ243:AU243"/>
    <mergeCell ref="AV243:AY243"/>
    <mergeCell ref="AZ243:BD243"/>
    <mergeCell ref="BE243:BP243"/>
    <mergeCell ref="BQ243:BT243"/>
    <mergeCell ref="BU243:BY243"/>
    <mergeCell ref="BZ243:CK243"/>
    <mergeCell ref="CL243:CO243"/>
    <mergeCell ref="CP243:CT243"/>
    <mergeCell ref="AY245:BA245"/>
    <mergeCell ref="BB245:BD245"/>
    <mergeCell ref="BE245:BJ245"/>
    <mergeCell ref="BK245:BS245"/>
    <mergeCell ref="BT245:BV245"/>
    <mergeCell ref="BW245:BY245"/>
    <mergeCell ref="BZ245:CE245"/>
    <mergeCell ref="CF245:CN245"/>
    <mergeCell ref="CO245:CQ245"/>
    <mergeCell ref="CR245:CT245"/>
    <mergeCell ref="U244:AC244"/>
    <mergeCell ref="AD244:AF244"/>
    <mergeCell ref="AG244:AI244"/>
    <mergeCell ref="AJ244:AO244"/>
    <mergeCell ref="AP244:AX244"/>
    <mergeCell ref="AY244:BA244"/>
    <mergeCell ref="BB244:BD244"/>
    <mergeCell ref="BE244:BJ244"/>
    <mergeCell ref="BK244:BS244"/>
    <mergeCell ref="BT244:BV244"/>
    <mergeCell ref="O239:AI239"/>
    <mergeCell ref="AJ239:BD239"/>
    <mergeCell ref="BE239:BY239"/>
    <mergeCell ref="BZ239:CT239"/>
    <mergeCell ref="O240:AI240"/>
    <mergeCell ref="AJ240:BD240"/>
    <mergeCell ref="BE240:BY240"/>
    <mergeCell ref="BZ240:CT240"/>
    <mergeCell ref="O241:T242"/>
    <mergeCell ref="U241:AC242"/>
    <mergeCell ref="AD241:AI241"/>
    <mergeCell ref="AJ241:AO242"/>
    <mergeCell ref="AP241:AX242"/>
    <mergeCell ref="AY241:BD241"/>
    <mergeCell ref="BE241:BJ242"/>
    <mergeCell ref="BK241:BS242"/>
    <mergeCell ref="BT241:BY241"/>
    <mergeCell ref="BZ241:CE242"/>
    <mergeCell ref="CF241:CN242"/>
    <mergeCell ref="CO241:CT241"/>
    <mergeCell ref="AD242:AI242"/>
    <mergeCell ref="AY242:BD242"/>
    <mergeCell ref="BT242:BY242"/>
    <mergeCell ref="CO242:CT242"/>
    <mergeCell ref="CO232:CQ236"/>
    <mergeCell ref="CR232:CT236"/>
    <mergeCell ref="CG231:CJ231"/>
    <mergeCell ref="CM231:CO231"/>
    <mergeCell ref="CP231:CR231"/>
    <mergeCell ref="CS231:CT231"/>
    <mergeCell ref="CO237:CQ238"/>
    <mergeCell ref="CR237:CT238"/>
    <mergeCell ref="BM231:BN231"/>
    <mergeCell ref="BO231:BP231"/>
    <mergeCell ref="BQ231:BS231"/>
    <mergeCell ref="BT231:BV231"/>
    <mergeCell ref="O235:AC235"/>
    <mergeCell ref="O236:AC236"/>
    <mergeCell ref="AJ235:AX235"/>
    <mergeCell ref="AJ236:AX236"/>
    <mergeCell ref="AJ237:AX237"/>
    <mergeCell ref="BT230:BV230"/>
    <mergeCell ref="BW230:BY230"/>
    <mergeCell ref="CA230:CC230"/>
    <mergeCell ref="CD230:CF230"/>
    <mergeCell ref="CG230:CJ230"/>
    <mergeCell ref="AK230:AM230"/>
    <mergeCell ref="AN230:AP230"/>
    <mergeCell ref="AR230:AS230"/>
    <mergeCell ref="AT230:AV230"/>
    <mergeCell ref="AW230:AX230"/>
    <mergeCell ref="AY230:BA230"/>
    <mergeCell ref="BB230:BD230"/>
    <mergeCell ref="BF230:BH230"/>
    <mergeCell ref="BI230:BL230"/>
    <mergeCell ref="O237:AC237"/>
    <mergeCell ref="AD237:AF238"/>
    <mergeCell ref="AG237:AI238"/>
    <mergeCell ref="AY237:BA238"/>
    <mergeCell ref="BB237:BD238"/>
    <mergeCell ref="BT237:BV238"/>
    <mergeCell ref="BW237:BY238"/>
    <mergeCell ref="AD232:AF236"/>
    <mergeCell ref="AG232:AI236"/>
    <mergeCell ref="AY232:BA236"/>
    <mergeCell ref="BB232:BD236"/>
    <mergeCell ref="BT232:BV236"/>
    <mergeCell ref="BW232:BY236"/>
    <mergeCell ref="P230:R230"/>
    <mergeCell ref="S230:U230"/>
    <mergeCell ref="V230:X230"/>
    <mergeCell ref="Y230:Z230"/>
    <mergeCell ref="AA230:AC230"/>
    <mergeCell ref="AD230:AF230"/>
    <mergeCell ref="AG230:AI230"/>
    <mergeCell ref="BW231:BY231"/>
    <mergeCell ref="CA231:CC231"/>
    <mergeCell ref="CD231:CF231"/>
    <mergeCell ref="CM230:CO230"/>
    <mergeCell ref="CP230:CR230"/>
    <mergeCell ref="CS230:CT230"/>
    <mergeCell ref="P231:R231"/>
    <mergeCell ref="S231:U231"/>
    <mergeCell ref="V231:X231"/>
    <mergeCell ref="Y231:Z231"/>
    <mergeCell ref="AA231:AC231"/>
    <mergeCell ref="AD231:AF231"/>
    <mergeCell ref="AG231:AI231"/>
    <mergeCell ref="AK231:AM231"/>
    <mergeCell ref="AN231:AP231"/>
    <mergeCell ref="AR231:AS231"/>
    <mergeCell ref="AT231:AV231"/>
    <mergeCell ref="AW231:AX231"/>
    <mergeCell ref="AY231:BA231"/>
    <mergeCell ref="BB231:BD231"/>
    <mergeCell ref="BF231:BH231"/>
    <mergeCell ref="BI231:BL231"/>
    <mergeCell ref="BM230:BN230"/>
    <mergeCell ref="BO230:BP230"/>
    <mergeCell ref="BQ230:BS230"/>
    <mergeCell ref="BT229:BV229"/>
    <mergeCell ref="BW229:BY229"/>
    <mergeCell ref="CA229:CC229"/>
    <mergeCell ref="CD229:CF229"/>
    <mergeCell ref="CG229:CJ229"/>
    <mergeCell ref="CM229:CO229"/>
    <mergeCell ref="CP229:CR229"/>
    <mergeCell ref="AR229:AS229"/>
    <mergeCell ref="AT229:AV229"/>
    <mergeCell ref="AW229:AX229"/>
    <mergeCell ref="AY229:BA229"/>
    <mergeCell ref="BB229:BD229"/>
    <mergeCell ref="BF229:BH229"/>
    <mergeCell ref="BI229:BL229"/>
    <mergeCell ref="BM229:BN229"/>
    <mergeCell ref="BO229:BP229"/>
    <mergeCell ref="CS229:CT229"/>
    <mergeCell ref="P229:R229"/>
    <mergeCell ref="S229:U229"/>
    <mergeCell ref="V229:X229"/>
    <mergeCell ref="Y229:Z229"/>
    <mergeCell ref="AA229:AC229"/>
    <mergeCell ref="AD229:AF229"/>
    <mergeCell ref="AG229:AI229"/>
    <mergeCell ref="AK229:AM229"/>
    <mergeCell ref="AN229:AP229"/>
    <mergeCell ref="CP228:CR228"/>
    <mergeCell ref="CS228:CT228"/>
    <mergeCell ref="P228:R228"/>
    <mergeCell ref="S228:U228"/>
    <mergeCell ref="V228:X228"/>
    <mergeCell ref="Y228:Z228"/>
    <mergeCell ref="AA228:AC228"/>
    <mergeCell ref="AD228:AF228"/>
    <mergeCell ref="AG228:AI228"/>
    <mergeCell ref="AK228:AM228"/>
    <mergeCell ref="AN228:AP228"/>
    <mergeCell ref="AR228:AS228"/>
    <mergeCell ref="AT228:AV228"/>
    <mergeCell ref="AW228:AX228"/>
    <mergeCell ref="AY228:BA228"/>
    <mergeCell ref="BB228:BD228"/>
    <mergeCell ref="BF228:BH228"/>
    <mergeCell ref="BI228:BL228"/>
    <mergeCell ref="BM228:BN228"/>
    <mergeCell ref="BQ229:BS229"/>
    <mergeCell ref="BO228:BP228"/>
    <mergeCell ref="BQ228:BS228"/>
    <mergeCell ref="BT228:BV228"/>
    <mergeCell ref="BW228:BY228"/>
    <mergeCell ref="CA228:CC228"/>
    <mergeCell ref="CD228:CF228"/>
    <mergeCell ref="CG228:CJ228"/>
    <mergeCell ref="CM228:CO228"/>
    <mergeCell ref="BT227:BV227"/>
    <mergeCell ref="BW227:BY227"/>
    <mergeCell ref="CA227:CC227"/>
    <mergeCell ref="CD227:CF227"/>
    <mergeCell ref="CG227:CJ227"/>
    <mergeCell ref="CM227:CO227"/>
    <mergeCell ref="CP227:CR227"/>
    <mergeCell ref="CS227:CT227"/>
    <mergeCell ref="P227:R227"/>
    <mergeCell ref="S227:U227"/>
    <mergeCell ref="V227:X227"/>
    <mergeCell ref="Y227:Z227"/>
    <mergeCell ref="AA227:AC227"/>
    <mergeCell ref="AD227:AF227"/>
    <mergeCell ref="AG227:AI227"/>
    <mergeCell ref="AK227:AM227"/>
    <mergeCell ref="AN227:AP227"/>
    <mergeCell ref="AR227:AS227"/>
    <mergeCell ref="AT227:AV227"/>
    <mergeCell ref="AW227:AX227"/>
    <mergeCell ref="AY227:BA227"/>
    <mergeCell ref="BB227:BD227"/>
    <mergeCell ref="BF227:BH227"/>
    <mergeCell ref="BI227:BL227"/>
    <mergeCell ref="BM227:BN227"/>
    <mergeCell ref="BO227:BP227"/>
    <mergeCell ref="BQ227:BS227"/>
    <mergeCell ref="CA226:CC226"/>
    <mergeCell ref="CD226:CF226"/>
    <mergeCell ref="CG226:CJ226"/>
    <mergeCell ref="CM226:CO226"/>
    <mergeCell ref="CP226:CR226"/>
    <mergeCell ref="CS226:CT226"/>
    <mergeCell ref="P226:R226"/>
    <mergeCell ref="S226:U226"/>
    <mergeCell ref="V226:X226"/>
    <mergeCell ref="Y226:Z226"/>
    <mergeCell ref="AA226:AC226"/>
    <mergeCell ref="AD226:AF226"/>
    <mergeCell ref="AG226:AI226"/>
    <mergeCell ref="AK226:AM226"/>
    <mergeCell ref="AN226:AP226"/>
    <mergeCell ref="AR226:AS226"/>
    <mergeCell ref="AT226:AV226"/>
    <mergeCell ref="AW226:AX226"/>
    <mergeCell ref="AY226:BA226"/>
    <mergeCell ref="BB226:BD226"/>
    <mergeCell ref="BF226:BH226"/>
    <mergeCell ref="BI226:BL226"/>
    <mergeCell ref="BM226:BN226"/>
    <mergeCell ref="BO226:BP226"/>
    <mergeCell ref="BQ226:BS226"/>
    <mergeCell ref="BT226:BV226"/>
    <mergeCell ref="BW226:BY226"/>
    <mergeCell ref="CG225:CJ225"/>
    <mergeCell ref="CM225:CO225"/>
    <mergeCell ref="CP225:CR225"/>
    <mergeCell ref="CS225:CT225"/>
    <mergeCell ref="P225:R225"/>
    <mergeCell ref="S225:U225"/>
    <mergeCell ref="V225:X225"/>
    <mergeCell ref="Y225:Z225"/>
    <mergeCell ref="AA225:AC225"/>
    <mergeCell ref="AD225:AF225"/>
    <mergeCell ref="AG225:AI225"/>
    <mergeCell ref="AK225:AM225"/>
    <mergeCell ref="AN225:AP225"/>
    <mergeCell ref="AR225:AS225"/>
    <mergeCell ref="AT225:AV225"/>
    <mergeCell ref="AW225:AX225"/>
    <mergeCell ref="AY225:BA225"/>
    <mergeCell ref="BB225:BD225"/>
    <mergeCell ref="BF225:BH225"/>
    <mergeCell ref="BI225:BL225"/>
    <mergeCell ref="BM225:BN225"/>
    <mergeCell ref="BO225:BP225"/>
    <mergeCell ref="BQ225:BS225"/>
    <mergeCell ref="BT225:BV225"/>
    <mergeCell ref="BW225:BY225"/>
    <mergeCell ref="CA225:CC225"/>
    <mergeCell ref="CD225:CF225"/>
    <mergeCell ref="CM224:CO224"/>
    <mergeCell ref="CP224:CR224"/>
    <mergeCell ref="CS224:CT224"/>
    <mergeCell ref="BM224:BN224"/>
    <mergeCell ref="BO224:BP224"/>
    <mergeCell ref="BQ224:BS224"/>
    <mergeCell ref="BT224:BV224"/>
    <mergeCell ref="BW224:BY224"/>
    <mergeCell ref="CA224:CC224"/>
    <mergeCell ref="CD224:CF224"/>
    <mergeCell ref="CG224:CJ224"/>
    <mergeCell ref="P224:R224"/>
    <mergeCell ref="S224:U224"/>
    <mergeCell ref="V224:X224"/>
    <mergeCell ref="Y224:Z224"/>
    <mergeCell ref="AA224:AC224"/>
    <mergeCell ref="AD224:AF224"/>
    <mergeCell ref="AG224:AI224"/>
    <mergeCell ref="AK224:AM224"/>
    <mergeCell ref="AN224:AP224"/>
    <mergeCell ref="AR224:AS224"/>
    <mergeCell ref="AT224:AV224"/>
    <mergeCell ref="AW224:AX224"/>
    <mergeCell ref="AY224:BA224"/>
    <mergeCell ref="BB224:BD224"/>
    <mergeCell ref="BF224:BH224"/>
    <mergeCell ref="BI224:BL224"/>
    <mergeCell ref="AK223:AM223"/>
    <mergeCell ref="AN223:AP223"/>
    <mergeCell ref="CS223:CT223"/>
    <mergeCell ref="AR223:AS223"/>
    <mergeCell ref="AT223:AV223"/>
    <mergeCell ref="AW223:AX223"/>
    <mergeCell ref="AY223:BA223"/>
    <mergeCell ref="BB223:BD223"/>
    <mergeCell ref="BF223:BH223"/>
    <mergeCell ref="BI223:BL223"/>
    <mergeCell ref="BM223:BN223"/>
    <mergeCell ref="BT223:BV223"/>
    <mergeCell ref="BW223:BY223"/>
    <mergeCell ref="CA223:CC223"/>
    <mergeCell ref="CD223:CF223"/>
    <mergeCell ref="CG223:CJ223"/>
    <mergeCell ref="CM223:CO223"/>
    <mergeCell ref="BW222:BY222"/>
    <mergeCell ref="CA222:CC222"/>
    <mergeCell ref="CD222:CF222"/>
    <mergeCell ref="CG222:CJ222"/>
    <mergeCell ref="CM222:CO222"/>
    <mergeCell ref="CP223:CR223"/>
    <mergeCell ref="BO223:BP223"/>
    <mergeCell ref="BQ223:BS223"/>
    <mergeCell ref="P222:R222"/>
    <mergeCell ref="S222:U222"/>
    <mergeCell ref="V222:X222"/>
    <mergeCell ref="Y222:Z222"/>
    <mergeCell ref="AA222:AC222"/>
    <mergeCell ref="AD222:AF222"/>
    <mergeCell ref="AG222:AI222"/>
    <mergeCell ref="AK222:AM222"/>
    <mergeCell ref="AN222:AP222"/>
    <mergeCell ref="AR222:AS222"/>
    <mergeCell ref="AT222:AV222"/>
    <mergeCell ref="AW222:AX222"/>
    <mergeCell ref="AY222:BA222"/>
    <mergeCell ref="BB222:BD222"/>
    <mergeCell ref="BF222:BH222"/>
    <mergeCell ref="BI222:BL222"/>
    <mergeCell ref="BM222:BN222"/>
    <mergeCell ref="P223:R223"/>
    <mergeCell ref="S223:U223"/>
    <mergeCell ref="V223:X223"/>
    <mergeCell ref="Y223:Z223"/>
    <mergeCell ref="AA223:AC223"/>
    <mergeCell ref="AD223:AF223"/>
    <mergeCell ref="AG223:AI223"/>
    <mergeCell ref="BT221:BV221"/>
    <mergeCell ref="BW221:BY221"/>
    <mergeCell ref="CA221:CC221"/>
    <mergeCell ref="CD221:CF221"/>
    <mergeCell ref="CG221:CJ221"/>
    <mergeCell ref="CM221:CO221"/>
    <mergeCell ref="CP221:CR221"/>
    <mergeCell ref="CP222:CR222"/>
    <mergeCell ref="CS222:CT222"/>
    <mergeCell ref="CS221:CT221"/>
    <mergeCell ref="P221:R221"/>
    <mergeCell ref="S221:U221"/>
    <mergeCell ref="V221:X221"/>
    <mergeCell ref="Y221:Z221"/>
    <mergeCell ref="AA221:AC221"/>
    <mergeCell ref="AD221:AF221"/>
    <mergeCell ref="AG221:AI221"/>
    <mergeCell ref="AK221:AM221"/>
    <mergeCell ref="AN221:AP221"/>
    <mergeCell ref="AR221:AS221"/>
    <mergeCell ref="AT221:AV221"/>
    <mergeCell ref="AW221:AX221"/>
    <mergeCell ref="AY221:BA221"/>
    <mergeCell ref="BB221:BD221"/>
    <mergeCell ref="BF221:BH221"/>
    <mergeCell ref="BI221:BL221"/>
    <mergeCell ref="BM221:BN221"/>
    <mergeCell ref="BO221:BP221"/>
    <mergeCell ref="BQ221:BS221"/>
    <mergeCell ref="BO222:BP222"/>
    <mergeCell ref="BQ222:BS222"/>
    <mergeCell ref="BT222:BV222"/>
    <mergeCell ref="CA220:CC220"/>
    <mergeCell ref="CD220:CF220"/>
    <mergeCell ref="CG220:CJ220"/>
    <mergeCell ref="CM220:CO220"/>
    <mergeCell ref="CP220:CR220"/>
    <mergeCell ref="CS220:CT220"/>
    <mergeCell ref="P220:R220"/>
    <mergeCell ref="S220:U220"/>
    <mergeCell ref="V220:X220"/>
    <mergeCell ref="Y220:Z220"/>
    <mergeCell ref="AA220:AC220"/>
    <mergeCell ref="AD220:AF220"/>
    <mergeCell ref="AG220:AI220"/>
    <mergeCell ref="AK220:AM220"/>
    <mergeCell ref="AN220:AP220"/>
    <mergeCell ref="AR220:AS220"/>
    <mergeCell ref="AT220:AV220"/>
    <mergeCell ref="AW220:AX220"/>
    <mergeCell ref="AY220:BA220"/>
    <mergeCell ref="BB220:BD220"/>
    <mergeCell ref="BF220:BH220"/>
    <mergeCell ref="BI220:BL220"/>
    <mergeCell ref="BM220:BN220"/>
    <mergeCell ref="BO220:BP220"/>
    <mergeCell ref="BQ220:BS220"/>
    <mergeCell ref="BT220:BV220"/>
    <mergeCell ref="BW220:BY220"/>
    <mergeCell ref="CG219:CJ219"/>
    <mergeCell ref="CM219:CO219"/>
    <mergeCell ref="CP219:CR219"/>
    <mergeCell ref="CS219:CT219"/>
    <mergeCell ref="P219:R219"/>
    <mergeCell ref="S219:U219"/>
    <mergeCell ref="V219:X219"/>
    <mergeCell ref="Y219:Z219"/>
    <mergeCell ref="AA219:AC219"/>
    <mergeCell ref="AD219:AF219"/>
    <mergeCell ref="AG219:AI219"/>
    <mergeCell ref="AK219:AM219"/>
    <mergeCell ref="AN219:AP219"/>
    <mergeCell ref="AR219:AS219"/>
    <mergeCell ref="AT219:AV219"/>
    <mergeCell ref="AW219:AX219"/>
    <mergeCell ref="AY219:BA219"/>
    <mergeCell ref="BB219:BD219"/>
    <mergeCell ref="BF219:BH219"/>
    <mergeCell ref="BI219:BL219"/>
    <mergeCell ref="BM219:BN219"/>
    <mergeCell ref="BO219:BP219"/>
    <mergeCell ref="BQ219:BS219"/>
    <mergeCell ref="BT219:BV219"/>
    <mergeCell ref="BW219:BY219"/>
    <mergeCell ref="CA219:CC219"/>
    <mergeCell ref="CD219:CF219"/>
    <mergeCell ref="CM218:CO218"/>
    <mergeCell ref="CP218:CR218"/>
    <mergeCell ref="CS218:CT218"/>
    <mergeCell ref="BM218:BN218"/>
    <mergeCell ref="BO218:BP218"/>
    <mergeCell ref="BQ218:BS218"/>
    <mergeCell ref="BT218:BV218"/>
    <mergeCell ref="BW218:BY218"/>
    <mergeCell ref="CA218:CC218"/>
    <mergeCell ref="CD218:CF218"/>
    <mergeCell ref="CG218:CJ218"/>
    <mergeCell ref="CS217:CT217"/>
    <mergeCell ref="P218:R218"/>
    <mergeCell ref="S218:U218"/>
    <mergeCell ref="V218:X218"/>
    <mergeCell ref="Y218:Z218"/>
    <mergeCell ref="AA218:AC218"/>
    <mergeCell ref="AD218:AF218"/>
    <mergeCell ref="AG218:AI218"/>
    <mergeCell ref="AK218:AM218"/>
    <mergeCell ref="AN218:AP218"/>
    <mergeCell ref="AR218:AS218"/>
    <mergeCell ref="AT218:AV218"/>
    <mergeCell ref="AW218:AX218"/>
    <mergeCell ref="AY218:BA218"/>
    <mergeCell ref="BB218:BD218"/>
    <mergeCell ref="BF218:BH218"/>
    <mergeCell ref="BI218:BL218"/>
    <mergeCell ref="BQ217:BS217"/>
    <mergeCell ref="BT217:BV217"/>
    <mergeCell ref="BW217:BY217"/>
    <mergeCell ref="CA217:CC217"/>
    <mergeCell ref="CD217:CF217"/>
    <mergeCell ref="CG217:CJ217"/>
    <mergeCell ref="CM217:CO217"/>
    <mergeCell ref="CP217:CR217"/>
    <mergeCell ref="AR217:AS217"/>
    <mergeCell ref="AT217:AV217"/>
    <mergeCell ref="AW217:AX217"/>
    <mergeCell ref="AY217:BA217"/>
    <mergeCell ref="BB217:BD217"/>
    <mergeCell ref="BF217:BH217"/>
    <mergeCell ref="BI217:BL217"/>
    <mergeCell ref="BM217:BN217"/>
    <mergeCell ref="BO217:BP217"/>
    <mergeCell ref="P217:R217"/>
    <mergeCell ref="S217:U217"/>
    <mergeCell ref="V217:X217"/>
    <mergeCell ref="Y217:Z217"/>
    <mergeCell ref="AA217:AC217"/>
    <mergeCell ref="AD217:AF217"/>
    <mergeCell ref="AG217:AI217"/>
    <mergeCell ref="AK217:AM217"/>
    <mergeCell ref="AN217:AP217"/>
    <mergeCell ref="CP216:CR216"/>
    <mergeCell ref="CS216:CT216"/>
    <mergeCell ref="P216:R216"/>
    <mergeCell ref="S216:U216"/>
    <mergeCell ref="V216:X216"/>
    <mergeCell ref="Y216:Z216"/>
    <mergeCell ref="AA216:AC216"/>
    <mergeCell ref="AD216:AF216"/>
    <mergeCell ref="AG216:AI216"/>
    <mergeCell ref="AK216:AM216"/>
    <mergeCell ref="AN216:AP216"/>
    <mergeCell ref="AR216:AS216"/>
    <mergeCell ref="AT216:AV216"/>
    <mergeCell ref="AW216:AX216"/>
    <mergeCell ref="AY216:BA216"/>
    <mergeCell ref="BB216:BD216"/>
    <mergeCell ref="BF216:BH216"/>
    <mergeCell ref="BO216:BP216"/>
    <mergeCell ref="BQ216:BS216"/>
    <mergeCell ref="BT216:BV216"/>
    <mergeCell ref="BW216:BY216"/>
    <mergeCell ref="CA216:CC216"/>
    <mergeCell ref="CD216:CF216"/>
    <mergeCell ref="CG216:CJ216"/>
    <mergeCell ref="CM216:CO216"/>
    <mergeCell ref="BI216:BL216"/>
    <mergeCell ref="BM216:BN216"/>
    <mergeCell ref="BT215:BV215"/>
    <mergeCell ref="BW215:BY215"/>
    <mergeCell ref="CA215:CC215"/>
    <mergeCell ref="CD215:CF215"/>
    <mergeCell ref="CG215:CJ215"/>
    <mergeCell ref="CM215:CO215"/>
    <mergeCell ref="CP215:CR215"/>
    <mergeCell ref="CS215:CT215"/>
    <mergeCell ref="P215:R215"/>
    <mergeCell ref="S215:U215"/>
    <mergeCell ref="V215:X215"/>
    <mergeCell ref="Y215:Z215"/>
    <mergeCell ref="AA215:AC215"/>
    <mergeCell ref="AD215:AF215"/>
    <mergeCell ref="AG215:AI215"/>
    <mergeCell ref="AK215:AM215"/>
    <mergeCell ref="AN215:AP215"/>
    <mergeCell ref="AR215:AS215"/>
    <mergeCell ref="AT215:AV215"/>
    <mergeCell ref="AW215:AX215"/>
    <mergeCell ref="AY215:BA215"/>
    <mergeCell ref="BB215:BD215"/>
    <mergeCell ref="BF215:BH215"/>
    <mergeCell ref="BI215:BL215"/>
    <mergeCell ref="BM215:BN215"/>
    <mergeCell ref="BO215:BP215"/>
    <mergeCell ref="BQ215:BS215"/>
    <mergeCell ref="CA214:CC214"/>
    <mergeCell ref="CD214:CF214"/>
    <mergeCell ref="CG214:CJ214"/>
    <mergeCell ref="CM214:CO214"/>
    <mergeCell ref="CP214:CR214"/>
    <mergeCell ref="CS214:CT214"/>
    <mergeCell ref="P214:R214"/>
    <mergeCell ref="S214:U214"/>
    <mergeCell ref="V214:X214"/>
    <mergeCell ref="Y214:Z214"/>
    <mergeCell ref="AA214:AC214"/>
    <mergeCell ref="AD214:AF214"/>
    <mergeCell ref="AG214:AI214"/>
    <mergeCell ref="AK214:AM214"/>
    <mergeCell ref="AN214:AP214"/>
    <mergeCell ref="AR214:AS214"/>
    <mergeCell ref="AT214:AV214"/>
    <mergeCell ref="AW214:AX214"/>
    <mergeCell ref="AY214:BA214"/>
    <mergeCell ref="BB214:BD214"/>
    <mergeCell ref="BF214:BH214"/>
    <mergeCell ref="BI214:BL214"/>
    <mergeCell ref="BM214:BN214"/>
    <mergeCell ref="BO214:BP214"/>
    <mergeCell ref="BQ214:BS214"/>
    <mergeCell ref="BT214:BV214"/>
    <mergeCell ref="BW214:BY214"/>
    <mergeCell ref="CG213:CJ213"/>
    <mergeCell ref="CM213:CO213"/>
    <mergeCell ref="CP213:CR213"/>
    <mergeCell ref="CS213:CT213"/>
    <mergeCell ref="P213:R213"/>
    <mergeCell ref="S213:U213"/>
    <mergeCell ref="V213:X213"/>
    <mergeCell ref="Y213:Z213"/>
    <mergeCell ref="AA213:AC213"/>
    <mergeCell ref="AD213:AF213"/>
    <mergeCell ref="AG213:AI213"/>
    <mergeCell ref="AK213:AM213"/>
    <mergeCell ref="AN213:AP213"/>
    <mergeCell ref="AR213:AS213"/>
    <mergeCell ref="AT213:AV213"/>
    <mergeCell ref="AW213:AX213"/>
    <mergeCell ref="AY213:BA213"/>
    <mergeCell ref="BB213:BD213"/>
    <mergeCell ref="BF213:BH213"/>
    <mergeCell ref="BI213:BL213"/>
    <mergeCell ref="BM213:BN213"/>
    <mergeCell ref="BO213:BP213"/>
    <mergeCell ref="BQ213:BS213"/>
    <mergeCell ref="BT213:BV213"/>
    <mergeCell ref="BW213:BY213"/>
    <mergeCell ref="CA213:CC213"/>
    <mergeCell ref="CD213:CF213"/>
    <mergeCell ref="CM212:CO212"/>
    <mergeCell ref="CP212:CR212"/>
    <mergeCell ref="CS212:CT212"/>
    <mergeCell ref="BM212:BN212"/>
    <mergeCell ref="BO212:BP212"/>
    <mergeCell ref="BQ212:BS212"/>
    <mergeCell ref="BT212:BV212"/>
    <mergeCell ref="BW212:BY212"/>
    <mergeCell ref="CA212:CC212"/>
    <mergeCell ref="CD212:CF212"/>
    <mergeCell ref="CG212:CJ212"/>
    <mergeCell ref="P212:R212"/>
    <mergeCell ref="S212:U212"/>
    <mergeCell ref="V212:X212"/>
    <mergeCell ref="Y212:Z212"/>
    <mergeCell ref="AA212:AC212"/>
    <mergeCell ref="AD212:AF212"/>
    <mergeCell ref="AG212:AI212"/>
    <mergeCell ref="AK212:AM212"/>
    <mergeCell ref="AN212:AP212"/>
    <mergeCell ref="AR212:AS212"/>
    <mergeCell ref="AT212:AV212"/>
    <mergeCell ref="AW212:AX212"/>
    <mergeCell ref="AY212:BA212"/>
    <mergeCell ref="BB212:BD212"/>
    <mergeCell ref="BF212:BH212"/>
    <mergeCell ref="BI212:BL212"/>
    <mergeCell ref="P211:R211"/>
    <mergeCell ref="S211:U211"/>
    <mergeCell ref="V211:Z211"/>
    <mergeCell ref="AA211:AC211"/>
    <mergeCell ref="AD211:AF211"/>
    <mergeCell ref="AG211:AI211"/>
    <mergeCell ref="AK211:AM211"/>
    <mergeCell ref="AN211:AP211"/>
    <mergeCell ref="AR211:AS211"/>
    <mergeCell ref="AT211:AV211"/>
    <mergeCell ref="AW211:AX211"/>
    <mergeCell ref="AY211:BA211"/>
    <mergeCell ref="BB211:BD211"/>
    <mergeCell ref="BF211:BH211"/>
    <mergeCell ref="BI211:BL211"/>
    <mergeCell ref="BM211:BN211"/>
    <mergeCell ref="BO211:BP211"/>
    <mergeCell ref="BW208:BY210"/>
    <mergeCell ref="BZ208:BZ210"/>
    <mergeCell ref="CA208:CC210"/>
    <mergeCell ref="CD208:CF210"/>
    <mergeCell ref="CG208:CR208"/>
    <mergeCell ref="CS211:CT211"/>
    <mergeCell ref="AD208:AF210"/>
    <mergeCell ref="AG208:AI210"/>
    <mergeCell ref="AJ208:AJ210"/>
    <mergeCell ref="AK208:AM210"/>
    <mergeCell ref="AN208:AP210"/>
    <mergeCell ref="AQ208:AV208"/>
    <mergeCell ref="AW208:AX210"/>
    <mergeCell ref="AY208:BA210"/>
    <mergeCell ref="BB208:BD210"/>
    <mergeCell ref="BE208:BE210"/>
    <mergeCell ref="BF208:BH210"/>
    <mergeCell ref="BI208:BL210"/>
    <mergeCell ref="BM208:BP208"/>
    <mergeCell ref="CP211:CR211"/>
    <mergeCell ref="BQ211:BS211"/>
    <mergeCell ref="BT211:BV211"/>
    <mergeCell ref="BW211:BY211"/>
    <mergeCell ref="CA211:CC211"/>
    <mergeCell ref="CD211:CF211"/>
    <mergeCell ref="CG211:CJ211"/>
    <mergeCell ref="CK211:CL211"/>
    <mergeCell ref="CM211:CO211"/>
    <mergeCell ref="BW205:BY205"/>
    <mergeCell ref="BZ205:CE205"/>
    <mergeCell ref="CF205:CN205"/>
    <mergeCell ref="CO205:CQ205"/>
    <mergeCell ref="CR205:CT205"/>
    <mergeCell ref="O205:T205"/>
    <mergeCell ref="CS208:CT210"/>
    <mergeCell ref="AQ209:AQ210"/>
    <mergeCell ref="AR209:AS210"/>
    <mergeCell ref="AT209:AV210"/>
    <mergeCell ref="BM209:BN210"/>
    <mergeCell ref="BO209:BP210"/>
    <mergeCell ref="CG209:CJ210"/>
    <mergeCell ref="CK209:CL210"/>
    <mergeCell ref="CM209:CO210"/>
    <mergeCell ref="CP209:CR210"/>
    <mergeCell ref="O207:AI207"/>
    <mergeCell ref="AJ207:BD207"/>
    <mergeCell ref="BE207:BY207"/>
    <mergeCell ref="BZ207:CT207"/>
    <mergeCell ref="O208:O210"/>
    <mergeCell ref="P208:R210"/>
    <mergeCell ref="S208:U210"/>
    <mergeCell ref="AA208:AC210"/>
    <mergeCell ref="O206:T206"/>
    <mergeCell ref="U206:AC206"/>
    <mergeCell ref="AD206:AF206"/>
    <mergeCell ref="AG206:AI206"/>
    <mergeCell ref="AJ206:AO206"/>
    <mergeCell ref="AP206:AX206"/>
    <mergeCell ref="BQ208:BS210"/>
    <mergeCell ref="BT208:BV210"/>
    <mergeCell ref="O204:Z204"/>
    <mergeCell ref="AA204:AD204"/>
    <mergeCell ref="AE204:AI204"/>
    <mergeCell ref="AJ204:AU204"/>
    <mergeCell ref="AV204:AY204"/>
    <mergeCell ref="AZ204:BD204"/>
    <mergeCell ref="BE204:BP204"/>
    <mergeCell ref="BQ204:BT204"/>
    <mergeCell ref="BU204:BY204"/>
    <mergeCell ref="BZ204:CK204"/>
    <mergeCell ref="CL204:CO204"/>
    <mergeCell ref="CP204:CT204"/>
    <mergeCell ref="AY206:BA206"/>
    <mergeCell ref="BB206:BD206"/>
    <mergeCell ref="BE206:BJ206"/>
    <mergeCell ref="BK206:BS206"/>
    <mergeCell ref="BT206:BV206"/>
    <mergeCell ref="BW206:BY206"/>
    <mergeCell ref="BZ206:CE206"/>
    <mergeCell ref="CF206:CN206"/>
    <mergeCell ref="CO206:CQ206"/>
    <mergeCell ref="CR206:CT206"/>
    <mergeCell ref="U205:AC205"/>
    <mergeCell ref="AD205:AF205"/>
    <mergeCell ref="AG205:AI205"/>
    <mergeCell ref="AJ205:AO205"/>
    <mergeCell ref="AP205:AX205"/>
    <mergeCell ref="AY205:BA205"/>
    <mergeCell ref="BB205:BD205"/>
    <mergeCell ref="BE205:BJ205"/>
    <mergeCell ref="BK205:BS205"/>
    <mergeCell ref="BT205:BV205"/>
    <mergeCell ref="O200:AI200"/>
    <mergeCell ref="AJ200:BD200"/>
    <mergeCell ref="BE200:BY200"/>
    <mergeCell ref="BZ200:CT200"/>
    <mergeCell ref="O201:AI201"/>
    <mergeCell ref="AJ201:BD201"/>
    <mergeCell ref="BE201:BY201"/>
    <mergeCell ref="BZ201:CT201"/>
    <mergeCell ref="O202:T203"/>
    <mergeCell ref="U202:AC203"/>
    <mergeCell ref="AD202:AI202"/>
    <mergeCell ref="AJ202:AO203"/>
    <mergeCell ref="AP202:AX203"/>
    <mergeCell ref="AY202:BD202"/>
    <mergeCell ref="BE202:BJ203"/>
    <mergeCell ref="BK202:BS203"/>
    <mergeCell ref="BT202:BY202"/>
    <mergeCell ref="BZ202:CE203"/>
    <mergeCell ref="CF202:CN203"/>
    <mergeCell ref="CO202:CT202"/>
    <mergeCell ref="AD203:AI203"/>
    <mergeCell ref="AY203:BD203"/>
    <mergeCell ref="BT203:BY203"/>
    <mergeCell ref="CO203:CT203"/>
    <mergeCell ref="CO193:CQ197"/>
    <mergeCell ref="CR193:CT197"/>
    <mergeCell ref="CG192:CJ192"/>
    <mergeCell ref="CM192:CO192"/>
    <mergeCell ref="CP192:CR192"/>
    <mergeCell ref="CS192:CT192"/>
    <mergeCell ref="CO198:CQ199"/>
    <mergeCell ref="CR198:CT199"/>
    <mergeCell ref="BM192:BN192"/>
    <mergeCell ref="BO192:BP192"/>
    <mergeCell ref="BQ192:BS192"/>
    <mergeCell ref="BT192:BV192"/>
    <mergeCell ref="O196:AC196"/>
    <mergeCell ref="O197:AC197"/>
    <mergeCell ref="AJ196:AX196"/>
    <mergeCell ref="AJ197:AX197"/>
    <mergeCell ref="AJ198:AX198"/>
    <mergeCell ref="BT191:BV191"/>
    <mergeCell ref="BW191:BY191"/>
    <mergeCell ref="CA191:CC191"/>
    <mergeCell ref="CD191:CF191"/>
    <mergeCell ref="CG191:CJ191"/>
    <mergeCell ref="AK191:AM191"/>
    <mergeCell ref="AN191:AP191"/>
    <mergeCell ref="AR191:AS191"/>
    <mergeCell ref="AT191:AV191"/>
    <mergeCell ref="AW191:AX191"/>
    <mergeCell ref="AY191:BA191"/>
    <mergeCell ref="BB191:BD191"/>
    <mergeCell ref="BF191:BH191"/>
    <mergeCell ref="BI191:BL191"/>
    <mergeCell ref="O198:AC198"/>
    <mergeCell ref="AD198:AF199"/>
    <mergeCell ref="AG198:AI199"/>
    <mergeCell ref="AY198:BA199"/>
    <mergeCell ref="BB198:BD199"/>
    <mergeCell ref="BT198:BV199"/>
    <mergeCell ref="BW198:BY199"/>
    <mergeCell ref="AD193:AF197"/>
    <mergeCell ref="AG193:AI197"/>
    <mergeCell ref="AY193:BA197"/>
    <mergeCell ref="BB193:BD197"/>
    <mergeCell ref="BT193:BV197"/>
    <mergeCell ref="BW193:BY197"/>
    <mergeCell ref="P191:R191"/>
    <mergeCell ref="S191:U191"/>
    <mergeCell ref="V191:X191"/>
    <mergeCell ref="Y191:Z191"/>
    <mergeCell ref="AA191:AC191"/>
    <mergeCell ref="AD191:AF191"/>
    <mergeCell ref="AG191:AI191"/>
    <mergeCell ref="BW192:BY192"/>
    <mergeCell ref="CA192:CC192"/>
    <mergeCell ref="CD192:CF192"/>
    <mergeCell ref="CM191:CO191"/>
    <mergeCell ref="CP191:CR191"/>
    <mergeCell ref="CS191:CT191"/>
    <mergeCell ref="P192:R192"/>
    <mergeCell ref="S192:U192"/>
    <mergeCell ref="V192:X192"/>
    <mergeCell ref="Y192:Z192"/>
    <mergeCell ref="AA192:AC192"/>
    <mergeCell ref="AD192:AF192"/>
    <mergeCell ref="AG192:AI192"/>
    <mergeCell ref="AK192:AM192"/>
    <mergeCell ref="AN192:AP192"/>
    <mergeCell ref="AR192:AS192"/>
    <mergeCell ref="AT192:AV192"/>
    <mergeCell ref="AW192:AX192"/>
    <mergeCell ref="AY192:BA192"/>
    <mergeCell ref="BB192:BD192"/>
    <mergeCell ref="BF192:BH192"/>
    <mergeCell ref="BI192:BL192"/>
    <mergeCell ref="BM191:BN191"/>
    <mergeCell ref="BO191:BP191"/>
    <mergeCell ref="BQ191:BS191"/>
    <mergeCell ref="BT190:BV190"/>
    <mergeCell ref="BW190:BY190"/>
    <mergeCell ref="CA190:CC190"/>
    <mergeCell ref="CD190:CF190"/>
    <mergeCell ref="CG190:CJ190"/>
    <mergeCell ref="CM190:CO190"/>
    <mergeCell ref="CP190:CR190"/>
    <mergeCell ref="AR190:AS190"/>
    <mergeCell ref="AT190:AV190"/>
    <mergeCell ref="AW190:AX190"/>
    <mergeCell ref="AY190:BA190"/>
    <mergeCell ref="BB190:BD190"/>
    <mergeCell ref="BF190:BH190"/>
    <mergeCell ref="BI190:BL190"/>
    <mergeCell ref="BM190:BN190"/>
    <mergeCell ref="BO190:BP190"/>
    <mergeCell ref="CS190:CT190"/>
    <mergeCell ref="P190:R190"/>
    <mergeCell ref="S190:U190"/>
    <mergeCell ref="V190:X190"/>
    <mergeCell ref="Y190:Z190"/>
    <mergeCell ref="AA190:AC190"/>
    <mergeCell ref="AD190:AF190"/>
    <mergeCell ref="AG190:AI190"/>
    <mergeCell ref="AK190:AM190"/>
    <mergeCell ref="AN190:AP190"/>
    <mergeCell ref="CP189:CR189"/>
    <mergeCell ref="CS189:CT189"/>
    <mergeCell ref="P189:R189"/>
    <mergeCell ref="S189:U189"/>
    <mergeCell ref="V189:X189"/>
    <mergeCell ref="Y189:Z189"/>
    <mergeCell ref="AA189:AC189"/>
    <mergeCell ref="AD189:AF189"/>
    <mergeCell ref="AG189:AI189"/>
    <mergeCell ref="AK189:AM189"/>
    <mergeCell ref="AN189:AP189"/>
    <mergeCell ref="AR189:AS189"/>
    <mergeCell ref="AT189:AV189"/>
    <mergeCell ref="AW189:AX189"/>
    <mergeCell ref="AY189:BA189"/>
    <mergeCell ref="BB189:BD189"/>
    <mergeCell ref="BF189:BH189"/>
    <mergeCell ref="BI189:BL189"/>
    <mergeCell ref="BM189:BN189"/>
    <mergeCell ref="BQ190:BS190"/>
    <mergeCell ref="BO189:BP189"/>
    <mergeCell ref="BQ189:BS189"/>
    <mergeCell ref="BT189:BV189"/>
    <mergeCell ref="BW189:BY189"/>
    <mergeCell ref="CA189:CC189"/>
    <mergeCell ref="CD189:CF189"/>
    <mergeCell ref="CG189:CJ189"/>
    <mergeCell ref="CM189:CO189"/>
    <mergeCell ref="BT188:BV188"/>
    <mergeCell ref="BW188:BY188"/>
    <mergeCell ref="CA188:CC188"/>
    <mergeCell ref="CD188:CF188"/>
    <mergeCell ref="CG188:CJ188"/>
    <mergeCell ref="CM188:CO188"/>
    <mergeCell ref="CP188:CR188"/>
    <mergeCell ref="CS188:CT188"/>
    <mergeCell ref="P188:R188"/>
    <mergeCell ref="S188:U188"/>
    <mergeCell ref="V188:X188"/>
    <mergeCell ref="Y188:Z188"/>
    <mergeCell ref="AA188:AC188"/>
    <mergeCell ref="AD188:AF188"/>
    <mergeCell ref="AG188:AI188"/>
    <mergeCell ref="AK188:AM188"/>
    <mergeCell ref="AN188:AP188"/>
    <mergeCell ref="AR188:AS188"/>
    <mergeCell ref="AT188:AV188"/>
    <mergeCell ref="AW188:AX188"/>
    <mergeCell ref="AY188:BA188"/>
    <mergeCell ref="BB188:BD188"/>
    <mergeCell ref="BF188:BH188"/>
    <mergeCell ref="BI188:BL188"/>
    <mergeCell ref="BM188:BN188"/>
    <mergeCell ref="BO188:BP188"/>
    <mergeCell ref="BQ188:BS188"/>
    <mergeCell ref="CA187:CC187"/>
    <mergeCell ref="CD187:CF187"/>
    <mergeCell ref="CG187:CJ187"/>
    <mergeCell ref="CM187:CO187"/>
    <mergeCell ref="CP187:CR187"/>
    <mergeCell ref="CS187:CT187"/>
    <mergeCell ref="P187:R187"/>
    <mergeCell ref="S187:U187"/>
    <mergeCell ref="V187:X187"/>
    <mergeCell ref="Y187:Z187"/>
    <mergeCell ref="AA187:AC187"/>
    <mergeCell ref="AD187:AF187"/>
    <mergeCell ref="AG187:AI187"/>
    <mergeCell ref="AK187:AM187"/>
    <mergeCell ref="AN187:AP187"/>
    <mergeCell ref="AR187:AS187"/>
    <mergeCell ref="AT187:AV187"/>
    <mergeCell ref="AW187:AX187"/>
    <mergeCell ref="AY187:BA187"/>
    <mergeCell ref="BB187:BD187"/>
    <mergeCell ref="BF187:BH187"/>
    <mergeCell ref="BI187:BL187"/>
    <mergeCell ref="BM187:BN187"/>
    <mergeCell ref="BO187:BP187"/>
    <mergeCell ref="BQ187:BS187"/>
    <mergeCell ref="BT187:BV187"/>
    <mergeCell ref="BW187:BY187"/>
    <mergeCell ref="CG186:CJ186"/>
    <mergeCell ref="CM186:CO186"/>
    <mergeCell ref="CP186:CR186"/>
    <mergeCell ref="CS186:CT186"/>
    <mergeCell ref="P186:R186"/>
    <mergeCell ref="S186:U186"/>
    <mergeCell ref="V186:X186"/>
    <mergeCell ref="Y186:Z186"/>
    <mergeCell ref="AA186:AC186"/>
    <mergeCell ref="AD186:AF186"/>
    <mergeCell ref="AG186:AI186"/>
    <mergeCell ref="AK186:AM186"/>
    <mergeCell ref="AN186:AP186"/>
    <mergeCell ref="AR186:AS186"/>
    <mergeCell ref="AT186:AV186"/>
    <mergeCell ref="AW186:AX186"/>
    <mergeCell ref="AY186:BA186"/>
    <mergeCell ref="BB186:BD186"/>
    <mergeCell ref="BF186:BH186"/>
    <mergeCell ref="BI186:BL186"/>
    <mergeCell ref="BM186:BN186"/>
    <mergeCell ref="BO186:BP186"/>
    <mergeCell ref="BQ186:BS186"/>
    <mergeCell ref="BT186:BV186"/>
    <mergeCell ref="BW186:BY186"/>
    <mergeCell ref="CA186:CC186"/>
    <mergeCell ref="CD186:CF186"/>
    <mergeCell ref="CM185:CO185"/>
    <mergeCell ref="CP185:CR185"/>
    <mergeCell ref="CS185:CT185"/>
    <mergeCell ref="BM185:BN185"/>
    <mergeCell ref="BO185:BP185"/>
    <mergeCell ref="BQ185:BS185"/>
    <mergeCell ref="BT185:BV185"/>
    <mergeCell ref="BW185:BY185"/>
    <mergeCell ref="CA185:CC185"/>
    <mergeCell ref="CD185:CF185"/>
    <mergeCell ref="CG185:CJ185"/>
    <mergeCell ref="P185:R185"/>
    <mergeCell ref="S185:U185"/>
    <mergeCell ref="V185:X185"/>
    <mergeCell ref="Y185:Z185"/>
    <mergeCell ref="AA185:AC185"/>
    <mergeCell ref="AD185:AF185"/>
    <mergeCell ref="AG185:AI185"/>
    <mergeCell ref="AK185:AM185"/>
    <mergeCell ref="AN185:AP185"/>
    <mergeCell ref="AR185:AS185"/>
    <mergeCell ref="AT185:AV185"/>
    <mergeCell ref="AW185:AX185"/>
    <mergeCell ref="AY185:BA185"/>
    <mergeCell ref="BB185:BD185"/>
    <mergeCell ref="BF185:BH185"/>
    <mergeCell ref="BI185:BL185"/>
    <mergeCell ref="AK184:AM184"/>
    <mergeCell ref="AN184:AP184"/>
    <mergeCell ref="CS184:CT184"/>
    <mergeCell ref="AR184:AS184"/>
    <mergeCell ref="AT184:AV184"/>
    <mergeCell ref="AW184:AX184"/>
    <mergeCell ref="AY184:BA184"/>
    <mergeCell ref="BB184:BD184"/>
    <mergeCell ref="BF184:BH184"/>
    <mergeCell ref="BI184:BL184"/>
    <mergeCell ref="BM184:BN184"/>
    <mergeCell ref="BT184:BV184"/>
    <mergeCell ref="BW184:BY184"/>
    <mergeCell ref="CA184:CC184"/>
    <mergeCell ref="CD184:CF184"/>
    <mergeCell ref="CG184:CJ184"/>
    <mergeCell ref="CM184:CO184"/>
    <mergeCell ref="BW183:BY183"/>
    <mergeCell ref="CA183:CC183"/>
    <mergeCell ref="CD183:CF183"/>
    <mergeCell ref="CG183:CJ183"/>
    <mergeCell ref="CM183:CO183"/>
    <mergeCell ref="CP184:CR184"/>
    <mergeCell ref="BO184:BP184"/>
    <mergeCell ref="BQ184:BS184"/>
    <mergeCell ref="P183:R183"/>
    <mergeCell ref="S183:U183"/>
    <mergeCell ref="V183:X183"/>
    <mergeCell ref="Y183:Z183"/>
    <mergeCell ref="AA183:AC183"/>
    <mergeCell ref="AD183:AF183"/>
    <mergeCell ref="AG183:AI183"/>
    <mergeCell ref="AK183:AM183"/>
    <mergeCell ref="AN183:AP183"/>
    <mergeCell ref="AR183:AS183"/>
    <mergeCell ref="AT183:AV183"/>
    <mergeCell ref="AW183:AX183"/>
    <mergeCell ref="AY183:BA183"/>
    <mergeCell ref="BB183:BD183"/>
    <mergeCell ref="BF183:BH183"/>
    <mergeCell ref="BI183:BL183"/>
    <mergeCell ref="BM183:BN183"/>
    <mergeCell ref="P184:R184"/>
    <mergeCell ref="S184:U184"/>
    <mergeCell ref="V184:X184"/>
    <mergeCell ref="Y184:Z184"/>
    <mergeCell ref="AA184:AC184"/>
    <mergeCell ref="AD184:AF184"/>
    <mergeCell ref="AG184:AI184"/>
    <mergeCell ref="BT182:BV182"/>
    <mergeCell ref="BW182:BY182"/>
    <mergeCell ref="CA182:CC182"/>
    <mergeCell ref="CD182:CF182"/>
    <mergeCell ref="CG182:CJ182"/>
    <mergeCell ref="CM182:CO182"/>
    <mergeCell ref="CP182:CR182"/>
    <mergeCell ref="CP183:CR183"/>
    <mergeCell ref="CS183:CT183"/>
    <mergeCell ref="CS182:CT182"/>
    <mergeCell ref="P182:R182"/>
    <mergeCell ref="S182:U182"/>
    <mergeCell ref="V182:X182"/>
    <mergeCell ref="Y182:Z182"/>
    <mergeCell ref="AA182:AC182"/>
    <mergeCell ref="AD182:AF182"/>
    <mergeCell ref="AG182:AI182"/>
    <mergeCell ref="AK182:AM182"/>
    <mergeCell ref="AN182:AP182"/>
    <mergeCell ref="AR182:AS182"/>
    <mergeCell ref="AT182:AV182"/>
    <mergeCell ref="AW182:AX182"/>
    <mergeCell ref="AY182:BA182"/>
    <mergeCell ref="BB182:BD182"/>
    <mergeCell ref="BF182:BH182"/>
    <mergeCell ref="BI182:BL182"/>
    <mergeCell ref="BM182:BN182"/>
    <mergeCell ref="BO182:BP182"/>
    <mergeCell ref="BQ182:BS182"/>
    <mergeCell ref="BO183:BP183"/>
    <mergeCell ref="BQ183:BS183"/>
    <mergeCell ref="BT183:BV183"/>
    <mergeCell ref="CA181:CC181"/>
    <mergeCell ref="CD181:CF181"/>
    <mergeCell ref="CG181:CJ181"/>
    <mergeCell ref="CM181:CO181"/>
    <mergeCell ref="CP181:CR181"/>
    <mergeCell ref="CS181:CT181"/>
    <mergeCell ref="P181:R181"/>
    <mergeCell ref="S181:U181"/>
    <mergeCell ref="V181:X181"/>
    <mergeCell ref="Y181:Z181"/>
    <mergeCell ref="AA181:AC181"/>
    <mergeCell ref="AD181:AF181"/>
    <mergeCell ref="AG181:AI181"/>
    <mergeCell ref="AK181:AM181"/>
    <mergeCell ref="AN181:AP181"/>
    <mergeCell ref="AR181:AS181"/>
    <mergeCell ref="AT181:AV181"/>
    <mergeCell ref="AW181:AX181"/>
    <mergeCell ref="AY181:BA181"/>
    <mergeCell ref="BB181:BD181"/>
    <mergeCell ref="BF181:BH181"/>
    <mergeCell ref="BI181:BL181"/>
    <mergeCell ref="BM181:BN181"/>
    <mergeCell ref="BO181:BP181"/>
    <mergeCell ref="BQ181:BS181"/>
    <mergeCell ref="BT181:BV181"/>
    <mergeCell ref="BW181:BY181"/>
    <mergeCell ref="CP180:CR180"/>
    <mergeCell ref="CS180:CT180"/>
    <mergeCell ref="P180:R180"/>
    <mergeCell ref="S180:U180"/>
    <mergeCell ref="V180:X180"/>
    <mergeCell ref="Y180:Z180"/>
    <mergeCell ref="AA180:AC180"/>
    <mergeCell ref="AD180:AF180"/>
    <mergeCell ref="AG180:AI180"/>
    <mergeCell ref="AK180:AM180"/>
    <mergeCell ref="AN180:AP180"/>
    <mergeCell ref="AR180:AS180"/>
    <mergeCell ref="AT180:AV180"/>
    <mergeCell ref="AW180:AX180"/>
    <mergeCell ref="AY180:BA180"/>
    <mergeCell ref="BB180:BD180"/>
    <mergeCell ref="BF180:BH180"/>
    <mergeCell ref="BI180:BL180"/>
    <mergeCell ref="BM180:BN180"/>
    <mergeCell ref="BO180:BP180"/>
    <mergeCell ref="BQ180:BS180"/>
    <mergeCell ref="BT180:BV180"/>
    <mergeCell ref="BW180:BY180"/>
    <mergeCell ref="CA180:CC180"/>
    <mergeCell ref="CD180:CF180"/>
    <mergeCell ref="CP179:CR179"/>
    <mergeCell ref="CS179:CT179"/>
    <mergeCell ref="BM179:BN179"/>
    <mergeCell ref="BO179:BP179"/>
    <mergeCell ref="BQ179:BS179"/>
    <mergeCell ref="BT179:BV179"/>
    <mergeCell ref="BW179:BY179"/>
    <mergeCell ref="CA179:CC179"/>
    <mergeCell ref="CD179:CF179"/>
    <mergeCell ref="CG179:CJ179"/>
    <mergeCell ref="CS178:CT178"/>
    <mergeCell ref="P179:R179"/>
    <mergeCell ref="S179:U179"/>
    <mergeCell ref="V179:X179"/>
    <mergeCell ref="Y179:Z179"/>
    <mergeCell ref="AA179:AC179"/>
    <mergeCell ref="AD179:AF179"/>
    <mergeCell ref="AG179:AI179"/>
    <mergeCell ref="AK179:AM179"/>
    <mergeCell ref="AN179:AP179"/>
    <mergeCell ref="AR179:AS179"/>
    <mergeCell ref="AT179:AV179"/>
    <mergeCell ref="AW179:AX179"/>
    <mergeCell ref="AY179:BA179"/>
    <mergeCell ref="BB179:BD179"/>
    <mergeCell ref="BF179:BH179"/>
    <mergeCell ref="BI179:BL179"/>
    <mergeCell ref="BQ178:BS178"/>
    <mergeCell ref="BT178:BV178"/>
    <mergeCell ref="BW178:BY178"/>
    <mergeCell ref="CA178:CC178"/>
    <mergeCell ref="CP178:CR178"/>
    <mergeCell ref="AR178:AS178"/>
    <mergeCell ref="AT178:AV178"/>
    <mergeCell ref="AW178:AX178"/>
    <mergeCell ref="AY178:BA178"/>
    <mergeCell ref="BB178:BD178"/>
    <mergeCell ref="BF178:BH178"/>
    <mergeCell ref="BI178:BL178"/>
    <mergeCell ref="BM178:BN178"/>
    <mergeCell ref="BO178:BP178"/>
    <mergeCell ref="P178:R178"/>
    <mergeCell ref="S178:U178"/>
    <mergeCell ref="V178:X178"/>
    <mergeCell ref="Y178:Z178"/>
    <mergeCell ref="AA178:AC178"/>
    <mergeCell ref="AD178:AF178"/>
    <mergeCell ref="AG178:AI178"/>
    <mergeCell ref="AK178:AM178"/>
    <mergeCell ref="AN178:AP178"/>
    <mergeCell ref="CP177:CR177"/>
    <mergeCell ref="CS177:CT177"/>
    <mergeCell ref="P177:R177"/>
    <mergeCell ref="S177:U177"/>
    <mergeCell ref="V177:X177"/>
    <mergeCell ref="Y177:Z177"/>
    <mergeCell ref="AA177:AC177"/>
    <mergeCell ref="AD177:AF177"/>
    <mergeCell ref="AG177:AI177"/>
    <mergeCell ref="AK177:AM177"/>
    <mergeCell ref="AN177:AP177"/>
    <mergeCell ref="AR177:AS177"/>
    <mergeCell ref="AT177:AV177"/>
    <mergeCell ref="AW177:AX177"/>
    <mergeCell ref="AY177:BA177"/>
    <mergeCell ref="BB177:BD177"/>
    <mergeCell ref="BF177:BH177"/>
    <mergeCell ref="BO177:BP177"/>
    <mergeCell ref="BQ177:BS177"/>
    <mergeCell ref="BT177:BV177"/>
    <mergeCell ref="BW177:BY177"/>
    <mergeCell ref="CA177:CC177"/>
    <mergeCell ref="CD177:CF177"/>
    <mergeCell ref="CG177:CJ177"/>
    <mergeCell ref="CM177:CO177"/>
    <mergeCell ref="BI177:BL177"/>
    <mergeCell ref="BM177:BN177"/>
    <mergeCell ref="BT176:BV176"/>
    <mergeCell ref="BW176:BY176"/>
    <mergeCell ref="CA176:CC176"/>
    <mergeCell ref="CD176:CF176"/>
    <mergeCell ref="CG176:CJ176"/>
    <mergeCell ref="CM176:CO176"/>
    <mergeCell ref="CP176:CR176"/>
    <mergeCell ref="CS176:CT176"/>
    <mergeCell ref="P176:R176"/>
    <mergeCell ref="S176:U176"/>
    <mergeCell ref="V176:X176"/>
    <mergeCell ref="Y176:Z176"/>
    <mergeCell ref="AA176:AC176"/>
    <mergeCell ref="AD176:AF176"/>
    <mergeCell ref="AG176:AI176"/>
    <mergeCell ref="AK176:AM176"/>
    <mergeCell ref="AN176:AP176"/>
    <mergeCell ref="AR176:AS176"/>
    <mergeCell ref="AT176:AV176"/>
    <mergeCell ref="AW176:AX176"/>
    <mergeCell ref="AY176:BA176"/>
    <mergeCell ref="BB176:BD176"/>
    <mergeCell ref="BF176:BH176"/>
    <mergeCell ref="BI176:BL176"/>
    <mergeCell ref="BM176:BN176"/>
    <mergeCell ref="BO176:BP176"/>
    <mergeCell ref="BQ176:BS176"/>
    <mergeCell ref="CP175:CR175"/>
    <mergeCell ref="CS175:CT175"/>
    <mergeCell ref="P175:R175"/>
    <mergeCell ref="S175:U175"/>
    <mergeCell ref="V175:X175"/>
    <mergeCell ref="Y175:Z175"/>
    <mergeCell ref="AA175:AC175"/>
    <mergeCell ref="AD175:AF175"/>
    <mergeCell ref="AG175:AI175"/>
    <mergeCell ref="AK175:AM175"/>
    <mergeCell ref="AN175:AP175"/>
    <mergeCell ref="AR175:AS175"/>
    <mergeCell ref="AT175:AV175"/>
    <mergeCell ref="AW175:AX175"/>
    <mergeCell ref="AY175:BA175"/>
    <mergeCell ref="BB175:BD175"/>
    <mergeCell ref="BF175:BH175"/>
    <mergeCell ref="BI175:BL175"/>
    <mergeCell ref="BM175:BN175"/>
    <mergeCell ref="BO175:BP175"/>
    <mergeCell ref="BQ175:BS175"/>
    <mergeCell ref="BT175:BV175"/>
    <mergeCell ref="BW175:BY175"/>
    <mergeCell ref="CP174:CR174"/>
    <mergeCell ref="CS174:CT174"/>
    <mergeCell ref="P174:R174"/>
    <mergeCell ref="S174:U174"/>
    <mergeCell ref="V174:X174"/>
    <mergeCell ref="Y174:Z174"/>
    <mergeCell ref="AA174:AC174"/>
    <mergeCell ref="AD174:AF174"/>
    <mergeCell ref="AG174:AI174"/>
    <mergeCell ref="AK174:AM174"/>
    <mergeCell ref="AN174:AP174"/>
    <mergeCell ref="AR174:AS174"/>
    <mergeCell ref="AT174:AV174"/>
    <mergeCell ref="AW174:AX174"/>
    <mergeCell ref="AY174:BA174"/>
    <mergeCell ref="BB174:BD174"/>
    <mergeCell ref="BF174:BH174"/>
    <mergeCell ref="BI174:BL174"/>
    <mergeCell ref="BM174:BN174"/>
    <mergeCell ref="BO174:BP174"/>
    <mergeCell ref="BQ174:BS174"/>
    <mergeCell ref="BT174:BV174"/>
    <mergeCell ref="BW174:BY174"/>
    <mergeCell ref="CA174:CC174"/>
    <mergeCell ref="CD174:CF174"/>
    <mergeCell ref="CP173:CR173"/>
    <mergeCell ref="CS173:CT173"/>
    <mergeCell ref="BM173:BN173"/>
    <mergeCell ref="BO173:BP173"/>
    <mergeCell ref="BQ173:BS173"/>
    <mergeCell ref="BT173:BV173"/>
    <mergeCell ref="BW173:BY173"/>
    <mergeCell ref="CA173:CC173"/>
    <mergeCell ref="CD173:CF173"/>
    <mergeCell ref="CG173:CJ173"/>
    <mergeCell ref="P173:R173"/>
    <mergeCell ref="S173:U173"/>
    <mergeCell ref="V173:X173"/>
    <mergeCell ref="Y173:Z173"/>
    <mergeCell ref="AA173:AC173"/>
    <mergeCell ref="AD173:AF173"/>
    <mergeCell ref="AG173:AI173"/>
    <mergeCell ref="AK173:AM173"/>
    <mergeCell ref="AN173:AP173"/>
    <mergeCell ref="AR173:AS173"/>
    <mergeCell ref="AT173:AV173"/>
    <mergeCell ref="AW173:AX173"/>
    <mergeCell ref="AY173:BA173"/>
    <mergeCell ref="BB173:BD173"/>
    <mergeCell ref="BF173:BH173"/>
    <mergeCell ref="BI173:BL173"/>
    <mergeCell ref="P172:R172"/>
    <mergeCell ref="S172:U172"/>
    <mergeCell ref="V172:Z172"/>
    <mergeCell ref="AA172:AC172"/>
    <mergeCell ref="AD172:AF172"/>
    <mergeCell ref="AG172:AI172"/>
    <mergeCell ref="AK172:AM172"/>
    <mergeCell ref="AN172:AP172"/>
    <mergeCell ref="AR172:AS172"/>
    <mergeCell ref="AT172:AV172"/>
    <mergeCell ref="AW172:AX172"/>
    <mergeCell ref="AY172:BA172"/>
    <mergeCell ref="BB172:BD172"/>
    <mergeCell ref="BF172:BH172"/>
    <mergeCell ref="BI172:BL172"/>
    <mergeCell ref="BM172:BN172"/>
    <mergeCell ref="BO172:BP172"/>
    <mergeCell ref="BW169:BY171"/>
    <mergeCell ref="BZ169:BZ171"/>
    <mergeCell ref="CA169:CC171"/>
    <mergeCell ref="CD169:CF171"/>
    <mergeCell ref="CG169:CR169"/>
    <mergeCell ref="CS172:CT172"/>
    <mergeCell ref="AD169:AF171"/>
    <mergeCell ref="AG169:AI171"/>
    <mergeCell ref="AJ169:AJ171"/>
    <mergeCell ref="AK169:AM171"/>
    <mergeCell ref="AN169:AP171"/>
    <mergeCell ref="AQ169:AV169"/>
    <mergeCell ref="AW169:AX171"/>
    <mergeCell ref="AY169:BA171"/>
    <mergeCell ref="BB169:BD171"/>
    <mergeCell ref="BE169:BE171"/>
    <mergeCell ref="BF169:BH171"/>
    <mergeCell ref="BI169:BL171"/>
    <mergeCell ref="BM169:BP169"/>
    <mergeCell ref="CP172:CR172"/>
    <mergeCell ref="BQ172:BS172"/>
    <mergeCell ref="BT172:BV172"/>
    <mergeCell ref="BW172:BY172"/>
    <mergeCell ref="CA172:CC172"/>
    <mergeCell ref="CD172:CF172"/>
    <mergeCell ref="CG172:CJ172"/>
    <mergeCell ref="CK172:CL172"/>
    <mergeCell ref="CM172:CO172"/>
    <mergeCell ref="BW166:BY166"/>
    <mergeCell ref="BZ166:CE166"/>
    <mergeCell ref="CF166:CN166"/>
    <mergeCell ref="CO166:CQ166"/>
    <mergeCell ref="CR166:CT166"/>
    <mergeCell ref="O166:T166"/>
    <mergeCell ref="CS169:CT171"/>
    <mergeCell ref="AQ170:AQ171"/>
    <mergeCell ref="AR170:AS171"/>
    <mergeCell ref="AT170:AV171"/>
    <mergeCell ref="BM170:BN171"/>
    <mergeCell ref="BO170:BP171"/>
    <mergeCell ref="CG170:CJ171"/>
    <mergeCell ref="CK170:CL171"/>
    <mergeCell ref="CM170:CO171"/>
    <mergeCell ref="CP170:CR171"/>
    <mergeCell ref="O168:AI168"/>
    <mergeCell ref="AJ168:BD168"/>
    <mergeCell ref="BE168:BY168"/>
    <mergeCell ref="BZ168:CT168"/>
    <mergeCell ref="O169:O171"/>
    <mergeCell ref="P169:R171"/>
    <mergeCell ref="S169:U171"/>
    <mergeCell ref="AA169:AC171"/>
    <mergeCell ref="O167:T167"/>
    <mergeCell ref="U167:AC167"/>
    <mergeCell ref="AD167:AF167"/>
    <mergeCell ref="AG167:AI167"/>
    <mergeCell ref="AJ167:AO167"/>
    <mergeCell ref="AP167:AX167"/>
    <mergeCell ref="BQ169:BS171"/>
    <mergeCell ref="BT169:BV171"/>
    <mergeCell ref="O165:Z165"/>
    <mergeCell ref="AA165:AD165"/>
    <mergeCell ref="AE165:AI165"/>
    <mergeCell ref="AJ165:AU165"/>
    <mergeCell ref="AV165:AY165"/>
    <mergeCell ref="AZ165:BD165"/>
    <mergeCell ref="BE165:BP165"/>
    <mergeCell ref="BQ165:BT165"/>
    <mergeCell ref="BU165:BY165"/>
    <mergeCell ref="BZ165:CK165"/>
    <mergeCell ref="CL165:CO165"/>
    <mergeCell ref="CP165:CT165"/>
    <mergeCell ref="AY167:BA167"/>
    <mergeCell ref="BB167:BD167"/>
    <mergeCell ref="BE167:BJ167"/>
    <mergeCell ref="BK167:BS167"/>
    <mergeCell ref="BT167:BV167"/>
    <mergeCell ref="BW167:BY167"/>
    <mergeCell ref="BZ167:CE167"/>
    <mergeCell ref="CF167:CN167"/>
    <mergeCell ref="CO167:CQ167"/>
    <mergeCell ref="CR167:CT167"/>
    <mergeCell ref="U166:AC166"/>
    <mergeCell ref="AD166:AF166"/>
    <mergeCell ref="AG166:AI166"/>
    <mergeCell ref="AJ166:AO166"/>
    <mergeCell ref="AP166:AX166"/>
    <mergeCell ref="AY166:BA166"/>
    <mergeCell ref="BB166:BD166"/>
    <mergeCell ref="BE166:BJ166"/>
    <mergeCell ref="BK166:BS166"/>
    <mergeCell ref="BT166:BV166"/>
    <mergeCell ref="O161:AI161"/>
    <mergeCell ref="AJ161:BD161"/>
    <mergeCell ref="BE161:BY161"/>
    <mergeCell ref="BZ161:CT161"/>
    <mergeCell ref="O162:AI162"/>
    <mergeCell ref="AJ162:BD162"/>
    <mergeCell ref="BE162:BY162"/>
    <mergeCell ref="BZ162:CT162"/>
    <mergeCell ref="O163:T164"/>
    <mergeCell ref="U163:AC164"/>
    <mergeCell ref="AD163:AI163"/>
    <mergeCell ref="AJ163:AO164"/>
    <mergeCell ref="AP163:AX164"/>
    <mergeCell ref="AY163:BD163"/>
    <mergeCell ref="BE163:BJ164"/>
    <mergeCell ref="BK163:BS164"/>
    <mergeCell ref="BT163:BY163"/>
    <mergeCell ref="BZ163:CE164"/>
    <mergeCell ref="CF163:CN164"/>
    <mergeCell ref="CO163:CT163"/>
    <mergeCell ref="AD164:AI164"/>
    <mergeCell ref="AY164:BD164"/>
    <mergeCell ref="BT164:BY164"/>
    <mergeCell ref="CO164:CT164"/>
    <mergeCell ref="CO154:CQ158"/>
    <mergeCell ref="CR154:CT158"/>
    <mergeCell ref="CG153:CJ153"/>
    <mergeCell ref="CM153:CO153"/>
    <mergeCell ref="CP153:CR153"/>
    <mergeCell ref="CS153:CT153"/>
    <mergeCell ref="CO159:CQ160"/>
    <mergeCell ref="CR159:CT160"/>
    <mergeCell ref="BM153:BN153"/>
    <mergeCell ref="BO153:BP153"/>
    <mergeCell ref="BQ153:BS153"/>
    <mergeCell ref="BT153:BV153"/>
    <mergeCell ref="O157:AC157"/>
    <mergeCell ref="O158:AC158"/>
    <mergeCell ref="AJ157:AX157"/>
    <mergeCell ref="AJ158:AX158"/>
    <mergeCell ref="AJ159:AX159"/>
    <mergeCell ref="BZ157:CN157"/>
    <mergeCell ref="BZ158:CN158"/>
    <mergeCell ref="BT152:BV152"/>
    <mergeCell ref="BW152:BY152"/>
    <mergeCell ref="CA152:CC152"/>
    <mergeCell ref="CD152:CF152"/>
    <mergeCell ref="CG152:CJ152"/>
    <mergeCell ref="AK152:AM152"/>
    <mergeCell ref="AN152:AP152"/>
    <mergeCell ref="AR152:AS152"/>
    <mergeCell ref="AT152:AV152"/>
    <mergeCell ref="AW152:AX152"/>
    <mergeCell ref="AY152:BA152"/>
    <mergeCell ref="BB152:BD152"/>
    <mergeCell ref="BF152:BH152"/>
    <mergeCell ref="BI152:BL152"/>
    <mergeCell ref="O159:AC159"/>
    <mergeCell ref="AD159:AF160"/>
    <mergeCell ref="AG159:AI160"/>
    <mergeCell ref="AY159:BA160"/>
    <mergeCell ref="BB159:BD160"/>
    <mergeCell ref="BT159:BV160"/>
    <mergeCell ref="BW159:BY160"/>
    <mergeCell ref="AD154:AF158"/>
    <mergeCell ref="AG154:AI158"/>
    <mergeCell ref="AY154:BA158"/>
    <mergeCell ref="BB154:BD158"/>
    <mergeCell ref="BT154:BV158"/>
    <mergeCell ref="BW154:BY158"/>
    <mergeCell ref="P152:R152"/>
    <mergeCell ref="S152:U152"/>
    <mergeCell ref="V152:X152"/>
    <mergeCell ref="Y152:Z152"/>
    <mergeCell ref="AA152:AC152"/>
    <mergeCell ref="AD152:AF152"/>
    <mergeCell ref="AG152:AI152"/>
    <mergeCell ref="BW153:BY153"/>
    <mergeCell ref="CA153:CC153"/>
    <mergeCell ref="CD153:CF153"/>
    <mergeCell ref="CM152:CO152"/>
    <mergeCell ref="CP152:CR152"/>
    <mergeCell ref="CS152:CT152"/>
    <mergeCell ref="P153:R153"/>
    <mergeCell ref="S153:U153"/>
    <mergeCell ref="V153:X153"/>
    <mergeCell ref="Y153:Z153"/>
    <mergeCell ref="AA153:AC153"/>
    <mergeCell ref="AD153:AF153"/>
    <mergeCell ref="AG153:AI153"/>
    <mergeCell ref="AK153:AM153"/>
    <mergeCell ref="AN153:AP153"/>
    <mergeCell ref="AR153:AS153"/>
    <mergeCell ref="AT153:AV153"/>
    <mergeCell ref="AW153:AX153"/>
    <mergeCell ref="AY153:BA153"/>
    <mergeCell ref="BB153:BD153"/>
    <mergeCell ref="BF153:BH153"/>
    <mergeCell ref="BI153:BL153"/>
    <mergeCell ref="BM152:BN152"/>
    <mergeCell ref="BO152:BP152"/>
    <mergeCell ref="BQ152:BS152"/>
    <mergeCell ref="BT151:BV151"/>
    <mergeCell ref="BW151:BY151"/>
    <mergeCell ref="CA151:CC151"/>
    <mergeCell ref="CD151:CF151"/>
    <mergeCell ref="CG151:CJ151"/>
    <mergeCell ref="CM151:CO151"/>
    <mergeCell ref="CP151:CR151"/>
    <mergeCell ref="AR151:AS151"/>
    <mergeCell ref="AT151:AV151"/>
    <mergeCell ref="AW151:AX151"/>
    <mergeCell ref="AY151:BA151"/>
    <mergeCell ref="BB151:BD151"/>
    <mergeCell ref="BF151:BH151"/>
    <mergeCell ref="BI151:BL151"/>
    <mergeCell ref="BM151:BN151"/>
    <mergeCell ref="BO151:BP151"/>
    <mergeCell ref="CS151:CT151"/>
    <mergeCell ref="P151:R151"/>
    <mergeCell ref="S151:U151"/>
    <mergeCell ref="V151:X151"/>
    <mergeCell ref="Y151:Z151"/>
    <mergeCell ref="AA151:AC151"/>
    <mergeCell ref="AD151:AF151"/>
    <mergeCell ref="AG151:AI151"/>
    <mergeCell ref="AK151:AM151"/>
    <mergeCell ref="AN151:AP151"/>
    <mergeCell ref="CP150:CR150"/>
    <mergeCell ref="CS150:CT150"/>
    <mergeCell ref="P150:R150"/>
    <mergeCell ref="S150:U150"/>
    <mergeCell ref="V150:X150"/>
    <mergeCell ref="Y150:Z150"/>
    <mergeCell ref="AA150:AC150"/>
    <mergeCell ref="AD150:AF150"/>
    <mergeCell ref="AG150:AI150"/>
    <mergeCell ref="AK150:AM150"/>
    <mergeCell ref="AN150:AP150"/>
    <mergeCell ref="AR150:AS150"/>
    <mergeCell ref="AT150:AV150"/>
    <mergeCell ref="AW150:AX150"/>
    <mergeCell ref="AY150:BA150"/>
    <mergeCell ref="BB150:BD150"/>
    <mergeCell ref="BF150:BH150"/>
    <mergeCell ref="BI150:BL150"/>
    <mergeCell ref="BM150:BN150"/>
    <mergeCell ref="BQ151:BS151"/>
    <mergeCell ref="BO150:BP150"/>
    <mergeCell ref="BQ150:BS150"/>
    <mergeCell ref="BT150:BV150"/>
    <mergeCell ref="BW150:BY150"/>
    <mergeCell ref="CA150:CC150"/>
    <mergeCell ref="CD150:CF150"/>
    <mergeCell ref="CG150:CJ150"/>
    <mergeCell ref="CM150:CO150"/>
    <mergeCell ref="BT149:BV149"/>
    <mergeCell ref="BW149:BY149"/>
    <mergeCell ref="CA149:CC149"/>
    <mergeCell ref="CD149:CF149"/>
    <mergeCell ref="CG149:CJ149"/>
    <mergeCell ref="CM149:CO149"/>
    <mergeCell ref="CP149:CR149"/>
    <mergeCell ref="CS149:CT149"/>
    <mergeCell ref="P149:R149"/>
    <mergeCell ref="S149:U149"/>
    <mergeCell ref="V149:X149"/>
    <mergeCell ref="Y149:Z149"/>
    <mergeCell ref="AA149:AC149"/>
    <mergeCell ref="AD149:AF149"/>
    <mergeCell ref="AG149:AI149"/>
    <mergeCell ref="AK149:AM149"/>
    <mergeCell ref="AN149:AP149"/>
    <mergeCell ref="AR149:AS149"/>
    <mergeCell ref="AT149:AV149"/>
    <mergeCell ref="AW149:AX149"/>
    <mergeCell ref="AY149:BA149"/>
    <mergeCell ref="BB149:BD149"/>
    <mergeCell ref="BF149:BH149"/>
    <mergeCell ref="BI149:BL149"/>
    <mergeCell ref="BM149:BN149"/>
    <mergeCell ref="BO149:BP149"/>
    <mergeCell ref="BQ149:BS149"/>
    <mergeCell ref="CA148:CC148"/>
    <mergeCell ref="CD148:CF148"/>
    <mergeCell ref="CG148:CJ148"/>
    <mergeCell ref="CM148:CO148"/>
    <mergeCell ref="CP148:CR148"/>
    <mergeCell ref="CS148:CT148"/>
    <mergeCell ref="P148:R148"/>
    <mergeCell ref="S148:U148"/>
    <mergeCell ref="V148:X148"/>
    <mergeCell ref="Y148:Z148"/>
    <mergeCell ref="AA148:AC148"/>
    <mergeCell ref="AD148:AF148"/>
    <mergeCell ref="AG148:AI148"/>
    <mergeCell ref="AK148:AM148"/>
    <mergeCell ref="AN148:AP148"/>
    <mergeCell ref="AR148:AS148"/>
    <mergeCell ref="AT148:AV148"/>
    <mergeCell ref="AW148:AX148"/>
    <mergeCell ref="AY148:BA148"/>
    <mergeCell ref="BB148:BD148"/>
    <mergeCell ref="BF148:BH148"/>
    <mergeCell ref="BI148:BL148"/>
    <mergeCell ref="BM148:BN148"/>
    <mergeCell ref="BO148:BP148"/>
    <mergeCell ref="BQ148:BS148"/>
    <mergeCell ref="BT148:BV148"/>
    <mergeCell ref="BW148:BY148"/>
    <mergeCell ref="CG147:CJ147"/>
    <mergeCell ref="CM147:CO147"/>
    <mergeCell ref="CP147:CR147"/>
    <mergeCell ref="CS147:CT147"/>
    <mergeCell ref="P147:R147"/>
    <mergeCell ref="S147:U147"/>
    <mergeCell ref="V147:X147"/>
    <mergeCell ref="Y147:Z147"/>
    <mergeCell ref="AA147:AC147"/>
    <mergeCell ref="AD147:AF147"/>
    <mergeCell ref="AG147:AI147"/>
    <mergeCell ref="AK147:AM147"/>
    <mergeCell ref="AN147:AP147"/>
    <mergeCell ref="AR147:AS147"/>
    <mergeCell ref="AT147:AV147"/>
    <mergeCell ref="AW147:AX147"/>
    <mergeCell ref="AY147:BA147"/>
    <mergeCell ref="BB147:BD147"/>
    <mergeCell ref="BF147:BH147"/>
    <mergeCell ref="BI147:BL147"/>
    <mergeCell ref="BM147:BN147"/>
    <mergeCell ref="BO147:BP147"/>
    <mergeCell ref="BQ147:BS147"/>
    <mergeCell ref="BT147:BV147"/>
    <mergeCell ref="BW147:BY147"/>
    <mergeCell ref="CA147:CC147"/>
    <mergeCell ref="CD147:CF147"/>
    <mergeCell ref="CM146:CO146"/>
    <mergeCell ref="CP146:CR146"/>
    <mergeCell ref="CS146:CT146"/>
    <mergeCell ref="BM146:BN146"/>
    <mergeCell ref="BO146:BP146"/>
    <mergeCell ref="BQ146:BS146"/>
    <mergeCell ref="BT146:BV146"/>
    <mergeCell ref="BW146:BY146"/>
    <mergeCell ref="CA146:CC146"/>
    <mergeCell ref="CD146:CF146"/>
    <mergeCell ref="CG146:CJ146"/>
    <mergeCell ref="P146:R146"/>
    <mergeCell ref="S146:U146"/>
    <mergeCell ref="V146:X146"/>
    <mergeCell ref="Y146:Z146"/>
    <mergeCell ref="AA146:AC146"/>
    <mergeCell ref="AD146:AF146"/>
    <mergeCell ref="AG146:AI146"/>
    <mergeCell ref="AK146:AM146"/>
    <mergeCell ref="AN146:AP146"/>
    <mergeCell ref="AR146:AS146"/>
    <mergeCell ref="AT146:AV146"/>
    <mergeCell ref="AW146:AX146"/>
    <mergeCell ref="AY146:BA146"/>
    <mergeCell ref="BB146:BD146"/>
    <mergeCell ref="BF146:BH146"/>
    <mergeCell ref="BI146:BL146"/>
    <mergeCell ref="AK145:AM145"/>
    <mergeCell ref="AN145:AP145"/>
    <mergeCell ref="CS145:CT145"/>
    <mergeCell ref="AR145:AS145"/>
    <mergeCell ref="AT145:AV145"/>
    <mergeCell ref="AW145:AX145"/>
    <mergeCell ref="AY145:BA145"/>
    <mergeCell ref="BB145:BD145"/>
    <mergeCell ref="BF145:BH145"/>
    <mergeCell ref="BI145:BL145"/>
    <mergeCell ref="BM145:BN145"/>
    <mergeCell ref="BT145:BV145"/>
    <mergeCell ref="BW145:BY145"/>
    <mergeCell ref="CA145:CC145"/>
    <mergeCell ref="CD145:CF145"/>
    <mergeCell ref="CG145:CJ145"/>
    <mergeCell ref="CM145:CO145"/>
    <mergeCell ref="BW144:BY144"/>
    <mergeCell ref="CA144:CC144"/>
    <mergeCell ref="CD144:CF144"/>
    <mergeCell ref="CG144:CJ144"/>
    <mergeCell ref="CM144:CO144"/>
    <mergeCell ref="CP145:CR145"/>
    <mergeCell ref="BO145:BP145"/>
    <mergeCell ref="BQ145:BS145"/>
    <mergeCell ref="P144:R144"/>
    <mergeCell ref="S144:U144"/>
    <mergeCell ref="V144:X144"/>
    <mergeCell ref="Y144:Z144"/>
    <mergeCell ref="AA144:AC144"/>
    <mergeCell ref="AD144:AF144"/>
    <mergeCell ref="AG144:AI144"/>
    <mergeCell ref="AK144:AM144"/>
    <mergeCell ref="AN144:AP144"/>
    <mergeCell ref="AR144:AS144"/>
    <mergeCell ref="AT144:AV144"/>
    <mergeCell ref="AW144:AX144"/>
    <mergeCell ref="AY144:BA144"/>
    <mergeCell ref="BB144:BD144"/>
    <mergeCell ref="BF144:BH144"/>
    <mergeCell ref="BI144:BL144"/>
    <mergeCell ref="BM144:BN144"/>
    <mergeCell ref="P145:R145"/>
    <mergeCell ref="S145:U145"/>
    <mergeCell ref="V145:X145"/>
    <mergeCell ref="Y145:Z145"/>
    <mergeCell ref="AA145:AC145"/>
    <mergeCell ref="AD145:AF145"/>
    <mergeCell ref="AG145:AI145"/>
    <mergeCell ref="BT143:BV143"/>
    <mergeCell ref="BW143:BY143"/>
    <mergeCell ref="CA143:CC143"/>
    <mergeCell ref="CD143:CF143"/>
    <mergeCell ref="CG143:CJ143"/>
    <mergeCell ref="CM143:CO143"/>
    <mergeCell ref="CP143:CR143"/>
    <mergeCell ref="CP144:CR144"/>
    <mergeCell ref="CS144:CT144"/>
    <mergeCell ref="CS143:CT143"/>
    <mergeCell ref="P143:R143"/>
    <mergeCell ref="S143:U143"/>
    <mergeCell ref="V143:X143"/>
    <mergeCell ref="Y143:Z143"/>
    <mergeCell ref="AA143:AC143"/>
    <mergeCell ref="AD143:AF143"/>
    <mergeCell ref="AG143:AI143"/>
    <mergeCell ref="AK143:AM143"/>
    <mergeCell ref="AN143:AP143"/>
    <mergeCell ref="AR143:AS143"/>
    <mergeCell ref="AT143:AV143"/>
    <mergeCell ref="AW143:AX143"/>
    <mergeCell ref="AY143:BA143"/>
    <mergeCell ref="BB143:BD143"/>
    <mergeCell ref="BF143:BH143"/>
    <mergeCell ref="BI143:BL143"/>
    <mergeCell ref="BM143:BN143"/>
    <mergeCell ref="BO143:BP143"/>
    <mergeCell ref="BQ143:BS143"/>
    <mergeCell ref="BO144:BP144"/>
    <mergeCell ref="BQ144:BS144"/>
    <mergeCell ref="BT144:BV144"/>
    <mergeCell ref="CA142:CC142"/>
    <mergeCell ref="CD142:CF142"/>
    <mergeCell ref="CG142:CJ142"/>
    <mergeCell ref="CM142:CO142"/>
    <mergeCell ref="CP142:CR142"/>
    <mergeCell ref="CS142:CT142"/>
    <mergeCell ref="P142:R142"/>
    <mergeCell ref="S142:U142"/>
    <mergeCell ref="V142:X142"/>
    <mergeCell ref="Y142:Z142"/>
    <mergeCell ref="AA142:AC142"/>
    <mergeCell ref="AD142:AF142"/>
    <mergeCell ref="AG142:AI142"/>
    <mergeCell ref="AK142:AM142"/>
    <mergeCell ref="AN142:AP142"/>
    <mergeCell ref="AR142:AS142"/>
    <mergeCell ref="AT142:AV142"/>
    <mergeCell ref="AW142:AX142"/>
    <mergeCell ref="AY142:BA142"/>
    <mergeCell ref="BB142:BD142"/>
    <mergeCell ref="BF142:BH142"/>
    <mergeCell ref="BI142:BL142"/>
    <mergeCell ref="BM142:BN142"/>
    <mergeCell ref="BO142:BP142"/>
    <mergeCell ref="BQ142:BS142"/>
    <mergeCell ref="BT142:BV142"/>
    <mergeCell ref="BW142:BY142"/>
    <mergeCell ref="CG141:CJ141"/>
    <mergeCell ref="CM141:CO141"/>
    <mergeCell ref="CP141:CR141"/>
    <mergeCell ref="CS141:CT141"/>
    <mergeCell ref="P141:R141"/>
    <mergeCell ref="S141:U141"/>
    <mergeCell ref="V141:X141"/>
    <mergeCell ref="Y141:Z141"/>
    <mergeCell ref="AA141:AC141"/>
    <mergeCell ref="AD141:AF141"/>
    <mergeCell ref="AG141:AI141"/>
    <mergeCell ref="AK141:AM141"/>
    <mergeCell ref="AN141:AP141"/>
    <mergeCell ref="AR141:AS141"/>
    <mergeCell ref="AT141:AV141"/>
    <mergeCell ref="AW141:AX141"/>
    <mergeCell ref="AY141:BA141"/>
    <mergeCell ref="BB141:BD141"/>
    <mergeCell ref="BF141:BH141"/>
    <mergeCell ref="BI141:BL141"/>
    <mergeCell ref="BM141:BN141"/>
    <mergeCell ref="BO141:BP141"/>
    <mergeCell ref="BQ141:BS141"/>
    <mergeCell ref="BT141:BV141"/>
    <mergeCell ref="BW141:BY141"/>
    <mergeCell ref="CA141:CC141"/>
    <mergeCell ref="CD141:CF141"/>
    <mergeCell ref="CM140:CO140"/>
    <mergeCell ref="CP140:CR140"/>
    <mergeCell ref="CS140:CT140"/>
    <mergeCell ref="BM140:BN140"/>
    <mergeCell ref="BO140:BP140"/>
    <mergeCell ref="BQ140:BS140"/>
    <mergeCell ref="BT140:BV140"/>
    <mergeCell ref="BW140:BY140"/>
    <mergeCell ref="CA140:CC140"/>
    <mergeCell ref="CD140:CF140"/>
    <mergeCell ref="CG140:CJ140"/>
    <mergeCell ref="CS139:CT139"/>
    <mergeCell ref="P140:R140"/>
    <mergeCell ref="S140:U140"/>
    <mergeCell ref="V140:X140"/>
    <mergeCell ref="Y140:Z140"/>
    <mergeCell ref="AA140:AC140"/>
    <mergeCell ref="AD140:AF140"/>
    <mergeCell ref="AG140:AI140"/>
    <mergeCell ref="AK140:AM140"/>
    <mergeCell ref="AN140:AP140"/>
    <mergeCell ref="AR140:AS140"/>
    <mergeCell ref="AT140:AV140"/>
    <mergeCell ref="AW140:AX140"/>
    <mergeCell ref="AY140:BA140"/>
    <mergeCell ref="BB140:BD140"/>
    <mergeCell ref="BF140:BH140"/>
    <mergeCell ref="BI140:BL140"/>
    <mergeCell ref="BQ139:BS139"/>
    <mergeCell ref="BT139:BV139"/>
    <mergeCell ref="BW139:BY139"/>
    <mergeCell ref="CA139:CC139"/>
    <mergeCell ref="CD139:CF139"/>
    <mergeCell ref="CG139:CJ139"/>
    <mergeCell ref="CM139:CO139"/>
    <mergeCell ref="CP139:CR139"/>
    <mergeCell ref="AR139:AS139"/>
    <mergeCell ref="AT139:AV139"/>
    <mergeCell ref="AW139:AX139"/>
    <mergeCell ref="AY139:BA139"/>
    <mergeCell ref="BB139:BD139"/>
    <mergeCell ref="BF139:BH139"/>
    <mergeCell ref="BI139:BL139"/>
    <mergeCell ref="BM139:BN139"/>
    <mergeCell ref="BO139:BP139"/>
    <mergeCell ref="P139:R139"/>
    <mergeCell ref="S139:U139"/>
    <mergeCell ref="V139:X139"/>
    <mergeCell ref="Y139:Z139"/>
    <mergeCell ref="AA139:AC139"/>
    <mergeCell ref="AD139:AF139"/>
    <mergeCell ref="AG139:AI139"/>
    <mergeCell ref="AK139:AM139"/>
    <mergeCell ref="AN139:AP139"/>
    <mergeCell ref="CP138:CR138"/>
    <mergeCell ref="CS138:CT138"/>
    <mergeCell ref="P138:R138"/>
    <mergeCell ref="S138:U138"/>
    <mergeCell ref="V138:X138"/>
    <mergeCell ref="Y138:Z138"/>
    <mergeCell ref="AA138:AC138"/>
    <mergeCell ref="AD138:AF138"/>
    <mergeCell ref="AG138:AI138"/>
    <mergeCell ref="AK138:AM138"/>
    <mergeCell ref="AN138:AP138"/>
    <mergeCell ref="AR138:AS138"/>
    <mergeCell ref="AT138:AV138"/>
    <mergeCell ref="AW138:AX138"/>
    <mergeCell ref="AY138:BA138"/>
    <mergeCell ref="BB138:BD138"/>
    <mergeCell ref="BF138:BH138"/>
    <mergeCell ref="BO138:BP138"/>
    <mergeCell ref="BQ138:BS138"/>
    <mergeCell ref="BT138:BV138"/>
    <mergeCell ref="BW138:BY138"/>
    <mergeCell ref="CA138:CC138"/>
    <mergeCell ref="CD138:CF138"/>
    <mergeCell ref="CG138:CJ138"/>
    <mergeCell ref="CM138:CO138"/>
    <mergeCell ref="BI138:BL138"/>
    <mergeCell ref="BM138:BN138"/>
    <mergeCell ref="BT137:BV137"/>
    <mergeCell ref="BW137:BY137"/>
    <mergeCell ref="CA137:CC137"/>
    <mergeCell ref="CD137:CF137"/>
    <mergeCell ref="CG137:CJ137"/>
    <mergeCell ref="CM137:CO137"/>
    <mergeCell ref="CP137:CR137"/>
    <mergeCell ref="CS137:CT137"/>
    <mergeCell ref="P137:R137"/>
    <mergeCell ref="S137:U137"/>
    <mergeCell ref="V137:X137"/>
    <mergeCell ref="Y137:Z137"/>
    <mergeCell ref="AA137:AC137"/>
    <mergeCell ref="AD137:AF137"/>
    <mergeCell ref="AG137:AI137"/>
    <mergeCell ref="AK137:AM137"/>
    <mergeCell ref="AN137:AP137"/>
    <mergeCell ref="AR137:AS137"/>
    <mergeCell ref="AT137:AV137"/>
    <mergeCell ref="AW137:AX137"/>
    <mergeCell ref="AY137:BA137"/>
    <mergeCell ref="BB137:BD137"/>
    <mergeCell ref="BF137:BH137"/>
    <mergeCell ref="BI137:BL137"/>
    <mergeCell ref="BM137:BN137"/>
    <mergeCell ref="BO137:BP137"/>
    <mergeCell ref="BQ137:BS137"/>
    <mergeCell ref="CA136:CC136"/>
    <mergeCell ref="CD136:CF136"/>
    <mergeCell ref="CG136:CJ136"/>
    <mergeCell ref="CM136:CO136"/>
    <mergeCell ref="CP136:CR136"/>
    <mergeCell ref="CS136:CT136"/>
    <mergeCell ref="P136:R136"/>
    <mergeCell ref="S136:U136"/>
    <mergeCell ref="V136:X136"/>
    <mergeCell ref="Y136:Z136"/>
    <mergeCell ref="AA136:AC136"/>
    <mergeCell ref="AD136:AF136"/>
    <mergeCell ref="AG136:AI136"/>
    <mergeCell ref="AK136:AM136"/>
    <mergeCell ref="AN136:AP136"/>
    <mergeCell ref="AR136:AS136"/>
    <mergeCell ref="AT136:AV136"/>
    <mergeCell ref="AW136:AX136"/>
    <mergeCell ref="AY136:BA136"/>
    <mergeCell ref="BB136:BD136"/>
    <mergeCell ref="BF136:BH136"/>
    <mergeCell ref="BI136:BL136"/>
    <mergeCell ref="BM136:BN136"/>
    <mergeCell ref="BO136:BP136"/>
    <mergeCell ref="BQ136:BS136"/>
    <mergeCell ref="BT136:BV136"/>
    <mergeCell ref="BW136:BY136"/>
    <mergeCell ref="CG135:CJ135"/>
    <mergeCell ref="CM135:CO135"/>
    <mergeCell ref="CP135:CR135"/>
    <mergeCell ref="CS135:CT135"/>
    <mergeCell ref="P135:R135"/>
    <mergeCell ref="S135:U135"/>
    <mergeCell ref="V135:X135"/>
    <mergeCell ref="Y135:Z135"/>
    <mergeCell ref="AA135:AC135"/>
    <mergeCell ref="AD135:AF135"/>
    <mergeCell ref="AG135:AI135"/>
    <mergeCell ref="AK135:AM135"/>
    <mergeCell ref="AN135:AP135"/>
    <mergeCell ref="AR135:AS135"/>
    <mergeCell ref="AT135:AV135"/>
    <mergeCell ref="AW135:AX135"/>
    <mergeCell ref="AY135:BA135"/>
    <mergeCell ref="BB135:BD135"/>
    <mergeCell ref="BF135:BH135"/>
    <mergeCell ref="BI135:BL135"/>
    <mergeCell ref="BM135:BN135"/>
    <mergeCell ref="BO135:BP135"/>
    <mergeCell ref="BQ135:BS135"/>
    <mergeCell ref="BT135:BV135"/>
    <mergeCell ref="BW135:BY135"/>
    <mergeCell ref="CA135:CC135"/>
    <mergeCell ref="CD135:CF135"/>
    <mergeCell ref="CM134:CO134"/>
    <mergeCell ref="CP134:CR134"/>
    <mergeCell ref="CS134:CT134"/>
    <mergeCell ref="BM134:BN134"/>
    <mergeCell ref="BO134:BP134"/>
    <mergeCell ref="BQ134:BS134"/>
    <mergeCell ref="BT134:BV134"/>
    <mergeCell ref="BW134:BY134"/>
    <mergeCell ref="CA134:CC134"/>
    <mergeCell ref="CD134:CF134"/>
    <mergeCell ref="CG134:CJ134"/>
    <mergeCell ref="P134:R134"/>
    <mergeCell ref="S134:U134"/>
    <mergeCell ref="V134:X134"/>
    <mergeCell ref="Y134:Z134"/>
    <mergeCell ref="AA134:AC134"/>
    <mergeCell ref="AD134:AF134"/>
    <mergeCell ref="AG134:AI134"/>
    <mergeCell ref="AK134:AM134"/>
    <mergeCell ref="AN134:AP134"/>
    <mergeCell ref="AR134:AS134"/>
    <mergeCell ref="AT134:AV134"/>
    <mergeCell ref="AW134:AX134"/>
    <mergeCell ref="AY134:BA134"/>
    <mergeCell ref="BB134:BD134"/>
    <mergeCell ref="BF134:BH134"/>
    <mergeCell ref="BI134:BL134"/>
    <mergeCell ref="P133:R133"/>
    <mergeCell ref="S133:U133"/>
    <mergeCell ref="V133:Z133"/>
    <mergeCell ref="AA133:AC133"/>
    <mergeCell ref="AD133:AF133"/>
    <mergeCell ref="AG133:AI133"/>
    <mergeCell ref="AK133:AM133"/>
    <mergeCell ref="AN133:AP133"/>
    <mergeCell ref="AR133:AS133"/>
    <mergeCell ref="AT133:AV133"/>
    <mergeCell ref="AW133:AX133"/>
    <mergeCell ref="AY133:BA133"/>
    <mergeCell ref="BB133:BD133"/>
    <mergeCell ref="BF133:BH133"/>
    <mergeCell ref="BI133:BL133"/>
    <mergeCell ref="BM133:BN133"/>
    <mergeCell ref="BO133:BP133"/>
    <mergeCell ref="BW130:BY132"/>
    <mergeCell ref="BZ130:BZ132"/>
    <mergeCell ref="CA130:CC132"/>
    <mergeCell ref="CD130:CF132"/>
    <mergeCell ref="CG130:CR130"/>
    <mergeCell ref="CS133:CT133"/>
    <mergeCell ref="AD130:AF132"/>
    <mergeCell ref="AG130:AI132"/>
    <mergeCell ref="AJ130:AJ132"/>
    <mergeCell ref="AK130:AM132"/>
    <mergeCell ref="AN130:AP132"/>
    <mergeCell ref="AQ130:AV130"/>
    <mergeCell ref="AW130:AX132"/>
    <mergeCell ref="AY130:BA132"/>
    <mergeCell ref="BB130:BD132"/>
    <mergeCell ref="BE130:BE132"/>
    <mergeCell ref="BF130:BH132"/>
    <mergeCell ref="BI130:BL132"/>
    <mergeCell ref="BM130:BP130"/>
    <mergeCell ref="CP133:CR133"/>
    <mergeCell ref="BQ133:BS133"/>
    <mergeCell ref="BT133:BV133"/>
    <mergeCell ref="BW133:BY133"/>
    <mergeCell ref="CA133:CC133"/>
    <mergeCell ref="CD133:CF133"/>
    <mergeCell ref="CG133:CJ133"/>
    <mergeCell ref="CK133:CL133"/>
    <mergeCell ref="CM133:CO133"/>
    <mergeCell ref="BW127:BY127"/>
    <mergeCell ref="BZ127:CE127"/>
    <mergeCell ref="CF127:CN127"/>
    <mergeCell ref="CO127:CQ127"/>
    <mergeCell ref="CR127:CT127"/>
    <mergeCell ref="O127:T127"/>
    <mergeCell ref="CS130:CT132"/>
    <mergeCell ref="AQ131:AQ132"/>
    <mergeCell ref="AR131:AS132"/>
    <mergeCell ref="AT131:AV132"/>
    <mergeCell ref="BM131:BN132"/>
    <mergeCell ref="BO131:BP132"/>
    <mergeCell ref="CG131:CJ132"/>
    <mergeCell ref="CK131:CL132"/>
    <mergeCell ref="CM131:CO132"/>
    <mergeCell ref="CP131:CR132"/>
    <mergeCell ref="O129:AI129"/>
    <mergeCell ref="AJ129:BD129"/>
    <mergeCell ref="BE129:BY129"/>
    <mergeCell ref="BZ129:CT129"/>
    <mergeCell ref="O130:O132"/>
    <mergeCell ref="P130:R132"/>
    <mergeCell ref="S130:U132"/>
    <mergeCell ref="AA130:AC132"/>
    <mergeCell ref="O128:T128"/>
    <mergeCell ref="U128:AC128"/>
    <mergeCell ref="AD128:AF128"/>
    <mergeCell ref="AG128:AI128"/>
    <mergeCell ref="AJ128:AO128"/>
    <mergeCell ref="AP128:AX128"/>
    <mergeCell ref="BQ130:BS132"/>
    <mergeCell ref="BT130:BV132"/>
    <mergeCell ref="O126:Z126"/>
    <mergeCell ref="AA126:AD126"/>
    <mergeCell ref="AE126:AI126"/>
    <mergeCell ref="AJ126:AU126"/>
    <mergeCell ref="AV126:AY126"/>
    <mergeCell ref="AZ126:BD126"/>
    <mergeCell ref="BE126:BP126"/>
    <mergeCell ref="BQ126:BT126"/>
    <mergeCell ref="BU126:BY126"/>
    <mergeCell ref="BZ126:CK126"/>
    <mergeCell ref="CL126:CO126"/>
    <mergeCell ref="CP126:CT126"/>
    <mergeCell ref="AY128:BA128"/>
    <mergeCell ref="BB128:BD128"/>
    <mergeCell ref="BE128:BJ128"/>
    <mergeCell ref="BK128:BS128"/>
    <mergeCell ref="BT128:BV128"/>
    <mergeCell ref="BW128:BY128"/>
    <mergeCell ref="BZ128:CE128"/>
    <mergeCell ref="CF128:CN128"/>
    <mergeCell ref="CO128:CQ128"/>
    <mergeCell ref="CR128:CT128"/>
    <mergeCell ref="U127:AC127"/>
    <mergeCell ref="AD127:AF127"/>
    <mergeCell ref="AG127:AI127"/>
    <mergeCell ref="AJ127:AO127"/>
    <mergeCell ref="AP127:AX127"/>
    <mergeCell ref="AY127:BA127"/>
    <mergeCell ref="BB127:BD127"/>
    <mergeCell ref="BE127:BJ127"/>
    <mergeCell ref="BK127:BS127"/>
    <mergeCell ref="BT127:BV127"/>
    <mergeCell ref="O122:AI122"/>
    <mergeCell ref="AJ122:BD122"/>
    <mergeCell ref="BE122:BY122"/>
    <mergeCell ref="BZ122:CT122"/>
    <mergeCell ref="O123:AI123"/>
    <mergeCell ref="AJ123:BD123"/>
    <mergeCell ref="BE123:BY123"/>
    <mergeCell ref="BZ123:CT123"/>
    <mergeCell ref="O124:T125"/>
    <mergeCell ref="U124:AC125"/>
    <mergeCell ref="AD124:AI124"/>
    <mergeCell ref="AJ124:AO125"/>
    <mergeCell ref="AP124:AX125"/>
    <mergeCell ref="AY124:BD124"/>
    <mergeCell ref="BE124:BJ125"/>
    <mergeCell ref="BK124:BS125"/>
    <mergeCell ref="BT124:BY124"/>
    <mergeCell ref="BZ124:CE125"/>
    <mergeCell ref="CF124:CN125"/>
    <mergeCell ref="CO124:CT124"/>
    <mergeCell ref="AD125:AI125"/>
    <mergeCell ref="AY125:BD125"/>
    <mergeCell ref="BT125:BY125"/>
    <mergeCell ref="CO125:CT125"/>
    <mergeCell ref="O120:AC120"/>
    <mergeCell ref="AD120:AF121"/>
    <mergeCell ref="AG120:AI121"/>
    <mergeCell ref="AY120:BA121"/>
    <mergeCell ref="BB120:BD121"/>
    <mergeCell ref="BT120:BV121"/>
    <mergeCell ref="BW120:BY121"/>
    <mergeCell ref="DG114:DI114"/>
    <mergeCell ref="DJ114:DL114"/>
    <mergeCell ref="DM114:DO114"/>
    <mergeCell ref="AD115:AF119"/>
    <mergeCell ref="AG115:AI119"/>
    <mergeCell ref="AY115:BA119"/>
    <mergeCell ref="BB115:BD119"/>
    <mergeCell ref="BT115:BV119"/>
    <mergeCell ref="BW115:BY119"/>
    <mergeCell ref="CO115:CQ119"/>
    <mergeCell ref="CR115:CT119"/>
    <mergeCell ref="CG114:CJ114"/>
    <mergeCell ref="CM114:CO114"/>
    <mergeCell ref="CP114:CR114"/>
    <mergeCell ref="CS114:CT114"/>
    <mergeCell ref="CU114:CW114"/>
    <mergeCell ref="CX114:CZ114"/>
    <mergeCell ref="DA114:DC114"/>
    <mergeCell ref="DD114:DF114"/>
    <mergeCell ref="CO120:CQ121"/>
    <mergeCell ref="CR120:CT121"/>
    <mergeCell ref="BM114:BN114"/>
    <mergeCell ref="BO114:BP114"/>
    <mergeCell ref="BQ114:BS114"/>
    <mergeCell ref="BT114:BV114"/>
    <mergeCell ref="O118:AC118"/>
    <mergeCell ref="O119:AC119"/>
    <mergeCell ref="BM113:BN113"/>
    <mergeCell ref="BO113:BP113"/>
    <mergeCell ref="BQ113:BS113"/>
    <mergeCell ref="BT113:BV113"/>
    <mergeCell ref="BW113:BY113"/>
    <mergeCell ref="CA113:CC113"/>
    <mergeCell ref="CD113:CF113"/>
    <mergeCell ref="CG113:CJ113"/>
    <mergeCell ref="AK113:AM113"/>
    <mergeCell ref="AN113:AP113"/>
    <mergeCell ref="AR113:AS113"/>
    <mergeCell ref="AT113:AV113"/>
    <mergeCell ref="AW113:AX113"/>
    <mergeCell ref="AY113:BA113"/>
    <mergeCell ref="BB113:BD113"/>
    <mergeCell ref="BF113:BH113"/>
    <mergeCell ref="BI113:BL113"/>
    <mergeCell ref="P113:R113"/>
    <mergeCell ref="S113:U113"/>
    <mergeCell ref="V113:X113"/>
    <mergeCell ref="Y113:Z113"/>
    <mergeCell ref="AA113:AC113"/>
    <mergeCell ref="AD113:AF113"/>
    <mergeCell ref="AG113:AI113"/>
    <mergeCell ref="BW114:BY114"/>
    <mergeCell ref="CA114:CC114"/>
    <mergeCell ref="CD114:CF114"/>
    <mergeCell ref="DM113:DO113"/>
    <mergeCell ref="P114:R114"/>
    <mergeCell ref="S114:U114"/>
    <mergeCell ref="V114:X114"/>
    <mergeCell ref="Y114:Z114"/>
    <mergeCell ref="AA114:AC114"/>
    <mergeCell ref="AD114:AF114"/>
    <mergeCell ref="AG114:AI114"/>
    <mergeCell ref="AK114:AM114"/>
    <mergeCell ref="AN114:AP114"/>
    <mergeCell ref="AR114:AS114"/>
    <mergeCell ref="AT114:AV114"/>
    <mergeCell ref="AW114:AX114"/>
    <mergeCell ref="AY114:BA114"/>
    <mergeCell ref="BB114:BD114"/>
    <mergeCell ref="BF114:BH114"/>
    <mergeCell ref="BI114:BL114"/>
    <mergeCell ref="BT112:BV112"/>
    <mergeCell ref="BW112:BY112"/>
    <mergeCell ref="CA112:CC112"/>
    <mergeCell ref="CD112:CF112"/>
    <mergeCell ref="CG112:CJ112"/>
    <mergeCell ref="CM112:CO112"/>
    <mergeCell ref="CP112:CR112"/>
    <mergeCell ref="AR112:AS112"/>
    <mergeCell ref="AT112:AV112"/>
    <mergeCell ref="AW112:AX112"/>
    <mergeCell ref="AY112:BA112"/>
    <mergeCell ref="BB112:BD112"/>
    <mergeCell ref="BF112:BH112"/>
    <mergeCell ref="DJ113:DL113"/>
    <mergeCell ref="BI112:BL112"/>
    <mergeCell ref="BM112:BN112"/>
    <mergeCell ref="BO112:BP112"/>
    <mergeCell ref="CS112:CT112"/>
    <mergeCell ref="CU112:CW112"/>
    <mergeCell ref="CX112:CZ112"/>
    <mergeCell ref="DA112:DC112"/>
    <mergeCell ref="DD112:DF112"/>
    <mergeCell ref="DG112:DI112"/>
    <mergeCell ref="DJ112:DL112"/>
    <mergeCell ref="CM113:CO113"/>
    <mergeCell ref="CP113:CR113"/>
    <mergeCell ref="CS113:CT113"/>
    <mergeCell ref="CU113:CW113"/>
    <mergeCell ref="CX113:CZ113"/>
    <mergeCell ref="DA113:DC113"/>
    <mergeCell ref="DD113:DF113"/>
    <mergeCell ref="DG113:DI113"/>
    <mergeCell ref="P112:R112"/>
    <mergeCell ref="S112:U112"/>
    <mergeCell ref="V112:X112"/>
    <mergeCell ref="Y112:Z112"/>
    <mergeCell ref="AA112:AC112"/>
    <mergeCell ref="AD112:AF112"/>
    <mergeCell ref="AG112:AI112"/>
    <mergeCell ref="AK112:AM112"/>
    <mergeCell ref="AN112:AP112"/>
    <mergeCell ref="CP111:CR111"/>
    <mergeCell ref="CS111:CT111"/>
    <mergeCell ref="CU111:CW111"/>
    <mergeCell ref="CX111:CZ111"/>
    <mergeCell ref="DA111:DC111"/>
    <mergeCell ref="P111:R111"/>
    <mergeCell ref="S111:U111"/>
    <mergeCell ref="V111:X111"/>
    <mergeCell ref="Y111:Z111"/>
    <mergeCell ref="AA111:AC111"/>
    <mergeCell ref="AD111:AF111"/>
    <mergeCell ref="AG111:AI111"/>
    <mergeCell ref="AK111:AM111"/>
    <mergeCell ref="AN111:AP111"/>
    <mergeCell ref="AR111:AS111"/>
    <mergeCell ref="AT111:AV111"/>
    <mergeCell ref="AW111:AX111"/>
    <mergeCell ref="AY111:BA111"/>
    <mergeCell ref="BB111:BD111"/>
    <mergeCell ref="BF111:BH111"/>
    <mergeCell ref="BI111:BL111"/>
    <mergeCell ref="BM111:BN111"/>
    <mergeCell ref="BQ112:BS112"/>
    <mergeCell ref="BO111:BP111"/>
    <mergeCell ref="BQ111:BS111"/>
    <mergeCell ref="BT111:BV111"/>
    <mergeCell ref="BW111:BY111"/>
    <mergeCell ref="CA111:CC111"/>
    <mergeCell ref="CD111:CF111"/>
    <mergeCell ref="CG111:CJ111"/>
    <mergeCell ref="CM111:CO111"/>
    <mergeCell ref="CU110:CW110"/>
    <mergeCell ref="CX110:CZ110"/>
    <mergeCell ref="DA110:DC110"/>
    <mergeCell ref="DD110:DF110"/>
    <mergeCell ref="DG110:DI110"/>
    <mergeCell ref="DJ110:DL110"/>
    <mergeCell ref="DM110:DO110"/>
    <mergeCell ref="BT110:BV110"/>
    <mergeCell ref="BW110:BY110"/>
    <mergeCell ref="CA110:CC110"/>
    <mergeCell ref="CD110:CF110"/>
    <mergeCell ref="CG110:CJ110"/>
    <mergeCell ref="CM110:CO110"/>
    <mergeCell ref="CP110:CR110"/>
    <mergeCell ref="CS110:CT110"/>
    <mergeCell ref="DD111:DF111"/>
    <mergeCell ref="DD109:DF109"/>
    <mergeCell ref="DG109:DI109"/>
    <mergeCell ref="DJ109:DL109"/>
    <mergeCell ref="DM109:DO109"/>
    <mergeCell ref="P110:R110"/>
    <mergeCell ref="S110:U110"/>
    <mergeCell ref="V110:X110"/>
    <mergeCell ref="Y110:Z110"/>
    <mergeCell ref="AA110:AC110"/>
    <mergeCell ref="AD110:AF110"/>
    <mergeCell ref="AG110:AI110"/>
    <mergeCell ref="AK110:AM110"/>
    <mergeCell ref="AN110:AP110"/>
    <mergeCell ref="AR110:AS110"/>
    <mergeCell ref="AT110:AV110"/>
    <mergeCell ref="AW110:AX110"/>
    <mergeCell ref="AY110:BA110"/>
    <mergeCell ref="BB110:BD110"/>
    <mergeCell ref="BF110:BH110"/>
    <mergeCell ref="BI110:BL110"/>
    <mergeCell ref="BM110:BN110"/>
    <mergeCell ref="BO110:BP110"/>
    <mergeCell ref="BQ110:BS110"/>
    <mergeCell ref="CA109:CC109"/>
    <mergeCell ref="CD109:CF109"/>
    <mergeCell ref="CG109:CJ109"/>
    <mergeCell ref="CM109:CO109"/>
    <mergeCell ref="CP109:CR109"/>
    <mergeCell ref="CS109:CT109"/>
    <mergeCell ref="CU109:CW109"/>
    <mergeCell ref="CX109:CZ109"/>
    <mergeCell ref="DG108:DI108"/>
    <mergeCell ref="DJ108:DL108"/>
    <mergeCell ref="DM108:DO108"/>
    <mergeCell ref="P109:R109"/>
    <mergeCell ref="S109:U109"/>
    <mergeCell ref="V109:X109"/>
    <mergeCell ref="Y109:Z109"/>
    <mergeCell ref="AA109:AC109"/>
    <mergeCell ref="AD109:AF109"/>
    <mergeCell ref="AG109:AI109"/>
    <mergeCell ref="AK109:AM109"/>
    <mergeCell ref="AN109:AP109"/>
    <mergeCell ref="AR109:AS109"/>
    <mergeCell ref="AT109:AV109"/>
    <mergeCell ref="AW109:AX109"/>
    <mergeCell ref="AY109:BA109"/>
    <mergeCell ref="BB109:BD109"/>
    <mergeCell ref="BF109:BH109"/>
    <mergeCell ref="BI109:BL109"/>
    <mergeCell ref="BM109:BN109"/>
    <mergeCell ref="BO109:BP109"/>
    <mergeCell ref="BQ109:BS109"/>
    <mergeCell ref="BT109:BV109"/>
    <mergeCell ref="BW109:BY109"/>
    <mergeCell ref="CG108:CJ108"/>
    <mergeCell ref="CM108:CO108"/>
    <mergeCell ref="CP108:CR108"/>
    <mergeCell ref="CS108:CT108"/>
    <mergeCell ref="CU108:CW108"/>
    <mergeCell ref="CX108:CZ108"/>
    <mergeCell ref="DA108:DC108"/>
    <mergeCell ref="DD108:DF108"/>
    <mergeCell ref="DM107:DO107"/>
    <mergeCell ref="P108:R108"/>
    <mergeCell ref="S108:U108"/>
    <mergeCell ref="V108:X108"/>
    <mergeCell ref="Y108:Z108"/>
    <mergeCell ref="AA108:AC108"/>
    <mergeCell ref="AD108:AF108"/>
    <mergeCell ref="AG108:AI108"/>
    <mergeCell ref="AK108:AM108"/>
    <mergeCell ref="AN108:AP108"/>
    <mergeCell ref="AR108:AS108"/>
    <mergeCell ref="AT108:AV108"/>
    <mergeCell ref="AW108:AX108"/>
    <mergeCell ref="AY108:BA108"/>
    <mergeCell ref="BB108:BD108"/>
    <mergeCell ref="BF108:BH108"/>
    <mergeCell ref="BI108:BL108"/>
    <mergeCell ref="BM108:BN108"/>
    <mergeCell ref="BO108:BP108"/>
    <mergeCell ref="BQ108:BS108"/>
    <mergeCell ref="BT108:BV108"/>
    <mergeCell ref="BW108:BY108"/>
    <mergeCell ref="CA108:CC108"/>
    <mergeCell ref="CD108:CF108"/>
    <mergeCell ref="CM107:CO107"/>
    <mergeCell ref="CP107:CR107"/>
    <mergeCell ref="CS107:CT107"/>
    <mergeCell ref="CU107:CW107"/>
    <mergeCell ref="CX107:CZ107"/>
    <mergeCell ref="DA107:DC107"/>
    <mergeCell ref="DD107:DF107"/>
    <mergeCell ref="DG107:DI107"/>
    <mergeCell ref="DJ107:DL107"/>
    <mergeCell ref="BM107:BN107"/>
    <mergeCell ref="BO107:BP107"/>
    <mergeCell ref="BQ107:BS107"/>
    <mergeCell ref="BT107:BV107"/>
    <mergeCell ref="BW107:BY107"/>
    <mergeCell ref="CA107:CC107"/>
    <mergeCell ref="CD107:CF107"/>
    <mergeCell ref="CG107:CJ107"/>
    <mergeCell ref="P107:R107"/>
    <mergeCell ref="S107:U107"/>
    <mergeCell ref="V107:X107"/>
    <mergeCell ref="Y107:Z107"/>
    <mergeCell ref="AA107:AC107"/>
    <mergeCell ref="AD107:AF107"/>
    <mergeCell ref="AG107:AI107"/>
    <mergeCell ref="AK107:AM107"/>
    <mergeCell ref="AN107:AP107"/>
    <mergeCell ref="AR107:AS107"/>
    <mergeCell ref="AT107:AV107"/>
    <mergeCell ref="AW107:AX107"/>
    <mergeCell ref="AY107:BA107"/>
    <mergeCell ref="BB107:BD107"/>
    <mergeCell ref="BF107:BH107"/>
    <mergeCell ref="BI107:BL107"/>
    <mergeCell ref="P106:R106"/>
    <mergeCell ref="S106:U106"/>
    <mergeCell ref="V106:X106"/>
    <mergeCell ref="Y106:Z106"/>
    <mergeCell ref="AA106:AC106"/>
    <mergeCell ref="AD106:AF106"/>
    <mergeCell ref="AG106:AI106"/>
    <mergeCell ref="AK106:AM106"/>
    <mergeCell ref="AN106:AP106"/>
    <mergeCell ref="CS106:CT106"/>
    <mergeCell ref="CU106:CW106"/>
    <mergeCell ref="CX106:CZ106"/>
    <mergeCell ref="DA106:DC106"/>
    <mergeCell ref="DD106:DF106"/>
    <mergeCell ref="DG106:DI106"/>
    <mergeCell ref="DJ106:DL106"/>
    <mergeCell ref="AR106:AS106"/>
    <mergeCell ref="AT106:AV106"/>
    <mergeCell ref="AW106:AX106"/>
    <mergeCell ref="AY106:BA106"/>
    <mergeCell ref="BB106:BD106"/>
    <mergeCell ref="BF106:BH106"/>
    <mergeCell ref="BI106:BL106"/>
    <mergeCell ref="BM106:BN106"/>
    <mergeCell ref="DM106:DO106"/>
    <mergeCell ref="BT106:BV106"/>
    <mergeCell ref="BW106:BY106"/>
    <mergeCell ref="CA106:CC106"/>
    <mergeCell ref="CD106:CF106"/>
    <mergeCell ref="CG106:CJ106"/>
    <mergeCell ref="CM106:CO106"/>
    <mergeCell ref="CU105:CW105"/>
    <mergeCell ref="CX105:CZ105"/>
    <mergeCell ref="DA105:DC105"/>
    <mergeCell ref="DD105:DF105"/>
    <mergeCell ref="DG105:DI105"/>
    <mergeCell ref="DJ105:DL105"/>
    <mergeCell ref="DM105:DO105"/>
    <mergeCell ref="BO105:BP105"/>
    <mergeCell ref="BQ105:BS105"/>
    <mergeCell ref="BT105:BV105"/>
    <mergeCell ref="BW105:BY105"/>
    <mergeCell ref="CA105:CC105"/>
    <mergeCell ref="CD105:CF105"/>
    <mergeCell ref="CG105:CJ105"/>
    <mergeCell ref="CM105:CO105"/>
    <mergeCell ref="CP106:CR106"/>
    <mergeCell ref="BO106:BP106"/>
    <mergeCell ref="BQ106:BS106"/>
    <mergeCell ref="CX104:CZ104"/>
    <mergeCell ref="DA104:DC104"/>
    <mergeCell ref="DD104:DF104"/>
    <mergeCell ref="DG104:DI104"/>
    <mergeCell ref="DJ104:DL104"/>
    <mergeCell ref="DM104:DO104"/>
    <mergeCell ref="P105:R105"/>
    <mergeCell ref="S105:U105"/>
    <mergeCell ref="V105:X105"/>
    <mergeCell ref="Y105:Z105"/>
    <mergeCell ref="AA105:AC105"/>
    <mergeCell ref="AD105:AF105"/>
    <mergeCell ref="AG105:AI105"/>
    <mergeCell ref="AK105:AM105"/>
    <mergeCell ref="AN105:AP105"/>
    <mergeCell ref="AR105:AS105"/>
    <mergeCell ref="AT105:AV105"/>
    <mergeCell ref="AW105:AX105"/>
    <mergeCell ref="AY105:BA105"/>
    <mergeCell ref="BB105:BD105"/>
    <mergeCell ref="BF105:BH105"/>
    <mergeCell ref="BI105:BL105"/>
    <mergeCell ref="BM105:BN105"/>
    <mergeCell ref="BT104:BV104"/>
    <mergeCell ref="BW104:BY104"/>
    <mergeCell ref="CA104:CC104"/>
    <mergeCell ref="CD104:CF104"/>
    <mergeCell ref="CG104:CJ104"/>
    <mergeCell ref="CM104:CO104"/>
    <mergeCell ref="CP104:CR104"/>
    <mergeCell ref="CP105:CR105"/>
    <mergeCell ref="CS105:CT105"/>
    <mergeCell ref="CS104:CT104"/>
    <mergeCell ref="DA103:DC103"/>
    <mergeCell ref="DD103:DF103"/>
    <mergeCell ref="DG103:DI103"/>
    <mergeCell ref="DJ103:DL103"/>
    <mergeCell ref="DM103:DO103"/>
    <mergeCell ref="P104:R104"/>
    <mergeCell ref="S104:U104"/>
    <mergeCell ref="V104:X104"/>
    <mergeCell ref="Y104:Z104"/>
    <mergeCell ref="AA104:AC104"/>
    <mergeCell ref="AD104:AF104"/>
    <mergeCell ref="AG104:AI104"/>
    <mergeCell ref="AK104:AM104"/>
    <mergeCell ref="AN104:AP104"/>
    <mergeCell ref="AR104:AS104"/>
    <mergeCell ref="AT104:AV104"/>
    <mergeCell ref="AW104:AX104"/>
    <mergeCell ref="AY104:BA104"/>
    <mergeCell ref="BB104:BD104"/>
    <mergeCell ref="BF104:BH104"/>
    <mergeCell ref="BI104:BL104"/>
    <mergeCell ref="BM104:BN104"/>
    <mergeCell ref="BO104:BP104"/>
    <mergeCell ref="BQ104:BS104"/>
    <mergeCell ref="CA103:CC103"/>
    <mergeCell ref="CD103:CF103"/>
    <mergeCell ref="CG103:CJ103"/>
    <mergeCell ref="CM103:CO103"/>
    <mergeCell ref="CP103:CR103"/>
    <mergeCell ref="CS103:CT103"/>
    <mergeCell ref="CU104:CW104"/>
    <mergeCell ref="CU103:CW103"/>
    <mergeCell ref="CX103:CZ103"/>
    <mergeCell ref="DG102:DI102"/>
    <mergeCell ref="DJ102:DL102"/>
    <mergeCell ref="DM102:DO102"/>
    <mergeCell ref="P103:R103"/>
    <mergeCell ref="S103:U103"/>
    <mergeCell ref="V103:X103"/>
    <mergeCell ref="Y103:Z103"/>
    <mergeCell ref="AA103:AC103"/>
    <mergeCell ref="AD103:AF103"/>
    <mergeCell ref="AG103:AI103"/>
    <mergeCell ref="AK103:AM103"/>
    <mergeCell ref="AN103:AP103"/>
    <mergeCell ref="AR103:AS103"/>
    <mergeCell ref="AT103:AV103"/>
    <mergeCell ref="AW103:AX103"/>
    <mergeCell ref="AY103:BA103"/>
    <mergeCell ref="BB103:BD103"/>
    <mergeCell ref="BF103:BH103"/>
    <mergeCell ref="BI103:BL103"/>
    <mergeCell ref="BM103:BN103"/>
    <mergeCell ref="BO103:BP103"/>
    <mergeCell ref="BQ103:BS103"/>
    <mergeCell ref="BT103:BV103"/>
    <mergeCell ref="BW103:BY103"/>
    <mergeCell ref="CG102:CJ102"/>
    <mergeCell ref="CM102:CO102"/>
    <mergeCell ref="CP102:CR102"/>
    <mergeCell ref="CS102:CT102"/>
    <mergeCell ref="CU102:CW102"/>
    <mergeCell ref="CX102:CZ102"/>
    <mergeCell ref="DA102:DC102"/>
    <mergeCell ref="DD102:DF102"/>
    <mergeCell ref="DM101:DO101"/>
    <mergeCell ref="P102:R102"/>
    <mergeCell ref="S102:U102"/>
    <mergeCell ref="V102:X102"/>
    <mergeCell ref="Y102:Z102"/>
    <mergeCell ref="AA102:AC102"/>
    <mergeCell ref="AD102:AF102"/>
    <mergeCell ref="AG102:AI102"/>
    <mergeCell ref="AK102:AM102"/>
    <mergeCell ref="AN102:AP102"/>
    <mergeCell ref="AR102:AS102"/>
    <mergeCell ref="AT102:AV102"/>
    <mergeCell ref="AW102:AX102"/>
    <mergeCell ref="AY102:BA102"/>
    <mergeCell ref="BB102:BD102"/>
    <mergeCell ref="BF102:BH102"/>
    <mergeCell ref="BI102:BL102"/>
    <mergeCell ref="BM102:BN102"/>
    <mergeCell ref="BO102:BP102"/>
    <mergeCell ref="BQ102:BS102"/>
    <mergeCell ref="BT102:BV102"/>
    <mergeCell ref="BW102:BY102"/>
    <mergeCell ref="CA102:CC102"/>
    <mergeCell ref="CD102:CF102"/>
    <mergeCell ref="CM101:CO101"/>
    <mergeCell ref="CP101:CR101"/>
    <mergeCell ref="CS101:CT101"/>
    <mergeCell ref="CU101:CW101"/>
    <mergeCell ref="CX101:CZ101"/>
    <mergeCell ref="DD101:DF101"/>
    <mergeCell ref="DG101:DI101"/>
    <mergeCell ref="DJ101:DL101"/>
    <mergeCell ref="BM101:BN101"/>
    <mergeCell ref="BO101:BP101"/>
    <mergeCell ref="BQ101:BS101"/>
    <mergeCell ref="BT101:BV101"/>
    <mergeCell ref="BW101:BY101"/>
    <mergeCell ref="CA101:CC101"/>
    <mergeCell ref="CD101:CF101"/>
    <mergeCell ref="CG101:CJ101"/>
    <mergeCell ref="CS100:CT100"/>
    <mergeCell ref="CU100:CW100"/>
    <mergeCell ref="CX100:CZ100"/>
    <mergeCell ref="DA100:DC100"/>
    <mergeCell ref="DD100:DF100"/>
    <mergeCell ref="DG100:DI100"/>
    <mergeCell ref="DJ100:DL100"/>
    <mergeCell ref="DM100:DO100"/>
    <mergeCell ref="P101:R101"/>
    <mergeCell ref="S101:U101"/>
    <mergeCell ref="V101:X101"/>
    <mergeCell ref="Y101:Z101"/>
    <mergeCell ref="AA101:AC101"/>
    <mergeCell ref="AD101:AF101"/>
    <mergeCell ref="AG101:AI101"/>
    <mergeCell ref="AK101:AM101"/>
    <mergeCell ref="AN101:AP101"/>
    <mergeCell ref="AR101:AS101"/>
    <mergeCell ref="AT101:AV101"/>
    <mergeCell ref="AW101:AX101"/>
    <mergeCell ref="AY101:BA101"/>
    <mergeCell ref="BB101:BD101"/>
    <mergeCell ref="BF101:BH101"/>
    <mergeCell ref="BI101:BL101"/>
    <mergeCell ref="BQ100:BS100"/>
    <mergeCell ref="BT100:BV100"/>
    <mergeCell ref="BW100:BY100"/>
    <mergeCell ref="CA100:CC100"/>
    <mergeCell ref="CD100:CF100"/>
    <mergeCell ref="CG100:CJ100"/>
    <mergeCell ref="CM100:CO100"/>
    <mergeCell ref="CP100:CR100"/>
    <mergeCell ref="AR100:AS100"/>
    <mergeCell ref="AT100:AV100"/>
    <mergeCell ref="AW100:AX100"/>
    <mergeCell ref="AY100:BA100"/>
    <mergeCell ref="BB100:BD100"/>
    <mergeCell ref="BF100:BH100"/>
    <mergeCell ref="DA101:DC101"/>
    <mergeCell ref="BI100:BL100"/>
    <mergeCell ref="BM100:BN100"/>
    <mergeCell ref="BO100:BP100"/>
    <mergeCell ref="P100:R100"/>
    <mergeCell ref="S100:U100"/>
    <mergeCell ref="V100:X100"/>
    <mergeCell ref="Y100:Z100"/>
    <mergeCell ref="AA100:AC100"/>
    <mergeCell ref="AD100:AF100"/>
    <mergeCell ref="AG100:AI100"/>
    <mergeCell ref="AK100:AM100"/>
    <mergeCell ref="AN100:AP100"/>
    <mergeCell ref="CP99:CR99"/>
    <mergeCell ref="CS99:CT99"/>
    <mergeCell ref="CU99:CW99"/>
    <mergeCell ref="CX99:CZ99"/>
    <mergeCell ref="DA99:DC99"/>
    <mergeCell ref="P99:R99"/>
    <mergeCell ref="S99:U99"/>
    <mergeCell ref="V99:X99"/>
    <mergeCell ref="Y99:Z99"/>
    <mergeCell ref="AA99:AC99"/>
    <mergeCell ref="AD99:AF99"/>
    <mergeCell ref="AG99:AI99"/>
    <mergeCell ref="AK99:AM99"/>
    <mergeCell ref="AN99:AP99"/>
    <mergeCell ref="AR99:AS99"/>
    <mergeCell ref="AT99:AV99"/>
    <mergeCell ref="AW99:AX99"/>
    <mergeCell ref="AY99:BA99"/>
    <mergeCell ref="BB99:BD99"/>
    <mergeCell ref="BF99:BH99"/>
    <mergeCell ref="DG99:DI99"/>
    <mergeCell ref="DJ99:DL99"/>
    <mergeCell ref="DM99:DO99"/>
    <mergeCell ref="BO99:BP99"/>
    <mergeCell ref="BQ99:BS99"/>
    <mergeCell ref="BT99:BV99"/>
    <mergeCell ref="BW99:BY99"/>
    <mergeCell ref="CA99:CC99"/>
    <mergeCell ref="CD99:CF99"/>
    <mergeCell ref="CG99:CJ99"/>
    <mergeCell ref="CM99:CO99"/>
    <mergeCell ref="CU98:CW98"/>
    <mergeCell ref="CX98:CZ98"/>
    <mergeCell ref="DA98:DC98"/>
    <mergeCell ref="DD98:DF98"/>
    <mergeCell ref="DG98:DI98"/>
    <mergeCell ref="DJ98:DL98"/>
    <mergeCell ref="DM98:DO98"/>
    <mergeCell ref="BI99:BL99"/>
    <mergeCell ref="BM99:BN99"/>
    <mergeCell ref="BT98:BV98"/>
    <mergeCell ref="BW98:BY98"/>
    <mergeCell ref="CA98:CC98"/>
    <mergeCell ref="CD98:CF98"/>
    <mergeCell ref="CG98:CJ98"/>
    <mergeCell ref="CM98:CO98"/>
    <mergeCell ref="CP98:CR98"/>
    <mergeCell ref="CS98:CT98"/>
    <mergeCell ref="DA97:DC97"/>
    <mergeCell ref="DD97:DF97"/>
    <mergeCell ref="DG97:DI97"/>
    <mergeCell ref="DJ97:DL97"/>
    <mergeCell ref="DM97:DO97"/>
    <mergeCell ref="P98:R98"/>
    <mergeCell ref="S98:U98"/>
    <mergeCell ref="V98:X98"/>
    <mergeCell ref="Y98:Z98"/>
    <mergeCell ref="AA98:AC98"/>
    <mergeCell ref="AD98:AF98"/>
    <mergeCell ref="AG98:AI98"/>
    <mergeCell ref="AK98:AM98"/>
    <mergeCell ref="AN98:AP98"/>
    <mergeCell ref="AR98:AS98"/>
    <mergeCell ref="AT98:AV98"/>
    <mergeCell ref="AW98:AX98"/>
    <mergeCell ref="AY98:BA98"/>
    <mergeCell ref="BB98:BD98"/>
    <mergeCell ref="BF98:BH98"/>
    <mergeCell ref="BI98:BL98"/>
    <mergeCell ref="DD99:DF99"/>
    <mergeCell ref="BM98:BN98"/>
    <mergeCell ref="BO98:BP98"/>
    <mergeCell ref="BQ98:BS98"/>
    <mergeCell ref="CA97:CC97"/>
    <mergeCell ref="CD97:CF97"/>
    <mergeCell ref="CG97:CJ97"/>
    <mergeCell ref="CM97:CO97"/>
    <mergeCell ref="CP97:CR97"/>
    <mergeCell ref="CS97:CT97"/>
    <mergeCell ref="CU97:CW97"/>
    <mergeCell ref="CX97:CZ97"/>
    <mergeCell ref="DG96:DI96"/>
    <mergeCell ref="DJ96:DL96"/>
    <mergeCell ref="DM96:DO96"/>
    <mergeCell ref="P97:R97"/>
    <mergeCell ref="S97:U97"/>
    <mergeCell ref="V97:X97"/>
    <mergeCell ref="Y97:Z97"/>
    <mergeCell ref="AA97:AC97"/>
    <mergeCell ref="AD97:AF97"/>
    <mergeCell ref="AG97:AI97"/>
    <mergeCell ref="AK97:AM97"/>
    <mergeCell ref="AN97:AP97"/>
    <mergeCell ref="AR97:AS97"/>
    <mergeCell ref="AT97:AV97"/>
    <mergeCell ref="AW97:AX97"/>
    <mergeCell ref="AY97:BA97"/>
    <mergeCell ref="BB97:BD97"/>
    <mergeCell ref="BF97:BH97"/>
    <mergeCell ref="BI97:BL97"/>
    <mergeCell ref="BM97:BN97"/>
    <mergeCell ref="BO97:BP97"/>
    <mergeCell ref="BQ97:BS97"/>
    <mergeCell ref="BT97:BV97"/>
    <mergeCell ref="BW97:BY97"/>
    <mergeCell ref="CG96:CJ96"/>
    <mergeCell ref="CM96:CO96"/>
    <mergeCell ref="CP96:CR96"/>
    <mergeCell ref="CS96:CT96"/>
    <mergeCell ref="CU96:CW96"/>
    <mergeCell ref="CX96:CZ96"/>
    <mergeCell ref="DA96:DC96"/>
    <mergeCell ref="DD96:DF96"/>
    <mergeCell ref="DM95:DO95"/>
    <mergeCell ref="P96:R96"/>
    <mergeCell ref="S96:U96"/>
    <mergeCell ref="V96:X96"/>
    <mergeCell ref="Y96:Z96"/>
    <mergeCell ref="AA96:AC96"/>
    <mergeCell ref="AD96:AF96"/>
    <mergeCell ref="AG96:AI96"/>
    <mergeCell ref="AK96:AM96"/>
    <mergeCell ref="AN96:AP96"/>
    <mergeCell ref="AR96:AS96"/>
    <mergeCell ref="AT96:AV96"/>
    <mergeCell ref="AW96:AX96"/>
    <mergeCell ref="AY96:BA96"/>
    <mergeCell ref="BB96:BD96"/>
    <mergeCell ref="BF96:BH96"/>
    <mergeCell ref="BI96:BL96"/>
    <mergeCell ref="BM96:BN96"/>
    <mergeCell ref="BO96:BP96"/>
    <mergeCell ref="BQ96:BS96"/>
    <mergeCell ref="BT96:BV96"/>
    <mergeCell ref="BW96:BY96"/>
    <mergeCell ref="CA96:CC96"/>
    <mergeCell ref="CD96:CF96"/>
    <mergeCell ref="CM95:CO95"/>
    <mergeCell ref="CP95:CR95"/>
    <mergeCell ref="CS95:CT95"/>
    <mergeCell ref="CU95:CW95"/>
    <mergeCell ref="CX95:CZ95"/>
    <mergeCell ref="DA95:DC95"/>
    <mergeCell ref="DD95:DF95"/>
    <mergeCell ref="DG95:DI95"/>
    <mergeCell ref="DJ95:DL95"/>
    <mergeCell ref="BM95:BN95"/>
    <mergeCell ref="BO95:BP95"/>
    <mergeCell ref="BQ95:BS95"/>
    <mergeCell ref="BT95:BV95"/>
    <mergeCell ref="BW95:BY95"/>
    <mergeCell ref="CA95:CC95"/>
    <mergeCell ref="CD95:CF95"/>
    <mergeCell ref="CG95:CJ95"/>
    <mergeCell ref="CS94:CT94"/>
    <mergeCell ref="CU94:CW94"/>
    <mergeCell ref="CX94:CZ94"/>
    <mergeCell ref="DA94:DC94"/>
    <mergeCell ref="DD94:DF94"/>
    <mergeCell ref="DG94:DI94"/>
    <mergeCell ref="DJ94:DL94"/>
    <mergeCell ref="DM94:DO94"/>
    <mergeCell ref="P95:R95"/>
    <mergeCell ref="S95:U95"/>
    <mergeCell ref="V95:X95"/>
    <mergeCell ref="Y95:Z95"/>
    <mergeCell ref="AA95:AC95"/>
    <mergeCell ref="AD95:AF95"/>
    <mergeCell ref="AG95:AI95"/>
    <mergeCell ref="AK95:AM95"/>
    <mergeCell ref="AN95:AP95"/>
    <mergeCell ref="AR95:AS95"/>
    <mergeCell ref="AT95:AV95"/>
    <mergeCell ref="AW95:AX95"/>
    <mergeCell ref="AY95:BA95"/>
    <mergeCell ref="BB95:BD95"/>
    <mergeCell ref="BF95:BH95"/>
    <mergeCell ref="BI95:BL95"/>
    <mergeCell ref="BQ94:BS94"/>
    <mergeCell ref="BT94:BV94"/>
    <mergeCell ref="BW94:BY94"/>
    <mergeCell ref="CA94:CC94"/>
    <mergeCell ref="CD94:CF94"/>
    <mergeCell ref="CG94:CJ94"/>
    <mergeCell ref="CK94:CL94"/>
    <mergeCell ref="CM94:CO94"/>
    <mergeCell ref="CP94:CR94"/>
    <mergeCell ref="CU92:CW93"/>
    <mergeCell ref="CX92:CZ93"/>
    <mergeCell ref="DA92:DC93"/>
    <mergeCell ref="DD92:DF93"/>
    <mergeCell ref="DG92:DI93"/>
    <mergeCell ref="DJ92:DL93"/>
    <mergeCell ref="DM92:DO93"/>
    <mergeCell ref="P94:R94"/>
    <mergeCell ref="S94:U94"/>
    <mergeCell ref="V94:Z94"/>
    <mergeCell ref="AA94:AC94"/>
    <mergeCell ref="AD94:AF94"/>
    <mergeCell ref="AG94:AI94"/>
    <mergeCell ref="AK94:AM94"/>
    <mergeCell ref="AN94:AP94"/>
    <mergeCell ref="AR94:AS94"/>
    <mergeCell ref="AT94:AV94"/>
    <mergeCell ref="AW94:AX94"/>
    <mergeCell ref="AY94:BA94"/>
    <mergeCell ref="BB94:BD94"/>
    <mergeCell ref="BF94:BH94"/>
    <mergeCell ref="BI94:BL94"/>
    <mergeCell ref="BM94:BN94"/>
    <mergeCell ref="BO94:BP94"/>
    <mergeCell ref="BQ91:BS93"/>
    <mergeCell ref="BT91:BV93"/>
    <mergeCell ref="BW91:BY93"/>
    <mergeCell ref="BZ91:BZ93"/>
    <mergeCell ref="CA91:CC93"/>
    <mergeCell ref="CD91:CF93"/>
    <mergeCell ref="CG91:CR91"/>
    <mergeCell ref="CU90:DO91"/>
    <mergeCell ref="O91:O93"/>
    <mergeCell ref="P91:R93"/>
    <mergeCell ref="S91:U93"/>
    <mergeCell ref="V91:X93"/>
    <mergeCell ref="Y91:Z93"/>
    <mergeCell ref="AA91:AC93"/>
    <mergeCell ref="AD91:AF93"/>
    <mergeCell ref="AG91:AI93"/>
    <mergeCell ref="AJ91:AJ93"/>
    <mergeCell ref="AK91:AM93"/>
    <mergeCell ref="AN91:AP93"/>
    <mergeCell ref="AQ91:AV91"/>
    <mergeCell ref="AW91:AX93"/>
    <mergeCell ref="AY91:BA93"/>
    <mergeCell ref="BB91:BD93"/>
    <mergeCell ref="BE91:BE93"/>
    <mergeCell ref="BF91:BH93"/>
    <mergeCell ref="BZ89:CE89"/>
    <mergeCell ref="CF89:CN89"/>
    <mergeCell ref="CO89:CQ89"/>
    <mergeCell ref="CS91:CT93"/>
    <mergeCell ref="AQ92:AQ93"/>
    <mergeCell ref="AR92:AS93"/>
    <mergeCell ref="AT92:AV93"/>
    <mergeCell ref="BM92:BN93"/>
    <mergeCell ref="BO92:BP93"/>
    <mergeCell ref="CG92:CJ93"/>
    <mergeCell ref="CK92:CL93"/>
    <mergeCell ref="CM92:CO93"/>
    <mergeCell ref="CP92:CR93"/>
    <mergeCell ref="O90:AI90"/>
    <mergeCell ref="AJ90:BD90"/>
    <mergeCell ref="BE90:BY90"/>
    <mergeCell ref="BZ90:CT90"/>
    <mergeCell ref="AY88:BA88"/>
    <mergeCell ref="BB88:BD88"/>
    <mergeCell ref="BE88:BJ88"/>
    <mergeCell ref="BI91:BL93"/>
    <mergeCell ref="BM91:BP91"/>
    <mergeCell ref="O89:T89"/>
    <mergeCell ref="U89:AC89"/>
    <mergeCell ref="AD89:AF89"/>
    <mergeCell ref="AG89:AI89"/>
    <mergeCell ref="AJ89:AO89"/>
    <mergeCell ref="AP89:AX89"/>
    <mergeCell ref="AY89:BA89"/>
    <mergeCell ref="BB89:BD89"/>
    <mergeCell ref="BE89:BJ89"/>
    <mergeCell ref="BK89:BS89"/>
    <mergeCell ref="BT89:BV89"/>
    <mergeCell ref="BW89:BY89"/>
    <mergeCell ref="O87:Z87"/>
    <mergeCell ref="AA87:AD87"/>
    <mergeCell ref="AE87:AI87"/>
    <mergeCell ref="AJ87:AU87"/>
    <mergeCell ref="AV87:AY87"/>
    <mergeCell ref="AZ87:BD87"/>
    <mergeCell ref="BE87:BP87"/>
    <mergeCell ref="BQ87:BT87"/>
    <mergeCell ref="BU87:BY87"/>
    <mergeCell ref="BZ87:CK87"/>
    <mergeCell ref="CL87:CO87"/>
    <mergeCell ref="CP87:CT87"/>
    <mergeCell ref="CU87:DD87"/>
    <mergeCell ref="DE87:DO87"/>
    <mergeCell ref="CR89:CT89"/>
    <mergeCell ref="CU89:CX89"/>
    <mergeCell ref="CY89:DD89"/>
    <mergeCell ref="DE89:DH89"/>
    <mergeCell ref="DI89:DO89"/>
    <mergeCell ref="BK88:BS88"/>
    <mergeCell ref="BT88:BV88"/>
    <mergeCell ref="BW88:BY88"/>
    <mergeCell ref="BZ88:CE88"/>
    <mergeCell ref="CF88:CN88"/>
    <mergeCell ref="CO88:CQ88"/>
    <mergeCell ref="CR88:CT88"/>
    <mergeCell ref="CU88:CX88"/>
    <mergeCell ref="CY88:DD88"/>
    <mergeCell ref="O88:T88"/>
    <mergeCell ref="U88:AC88"/>
    <mergeCell ref="AD88:AF88"/>
    <mergeCell ref="AG88:AI88"/>
    <mergeCell ref="O83:AI83"/>
    <mergeCell ref="AJ83:BD83"/>
    <mergeCell ref="BE83:BY83"/>
    <mergeCell ref="BZ83:CT83"/>
    <mergeCell ref="CU83:DI83"/>
    <mergeCell ref="DJ83:DO83"/>
    <mergeCell ref="O84:AI84"/>
    <mergeCell ref="AJ84:BD84"/>
    <mergeCell ref="BE84:BY84"/>
    <mergeCell ref="BZ84:CT84"/>
    <mergeCell ref="CU84:DI84"/>
    <mergeCell ref="DJ84:DO85"/>
    <mergeCell ref="O85:T86"/>
    <mergeCell ref="U85:AC86"/>
    <mergeCell ref="AD85:AI85"/>
    <mergeCell ref="AJ85:AO86"/>
    <mergeCell ref="AP85:AX86"/>
    <mergeCell ref="AY85:BD85"/>
    <mergeCell ref="BE85:BJ86"/>
    <mergeCell ref="BK85:BS86"/>
    <mergeCell ref="BT85:BY85"/>
    <mergeCell ref="BZ85:CE86"/>
    <mergeCell ref="CF85:CN86"/>
    <mergeCell ref="CO85:CT85"/>
    <mergeCell ref="CU85:DI85"/>
    <mergeCell ref="AD86:AI86"/>
    <mergeCell ref="AY86:BD86"/>
    <mergeCell ref="BT86:BY86"/>
    <mergeCell ref="CO86:CT86"/>
    <mergeCell ref="CU86:DO86"/>
    <mergeCell ref="O81:AC81"/>
    <mergeCell ref="AD81:AF82"/>
    <mergeCell ref="AG81:AI82"/>
    <mergeCell ref="AY81:BA82"/>
    <mergeCell ref="BB81:BD82"/>
    <mergeCell ref="BT81:BV82"/>
    <mergeCell ref="BW81:BY82"/>
    <mergeCell ref="DG75:DI75"/>
    <mergeCell ref="DJ75:DL75"/>
    <mergeCell ref="DM75:DO75"/>
    <mergeCell ref="AD76:AF80"/>
    <mergeCell ref="AG76:AI80"/>
    <mergeCell ref="AY76:BA80"/>
    <mergeCell ref="BB76:BD80"/>
    <mergeCell ref="BT76:BV80"/>
    <mergeCell ref="BW76:BY80"/>
    <mergeCell ref="CO76:CQ80"/>
    <mergeCell ref="CR76:CT80"/>
    <mergeCell ref="CG75:CJ75"/>
    <mergeCell ref="CM75:CO75"/>
    <mergeCell ref="CP75:CR75"/>
    <mergeCell ref="CS75:CT75"/>
    <mergeCell ref="CU75:CW75"/>
    <mergeCell ref="CX75:CZ75"/>
    <mergeCell ref="DA75:DC75"/>
    <mergeCell ref="DD75:DF75"/>
    <mergeCell ref="CO81:CQ82"/>
    <mergeCell ref="CR81:CT82"/>
    <mergeCell ref="BM75:BN75"/>
    <mergeCell ref="BO75:BP75"/>
    <mergeCell ref="BQ75:BS75"/>
    <mergeCell ref="BT75:BV75"/>
    <mergeCell ref="O79:AC79"/>
    <mergeCell ref="O80:AC80"/>
    <mergeCell ref="BM74:BN74"/>
    <mergeCell ref="BO74:BP74"/>
    <mergeCell ref="BQ74:BS74"/>
    <mergeCell ref="BT74:BV74"/>
    <mergeCell ref="BW74:BY74"/>
    <mergeCell ref="CA74:CC74"/>
    <mergeCell ref="CD74:CF74"/>
    <mergeCell ref="CG74:CJ74"/>
    <mergeCell ref="AK74:AM74"/>
    <mergeCell ref="AN74:AP74"/>
    <mergeCell ref="AR74:AS74"/>
    <mergeCell ref="AT74:AV74"/>
    <mergeCell ref="AW74:AX74"/>
    <mergeCell ref="AY74:BA74"/>
    <mergeCell ref="BB74:BD74"/>
    <mergeCell ref="BF74:BH74"/>
    <mergeCell ref="BI74:BL74"/>
    <mergeCell ref="AY75:BA75"/>
    <mergeCell ref="BB75:BD75"/>
    <mergeCell ref="BF75:BH75"/>
    <mergeCell ref="BI75:BL75"/>
    <mergeCell ref="DM73:DO73"/>
    <mergeCell ref="P74:R74"/>
    <mergeCell ref="S74:U74"/>
    <mergeCell ref="V74:X74"/>
    <mergeCell ref="Y74:Z74"/>
    <mergeCell ref="AA74:AC74"/>
    <mergeCell ref="AD74:AF74"/>
    <mergeCell ref="AG74:AI74"/>
    <mergeCell ref="BW75:BY75"/>
    <mergeCell ref="CA75:CC75"/>
    <mergeCell ref="CD75:CF75"/>
    <mergeCell ref="CM74:CO74"/>
    <mergeCell ref="CP74:CR74"/>
    <mergeCell ref="CS74:CT74"/>
    <mergeCell ref="CU74:CW74"/>
    <mergeCell ref="CX74:CZ74"/>
    <mergeCell ref="DA74:DC74"/>
    <mergeCell ref="DD74:DF74"/>
    <mergeCell ref="DG74:DI74"/>
    <mergeCell ref="DM74:DO74"/>
    <mergeCell ref="P75:R75"/>
    <mergeCell ref="S75:U75"/>
    <mergeCell ref="V75:X75"/>
    <mergeCell ref="Y75:Z75"/>
    <mergeCell ref="AA75:AC75"/>
    <mergeCell ref="AD75:AF75"/>
    <mergeCell ref="AG75:AI75"/>
    <mergeCell ref="AK75:AM75"/>
    <mergeCell ref="AN75:AP75"/>
    <mergeCell ref="AR75:AS75"/>
    <mergeCell ref="AT75:AV75"/>
    <mergeCell ref="AW75:AX75"/>
    <mergeCell ref="BT73:BV73"/>
    <mergeCell ref="BW73:BY73"/>
    <mergeCell ref="CA73:CC73"/>
    <mergeCell ref="CD73:CF73"/>
    <mergeCell ref="CG73:CJ73"/>
    <mergeCell ref="CM73:CO73"/>
    <mergeCell ref="CP73:CR73"/>
    <mergeCell ref="AR73:AS73"/>
    <mergeCell ref="AT73:AV73"/>
    <mergeCell ref="AW73:AX73"/>
    <mergeCell ref="AY73:BA73"/>
    <mergeCell ref="BB73:BD73"/>
    <mergeCell ref="BF73:BH73"/>
    <mergeCell ref="DJ74:DL74"/>
    <mergeCell ref="BI73:BL73"/>
    <mergeCell ref="BM73:BN73"/>
    <mergeCell ref="BO73:BP73"/>
    <mergeCell ref="CS73:CT73"/>
    <mergeCell ref="CU73:CW73"/>
    <mergeCell ref="CX73:CZ73"/>
    <mergeCell ref="DA73:DC73"/>
    <mergeCell ref="DD73:DF73"/>
    <mergeCell ref="DG73:DI73"/>
    <mergeCell ref="DJ73:DL73"/>
    <mergeCell ref="P73:R73"/>
    <mergeCell ref="S73:U73"/>
    <mergeCell ref="V73:X73"/>
    <mergeCell ref="Y73:Z73"/>
    <mergeCell ref="AA73:AC73"/>
    <mergeCell ref="AD73:AF73"/>
    <mergeCell ref="AG73:AI73"/>
    <mergeCell ref="AK73:AM73"/>
    <mergeCell ref="AN73:AP73"/>
    <mergeCell ref="CP72:CR72"/>
    <mergeCell ref="CS72:CT72"/>
    <mergeCell ref="CU72:CW72"/>
    <mergeCell ref="CX72:CZ72"/>
    <mergeCell ref="DA72:DC72"/>
    <mergeCell ref="P72:R72"/>
    <mergeCell ref="S72:U72"/>
    <mergeCell ref="V72:X72"/>
    <mergeCell ref="Y72:Z72"/>
    <mergeCell ref="AA72:AC72"/>
    <mergeCell ref="AD72:AF72"/>
    <mergeCell ref="AG72:AI72"/>
    <mergeCell ref="AK72:AM72"/>
    <mergeCell ref="AN72:AP72"/>
    <mergeCell ref="AR72:AS72"/>
    <mergeCell ref="AT72:AV72"/>
    <mergeCell ref="AW72:AX72"/>
    <mergeCell ref="AY72:BA72"/>
    <mergeCell ref="BB72:BD72"/>
    <mergeCell ref="BF72:BH72"/>
    <mergeCell ref="BI72:BL72"/>
    <mergeCell ref="BM72:BN72"/>
    <mergeCell ref="BQ73:BS73"/>
    <mergeCell ref="DG72:DI72"/>
    <mergeCell ref="DJ72:DL72"/>
    <mergeCell ref="DM72:DO72"/>
    <mergeCell ref="BO72:BP72"/>
    <mergeCell ref="BQ72:BS72"/>
    <mergeCell ref="BT72:BV72"/>
    <mergeCell ref="BW72:BY72"/>
    <mergeCell ref="CA72:CC72"/>
    <mergeCell ref="CD72:CF72"/>
    <mergeCell ref="CG72:CJ72"/>
    <mergeCell ref="CM72:CO72"/>
    <mergeCell ref="CU71:CW71"/>
    <mergeCell ref="CX71:CZ71"/>
    <mergeCell ref="DA71:DC71"/>
    <mergeCell ref="DD71:DF71"/>
    <mergeCell ref="DG71:DI71"/>
    <mergeCell ref="DJ71:DL71"/>
    <mergeCell ref="DM71:DO71"/>
    <mergeCell ref="BT71:BV71"/>
    <mergeCell ref="BW71:BY71"/>
    <mergeCell ref="CA71:CC71"/>
    <mergeCell ref="CD71:CF71"/>
    <mergeCell ref="CG71:CJ71"/>
    <mergeCell ref="CM71:CO71"/>
    <mergeCell ref="CP71:CR71"/>
    <mergeCell ref="CS71:CT71"/>
    <mergeCell ref="DD72:DF72"/>
    <mergeCell ref="DA70:DC70"/>
    <mergeCell ref="DD70:DF70"/>
    <mergeCell ref="DG70:DI70"/>
    <mergeCell ref="DJ70:DL70"/>
    <mergeCell ref="DM70:DO70"/>
    <mergeCell ref="P71:R71"/>
    <mergeCell ref="S71:U71"/>
    <mergeCell ref="V71:X71"/>
    <mergeCell ref="Y71:Z71"/>
    <mergeCell ref="AA71:AC71"/>
    <mergeCell ref="AD71:AF71"/>
    <mergeCell ref="AG71:AI71"/>
    <mergeCell ref="AK71:AM71"/>
    <mergeCell ref="AN71:AP71"/>
    <mergeCell ref="AR71:AS71"/>
    <mergeCell ref="AT71:AV71"/>
    <mergeCell ref="AW71:AX71"/>
    <mergeCell ref="AY71:BA71"/>
    <mergeCell ref="BB71:BD71"/>
    <mergeCell ref="BF71:BH71"/>
    <mergeCell ref="BI71:BL71"/>
    <mergeCell ref="BM71:BN71"/>
    <mergeCell ref="BO71:BP71"/>
    <mergeCell ref="BQ71:BS71"/>
    <mergeCell ref="CA70:CC70"/>
    <mergeCell ref="CD70:CF70"/>
    <mergeCell ref="CG70:CJ70"/>
    <mergeCell ref="CM70:CO70"/>
    <mergeCell ref="CP70:CR70"/>
    <mergeCell ref="CS70:CT70"/>
    <mergeCell ref="CU70:CW70"/>
    <mergeCell ref="CX70:CZ70"/>
    <mergeCell ref="DG69:DI69"/>
    <mergeCell ref="DJ69:DL69"/>
    <mergeCell ref="DM69:DO69"/>
    <mergeCell ref="P70:R70"/>
    <mergeCell ref="S70:U70"/>
    <mergeCell ref="V70:X70"/>
    <mergeCell ref="Y70:Z70"/>
    <mergeCell ref="AA70:AC70"/>
    <mergeCell ref="AD70:AF70"/>
    <mergeCell ref="AG70:AI70"/>
    <mergeCell ref="AK70:AM70"/>
    <mergeCell ref="AN70:AP70"/>
    <mergeCell ref="AR70:AS70"/>
    <mergeCell ref="AT70:AV70"/>
    <mergeCell ref="AW70:AX70"/>
    <mergeCell ref="AY70:BA70"/>
    <mergeCell ref="BB70:BD70"/>
    <mergeCell ref="BF70:BH70"/>
    <mergeCell ref="BI70:BL70"/>
    <mergeCell ref="BM70:BN70"/>
    <mergeCell ref="BO70:BP70"/>
    <mergeCell ref="BQ70:BS70"/>
    <mergeCell ref="BT70:BV70"/>
    <mergeCell ref="BW70:BY70"/>
    <mergeCell ref="CG69:CJ69"/>
    <mergeCell ref="CM69:CO69"/>
    <mergeCell ref="CP69:CR69"/>
    <mergeCell ref="CS69:CT69"/>
    <mergeCell ref="CU69:CW69"/>
    <mergeCell ref="CX69:CZ69"/>
    <mergeCell ref="DA69:DC69"/>
    <mergeCell ref="DD69:DF69"/>
    <mergeCell ref="DM68:DO68"/>
    <mergeCell ref="P69:R69"/>
    <mergeCell ref="S69:U69"/>
    <mergeCell ref="V69:X69"/>
    <mergeCell ref="Y69:Z69"/>
    <mergeCell ref="AA69:AC69"/>
    <mergeCell ref="AD69:AF69"/>
    <mergeCell ref="AG69:AI69"/>
    <mergeCell ref="AK69:AM69"/>
    <mergeCell ref="AN69:AP69"/>
    <mergeCell ref="AR69:AS69"/>
    <mergeCell ref="AT69:AV69"/>
    <mergeCell ref="AW69:AX69"/>
    <mergeCell ref="AY69:BA69"/>
    <mergeCell ref="BB69:BD69"/>
    <mergeCell ref="BF69:BH69"/>
    <mergeCell ref="BI69:BL69"/>
    <mergeCell ref="BM69:BN69"/>
    <mergeCell ref="BO69:BP69"/>
    <mergeCell ref="BQ69:BS69"/>
    <mergeCell ref="BT69:BV69"/>
    <mergeCell ref="BW69:BY69"/>
    <mergeCell ref="CA69:CC69"/>
    <mergeCell ref="CD69:CF69"/>
    <mergeCell ref="CM68:CO68"/>
    <mergeCell ref="CP68:CR68"/>
    <mergeCell ref="CS68:CT68"/>
    <mergeCell ref="CU68:CW68"/>
    <mergeCell ref="CX68:CZ68"/>
    <mergeCell ref="DA68:DC68"/>
    <mergeCell ref="DD68:DF68"/>
    <mergeCell ref="DG68:DI68"/>
    <mergeCell ref="DJ68:DL68"/>
    <mergeCell ref="BM68:BN68"/>
    <mergeCell ref="BO68:BP68"/>
    <mergeCell ref="BQ68:BS68"/>
    <mergeCell ref="BT68:BV68"/>
    <mergeCell ref="BW68:BY68"/>
    <mergeCell ref="CA68:CC68"/>
    <mergeCell ref="CD68:CF68"/>
    <mergeCell ref="CG68:CJ68"/>
    <mergeCell ref="P68:R68"/>
    <mergeCell ref="S68:U68"/>
    <mergeCell ref="V68:X68"/>
    <mergeCell ref="Y68:Z68"/>
    <mergeCell ref="AA68:AC68"/>
    <mergeCell ref="AD68:AF68"/>
    <mergeCell ref="AG68:AI68"/>
    <mergeCell ref="AK68:AM68"/>
    <mergeCell ref="AN68:AP68"/>
    <mergeCell ref="AR68:AS68"/>
    <mergeCell ref="AT68:AV68"/>
    <mergeCell ref="AW68:AX68"/>
    <mergeCell ref="AY68:BA68"/>
    <mergeCell ref="BB68:BD68"/>
    <mergeCell ref="BF68:BH68"/>
    <mergeCell ref="BI68:BL68"/>
    <mergeCell ref="P67:R67"/>
    <mergeCell ref="S67:U67"/>
    <mergeCell ref="V67:X67"/>
    <mergeCell ref="Y67:Z67"/>
    <mergeCell ref="AA67:AC67"/>
    <mergeCell ref="AD67:AF67"/>
    <mergeCell ref="AG67:AI67"/>
    <mergeCell ref="AK67:AM67"/>
    <mergeCell ref="AN67:AP67"/>
    <mergeCell ref="CS67:CT67"/>
    <mergeCell ref="CU67:CW67"/>
    <mergeCell ref="CX67:CZ67"/>
    <mergeCell ref="DA67:DC67"/>
    <mergeCell ref="DD67:DF67"/>
    <mergeCell ref="DG67:DI67"/>
    <mergeCell ref="DJ67:DL67"/>
    <mergeCell ref="AR67:AS67"/>
    <mergeCell ref="AT67:AV67"/>
    <mergeCell ref="AW67:AX67"/>
    <mergeCell ref="AY67:BA67"/>
    <mergeCell ref="BB67:BD67"/>
    <mergeCell ref="BF67:BH67"/>
    <mergeCell ref="BI67:BL67"/>
    <mergeCell ref="BM67:BN67"/>
    <mergeCell ref="DM67:DO67"/>
    <mergeCell ref="BT67:BV67"/>
    <mergeCell ref="BW67:BY67"/>
    <mergeCell ref="CA67:CC67"/>
    <mergeCell ref="CD67:CF67"/>
    <mergeCell ref="CG67:CJ67"/>
    <mergeCell ref="CM67:CO67"/>
    <mergeCell ref="CU66:CW66"/>
    <mergeCell ref="CX66:CZ66"/>
    <mergeCell ref="DA66:DC66"/>
    <mergeCell ref="DD66:DF66"/>
    <mergeCell ref="DG66:DI66"/>
    <mergeCell ref="DJ66:DL66"/>
    <mergeCell ref="DM66:DO66"/>
    <mergeCell ref="BO66:BP66"/>
    <mergeCell ref="BQ66:BS66"/>
    <mergeCell ref="BT66:BV66"/>
    <mergeCell ref="BW66:BY66"/>
    <mergeCell ref="CA66:CC66"/>
    <mergeCell ref="CD66:CF66"/>
    <mergeCell ref="CG66:CJ66"/>
    <mergeCell ref="CM66:CO66"/>
    <mergeCell ref="CP67:CR67"/>
    <mergeCell ref="BO67:BP67"/>
    <mergeCell ref="BQ67:BS67"/>
    <mergeCell ref="CX65:CZ65"/>
    <mergeCell ref="DA65:DC65"/>
    <mergeCell ref="DD65:DF65"/>
    <mergeCell ref="DG65:DI65"/>
    <mergeCell ref="DJ65:DL65"/>
    <mergeCell ref="DM65:DO65"/>
    <mergeCell ref="P66:R66"/>
    <mergeCell ref="S66:U66"/>
    <mergeCell ref="V66:X66"/>
    <mergeCell ref="Y66:Z66"/>
    <mergeCell ref="AA66:AC66"/>
    <mergeCell ref="AD66:AF66"/>
    <mergeCell ref="AG66:AI66"/>
    <mergeCell ref="AK66:AM66"/>
    <mergeCell ref="AN66:AP66"/>
    <mergeCell ref="AR66:AS66"/>
    <mergeCell ref="AT66:AV66"/>
    <mergeCell ref="AW66:AX66"/>
    <mergeCell ref="AY66:BA66"/>
    <mergeCell ref="BB66:BD66"/>
    <mergeCell ref="BF66:BH66"/>
    <mergeCell ref="BI66:BL66"/>
    <mergeCell ref="BM66:BN66"/>
    <mergeCell ref="BT65:BV65"/>
    <mergeCell ref="BW65:BY65"/>
    <mergeCell ref="CA65:CC65"/>
    <mergeCell ref="CD65:CF65"/>
    <mergeCell ref="CG65:CJ65"/>
    <mergeCell ref="CM65:CO65"/>
    <mergeCell ref="CP65:CR65"/>
    <mergeCell ref="CP66:CR66"/>
    <mergeCell ref="CS66:CT66"/>
    <mergeCell ref="CS65:CT65"/>
    <mergeCell ref="DA64:DC64"/>
    <mergeCell ref="DD64:DF64"/>
    <mergeCell ref="DG64:DI64"/>
    <mergeCell ref="DJ64:DL64"/>
    <mergeCell ref="DM64:DO64"/>
    <mergeCell ref="P65:R65"/>
    <mergeCell ref="S65:U65"/>
    <mergeCell ref="V65:X65"/>
    <mergeCell ref="Y65:Z65"/>
    <mergeCell ref="AA65:AC65"/>
    <mergeCell ref="AD65:AF65"/>
    <mergeCell ref="AG65:AI65"/>
    <mergeCell ref="AK65:AM65"/>
    <mergeCell ref="AN65:AP65"/>
    <mergeCell ref="AR65:AS65"/>
    <mergeCell ref="AT65:AV65"/>
    <mergeCell ref="AW65:AX65"/>
    <mergeCell ref="AY65:BA65"/>
    <mergeCell ref="BB65:BD65"/>
    <mergeCell ref="BF65:BH65"/>
    <mergeCell ref="BI65:BL65"/>
    <mergeCell ref="BM65:BN65"/>
    <mergeCell ref="BO65:BP65"/>
    <mergeCell ref="BQ65:BS65"/>
    <mergeCell ref="CA64:CC64"/>
    <mergeCell ref="CD64:CF64"/>
    <mergeCell ref="CG64:CJ64"/>
    <mergeCell ref="CM64:CO64"/>
    <mergeCell ref="CP64:CR64"/>
    <mergeCell ref="CS64:CT64"/>
    <mergeCell ref="CU65:CW65"/>
    <mergeCell ref="CU64:CW64"/>
    <mergeCell ref="CX64:CZ64"/>
    <mergeCell ref="DG63:DI63"/>
    <mergeCell ref="DJ63:DL63"/>
    <mergeCell ref="DM63:DO63"/>
    <mergeCell ref="P64:R64"/>
    <mergeCell ref="S64:U64"/>
    <mergeCell ref="V64:X64"/>
    <mergeCell ref="Y64:Z64"/>
    <mergeCell ref="AA64:AC64"/>
    <mergeCell ref="AD64:AF64"/>
    <mergeCell ref="AG64:AI64"/>
    <mergeCell ref="AK64:AM64"/>
    <mergeCell ref="AN64:AP64"/>
    <mergeCell ref="AR64:AS64"/>
    <mergeCell ref="AT64:AV64"/>
    <mergeCell ref="AW64:AX64"/>
    <mergeCell ref="AY64:BA64"/>
    <mergeCell ref="BB64:BD64"/>
    <mergeCell ref="BF64:BH64"/>
    <mergeCell ref="BI64:BL64"/>
    <mergeCell ref="BM64:BN64"/>
    <mergeCell ref="BO64:BP64"/>
    <mergeCell ref="BQ64:BS64"/>
    <mergeCell ref="BT64:BV64"/>
    <mergeCell ref="BW64:BY64"/>
    <mergeCell ref="CG63:CJ63"/>
    <mergeCell ref="CM63:CO63"/>
    <mergeCell ref="CP63:CR63"/>
    <mergeCell ref="CS63:CT63"/>
    <mergeCell ref="CU63:CW63"/>
    <mergeCell ref="CX63:CZ63"/>
    <mergeCell ref="DA63:DC63"/>
    <mergeCell ref="DD63:DF63"/>
    <mergeCell ref="DM62:DO62"/>
    <mergeCell ref="P63:R63"/>
    <mergeCell ref="S63:U63"/>
    <mergeCell ref="V63:X63"/>
    <mergeCell ref="Y63:Z63"/>
    <mergeCell ref="AA63:AC63"/>
    <mergeCell ref="AD63:AF63"/>
    <mergeCell ref="AG63:AI63"/>
    <mergeCell ref="AK63:AM63"/>
    <mergeCell ref="AN63:AP63"/>
    <mergeCell ref="AR63:AS63"/>
    <mergeCell ref="AT63:AV63"/>
    <mergeCell ref="AW63:AX63"/>
    <mergeCell ref="AY63:BA63"/>
    <mergeCell ref="BB63:BD63"/>
    <mergeCell ref="BF63:BH63"/>
    <mergeCell ref="BI63:BL63"/>
    <mergeCell ref="BM63:BN63"/>
    <mergeCell ref="BO63:BP63"/>
    <mergeCell ref="BQ63:BS63"/>
    <mergeCell ref="BT63:BV63"/>
    <mergeCell ref="BW63:BY63"/>
    <mergeCell ref="CA63:CC63"/>
    <mergeCell ref="CD63:CF63"/>
    <mergeCell ref="CM62:CO62"/>
    <mergeCell ref="CP62:CR62"/>
    <mergeCell ref="CS62:CT62"/>
    <mergeCell ref="CU62:CW62"/>
    <mergeCell ref="CX62:CZ62"/>
    <mergeCell ref="DD62:DF62"/>
    <mergeCell ref="DG62:DI62"/>
    <mergeCell ref="DJ62:DL62"/>
    <mergeCell ref="BM62:BN62"/>
    <mergeCell ref="BO62:BP62"/>
    <mergeCell ref="BQ62:BS62"/>
    <mergeCell ref="BT62:BV62"/>
    <mergeCell ref="BW62:BY62"/>
    <mergeCell ref="CA62:CC62"/>
    <mergeCell ref="CD62:CF62"/>
    <mergeCell ref="CG62:CJ62"/>
    <mergeCell ref="CS61:CT61"/>
    <mergeCell ref="CU61:CW61"/>
    <mergeCell ref="CX61:CZ61"/>
    <mergeCell ref="DA61:DC61"/>
    <mergeCell ref="DD61:DF61"/>
    <mergeCell ref="DG61:DI61"/>
    <mergeCell ref="DJ61:DL61"/>
    <mergeCell ref="DM61:DO61"/>
    <mergeCell ref="P62:R62"/>
    <mergeCell ref="S62:U62"/>
    <mergeCell ref="V62:X62"/>
    <mergeCell ref="Y62:Z62"/>
    <mergeCell ref="AA62:AC62"/>
    <mergeCell ref="AD62:AF62"/>
    <mergeCell ref="AG62:AI62"/>
    <mergeCell ref="AK62:AM62"/>
    <mergeCell ref="AN62:AP62"/>
    <mergeCell ref="AR62:AS62"/>
    <mergeCell ref="AT62:AV62"/>
    <mergeCell ref="AW62:AX62"/>
    <mergeCell ref="AY62:BA62"/>
    <mergeCell ref="BB62:BD62"/>
    <mergeCell ref="BF62:BH62"/>
    <mergeCell ref="BI62:BL62"/>
    <mergeCell ref="BQ61:BS61"/>
    <mergeCell ref="BT61:BV61"/>
    <mergeCell ref="BW61:BY61"/>
    <mergeCell ref="CA61:CC61"/>
    <mergeCell ref="CD61:CF61"/>
    <mergeCell ref="CG61:CJ61"/>
    <mergeCell ref="CM61:CO61"/>
    <mergeCell ref="CP61:CR61"/>
    <mergeCell ref="AR61:AS61"/>
    <mergeCell ref="AT61:AV61"/>
    <mergeCell ref="AW61:AX61"/>
    <mergeCell ref="AY61:BA61"/>
    <mergeCell ref="BB61:BD61"/>
    <mergeCell ref="BF61:BH61"/>
    <mergeCell ref="DA62:DC62"/>
    <mergeCell ref="BI61:BL61"/>
    <mergeCell ref="BM61:BN61"/>
    <mergeCell ref="BO61:BP61"/>
    <mergeCell ref="P61:R61"/>
    <mergeCell ref="S61:U61"/>
    <mergeCell ref="V61:X61"/>
    <mergeCell ref="Y61:Z61"/>
    <mergeCell ref="AA61:AC61"/>
    <mergeCell ref="AD61:AF61"/>
    <mergeCell ref="AG61:AI61"/>
    <mergeCell ref="AK61:AM61"/>
    <mergeCell ref="AN61:AP61"/>
    <mergeCell ref="CP60:CR60"/>
    <mergeCell ref="CS60:CT60"/>
    <mergeCell ref="CU60:CW60"/>
    <mergeCell ref="CX60:CZ60"/>
    <mergeCell ref="DA60:DC60"/>
    <mergeCell ref="P60:R60"/>
    <mergeCell ref="S60:U60"/>
    <mergeCell ref="V60:X60"/>
    <mergeCell ref="Y60:Z60"/>
    <mergeCell ref="AA60:AC60"/>
    <mergeCell ref="AD60:AF60"/>
    <mergeCell ref="AG60:AI60"/>
    <mergeCell ref="AK60:AM60"/>
    <mergeCell ref="AN60:AP60"/>
    <mergeCell ref="AR60:AS60"/>
    <mergeCell ref="AT60:AV60"/>
    <mergeCell ref="AW60:AX60"/>
    <mergeCell ref="AY60:BA60"/>
    <mergeCell ref="BB60:BD60"/>
    <mergeCell ref="BF60:BH60"/>
    <mergeCell ref="DG60:DI60"/>
    <mergeCell ref="DJ60:DL60"/>
    <mergeCell ref="DM60:DO60"/>
    <mergeCell ref="BO60:BP60"/>
    <mergeCell ref="BQ60:BS60"/>
    <mergeCell ref="BT60:BV60"/>
    <mergeCell ref="BW60:BY60"/>
    <mergeCell ref="CA60:CC60"/>
    <mergeCell ref="CD60:CF60"/>
    <mergeCell ref="CG60:CJ60"/>
    <mergeCell ref="CM60:CO60"/>
    <mergeCell ref="CU59:CW59"/>
    <mergeCell ref="CX59:CZ59"/>
    <mergeCell ref="DA59:DC59"/>
    <mergeCell ref="DD59:DF59"/>
    <mergeCell ref="DG59:DI59"/>
    <mergeCell ref="DJ59:DL59"/>
    <mergeCell ref="DM59:DO59"/>
    <mergeCell ref="BI60:BL60"/>
    <mergeCell ref="BM60:BN60"/>
    <mergeCell ref="BT59:BV59"/>
    <mergeCell ref="BW59:BY59"/>
    <mergeCell ref="CA59:CC59"/>
    <mergeCell ref="CD59:CF59"/>
    <mergeCell ref="CG59:CJ59"/>
    <mergeCell ref="CM59:CO59"/>
    <mergeCell ref="CP59:CR59"/>
    <mergeCell ref="CS59:CT59"/>
    <mergeCell ref="DA58:DC58"/>
    <mergeCell ref="DD58:DF58"/>
    <mergeCell ref="DG58:DI58"/>
    <mergeCell ref="DJ58:DL58"/>
    <mergeCell ref="DM58:DO58"/>
    <mergeCell ref="P59:R59"/>
    <mergeCell ref="S59:U59"/>
    <mergeCell ref="V59:X59"/>
    <mergeCell ref="Y59:Z59"/>
    <mergeCell ref="AA59:AC59"/>
    <mergeCell ref="AD59:AF59"/>
    <mergeCell ref="AG59:AI59"/>
    <mergeCell ref="AK59:AM59"/>
    <mergeCell ref="AN59:AP59"/>
    <mergeCell ref="AR59:AS59"/>
    <mergeCell ref="AT59:AV59"/>
    <mergeCell ref="AW59:AX59"/>
    <mergeCell ref="AY59:BA59"/>
    <mergeCell ref="BB59:BD59"/>
    <mergeCell ref="BF59:BH59"/>
    <mergeCell ref="BI59:BL59"/>
    <mergeCell ref="DD60:DF60"/>
    <mergeCell ref="BM59:BN59"/>
    <mergeCell ref="BO59:BP59"/>
    <mergeCell ref="BQ59:BS59"/>
    <mergeCell ref="CA58:CC58"/>
    <mergeCell ref="CD58:CF58"/>
    <mergeCell ref="CG58:CJ58"/>
    <mergeCell ref="CM58:CO58"/>
    <mergeCell ref="CP58:CR58"/>
    <mergeCell ref="CS58:CT58"/>
    <mergeCell ref="CU58:CW58"/>
    <mergeCell ref="CX58:CZ58"/>
    <mergeCell ref="DG57:DI57"/>
    <mergeCell ref="DJ57:DL57"/>
    <mergeCell ref="DM57:DO57"/>
    <mergeCell ref="P58:R58"/>
    <mergeCell ref="S58:U58"/>
    <mergeCell ref="V58:X58"/>
    <mergeCell ref="Y58:Z58"/>
    <mergeCell ref="AA58:AC58"/>
    <mergeCell ref="AD58:AF58"/>
    <mergeCell ref="AG58:AI58"/>
    <mergeCell ref="AK58:AM58"/>
    <mergeCell ref="AN58:AP58"/>
    <mergeCell ref="AR58:AS58"/>
    <mergeCell ref="AT58:AV58"/>
    <mergeCell ref="AW58:AX58"/>
    <mergeCell ref="AY58:BA58"/>
    <mergeCell ref="BB58:BD58"/>
    <mergeCell ref="BF58:BH58"/>
    <mergeCell ref="BI58:BL58"/>
    <mergeCell ref="BM58:BN58"/>
    <mergeCell ref="BO58:BP58"/>
    <mergeCell ref="BQ58:BS58"/>
    <mergeCell ref="BT58:BV58"/>
    <mergeCell ref="BW58:BY58"/>
    <mergeCell ref="CG57:CJ57"/>
    <mergeCell ref="CM57:CO57"/>
    <mergeCell ref="CP57:CR57"/>
    <mergeCell ref="CS57:CT57"/>
    <mergeCell ref="CU57:CW57"/>
    <mergeCell ref="CX57:CZ57"/>
    <mergeCell ref="DA57:DC57"/>
    <mergeCell ref="DD57:DF57"/>
    <mergeCell ref="DM56:DO56"/>
    <mergeCell ref="P57:R57"/>
    <mergeCell ref="S57:U57"/>
    <mergeCell ref="V57:X57"/>
    <mergeCell ref="Y57:Z57"/>
    <mergeCell ref="AA57:AC57"/>
    <mergeCell ref="AD57:AF57"/>
    <mergeCell ref="AG57:AI57"/>
    <mergeCell ref="AK57:AM57"/>
    <mergeCell ref="AN57:AP57"/>
    <mergeCell ref="AR57:AS57"/>
    <mergeCell ref="AT57:AV57"/>
    <mergeCell ref="AW57:AX57"/>
    <mergeCell ref="AY57:BA57"/>
    <mergeCell ref="BB57:BD57"/>
    <mergeCell ref="BF57:BH57"/>
    <mergeCell ref="BI57:BL57"/>
    <mergeCell ref="BM57:BN57"/>
    <mergeCell ref="BO57:BP57"/>
    <mergeCell ref="BQ57:BS57"/>
    <mergeCell ref="BT57:BV57"/>
    <mergeCell ref="BW57:BY57"/>
    <mergeCell ref="CA57:CC57"/>
    <mergeCell ref="CD57:CF57"/>
    <mergeCell ref="CM56:CO56"/>
    <mergeCell ref="CP56:CR56"/>
    <mergeCell ref="CS56:CT56"/>
    <mergeCell ref="CU56:CW56"/>
    <mergeCell ref="CX56:CZ56"/>
    <mergeCell ref="DA56:DC56"/>
    <mergeCell ref="DD56:DF56"/>
    <mergeCell ref="DG56:DI56"/>
    <mergeCell ref="DJ56:DL56"/>
    <mergeCell ref="BM56:BN56"/>
    <mergeCell ref="BO56:BP56"/>
    <mergeCell ref="BQ56:BS56"/>
    <mergeCell ref="BT56:BV56"/>
    <mergeCell ref="BW56:BY56"/>
    <mergeCell ref="CA56:CC56"/>
    <mergeCell ref="CD56:CF56"/>
    <mergeCell ref="CG56:CJ56"/>
    <mergeCell ref="CS55:CT55"/>
    <mergeCell ref="CU55:CW55"/>
    <mergeCell ref="CX55:CZ55"/>
    <mergeCell ref="DA55:DC55"/>
    <mergeCell ref="DD55:DF55"/>
    <mergeCell ref="DG55:DI55"/>
    <mergeCell ref="DJ55:DL55"/>
    <mergeCell ref="DM55:DO55"/>
    <mergeCell ref="P56:R56"/>
    <mergeCell ref="S56:U56"/>
    <mergeCell ref="V56:X56"/>
    <mergeCell ref="Y56:Z56"/>
    <mergeCell ref="AA56:AC56"/>
    <mergeCell ref="AD56:AF56"/>
    <mergeCell ref="AG56:AI56"/>
    <mergeCell ref="AK56:AM56"/>
    <mergeCell ref="AN56:AP56"/>
    <mergeCell ref="AR56:AS56"/>
    <mergeCell ref="AT56:AV56"/>
    <mergeCell ref="AW56:AX56"/>
    <mergeCell ref="AY56:BA56"/>
    <mergeCell ref="BB56:BD56"/>
    <mergeCell ref="BF56:BH56"/>
    <mergeCell ref="BI56:BL56"/>
    <mergeCell ref="BQ55:BS55"/>
    <mergeCell ref="BT55:BV55"/>
    <mergeCell ref="BW55:BY55"/>
    <mergeCell ref="CA55:CC55"/>
    <mergeCell ref="CD55:CF55"/>
    <mergeCell ref="CG55:CJ55"/>
    <mergeCell ref="CK55:CL55"/>
    <mergeCell ref="CM55:CO55"/>
    <mergeCell ref="CP55:CR55"/>
    <mergeCell ref="CU53:CW54"/>
    <mergeCell ref="CX53:CZ54"/>
    <mergeCell ref="DA53:DC54"/>
    <mergeCell ref="DD53:DF54"/>
    <mergeCell ref="DG53:DI54"/>
    <mergeCell ref="DJ53:DL54"/>
    <mergeCell ref="DM53:DO54"/>
    <mergeCell ref="P55:R55"/>
    <mergeCell ref="S55:U55"/>
    <mergeCell ref="V55:Z55"/>
    <mergeCell ref="AA55:AC55"/>
    <mergeCell ref="AD55:AF55"/>
    <mergeCell ref="AG55:AI55"/>
    <mergeCell ref="AK55:AM55"/>
    <mergeCell ref="AN55:AP55"/>
    <mergeCell ref="AR55:AS55"/>
    <mergeCell ref="AT55:AV55"/>
    <mergeCell ref="AW55:AX55"/>
    <mergeCell ref="AY55:BA55"/>
    <mergeCell ref="BB55:BD55"/>
    <mergeCell ref="BF55:BH55"/>
    <mergeCell ref="BI55:BL55"/>
    <mergeCell ref="BM55:BN55"/>
    <mergeCell ref="BO55:BP55"/>
    <mergeCell ref="BQ52:BS54"/>
    <mergeCell ref="BT52:BV54"/>
    <mergeCell ref="BW52:BY54"/>
    <mergeCell ref="BZ52:BZ54"/>
    <mergeCell ref="CA52:CC54"/>
    <mergeCell ref="CD52:CF54"/>
    <mergeCell ref="CG52:CR52"/>
    <mergeCell ref="BZ48:CK48"/>
    <mergeCell ref="CL48:CO48"/>
    <mergeCell ref="DI50:DO50"/>
    <mergeCell ref="CS52:CT54"/>
    <mergeCell ref="AQ53:AQ54"/>
    <mergeCell ref="AR53:AS54"/>
    <mergeCell ref="AT53:AV54"/>
    <mergeCell ref="BM53:BN54"/>
    <mergeCell ref="BO53:BP54"/>
    <mergeCell ref="CG53:CJ54"/>
    <mergeCell ref="CK53:CL54"/>
    <mergeCell ref="CM53:CO54"/>
    <mergeCell ref="CP53:CR54"/>
    <mergeCell ref="O51:AI51"/>
    <mergeCell ref="AJ51:BD51"/>
    <mergeCell ref="BE51:BY51"/>
    <mergeCell ref="BZ51:CT51"/>
    <mergeCell ref="CU51:DO52"/>
    <mergeCell ref="O52:O54"/>
    <mergeCell ref="P52:R54"/>
    <mergeCell ref="S52:U54"/>
    <mergeCell ref="V52:X54"/>
    <mergeCell ref="Y52:Z54"/>
    <mergeCell ref="AA52:AC54"/>
    <mergeCell ref="AD52:AF54"/>
    <mergeCell ref="AG52:AI54"/>
    <mergeCell ref="AJ52:AJ54"/>
    <mergeCell ref="AK52:AM54"/>
    <mergeCell ref="AN52:AP54"/>
    <mergeCell ref="AQ52:AV52"/>
    <mergeCell ref="AW52:AX54"/>
    <mergeCell ref="AY52:BA54"/>
    <mergeCell ref="O48:Z48"/>
    <mergeCell ref="AA48:AD48"/>
    <mergeCell ref="AE48:AI48"/>
    <mergeCell ref="AJ48:AU48"/>
    <mergeCell ref="AV48:AY48"/>
    <mergeCell ref="AZ48:BD48"/>
    <mergeCell ref="BE48:BP48"/>
    <mergeCell ref="BQ48:BT48"/>
    <mergeCell ref="BI52:BL54"/>
    <mergeCell ref="BM52:BP52"/>
    <mergeCell ref="O50:T50"/>
    <mergeCell ref="U50:AC50"/>
    <mergeCell ref="AD50:AF50"/>
    <mergeCell ref="AG50:AI50"/>
    <mergeCell ref="AJ50:AO50"/>
    <mergeCell ref="AP50:AX50"/>
    <mergeCell ref="AY50:BA50"/>
    <mergeCell ref="BB50:BD50"/>
    <mergeCell ref="BE50:BJ50"/>
    <mergeCell ref="BK50:BS50"/>
    <mergeCell ref="BT50:BV50"/>
    <mergeCell ref="BU48:BY48"/>
    <mergeCell ref="BB52:BD54"/>
    <mergeCell ref="BE52:BE54"/>
    <mergeCell ref="BF52:BH54"/>
    <mergeCell ref="DE50:DH50"/>
    <mergeCell ref="O49:T49"/>
    <mergeCell ref="U49:AC49"/>
    <mergeCell ref="AD49:AF49"/>
    <mergeCell ref="AG49:AI49"/>
    <mergeCell ref="AJ49:AO49"/>
    <mergeCell ref="AP49:AX49"/>
    <mergeCell ref="AY49:BA49"/>
    <mergeCell ref="BB49:BD49"/>
    <mergeCell ref="BE49:BJ49"/>
    <mergeCell ref="BK49:BS49"/>
    <mergeCell ref="BT49:BV49"/>
    <mergeCell ref="BW49:BY49"/>
    <mergeCell ref="BZ49:CE49"/>
    <mergeCell ref="CF49:CN49"/>
    <mergeCell ref="CO49:CQ49"/>
    <mergeCell ref="CR49:CT49"/>
    <mergeCell ref="CU49:CX49"/>
    <mergeCell ref="CY49:DD49"/>
    <mergeCell ref="BW50:BY50"/>
    <mergeCell ref="BZ50:CE50"/>
    <mergeCell ref="CF50:CN50"/>
    <mergeCell ref="CO50:CQ50"/>
    <mergeCell ref="CR50:CT50"/>
    <mergeCell ref="CU50:CX50"/>
    <mergeCell ref="CY50:DD50"/>
    <mergeCell ref="O45:AI45"/>
    <mergeCell ref="AJ45:BD45"/>
    <mergeCell ref="BE45:BY45"/>
    <mergeCell ref="BZ45:CT45"/>
    <mergeCell ref="CU45:DI45"/>
    <mergeCell ref="DJ45:DO46"/>
    <mergeCell ref="O46:T47"/>
    <mergeCell ref="U46:AC47"/>
    <mergeCell ref="AD46:AI46"/>
    <mergeCell ref="AJ46:AO47"/>
    <mergeCell ref="AP46:AX47"/>
    <mergeCell ref="AY46:BD46"/>
    <mergeCell ref="BE46:BJ47"/>
    <mergeCell ref="BK46:BS47"/>
    <mergeCell ref="BT46:BY46"/>
    <mergeCell ref="BZ46:CE47"/>
    <mergeCell ref="CF46:CN47"/>
    <mergeCell ref="CO46:CT46"/>
    <mergeCell ref="CU46:DI46"/>
    <mergeCell ref="AD47:AI47"/>
    <mergeCell ref="AY47:BD47"/>
    <mergeCell ref="BT47:BY47"/>
    <mergeCell ref="CO47:CT47"/>
    <mergeCell ref="CU47:DO47"/>
    <mergeCell ref="CP48:CT48"/>
    <mergeCell ref="CU48:DD48"/>
    <mergeCell ref="DE48:DO48"/>
    <mergeCell ref="O40:AC40"/>
    <mergeCell ref="O41:AC41"/>
    <mergeCell ref="O42:AC42"/>
    <mergeCell ref="O44:AI44"/>
    <mergeCell ref="AJ44:BD44"/>
    <mergeCell ref="BE44:BY44"/>
    <mergeCell ref="BZ44:CT44"/>
    <mergeCell ref="CU44:DI44"/>
    <mergeCell ref="DJ44:DO44"/>
    <mergeCell ref="BZ12:CT12"/>
    <mergeCell ref="DM35:DO35"/>
    <mergeCell ref="CU36:CW36"/>
    <mergeCell ref="CX36:CZ36"/>
    <mergeCell ref="DA36:DC36"/>
    <mergeCell ref="DD36:DF36"/>
    <mergeCell ref="DG36:DI36"/>
    <mergeCell ref="DJ36:DL36"/>
    <mergeCell ref="DM36:DO36"/>
    <mergeCell ref="CU35:CW35"/>
    <mergeCell ref="CX35:CZ35"/>
    <mergeCell ref="DA35:DC35"/>
    <mergeCell ref="DD35:DF35"/>
    <mergeCell ref="DG35:DI35"/>
    <mergeCell ref="DJ35:DL35"/>
    <mergeCell ref="DM33:DO33"/>
    <mergeCell ref="CU34:CW34"/>
    <mergeCell ref="CX34:CZ34"/>
    <mergeCell ref="DA34:DC34"/>
    <mergeCell ref="DD34:DF34"/>
    <mergeCell ref="DG34:DI34"/>
    <mergeCell ref="DJ34:DL34"/>
    <mergeCell ref="DM34:DO34"/>
    <mergeCell ref="CU33:CW33"/>
    <mergeCell ref="DG33:DI33"/>
    <mergeCell ref="DJ33:DL33"/>
    <mergeCell ref="DM31:DO31"/>
    <mergeCell ref="CU32:CW32"/>
    <mergeCell ref="CX32:CZ32"/>
    <mergeCell ref="DA32:DC32"/>
    <mergeCell ref="DD32:DF32"/>
    <mergeCell ref="DG32:DI32"/>
    <mergeCell ref="DJ32:DL32"/>
    <mergeCell ref="DM32:DO32"/>
    <mergeCell ref="CU31:CW31"/>
    <mergeCell ref="CX31:CZ31"/>
    <mergeCell ref="DA31:DC31"/>
    <mergeCell ref="DD31:DF31"/>
    <mergeCell ref="DG31:DI31"/>
    <mergeCell ref="DJ31:DL31"/>
    <mergeCell ref="CX33:CZ33"/>
    <mergeCell ref="DA33:DC33"/>
    <mergeCell ref="DD33:DF33"/>
    <mergeCell ref="DM29:DO29"/>
    <mergeCell ref="CU30:CW30"/>
    <mergeCell ref="CX30:CZ30"/>
    <mergeCell ref="DA30:DC30"/>
    <mergeCell ref="DD30:DF30"/>
    <mergeCell ref="DG30:DI30"/>
    <mergeCell ref="DJ30:DL30"/>
    <mergeCell ref="DM30:DO30"/>
    <mergeCell ref="CU29:CW29"/>
    <mergeCell ref="CX29:CZ29"/>
    <mergeCell ref="DA29:DC29"/>
    <mergeCell ref="DD29:DF29"/>
    <mergeCell ref="DG29:DI29"/>
    <mergeCell ref="DJ29:DL29"/>
    <mergeCell ref="DM27:DO27"/>
    <mergeCell ref="CU28:CW28"/>
    <mergeCell ref="CX28:CZ28"/>
    <mergeCell ref="DA28:DC28"/>
    <mergeCell ref="DD28:DF28"/>
    <mergeCell ref="DG28:DI28"/>
    <mergeCell ref="DJ28:DL28"/>
    <mergeCell ref="DM28:DO28"/>
    <mergeCell ref="CU27:CW27"/>
    <mergeCell ref="CX27:CZ27"/>
    <mergeCell ref="DA27:DC27"/>
    <mergeCell ref="DD27:DF27"/>
    <mergeCell ref="DG27:DI27"/>
    <mergeCell ref="DJ27:DL27"/>
    <mergeCell ref="DM25:DO25"/>
    <mergeCell ref="CU26:CW26"/>
    <mergeCell ref="CX26:CZ26"/>
    <mergeCell ref="DA26:DC26"/>
    <mergeCell ref="DD26:DF26"/>
    <mergeCell ref="DG26:DI26"/>
    <mergeCell ref="DJ26:DL26"/>
    <mergeCell ref="DM26:DO26"/>
    <mergeCell ref="CU25:CW25"/>
    <mergeCell ref="CX25:CZ25"/>
    <mergeCell ref="DA25:DC25"/>
    <mergeCell ref="DD25:DF25"/>
    <mergeCell ref="DG25:DI25"/>
    <mergeCell ref="DJ25:DL25"/>
    <mergeCell ref="DM23:DO23"/>
    <mergeCell ref="CU24:CW24"/>
    <mergeCell ref="CX24:CZ24"/>
    <mergeCell ref="DA24:DC24"/>
    <mergeCell ref="DD24:DF24"/>
    <mergeCell ref="DG24:DI24"/>
    <mergeCell ref="DJ24:DL24"/>
    <mergeCell ref="DM24:DO24"/>
    <mergeCell ref="CU23:CW23"/>
    <mergeCell ref="CX23:CZ23"/>
    <mergeCell ref="DA23:DC23"/>
    <mergeCell ref="DD23:DF23"/>
    <mergeCell ref="DG23:DI23"/>
    <mergeCell ref="DJ23:DL23"/>
    <mergeCell ref="DM21:DO21"/>
    <mergeCell ref="CU22:CW22"/>
    <mergeCell ref="CX22:CZ22"/>
    <mergeCell ref="DA22:DC22"/>
    <mergeCell ref="DD22:DF22"/>
    <mergeCell ref="DG22:DI22"/>
    <mergeCell ref="DJ22:DL22"/>
    <mergeCell ref="DM22:DO22"/>
    <mergeCell ref="CU21:CW21"/>
    <mergeCell ref="CX21:CZ21"/>
    <mergeCell ref="DA21:DC21"/>
    <mergeCell ref="DD21:DF21"/>
    <mergeCell ref="DG21:DI21"/>
    <mergeCell ref="DJ21:DL21"/>
    <mergeCell ref="DM18:DO18"/>
    <mergeCell ref="CU20:CW20"/>
    <mergeCell ref="CX20:CZ20"/>
    <mergeCell ref="DA20:DC20"/>
    <mergeCell ref="DD20:DF20"/>
    <mergeCell ref="DG20:DI20"/>
    <mergeCell ref="DJ20:DL20"/>
    <mergeCell ref="DM20:DO20"/>
    <mergeCell ref="CU18:CW18"/>
    <mergeCell ref="CX18:CZ18"/>
    <mergeCell ref="DA18:DC18"/>
    <mergeCell ref="DD18:DF18"/>
    <mergeCell ref="DG18:DI18"/>
    <mergeCell ref="DJ18:DL18"/>
    <mergeCell ref="CU19:CW19"/>
    <mergeCell ref="CX19:CZ19"/>
    <mergeCell ref="DA19:DC19"/>
    <mergeCell ref="DD19:DF19"/>
    <mergeCell ref="CU11:CX11"/>
    <mergeCell ref="CY11:DD11"/>
    <mergeCell ref="DE11:DH11"/>
    <mergeCell ref="DI11:DO11"/>
    <mergeCell ref="DM16:DO16"/>
    <mergeCell ref="DG14:DI15"/>
    <mergeCell ref="DJ14:DL15"/>
    <mergeCell ref="DM14:DO15"/>
    <mergeCell ref="CU17:CW17"/>
    <mergeCell ref="CX17:CZ17"/>
    <mergeCell ref="DA17:DC17"/>
    <mergeCell ref="DD17:DF17"/>
    <mergeCell ref="DG17:DI17"/>
    <mergeCell ref="DJ17:DL17"/>
    <mergeCell ref="DM17:DO17"/>
    <mergeCell ref="CU16:CW16"/>
    <mergeCell ref="CX16:CZ16"/>
    <mergeCell ref="DA16:DC16"/>
    <mergeCell ref="DD16:DF16"/>
    <mergeCell ref="DG16:DI16"/>
    <mergeCell ref="DJ16:DL16"/>
    <mergeCell ref="CU12:DO13"/>
    <mergeCell ref="DA14:DC15"/>
    <mergeCell ref="DD14:DF15"/>
    <mergeCell ref="CU14:CW15"/>
    <mergeCell ref="CX14:CZ15"/>
    <mergeCell ref="CU9:DD9"/>
    <mergeCell ref="DE9:DO9"/>
    <mergeCell ref="CU5:DI5"/>
    <mergeCell ref="DJ5:DO5"/>
    <mergeCell ref="CU6:DI6"/>
    <mergeCell ref="DJ6:DO7"/>
    <mergeCell ref="CU7:DI7"/>
    <mergeCell ref="CU8:DO8"/>
    <mergeCell ref="CU10:CX10"/>
    <mergeCell ref="CY10:DD10"/>
    <mergeCell ref="CA35:CC35"/>
    <mergeCell ref="CD35:CF35"/>
    <mergeCell ref="CA34:CC34"/>
    <mergeCell ref="CD34:CF34"/>
    <mergeCell ref="CG34:CJ34"/>
    <mergeCell ref="CM34:CO34"/>
    <mergeCell ref="CP34:CR34"/>
    <mergeCell ref="CS34:CT34"/>
    <mergeCell ref="CG35:CJ35"/>
    <mergeCell ref="CM35:CO35"/>
    <mergeCell ref="CP35:CR35"/>
    <mergeCell ref="CS35:CT35"/>
    <mergeCell ref="CA33:CC33"/>
    <mergeCell ref="CD33:CF33"/>
    <mergeCell ref="CA32:CC32"/>
    <mergeCell ref="CD32:CF32"/>
    <mergeCell ref="CG32:CJ32"/>
    <mergeCell ref="DG19:DI19"/>
    <mergeCell ref="DJ19:DL19"/>
    <mergeCell ref="DM19:DO19"/>
    <mergeCell ref="CM32:CO32"/>
    <mergeCell ref="CP32:CR32"/>
    <mergeCell ref="CS32:CT32"/>
    <mergeCell ref="CG33:CJ33"/>
    <mergeCell ref="CM33:CO33"/>
    <mergeCell ref="CP33:CR33"/>
    <mergeCell ref="CS33:CT33"/>
    <mergeCell ref="CA31:CC31"/>
    <mergeCell ref="CD31:CF31"/>
    <mergeCell ref="CA30:CC30"/>
    <mergeCell ref="CD30:CF30"/>
    <mergeCell ref="CG30:CJ30"/>
    <mergeCell ref="CM30:CO30"/>
    <mergeCell ref="CP30:CR30"/>
    <mergeCell ref="CS30:CT30"/>
    <mergeCell ref="CG31:CJ31"/>
    <mergeCell ref="CM31:CO31"/>
    <mergeCell ref="CP31:CR31"/>
    <mergeCell ref="CS31:CT31"/>
    <mergeCell ref="CA29:CC29"/>
    <mergeCell ref="CD29:CF29"/>
    <mergeCell ref="CA28:CC28"/>
    <mergeCell ref="CD28:CF28"/>
    <mergeCell ref="CG28:CJ28"/>
    <mergeCell ref="CM28:CO28"/>
    <mergeCell ref="CP28:CR28"/>
    <mergeCell ref="CS28:CT28"/>
    <mergeCell ref="CG29:CJ29"/>
    <mergeCell ref="CM29:CO29"/>
    <mergeCell ref="CP29:CR29"/>
    <mergeCell ref="CS29:CT29"/>
    <mergeCell ref="CA27:CC27"/>
    <mergeCell ref="CD27:CF27"/>
    <mergeCell ref="CA26:CC26"/>
    <mergeCell ref="CD26:CF26"/>
    <mergeCell ref="CG26:CJ26"/>
    <mergeCell ref="CM26:CO26"/>
    <mergeCell ref="CP26:CR26"/>
    <mergeCell ref="CS26:CT26"/>
    <mergeCell ref="CG27:CJ27"/>
    <mergeCell ref="CM27:CO27"/>
    <mergeCell ref="CP27:CR27"/>
    <mergeCell ref="CS27:CT27"/>
    <mergeCell ref="CA25:CC25"/>
    <mergeCell ref="CD25:CF25"/>
    <mergeCell ref="CA24:CC24"/>
    <mergeCell ref="CD24:CF24"/>
    <mergeCell ref="CG24:CJ24"/>
    <mergeCell ref="CM24:CO24"/>
    <mergeCell ref="CP24:CR24"/>
    <mergeCell ref="CS24:CT24"/>
    <mergeCell ref="CG25:CJ25"/>
    <mergeCell ref="CM25:CO25"/>
    <mergeCell ref="CP25:CR25"/>
    <mergeCell ref="CS25:CT25"/>
    <mergeCell ref="CA23:CC23"/>
    <mergeCell ref="CD23:CF23"/>
    <mergeCell ref="CA22:CC22"/>
    <mergeCell ref="CD22:CF22"/>
    <mergeCell ref="CG22:CJ22"/>
    <mergeCell ref="CM22:CO22"/>
    <mergeCell ref="CP22:CR22"/>
    <mergeCell ref="CS22:CT22"/>
    <mergeCell ref="CG23:CJ23"/>
    <mergeCell ref="CM23:CO23"/>
    <mergeCell ref="CP23:CR23"/>
    <mergeCell ref="CS23:CT23"/>
    <mergeCell ref="BZ10:CE10"/>
    <mergeCell ref="CO10:CQ10"/>
    <mergeCell ref="CR10:CT10"/>
    <mergeCell ref="BZ11:CE11"/>
    <mergeCell ref="CO11:CQ11"/>
    <mergeCell ref="CR11:CT11"/>
    <mergeCell ref="BZ5:CT5"/>
    <mergeCell ref="BZ6:CT6"/>
    <mergeCell ref="BZ7:CE8"/>
    <mergeCell ref="CF7:CN8"/>
    <mergeCell ref="CO7:CT7"/>
    <mergeCell ref="CO8:CT8"/>
    <mergeCell ref="BZ9:CK9"/>
    <mergeCell ref="CL9:CO9"/>
    <mergeCell ref="CP9:CT9"/>
    <mergeCell ref="CF10:CN10"/>
    <mergeCell ref="CF11:CN11"/>
    <mergeCell ref="BF35:BH35"/>
    <mergeCell ref="BI35:BL35"/>
    <mergeCell ref="BM35:BN35"/>
    <mergeCell ref="BO35:BP35"/>
    <mergeCell ref="BQ35:BS35"/>
    <mergeCell ref="BT35:BV35"/>
    <mergeCell ref="BW35:BY35"/>
    <mergeCell ref="BF34:BH34"/>
    <mergeCell ref="BI34:BL34"/>
    <mergeCell ref="BM34:BN34"/>
    <mergeCell ref="BO34:BP34"/>
    <mergeCell ref="BQ34:BS34"/>
    <mergeCell ref="BT34:BV34"/>
    <mergeCell ref="BW34:BY34"/>
    <mergeCell ref="BF33:BH33"/>
    <mergeCell ref="BI33:BL33"/>
    <mergeCell ref="BM33:BN33"/>
    <mergeCell ref="BO33:BP33"/>
    <mergeCell ref="BQ33:BS33"/>
    <mergeCell ref="BT33:BV33"/>
    <mergeCell ref="BW33:BY33"/>
    <mergeCell ref="BO28:BP28"/>
    <mergeCell ref="BQ28:BS28"/>
    <mergeCell ref="BT28:BV28"/>
    <mergeCell ref="BW28:BY28"/>
    <mergeCell ref="BF27:BH27"/>
    <mergeCell ref="BI27:BL27"/>
    <mergeCell ref="BM27:BN27"/>
    <mergeCell ref="BO27:BP27"/>
    <mergeCell ref="BQ27:BS27"/>
    <mergeCell ref="BT27:BV27"/>
    <mergeCell ref="BW27:BY27"/>
    <mergeCell ref="BF32:BH32"/>
    <mergeCell ref="BI32:BL32"/>
    <mergeCell ref="BM32:BN32"/>
    <mergeCell ref="BO32:BP32"/>
    <mergeCell ref="BQ32:BS32"/>
    <mergeCell ref="BT32:BV32"/>
    <mergeCell ref="BW32:BY32"/>
    <mergeCell ref="BF31:BH31"/>
    <mergeCell ref="BI31:BL31"/>
    <mergeCell ref="BM31:BN31"/>
    <mergeCell ref="BO31:BP31"/>
    <mergeCell ref="BQ31:BS31"/>
    <mergeCell ref="BT31:BV31"/>
    <mergeCell ref="BW31:BY31"/>
    <mergeCell ref="BF30:BH30"/>
    <mergeCell ref="BI30:BL30"/>
    <mergeCell ref="BM30:BN30"/>
    <mergeCell ref="BO30:BP30"/>
    <mergeCell ref="BQ30:BS30"/>
    <mergeCell ref="BT30:BV30"/>
    <mergeCell ref="BW30:BY30"/>
    <mergeCell ref="BW21:BY21"/>
    <mergeCell ref="BF20:BH20"/>
    <mergeCell ref="BI20:BL20"/>
    <mergeCell ref="BM20:BN20"/>
    <mergeCell ref="BO20:BP20"/>
    <mergeCell ref="BQ20:BS20"/>
    <mergeCell ref="BT20:BV20"/>
    <mergeCell ref="BW10:BY10"/>
    <mergeCell ref="BE11:BJ11"/>
    <mergeCell ref="BT11:BV11"/>
    <mergeCell ref="BW11:BY11"/>
    <mergeCell ref="BF26:BH26"/>
    <mergeCell ref="BI26:BL26"/>
    <mergeCell ref="BM26:BN26"/>
    <mergeCell ref="BO26:BP26"/>
    <mergeCell ref="BQ26:BS26"/>
    <mergeCell ref="BT26:BV26"/>
    <mergeCell ref="BW26:BY26"/>
    <mergeCell ref="BF25:BH25"/>
    <mergeCell ref="BI25:BL25"/>
    <mergeCell ref="BM25:BN25"/>
    <mergeCell ref="BO25:BP25"/>
    <mergeCell ref="BQ25:BS25"/>
    <mergeCell ref="BT25:BV25"/>
    <mergeCell ref="BW25:BY25"/>
    <mergeCell ref="BF24:BH24"/>
    <mergeCell ref="BI24:BL24"/>
    <mergeCell ref="BM24:BN24"/>
    <mergeCell ref="BO24:BP24"/>
    <mergeCell ref="BQ24:BS24"/>
    <mergeCell ref="BT24:BV24"/>
    <mergeCell ref="BW24:BY24"/>
    <mergeCell ref="BE5:BY5"/>
    <mergeCell ref="BE6:BY6"/>
    <mergeCell ref="BE7:BJ8"/>
    <mergeCell ref="BK7:BS8"/>
    <mergeCell ref="BT7:BY7"/>
    <mergeCell ref="BT8:BY8"/>
    <mergeCell ref="BE9:BP9"/>
    <mergeCell ref="BQ9:BT9"/>
    <mergeCell ref="BU9:BY9"/>
    <mergeCell ref="BK10:BS10"/>
    <mergeCell ref="BK11:BS11"/>
    <mergeCell ref="AK36:AM36"/>
    <mergeCell ref="AN36:AP36"/>
    <mergeCell ref="AR36:AS36"/>
    <mergeCell ref="AT36:AV36"/>
    <mergeCell ref="AW36:AX36"/>
    <mergeCell ref="AY36:BA36"/>
    <mergeCell ref="AK35:AM35"/>
    <mergeCell ref="AN35:AP35"/>
    <mergeCell ref="AR35:AS35"/>
    <mergeCell ref="AT35:AV35"/>
    <mergeCell ref="AW35:AX35"/>
    <mergeCell ref="AK34:AM34"/>
    <mergeCell ref="AN34:AP34"/>
    <mergeCell ref="AR34:AS34"/>
    <mergeCell ref="AT34:AV34"/>
    <mergeCell ref="AW34:AX34"/>
    <mergeCell ref="AK33:AM33"/>
    <mergeCell ref="AN33:AP33"/>
    <mergeCell ref="AR33:AS33"/>
    <mergeCell ref="AT33:AV33"/>
    <mergeCell ref="AW33:AX33"/>
    <mergeCell ref="BE10:BJ10"/>
    <mergeCell ref="BT10:BV10"/>
    <mergeCell ref="BB35:BD35"/>
    <mergeCell ref="BB33:BD33"/>
    <mergeCell ref="BB31:BD31"/>
    <mergeCell ref="BB29:BD29"/>
    <mergeCell ref="BB27:BD27"/>
    <mergeCell ref="BB36:BD36"/>
    <mergeCell ref="BE12:BY12"/>
    <mergeCell ref="BM13:BP13"/>
    <mergeCell ref="BW16:BY16"/>
    <mergeCell ref="BF16:BH16"/>
    <mergeCell ref="BI16:BL16"/>
    <mergeCell ref="BM16:BN16"/>
    <mergeCell ref="BO16:BP16"/>
    <mergeCell ref="BQ16:BS16"/>
    <mergeCell ref="BT16:BV16"/>
    <mergeCell ref="BB34:BD34"/>
    <mergeCell ref="BB25:BD25"/>
    <mergeCell ref="BF36:BH36"/>
    <mergeCell ref="BI36:BL36"/>
    <mergeCell ref="BM36:BN36"/>
    <mergeCell ref="BO36:BP36"/>
    <mergeCell ref="BQ36:BS36"/>
    <mergeCell ref="BT36:BV36"/>
    <mergeCell ref="BW36:BY36"/>
    <mergeCell ref="BT23:BV23"/>
    <mergeCell ref="BQ17:BS17"/>
    <mergeCell ref="BT17:BV17"/>
    <mergeCell ref="BW20:BY20"/>
    <mergeCell ref="BF21:BH21"/>
    <mergeCell ref="BI21:BL21"/>
    <mergeCell ref="AK32:AM32"/>
    <mergeCell ref="AN32:AP32"/>
    <mergeCell ref="AR32:AS32"/>
    <mergeCell ref="AT32:AV32"/>
    <mergeCell ref="AW32:AX32"/>
    <mergeCell ref="AY32:BA32"/>
    <mergeCell ref="BB32:BD32"/>
    <mergeCell ref="AK31:AM31"/>
    <mergeCell ref="AN31:AP31"/>
    <mergeCell ref="AR31:AS31"/>
    <mergeCell ref="AT31:AV31"/>
    <mergeCell ref="AW31:AX31"/>
    <mergeCell ref="AY31:BA31"/>
    <mergeCell ref="AK30:AM30"/>
    <mergeCell ref="AN30:AP30"/>
    <mergeCell ref="AR30:AS30"/>
    <mergeCell ref="AT30:AV30"/>
    <mergeCell ref="AW30:AX30"/>
    <mergeCell ref="AY30:BA30"/>
    <mergeCell ref="BB30:BD30"/>
    <mergeCell ref="AW24:AX24"/>
    <mergeCell ref="AY24:BA24"/>
    <mergeCell ref="BB24:BD24"/>
    <mergeCell ref="AK23:AM23"/>
    <mergeCell ref="AN23:AP23"/>
    <mergeCell ref="AR23:AS23"/>
    <mergeCell ref="AT23:AV23"/>
    <mergeCell ref="AW23:AX23"/>
    <mergeCell ref="AY23:BA23"/>
    <mergeCell ref="AK29:AM29"/>
    <mergeCell ref="AN29:AP29"/>
    <mergeCell ref="AR29:AS29"/>
    <mergeCell ref="AT29:AV29"/>
    <mergeCell ref="AW29:AX29"/>
    <mergeCell ref="AY29:BA29"/>
    <mergeCell ref="AK28:AM28"/>
    <mergeCell ref="AN28:AP28"/>
    <mergeCell ref="AR28:AS28"/>
    <mergeCell ref="AT28:AV28"/>
    <mergeCell ref="AW28:AX28"/>
    <mergeCell ref="AY28:BA28"/>
    <mergeCell ref="BB28:BD28"/>
    <mergeCell ref="AK27:AM27"/>
    <mergeCell ref="AN27:AP27"/>
    <mergeCell ref="AR27:AS27"/>
    <mergeCell ref="AT27:AV27"/>
    <mergeCell ref="AW27:AX27"/>
    <mergeCell ref="AY27:BA27"/>
    <mergeCell ref="BB21:BD21"/>
    <mergeCell ref="AK22:AM22"/>
    <mergeCell ref="AN22:AP22"/>
    <mergeCell ref="AR22:AS22"/>
    <mergeCell ref="AT22:AV22"/>
    <mergeCell ref="AW22:AX22"/>
    <mergeCell ref="AY22:BA22"/>
    <mergeCell ref="BB22:BD22"/>
    <mergeCell ref="AK21:AM21"/>
    <mergeCell ref="AN21:AP21"/>
    <mergeCell ref="AR21:AS21"/>
    <mergeCell ref="AT21:AV21"/>
    <mergeCell ref="AW21:AX21"/>
    <mergeCell ref="AY21:BA21"/>
    <mergeCell ref="AK26:AM26"/>
    <mergeCell ref="AN26:AP26"/>
    <mergeCell ref="AR26:AS26"/>
    <mergeCell ref="AT26:AV26"/>
    <mergeCell ref="AW26:AX26"/>
    <mergeCell ref="AY26:BA26"/>
    <mergeCell ref="BB26:BD26"/>
    <mergeCell ref="AK25:AM25"/>
    <mergeCell ref="AN25:AP25"/>
    <mergeCell ref="AR25:AS25"/>
    <mergeCell ref="AT25:AV25"/>
    <mergeCell ref="AW25:AX25"/>
    <mergeCell ref="AY25:BA25"/>
    <mergeCell ref="BB23:BD23"/>
    <mergeCell ref="AK24:AM24"/>
    <mergeCell ref="AN24:AP24"/>
    <mergeCell ref="AR24:AS24"/>
    <mergeCell ref="AT24:AV24"/>
    <mergeCell ref="AY17:BA17"/>
    <mergeCell ref="BB17:BD17"/>
    <mergeCell ref="BB18:BD18"/>
    <mergeCell ref="AK20:AM20"/>
    <mergeCell ref="AN20:AP20"/>
    <mergeCell ref="AR20:AS20"/>
    <mergeCell ref="AT20:AV20"/>
    <mergeCell ref="AW20:AX20"/>
    <mergeCell ref="AY20:BA20"/>
    <mergeCell ref="BB20:BD20"/>
    <mergeCell ref="AK18:AM18"/>
    <mergeCell ref="AN18:AP18"/>
    <mergeCell ref="AR18:AS18"/>
    <mergeCell ref="AT18:AV18"/>
    <mergeCell ref="AW18:AX18"/>
    <mergeCell ref="AY18:BA18"/>
    <mergeCell ref="AK19:AM19"/>
    <mergeCell ref="AN19:AP19"/>
    <mergeCell ref="AR19:AS19"/>
    <mergeCell ref="AT19:AV19"/>
    <mergeCell ref="AW19:AX19"/>
    <mergeCell ref="AY19:BA19"/>
    <mergeCell ref="BB19:BD19"/>
    <mergeCell ref="AJ9:AU9"/>
    <mergeCell ref="AV9:AY9"/>
    <mergeCell ref="AZ9:BD9"/>
    <mergeCell ref="AJ10:AO10"/>
    <mergeCell ref="AY10:BA10"/>
    <mergeCell ref="BB10:BD10"/>
    <mergeCell ref="AJ11:AO11"/>
    <mergeCell ref="AY11:BA11"/>
    <mergeCell ref="BB11:BD11"/>
    <mergeCell ref="AP10:AX10"/>
    <mergeCell ref="AP11:AX11"/>
    <mergeCell ref="AJ5:BD5"/>
    <mergeCell ref="AJ6:BD6"/>
    <mergeCell ref="AJ7:AO8"/>
    <mergeCell ref="AP7:AX8"/>
    <mergeCell ref="AY7:BD7"/>
    <mergeCell ref="AY8:BD8"/>
    <mergeCell ref="AG35:AI35"/>
    <mergeCell ref="P36:R36"/>
    <mergeCell ref="S36:U36"/>
    <mergeCell ref="V36:X36"/>
    <mergeCell ref="Y36:Z36"/>
    <mergeCell ref="AA36:AC36"/>
    <mergeCell ref="AD36:AF36"/>
    <mergeCell ref="AG36:AI36"/>
    <mergeCell ref="P35:R35"/>
    <mergeCell ref="S35:U35"/>
    <mergeCell ref="V35:X35"/>
    <mergeCell ref="Y35:Z35"/>
    <mergeCell ref="AA35:AC35"/>
    <mergeCell ref="AD35:AF35"/>
    <mergeCell ref="AJ12:BD12"/>
    <mergeCell ref="AR16:AS16"/>
    <mergeCell ref="AT16:AV16"/>
    <mergeCell ref="AK16:AM16"/>
    <mergeCell ref="P34:R34"/>
    <mergeCell ref="S34:U34"/>
    <mergeCell ref="V34:X34"/>
    <mergeCell ref="Y34:Z34"/>
    <mergeCell ref="AA34:AC34"/>
    <mergeCell ref="AD34:AF34"/>
    <mergeCell ref="AG34:AI34"/>
    <mergeCell ref="P33:R33"/>
    <mergeCell ref="S33:U33"/>
    <mergeCell ref="V33:X33"/>
    <mergeCell ref="Y33:Z33"/>
    <mergeCell ref="AA33:AC33"/>
    <mergeCell ref="AD33:AF33"/>
    <mergeCell ref="P32:R32"/>
    <mergeCell ref="S32:U32"/>
    <mergeCell ref="V32:X32"/>
    <mergeCell ref="Y32:Z32"/>
    <mergeCell ref="AA32:AC32"/>
    <mergeCell ref="AD32:AF32"/>
    <mergeCell ref="AG32:AI32"/>
    <mergeCell ref="P31:R31"/>
    <mergeCell ref="S31:U31"/>
    <mergeCell ref="V31:X31"/>
    <mergeCell ref="Y31:Z31"/>
    <mergeCell ref="AA31:AC31"/>
    <mergeCell ref="AD31:AF31"/>
    <mergeCell ref="P30:R30"/>
    <mergeCell ref="S30:U30"/>
    <mergeCell ref="V30:X30"/>
    <mergeCell ref="Y30:Z30"/>
    <mergeCell ref="AA30:AC30"/>
    <mergeCell ref="AD30:AF30"/>
    <mergeCell ref="AG30:AI30"/>
    <mergeCell ref="P29:R29"/>
    <mergeCell ref="S29:U29"/>
    <mergeCell ref="V29:X29"/>
    <mergeCell ref="Y29:Z29"/>
    <mergeCell ref="AA29:AC29"/>
    <mergeCell ref="AD29:AF29"/>
    <mergeCell ref="P28:R28"/>
    <mergeCell ref="S28:U28"/>
    <mergeCell ref="V28:X28"/>
    <mergeCell ref="Y28:Z28"/>
    <mergeCell ref="AA28:AC28"/>
    <mergeCell ref="AD28:AF28"/>
    <mergeCell ref="AG28:AI28"/>
    <mergeCell ref="P27:R27"/>
    <mergeCell ref="S27:U27"/>
    <mergeCell ref="V27:X27"/>
    <mergeCell ref="Y27:Z27"/>
    <mergeCell ref="AA27:AC27"/>
    <mergeCell ref="AD27:AF27"/>
    <mergeCell ref="P26:R26"/>
    <mergeCell ref="S26:U26"/>
    <mergeCell ref="V26:X26"/>
    <mergeCell ref="Y26:Z26"/>
    <mergeCell ref="AA26:AC26"/>
    <mergeCell ref="AD26:AF26"/>
    <mergeCell ref="AG26:AI26"/>
    <mergeCell ref="P25:R25"/>
    <mergeCell ref="S25:U25"/>
    <mergeCell ref="V25:X25"/>
    <mergeCell ref="Y25:Z25"/>
    <mergeCell ref="AA25:AC25"/>
    <mergeCell ref="AD25:AF25"/>
    <mergeCell ref="P24:R24"/>
    <mergeCell ref="S24:U24"/>
    <mergeCell ref="V24:X24"/>
    <mergeCell ref="Y24:Z24"/>
    <mergeCell ref="AA24:AC24"/>
    <mergeCell ref="AD24:AF24"/>
    <mergeCell ref="AG24:AI24"/>
    <mergeCell ref="P23:R23"/>
    <mergeCell ref="S23:U23"/>
    <mergeCell ref="V23:X23"/>
    <mergeCell ref="Y23:Z23"/>
    <mergeCell ref="AA23:AC23"/>
    <mergeCell ref="AD23:AF23"/>
    <mergeCell ref="Y19:Z19"/>
    <mergeCell ref="AA19:AC19"/>
    <mergeCell ref="AD19:AF19"/>
    <mergeCell ref="AG19:AI19"/>
    <mergeCell ref="AG21:AI21"/>
    <mergeCell ref="P22:R22"/>
    <mergeCell ref="S22:U22"/>
    <mergeCell ref="V22:X22"/>
    <mergeCell ref="Y22:Z22"/>
    <mergeCell ref="AA22:AC22"/>
    <mergeCell ref="AD22:AF22"/>
    <mergeCell ref="AG22:AI22"/>
    <mergeCell ref="P21:R21"/>
    <mergeCell ref="S21:U21"/>
    <mergeCell ref="V21:X21"/>
    <mergeCell ref="Y21:Z21"/>
    <mergeCell ref="AA21:AC21"/>
    <mergeCell ref="AD21:AF21"/>
    <mergeCell ref="P17:R17"/>
    <mergeCell ref="S17:U17"/>
    <mergeCell ref="V17:X17"/>
    <mergeCell ref="Y17:Z17"/>
    <mergeCell ref="AA17:AC17"/>
    <mergeCell ref="AD17:AF17"/>
    <mergeCell ref="AG17:AI17"/>
    <mergeCell ref="AG18:AI18"/>
    <mergeCell ref="P20:R20"/>
    <mergeCell ref="S20:U20"/>
    <mergeCell ref="V20:X20"/>
    <mergeCell ref="Y20:Z20"/>
    <mergeCell ref="AA20:AC20"/>
    <mergeCell ref="AD20:AF20"/>
    <mergeCell ref="AG20:AI20"/>
    <mergeCell ref="P18:R18"/>
    <mergeCell ref="S18:U18"/>
    <mergeCell ref="V18:X18"/>
    <mergeCell ref="Y18:Z18"/>
    <mergeCell ref="AA18:AC18"/>
    <mergeCell ref="AD18:AF18"/>
    <mergeCell ref="P19:R19"/>
    <mergeCell ref="S19:U19"/>
    <mergeCell ref="V19:X19"/>
    <mergeCell ref="AD10:AF10"/>
    <mergeCell ref="AG10:AI10"/>
    <mergeCell ref="O11:T11"/>
    <mergeCell ref="AD11:AF11"/>
    <mergeCell ref="AG11:AI11"/>
    <mergeCell ref="P16:R16"/>
    <mergeCell ref="S16:U16"/>
    <mergeCell ref="V16:Z16"/>
    <mergeCell ref="AA16:AC16"/>
    <mergeCell ref="AD16:AF16"/>
    <mergeCell ref="AG16:AI16"/>
    <mergeCell ref="O12:AI12"/>
    <mergeCell ref="U10:AC10"/>
    <mergeCell ref="U11:AC11"/>
    <mergeCell ref="O13:O15"/>
    <mergeCell ref="P13:R15"/>
    <mergeCell ref="S13:U15"/>
    <mergeCell ref="V13:X15"/>
    <mergeCell ref="Y13:Z15"/>
    <mergeCell ref="AA13:AC15"/>
    <mergeCell ref="AD13:AF15"/>
    <mergeCell ref="AG13:AI15"/>
    <mergeCell ref="O5:AI5"/>
    <mergeCell ref="O6:AI6"/>
    <mergeCell ref="O7:T8"/>
    <mergeCell ref="U7:AC8"/>
    <mergeCell ref="AD7:AI7"/>
    <mergeCell ref="AD8:AI8"/>
    <mergeCell ref="O9:Z9"/>
    <mergeCell ref="AA9:AD9"/>
    <mergeCell ref="AE9:AI9"/>
    <mergeCell ref="AD42:AF43"/>
    <mergeCell ref="AG42:AI43"/>
    <mergeCell ref="CG18:CJ18"/>
    <mergeCell ref="CG13:CR13"/>
    <mergeCell ref="CA17:CC17"/>
    <mergeCell ref="CD17:CF17"/>
    <mergeCell ref="CG17:CJ17"/>
    <mergeCell ref="CM17:CO17"/>
    <mergeCell ref="CP17:CR17"/>
    <mergeCell ref="AG23:AI23"/>
    <mergeCell ref="AG25:AI25"/>
    <mergeCell ref="AG27:AI27"/>
    <mergeCell ref="AG29:AI29"/>
    <mergeCell ref="AG31:AI31"/>
    <mergeCell ref="AD37:AF41"/>
    <mergeCell ref="AG33:AI33"/>
    <mergeCell ref="AG37:AI41"/>
    <mergeCell ref="AN16:AP16"/>
    <mergeCell ref="AQ14:AQ15"/>
    <mergeCell ref="AR14:AS15"/>
    <mergeCell ref="AT14:AV15"/>
    <mergeCell ref="AW13:AX15"/>
    <mergeCell ref="O10:T10"/>
    <mergeCell ref="BM21:BN21"/>
    <mergeCell ref="BO21:BP21"/>
    <mergeCell ref="BQ21:BS21"/>
    <mergeCell ref="BT21:BV21"/>
    <mergeCell ref="AJ13:AJ15"/>
    <mergeCell ref="AN13:AP15"/>
    <mergeCell ref="AK13:AM15"/>
    <mergeCell ref="CA16:CC16"/>
    <mergeCell ref="CD16:CF16"/>
    <mergeCell ref="CG16:CJ16"/>
    <mergeCell ref="CK16:CL16"/>
    <mergeCell ref="AQ13:AV13"/>
    <mergeCell ref="AW16:AX16"/>
    <mergeCell ref="AY16:BA16"/>
    <mergeCell ref="BB16:BD16"/>
    <mergeCell ref="BB13:BD15"/>
    <mergeCell ref="BE13:BE15"/>
    <mergeCell ref="BF13:BH15"/>
    <mergeCell ref="BI13:BL15"/>
    <mergeCell ref="BM14:BN15"/>
    <mergeCell ref="BO14:BP15"/>
    <mergeCell ref="BQ13:BS15"/>
    <mergeCell ref="BT13:BV15"/>
    <mergeCell ref="BW13:BY15"/>
    <mergeCell ref="AY13:BA15"/>
    <mergeCell ref="BZ13:BZ15"/>
    <mergeCell ref="CA13:CC15"/>
    <mergeCell ref="AK17:AM17"/>
    <mergeCell ref="AN17:AP17"/>
    <mergeCell ref="AR17:AS17"/>
    <mergeCell ref="AT17:AV17"/>
    <mergeCell ref="AW17:AX17"/>
    <mergeCell ref="CM16:CO16"/>
    <mergeCell ref="CP16:CR16"/>
    <mergeCell ref="CA18:CC18"/>
    <mergeCell ref="CM20:CO20"/>
    <mergeCell ref="CP20:CR20"/>
    <mergeCell ref="CS20:CT20"/>
    <mergeCell ref="CG19:CJ19"/>
    <mergeCell ref="CM19:CO19"/>
    <mergeCell ref="CP19:CR19"/>
    <mergeCell ref="BW17:BY17"/>
    <mergeCell ref="BF18:BH18"/>
    <mergeCell ref="BI18:BL18"/>
    <mergeCell ref="BM18:BN18"/>
    <mergeCell ref="BO18:BP18"/>
    <mergeCell ref="BQ18:BS18"/>
    <mergeCell ref="BT18:BV18"/>
    <mergeCell ref="BW18:BY18"/>
    <mergeCell ref="BF17:BH17"/>
    <mergeCell ref="BI17:BL17"/>
    <mergeCell ref="BM17:BN17"/>
    <mergeCell ref="BO17:BP17"/>
    <mergeCell ref="BF19:BH19"/>
    <mergeCell ref="BI19:BL19"/>
    <mergeCell ref="BM19:BN19"/>
    <mergeCell ref="BO19:BP19"/>
    <mergeCell ref="BQ19:BS19"/>
    <mergeCell ref="BT19:BV19"/>
    <mergeCell ref="BW19:BY19"/>
    <mergeCell ref="CA19:CC19"/>
    <mergeCell ref="CD19:CF19"/>
    <mergeCell ref="AY37:BA41"/>
    <mergeCell ref="AY35:BA35"/>
    <mergeCell ref="AY34:BA34"/>
    <mergeCell ref="AY33:BA33"/>
    <mergeCell ref="BF29:BH29"/>
    <mergeCell ref="BI29:BL29"/>
    <mergeCell ref="BM29:BN29"/>
    <mergeCell ref="BO29:BP29"/>
    <mergeCell ref="BQ29:BS29"/>
    <mergeCell ref="CA36:CC36"/>
    <mergeCell ref="CS19:CT19"/>
    <mergeCell ref="CD13:CF15"/>
    <mergeCell ref="CG14:CJ15"/>
    <mergeCell ref="CK14:CL15"/>
    <mergeCell ref="CA21:CC21"/>
    <mergeCell ref="CD21:CF21"/>
    <mergeCell ref="CA20:CC20"/>
    <mergeCell ref="CD20:CF20"/>
    <mergeCell ref="CG21:CJ21"/>
    <mergeCell ref="CM21:CO21"/>
    <mergeCell ref="CP21:CR21"/>
    <mergeCell ref="CS21:CT21"/>
    <mergeCell ref="CD18:CF18"/>
    <mergeCell ref="CM18:CO18"/>
    <mergeCell ref="CP18:CR18"/>
    <mergeCell ref="CS18:CT18"/>
    <mergeCell ref="CG20:CJ20"/>
    <mergeCell ref="CM14:CO15"/>
    <mergeCell ref="CP14:CR15"/>
    <mergeCell ref="CS13:CT15"/>
    <mergeCell ref="CS17:CT17"/>
    <mergeCell ref="CS16:CT16"/>
    <mergeCell ref="BB42:BD43"/>
    <mergeCell ref="BT37:BV41"/>
    <mergeCell ref="BW37:BY41"/>
    <mergeCell ref="BT42:BV43"/>
    <mergeCell ref="BW42:BY43"/>
    <mergeCell ref="CO37:CQ41"/>
    <mergeCell ref="CR37:CT41"/>
    <mergeCell ref="CO42:CQ43"/>
    <mergeCell ref="CR42:CT43"/>
    <mergeCell ref="BW23:BY23"/>
    <mergeCell ref="BF22:BH22"/>
    <mergeCell ref="BI22:BL22"/>
    <mergeCell ref="BM22:BN22"/>
    <mergeCell ref="BO22:BP22"/>
    <mergeCell ref="BQ22:BS22"/>
    <mergeCell ref="BT22:BV22"/>
    <mergeCell ref="CG36:CJ36"/>
    <mergeCell ref="CM36:CO36"/>
    <mergeCell ref="CP36:CR36"/>
    <mergeCell ref="CS36:CT36"/>
    <mergeCell ref="CD36:CF36"/>
    <mergeCell ref="BW22:BY22"/>
    <mergeCell ref="BF23:BH23"/>
    <mergeCell ref="BI23:BL23"/>
    <mergeCell ref="BM23:BN23"/>
    <mergeCell ref="BO23:BP23"/>
    <mergeCell ref="BQ23:BS23"/>
    <mergeCell ref="BT29:BV29"/>
    <mergeCell ref="BW29:BY29"/>
    <mergeCell ref="BF28:BH28"/>
    <mergeCell ref="BI28:BL28"/>
    <mergeCell ref="BM28:BN28"/>
    <mergeCell ref="DH41:DO41"/>
    <mergeCell ref="DH42:DO42"/>
    <mergeCell ref="DH43:DO43"/>
    <mergeCell ref="DH80:DO80"/>
    <mergeCell ref="DH81:DO81"/>
    <mergeCell ref="DH82:DO82"/>
    <mergeCell ref="DH119:DO119"/>
    <mergeCell ref="DH120:DO120"/>
    <mergeCell ref="DH121:DO121"/>
    <mergeCell ref="AJ40:AX40"/>
    <mergeCell ref="AJ41:AX41"/>
    <mergeCell ref="AJ42:AX42"/>
    <mergeCell ref="BE40:BS40"/>
    <mergeCell ref="BE41:BS41"/>
    <mergeCell ref="BE42:BS42"/>
    <mergeCell ref="BZ40:CN40"/>
    <mergeCell ref="BZ41:CN41"/>
    <mergeCell ref="BZ42:CN42"/>
    <mergeCell ref="AJ79:AX79"/>
    <mergeCell ref="AJ80:AX80"/>
    <mergeCell ref="AJ81:AX81"/>
    <mergeCell ref="AJ118:AX118"/>
    <mergeCell ref="AJ119:AX119"/>
    <mergeCell ref="AJ120:AX120"/>
    <mergeCell ref="BZ79:CN79"/>
    <mergeCell ref="BZ80:CN80"/>
    <mergeCell ref="BZ81:CN81"/>
    <mergeCell ref="BZ118:CN118"/>
    <mergeCell ref="BZ119:CN119"/>
    <mergeCell ref="BZ120:CN120"/>
    <mergeCell ref="BB37:BD41"/>
    <mergeCell ref="AY42:BA43"/>
    <mergeCell ref="AJ391:AX391"/>
    <mergeCell ref="AJ392:AX392"/>
    <mergeCell ref="AJ393:AX393"/>
    <mergeCell ref="BE79:BS79"/>
    <mergeCell ref="BE80:BS80"/>
    <mergeCell ref="BE81:BS81"/>
    <mergeCell ref="BE118:BS118"/>
    <mergeCell ref="BE119:BS119"/>
    <mergeCell ref="BE120:BS120"/>
    <mergeCell ref="BE157:BS157"/>
    <mergeCell ref="BE158:BS158"/>
    <mergeCell ref="BE159:BS159"/>
    <mergeCell ref="BE196:BS196"/>
    <mergeCell ref="BE197:BS197"/>
    <mergeCell ref="BE198:BS198"/>
    <mergeCell ref="BE235:BS235"/>
    <mergeCell ref="BE236:BS236"/>
    <mergeCell ref="BE237:BS237"/>
    <mergeCell ref="BE274:BS274"/>
    <mergeCell ref="BE275:BS275"/>
    <mergeCell ref="BE276:BS276"/>
    <mergeCell ref="BE313:BS313"/>
    <mergeCell ref="BE314:BS314"/>
    <mergeCell ref="BE315:BS315"/>
    <mergeCell ref="BE352:BS352"/>
    <mergeCell ref="BE353:BS353"/>
    <mergeCell ref="BE354:BS354"/>
    <mergeCell ref="BE391:BS391"/>
    <mergeCell ref="BE392:BS392"/>
    <mergeCell ref="BE393:BS393"/>
    <mergeCell ref="AJ88:AO88"/>
    <mergeCell ref="AP88:AX88"/>
    <mergeCell ref="BZ392:CN392"/>
    <mergeCell ref="BZ393:CN393"/>
    <mergeCell ref="BZ159:CN159"/>
    <mergeCell ref="BZ196:CN196"/>
    <mergeCell ref="BZ197:CN197"/>
    <mergeCell ref="BZ198:CN198"/>
    <mergeCell ref="BZ235:CN235"/>
    <mergeCell ref="BZ236:CN236"/>
    <mergeCell ref="BZ237:CN237"/>
    <mergeCell ref="BZ274:CN274"/>
    <mergeCell ref="BZ275:CN275"/>
    <mergeCell ref="BZ276:CN276"/>
    <mergeCell ref="BZ313:CN313"/>
    <mergeCell ref="BZ314:CN314"/>
    <mergeCell ref="BZ315:CN315"/>
    <mergeCell ref="BZ352:CN352"/>
    <mergeCell ref="BZ353:CN353"/>
    <mergeCell ref="BZ354:CN354"/>
    <mergeCell ref="BZ391:CN391"/>
    <mergeCell ref="CM173:CO173"/>
    <mergeCell ref="CG174:CJ174"/>
    <mergeCell ref="CM174:CO174"/>
    <mergeCell ref="CA175:CC175"/>
    <mergeCell ref="CD175:CF175"/>
    <mergeCell ref="CG175:CJ175"/>
    <mergeCell ref="CM175:CO175"/>
    <mergeCell ref="CD178:CF178"/>
    <mergeCell ref="CG178:CJ178"/>
    <mergeCell ref="CM178:CO178"/>
    <mergeCell ref="CM179:CO179"/>
    <mergeCell ref="CG180:CJ180"/>
    <mergeCell ref="CM180:CO180"/>
  </mergeCells>
  <conditionalFormatting sqref="CU17:DO36">
    <cfRule type="cellIs" dxfId="9" priority="10" operator="equal">
      <formula>0</formula>
    </cfRule>
  </conditionalFormatting>
  <conditionalFormatting sqref="CU56:DO75">
    <cfRule type="cellIs" dxfId="8" priority="9" operator="equal">
      <formula>0</formula>
    </cfRule>
  </conditionalFormatting>
  <conditionalFormatting sqref="CU95:DO114">
    <cfRule type="cellIs" dxfId="7" priority="8" operator="equal">
      <formula>0</formula>
    </cfRule>
  </conditionalFormatting>
  <conditionalFormatting sqref="O5:CT394">
    <cfRule type="cellIs" dxfId="6" priority="7" operator="equal">
      <formula>0</formula>
    </cfRule>
  </conditionalFormatting>
  <conditionalFormatting sqref="O44:AI394">
    <cfRule type="expression" dxfId="5" priority="6">
      <formula>$F44=0</formula>
    </cfRule>
  </conditionalFormatting>
  <conditionalFormatting sqref="AJ44:BD394">
    <cfRule type="expression" dxfId="4" priority="5">
      <formula>$G44=0</formula>
    </cfRule>
  </conditionalFormatting>
  <conditionalFormatting sqref="BE44:BY394">
    <cfRule type="expression" dxfId="3" priority="4">
      <formula>$H44=0</formula>
    </cfRule>
  </conditionalFormatting>
  <conditionalFormatting sqref="BZ44:CT394">
    <cfRule type="expression" dxfId="2" priority="3">
      <formula>$I44=0</formula>
    </cfRule>
  </conditionalFormatting>
  <conditionalFormatting sqref="CU83:DO121">
    <cfRule type="expression" dxfId="1" priority="2">
      <formula>$DV$11&lt;=40</formula>
    </cfRule>
  </conditionalFormatting>
  <conditionalFormatting sqref="CU44:DO82">
    <cfRule type="expression" dxfId="0" priority="1">
      <formula>$DV$11&lt;=20</formula>
    </cfRule>
  </conditionalFormatting>
  <pageMargins left="0" right="0" top="0" bottom="0"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W25"/>
  <sheetViews>
    <sheetView view="pageBreakPreview" topLeftCell="M8" zoomScaleNormal="100" zoomScaleSheetLayoutView="100" workbookViewId="0">
      <selection activeCell="M25" sqref="M25:O25"/>
    </sheetView>
  </sheetViews>
  <sheetFormatPr defaultRowHeight="15" x14ac:dyDescent="0.25"/>
  <cols>
    <col min="1" max="1" width="4.7109375" style="4" hidden="1" customWidth="1"/>
    <col min="2" max="2" width="17.140625" style="4" hidden="1" customWidth="1"/>
    <col min="3" max="12" width="4.7109375" style="4" hidden="1" customWidth="1"/>
    <col min="13" max="45" width="4.7109375" style="4" customWidth="1"/>
    <col min="46" max="49" width="4.7109375" style="4" hidden="1" customWidth="1"/>
    <col min="50" max="55" width="4.7109375" style="4" customWidth="1"/>
    <col min="56" max="16384" width="9.140625" style="4"/>
  </cols>
  <sheetData>
    <row r="1" spans="1:47" hidden="1" x14ac:dyDescent="0.25">
      <c r="A1" s="4" t="s">
        <v>62</v>
      </c>
      <c r="AU1" s="4" t="s">
        <v>389</v>
      </c>
    </row>
    <row r="2" spans="1:47" ht="43.5" customHeight="1" x14ac:dyDescent="0.25">
      <c r="A2" s="4" t="s">
        <v>63</v>
      </c>
      <c r="M2" s="297" t="s">
        <v>172</v>
      </c>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U2" s="4" t="s">
        <v>390</v>
      </c>
    </row>
    <row r="3" spans="1:47" ht="6.95" customHeight="1" thickBot="1" x14ac:dyDescent="0.3">
      <c r="A3" s="4" t="s">
        <v>55</v>
      </c>
      <c r="B3" s="4" t="e">
        <f ca="1">OFFSET($A$4:$A$21,,,COUNTIF($B$4:$B$21,"&gt;=1"))</f>
        <v>#REF!</v>
      </c>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row>
    <row r="4" spans="1:47" ht="24.95" customHeight="1" thickBot="1" x14ac:dyDescent="0.3">
      <c r="A4" s="4" t="str">
        <f>IFERROR(IF(M17&gt;=1,N17,""),"")</f>
        <v/>
      </c>
      <c r="B4" s="4">
        <f>IFERROR(IF(LEN(A4)&gt;=2,1,0),0)</f>
        <v>0</v>
      </c>
      <c r="M4" s="302" t="s">
        <v>0</v>
      </c>
      <c r="N4" s="303"/>
      <c r="O4" s="303"/>
      <c r="P4" s="303"/>
      <c r="Q4" s="303"/>
      <c r="R4" s="303"/>
      <c r="S4" s="300"/>
      <c r="T4" s="300"/>
      <c r="U4" s="300"/>
      <c r="V4" s="300"/>
      <c r="W4" s="300"/>
      <c r="X4" s="301"/>
      <c r="Y4" s="302" t="s">
        <v>6</v>
      </c>
      <c r="Z4" s="303"/>
      <c r="AA4" s="300"/>
      <c r="AB4" s="301"/>
      <c r="AC4" s="304" t="s">
        <v>1</v>
      </c>
      <c r="AD4" s="305"/>
      <c r="AE4" s="305"/>
      <c r="AF4" s="305"/>
      <c r="AG4" s="305"/>
      <c r="AH4" s="305"/>
      <c r="AI4" s="305"/>
      <c r="AJ4" s="284"/>
      <c r="AK4" s="284"/>
      <c r="AL4" s="284"/>
      <c r="AM4" s="284"/>
      <c r="AN4" s="284"/>
      <c r="AO4" s="285"/>
      <c r="AP4" s="304" t="s">
        <v>6</v>
      </c>
      <c r="AQ4" s="305"/>
      <c r="AR4" s="284"/>
      <c r="AS4" s="285"/>
    </row>
    <row r="5" spans="1:47" ht="6.95" customHeight="1" thickBot="1" x14ac:dyDescent="0.3">
      <c r="A5" s="4" t="str">
        <f>IFERROR(IF(X17&gt;=1,Y17,""),"")</f>
        <v/>
      </c>
      <c r="B5" s="4">
        <f t="shared" ref="B5:B16" si="0">IFERROR(IF(LEN(A5)&gt;=2,1,0),0)</f>
        <v>0</v>
      </c>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row>
    <row r="6" spans="1:47" ht="24.95" customHeight="1" thickBot="1" x14ac:dyDescent="0.3">
      <c r="A6" s="4" t="str">
        <f>IFERROR(IF(AI17&gt;=1,AJ17,""),"")</f>
        <v/>
      </c>
      <c r="B6" s="4">
        <f t="shared" si="0"/>
        <v>0</v>
      </c>
      <c r="M6" s="298" t="s">
        <v>2</v>
      </c>
      <c r="N6" s="299"/>
      <c r="O6" s="306"/>
      <c r="P6" s="306"/>
      <c r="Q6" s="306"/>
      <c r="R6" s="307"/>
      <c r="S6" s="308" t="s">
        <v>3</v>
      </c>
      <c r="T6" s="309"/>
      <c r="U6" s="310"/>
      <c r="V6" s="310"/>
      <c r="W6" s="310"/>
      <c r="X6" s="310"/>
      <c r="Y6" s="311"/>
      <c r="Z6" s="224" t="s">
        <v>4</v>
      </c>
      <c r="AA6" s="225"/>
      <c r="AB6" s="312"/>
      <c r="AC6" s="312"/>
      <c r="AD6" s="312"/>
      <c r="AE6" s="312"/>
      <c r="AF6" s="313"/>
      <c r="AG6" s="314" t="s">
        <v>5</v>
      </c>
      <c r="AH6" s="315"/>
      <c r="AI6" s="316"/>
      <c r="AJ6" s="316"/>
      <c r="AK6" s="316"/>
      <c r="AL6" s="316"/>
      <c r="AM6" s="317"/>
      <c r="AN6" s="286" t="s">
        <v>56</v>
      </c>
      <c r="AO6" s="287"/>
      <c r="AP6" s="287"/>
      <c r="AQ6" s="288"/>
      <c r="AR6" s="288"/>
      <c r="AS6" s="289"/>
    </row>
    <row r="7" spans="1:47" ht="6.95" customHeight="1" thickBot="1" x14ac:dyDescent="0.3">
      <c r="A7" s="4" t="str">
        <f>IFERROR(IF(M18&gt;=1,N18,""),"")</f>
        <v/>
      </c>
      <c r="B7" s="4">
        <f t="shared" si="0"/>
        <v>0</v>
      </c>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row>
    <row r="8" spans="1:47" ht="24.95" customHeight="1" thickBot="1" x14ac:dyDescent="0.3">
      <c r="A8" s="4" t="str">
        <f>IFERROR(IF(X18&gt;=1,Y18,""),"")</f>
        <v/>
      </c>
      <c r="B8" s="4">
        <f t="shared" si="0"/>
        <v>0</v>
      </c>
      <c r="M8" s="266" t="s">
        <v>57</v>
      </c>
      <c r="N8" s="267"/>
      <c r="O8" s="267"/>
      <c r="P8" s="267"/>
      <c r="Q8" s="272"/>
      <c r="R8" s="272"/>
      <c r="S8" s="272"/>
      <c r="T8" s="272"/>
      <c r="U8" s="273"/>
      <c r="V8" s="274" t="s">
        <v>58</v>
      </c>
      <c r="W8" s="275"/>
      <c r="X8" s="276"/>
      <c r="Y8" s="276"/>
      <c r="Z8" s="276"/>
      <c r="AA8" s="276"/>
      <c r="AB8" s="277"/>
      <c r="AC8" s="270" t="s">
        <v>7</v>
      </c>
      <c r="AD8" s="271"/>
      <c r="AE8" s="271"/>
      <c r="AF8" s="271"/>
      <c r="AG8" s="292"/>
      <c r="AH8" s="292"/>
      <c r="AI8" s="292"/>
      <c r="AJ8" s="292"/>
      <c r="AK8" s="293"/>
      <c r="AL8" s="290" t="s">
        <v>8</v>
      </c>
      <c r="AM8" s="291"/>
      <c r="AN8" s="291"/>
      <c r="AO8" s="294"/>
      <c r="AP8" s="294"/>
      <c r="AQ8" s="294"/>
      <c r="AR8" s="294"/>
      <c r="AS8" s="295"/>
    </row>
    <row r="9" spans="1:47" ht="6.95" customHeight="1" thickBot="1" x14ac:dyDescent="0.3">
      <c r="A9" s="4" t="str">
        <f>IFERROR(IF(AI18&gt;=1,AJ18,""),"")</f>
        <v/>
      </c>
      <c r="B9" s="4">
        <f t="shared" si="0"/>
        <v>0</v>
      </c>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row>
    <row r="10" spans="1:47" ht="24.95" customHeight="1" thickBot="1" x14ac:dyDescent="0.3">
      <c r="A10" s="4" t="str">
        <f>IFERROR(IF(M19&gt;=1,N19,""),"")</f>
        <v/>
      </c>
      <c r="B10" s="4">
        <f t="shared" si="0"/>
        <v>0</v>
      </c>
      <c r="M10" s="268" t="s">
        <v>9</v>
      </c>
      <c r="N10" s="269"/>
      <c r="O10" s="269"/>
      <c r="P10" s="269"/>
      <c r="Q10" s="278"/>
      <c r="R10" s="278"/>
      <c r="S10" s="279"/>
      <c r="T10" s="280" t="s">
        <v>10</v>
      </c>
      <c r="U10" s="281"/>
      <c r="V10" s="281"/>
      <c r="W10" s="281"/>
      <c r="X10" s="281"/>
      <c r="Y10" s="281"/>
      <c r="Z10" s="282"/>
      <c r="AA10" s="282"/>
      <c r="AB10" s="282"/>
      <c r="AC10" s="282"/>
      <c r="AD10" s="282"/>
      <c r="AE10" s="282"/>
      <c r="AF10" s="282"/>
      <c r="AG10" s="282"/>
      <c r="AH10" s="282"/>
      <c r="AI10" s="282"/>
      <c r="AJ10" s="282"/>
      <c r="AK10" s="282"/>
      <c r="AL10" s="282"/>
      <c r="AM10" s="282"/>
      <c r="AN10" s="282"/>
      <c r="AO10" s="282"/>
      <c r="AP10" s="282"/>
      <c r="AQ10" s="282"/>
      <c r="AR10" s="282"/>
      <c r="AS10" s="283"/>
    </row>
    <row r="11" spans="1:47" ht="6.95" customHeight="1" thickBot="1" x14ac:dyDescent="0.3">
      <c r="A11" s="4" t="str">
        <f>IFERROR(IF(X19&gt;=1,Y19,""),"")</f>
        <v/>
      </c>
      <c r="B11" s="4">
        <f t="shared" si="0"/>
        <v>0</v>
      </c>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row>
    <row r="12" spans="1:47" ht="24.95" customHeight="1" thickBot="1" x14ac:dyDescent="0.3">
      <c r="A12" s="4" t="str">
        <f>IFERROR(IF(AI19&gt;=1,AJ19,""),"")</f>
        <v/>
      </c>
      <c r="B12" s="4">
        <f t="shared" si="0"/>
        <v>0</v>
      </c>
      <c r="M12" s="245" t="s">
        <v>11</v>
      </c>
      <c r="N12" s="246"/>
      <c r="O12" s="246"/>
      <c r="P12" s="246"/>
      <c r="Q12" s="246"/>
      <c r="R12" s="246"/>
      <c r="S12" s="246"/>
      <c r="T12" s="246"/>
      <c r="U12" s="247"/>
      <c r="V12" s="247"/>
      <c r="W12" s="247"/>
      <c r="X12" s="247"/>
      <c r="Y12" s="247"/>
      <c r="Z12" s="247"/>
      <c r="AA12" s="247"/>
      <c r="AB12" s="247"/>
      <c r="AC12" s="247"/>
      <c r="AD12" s="247"/>
      <c r="AE12" s="247"/>
      <c r="AF12" s="247"/>
      <c r="AG12" s="247"/>
      <c r="AH12" s="248"/>
      <c r="AI12" s="249" t="s">
        <v>12</v>
      </c>
      <c r="AJ12" s="250"/>
      <c r="AK12" s="250"/>
      <c r="AL12" s="251"/>
      <c r="AM12" s="251"/>
      <c r="AN12" s="251"/>
      <c r="AO12" s="251"/>
      <c r="AP12" s="251"/>
      <c r="AQ12" s="251"/>
      <c r="AR12" s="251"/>
      <c r="AS12" s="252"/>
    </row>
    <row r="13" spans="1:47" ht="6.95" customHeight="1" thickBot="1" x14ac:dyDescent="0.3">
      <c r="A13" s="4" t="str">
        <f>IFERROR(IF(M20&gt;=1,N20,""),"")</f>
        <v/>
      </c>
      <c r="B13" s="4">
        <f t="shared" si="0"/>
        <v>0</v>
      </c>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row>
    <row r="14" spans="1:47" ht="24.95" customHeight="1" thickBot="1" x14ac:dyDescent="0.3">
      <c r="A14" s="4" t="str">
        <f>IFERROR(IF(X20&gt;=1,Y20,""),"")</f>
        <v/>
      </c>
      <c r="B14" s="4">
        <f t="shared" si="0"/>
        <v>0</v>
      </c>
      <c r="M14" s="253" t="s">
        <v>13</v>
      </c>
      <c r="N14" s="254"/>
      <c r="O14" s="254"/>
      <c r="P14" s="255"/>
      <c r="Q14" s="255"/>
      <c r="R14" s="255"/>
      <c r="S14" s="255"/>
      <c r="T14" s="255"/>
      <c r="U14" s="255"/>
      <c r="V14" s="255"/>
      <c r="W14" s="255"/>
      <c r="X14" s="255"/>
      <c r="Y14" s="255"/>
      <c r="Z14" s="255"/>
      <c r="AA14" s="255"/>
      <c r="AB14" s="255"/>
      <c r="AC14" s="255"/>
      <c r="AD14" s="255"/>
      <c r="AE14" s="255"/>
      <c r="AF14" s="255"/>
      <c r="AG14" s="255"/>
      <c r="AH14" s="256"/>
      <c r="AI14" s="257" t="s">
        <v>14</v>
      </c>
      <c r="AJ14" s="258"/>
      <c r="AK14" s="258"/>
      <c r="AL14" s="258"/>
      <c r="AM14" s="259"/>
      <c r="AN14" s="259"/>
      <c r="AO14" s="259"/>
      <c r="AP14" s="259"/>
      <c r="AQ14" s="259"/>
      <c r="AR14" s="259"/>
      <c r="AS14" s="260"/>
    </row>
    <row r="15" spans="1:47" ht="6.95" customHeight="1" x14ac:dyDescent="0.25">
      <c r="A15" s="4" t="str">
        <f>IFERROR(IF(AI20&gt;=1,AJ20,""),"")</f>
        <v/>
      </c>
      <c r="B15" s="4">
        <f t="shared" si="0"/>
        <v>0</v>
      </c>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row>
    <row r="16" spans="1:47" ht="32.25" customHeight="1" x14ac:dyDescent="0.25">
      <c r="A16" s="4" t="str">
        <f>IFERROR(IF(M19&gt;=1,N19,""),"")</f>
        <v/>
      </c>
      <c r="B16" s="4">
        <f t="shared" si="0"/>
        <v>0</v>
      </c>
      <c r="M16" s="264" t="s">
        <v>28</v>
      </c>
      <c r="N16" s="264"/>
      <c r="O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4"/>
      <c r="AL16" s="264"/>
      <c r="AM16" s="264"/>
      <c r="AN16" s="264"/>
      <c r="AO16" s="264"/>
      <c r="AP16" s="264"/>
      <c r="AQ16" s="264"/>
      <c r="AR16" s="264"/>
      <c r="AS16" s="264"/>
    </row>
    <row r="17" spans="1:45" ht="21.95" customHeight="1" x14ac:dyDescent="0.25">
      <c r="A17" s="4" t="str">
        <f>IFERROR(IF(X19&gt;=1,Y19,""),"")</f>
        <v/>
      </c>
      <c r="M17" s="226">
        <f>IF(LEN(N17)&gt;=2,1,0)</f>
        <v>0</v>
      </c>
      <c r="N17" s="265"/>
      <c r="O17" s="265"/>
      <c r="P17" s="265"/>
      <c r="Q17" s="265"/>
      <c r="R17" s="265"/>
      <c r="S17" s="265"/>
      <c r="T17" s="265"/>
      <c r="U17" s="265"/>
      <c r="V17" s="265"/>
      <c r="W17" s="265"/>
      <c r="X17" s="227">
        <f>IF(LEN(Y17)&gt;=2,M17+1,0)</f>
        <v>0</v>
      </c>
      <c r="Y17" s="261"/>
      <c r="Z17" s="261"/>
      <c r="AA17" s="261"/>
      <c r="AB17" s="261"/>
      <c r="AC17" s="261"/>
      <c r="AD17" s="261"/>
      <c r="AE17" s="261"/>
      <c r="AF17" s="261"/>
      <c r="AG17" s="261"/>
      <c r="AH17" s="261"/>
      <c r="AI17" s="228">
        <f>IF(LEN(AJ17)&gt;=2,X17+1,0)</f>
        <v>0</v>
      </c>
      <c r="AJ17" s="262"/>
      <c r="AK17" s="262"/>
      <c r="AL17" s="262"/>
      <c r="AM17" s="262"/>
      <c r="AN17" s="262"/>
      <c r="AO17" s="262"/>
      <c r="AP17" s="262"/>
      <c r="AQ17" s="262"/>
      <c r="AR17" s="262"/>
      <c r="AS17" s="262"/>
    </row>
    <row r="18" spans="1:45" ht="21.95" customHeight="1" x14ac:dyDescent="0.25">
      <c r="A18" s="4" t="str">
        <f>IFERROR(IF(AI19&gt;=1,AJ19,""),"")</f>
        <v/>
      </c>
      <c r="M18" s="229">
        <f>IF(LEN(N18)&gt;=2,AI17+1,0)</f>
        <v>0</v>
      </c>
      <c r="N18" s="263"/>
      <c r="O18" s="263"/>
      <c r="P18" s="263"/>
      <c r="Q18" s="263"/>
      <c r="R18" s="263"/>
      <c r="S18" s="263"/>
      <c r="T18" s="263"/>
      <c r="U18" s="263"/>
      <c r="V18" s="263"/>
      <c r="W18" s="263"/>
      <c r="X18" s="226">
        <f>IF(LEN(Y18)&gt;=2,M18+1,0)</f>
        <v>0</v>
      </c>
      <c r="Y18" s="265"/>
      <c r="Z18" s="265"/>
      <c r="AA18" s="265"/>
      <c r="AB18" s="265"/>
      <c r="AC18" s="265"/>
      <c r="AD18" s="265"/>
      <c r="AE18" s="265"/>
      <c r="AF18" s="265"/>
      <c r="AG18" s="265"/>
      <c r="AH18" s="265"/>
      <c r="AI18" s="227">
        <f>IF(LEN(AJ18)&gt;=2,X18+1,0)</f>
        <v>0</v>
      </c>
      <c r="AJ18" s="261"/>
      <c r="AK18" s="261"/>
      <c r="AL18" s="261"/>
      <c r="AM18" s="261"/>
      <c r="AN18" s="261"/>
      <c r="AO18" s="261"/>
      <c r="AP18" s="261"/>
      <c r="AQ18" s="261"/>
      <c r="AR18" s="261"/>
      <c r="AS18" s="261"/>
    </row>
    <row r="19" spans="1:45" ht="21.95" customHeight="1" x14ac:dyDescent="0.25">
      <c r="A19" s="4" t="str">
        <f>IFERROR(IF(M20&gt;=1,N20,""),"")</f>
        <v/>
      </c>
      <c r="M19" s="228">
        <f t="shared" ref="M19:M20" si="1">IF(LEN(N19)&gt;=2,AI18+1,0)</f>
        <v>0</v>
      </c>
      <c r="N19" s="262"/>
      <c r="O19" s="262"/>
      <c r="P19" s="262"/>
      <c r="Q19" s="262"/>
      <c r="R19" s="262"/>
      <c r="S19" s="262"/>
      <c r="T19" s="262"/>
      <c r="U19" s="262"/>
      <c r="V19" s="262"/>
      <c r="W19" s="262"/>
      <c r="X19" s="229">
        <f t="shared" ref="X19:X20" si="2">IF(LEN(Y19)&gt;=2,M19+1,0)</f>
        <v>0</v>
      </c>
      <c r="Y19" s="263"/>
      <c r="Z19" s="263"/>
      <c r="AA19" s="263"/>
      <c r="AB19" s="263"/>
      <c r="AC19" s="263"/>
      <c r="AD19" s="263"/>
      <c r="AE19" s="263"/>
      <c r="AF19" s="263"/>
      <c r="AG19" s="263"/>
      <c r="AH19" s="263"/>
      <c r="AI19" s="226">
        <f t="shared" ref="AI19:AI20" si="3">IF(LEN(AJ19)&gt;=2,X19+1,0)</f>
        <v>0</v>
      </c>
      <c r="AJ19" s="265"/>
      <c r="AK19" s="265"/>
      <c r="AL19" s="265"/>
      <c r="AM19" s="265"/>
      <c r="AN19" s="265"/>
      <c r="AO19" s="265"/>
      <c r="AP19" s="265"/>
      <c r="AQ19" s="265"/>
      <c r="AR19" s="265"/>
      <c r="AS19" s="265"/>
    </row>
    <row r="20" spans="1:45" ht="21.95" customHeight="1" x14ac:dyDescent="0.25">
      <c r="A20" s="4" t="str">
        <f>IFERROR(IF(X20&gt;=1,Y20,""),"")</f>
        <v/>
      </c>
      <c r="M20" s="227">
        <f t="shared" si="1"/>
        <v>0</v>
      </c>
      <c r="N20" s="261"/>
      <c r="O20" s="261"/>
      <c r="P20" s="261"/>
      <c r="Q20" s="261"/>
      <c r="R20" s="261"/>
      <c r="S20" s="261"/>
      <c r="T20" s="261"/>
      <c r="U20" s="261"/>
      <c r="V20" s="261"/>
      <c r="W20" s="261"/>
      <c r="X20" s="228">
        <f t="shared" si="2"/>
        <v>0</v>
      </c>
      <c r="Y20" s="262"/>
      <c r="Z20" s="262"/>
      <c r="AA20" s="262"/>
      <c r="AB20" s="262"/>
      <c r="AC20" s="262"/>
      <c r="AD20" s="262"/>
      <c r="AE20" s="262"/>
      <c r="AF20" s="262"/>
      <c r="AG20" s="262"/>
      <c r="AH20" s="262"/>
      <c r="AI20" s="229">
        <f t="shared" si="3"/>
        <v>0</v>
      </c>
      <c r="AJ20" s="263"/>
      <c r="AK20" s="263"/>
      <c r="AL20" s="263"/>
      <c r="AM20" s="263"/>
      <c r="AN20" s="263"/>
      <c r="AO20" s="263"/>
      <c r="AP20" s="263"/>
      <c r="AQ20" s="263"/>
      <c r="AR20" s="263"/>
      <c r="AS20" s="263"/>
    </row>
    <row r="21" spans="1:45" ht="5.0999999999999996" customHeight="1" x14ac:dyDescent="0.25">
      <c r="A21" s="4" t="str">
        <f>IFERROR(IF(AI20&gt;=1,AJ20,""),"")</f>
        <v/>
      </c>
      <c r="B21" s="4">
        <f t="shared" ref="B21" si="4">IFERROR(IF(LEN(A21)&gt;=2,1,0),0)</f>
        <v>0</v>
      </c>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c r="AP21" s="230"/>
      <c r="AQ21" s="230"/>
      <c r="AR21" s="230"/>
      <c r="AS21" s="230"/>
    </row>
    <row r="22" spans="1:45" ht="23.25" x14ac:dyDescent="0.35">
      <c r="M22" s="296" t="s">
        <v>190</v>
      </c>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row>
    <row r="23" spans="1:45" ht="24.95" customHeight="1" x14ac:dyDescent="0.25">
      <c r="M23" s="318" t="s">
        <v>414</v>
      </c>
      <c r="N23" s="318"/>
      <c r="O23" s="318"/>
      <c r="P23" s="318"/>
      <c r="Q23" s="318"/>
      <c r="R23" s="318"/>
      <c r="S23" s="318"/>
      <c r="T23" s="318"/>
      <c r="U23" s="318"/>
      <c r="V23" s="318"/>
      <c r="W23" s="318"/>
      <c r="X23" s="318"/>
      <c r="Y23" s="319" t="s">
        <v>415</v>
      </c>
      <c r="Z23" s="319"/>
      <c r="AA23" s="319"/>
      <c r="AB23" s="319"/>
      <c r="AC23" s="319"/>
      <c r="AD23" s="319"/>
      <c r="AE23" s="319"/>
      <c r="AF23" s="319"/>
      <c r="AG23" s="320" t="s">
        <v>416</v>
      </c>
      <c r="AH23" s="320"/>
      <c r="AI23" s="320"/>
      <c r="AJ23" s="320"/>
      <c r="AK23" s="320"/>
      <c r="AL23" s="320"/>
      <c r="AM23" s="320"/>
      <c r="AN23" s="320"/>
      <c r="AO23" s="320"/>
      <c r="AP23" s="320"/>
      <c r="AQ23" s="320"/>
      <c r="AR23" s="320"/>
      <c r="AS23" s="320"/>
    </row>
    <row r="24" spans="1:45" ht="24.95" customHeight="1" x14ac:dyDescent="0.25">
      <c r="M24" s="321" t="s">
        <v>62</v>
      </c>
      <c r="N24" s="321"/>
      <c r="O24" s="321"/>
      <c r="P24" s="321" t="s">
        <v>63</v>
      </c>
      <c r="Q24" s="321"/>
      <c r="R24" s="321"/>
      <c r="S24" s="321" t="s">
        <v>55</v>
      </c>
      <c r="T24" s="321"/>
      <c r="U24" s="321"/>
      <c r="V24" s="321" t="s">
        <v>417</v>
      </c>
      <c r="W24" s="321"/>
      <c r="X24" s="321"/>
      <c r="Y24" s="323" t="s">
        <v>62</v>
      </c>
      <c r="Z24" s="323"/>
      <c r="AA24" s="323" t="s">
        <v>63</v>
      </c>
      <c r="AB24" s="323"/>
      <c r="AC24" s="323" t="s">
        <v>55</v>
      </c>
      <c r="AD24" s="323"/>
      <c r="AE24" s="323" t="s">
        <v>417</v>
      </c>
      <c r="AF24" s="323"/>
      <c r="AG24" s="322" t="s">
        <v>62</v>
      </c>
      <c r="AH24" s="322"/>
      <c r="AI24" s="322"/>
      <c r="AJ24" s="322" t="s">
        <v>63</v>
      </c>
      <c r="AK24" s="322"/>
      <c r="AL24" s="322"/>
      <c r="AM24" s="322" t="s">
        <v>55</v>
      </c>
      <c r="AN24" s="322"/>
      <c r="AO24" s="322"/>
      <c r="AP24" s="322" t="s">
        <v>417</v>
      </c>
      <c r="AQ24" s="322"/>
      <c r="AR24" s="322"/>
      <c r="AS24" s="322"/>
    </row>
    <row r="25" spans="1:45" ht="24.95" customHeight="1" x14ac:dyDescent="0.25">
      <c r="M25" s="324">
        <f>COUNTIFS('M. SUCHI'!$E$5:$E$2504,"&gt;=1",'M. SUCHI'!$K$5:$K$2504,M24)</f>
        <v>0</v>
      </c>
      <c r="N25" s="324"/>
      <c r="O25" s="324"/>
      <c r="P25" s="324">
        <f>COUNTIFS('M. SUCHI'!$E$5:$E$2504,"&gt;=1",'M. SUCHI'!$K$5:$K$2504,P24)</f>
        <v>0</v>
      </c>
      <c r="Q25" s="324"/>
      <c r="R25" s="324"/>
      <c r="S25" s="324">
        <f>COUNTIFS('M. SUCHI'!$E$5:$E$2504,"&gt;=1",'M. SUCHI'!$K$5:$K$2504,S24)</f>
        <v>0</v>
      </c>
      <c r="T25" s="324"/>
      <c r="U25" s="324"/>
      <c r="V25" s="325">
        <f>M25+P25+S25</f>
        <v>0</v>
      </c>
      <c r="W25" s="325"/>
      <c r="X25" s="325"/>
      <c r="Y25" s="326">
        <f>COUNTIFS('M. SUCHI'!$E$5:$E$2504,"&gt;=1",'M. SUCHI'!$K$5:$K$2504,Y24,'M. SUCHI'!$Q$5:$Q$2504,"YES")</f>
        <v>0</v>
      </c>
      <c r="Z25" s="326"/>
      <c r="AA25" s="326">
        <f>COUNTIFS('M. SUCHI'!$E$5:$E$2504,"&gt;=1",'M. SUCHI'!$K$5:$K$2504,AA24,'M. SUCHI'!$Q$5:$Q$2504,"YES")</f>
        <v>0</v>
      </c>
      <c r="AB25" s="326"/>
      <c r="AC25" s="326">
        <f>COUNTIFS('M. SUCHI'!$E$5:$E$2504,"&gt;=1",'M. SUCHI'!$K$5:$K$2504,AC24,'M. SUCHI'!$Q$5:$Q$2504,"YES")</f>
        <v>0</v>
      </c>
      <c r="AD25" s="326"/>
      <c r="AE25" s="329">
        <f>Y25+AA25+AC25</f>
        <v>0</v>
      </c>
      <c r="AF25" s="329"/>
      <c r="AG25" s="327">
        <f>M25-Y25</f>
        <v>0</v>
      </c>
      <c r="AH25" s="327"/>
      <c r="AI25" s="327"/>
      <c r="AJ25" s="327">
        <f>P25-AA25</f>
        <v>0</v>
      </c>
      <c r="AK25" s="327"/>
      <c r="AL25" s="327"/>
      <c r="AM25" s="327">
        <f>S25-AC25</f>
        <v>0</v>
      </c>
      <c r="AN25" s="327"/>
      <c r="AO25" s="327"/>
      <c r="AP25" s="328">
        <f>AG25+AJ25+AM25</f>
        <v>0</v>
      </c>
      <c r="AQ25" s="328"/>
      <c r="AR25" s="328"/>
      <c r="AS25" s="328"/>
    </row>
  </sheetData>
  <sheetProtection password="CD8E" sheet="1" objects="1" scenarios="1"/>
  <mergeCells count="79">
    <mergeCell ref="AM25:AO25"/>
    <mergeCell ref="AP25:AS25"/>
    <mergeCell ref="AA25:AB25"/>
    <mergeCell ref="AC25:AD25"/>
    <mergeCell ref="AE25:AF25"/>
    <mergeCell ref="AG25:AI25"/>
    <mergeCell ref="AJ25:AL25"/>
    <mergeCell ref="M25:O25"/>
    <mergeCell ref="P25:R25"/>
    <mergeCell ref="S25:U25"/>
    <mergeCell ref="V25:X25"/>
    <mergeCell ref="Y25:Z25"/>
    <mergeCell ref="M23:X23"/>
    <mergeCell ref="Y23:AF23"/>
    <mergeCell ref="AG23:AS23"/>
    <mergeCell ref="M24:O24"/>
    <mergeCell ref="P24:R24"/>
    <mergeCell ref="S24:U24"/>
    <mergeCell ref="V24:X24"/>
    <mergeCell ref="AG24:AI24"/>
    <mergeCell ref="AJ24:AL24"/>
    <mergeCell ref="AM24:AO24"/>
    <mergeCell ref="AP24:AS24"/>
    <mergeCell ref="Y24:Z24"/>
    <mergeCell ref="AA24:AB24"/>
    <mergeCell ref="AC24:AD24"/>
    <mergeCell ref="AE24:AF24"/>
    <mergeCell ref="M22:AS22"/>
    <mergeCell ref="M2:AS2"/>
    <mergeCell ref="M6:N6"/>
    <mergeCell ref="S4:X4"/>
    <mergeCell ref="Y4:Z4"/>
    <mergeCell ref="M4:R4"/>
    <mergeCell ref="AC4:AI4"/>
    <mergeCell ref="AA4:AB4"/>
    <mergeCell ref="O6:R6"/>
    <mergeCell ref="S6:T6"/>
    <mergeCell ref="U6:Y6"/>
    <mergeCell ref="AB6:AF6"/>
    <mergeCell ref="AG6:AH6"/>
    <mergeCell ref="AI6:AM6"/>
    <mergeCell ref="AJ4:AO4"/>
    <mergeCell ref="AP4:AQ4"/>
    <mergeCell ref="AR4:AS4"/>
    <mergeCell ref="AN6:AP6"/>
    <mergeCell ref="AQ6:AS6"/>
    <mergeCell ref="AL8:AN8"/>
    <mergeCell ref="AG8:AK8"/>
    <mergeCell ref="AO8:AS8"/>
    <mergeCell ref="M8:P8"/>
    <mergeCell ref="M10:P10"/>
    <mergeCell ref="AC8:AF8"/>
    <mergeCell ref="Q8:U8"/>
    <mergeCell ref="V8:W8"/>
    <mergeCell ref="X8:AB8"/>
    <mergeCell ref="Q10:S10"/>
    <mergeCell ref="T10:Y10"/>
    <mergeCell ref="Z10:AS10"/>
    <mergeCell ref="N20:W20"/>
    <mergeCell ref="Y20:AH20"/>
    <mergeCell ref="AJ20:AS20"/>
    <mergeCell ref="M16:AS16"/>
    <mergeCell ref="N17:W17"/>
    <mergeCell ref="Y17:AH17"/>
    <mergeCell ref="AJ17:AS17"/>
    <mergeCell ref="N18:W18"/>
    <mergeCell ref="Y18:AH18"/>
    <mergeCell ref="AJ18:AS18"/>
    <mergeCell ref="N19:W19"/>
    <mergeCell ref="Y19:AH19"/>
    <mergeCell ref="AJ19:AS19"/>
    <mergeCell ref="M12:T12"/>
    <mergeCell ref="U12:AH12"/>
    <mergeCell ref="AI12:AK12"/>
    <mergeCell ref="AL12:AS12"/>
    <mergeCell ref="M14:O14"/>
    <mergeCell ref="P14:AH14"/>
    <mergeCell ref="AI14:AL14"/>
    <mergeCell ref="AM14:AS14"/>
  </mergeCells>
  <conditionalFormatting sqref="X17:AH20">
    <cfRule type="expression" dxfId="49" priority="4">
      <formula>$M17=0</formula>
    </cfRule>
  </conditionalFormatting>
  <conditionalFormatting sqref="AI17:AS20">
    <cfRule type="expression" dxfId="48" priority="3">
      <formula>$X17=0</formula>
    </cfRule>
  </conditionalFormatting>
  <conditionalFormatting sqref="M18:W20">
    <cfRule type="expression" dxfId="47" priority="2">
      <formula>$AI17=0</formula>
    </cfRule>
  </conditionalFormatting>
  <conditionalFormatting sqref="M25:AS25">
    <cfRule type="cellIs" dxfId="46" priority="1" operator="equal">
      <formula>0</formula>
    </cfRule>
  </conditionalFormatting>
  <pageMargins left="0" right="0" top="0" bottom="0" header="0" footer="0"/>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D1:Q2504"/>
  <sheetViews>
    <sheetView view="pageBreakPreview" topLeftCell="E3" zoomScaleNormal="100" zoomScaleSheetLayoutView="100" workbookViewId="0">
      <pane xSplit="6" ySplit="2" topLeftCell="K5" activePane="bottomRight" state="frozen"/>
      <selection activeCell="E3" sqref="E3"/>
      <selection pane="topRight" activeCell="K3" sqref="K3"/>
      <selection pane="bottomLeft" activeCell="E5" sqref="E5"/>
      <selection pane="bottomRight" activeCell="G10" sqref="G10"/>
    </sheetView>
  </sheetViews>
  <sheetFormatPr defaultRowHeight="15" x14ac:dyDescent="0.25"/>
  <cols>
    <col min="1" max="4" width="0" hidden="1" customWidth="1"/>
    <col min="5" max="5" width="7.42578125" customWidth="1"/>
    <col min="6" max="6" width="9.140625" customWidth="1"/>
    <col min="7" max="7" width="26" customWidth="1"/>
    <col min="8" max="8" width="7" customWidth="1"/>
    <col min="9" max="10" width="18.7109375" customWidth="1"/>
    <col min="11" max="11" width="7.28515625" customWidth="1"/>
    <col min="12" max="12" width="13.7109375" customWidth="1"/>
    <col min="13" max="13" width="6" customWidth="1"/>
    <col min="14" max="14" width="20.7109375" customWidth="1"/>
    <col min="15" max="15" width="16.7109375" customWidth="1"/>
    <col min="16" max="16" width="13.7109375" customWidth="1"/>
    <col min="17" max="17" width="7.42578125" customWidth="1"/>
  </cols>
  <sheetData>
    <row r="1" spans="4:17" hidden="1" x14ac:dyDescent="0.25">
      <c r="Q1" t="s">
        <v>321</v>
      </c>
    </row>
    <row r="2" spans="4:17" hidden="1" x14ac:dyDescent="0.25"/>
    <row r="3" spans="4:17" ht="17.25" customHeight="1" x14ac:dyDescent="0.25">
      <c r="E3" s="330" t="s">
        <v>407</v>
      </c>
      <c r="F3" s="330"/>
      <c r="G3" s="330"/>
      <c r="H3" s="330"/>
      <c r="I3" s="330"/>
      <c r="J3" s="330"/>
      <c r="K3" s="330"/>
      <c r="L3" s="330"/>
      <c r="M3" s="330"/>
      <c r="N3" s="330"/>
      <c r="O3" s="330"/>
      <c r="P3" s="330"/>
      <c r="Q3" s="330"/>
    </row>
    <row r="4" spans="4:17" ht="29.25" customHeight="1" x14ac:dyDescent="0.25">
      <c r="E4" s="1" t="s">
        <v>15</v>
      </c>
      <c r="F4" s="2" t="s">
        <v>189</v>
      </c>
      <c r="G4" s="1" t="s">
        <v>18</v>
      </c>
      <c r="H4" s="1" t="s">
        <v>19</v>
      </c>
      <c r="I4" s="1" t="s">
        <v>16</v>
      </c>
      <c r="J4" s="1" t="s">
        <v>17</v>
      </c>
      <c r="K4" s="1" t="s">
        <v>20</v>
      </c>
      <c r="L4" s="1" t="s">
        <v>21</v>
      </c>
      <c r="M4" s="1" t="s">
        <v>22</v>
      </c>
      <c r="N4" s="1" t="s">
        <v>23</v>
      </c>
      <c r="O4" s="1" t="s">
        <v>24</v>
      </c>
      <c r="P4" s="1" t="s">
        <v>25</v>
      </c>
      <c r="Q4" s="147" t="s">
        <v>387</v>
      </c>
    </row>
    <row r="5" spans="4:17" ht="18" customHeight="1" x14ac:dyDescent="0.25">
      <c r="D5">
        <f>IF(E5&gt;=1,(IF(LEN(Q5)&gt;=2,(IF(Q5=$Q$1,1,0)),0)),0)</f>
        <v>0</v>
      </c>
      <c r="E5" s="185"/>
      <c r="F5" s="185"/>
      <c r="G5" s="186"/>
      <c r="H5" s="187"/>
      <c r="I5" s="186"/>
      <c r="J5" s="186"/>
      <c r="K5" s="187"/>
      <c r="L5" s="188"/>
      <c r="M5" s="187"/>
      <c r="N5" s="189"/>
      <c r="O5" s="189"/>
      <c r="P5" s="189"/>
      <c r="Q5" s="190"/>
    </row>
    <row r="6" spans="4:17" ht="18" customHeight="1" x14ac:dyDescent="0.25">
      <c r="D6">
        <f t="shared" ref="D6:D69" si="0">IF(E6&gt;=1,(IF(LEN(I6)&gt;=2,(IF(LEN(K6)&gt;=1,(IF(M6&gt;=18,1,0)),0)),0)),0)</f>
        <v>0</v>
      </c>
      <c r="E6" s="191"/>
      <c r="F6" s="191"/>
      <c r="G6" s="176"/>
      <c r="H6" s="177"/>
      <c r="I6" s="176"/>
      <c r="J6" s="176"/>
      <c r="K6" s="177"/>
      <c r="L6" s="178"/>
      <c r="M6" s="177"/>
      <c r="N6" s="182"/>
      <c r="O6" s="182"/>
      <c r="P6" s="182"/>
      <c r="Q6" s="192"/>
    </row>
    <row r="7" spans="4:17" ht="18" customHeight="1" x14ac:dyDescent="0.25">
      <c r="D7">
        <f t="shared" si="0"/>
        <v>0</v>
      </c>
      <c r="E7" s="191"/>
      <c r="F7" s="191"/>
      <c r="G7" s="176"/>
      <c r="H7" s="177"/>
      <c r="I7" s="176"/>
      <c r="J7" s="176"/>
      <c r="K7" s="177"/>
      <c r="L7" s="178"/>
      <c r="M7" s="177"/>
      <c r="N7" s="182"/>
      <c r="O7" s="182"/>
      <c r="P7" s="182"/>
      <c r="Q7" s="192"/>
    </row>
    <row r="8" spans="4:17" ht="18" customHeight="1" x14ac:dyDescent="0.25">
      <c r="D8">
        <f t="shared" si="0"/>
        <v>0</v>
      </c>
      <c r="E8" s="191"/>
      <c r="F8" s="191"/>
      <c r="G8" s="176"/>
      <c r="H8" s="177"/>
      <c r="I8" s="176"/>
      <c r="J8" s="176"/>
      <c r="K8" s="177"/>
      <c r="L8" s="178"/>
      <c r="M8" s="177"/>
      <c r="N8" s="182"/>
      <c r="O8" s="182"/>
      <c r="P8" s="182"/>
      <c r="Q8" s="192"/>
    </row>
    <row r="9" spans="4:17" ht="18" customHeight="1" x14ac:dyDescent="0.25">
      <c r="D9">
        <f t="shared" si="0"/>
        <v>0</v>
      </c>
      <c r="E9" s="191"/>
      <c r="F9" s="191"/>
      <c r="G9" s="176"/>
      <c r="H9" s="177"/>
      <c r="I9" s="176"/>
      <c r="J9" s="176"/>
      <c r="K9" s="177"/>
      <c r="L9" s="178"/>
      <c r="M9" s="177"/>
      <c r="N9" s="182"/>
      <c r="O9" s="182"/>
      <c r="P9" s="182"/>
      <c r="Q9" s="192"/>
    </row>
    <row r="10" spans="4:17" ht="18" customHeight="1" x14ac:dyDescent="0.25">
      <c r="D10">
        <f t="shared" si="0"/>
        <v>0</v>
      </c>
      <c r="E10" s="191"/>
      <c r="F10" s="191"/>
      <c r="G10" s="176"/>
      <c r="H10" s="177"/>
      <c r="I10" s="176"/>
      <c r="J10" s="176"/>
      <c r="K10" s="177"/>
      <c r="L10" s="178"/>
      <c r="M10" s="177"/>
      <c r="N10" s="182"/>
      <c r="O10" s="182"/>
      <c r="P10" s="182"/>
      <c r="Q10" s="192"/>
    </row>
    <row r="11" spans="4:17" ht="18" customHeight="1" x14ac:dyDescent="0.25">
      <c r="D11">
        <f t="shared" si="0"/>
        <v>0</v>
      </c>
      <c r="E11" s="191"/>
      <c r="F11" s="191"/>
      <c r="G11" s="176"/>
      <c r="H11" s="177"/>
      <c r="I11" s="176"/>
      <c r="J11" s="176"/>
      <c r="K11" s="177"/>
      <c r="L11" s="178"/>
      <c r="M11" s="177"/>
      <c r="N11" s="182"/>
      <c r="O11" s="182"/>
      <c r="P11" s="182"/>
      <c r="Q11" s="192"/>
    </row>
    <row r="12" spans="4:17" ht="18" customHeight="1" x14ac:dyDescent="0.25">
      <c r="D12">
        <f t="shared" si="0"/>
        <v>0</v>
      </c>
      <c r="E12" s="191"/>
      <c r="F12" s="191"/>
      <c r="G12" s="176"/>
      <c r="H12" s="177"/>
      <c r="I12" s="176"/>
      <c r="J12" s="176"/>
      <c r="K12" s="177"/>
      <c r="L12" s="178"/>
      <c r="M12" s="177"/>
      <c r="N12" s="182"/>
      <c r="O12" s="182"/>
      <c r="P12" s="182"/>
      <c r="Q12" s="192"/>
    </row>
    <row r="13" spans="4:17" ht="18" customHeight="1" x14ac:dyDescent="0.25">
      <c r="D13">
        <f t="shared" si="0"/>
        <v>0</v>
      </c>
      <c r="E13" s="191"/>
      <c r="F13" s="191"/>
      <c r="G13" s="176"/>
      <c r="H13" s="177"/>
      <c r="I13" s="176"/>
      <c r="J13" s="176"/>
      <c r="K13" s="177"/>
      <c r="L13" s="178"/>
      <c r="M13" s="177"/>
      <c r="N13" s="182"/>
      <c r="O13" s="182"/>
      <c r="P13" s="182"/>
      <c r="Q13" s="192"/>
    </row>
    <row r="14" spans="4:17" ht="18" customHeight="1" x14ac:dyDescent="0.25">
      <c r="D14">
        <f t="shared" si="0"/>
        <v>0</v>
      </c>
      <c r="E14" s="191"/>
      <c r="F14" s="191"/>
      <c r="G14" s="176"/>
      <c r="H14" s="177"/>
      <c r="I14" s="176"/>
      <c r="J14" s="176"/>
      <c r="K14" s="177"/>
      <c r="L14" s="178"/>
      <c r="M14" s="177"/>
      <c r="N14" s="182"/>
      <c r="O14" s="182"/>
      <c r="P14" s="182"/>
      <c r="Q14" s="192"/>
    </row>
    <row r="15" spans="4:17" ht="18" customHeight="1" x14ac:dyDescent="0.25">
      <c r="D15">
        <f t="shared" si="0"/>
        <v>0</v>
      </c>
      <c r="E15" s="191"/>
      <c r="F15" s="191"/>
      <c r="G15" s="176"/>
      <c r="H15" s="177"/>
      <c r="I15" s="176"/>
      <c r="J15" s="176"/>
      <c r="K15" s="177"/>
      <c r="L15" s="178"/>
      <c r="M15" s="177"/>
      <c r="N15" s="182"/>
      <c r="O15" s="182"/>
      <c r="P15" s="182"/>
      <c r="Q15" s="192"/>
    </row>
    <row r="16" spans="4:17" ht="18" customHeight="1" x14ac:dyDescent="0.25">
      <c r="D16">
        <f t="shared" si="0"/>
        <v>0</v>
      </c>
      <c r="E16" s="191"/>
      <c r="F16" s="191"/>
      <c r="G16" s="176"/>
      <c r="H16" s="177"/>
      <c r="I16" s="176"/>
      <c r="J16" s="176"/>
      <c r="K16" s="177"/>
      <c r="L16" s="178"/>
      <c r="M16" s="177"/>
      <c r="N16" s="182"/>
      <c r="O16" s="182"/>
      <c r="P16" s="182"/>
      <c r="Q16" s="192"/>
    </row>
    <row r="17" spans="4:17" ht="18" customHeight="1" x14ac:dyDescent="0.25">
      <c r="D17">
        <f t="shared" si="0"/>
        <v>0</v>
      </c>
      <c r="E17" s="191"/>
      <c r="F17" s="191"/>
      <c r="G17" s="176"/>
      <c r="H17" s="177"/>
      <c r="I17" s="176"/>
      <c r="J17" s="176"/>
      <c r="K17" s="177"/>
      <c r="L17" s="178"/>
      <c r="M17" s="177"/>
      <c r="N17" s="182"/>
      <c r="O17" s="182"/>
      <c r="P17" s="182"/>
      <c r="Q17" s="192"/>
    </row>
    <row r="18" spans="4:17" ht="18" customHeight="1" x14ac:dyDescent="0.25">
      <c r="D18">
        <f t="shared" si="0"/>
        <v>0</v>
      </c>
      <c r="E18" s="191"/>
      <c r="F18" s="191"/>
      <c r="G18" s="176"/>
      <c r="H18" s="177"/>
      <c r="I18" s="176"/>
      <c r="J18" s="176"/>
      <c r="K18" s="177"/>
      <c r="L18" s="178"/>
      <c r="M18" s="177"/>
      <c r="N18" s="182"/>
      <c r="O18" s="182"/>
      <c r="P18" s="182"/>
      <c r="Q18" s="192"/>
    </row>
    <row r="19" spans="4:17" ht="18" customHeight="1" x14ac:dyDescent="0.25">
      <c r="D19">
        <f t="shared" si="0"/>
        <v>0</v>
      </c>
      <c r="E19" s="191"/>
      <c r="F19" s="191"/>
      <c r="G19" s="176"/>
      <c r="H19" s="177"/>
      <c r="I19" s="176"/>
      <c r="J19" s="176"/>
      <c r="K19" s="177"/>
      <c r="L19" s="178"/>
      <c r="M19" s="177"/>
      <c r="N19" s="182"/>
      <c r="O19" s="182"/>
      <c r="P19" s="182"/>
      <c r="Q19" s="192"/>
    </row>
    <row r="20" spans="4:17" ht="18" customHeight="1" x14ac:dyDescent="0.25">
      <c r="D20">
        <f t="shared" si="0"/>
        <v>0</v>
      </c>
      <c r="E20" s="191"/>
      <c r="F20" s="191"/>
      <c r="G20" s="176"/>
      <c r="H20" s="177"/>
      <c r="I20" s="176"/>
      <c r="J20" s="176"/>
      <c r="K20" s="177"/>
      <c r="L20" s="178"/>
      <c r="M20" s="177"/>
      <c r="N20" s="182"/>
      <c r="O20" s="182"/>
      <c r="P20" s="182"/>
      <c r="Q20" s="192"/>
    </row>
    <row r="21" spans="4:17" ht="18" customHeight="1" x14ac:dyDescent="0.25">
      <c r="D21">
        <f t="shared" si="0"/>
        <v>0</v>
      </c>
      <c r="E21" s="191"/>
      <c r="F21" s="191"/>
      <c r="G21" s="176"/>
      <c r="H21" s="177"/>
      <c r="I21" s="176"/>
      <c r="J21" s="176"/>
      <c r="K21" s="177"/>
      <c r="L21" s="178"/>
      <c r="M21" s="177"/>
      <c r="N21" s="182"/>
      <c r="O21" s="182"/>
      <c r="P21" s="182"/>
      <c r="Q21" s="192"/>
    </row>
    <row r="22" spans="4:17" ht="18" customHeight="1" x14ac:dyDescent="0.25">
      <c r="D22">
        <f t="shared" si="0"/>
        <v>0</v>
      </c>
      <c r="E22" s="191"/>
      <c r="F22" s="191"/>
      <c r="G22" s="176"/>
      <c r="H22" s="177"/>
      <c r="I22" s="176"/>
      <c r="J22" s="176"/>
      <c r="K22" s="177"/>
      <c r="L22" s="178"/>
      <c r="M22" s="177"/>
      <c r="N22" s="182"/>
      <c r="O22" s="182"/>
      <c r="P22" s="182"/>
      <c r="Q22" s="192"/>
    </row>
    <row r="23" spans="4:17" ht="18" customHeight="1" x14ac:dyDescent="0.25">
      <c r="D23">
        <f t="shared" si="0"/>
        <v>0</v>
      </c>
      <c r="E23" s="191"/>
      <c r="F23" s="191"/>
      <c r="G23" s="176"/>
      <c r="H23" s="177"/>
      <c r="I23" s="176"/>
      <c r="J23" s="176"/>
      <c r="K23" s="177"/>
      <c r="L23" s="178"/>
      <c r="M23" s="177"/>
      <c r="N23" s="182"/>
      <c r="O23" s="182"/>
      <c r="P23" s="182"/>
      <c r="Q23" s="192"/>
    </row>
    <row r="24" spans="4:17" ht="18" customHeight="1" x14ac:dyDescent="0.25">
      <c r="D24">
        <f t="shared" si="0"/>
        <v>0</v>
      </c>
      <c r="E24" s="191"/>
      <c r="F24" s="191"/>
      <c r="G24" s="176"/>
      <c r="H24" s="177"/>
      <c r="I24" s="176"/>
      <c r="J24" s="176"/>
      <c r="K24" s="177"/>
      <c r="L24" s="178"/>
      <c r="M24" s="177"/>
      <c r="N24" s="182"/>
      <c r="O24" s="182"/>
      <c r="P24" s="182"/>
      <c r="Q24" s="192"/>
    </row>
    <row r="25" spans="4:17" ht="18" customHeight="1" x14ac:dyDescent="0.25">
      <c r="D25">
        <f t="shared" si="0"/>
        <v>0</v>
      </c>
      <c r="E25" s="191"/>
      <c r="F25" s="191"/>
      <c r="G25" s="176"/>
      <c r="H25" s="177"/>
      <c r="I25" s="176"/>
      <c r="J25" s="176"/>
      <c r="K25" s="177"/>
      <c r="L25" s="178"/>
      <c r="M25" s="177"/>
      <c r="N25" s="182"/>
      <c r="O25" s="182"/>
      <c r="P25" s="182"/>
      <c r="Q25" s="192"/>
    </row>
    <row r="26" spans="4:17" ht="18" customHeight="1" x14ac:dyDescent="0.25">
      <c r="D26">
        <f t="shared" si="0"/>
        <v>0</v>
      </c>
      <c r="E26" s="191"/>
      <c r="F26" s="191"/>
      <c r="G26" s="176"/>
      <c r="H26" s="177"/>
      <c r="I26" s="176"/>
      <c r="J26" s="176"/>
      <c r="K26" s="177"/>
      <c r="L26" s="178"/>
      <c r="M26" s="177"/>
      <c r="N26" s="182"/>
      <c r="O26" s="182"/>
      <c r="P26" s="182"/>
      <c r="Q26" s="192"/>
    </row>
    <row r="27" spans="4:17" ht="18" customHeight="1" x14ac:dyDescent="0.25">
      <c r="D27">
        <f t="shared" si="0"/>
        <v>0</v>
      </c>
      <c r="E27" s="191"/>
      <c r="F27" s="191"/>
      <c r="G27" s="176"/>
      <c r="H27" s="177"/>
      <c r="I27" s="176"/>
      <c r="J27" s="176"/>
      <c r="K27" s="177"/>
      <c r="L27" s="178"/>
      <c r="M27" s="177"/>
      <c r="N27" s="182"/>
      <c r="O27" s="182"/>
      <c r="P27" s="182"/>
      <c r="Q27" s="192"/>
    </row>
    <row r="28" spans="4:17" ht="18" customHeight="1" x14ac:dyDescent="0.25">
      <c r="D28">
        <f t="shared" si="0"/>
        <v>0</v>
      </c>
      <c r="E28" s="191"/>
      <c r="F28" s="191"/>
      <c r="G28" s="176"/>
      <c r="H28" s="177"/>
      <c r="I28" s="176"/>
      <c r="J28" s="176"/>
      <c r="K28" s="177"/>
      <c r="L28" s="178"/>
      <c r="M28" s="177"/>
      <c r="N28" s="182"/>
      <c r="O28" s="182"/>
      <c r="P28" s="182"/>
      <c r="Q28" s="192"/>
    </row>
    <row r="29" spans="4:17" ht="18" customHeight="1" x14ac:dyDescent="0.25">
      <c r="D29">
        <f t="shared" si="0"/>
        <v>0</v>
      </c>
      <c r="E29" s="191"/>
      <c r="F29" s="191"/>
      <c r="G29" s="176"/>
      <c r="H29" s="177"/>
      <c r="I29" s="176"/>
      <c r="J29" s="176"/>
      <c r="K29" s="177"/>
      <c r="L29" s="178"/>
      <c r="M29" s="177"/>
      <c r="N29" s="182"/>
      <c r="O29" s="182"/>
      <c r="P29" s="182"/>
      <c r="Q29" s="192"/>
    </row>
    <row r="30" spans="4:17" ht="18" customHeight="1" x14ac:dyDescent="0.25">
      <c r="D30">
        <f t="shared" si="0"/>
        <v>0</v>
      </c>
      <c r="E30" s="191"/>
      <c r="F30" s="191"/>
      <c r="G30" s="176"/>
      <c r="H30" s="177"/>
      <c r="I30" s="176"/>
      <c r="J30" s="176"/>
      <c r="K30" s="177"/>
      <c r="L30" s="178"/>
      <c r="M30" s="177"/>
      <c r="N30" s="182"/>
      <c r="O30" s="182"/>
      <c r="P30" s="182"/>
      <c r="Q30" s="192"/>
    </row>
    <row r="31" spans="4:17" ht="18" customHeight="1" x14ac:dyDescent="0.25">
      <c r="D31">
        <f t="shared" si="0"/>
        <v>0</v>
      </c>
      <c r="E31" s="191"/>
      <c r="F31" s="191"/>
      <c r="G31" s="176"/>
      <c r="H31" s="177"/>
      <c r="I31" s="176"/>
      <c r="J31" s="176"/>
      <c r="K31" s="177"/>
      <c r="L31" s="178"/>
      <c r="M31" s="177"/>
      <c r="N31" s="182"/>
      <c r="O31" s="182"/>
      <c r="P31" s="182"/>
      <c r="Q31" s="192"/>
    </row>
    <row r="32" spans="4:17" ht="18" customHeight="1" x14ac:dyDescent="0.25">
      <c r="D32">
        <f t="shared" si="0"/>
        <v>0</v>
      </c>
      <c r="E32" s="191"/>
      <c r="F32" s="191"/>
      <c r="G32" s="176"/>
      <c r="H32" s="177"/>
      <c r="I32" s="176"/>
      <c r="J32" s="176"/>
      <c r="K32" s="177"/>
      <c r="L32" s="178"/>
      <c r="M32" s="177"/>
      <c r="N32" s="182"/>
      <c r="O32" s="182"/>
      <c r="P32" s="182"/>
      <c r="Q32" s="192"/>
    </row>
    <row r="33" spans="4:17" ht="18" customHeight="1" x14ac:dyDescent="0.25">
      <c r="D33">
        <f t="shared" si="0"/>
        <v>0</v>
      </c>
      <c r="E33" s="191"/>
      <c r="F33" s="191"/>
      <c r="G33" s="176"/>
      <c r="H33" s="177"/>
      <c r="I33" s="176"/>
      <c r="J33" s="176"/>
      <c r="K33" s="177"/>
      <c r="L33" s="178"/>
      <c r="M33" s="177"/>
      <c r="N33" s="182"/>
      <c r="O33" s="182"/>
      <c r="P33" s="182"/>
      <c r="Q33" s="192"/>
    </row>
    <row r="34" spans="4:17" ht="18" customHeight="1" x14ac:dyDescent="0.25">
      <c r="D34">
        <f t="shared" si="0"/>
        <v>0</v>
      </c>
      <c r="E34" s="191"/>
      <c r="F34" s="191"/>
      <c r="G34" s="176"/>
      <c r="H34" s="177"/>
      <c r="I34" s="176"/>
      <c r="J34" s="176"/>
      <c r="K34" s="177"/>
      <c r="L34" s="178"/>
      <c r="M34" s="177"/>
      <c r="N34" s="182"/>
      <c r="O34" s="182"/>
      <c r="P34" s="182"/>
      <c r="Q34" s="192"/>
    </row>
    <row r="35" spans="4:17" ht="18" customHeight="1" x14ac:dyDescent="0.25">
      <c r="D35">
        <f t="shared" si="0"/>
        <v>0</v>
      </c>
      <c r="E35" s="191"/>
      <c r="F35" s="191"/>
      <c r="G35" s="176"/>
      <c r="H35" s="177"/>
      <c r="I35" s="176"/>
      <c r="J35" s="176"/>
      <c r="K35" s="177"/>
      <c r="L35" s="178"/>
      <c r="M35" s="177"/>
      <c r="N35" s="182"/>
      <c r="O35" s="182"/>
      <c r="P35" s="182"/>
      <c r="Q35" s="192"/>
    </row>
    <row r="36" spans="4:17" ht="18" customHeight="1" x14ac:dyDescent="0.25">
      <c r="D36">
        <f t="shared" si="0"/>
        <v>0</v>
      </c>
      <c r="E36" s="191"/>
      <c r="F36" s="191"/>
      <c r="G36" s="176"/>
      <c r="H36" s="177"/>
      <c r="I36" s="176"/>
      <c r="J36" s="176"/>
      <c r="K36" s="177"/>
      <c r="L36" s="178"/>
      <c r="M36" s="177"/>
      <c r="N36" s="182"/>
      <c r="O36" s="182"/>
      <c r="P36" s="182"/>
      <c r="Q36" s="192"/>
    </row>
    <row r="37" spans="4:17" ht="18" customHeight="1" x14ac:dyDescent="0.25">
      <c r="D37">
        <f t="shared" si="0"/>
        <v>0</v>
      </c>
      <c r="E37" s="191"/>
      <c r="F37" s="191"/>
      <c r="G37" s="176"/>
      <c r="H37" s="177"/>
      <c r="I37" s="176"/>
      <c r="J37" s="176"/>
      <c r="K37" s="177"/>
      <c r="L37" s="178"/>
      <c r="M37" s="177"/>
      <c r="N37" s="182"/>
      <c r="O37" s="182"/>
      <c r="P37" s="182"/>
      <c r="Q37" s="192"/>
    </row>
    <row r="38" spans="4:17" ht="18" customHeight="1" x14ac:dyDescent="0.25">
      <c r="D38">
        <f t="shared" si="0"/>
        <v>0</v>
      </c>
      <c r="E38" s="191"/>
      <c r="F38" s="191"/>
      <c r="G38" s="176"/>
      <c r="H38" s="177"/>
      <c r="I38" s="176"/>
      <c r="J38" s="176"/>
      <c r="K38" s="177"/>
      <c r="L38" s="178"/>
      <c r="M38" s="177"/>
      <c r="N38" s="182"/>
      <c r="O38" s="182"/>
      <c r="P38" s="182"/>
      <c r="Q38" s="192"/>
    </row>
    <row r="39" spans="4:17" ht="18" customHeight="1" x14ac:dyDescent="0.25">
      <c r="D39">
        <f t="shared" si="0"/>
        <v>0</v>
      </c>
      <c r="E39" s="191"/>
      <c r="F39" s="191"/>
      <c r="G39" s="176"/>
      <c r="H39" s="177"/>
      <c r="I39" s="176"/>
      <c r="J39" s="176"/>
      <c r="K39" s="177"/>
      <c r="L39" s="178"/>
      <c r="M39" s="177"/>
      <c r="N39" s="182"/>
      <c r="O39" s="182"/>
      <c r="P39" s="182"/>
      <c r="Q39" s="192"/>
    </row>
    <row r="40" spans="4:17" ht="18" customHeight="1" x14ac:dyDescent="0.25">
      <c r="D40">
        <f t="shared" si="0"/>
        <v>0</v>
      </c>
      <c r="E40" s="191"/>
      <c r="F40" s="191"/>
      <c r="G40" s="176"/>
      <c r="H40" s="177"/>
      <c r="I40" s="176"/>
      <c r="J40" s="176"/>
      <c r="K40" s="177"/>
      <c r="L40" s="178"/>
      <c r="M40" s="177"/>
      <c r="N40" s="182"/>
      <c r="O40" s="182"/>
      <c r="P40" s="182"/>
      <c r="Q40" s="192"/>
    </row>
    <row r="41" spans="4:17" ht="18" customHeight="1" x14ac:dyDescent="0.25">
      <c r="D41">
        <f t="shared" si="0"/>
        <v>0</v>
      </c>
      <c r="E41" s="191"/>
      <c r="F41" s="191"/>
      <c r="G41" s="176"/>
      <c r="H41" s="177"/>
      <c r="I41" s="176"/>
      <c r="J41" s="176"/>
      <c r="K41" s="177"/>
      <c r="L41" s="178"/>
      <c r="M41" s="177"/>
      <c r="N41" s="182"/>
      <c r="O41" s="182"/>
      <c r="P41" s="182"/>
      <c r="Q41" s="192"/>
    </row>
    <row r="42" spans="4:17" ht="18" customHeight="1" x14ac:dyDescent="0.25">
      <c r="D42">
        <f t="shared" si="0"/>
        <v>0</v>
      </c>
      <c r="E42" s="191"/>
      <c r="F42" s="191"/>
      <c r="G42" s="176"/>
      <c r="H42" s="177"/>
      <c r="I42" s="176"/>
      <c r="J42" s="176"/>
      <c r="K42" s="177"/>
      <c r="L42" s="178"/>
      <c r="M42" s="177"/>
      <c r="N42" s="182"/>
      <c r="O42" s="182"/>
      <c r="P42" s="182"/>
      <c r="Q42" s="192"/>
    </row>
    <row r="43" spans="4:17" ht="18" customHeight="1" x14ac:dyDescent="0.25">
      <c r="D43">
        <f t="shared" si="0"/>
        <v>0</v>
      </c>
      <c r="E43" s="191"/>
      <c r="F43" s="191"/>
      <c r="G43" s="176"/>
      <c r="H43" s="177"/>
      <c r="I43" s="176"/>
      <c r="J43" s="176"/>
      <c r="K43" s="177"/>
      <c r="L43" s="178"/>
      <c r="M43" s="177"/>
      <c r="N43" s="182"/>
      <c r="O43" s="182"/>
      <c r="P43" s="182"/>
      <c r="Q43" s="192"/>
    </row>
    <row r="44" spans="4:17" ht="18" customHeight="1" x14ac:dyDescent="0.25">
      <c r="D44">
        <f t="shared" si="0"/>
        <v>0</v>
      </c>
      <c r="E44" s="191"/>
      <c r="F44" s="191"/>
      <c r="G44" s="176"/>
      <c r="H44" s="177"/>
      <c r="I44" s="176"/>
      <c r="J44" s="176"/>
      <c r="K44" s="177"/>
      <c r="L44" s="178"/>
      <c r="M44" s="177"/>
      <c r="N44" s="182"/>
      <c r="O44" s="182"/>
      <c r="P44" s="182"/>
      <c r="Q44" s="192"/>
    </row>
    <row r="45" spans="4:17" ht="18" customHeight="1" x14ac:dyDescent="0.25">
      <c r="D45">
        <f t="shared" si="0"/>
        <v>0</v>
      </c>
      <c r="E45" s="191"/>
      <c r="F45" s="191"/>
      <c r="G45" s="176"/>
      <c r="H45" s="177"/>
      <c r="I45" s="176"/>
      <c r="J45" s="176"/>
      <c r="K45" s="177"/>
      <c r="L45" s="178"/>
      <c r="M45" s="177"/>
      <c r="N45" s="182"/>
      <c r="O45" s="182"/>
      <c r="P45" s="182"/>
      <c r="Q45" s="192"/>
    </row>
    <row r="46" spans="4:17" ht="18" customHeight="1" x14ac:dyDescent="0.25">
      <c r="D46">
        <f t="shared" si="0"/>
        <v>0</v>
      </c>
      <c r="E46" s="191"/>
      <c r="F46" s="191"/>
      <c r="G46" s="176"/>
      <c r="H46" s="177"/>
      <c r="I46" s="176"/>
      <c r="J46" s="176"/>
      <c r="K46" s="177"/>
      <c r="L46" s="178"/>
      <c r="M46" s="177"/>
      <c r="N46" s="182"/>
      <c r="O46" s="182"/>
      <c r="P46" s="182"/>
      <c r="Q46" s="192"/>
    </row>
    <row r="47" spans="4:17" ht="18" customHeight="1" x14ac:dyDescent="0.25">
      <c r="D47">
        <f t="shared" si="0"/>
        <v>0</v>
      </c>
      <c r="E47" s="191"/>
      <c r="F47" s="191"/>
      <c r="G47" s="176"/>
      <c r="H47" s="177"/>
      <c r="I47" s="176"/>
      <c r="J47" s="176"/>
      <c r="K47" s="177"/>
      <c r="L47" s="178"/>
      <c r="M47" s="177"/>
      <c r="N47" s="182"/>
      <c r="O47" s="182"/>
      <c r="P47" s="182"/>
      <c r="Q47" s="192"/>
    </row>
    <row r="48" spans="4:17" ht="18" customHeight="1" x14ac:dyDescent="0.25">
      <c r="D48">
        <f t="shared" si="0"/>
        <v>0</v>
      </c>
      <c r="E48" s="191"/>
      <c r="F48" s="191"/>
      <c r="G48" s="176"/>
      <c r="H48" s="177"/>
      <c r="I48" s="176"/>
      <c r="J48" s="176"/>
      <c r="K48" s="177"/>
      <c r="L48" s="178"/>
      <c r="M48" s="177"/>
      <c r="N48" s="182"/>
      <c r="O48" s="182"/>
      <c r="P48" s="182"/>
      <c r="Q48" s="192"/>
    </row>
    <row r="49" spans="4:17" ht="18" customHeight="1" x14ac:dyDescent="0.25">
      <c r="D49">
        <f t="shared" si="0"/>
        <v>0</v>
      </c>
      <c r="E49" s="191"/>
      <c r="F49" s="191"/>
      <c r="G49" s="176"/>
      <c r="H49" s="177"/>
      <c r="I49" s="176"/>
      <c r="J49" s="176"/>
      <c r="K49" s="177"/>
      <c r="L49" s="178"/>
      <c r="M49" s="177"/>
      <c r="N49" s="182"/>
      <c r="O49" s="182"/>
      <c r="P49" s="182"/>
      <c r="Q49" s="192"/>
    </row>
    <row r="50" spans="4:17" ht="18" customHeight="1" x14ac:dyDescent="0.25">
      <c r="D50">
        <f t="shared" si="0"/>
        <v>0</v>
      </c>
      <c r="E50" s="191"/>
      <c r="F50" s="191"/>
      <c r="G50" s="176"/>
      <c r="H50" s="177"/>
      <c r="I50" s="176"/>
      <c r="J50" s="176"/>
      <c r="K50" s="177"/>
      <c r="L50" s="178"/>
      <c r="M50" s="177"/>
      <c r="N50" s="182"/>
      <c r="O50" s="182"/>
      <c r="P50" s="182"/>
      <c r="Q50" s="192"/>
    </row>
    <row r="51" spans="4:17" ht="18" customHeight="1" x14ac:dyDescent="0.25">
      <c r="D51">
        <f t="shared" si="0"/>
        <v>0</v>
      </c>
      <c r="E51" s="191"/>
      <c r="F51" s="191"/>
      <c r="G51" s="176"/>
      <c r="H51" s="177"/>
      <c r="I51" s="176"/>
      <c r="J51" s="176"/>
      <c r="K51" s="177"/>
      <c r="L51" s="178"/>
      <c r="M51" s="177"/>
      <c r="N51" s="182"/>
      <c r="O51" s="182"/>
      <c r="P51" s="182"/>
      <c r="Q51" s="192"/>
    </row>
    <row r="52" spans="4:17" ht="18" customHeight="1" x14ac:dyDescent="0.25">
      <c r="D52">
        <f t="shared" si="0"/>
        <v>0</v>
      </c>
      <c r="E52" s="191"/>
      <c r="F52" s="191"/>
      <c r="G52" s="176"/>
      <c r="H52" s="177"/>
      <c r="I52" s="176"/>
      <c r="J52" s="176"/>
      <c r="K52" s="177"/>
      <c r="L52" s="178"/>
      <c r="M52" s="177"/>
      <c r="N52" s="182"/>
      <c r="O52" s="182"/>
      <c r="P52" s="182"/>
      <c r="Q52" s="192"/>
    </row>
    <row r="53" spans="4:17" ht="18" customHeight="1" x14ac:dyDescent="0.25">
      <c r="D53">
        <f t="shared" si="0"/>
        <v>0</v>
      </c>
      <c r="E53" s="191"/>
      <c r="F53" s="191"/>
      <c r="G53" s="176"/>
      <c r="H53" s="177"/>
      <c r="I53" s="176"/>
      <c r="J53" s="176"/>
      <c r="K53" s="177"/>
      <c r="L53" s="178"/>
      <c r="M53" s="177"/>
      <c r="N53" s="182"/>
      <c r="O53" s="182"/>
      <c r="P53" s="182"/>
      <c r="Q53" s="192"/>
    </row>
    <row r="54" spans="4:17" ht="18" customHeight="1" x14ac:dyDescent="0.25">
      <c r="D54">
        <f t="shared" si="0"/>
        <v>0</v>
      </c>
      <c r="E54" s="191"/>
      <c r="F54" s="191"/>
      <c r="G54" s="176"/>
      <c r="H54" s="177"/>
      <c r="I54" s="176"/>
      <c r="J54" s="176"/>
      <c r="K54" s="177"/>
      <c r="L54" s="178"/>
      <c r="M54" s="177"/>
      <c r="N54" s="182"/>
      <c r="O54" s="182"/>
      <c r="P54" s="182"/>
      <c r="Q54" s="192"/>
    </row>
    <row r="55" spans="4:17" ht="18" customHeight="1" x14ac:dyDescent="0.25">
      <c r="D55">
        <f t="shared" si="0"/>
        <v>0</v>
      </c>
      <c r="E55" s="191"/>
      <c r="F55" s="191"/>
      <c r="G55" s="176"/>
      <c r="H55" s="177"/>
      <c r="I55" s="176"/>
      <c r="J55" s="176"/>
      <c r="K55" s="177"/>
      <c r="L55" s="178"/>
      <c r="M55" s="177"/>
      <c r="N55" s="182"/>
      <c r="O55" s="182"/>
      <c r="P55" s="182"/>
      <c r="Q55" s="192"/>
    </row>
    <row r="56" spans="4:17" ht="18" customHeight="1" x14ac:dyDescent="0.25">
      <c r="D56">
        <f t="shared" si="0"/>
        <v>0</v>
      </c>
      <c r="E56" s="191"/>
      <c r="F56" s="191"/>
      <c r="G56" s="176"/>
      <c r="H56" s="177"/>
      <c r="I56" s="176"/>
      <c r="J56" s="176"/>
      <c r="K56" s="177"/>
      <c r="L56" s="178"/>
      <c r="M56" s="177"/>
      <c r="N56" s="182"/>
      <c r="O56" s="182"/>
      <c r="P56" s="182"/>
      <c r="Q56" s="192"/>
    </row>
    <row r="57" spans="4:17" ht="18" customHeight="1" x14ac:dyDescent="0.25">
      <c r="D57">
        <f t="shared" si="0"/>
        <v>0</v>
      </c>
      <c r="E57" s="191"/>
      <c r="F57" s="191"/>
      <c r="G57" s="176"/>
      <c r="H57" s="177"/>
      <c r="I57" s="176"/>
      <c r="J57" s="176"/>
      <c r="K57" s="177"/>
      <c r="L57" s="178"/>
      <c r="M57" s="177"/>
      <c r="N57" s="182"/>
      <c r="O57" s="182"/>
      <c r="P57" s="182"/>
      <c r="Q57" s="192"/>
    </row>
    <row r="58" spans="4:17" ht="18" customHeight="1" x14ac:dyDescent="0.25">
      <c r="D58">
        <f t="shared" si="0"/>
        <v>0</v>
      </c>
      <c r="E58" s="191"/>
      <c r="F58" s="191"/>
      <c r="G58" s="176"/>
      <c r="H58" s="177"/>
      <c r="I58" s="176"/>
      <c r="J58" s="176"/>
      <c r="K58" s="177"/>
      <c r="L58" s="178"/>
      <c r="M58" s="177"/>
      <c r="N58" s="182"/>
      <c r="O58" s="182"/>
      <c r="P58" s="182"/>
      <c r="Q58" s="192"/>
    </row>
    <row r="59" spans="4:17" ht="18" customHeight="1" x14ac:dyDescent="0.25">
      <c r="D59">
        <f t="shared" si="0"/>
        <v>0</v>
      </c>
      <c r="E59" s="191"/>
      <c r="F59" s="191"/>
      <c r="G59" s="176"/>
      <c r="H59" s="177"/>
      <c r="I59" s="176"/>
      <c r="J59" s="176"/>
      <c r="K59" s="177"/>
      <c r="L59" s="178"/>
      <c r="M59" s="177"/>
      <c r="N59" s="182"/>
      <c r="O59" s="182"/>
      <c r="P59" s="182"/>
      <c r="Q59" s="192"/>
    </row>
    <row r="60" spans="4:17" ht="18" customHeight="1" x14ac:dyDescent="0.25">
      <c r="D60">
        <f t="shared" si="0"/>
        <v>0</v>
      </c>
      <c r="E60" s="191"/>
      <c r="F60" s="191"/>
      <c r="G60" s="176"/>
      <c r="H60" s="177"/>
      <c r="I60" s="176"/>
      <c r="J60" s="176"/>
      <c r="K60" s="177"/>
      <c r="L60" s="178"/>
      <c r="M60" s="177"/>
      <c r="N60" s="182"/>
      <c r="O60" s="182"/>
      <c r="P60" s="182"/>
      <c r="Q60" s="192"/>
    </row>
    <row r="61" spans="4:17" ht="18" customHeight="1" x14ac:dyDescent="0.25">
      <c r="D61">
        <f t="shared" si="0"/>
        <v>0</v>
      </c>
      <c r="E61" s="191"/>
      <c r="F61" s="191"/>
      <c r="G61" s="176"/>
      <c r="H61" s="177"/>
      <c r="I61" s="176"/>
      <c r="J61" s="176"/>
      <c r="K61" s="177"/>
      <c r="L61" s="178"/>
      <c r="M61" s="177"/>
      <c r="N61" s="182"/>
      <c r="O61" s="182"/>
      <c r="P61" s="182"/>
      <c r="Q61" s="192"/>
    </row>
    <row r="62" spans="4:17" ht="18" customHeight="1" x14ac:dyDescent="0.25">
      <c r="D62">
        <f t="shared" si="0"/>
        <v>0</v>
      </c>
      <c r="E62" s="191"/>
      <c r="F62" s="191"/>
      <c r="G62" s="176"/>
      <c r="H62" s="177"/>
      <c r="I62" s="176"/>
      <c r="J62" s="176"/>
      <c r="K62" s="177"/>
      <c r="L62" s="178"/>
      <c r="M62" s="177"/>
      <c r="N62" s="182"/>
      <c r="O62" s="182"/>
      <c r="P62" s="182"/>
      <c r="Q62" s="192"/>
    </row>
    <row r="63" spans="4:17" ht="18" customHeight="1" x14ac:dyDescent="0.25">
      <c r="D63">
        <f t="shared" si="0"/>
        <v>0</v>
      </c>
      <c r="E63" s="191"/>
      <c r="F63" s="191"/>
      <c r="G63" s="176"/>
      <c r="H63" s="177"/>
      <c r="I63" s="176"/>
      <c r="J63" s="176"/>
      <c r="K63" s="177"/>
      <c r="L63" s="178"/>
      <c r="M63" s="177"/>
      <c r="N63" s="182"/>
      <c r="O63" s="182"/>
      <c r="P63" s="182"/>
      <c r="Q63" s="192"/>
    </row>
    <row r="64" spans="4:17" ht="18" customHeight="1" x14ac:dyDescent="0.25">
      <c r="D64">
        <f t="shared" si="0"/>
        <v>0</v>
      </c>
      <c r="E64" s="191"/>
      <c r="F64" s="191"/>
      <c r="G64" s="176"/>
      <c r="H64" s="177"/>
      <c r="I64" s="176"/>
      <c r="J64" s="176"/>
      <c r="K64" s="177"/>
      <c r="L64" s="178"/>
      <c r="M64" s="177"/>
      <c r="N64" s="182"/>
      <c r="O64" s="182"/>
      <c r="P64" s="182"/>
      <c r="Q64" s="192"/>
    </row>
    <row r="65" spans="4:17" ht="18" customHeight="1" x14ac:dyDescent="0.25">
      <c r="D65">
        <f t="shared" si="0"/>
        <v>0</v>
      </c>
      <c r="E65" s="191"/>
      <c r="F65" s="191"/>
      <c r="G65" s="176"/>
      <c r="H65" s="177"/>
      <c r="I65" s="176"/>
      <c r="J65" s="176"/>
      <c r="K65" s="177"/>
      <c r="L65" s="178"/>
      <c r="M65" s="177"/>
      <c r="N65" s="182"/>
      <c r="O65" s="182"/>
      <c r="P65" s="182"/>
      <c r="Q65" s="192"/>
    </row>
    <row r="66" spans="4:17" ht="18" customHeight="1" x14ac:dyDescent="0.25">
      <c r="D66">
        <f t="shared" si="0"/>
        <v>0</v>
      </c>
      <c r="E66" s="191"/>
      <c r="F66" s="191"/>
      <c r="G66" s="176"/>
      <c r="H66" s="177"/>
      <c r="I66" s="176"/>
      <c r="J66" s="176"/>
      <c r="K66" s="177"/>
      <c r="L66" s="178"/>
      <c r="M66" s="177"/>
      <c r="N66" s="182"/>
      <c r="O66" s="182"/>
      <c r="P66" s="182"/>
      <c r="Q66" s="192"/>
    </row>
    <row r="67" spans="4:17" ht="18" customHeight="1" x14ac:dyDescent="0.25">
      <c r="D67">
        <f t="shared" si="0"/>
        <v>0</v>
      </c>
      <c r="E67" s="191"/>
      <c r="F67" s="191"/>
      <c r="G67" s="176"/>
      <c r="H67" s="177"/>
      <c r="I67" s="176"/>
      <c r="J67" s="176"/>
      <c r="K67" s="177"/>
      <c r="L67" s="178"/>
      <c r="M67" s="177"/>
      <c r="N67" s="182"/>
      <c r="O67" s="182"/>
      <c r="P67" s="182"/>
      <c r="Q67" s="192"/>
    </row>
    <row r="68" spans="4:17" ht="18" customHeight="1" x14ac:dyDescent="0.25">
      <c r="D68">
        <f t="shared" si="0"/>
        <v>0</v>
      </c>
      <c r="E68" s="191"/>
      <c r="F68" s="191"/>
      <c r="G68" s="176"/>
      <c r="H68" s="177"/>
      <c r="I68" s="176"/>
      <c r="J68" s="176"/>
      <c r="K68" s="177"/>
      <c r="L68" s="178"/>
      <c r="M68" s="177"/>
      <c r="N68" s="182"/>
      <c r="O68" s="182"/>
      <c r="P68" s="182"/>
      <c r="Q68" s="192"/>
    </row>
    <row r="69" spans="4:17" ht="18" customHeight="1" x14ac:dyDescent="0.25">
      <c r="D69">
        <f t="shared" si="0"/>
        <v>0</v>
      </c>
      <c r="E69" s="191"/>
      <c r="F69" s="191"/>
      <c r="G69" s="176"/>
      <c r="H69" s="177"/>
      <c r="I69" s="176"/>
      <c r="J69" s="176"/>
      <c r="K69" s="177"/>
      <c r="L69" s="178"/>
      <c r="M69" s="177"/>
      <c r="N69" s="182"/>
      <c r="O69" s="182"/>
      <c r="P69" s="182"/>
      <c r="Q69" s="192"/>
    </row>
    <row r="70" spans="4:17" ht="18" customHeight="1" x14ac:dyDescent="0.25">
      <c r="D70">
        <f t="shared" ref="D70:D133" si="1">IF(E70&gt;=1,(IF(LEN(I70)&gt;=2,(IF(LEN(K70)&gt;=1,(IF(M70&gt;=18,1,0)),0)),0)),0)</f>
        <v>0</v>
      </c>
      <c r="E70" s="191"/>
      <c r="F70" s="191"/>
      <c r="G70" s="176"/>
      <c r="H70" s="177"/>
      <c r="I70" s="176"/>
      <c r="J70" s="176"/>
      <c r="K70" s="177"/>
      <c r="L70" s="178"/>
      <c r="M70" s="177"/>
      <c r="N70" s="182"/>
      <c r="O70" s="182"/>
      <c r="P70" s="182"/>
      <c r="Q70" s="192"/>
    </row>
    <row r="71" spans="4:17" ht="18" customHeight="1" x14ac:dyDescent="0.25">
      <c r="D71">
        <f t="shared" si="1"/>
        <v>0</v>
      </c>
      <c r="E71" s="191"/>
      <c r="F71" s="191"/>
      <c r="G71" s="176"/>
      <c r="H71" s="177"/>
      <c r="I71" s="176"/>
      <c r="J71" s="176"/>
      <c r="K71" s="177"/>
      <c r="L71" s="178"/>
      <c r="M71" s="177"/>
      <c r="N71" s="182"/>
      <c r="O71" s="182"/>
      <c r="P71" s="182"/>
      <c r="Q71" s="192"/>
    </row>
    <row r="72" spans="4:17" ht="18" customHeight="1" x14ac:dyDescent="0.25">
      <c r="D72">
        <f t="shared" si="1"/>
        <v>0</v>
      </c>
      <c r="E72" s="191"/>
      <c r="F72" s="191"/>
      <c r="G72" s="176"/>
      <c r="H72" s="177"/>
      <c r="I72" s="176"/>
      <c r="J72" s="176"/>
      <c r="K72" s="177"/>
      <c r="L72" s="178"/>
      <c r="M72" s="177"/>
      <c r="N72" s="182"/>
      <c r="O72" s="182"/>
      <c r="P72" s="182"/>
      <c r="Q72" s="192"/>
    </row>
    <row r="73" spans="4:17" ht="18" customHeight="1" x14ac:dyDescent="0.25">
      <c r="D73">
        <f t="shared" si="1"/>
        <v>0</v>
      </c>
      <c r="E73" s="191"/>
      <c r="F73" s="191"/>
      <c r="G73" s="176"/>
      <c r="H73" s="177"/>
      <c r="I73" s="176"/>
      <c r="J73" s="176"/>
      <c r="K73" s="177"/>
      <c r="L73" s="178"/>
      <c r="M73" s="177"/>
      <c r="N73" s="182"/>
      <c r="O73" s="182"/>
      <c r="P73" s="182"/>
      <c r="Q73" s="192"/>
    </row>
    <row r="74" spans="4:17" ht="18" customHeight="1" x14ac:dyDescent="0.25">
      <c r="D74">
        <f t="shared" si="1"/>
        <v>0</v>
      </c>
      <c r="E74" s="191"/>
      <c r="F74" s="191"/>
      <c r="G74" s="176"/>
      <c r="H74" s="177"/>
      <c r="I74" s="176"/>
      <c r="J74" s="176"/>
      <c r="K74" s="177"/>
      <c r="L74" s="178"/>
      <c r="M74" s="177"/>
      <c r="N74" s="182"/>
      <c r="O74" s="182"/>
      <c r="P74" s="182"/>
      <c r="Q74" s="192"/>
    </row>
    <row r="75" spans="4:17" ht="18" customHeight="1" x14ac:dyDescent="0.25">
      <c r="D75">
        <f t="shared" si="1"/>
        <v>0</v>
      </c>
      <c r="E75" s="191"/>
      <c r="F75" s="191"/>
      <c r="G75" s="176"/>
      <c r="H75" s="177"/>
      <c r="I75" s="176"/>
      <c r="J75" s="176"/>
      <c r="K75" s="177"/>
      <c r="L75" s="178"/>
      <c r="M75" s="177"/>
      <c r="N75" s="182"/>
      <c r="O75" s="182"/>
      <c r="P75" s="182"/>
      <c r="Q75" s="192"/>
    </row>
    <row r="76" spans="4:17" ht="18" customHeight="1" x14ac:dyDescent="0.25">
      <c r="D76">
        <f t="shared" si="1"/>
        <v>0</v>
      </c>
      <c r="E76" s="191"/>
      <c r="F76" s="191"/>
      <c r="G76" s="176"/>
      <c r="H76" s="177"/>
      <c r="I76" s="176"/>
      <c r="J76" s="176"/>
      <c r="K76" s="177"/>
      <c r="L76" s="178"/>
      <c r="M76" s="177"/>
      <c r="N76" s="182"/>
      <c r="O76" s="182"/>
      <c r="P76" s="182"/>
      <c r="Q76" s="192"/>
    </row>
    <row r="77" spans="4:17" ht="18" customHeight="1" x14ac:dyDescent="0.25">
      <c r="D77">
        <f t="shared" si="1"/>
        <v>0</v>
      </c>
      <c r="E77" s="191"/>
      <c r="F77" s="191"/>
      <c r="G77" s="176"/>
      <c r="H77" s="177"/>
      <c r="I77" s="176"/>
      <c r="J77" s="176"/>
      <c r="K77" s="177"/>
      <c r="L77" s="178"/>
      <c r="M77" s="177"/>
      <c r="N77" s="182"/>
      <c r="O77" s="182"/>
      <c r="P77" s="182"/>
      <c r="Q77" s="192"/>
    </row>
    <row r="78" spans="4:17" ht="18" customHeight="1" x14ac:dyDescent="0.25">
      <c r="D78">
        <f t="shared" si="1"/>
        <v>0</v>
      </c>
      <c r="E78" s="191"/>
      <c r="F78" s="191"/>
      <c r="G78" s="176"/>
      <c r="H78" s="177"/>
      <c r="I78" s="176"/>
      <c r="J78" s="176"/>
      <c r="K78" s="177"/>
      <c r="L78" s="178"/>
      <c r="M78" s="177"/>
      <c r="N78" s="182"/>
      <c r="O78" s="182"/>
      <c r="P78" s="182"/>
      <c r="Q78" s="192"/>
    </row>
    <row r="79" spans="4:17" ht="18" customHeight="1" x14ac:dyDescent="0.25">
      <c r="D79">
        <f t="shared" si="1"/>
        <v>0</v>
      </c>
      <c r="E79" s="191"/>
      <c r="F79" s="191"/>
      <c r="G79" s="176"/>
      <c r="H79" s="177"/>
      <c r="I79" s="176"/>
      <c r="J79" s="176"/>
      <c r="K79" s="177"/>
      <c r="L79" s="178"/>
      <c r="M79" s="177"/>
      <c r="N79" s="182"/>
      <c r="O79" s="182"/>
      <c r="P79" s="182"/>
      <c r="Q79" s="192"/>
    </row>
    <row r="80" spans="4:17" ht="18" customHeight="1" x14ac:dyDescent="0.25">
      <c r="D80">
        <f t="shared" si="1"/>
        <v>0</v>
      </c>
      <c r="E80" s="191"/>
      <c r="F80" s="191"/>
      <c r="G80" s="176"/>
      <c r="H80" s="177"/>
      <c r="I80" s="176"/>
      <c r="J80" s="176"/>
      <c r="K80" s="177"/>
      <c r="L80" s="178"/>
      <c r="M80" s="177"/>
      <c r="N80" s="182"/>
      <c r="O80" s="182"/>
      <c r="P80" s="182"/>
      <c r="Q80" s="192"/>
    </row>
    <row r="81" spans="4:17" ht="18" customHeight="1" x14ac:dyDescent="0.25">
      <c r="D81">
        <f t="shared" si="1"/>
        <v>0</v>
      </c>
      <c r="E81" s="191"/>
      <c r="F81" s="191"/>
      <c r="G81" s="176"/>
      <c r="H81" s="177"/>
      <c r="I81" s="176"/>
      <c r="J81" s="176"/>
      <c r="K81" s="177"/>
      <c r="L81" s="178"/>
      <c r="M81" s="177"/>
      <c r="N81" s="182"/>
      <c r="O81" s="182"/>
      <c r="P81" s="182"/>
      <c r="Q81" s="192"/>
    </row>
    <row r="82" spans="4:17" ht="18" customHeight="1" x14ac:dyDescent="0.25">
      <c r="D82">
        <f t="shared" si="1"/>
        <v>0</v>
      </c>
      <c r="E82" s="191"/>
      <c r="F82" s="191"/>
      <c r="G82" s="176"/>
      <c r="H82" s="177"/>
      <c r="I82" s="176"/>
      <c r="J82" s="176"/>
      <c r="K82" s="177"/>
      <c r="L82" s="178"/>
      <c r="M82" s="177"/>
      <c r="N82" s="182"/>
      <c r="O82" s="182"/>
      <c r="P82" s="182"/>
      <c r="Q82" s="192"/>
    </row>
    <row r="83" spans="4:17" ht="18" customHeight="1" x14ac:dyDescent="0.25">
      <c r="D83">
        <f t="shared" si="1"/>
        <v>0</v>
      </c>
      <c r="E83" s="191"/>
      <c r="F83" s="191"/>
      <c r="G83" s="176"/>
      <c r="H83" s="177"/>
      <c r="I83" s="176"/>
      <c r="J83" s="176"/>
      <c r="K83" s="177"/>
      <c r="L83" s="178"/>
      <c r="M83" s="177"/>
      <c r="N83" s="182"/>
      <c r="O83" s="182"/>
      <c r="P83" s="182"/>
      <c r="Q83" s="192"/>
    </row>
    <row r="84" spans="4:17" ht="18" customHeight="1" x14ac:dyDescent="0.25">
      <c r="D84">
        <f t="shared" si="1"/>
        <v>0</v>
      </c>
      <c r="E84" s="191"/>
      <c r="F84" s="191"/>
      <c r="G84" s="176"/>
      <c r="H84" s="177"/>
      <c r="I84" s="176"/>
      <c r="J84" s="176"/>
      <c r="K84" s="177"/>
      <c r="L84" s="178"/>
      <c r="M84" s="177"/>
      <c r="N84" s="182"/>
      <c r="O84" s="182"/>
      <c r="P84" s="182"/>
      <c r="Q84" s="192"/>
    </row>
    <row r="85" spans="4:17" ht="18" customHeight="1" x14ac:dyDescent="0.25">
      <c r="D85">
        <f t="shared" si="1"/>
        <v>0</v>
      </c>
      <c r="E85" s="191"/>
      <c r="F85" s="191"/>
      <c r="G85" s="176"/>
      <c r="H85" s="177"/>
      <c r="I85" s="176"/>
      <c r="J85" s="176"/>
      <c r="K85" s="177"/>
      <c r="L85" s="178"/>
      <c r="M85" s="177"/>
      <c r="N85" s="182"/>
      <c r="O85" s="182"/>
      <c r="P85" s="182"/>
      <c r="Q85" s="192"/>
    </row>
    <row r="86" spans="4:17" ht="18" customHeight="1" x14ac:dyDescent="0.25">
      <c r="D86">
        <f t="shared" si="1"/>
        <v>0</v>
      </c>
      <c r="E86" s="191"/>
      <c r="F86" s="191"/>
      <c r="G86" s="176"/>
      <c r="H86" s="177"/>
      <c r="I86" s="176"/>
      <c r="J86" s="176"/>
      <c r="K86" s="177"/>
      <c r="L86" s="178"/>
      <c r="M86" s="177"/>
      <c r="N86" s="182"/>
      <c r="O86" s="182"/>
      <c r="P86" s="182"/>
      <c r="Q86" s="192"/>
    </row>
    <row r="87" spans="4:17" ht="18" customHeight="1" x14ac:dyDescent="0.25">
      <c r="D87">
        <f t="shared" si="1"/>
        <v>0</v>
      </c>
      <c r="E87" s="191"/>
      <c r="F87" s="191"/>
      <c r="G87" s="176"/>
      <c r="H87" s="177"/>
      <c r="I87" s="176"/>
      <c r="J87" s="176"/>
      <c r="K87" s="177"/>
      <c r="L87" s="178"/>
      <c r="M87" s="177"/>
      <c r="N87" s="182"/>
      <c r="O87" s="182"/>
      <c r="P87" s="182"/>
      <c r="Q87" s="192"/>
    </row>
    <row r="88" spans="4:17" ht="18" customHeight="1" x14ac:dyDescent="0.25">
      <c r="D88">
        <f t="shared" si="1"/>
        <v>0</v>
      </c>
      <c r="E88" s="191"/>
      <c r="F88" s="191"/>
      <c r="G88" s="176"/>
      <c r="H88" s="177"/>
      <c r="I88" s="176"/>
      <c r="J88" s="176"/>
      <c r="K88" s="177"/>
      <c r="L88" s="178"/>
      <c r="M88" s="177"/>
      <c r="N88" s="182"/>
      <c r="O88" s="182"/>
      <c r="P88" s="182"/>
      <c r="Q88" s="192"/>
    </row>
    <row r="89" spans="4:17" ht="18" customHeight="1" x14ac:dyDescent="0.25">
      <c r="D89">
        <f t="shared" si="1"/>
        <v>0</v>
      </c>
      <c r="E89" s="191"/>
      <c r="F89" s="191"/>
      <c r="G89" s="176"/>
      <c r="H89" s="177"/>
      <c r="I89" s="176"/>
      <c r="J89" s="176"/>
      <c r="K89" s="177"/>
      <c r="L89" s="178"/>
      <c r="M89" s="177"/>
      <c r="N89" s="182"/>
      <c r="O89" s="182"/>
      <c r="P89" s="182"/>
      <c r="Q89" s="192"/>
    </row>
    <row r="90" spans="4:17" ht="18" customHeight="1" x14ac:dyDescent="0.25">
      <c r="D90">
        <f t="shared" si="1"/>
        <v>0</v>
      </c>
      <c r="E90" s="191"/>
      <c r="F90" s="191"/>
      <c r="G90" s="176"/>
      <c r="H90" s="177"/>
      <c r="I90" s="176"/>
      <c r="J90" s="176"/>
      <c r="K90" s="177"/>
      <c r="L90" s="178"/>
      <c r="M90" s="177"/>
      <c r="N90" s="182"/>
      <c r="O90" s="182"/>
      <c r="P90" s="182"/>
      <c r="Q90" s="192"/>
    </row>
    <row r="91" spans="4:17" ht="18" customHeight="1" x14ac:dyDescent="0.25">
      <c r="D91">
        <f t="shared" si="1"/>
        <v>0</v>
      </c>
      <c r="E91" s="191"/>
      <c r="F91" s="191"/>
      <c r="G91" s="176"/>
      <c r="H91" s="177"/>
      <c r="I91" s="176"/>
      <c r="J91" s="176"/>
      <c r="K91" s="177"/>
      <c r="L91" s="178"/>
      <c r="M91" s="177"/>
      <c r="N91" s="182"/>
      <c r="O91" s="182"/>
      <c r="P91" s="182"/>
      <c r="Q91" s="192"/>
    </row>
    <row r="92" spans="4:17" ht="18" customHeight="1" x14ac:dyDescent="0.25">
      <c r="D92">
        <f t="shared" si="1"/>
        <v>0</v>
      </c>
      <c r="E92" s="191"/>
      <c r="F92" s="191"/>
      <c r="G92" s="176"/>
      <c r="H92" s="177"/>
      <c r="I92" s="176"/>
      <c r="J92" s="176"/>
      <c r="K92" s="177"/>
      <c r="L92" s="178"/>
      <c r="M92" s="177"/>
      <c r="N92" s="182"/>
      <c r="O92" s="182"/>
      <c r="P92" s="182"/>
      <c r="Q92" s="192"/>
    </row>
    <row r="93" spans="4:17" ht="18" customHeight="1" x14ac:dyDescent="0.25">
      <c r="D93">
        <f t="shared" si="1"/>
        <v>0</v>
      </c>
      <c r="E93" s="191"/>
      <c r="F93" s="191"/>
      <c r="G93" s="176"/>
      <c r="H93" s="177"/>
      <c r="I93" s="176"/>
      <c r="J93" s="176"/>
      <c r="K93" s="177"/>
      <c r="L93" s="178"/>
      <c r="M93" s="177"/>
      <c r="N93" s="182"/>
      <c r="O93" s="182"/>
      <c r="P93" s="182"/>
      <c r="Q93" s="192"/>
    </row>
    <row r="94" spans="4:17" ht="18" customHeight="1" x14ac:dyDescent="0.25">
      <c r="D94">
        <f t="shared" si="1"/>
        <v>0</v>
      </c>
      <c r="E94" s="191"/>
      <c r="F94" s="191"/>
      <c r="G94" s="176"/>
      <c r="H94" s="177"/>
      <c r="I94" s="176"/>
      <c r="J94" s="176"/>
      <c r="K94" s="177"/>
      <c r="L94" s="178"/>
      <c r="M94" s="177"/>
      <c r="N94" s="182"/>
      <c r="O94" s="182"/>
      <c r="P94" s="182"/>
      <c r="Q94" s="192"/>
    </row>
    <row r="95" spans="4:17" ht="18" customHeight="1" x14ac:dyDescent="0.25">
      <c r="D95">
        <f t="shared" si="1"/>
        <v>0</v>
      </c>
      <c r="E95" s="191"/>
      <c r="F95" s="191"/>
      <c r="G95" s="176"/>
      <c r="H95" s="177"/>
      <c r="I95" s="176"/>
      <c r="J95" s="176"/>
      <c r="K95" s="177"/>
      <c r="L95" s="178"/>
      <c r="M95" s="177"/>
      <c r="N95" s="182"/>
      <c r="O95" s="182"/>
      <c r="P95" s="182"/>
      <c r="Q95" s="192"/>
    </row>
    <row r="96" spans="4:17" ht="18" customHeight="1" x14ac:dyDescent="0.25">
      <c r="D96">
        <f t="shared" si="1"/>
        <v>0</v>
      </c>
      <c r="E96" s="191"/>
      <c r="F96" s="191"/>
      <c r="G96" s="176"/>
      <c r="H96" s="177"/>
      <c r="I96" s="176"/>
      <c r="J96" s="176"/>
      <c r="K96" s="177"/>
      <c r="L96" s="178"/>
      <c r="M96" s="177"/>
      <c r="N96" s="182"/>
      <c r="O96" s="182"/>
      <c r="P96" s="182"/>
      <c r="Q96" s="192"/>
    </row>
    <row r="97" spans="4:17" ht="18" customHeight="1" x14ac:dyDescent="0.25">
      <c r="D97">
        <f t="shared" si="1"/>
        <v>0</v>
      </c>
      <c r="E97" s="191"/>
      <c r="F97" s="191"/>
      <c r="G97" s="176"/>
      <c r="H97" s="177"/>
      <c r="I97" s="176"/>
      <c r="J97" s="176"/>
      <c r="K97" s="177"/>
      <c r="L97" s="178"/>
      <c r="M97" s="177"/>
      <c r="N97" s="182"/>
      <c r="O97" s="182"/>
      <c r="P97" s="182"/>
      <c r="Q97" s="192"/>
    </row>
    <row r="98" spans="4:17" ht="18" customHeight="1" x14ac:dyDescent="0.25">
      <c r="D98">
        <f t="shared" si="1"/>
        <v>0</v>
      </c>
      <c r="E98" s="191"/>
      <c r="F98" s="191"/>
      <c r="G98" s="176"/>
      <c r="H98" s="177"/>
      <c r="I98" s="176"/>
      <c r="J98" s="176"/>
      <c r="K98" s="177"/>
      <c r="L98" s="178"/>
      <c r="M98" s="177"/>
      <c r="N98" s="182"/>
      <c r="O98" s="182"/>
      <c r="P98" s="182"/>
      <c r="Q98" s="192"/>
    </row>
    <row r="99" spans="4:17" ht="18" customHeight="1" x14ac:dyDescent="0.25">
      <c r="D99">
        <f t="shared" si="1"/>
        <v>0</v>
      </c>
      <c r="E99" s="191"/>
      <c r="F99" s="191"/>
      <c r="G99" s="176"/>
      <c r="H99" s="177"/>
      <c r="I99" s="176"/>
      <c r="J99" s="176"/>
      <c r="K99" s="177"/>
      <c r="L99" s="178"/>
      <c r="M99" s="177"/>
      <c r="N99" s="182"/>
      <c r="O99" s="182"/>
      <c r="P99" s="182"/>
      <c r="Q99" s="192"/>
    </row>
    <row r="100" spans="4:17" ht="18" customHeight="1" x14ac:dyDescent="0.25">
      <c r="D100">
        <f t="shared" si="1"/>
        <v>0</v>
      </c>
      <c r="E100" s="191"/>
      <c r="F100" s="191"/>
      <c r="G100" s="176"/>
      <c r="H100" s="177"/>
      <c r="I100" s="176"/>
      <c r="J100" s="176"/>
      <c r="K100" s="177"/>
      <c r="L100" s="178"/>
      <c r="M100" s="177"/>
      <c r="N100" s="182"/>
      <c r="O100" s="182"/>
      <c r="P100" s="182"/>
      <c r="Q100" s="192"/>
    </row>
    <row r="101" spans="4:17" ht="18" customHeight="1" x14ac:dyDescent="0.25">
      <c r="D101">
        <f t="shared" si="1"/>
        <v>0</v>
      </c>
      <c r="E101" s="191"/>
      <c r="F101" s="191"/>
      <c r="G101" s="176"/>
      <c r="H101" s="177"/>
      <c r="I101" s="176"/>
      <c r="J101" s="176"/>
      <c r="K101" s="177"/>
      <c r="L101" s="178"/>
      <c r="M101" s="177"/>
      <c r="N101" s="182"/>
      <c r="O101" s="182"/>
      <c r="P101" s="182"/>
      <c r="Q101" s="192"/>
    </row>
    <row r="102" spans="4:17" ht="18" customHeight="1" x14ac:dyDescent="0.25">
      <c r="D102">
        <f t="shared" si="1"/>
        <v>0</v>
      </c>
      <c r="E102" s="191"/>
      <c r="F102" s="191"/>
      <c r="G102" s="176"/>
      <c r="H102" s="177"/>
      <c r="I102" s="176"/>
      <c r="J102" s="176"/>
      <c r="K102" s="177"/>
      <c r="L102" s="178"/>
      <c r="M102" s="177"/>
      <c r="N102" s="182"/>
      <c r="O102" s="182"/>
      <c r="P102" s="182"/>
      <c r="Q102" s="192"/>
    </row>
    <row r="103" spans="4:17" ht="18" customHeight="1" x14ac:dyDescent="0.25">
      <c r="D103">
        <f t="shared" si="1"/>
        <v>0</v>
      </c>
      <c r="E103" s="191"/>
      <c r="F103" s="191"/>
      <c r="G103" s="176"/>
      <c r="H103" s="177"/>
      <c r="I103" s="176"/>
      <c r="J103" s="176"/>
      <c r="K103" s="177"/>
      <c r="L103" s="178"/>
      <c r="M103" s="177"/>
      <c r="N103" s="182"/>
      <c r="O103" s="182"/>
      <c r="P103" s="182"/>
      <c r="Q103" s="192"/>
    </row>
    <row r="104" spans="4:17" ht="18" customHeight="1" x14ac:dyDescent="0.25">
      <c r="D104">
        <f t="shared" si="1"/>
        <v>0</v>
      </c>
      <c r="E104" s="191"/>
      <c r="F104" s="191"/>
      <c r="G104" s="176"/>
      <c r="H104" s="177"/>
      <c r="I104" s="176"/>
      <c r="J104" s="176"/>
      <c r="K104" s="177"/>
      <c r="L104" s="178"/>
      <c r="M104" s="177"/>
      <c r="N104" s="182"/>
      <c r="O104" s="182"/>
      <c r="P104" s="182"/>
      <c r="Q104" s="192"/>
    </row>
    <row r="105" spans="4:17" ht="18" customHeight="1" x14ac:dyDescent="0.25">
      <c r="D105">
        <f t="shared" si="1"/>
        <v>0</v>
      </c>
      <c r="E105" s="191"/>
      <c r="F105" s="191"/>
      <c r="G105" s="176"/>
      <c r="H105" s="177"/>
      <c r="I105" s="176"/>
      <c r="J105" s="176"/>
      <c r="K105" s="177"/>
      <c r="L105" s="178"/>
      <c r="M105" s="177"/>
      <c r="N105" s="182"/>
      <c r="O105" s="182"/>
      <c r="P105" s="182"/>
      <c r="Q105" s="192"/>
    </row>
    <row r="106" spans="4:17" ht="18" customHeight="1" x14ac:dyDescent="0.25">
      <c r="D106">
        <f t="shared" si="1"/>
        <v>0</v>
      </c>
      <c r="E106" s="191"/>
      <c r="F106" s="191"/>
      <c r="G106" s="176"/>
      <c r="H106" s="177"/>
      <c r="I106" s="176"/>
      <c r="J106" s="176"/>
      <c r="K106" s="177"/>
      <c r="L106" s="178"/>
      <c r="M106" s="177"/>
      <c r="N106" s="182"/>
      <c r="O106" s="182"/>
      <c r="P106" s="182"/>
      <c r="Q106" s="192"/>
    </row>
    <row r="107" spans="4:17" ht="18" customHeight="1" x14ac:dyDescent="0.25">
      <c r="D107">
        <f t="shared" si="1"/>
        <v>0</v>
      </c>
      <c r="E107" s="191"/>
      <c r="F107" s="191"/>
      <c r="G107" s="176"/>
      <c r="H107" s="177"/>
      <c r="I107" s="176"/>
      <c r="J107" s="176"/>
      <c r="K107" s="177"/>
      <c r="L107" s="178"/>
      <c r="M107" s="177"/>
      <c r="N107" s="182"/>
      <c r="O107" s="182"/>
      <c r="P107" s="182"/>
      <c r="Q107" s="192"/>
    </row>
    <row r="108" spans="4:17" ht="18" customHeight="1" x14ac:dyDescent="0.25">
      <c r="D108">
        <f t="shared" si="1"/>
        <v>0</v>
      </c>
      <c r="E108" s="191"/>
      <c r="F108" s="191"/>
      <c r="G108" s="176"/>
      <c r="H108" s="177"/>
      <c r="I108" s="176"/>
      <c r="J108" s="176"/>
      <c r="K108" s="177"/>
      <c r="L108" s="178"/>
      <c r="M108" s="177"/>
      <c r="N108" s="182"/>
      <c r="O108" s="182"/>
      <c r="P108" s="182"/>
      <c r="Q108" s="192"/>
    </row>
    <row r="109" spans="4:17" ht="18" customHeight="1" x14ac:dyDescent="0.25">
      <c r="D109">
        <f t="shared" si="1"/>
        <v>0</v>
      </c>
      <c r="E109" s="191"/>
      <c r="F109" s="191"/>
      <c r="G109" s="176"/>
      <c r="H109" s="177"/>
      <c r="I109" s="176"/>
      <c r="J109" s="176"/>
      <c r="K109" s="177"/>
      <c r="L109" s="178"/>
      <c r="M109" s="177"/>
      <c r="N109" s="182"/>
      <c r="O109" s="182"/>
      <c r="P109" s="182"/>
      <c r="Q109" s="192"/>
    </row>
    <row r="110" spans="4:17" ht="18" customHeight="1" x14ac:dyDescent="0.25">
      <c r="D110">
        <f t="shared" si="1"/>
        <v>0</v>
      </c>
      <c r="E110" s="191"/>
      <c r="F110" s="191"/>
      <c r="G110" s="176"/>
      <c r="H110" s="177"/>
      <c r="I110" s="176"/>
      <c r="J110" s="176"/>
      <c r="K110" s="177"/>
      <c r="L110" s="178"/>
      <c r="M110" s="177"/>
      <c r="N110" s="182"/>
      <c r="O110" s="182"/>
      <c r="P110" s="182"/>
      <c r="Q110" s="192"/>
    </row>
    <row r="111" spans="4:17" ht="18" customHeight="1" x14ac:dyDescent="0.25">
      <c r="D111">
        <f t="shared" si="1"/>
        <v>0</v>
      </c>
      <c r="E111" s="191"/>
      <c r="F111" s="191"/>
      <c r="G111" s="176"/>
      <c r="H111" s="177"/>
      <c r="I111" s="176"/>
      <c r="J111" s="176"/>
      <c r="K111" s="177"/>
      <c r="L111" s="178"/>
      <c r="M111" s="177"/>
      <c r="N111" s="182"/>
      <c r="O111" s="182"/>
      <c r="P111" s="182"/>
      <c r="Q111" s="192"/>
    </row>
    <row r="112" spans="4:17" ht="18" customHeight="1" x14ac:dyDescent="0.25">
      <c r="D112">
        <f t="shared" si="1"/>
        <v>0</v>
      </c>
      <c r="E112" s="191"/>
      <c r="F112" s="191"/>
      <c r="G112" s="176"/>
      <c r="H112" s="177"/>
      <c r="I112" s="176"/>
      <c r="J112" s="176"/>
      <c r="K112" s="177"/>
      <c r="L112" s="178"/>
      <c r="M112" s="177"/>
      <c r="N112" s="182"/>
      <c r="O112" s="182"/>
      <c r="P112" s="182"/>
      <c r="Q112" s="192"/>
    </row>
    <row r="113" spans="4:17" ht="18" customHeight="1" x14ac:dyDescent="0.25">
      <c r="D113">
        <f t="shared" si="1"/>
        <v>0</v>
      </c>
      <c r="E113" s="191"/>
      <c r="F113" s="191"/>
      <c r="G113" s="176"/>
      <c r="H113" s="177"/>
      <c r="I113" s="176"/>
      <c r="J113" s="176"/>
      <c r="K113" s="177"/>
      <c r="L113" s="178"/>
      <c r="M113" s="177"/>
      <c r="N113" s="182"/>
      <c r="O113" s="182"/>
      <c r="P113" s="182"/>
      <c r="Q113" s="192"/>
    </row>
    <row r="114" spans="4:17" ht="18" customHeight="1" x14ac:dyDescent="0.25">
      <c r="D114">
        <f t="shared" si="1"/>
        <v>0</v>
      </c>
      <c r="E114" s="191"/>
      <c r="F114" s="191"/>
      <c r="G114" s="176"/>
      <c r="H114" s="177"/>
      <c r="I114" s="176"/>
      <c r="J114" s="176"/>
      <c r="K114" s="177"/>
      <c r="L114" s="178"/>
      <c r="M114" s="177"/>
      <c r="N114" s="182"/>
      <c r="O114" s="182"/>
      <c r="P114" s="182"/>
      <c r="Q114" s="192"/>
    </row>
    <row r="115" spans="4:17" ht="18" customHeight="1" x14ac:dyDescent="0.25">
      <c r="D115">
        <f t="shared" si="1"/>
        <v>0</v>
      </c>
      <c r="E115" s="191"/>
      <c r="F115" s="191"/>
      <c r="G115" s="176"/>
      <c r="H115" s="177"/>
      <c r="I115" s="176"/>
      <c r="J115" s="176"/>
      <c r="K115" s="177"/>
      <c r="L115" s="178"/>
      <c r="M115" s="177"/>
      <c r="N115" s="182"/>
      <c r="O115" s="182"/>
      <c r="P115" s="182"/>
      <c r="Q115" s="192"/>
    </row>
    <row r="116" spans="4:17" ht="18" customHeight="1" x14ac:dyDescent="0.25">
      <c r="D116">
        <f t="shared" si="1"/>
        <v>0</v>
      </c>
      <c r="E116" s="191"/>
      <c r="F116" s="191"/>
      <c r="G116" s="176"/>
      <c r="H116" s="177"/>
      <c r="I116" s="176"/>
      <c r="J116" s="176"/>
      <c r="K116" s="177"/>
      <c r="L116" s="178"/>
      <c r="M116" s="177"/>
      <c r="N116" s="182"/>
      <c r="O116" s="182"/>
      <c r="P116" s="182"/>
      <c r="Q116" s="192"/>
    </row>
    <row r="117" spans="4:17" ht="18" customHeight="1" x14ac:dyDescent="0.25">
      <c r="D117">
        <f t="shared" si="1"/>
        <v>0</v>
      </c>
      <c r="E117" s="191"/>
      <c r="F117" s="191"/>
      <c r="G117" s="176"/>
      <c r="H117" s="177"/>
      <c r="I117" s="176"/>
      <c r="J117" s="176"/>
      <c r="K117" s="177"/>
      <c r="L117" s="178"/>
      <c r="M117" s="177"/>
      <c r="N117" s="182"/>
      <c r="O117" s="182"/>
      <c r="P117" s="182"/>
      <c r="Q117" s="192"/>
    </row>
    <row r="118" spans="4:17" ht="18" customHeight="1" x14ac:dyDescent="0.25">
      <c r="D118">
        <f t="shared" si="1"/>
        <v>0</v>
      </c>
      <c r="E118" s="191"/>
      <c r="F118" s="191"/>
      <c r="G118" s="176"/>
      <c r="H118" s="177"/>
      <c r="I118" s="176"/>
      <c r="J118" s="176"/>
      <c r="K118" s="177"/>
      <c r="L118" s="178"/>
      <c r="M118" s="177"/>
      <c r="N118" s="182"/>
      <c r="O118" s="182"/>
      <c r="P118" s="182"/>
      <c r="Q118" s="192"/>
    </row>
    <row r="119" spans="4:17" ht="18" customHeight="1" x14ac:dyDescent="0.25">
      <c r="D119">
        <f t="shared" si="1"/>
        <v>0</v>
      </c>
      <c r="E119" s="191"/>
      <c r="F119" s="191"/>
      <c r="G119" s="176"/>
      <c r="H119" s="177"/>
      <c r="I119" s="176"/>
      <c r="J119" s="176"/>
      <c r="K119" s="177"/>
      <c r="L119" s="178"/>
      <c r="M119" s="177"/>
      <c r="N119" s="182"/>
      <c r="O119" s="182"/>
      <c r="P119" s="182"/>
      <c r="Q119" s="192"/>
    </row>
    <row r="120" spans="4:17" ht="18" customHeight="1" x14ac:dyDescent="0.25">
      <c r="D120">
        <f t="shared" si="1"/>
        <v>0</v>
      </c>
      <c r="E120" s="191"/>
      <c r="F120" s="191"/>
      <c r="G120" s="176"/>
      <c r="H120" s="177"/>
      <c r="I120" s="176"/>
      <c r="J120" s="176"/>
      <c r="K120" s="177"/>
      <c r="L120" s="178"/>
      <c r="M120" s="177"/>
      <c r="N120" s="182"/>
      <c r="O120" s="182"/>
      <c r="P120" s="182"/>
      <c r="Q120" s="192"/>
    </row>
    <row r="121" spans="4:17" ht="18" customHeight="1" x14ac:dyDescent="0.25">
      <c r="D121">
        <f t="shared" si="1"/>
        <v>0</v>
      </c>
      <c r="E121" s="191"/>
      <c r="F121" s="191"/>
      <c r="G121" s="176"/>
      <c r="H121" s="177"/>
      <c r="I121" s="176"/>
      <c r="J121" s="176"/>
      <c r="K121" s="177"/>
      <c r="L121" s="178"/>
      <c r="M121" s="177"/>
      <c r="N121" s="182"/>
      <c r="O121" s="182"/>
      <c r="P121" s="182"/>
      <c r="Q121" s="192"/>
    </row>
    <row r="122" spans="4:17" ht="18" customHeight="1" x14ac:dyDescent="0.25">
      <c r="D122">
        <f t="shared" si="1"/>
        <v>0</v>
      </c>
      <c r="E122" s="191"/>
      <c r="F122" s="191"/>
      <c r="G122" s="176"/>
      <c r="H122" s="177"/>
      <c r="I122" s="176"/>
      <c r="J122" s="176"/>
      <c r="K122" s="177"/>
      <c r="L122" s="178"/>
      <c r="M122" s="177"/>
      <c r="N122" s="182"/>
      <c r="O122" s="182"/>
      <c r="P122" s="182"/>
      <c r="Q122" s="192"/>
    </row>
    <row r="123" spans="4:17" ht="18" customHeight="1" x14ac:dyDescent="0.25">
      <c r="D123">
        <f t="shared" si="1"/>
        <v>0</v>
      </c>
      <c r="E123" s="191"/>
      <c r="F123" s="191"/>
      <c r="G123" s="176"/>
      <c r="H123" s="177"/>
      <c r="I123" s="176"/>
      <c r="J123" s="176"/>
      <c r="K123" s="177"/>
      <c r="L123" s="178"/>
      <c r="M123" s="177"/>
      <c r="N123" s="182"/>
      <c r="O123" s="182"/>
      <c r="P123" s="182"/>
      <c r="Q123" s="192"/>
    </row>
    <row r="124" spans="4:17" ht="18" customHeight="1" x14ac:dyDescent="0.25">
      <c r="D124">
        <f t="shared" si="1"/>
        <v>0</v>
      </c>
      <c r="E124" s="191"/>
      <c r="F124" s="191"/>
      <c r="G124" s="176"/>
      <c r="H124" s="177"/>
      <c r="I124" s="176"/>
      <c r="J124" s="176"/>
      <c r="K124" s="177"/>
      <c r="L124" s="178"/>
      <c r="M124" s="177"/>
      <c r="N124" s="182"/>
      <c r="O124" s="182"/>
      <c r="P124" s="182"/>
      <c r="Q124" s="192"/>
    </row>
    <row r="125" spans="4:17" ht="18" customHeight="1" x14ac:dyDescent="0.25">
      <c r="D125">
        <f t="shared" si="1"/>
        <v>0</v>
      </c>
      <c r="E125" s="191"/>
      <c r="F125" s="191"/>
      <c r="G125" s="176"/>
      <c r="H125" s="177"/>
      <c r="I125" s="176"/>
      <c r="J125" s="176"/>
      <c r="K125" s="177"/>
      <c r="L125" s="178"/>
      <c r="M125" s="177"/>
      <c r="N125" s="182"/>
      <c r="O125" s="182"/>
      <c r="P125" s="182"/>
      <c r="Q125" s="192"/>
    </row>
    <row r="126" spans="4:17" ht="18" customHeight="1" x14ac:dyDescent="0.25">
      <c r="D126">
        <f t="shared" si="1"/>
        <v>0</v>
      </c>
      <c r="E126" s="191"/>
      <c r="F126" s="191"/>
      <c r="G126" s="176"/>
      <c r="H126" s="177"/>
      <c r="I126" s="176"/>
      <c r="J126" s="176"/>
      <c r="K126" s="177"/>
      <c r="L126" s="178"/>
      <c r="M126" s="177"/>
      <c r="N126" s="182"/>
      <c r="O126" s="182"/>
      <c r="P126" s="182"/>
      <c r="Q126" s="192"/>
    </row>
    <row r="127" spans="4:17" ht="18" customHeight="1" x14ac:dyDescent="0.25">
      <c r="D127">
        <f t="shared" si="1"/>
        <v>0</v>
      </c>
      <c r="E127" s="191"/>
      <c r="F127" s="191"/>
      <c r="G127" s="176"/>
      <c r="H127" s="177"/>
      <c r="I127" s="176"/>
      <c r="J127" s="176"/>
      <c r="K127" s="177"/>
      <c r="L127" s="178"/>
      <c r="M127" s="177"/>
      <c r="N127" s="182"/>
      <c r="O127" s="182"/>
      <c r="P127" s="182"/>
      <c r="Q127" s="192"/>
    </row>
    <row r="128" spans="4:17" ht="18" customHeight="1" x14ac:dyDescent="0.25">
      <c r="D128">
        <f t="shared" si="1"/>
        <v>0</v>
      </c>
      <c r="E128" s="191"/>
      <c r="F128" s="191"/>
      <c r="G128" s="176"/>
      <c r="H128" s="177"/>
      <c r="I128" s="176"/>
      <c r="J128" s="176"/>
      <c r="K128" s="177"/>
      <c r="L128" s="178"/>
      <c r="M128" s="177"/>
      <c r="N128" s="182"/>
      <c r="O128" s="182"/>
      <c r="P128" s="182"/>
      <c r="Q128" s="192"/>
    </row>
    <row r="129" spans="4:17" ht="18" customHeight="1" x14ac:dyDescent="0.25">
      <c r="D129">
        <f t="shared" si="1"/>
        <v>0</v>
      </c>
      <c r="E129" s="191"/>
      <c r="F129" s="191"/>
      <c r="G129" s="176"/>
      <c r="H129" s="177"/>
      <c r="I129" s="176"/>
      <c r="J129" s="176"/>
      <c r="K129" s="177"/>
      <c r="L129" s="178"/>
      <c r="M129" s="177"/>
      <c r="N129" s="182"/>
      <c r="O129" s="182"/>
      <c r="P129" s="182"/>
      <c r="Q129" s="192"/>
    </row>
    <row r="130" spans="4:17" ht="18" customHeight="1" x14ac:dyDescent="0.25">
      <c r="D130">
        <f t="shared" si="1"/>
        <v>0</v>
      </c>
      <c r="E130" s="191"/>
      <c r="F130" s="191"/>
      <c r="G130" s="176"/>
      <c r="H130" s="177"/>
      <c r="I130" s="176"/>
      <c r="J130" s="176"/>
      <c r="K130" s="177"/>
      <c r="L130" s="178"/>
      <c r="M130" s="177"/>
      <c r="N130" s="182"/>
      <c r="O130" s="182"/>
      <c r="P130" s="182"/>
      <c r="Q130" s="192"/>
    </row>
    <row r="131" spans="4:17" ht="18" customHeight="1" x14ac:dyDescent="0.25">
      <c r="D131">
        <f t="shared" si="1"/>
        <v>0</v>
      </c>
      <c r="E131" s="191"/>
      <c r="F131" s="191"/>
      <c r="G131" s="176"/>
      <c r="H131" s="177"/>
      <c r="I131" s="176"/>
      <c r="J131" s="176"/>
      <c r="K131" s="177"/>
      <c r="L131" s="178"/>
      <c r="M131" s="177"/>
      <c r="N131" s="182"/>
      <c r="O131" s="182"/>
      <c r="P131" s="182"/>
      <c r="Q131" s="192"/>
    </row>
    <row r="132" spans="4:17" ht="18" customHeight="1" x14ac:dyDescent="0.25">
      <c r="D132">
        <f t="shared" si="1"/>
        <v>0</v>
      </c>
      <c r="E132" s="191"/>
      <c r="F132" s="191"/>
      <c r="G132" s="176"/>
      <c r="H132" s="177"/>
      <c r="I132" s="176"/>
      <c r="J132" s="176"/>
      <c r="K132" s="177"/>
      <c r="L132" s="178"/>
      <c r="M132" s="177"/>
      <c r="N132" s="182"/>
      <c r="O132" s="182"/>
      <c r="P132" s="182"/>
      <c r="Q132" s="192"/>
    </row>
    <row r="133" spans="4:17" ht="18" customHeight="1" x14ac:dyDescent="0.25">
      <c r="D133">
        <f t="shared" si="1"/>
        <v>0</v>
      </c>
      <c r="E133" s="191"/>
      <c r="F133" s="191"/>
      <c r="G133" s="176"/>
      <c r="H133" s="177"/>
      <c r="I133" s="176"/>
      <c r="J133" s="176"/>
      <c r="K133" s="177"/>
      <c r="L133" s="178"/>
      <c r="M133" s="177"/>
      <c r="N133" s="182"/>
      <c r="O133" s="182"/>
      <c r="P133" s="182"/>
      <c r="Q133" s="192"/>
    </row>
    <row r="134" spans="4:17" ht="18" customHeight="1" x14ac:dyDescent="0.25">
      <c r="D134">
        <f t="shared" ref="D134:D197" si="2">IF(E134&gt;=1,(IF(LEN(I134)&gt;=2,(IF(LEN(K134)&gt;=1,(IF(M134&gt;=18,1,0)),0)),0)),0)</f>
        <v>0</v>
      </c>
      <c r="E134" s="191"/>
      <c r="F134" s="191"/>
      <c r="G134" s="176"/>
      <c r="H134" s="177"/>
      <c r="I134" s="176"/>
      <c r="J134" s="176"/>
      <c r="K134" s="177"/>
      <c r="L134" s="178"/>
      <c r="M134" s="177"/>
      <c r="N134" s="182"/>
      <c r="O134" s="182"/>
      <c r="P134" s="182"/>
      <c r="Q134" s="192"/>
    </row>
    <row r="135" spans="4:17" ht="18" customHeight="1" x14ac:dyDescent="0.25">
      <c r="D135">
        <f t="shared" si="2"/>
        <v>0</v>
      </c>
      <c r="E135" s="191"/>
      <c r="F135" s="191"/>
      <c r="G135" s="176"/>
      <c r="H135" s="177"/>
      <c r="I135" s="176"/>
      <c r="J135" s="176"/>
      <c r="K135" s="177"/>
      <c r="L135" s="178"/>
      <c r="M135" s="177"/>
      <c r="N135" s="182"/>
      <c r="O135" s="182"/>
      <c r="P135" s="182"/>
      <c r="Q135" s="192"/>
    </row>
    <row r="136" spans="4:17" ht="18" customHeight="1" x14ac:dyDescent="0.25">
      <c r="D136">
        <f t="shared" si="2"/>
        <v>0</v>
      </c>
      <c r="E136" s="191"/>
      <c r="F136" s="191"/>
      <c r="G136" s="176"/>
      <c r="H136" s="177"/>
      <c r="I136" s="176"/>
      <c r="J136" s="176"/>
      <c r="K136" s="177"/>
      <c r="L136" s="178"/>
      <c r="M136" s="177"/>
      <c r="N136" s="182"/>
      <c r="O136" s="182"/>
      <c r="P136" s="182"/>
      <c r="Q136" s="192"/>
    </row>
    <row r="137" spans="4:17" ht="18" customHeight="1" x14ac:dyDescent="0.25">
      <c r="D137">
        <f t="shared" si="2"/>
        <v>0</v>
      </c>
      <c r="E137" s="191"/>
      <c r="F137" s="191"/>
      <c r="G137" s="176"/>
      <c r="H137" s="177"/>
      <c r="I137" s="176"/>
      <c r="J137" s="176"/>
      <c r="K137" s="177"/>
      <c r="L137" s="178"/>
      <c r="M137" s="177"/>
      <c r="N137" s="182"/>
      <c r="O137" s="182"/>
      <c r="P137" s="182"/>
      <c r="Q137" s="192"/>
    </row>
    <row r="138" spans="4:17" ht="18" customHeight="1" x14ac:dyDescent="0.25">
      <c r="D138">
        <f t="shared" si="2"/>
        <v>0</v>
      </c>
      <c r="E138" s="191"/>
      <c r="F138" s="191"/>
      <c r="G138" s="176"/>
      <c r="H138" s="177"/>
      <c r="I138" s="176"/>
      <c r="J138" s="176"/>
      <c r="K138" s="177"/>
      <c r="L138" s="178"/>
      <c r="M138" s="177"/>
      <c r="N138" s="182"/>
      <c r="O138" s="182"/>
      <c r="P138" s="182"/>
      <c r="Q138" s="192"/>
    </row>
    <row r="139" spans="4:17" ht="18" customHeight="1" x14ac:dyDescent="0.25">
      <c r="D139">
        <f t="shared" si="2"/>
        <v>0</v>
      </c>
      <c r="E139" s="191"/>
      <c r="F139" s="191"/>
      <c r="G139" s="176"/>
      <c r="H139" s="177"/>
      <c r="I139" s="176"/>
      <c r="J139" s="176"/>
      <c r="K139" s="177"/>
      <c r="L139" s="178"/>
      <c r="M139" s="177"/>
      <c r="N139" s="182"/>
      <c r="O139" s="182"/>
      <c r="P139" s="182"/>
      <c r="Q139" s="192"/>
    </row>
    <row r="140" spans="4:17" ht="18" customHeight="1" x14ac:dyDescent="0.25">
      <c r="D140">
        <f t="shared" si="2"/>
        <v>0</v>
      </c>
      <c r="E140" s="191"/>
      <c r="F140" s="191"/>
      <c r="G140" s="176"/>
      <c r="H140" s="177"/>
      <c r="I140" s="176"/>
      <c r="J140" s="176"/>
      <c r="K140" s="177"/>
      <c r="L140" s="178"/>
      <c r="M140" s="177"/>
      <c r="N140" s="182"/>
      <c r="O140" s="182"/>
      <c r="P140" s="182"/>
      <c r="Q140" s="192"/>
    </row>
    <row r="141" spans="4:17" ht="18" customHeight="1" x14ac:dyDescent="0.25">
      <c r="D141">
        <f t="shared" si="2"/>
        <v>0</v>
      </c>
      <c r="E141" s="191"/>
      <c r="F141" s="191"/>
      <c r="G141" s="176"/>
      <c r="H141" s="177"/>
      <c r="I141" s="176"/>
      <c r="J141" s="176"/>
      <c r="K141" s="177"/>
      <c r="L141" s="178"/>
      <c r="M141" s="177"/>
      <c r="N141" s="182"/>
      <c r="O141" s="182"/>
      <c r="P141" s="182"/>
      <c r="Q141" s="192"/>
    </row>
    <row r="142" spans="4:17" ht="18" customHeight="1" x14ac:dyDescent="0.25">
      <c r="D142">
        <f t="shared" si="2"/>
        <v>0</v>
      </c>
      <c r="E142" s="191"/>
      <c r="F142" s="191"/>
      <c r="G142" s="176"/>
      <c r="H142" s="177"/>
      <c r="I142" s="176"/>
      <c r="J142" s="176"/>
      <c r="K142" s="177"/>
      <c r="L142" s="178"/>
      <c r="M142" s="177"/>
      <c r="N142" s="182"/>
      <c r="O142" s="182"/>
      <c r="P142" s="182"/>
      <c r="Q142" s="192"/>
    </row>
    <row r="143" spans="4:17" ht="18" customHeight="1" x14ac:dyDescent="0.25">
      <c r="D143">
        <f t="shared" si="2"/>
        <v>0</v>
      </c>
      <c r="E143" s="191"/>
      <c r="F143" s="191"/>
      <c r="G143" s="176"/>
      <c r="H143" s="177"/>
      <c r="I143" s="176"/>
      <c r="J143" s="176"/>
      <c r="K143" s="177"/>
      <c r="L143" s="178"/>
      <c r="M143" s="177"/>
      <c r="N143" s="182"/>
      <c r="O143" s="182"/>
      <c r="P143" s="182"/>
      <c r="Q143" s="192"/>
    </row>
    <row r="144" spans="4:17" ht="18" customHeight="1" x14ac:dyDescent="0.25">
      <c r="D144">
        <f t="shared" si="2"/>
        <v>0</v>
      </c>
      <c r="E144" s="191"/>
      <c r="F144" s="191"/>
      <c r="G144" s="176"/>
      <c r="H144" s="177"/>
      <c r="I144" s="176"/>
      <c r="J144" s="176"/>
      <c r="K144" s="177"/>
      <c r="L144" s="178"/>
      <c r="M144" s="177"/>
      <c r="N144" s="182"/>
      <c r="O144" s="182"/>
      <c r="P144" s="182"/>
      <c r="Q144" s="192"/>
    </row>
    <row r="145" spans="4:17" ht="18" customHeight="1" x14ac:dyDescent="0.25">
      <c r="D145">
        <f t="shared" si="2"/>
        <v>0</v>
      </c>
      <c r="E145" s="191"/>
      <c r="F145" s="191"/>
      <c r="G145" s="176"/>
      <c r="H145" s="177"/>
      <c r="I145" s="176"/>
      <c r="J145" s="176"/>
      <c r="K145" s="177"/>
      <c r="L145" s="178"/>
      <c r="M145" s="177"/>
      <c r="N145" s="182"/>
      <c r="O145" s="182"/>
      <c r="P145" s="182"/>
      <c r="Q145" s="192"/>
    </row>
    <row r="146" spans="4:17" ht="18" customHeight="1" x14ac:dyDescent="0.25">
      <c r="D146">
        <f t="shared" si="2"/>
        <v>0</v>
      </c>
      <c r="E146" s="191"/>
      <c r="F146" s="191"/>
      <c r="G146" s="176"/>
      <c r="H146" s="177"/>
      <c r="I146" s="176"/>
      <c r="J146" s="176"/>
      <c r="K146" s="177"/>
      <c r="L146" s="178"/>
      <c r="M146" s="177"/>
      <c r="N146" s="182"/>
      <c r="O146" s="182"/>
      <c r="P146" s="182"/>
      <c r="Q146" s="192"/>
    </row>
    <row r="147" spans="4:17" ht="18" customHeight="1" x14ac:dyDescent="0.25">
      <c r="D147">
        <f t="shared" si="2"/>
        <v>0</v>
      </c>
      <c r="E147" s="191"/>
      <c r="F147" s="191"/>
      <c r="G147" s="176"/>
      <c r="H147" s="177"/>
      <c r="I147" s="176"/>
      <c r="J147" s="176"/>
      <c r="K147" s="177"/>
      <c r="L147" s="178"/>
      <c r="M147" s="177"/>
      <c r="N147" s="182"/>
      <c r="O147" s="182"/>
      <c r="P147" s="182"/>
      <c r="Q147" s="192"/>
    </row>
    <row r="148" spans="4:17" ht="18" customHeight="1" x14ac:dyDescent="0.25">
      <c r="D148">
        <f t="shared" si="2"/>
        <v>0</v>
      </c>
      <c r="E148" s="191"/>
      <c r="F148" s="191"/>
      <c r="G148" s="176"/>
      <c r="H148" s="177"/>
      <c r="I148" s="176"/>
      <c r="J148" s="176"/>
      <c r="K148" s="177"/>
      <c r="L148" s="178"/>
      <c r="M148" s="177"/>
      <c r="N148" s="182"/>
      <c r="O148" s="182"/>
      <c r="P148" s="182"/>
      <c r="Q148" s="192"/>
    </row>
    <row r="149" spans="4:17" ht="18" customHeight="1" x14ac:dyDescent="0.25">
      <c r="D149">
        <f t="shared" si="2"/>
        <v>0</v>
      </c>
      <c r="E149" s="191"/>
      <c r="F149" s="191"/>
      <c r="G149" s="176"/>
      <c r="H149" s="177"/>
      <c r="I149" s="176"/>
      <c r="J149" s="176"/>
      <c r="K149" s="177"/>
      <c r="L149" s="178"/>
      <c r="M149" s="177"/>
      <c r="N149" s="182"/>
      <c r="O149" s="182"/>
      <c r="P149" s="182"/>
      <c r="Q149" s="192"/>
    </row>
    <row r="150" spans="4:17" ht="18" customHeight="1" x14ac:dyDescent="0.25">
      <c r="D150">
        <f t="shared" si="2"/>
        <v>0</v>
      </c>
      <c r="E150" s="191"/>
      <c r="F150" s="191"/>
      <c r="G150" s="176"/>
      <c r="H150" s="177"/>
      <c r="I150" s="176"/>
      <c r="J150" s="176"/>
      <c r="K150" s="177"/>
      <c r="L150" s="178"/>
      <c r="M150" s="177"/>
      <c r="N150" s="182"/>
      <c r="O150" s="182"/>
      <c r="P150" s="182"/>
      <c r="Q150" s="192"/>
    </row>
    <row r="151" spans="4:17" ht="18" customHeight="1" x14ac:dyDescent="0.25">
      <c r="D151">
        <f t="shared" si="2"/>
        <v>0</v>
      </c>
      <c r="E151" s="191"/>
      <c r="F151" s="191"/>
      <c r="G151" s="176"/>
      <c r="H151" s="177"/>
      <c r="I151" s="176"/>
      <c r="J151" s="176"/>
      <c r="K151" s="177"/>
      <c r="L151" s="178"/>
      <c r="M151" s="177"/>
      <c r="N151" s="182"/>
      <c r="O151" s="182"/>
      <c r="P151" s="182"/>
      <c r="Q151" s="192"/>
    </row>
    <row r="152" spans="4:17" ht="18" customHeight="1" x14ac:dyDescent="0.25">
      <c r="D152">
        <f t="shared" si="2"/>
        <v>0</v>
      </c>
      <c r="E152" s="191"/>
      <c r="F152" s="191"/>
      <c r="G152" s="176"/>
      <c r="H152" s="177"/>
      <c r="I152" s="176"/>
      <c r="J152" s="176"/>
      <c r="K152" s="177"/>
      <c r="L152" s="178"/>
      <c r="M152" s="177"/>
      <c r="N152" s="182"/>
      <c r="O152" s="182"/>
      <c r="P152" s="182"/>
      <c r="Q152" s="192"/>
    </row>
    <row r="153" spans="4:17" ht="18" customHeight="1" x14ac:dyDescent="0.25">
      <c r="D153">
        <f t="shared" si="2"/>
        <v>0</v>
      </c>
      <c r="E153" s="191"/>
      <c r="F153" s="191"/>
      <c r="G153" s="176"/>
      <c r="H153" s="177"/>
      <c r="I153" s="176"/>
      <c r="J153" s="176"/>
      <c r="K153" s="177"/>
      <c r="L153" s="178"/>
      <c r="M153" s="177"/>
      <c r="N153" s="182"/>
      <c r="O153" s="182"/>
      <c r="P153" s="182"/>
      <c r="Q153" s="192"/>
    </row>
    <row r="154" spans="4:17" ht="18" customHeight="1" x14ac:dyDescent="0.25">
      <c r="D154">
        <f t="shared" si="2"/>
        <v>0</v>
      </c>
      <c r="E154" s="191"/>
      <c r="F154" s="191"/>
      <c r="G154" s="176"/>
      <c r="H154" s="177"/>
      <c r="I154" s="176"/>
      <c r="J154" s="176"/>
      <c r="K154" s="177"/>
      <c r="L154" s="178"/>
      <c r="M154" s="177"/>
      <c r="N154" s="182"/>
      <c r="O154" s="182"/>
      <c r="P154" s="182"/>
      <c r="Q154" s="192"/>
    </row>
    <row r="155" spans="4:17" ht="18" customHeight="1" x14ac:dyDescent="0.25">
      <c r="D155">
        <f t="shared" si="2"/>
        <v>0</v>
      </c>
      <c r="E155" s="191"/>
      <c r="F155" s="191"/>
      <c r="G155" s="176"/>
      <c r="H155" s="177"/>
      <c r="I155" s="176"/>
      <c r="J155" s="176"/>
      <c r="K155" s="177"/>
      <c r="L155" s="178"/>
      <c r="M155" s="177"/>
      <c r="N155" s="182"/>
      <c r="O155" s="182"/>
      <c r="P155" s="182"/>
      <c r="Q155" s="192"/>
    </row>
    <row r="156" spans="4:17" ht="18" customHeight="1" x14ac:dyDescent="0.25">
      <c r="D156">
        <f t="shared" si="2"/>
        <v>0</v>
      </c>
      <c r="E156" s="191"/>
      <c r="F156" s="191"/>
      <c r="G156" s="176"/>
      <c r="H156" s="177"/>
      <c r="I156" s="176"/>
      <c r="J156" s="176"/>
      <c r="K156" s="177"/>
      <c r="L156" s="178"/>
      <c r="M156" s="177"/>
      <c r="N156" s="182"/>
      <c r="O156" s="182"/>
      <c r="P156" s="182"/>
      <c r="Q156" s="192"/>
    </row>
    <row r="157" spans="4:17" ht="18" customHeight="1" x14ac:dyDescent="0.25">
      <c r="D157">
        <f t="shared" si="2"/>
        <v>0</v>
      </c>
      <c r="E157" s="191"/>
      <c r="F157" s="191"/>
      <c r="G157" s="176"/>
      <c r="H157" s="177"/>
      <c r="I157" s="176"/>
      <c r="J157" s="176"/>
      <c r="K157" s="177"/>
      <c r="L157" s="178"/>
      <c r="M157" s="177"/>
      <c r="N157" s="182"/>
      <c r="O157" s="182"/>
      <c r="P157" s="182"/>
      <c r="Q157" s="192"/>
    </row>
    <row r="158" spans="4:17" ht="18" customHeight="1" x14ac:dyDescent="0.25">
      <c r="D158">
        <f t="shared" si="2"/>
        <v>0</v>
      </c>
      <c r="E158" s="191"/>
      <c r="F158" s="191"/>
      <c r="G158" s="176"/>
      <c r="H158" s="177"/>
      <c r="I158" s="176"/>
      <c r="J158" s="176"/>
      <c r="K158" s="177"/>
      <c r="L158" s="178"/>
      <c r="M158" s="177"/>
      <c r="N158" s="182"/>
      <c r="O158" s="182"/>
      <c r="P158" s="182"/>
      <c r="Q158" s="192"/>
    </row>
    <row r="159" spans="4:17" ht="18" customHeight="1" x14ac:dyDescent="0.25">
      <c r="D159">
        <f t="shared" si="2"/>
        <v>0</v>
      </c>
      <c r="E159" s="191"/>
      <c r="F159" s="191"/>
      <c r="G159" s="176"/>
      <c r="H159" s="177"/>
      <c r="I159" s="176"/>
      <c r="J159" s="176"/>
      <c r="K159" s="177"/>
      <c r="L159" s="178"/>
      <c r="M159" s="177"/>
      <c r="N159" s="182"/>
      <c r="O159" s="182"/>
      <c r="P159" s="182"/>
      <c r="Q159" s="192"/>
    </row>
    <row r="160" spans="4:17" ht="18" customHeight="1" x14ac:dyDescent="0.25">
      <c r="D160">
        <f t="shared" si="2"/>
        <v>0</v>
      </c>
      <c r="E160" s="191"/>
      <c r="F160" s="191"/>
      <c r="G160" s="176"/>
      <c r="H160" s="177"/>
      <c r="I160" s="176"/>
      <c r="J160" s="176"/>
      <c r="K160" s="177"/>
      <c r="L160" s="178"/>
      <c r="M160" s="177"/>
      <c r="N160" s="182"/>
      <c r="O160" s="182"/>
      <c r="P160" s="182"/>
      <c r="Q160" s="192"/>
    </row>
    <row r="161" spans="4:17" ht="18" customHeight="1" x14ac:dyDescent="0.25">
      <c r="D161">
        <f t="shared" si="2"/>
        <v>0</v>
      </c>
      <c r="E161" s="191"/>
      <c r="F161" s="191"/>
      <c r="G161" s="176"/>
      <c r="H161" s="177"/>
      <c r="I161" s="176"/>
      <c r="J161" s="176"/>
      <c r="K161" s="177"/>
      <c r="L161" s="178"/>
      <c r="M161" s="177"/>
      <c r="N161" s="182"/>
      <c r="O161" s="182"/>
      <c r="P161" s="182"/>
      <c r="Q161" s="192"/>
    </row>
    <row r="162" spans="4:17" ht="18" customHeight="1" x14ac:dyDescent="0.25">
      <c r="D162">
        <f t="shared" si="2"/>
        <v>0</v>
      </c>
      <c r="E162" s="191"/>
      <c r="F162" s="191"/>
      <c r="G162" s="176"/>
      <c r="H162" s="177"/>
      <c r="I162" s="176"/>
      <c r="J162" s="176"/>
      <c r="K162" s="177"/>
      <c r="L162" s="178"/>
      <c r="M162" s="177"/>
      <c r="N162" s="182"/>
      <c r="O162" s="182"/>
      <c r="P162" s="182"/>
      <c r="Q162" s="192"/>
    </row>
    <row r="163" spans="4:17" ht="18" customHeight="1" x14ac:dyDescent="0.25">
      <c r="D163">
        <f t="shared" si="2"/>
        <v>0</v>
      </c>
      <c r="E163" s="191"/>
      <c r="F163" s="191"/>
      <c r="G163" s="176"/>
      <c r="H163" s="177"/>
      <c r="I163" s="176"/>
      <c r="J163" s="176"/>
      <c r="K163" s="177"/>
      <c r="L163" s="178"/>
      <c r="M163" s="177"/>
      <c r="N163" s="182"/>
      <c r="O163" s="182"/>
      <c r="P163" s="182"/>
      <c r="Q163" s="192"/>
    </row>
    <row r="164" spans="4:17" ht="18" customHeight="1" x14ac:dyDescent="0.25">
      <c r="D164">
        <f t="shared" si="2"/>
        <v>0</v>
      </c>
      <c r="E164" s="191"/>
      <c r="F164" s="191"/>
      <c r="G164" s="176"/>
      <c r="H164" s="177"/>
      <c r="I164" s="176"/>
      <c r="J164" s="176"/>
      <c r="K164" s="177"/>
      <c r="L164" s="178"/>
      <c r="M164" s="177"/>
      <c r="N164" s="182"/>
      <c r="O164" s="182"/>
      <c r="P164" s="182"/>
      <c r="Q164" s="192"/>
    </row>
    <row r="165" spans="4:17" ht="18" customHeight="1" x14ac:dyDescent="0.25">
      <c r="D165">
        <f t="shared" si="2"/>
        <v>0</v>
      </c>
      <c r="E165" s="191"/>
      <c r="F165" s="191"/>
      <c r="G165" s="176"/>
      <c r="H165" s="177"/>
      <c r="I165" s="176"/>
      <c r="J165" s="176"/>
      <c r="K165" s="177"/>
      <c r="L165" s="178"/>
      <c r="M165" s="177"/>
      <c r="N165" s="182"/>
      <c r="O165" s="182"/>
      <c r="P165" s="182"/>
      <c r="Q165" s="192"/>
    </row>
    <row r="166" spans="4:17" ht="18" customHeight="1" x14ac:dyDescent="0.25">
      <c r="D166">
        <f t="shared" si="2"/>
        <v>0</v>
      </c>
      <c r="E166" s="191"/>
      <c r="F166" s="191"/>
      <c r="G166" s="176"/>
      <c r="H166" s="177"/>
      <c r="I166" s="176"/>
      <c r="J166" s="176"/>
      <c r="K166" s="177"/>
      <c r="L166" s="178"/>
      <c r="M166" s="177"/>
      <c r="N166" s="182"/>
      <c r="O166" s="182"/>
      <c r="P166" s="182"/>
      <c r="Q166" s="192"/>
    </row>
    <row r="167" spans="4:17" ht="18" customHeight="1" x14ac:dyDescent="0.25">
      <c r="D167">
        <f t="shared" si="2"/>
        <v>0</v>
      </c>
      <c r="E167" s="191"/>
      <c r="F167" s="191"/>
      <c r="G167" s="176"/>
      <c r="H167" s="177"/>
      <c r="I167" s="176"/>
      <c r="J167" s="176"/>
      <c r="K167" s="177"/>
      <c r="L167" s="178"/>
      <c r="M167" s="177"/>
      <c r="N167" s="182"/>
      <c r="O167" s="182"/>
      <c r="P167" s="182"/>
      <c r="Q167" s="192"/>
    </row>
    <row r="168" spans="4:17" ht="18" customHeight="1" x14ac:dyDescent="0.25">
      <c r="D168">
        <f t="shared" si="2"/>
        <v>0</v>
      </c>
      <c r="E168" s="191"/>
      <c r="F168" s="191"/>
      <c r="G168" s="176"/>
      <c r="H168" s="177"/>
      <c r="I168" s="176"/>
      <c r="J168" s="176"/>
      <c r="K168" s="177"/>
      <c r="L168" s="178"/>
      <c r="M168" s="177"/>
      <c r="N168" s="182"/>
      <c r="O168" s="182"/>
      <c r="P168" s="182"/>
      <c r="Q168" s="192"/>
    </row>
    <row r="169" spans="4:17" ht="18" customHeight="1" x14ac:dyDescent="0.25">
      <c r="D169">
        <f t="shared" si="2"/>
        <v>0</v>
      </c>
      <c r="E169" s="191"/>
      <c r="F169" s="191"/>
      <c r="G169" s="176"/>
      <c r="H169" s="177"/>
      <c r="I169" s="176"/>
      <c r="J169" s="176"/>
      <c r="K169" s="177"/>
      <c r="L169" s="178"/>
      <c r="M169" s="177"/>
      <c r="N169" s="182"/>
      <c r="O169" s="182"/>
      <c r="P169" s="182"/>
      <c r="Q169" s="192"/>
    </row>
    <row r="170" spans="4:17" ht="18" customHeight="1" x14ac:dyDescent="0.25">
      <c r="D170">
        <f t="shared" si="2"/>
        <v>0</v>
      </c>
      <c r="E170" s="191"/>
      <c r="F170" s="191"/>
      <c r="G170" s="176"/>
      <c r="H170" s="177"/>
      <c r="I170" s="176"/>
      <c r="J170" s="176"/>
      <c r="K170" s="177"/>
      <c r="L170" s="178"/>
      <c r="M170" s="177"/>
      <c r="N170" s="182"/>
      <c r="O170" s="182"/>
      <c r="P170" s="182"/>
      <c r="Q170" s="192"/>
    </row>
    <row r="171" spans="4:17" ht="18" customHeight="1" x14ac:dyDescent="0.25">
      <c r="D171">
        <f t="shared" si="2"/>
        <v>0</v>
      </c>
      <c r="E171" s="191"/>
      <c r="F171" s="191"/>
      <c r="G171" s="176"/>
      <c r="H171" s="177"/>
      <c r="I171" s="176"/>
      <c r="J171" s="176"/>
      <c r="K171" s="177"/>
      <c r="L171" s="178"/>
      <c r="M171" s="177"/>
      <c r="N171" s="182"/>
      <c r="O171" s="182"/>
      <c r="P171" s="182"/>
      <c r="Q171" s="192"/>
    </row>
    <row r="172" spans="4:17" ht="18" customHeight="1" x14ac:dyDescent="0.25">
      <c r="D172">
        <f t="shared" si="2"/>
        <v>0</v>
      </c>
      <c r="E172" s="191"/>
      <c r="F172" s="191"/>
      <c r="G172" s="176"/>
      <c r="H172" s="177"/>
      <c r="I172" s="176"/>
      <c r="J172" s="176"/>
      <c r="K172" s="177"/>
      <c r="L172" s="178"/>
      <c r="M172" s="177"/>
      <c r="N172" s="182"/>
      <c r="O172" s="182"/>
      <c r="P172" s="182"/>
      <c r="Q172" s="192"/>
    </row>
    <row r="173" spans="4:17" ht="18" customHeight="1" x14ac:dyDescent="0.25">
      <c r="D173">
        <f t="shared" si="2"/>
        <v>0</v>
      </c>
      <c r="E173" s="191"/>
      <c r="F173" s="191"/>
      <c r="G173" s="176"/>
      <c r="H173" s="177"/>
      <c r="I173" s="176"/>
      <c r="J173" s="176"/>
      <c r="K173" s="177"/>
      <c r="L173" s="178"/>
      <c r="M173" s="177"/>
      <c r="N173" s="182"/>
      <c r="O173" s="182"/>
      <c r="P173" s="182"/>
      <c r="Q173" s="192"/>
    </row>
    <row r="174" spans="4:17" ht="18" customHeight="1" x14ac:dyDescent="0.25">
      <c r="D174">
        <f t="shared" si="2"/>
        <v>0</v>
      </c>
      <c r="E174" s="191"/>
      <c r="F174" s="191"/>
      <c r="G174" s="176"/>
      <c r="H174" s="177"/>
      <c r="I174" s="176"/>
      <c r="J174" s="176"/>
      <c r="K174" s="177"/>
      <c r="L174" s="178"/>
      <c r="M174" s="177"/>
      <c r="N174" s="182"/>
      <c r="O174" s="182"/>
      <c r="P174" s="182"/>
      <c r="Q174" s="192"/>
    </row>
    <row r="175" spans="4:17" ht="18" customHeight="1" x14ac:dyDescent="0.25">
      <c r="D175">
        <f t="shared" si="2"/>
        <v>0</v>
      </c>
      <c r="E175" s="191"/>
      <c r="F175" s="191"/>
      <c r="G175" s="176"/>
      <c r="H175" s="177"/>
      <c r="I175" s="176"/>
      <c r="J175" s="176"/>
      <c r="K175" s="177"/>
      <c r="L175" s="178"/>
      <c r="M175" s="177"/>
      <c r="N175" s="182"/>
      <c r="O175" s="182"/>
      <c r="P175" s="182"/>
      <c r="Q175" s="192"/>
    </row>
    <row r="176" spans="4:17" ht="18" customHeight="1" x14ac:dyDescent="0.25">
      <c r="D176">
        <f t="shared" si="2"/>
        <v>0</v>
      </c>
      <c r="E176" s="191"/>
      <c r="F176" s="191"/>
      <c r="G176" s="176"/>
      <c r="H176" s="177"/>
      <c r="I176" s="176"/>
      <c r="J176" s="176"/>
      <c r="K176" s="177"/>
      <c r="L176" s="178"/>
      <c r="M176" s="177"/>
      <c r="N176" s="182"/>
      <c r="O176" s="182"/>
      <c r="P176" s="182"/>
      <c r="Q176" s="192"/>
    </row>
    <row r="177" spans="4:17" ht="18" customHeight="1" x14ac:dyDescent="0.25">
      <c r="D177">
        <f t="shared" si="2"/>
        <v>0</v>
      </c>
      <c r="E177" s="191"/>
      <c r="F177" s="191"/>
      <c r="G177" s="176"/>
      <c r="H177" s="177"/>
      <c r="I177" s="176"/>
      <c r="J177" s="176"/>
      <c r="K177" s="177"/>
      <c r="L177" s="178"/>
      <c r="M177" s="177"/>
      <c r="N177" s="182"/>
      <c r="O177" s="182"/>
      <c r="P177" s="182"/>
      <c r="Q177" s="192"/>
    </row>
    <row r="178" spans="4:17" ht="18" customHeight="1" x14ac:dyDescent="0.25">
      <c r="D178">
        <f t="shared" si="2"/>
        <v>0</v>
      </c>
      <c r="E178" s="191"/>
      <c r="F178" s="191"/>
      <c r="G178" s="176"/>
      <c r="H178" s="177"/>
      <c r="I178" s="176"/>
      <c r="J178" s="176"/>
      <c r="K178" s="177"/>
      <c r="L178" s="178"/>
      <c r="M178" s="177"/>
      <c r="N178" s="182"/>
      <c r="O178" s="182"/>
      <c r="P178" s="182"/>
      <c r="Q178" s="192"/>
    </row>
    <row r="179" spans="4:17" ht="18" customHeight="1" x14ac:dyDescent="0.25">
      <c r="D179">
        <f t="shared" si="2"/>
        <v>0</v>
      </c>
      <c r="E179" s="191"/>
      <c r="F179" s="191"/>
      <c r="G179" s="176"/>
      <c r="H179" s="177"/>
      <c r="I179" s="176"/>
      <c r="J179" s="176"/>
      <c r="K179" s="177"/>
      <c r="L179" s="178"/>
      <c r="M179" s="177"/>
      <c r="N179" s="182"/>
      <c r="O179" s="182"/>
      <c r="P179" s="182"/>
      <c r="Q179" s="192"/>
    </row>
    <row r="180" spans="4:17" ht="18" customHeight="1" x14ac:dyDescent="0.25">
      <c r="D180">
        <f t="shared" si="2"/>
        <v>0</v>
      </c>
      <c r="E180" s="191"/>
      <c r="F180" s="191"/>
      <c r="G180" s="176"/>
      <c r="H180" s="177"/>
      <c r="I180" s="176"/>
      <c r="J180" s="176"/>
      <c r="K180" s="177"/>
      <c r="L180" s="178"/>
      <c r="M180" s="177"/>
      <c r="N180" s="182"/>
      <c r="O180" s="182"/>
      <c r="P180" s="182"/>
      <c r="Q180" s="192"/>
    </row>
    <row r="181" spans="4:17" ht="18" customHeight="1" x14ac:dyDescent="0.25">
      <c r="D181">
        <f t="shared" si="2"/>
        <v>0</v>
      </c>
      <c r="E181" s="191"/>
      <c r="F181" s="191"/>
      <c r="G181" s="176"/>
      <c r="H181" s="177"/>
      <c r="I181" s="176"/>
      <c r="J181" s="176"/>
      <c r="K181" s="177"/>
      <c r="L181" s="178"/>
      <c r="M181" s="177"/>
      <c r="N181" s="182"/>
      <c r="O181" s="182"/>
      <c r="P181" s="182"/>
      <c r="Q181" s="192"/>
    </row>
    <row r="182" spans="4:17" ht="18" customHeight="1" x14ac:dyDescent="0.25">
      <c r="D182">
        <f t="shared" si="2"/>
        <v>0</v>
      </c>
      <c r="E182" s="191"/>
      <c r="F182" s="191"/>
      <c r="G182" s="176"/>
      <c r="H182" s="177"/>
      <c r="I182" s="176"/>
      <c r="J182" s="176"/>
      <c r="K182" s="177"/>
      <c r="L182" s="178"/>
      <c r="M182" s="177"/>
      <c r="N182" s="182"/>
      <c r="O182" s="182"/>
      <c r="P182" s="182"/>
      <c r="Q182" s="192"/>
    </row>
    <row r="183" spans="4:17" ht="18" customHeight="1" x14ac:dyDescent="0.25">
      <c r="D183">
        <f t="shared" si="2"/>
        <v>0</v>
      </c>
      <c r="E183" s="191"/>
      <c r="F183" s="191"/>
      <c r="G183" s="176"/>
      <c r="H183" s="177"/>
      <c r="I183" s="176"/>
      <c r="J183" s="176"/>
      <c r="K183" s="177"/>
      <c r="L183" s="178"/>
      <c r="M183" s="177"/>
      <c r="N183" s="182"/>
      <c r="O183" s="182"/>
      <c r="P183" s="182"/>
      <c r="Q183" s="192"/>
    </row>
    <row r="184" spans="4:17" ht="18" customHeight="1" x14ac:dyDescent="0.25">
      <c r="D184">
        <f t="shared" si="2"/>
        <v>0</v>
      </c>
      <c r="E184" s="191"/>
      <c r="F184" s="191"/>
      <c r="G184" s="176"/>
      <c r="H184" s="177"/>
      <c r="I184" s="176"/>
      <c r="J184" s="176"/>
      <c r="K184" s="177"/>
      <c r="L184" s="178"/>
      <c r="M184" s="177"/>
      <c r="N184" s="182"/>
      <c r="O184" s="182"/>
      <c r="P184" s="182"/>
      <c r="Q184" s="192"/>
    </row>
    <row r="185" spans="4:17" ht="18" customHeight="1" x14ac:dyDescent="0.25">
      <c r="D185">
        <f t="shared" si="2"/>
        <v>0</v>
      </c>
      <c r="E185" s="191"/>
      <c r="F185" s="191"/>
      <c r="G185" s="176"/>
      <c r="H185" s="177"/>
      <c r="I185" s="176"/>
      <c r="J185" s="176"/>
      <c r="K185" s="177"/>
      <c r="L185" s="178"/>
      <c r="M185" s="177"/>
      <c r="N185" s="182"/>
      <c r="O185" s="182"/>
      <c r="P185" s="182"/>
      <c r="Q185" s="192"/>
    </row>
    <row r="186" spans="4:17" ht="18" customHeight="1" x14ac:dyDescent="0.25">
      <c r="D186">
        <f t="shared" si="2"/>
        <v>0</v>
      </c>
      <c r="E186" s="191"/>
      <c r="F186" s="191"/>
      <c r="G186" s="176"/>
      <c r="H186" s="177"/>
      <c r="I186" s="176"/>
      <c r="J186" s="176"/>
      <c r="K186" s="177"/>
      <c r="L186" s="178"/>
      <c r="M186" s="177"/>
      <c r="N186" s="182"/>
      <c r="O186" s="182"/>
      <c r="P186" s="182"/>
      <c r="Q186" s="192"/>
    </row>
    <row r="187" spans="4:17" ht="18" customHeight="1" x14ac:dyDescent="0.25">
      <c r="D187">
        <f t="shared" si="2"/>
        <v>0</v>
      </c>
      <c r="E187" s="191"/>
      <c r="F187" s="191"/>
      <c r="G187" s="176"/>
      <c r="H187" s="177"/>
      <c r="I187" s="176"/>
      <c r="J187" s="176"/>
      <c r="K187" s="177"/>
      <c r="L187" s="178"/>
      <c r="M187" s="177"/>
      <c r="N187" s="182"/>
      <c r="O187" s="182"/>
      <c r="P187" s="182"/>
      <c r="Q187" s="192"/>
    </row>
    <row r="188" spans="4:17" ht="18" customHeight="1" x14ac:dyDescent="0.25">
      <c r="D188">
        <f t="shared" si="2"/>
        <v>0</v>
      </c>
      <c r="E188" s="191"/>
      <c r="F188" s="191"/>
      <c r="G188" s="176"/>
      <c r="H188" s="177"/>
      <c r="I188" s="176"/>
      <c r="J188" s="176"/>
      <c r="K188" s="177"/>
      <c r="L188" s="178"/>
      <c r="M188" s="177"/>
      <c r="N188" s="182"/>
      <c r="O188" s="182"/>
      <c r="P188" s="182"/>
      <c r="Q188" s="192"/>
    </row>
    <row r="189" spans="4:17" ht="18" customHeight="1" x14ac:dyDescent="0.25">
      <c r="D189">
        <f t="shared" si="2"/>
        <v>0</v>
      </c>
      <c r="E189" s="191"/>
      <c r="F189" s="191"/>
      <c r="G189" s="176"/>
      <c r="H189" s="177"/>
      <c r="I189" s="176"/>
      <c r="J189" s="176"/>
      <c r="K189" s="177"/>
      <c r="L189" s="178"/>
      <c r="M189" s="177"/>
      <c r="N189" s="182"/>
      <c r="O189" s="182"/>
      <c r="P189" s="182"/>
      <c r="Q189" s="192"/>
    </row>
    <row r="190" spans="4:17" ht="18" customHeight="1" x14ac:dyDescent="0.25">
      <c r="D190">
        <f t="shared" si="2"/>
        <v>0</v>
      </c>
      <c r="E190" s="191"/>
      <c r="F190" s="191"/>
      <c r="G190" s="176"/>
      <c r="H190" s="177"/>
      <c r="I190" s="176"/>
      <c r="J190" s="176"/>
      <c r="K190" s="177"/>
      <c r="L190" s="178"/>
      <c r="M190" s="177"/>
      <c r="N190" s="182"/>
      <c r="O190" s="182"/>
      <c r="P190" s="182"/>
      <c r="Q190" s="192"/>
    </row>
    <row r="191" spans="4:17" ht="18" customHeight="1" x14ac:dyDescent="0.25">
      <c r="D191">
        <f t="shared" si="2"/>
        <v>0</v>
      </c>
      <c r="E191" s="191"/>
      <c r="F191" s="191"/>
      <c r="G191" s="176"/>
      <c r="H191" s="177"/>
      <c r="I191" s="176"/>
      <c r="J191" s="176"/>
      <c r="K191" s="177"/>
      <c r="L191" s="178"/>
      <c r="M191" s="177"/>
      <c r="N191" s="182"/>
      <c r="O191" s="182"/>
      <c r="P191" s="182"/>
      <c r="Q191" s="192"/>
    </row>
    <row r="192" spans="4:17" ht="18" customHeight="1" x14ac:dyDescent="0.25">
      <c r="D192">
        <f t="shared" si="2"/>
        <v>0</v>
      </c>
      <c r="E192" s="191"/>
      <c r="F192" s="191"/>
      <c r="G192" s="176"/>
      <c r="H192" s="177"/>
      <c r="I192" s="176"/>
      <c r="J192" s="176"/>
      <c r="K192" s="177"/>
      <c r="L192" s="178"/>
      <c r="M192" s="177"/>
      <c r="N192" s="182"/>
      <c r="O192" s="182"/>
      <c r="P192" s="182"/>
      <c r="Q192" s="192"/>
    </row>
    <row r="193" spans="4:17" ht="18" customHeight="1" x14ac:dyDescent="0.25">
      <c r="D193">
        <f t="shared" si="2"/>
        <v>0</v>
      </c>
      <c r="E193" s="191"/>
      <c r="F193" s="191"/>
      <c r="G193" s="176"/>
      <c r="H193" s="177"/>
      <c r="I193" s="176"/>
      <c r="J193" s="176"/>
      <c r="K193" s="177"/>
      <c r="L193" s="178"/>
      <c r="M193" s="177"/>
      <c r="N193" s="182"/>
      <c r="O193" s="182"/>
      <c r="P193" s="182"/>
      <c r="Q193" s="192"/>
    </row>
    <row r="194" spans="4:17" ht="18" customHeight="1" x14ac:dyDescent="0.25">
      <c r="D194">
        <f t="shared" si="2"/>
        <v>0</v>
      </c>
      <c r="E194" s="191"/>
      <c r="F194" s="191"/>
      <c r="G194" s="176"/>
      <c r="H194" s="177"/>
      <c r="I194" s="176"/>
      <c r="J194" s="176"/>
      <c r="K194" s="177"/>
      <c r="L194" s="178"/>
      <c r="M194" s="177"/>
      <c r="N194" s="182"/>
      <c r="O194" s="182"/>
      <c r="P194" s="182"/>
      <c r="Q194" s="192"/>
    </row>
    <row r="195" spans="4:17" ht="18" customHeight="1" x14ac:dyDescent="0.25">
      <c r="D195">
        <f t="shared" si="2"/>
        <v>0</v>
      </c>
      <c r="E195" s="191"/>
      <c r="F195" s="191"/>
      <c r="G195" s="176"/>
      <c r="H195" s="177"/>
      <c r="I195" s="176"/>
      <c r="J195" s="176"/>
      <c r="K195" s="177"/>
      <c r="L195" s="178"/>
      <c r="M195" s="177"/>
      <c r="N195" s="182"/>
      <c r="O195" s="182"/>
      <c r="P195" s="182"/>
      <c r="Q195" s="192"/>
    </row>
    <row r="196" spans="4:17" ht="18" customHeight="1" x14ac:dyDescent="0.25">
      <c r="D196">
        <f t="shared" si="2"/>
        <v>0</v>
      </c>
      <c r="E196" s="191"/>
      <c r="F196" s="191"/>
      <c r="G196" s="176"/>
      <c r="H196" s="177"/>
      <c r="I196" s="176"/>
      <c r="J196" s="176"/>
      <c r="K196" s="177"/>
      <c r="L196" s="178"/>
      <c r="M196" s="177"/>
      <c r="N196" s="182"/>
      <c r="O196" s="182"/>
      <c r="P196" s="182"/>
      <c r="Q196" s="192"/>
    </row>
    <row r="197" spans="4:17" ht="18" customHeight="1" x14ac:dyDescent="0.25">
      <c r="D197">
        <f t="shared" si="2"/>
        <v>0</v>
      </c>
      <c r="E197" s="191"/>
      <c r="F197" s="191"/>
      <c r="G197" s="176"/>
      <c r="H197" s="177"/>
      <c r="I197" s="176"/>
      <c r="J197" s="176"/>
      <c r="K197" s="177"/>
      <c r="L197" s="178"/>
      <c r="M197" s="177"/>
      <c r="N197" s="182"/>
      <c r="O197" s="182"/>
      <c r="P197" s="182"/>
      <c r="Q197" s="192"/>
    </row>
    <row r="198" spans="4:17" ht="18" customHeight="1" x14ac:dyDescent="0.25">
      <c r="D198">
        <f t="shared" ref="D198:D261" si="3">IF(E198&gt;=1,(IF(LEN(I198)&gt;=2,(IF(LEN(K198)&gt;=1,(IF(M198&gt;=18,1,0)),0)),0)),0)</f>
        <v>0</v>
      </c>
      <c r="E198" s="191"/>
      <c r="F198" s="191"/>
      <c r="G198" s="176"/>
      <c r="H198" s="177"/>
      <c r="I198" s="176"/>
      <c r="J198" s="176"/>
      <c r="K198" s="177"/>
      <c r="L198" s="178"/>
      <c r="M198" s="177"/>
      <c r="N198" s="182"/>
      <c r="O198" s="182"/>
      <c r="P198" s="182"/>
      <c r="Q198" s="192"/>
    </row>
    <row r="199" spans="4:17" ht="18" customHeight="1" x14ac:dyDescent="0.25">
      <c r="D199">
        <f t="shared" si="3"/>
        <v>0</v>
      </c>
      <c r="E199" s="191"/>
      <c r="F199" s="191"/>
      <c r="G199" s="176"/>
      <c r="H199" s="177"/>
      <c r="I199" s="176"/>
      <c r="J199" s="176"/>
      <c r="K199" s="177"/>
      <c r="L199" s="178"/>
      <c r="M199" s="177"/>
      <c r="N199" s="182"/>
      <c r="O199" s="182"/>
      <c r="P199" s="182"/>
      <c r="Q199" s="192"/>
    </row>
    <row r="200" spans="4:17" ht="18" customHeight="1" x14ac:dyDescent="0.25">
      <c r="D200">
        <f t="shared" si="3"/>
        <v>0</v>
      </c>
      <c r="E200" s="191"/>
      <c r="F200" s="191"/>
      <c r="G200" s="176"/>
      <c r="H200" s="177"/>
      <c r="I200" s="176"/>
      <c r="J200" s="176"/>
      <c r="K200" s="177"/>
      <c r="L200" s="178"/>
      <c r="M200" s="177"/>
      <c r="N200" s="182"/>
      <c r="O200" s="182"/>
      <c r="P200" s="182"/>
      <c r="Q200" s="192"/>
    </row>
    <row r="201" spans="4:17" ht="18" customHeight="1" x14ac:dyDescent="0.25">
      <c r="D201">
        <f t="shared" si="3"/>
        <v>0</v>
      </c>
      <c r="E201" s="191"/>
      <c r="F201" s="191"/>
      <c r="G201" s="176"/>
      <c r="H201" s="177"/>
      <c r="I201" s="176"/>
      <c r="J201" s="176"/>
      <c r="K201" s="177"/>
      <c r="L201" s="178"/>
      <c r="M201" s="177"/>
      <c r="N201" s="182"/>
      <c r="O201" s="182"/>
      <c r="P201" s="182"/>
      <c r="Q201" s="192"/>
    </row>
    <row r="202" spans="4:17" ht="18" customHeight="1" x14ac:dyDescent="0.25">
      <c r="D202">
        <f t="shared" si="3"/>
        <v>0</v>
      </c>
      <c r="E202" s="191"/>
      <c r="F202" s="191"/>
      <c r="G202" s="176"/>
      <c r="H202" s="177"/>
      <c r="I202" s="176"/>
      <c r="J202" s="176"/>
      <c r="K202" s="177"/>
      <c r="L202" s="178"/>
      <c r="M202" s="177"/>
      <c r="N202" s="182"/>
      <c r="O202" s="182"/>
      <c r="P202" s="182"/>
      <c r="Q202" s="192"/>
    </row>
    <row r="203" spans="4:17" ht="18" customHeight="1" x14ac:dyDescent="0.25">
      <c r="D203">
        <f t="shared" si="3"/>
        <v>0</v>
      </c>
      <c r="E203" s="191"/>
      <c r="F203" s="191"/>
      <c r="G203" s="176"/>
      <c r="H203" s="177"/>
      <c r="I203" s="176"/>
      <c r="J203" s="176"/>
      <c r="K203" s="177"/>
      <c r="L203" s="178"/>
      <c r="M203" s="177"/>
      <c r="N203" s="182"/>
      <c r="O203" s="182"/>
      <c r="P203" s="182"/>
      <c r="Q203" s="192"/>
    </row>
    <row r="204" spans="4:17" ht="18" customHeight="1" x14ac:dyDescent="0.25">
      <c r="D204">
        <f t="shared" si="3"/>
        <v>0</v>
      </c>
      <c r="E204" s="191"/>
      <c r="F204" s="191"/>
      <c r="G204" s="176"/>
      <c r="H204" s="177"/>
      <c r="I204" s="176"/>
      <c r="J204" s="176"/>
      <c r="K204" s="177"/>
      <c r="L204" s="178"/>
      <c r="M204" s="177"/>
      <c r="N204" s="182"/>
      <c r="O204" s="182"/>
      <c r="P204" s="182"/>
      <c r="Q204" s="192"/>
    </row>
    <row r="205" spans="4:17" ht="18" customHeight="1" x14ac:dyDescent="0.25">
      <c r="D205">
        <f t="shared" si="3"/>
        <v>0</v>
      </c>
      <c r="E205" s="191"/>
      <c r="F205" s="191"/>
      <c r="G205" s="176"/>
      <c r="H205" s="177"/>
      <c r="I205" s="176"/>
      <c r="J205" s="176"/>
      <c r="K205" s="177"/>
      <c r="L205" s="178"/>
      <c r="M205" s="177"/>
      <c r="N205" s="182"/>
      <c r="O205" s="182"/>
      <c r="P205" s="182"/>
      <c r="Q205" s="192"/>
    </row>
    <row r="206" spans="4:17" ht="18" customHeight="1" x14ac:dyDescent="0.25">
      <c r="D206">
        <f t="shared" si="3"/>
        <v>0</v>
      </c>
      <c r="E206" s="191"/>
      <c r="F206" s="191"/>
      <c r="G206" s="176"/>
      <c r="H206" s="177"/>
      <c r="I206" s="176"/>
      <c r="J206" s="176"/>
      <c r="K206" s="177"/>
      <c r="L206" s="178"/>
      <c r="M206" s="177"/>
      <c r="N206" s="182"/>
      <c r="O206" s="182"/>
      <c r="P206" s="182"/>
      <c r="Q206" s="192"/>
    </row>
    <row r="207" spans="4:17" ht="18" customHeight="1" x14ac:dyDescent="0.25">
      <c r="D207">
        <f t="shared" si="3"/>
        <v>0</v>
      </c>
      <c r="E207" s="191"/>
      <c r="F207" s="191"/>
      <c r="G207" s="176"/>
      <c r="H207" s="177"/>
      <c r="I207" s="176"/>
      <c r="J207" s="176"/>
      <c r="K207" s="177"/>
      <c r="L207" s="178"/>
      <c r="M207" s="177"/>
      <c r="N207" s="182"/>
      <c r="O207" s="182"/>
      <c r="P207" s="182"/>
      <c r="Q207" s="192"/>
    </row>
    <row r="208" spans="4:17" ht="18" customHeight="1" x14ac:dyDescent="0.25">
      <c r="D208">
        <f t="shared" si="3"/>
        <v>0</v>
      </c>
      <c r="E208" s="191"/>
      <c r="F208" s="191"/>
      <c r="G208" s="176"/>
      <c r="H208" s="177"/>
      <c r="I208" s="176"/>
      <c r="J208" s="176"/>
      <c r="K208" s="177"/>
      <c r="L208" s="178"/>
      <c r="M208" s="177"/>
      <c r="N208" s="182"/>
      <c r="O208" s="182"/>
      <c r="P208" s="182"/>
      <c r="Q208" s="192"/>
    </row>
    <row r="209" spans="4:17" ht="18" customHeight="1" x14ac:dyDescent="0.25">
      <c r="D209">
        <f t="shared" si="3"/>
        <v>0</v>
      </c>
      <c r="E209" s="191"/>
      <c r="F209" s="191"/>
      <c r="G209" s="176"/>
      <c r="H209" s="177"/>
      <c r="I209" s="176"/>
      <c r="J209" s="176"/>
      <c r="K209" s="177"/>
      <c r="L209" s="178"/>
      <c r="M209" s="177"/>
      <c r="N209" s="182"/>
      <c r="O209" s="182"/>
      <c r="P209" s="182"/>
      <c r="Q209" s="192"/>
    </row>
    <row r="210" spans="4:17" ht="18" customHeight="1" x14ac:dyDescent="0.25">
      <c r="D210">
        <f t="shared" si="3"/>
        <v>0</v>
      </c>
      <c r="E210" s="191"/>
      <c r="F210" s="191"/>
      <c r="G210" s="176"/>
      <c r="H210" s="177"/>
      <c r="I210" s="176"/>
      <c r="J210" s="176"/>
      <c r="K210" s="177"/>
      <c r="L210" s="178"/>
      <c r="M210" s="177"/>
      <c r="N210" s="182"/>
      <c r="O210" s="182"/>
      <c r="P210" s="182"/>
      <c r="Q210" s="192"/>
    </row>
    <row r="211" spans="4:17" ht="18" customHeight="1" x14ac:dyDescent="0.25">
      <c r="D211">
        <f t="shared" si="3"/>
        <v>0</v>
      </c>
      <c r="E211" s="191"/>
      <c r="F211" s="191"/>
      <c r="G211" s="176"/>
      <c r="H211" s="177"/>
      <c r="I211" s="176"/>
      <c r="J211" s="176"/>
      <c r="K211" s="177"/>
      <c r="L211" s="178"/>
      <c r="M211" s="177"/>
      <c r="N211" s="182"/>
      <c r="O211" s="182"/>
      <c r="P211" s="182"/>
      <c r="Q211" s="192"/>
    </row>
    <row r="212" spans="4:17" ht="18" customHeight="1" x14ac:dyDescent="0.25">
      <c r="D212">
        <f t="shared" si="3"/>
        <v>0</v>
      </c>
      <c r="E212" s="191"/>
      <c r="F212" s="191"/>
      <c r="G212" s="176"/>
      <c r="H212" s="177"/>
      <c r="I212" s="176"/>
      <c r="J212" s="176"/>
      <c r="K212" s="177"/>
      <c r="L212" s="178"/>
      <c r="M212" s="177"/>
      <c r="N212" s="182"/>
      <c r="O212" s="182"/>
      <c r="P212" s="182"/>
      <c r="Q212" s="192"/>
    </row>
    <row r="213" spans="4:17" ht="18" customHeight="1" x14ac:dyDescent="0.25">
      <c r="D213">
        <f t="shared" si="3"/>
        <v>0</v>
      </c>
      <c r="E213" s="191"/>
      <c r="F213" s="191"/>
      <c r="G213" s="176"/>
      <c r="H213" s="177"/>
      <c r="I213" s="176"/>
      <c r="J213" s="176"/>
      <c r="K213" s="177"/>
      <c r="L213" s="178"/>
      <c r="M213" s="177"/>
      <c r="N213" s="182"/>
      <c r="O213" s="182"/>
      <c r="P213" s="182"/>
      <c r="Q213" s="192"/>
    </row>
    <row r="214" spans="4:17" ht="18" customHeight="1" x14ac:dyDescent="0.25">
      <c r="D214">
        <f t="shared" si="3"/>
        <v>0</v>
      </c>
      <c r="E214" s="191"/>
      <c r="F214" s="191"/>
      <c r="G214" s="176"/>
      <c r="H214" s="177"/>
      <c r="I214" s="176"/>
      <c r="J214" s="176"/>
      <c r="K214" s="177"/>
      <c r="L214" s="178"/>
      <c r="M214" s="177"/>
      <c r="N214" s="182"/>
      <c r="O214" s="182"/>
      <c r="P214" s="182"/>
      <c r="Q214" s="192"/>
    </row>
    <row r="215" spans="4:17" ht="18" customHeight="1" x14ac:dyDescent="0.25">
      <c r="D215">
        <f t="shared" si="3"/>
        <v>0</v>
      </c>
      <c r="E215" s="191"/>
      <c r="F215" s="191"/>
      <c r="G215" s="176"/>
      <c r="H215" s="177"/>
      <c r="I215" s="176"/>
      <c r="J215" s="176"/>
      <c r="K215" s="177"/>
      <c r="L215" s="178"/>
      <c r="M215" s="177"/>
      <c r="N215" s="182"/>
      <c r="O215" s="182"/>
      <c r="P215" s="182"/>
      <c r="Q215" s="192"/>
    </row>
    <row r="216" spans="4:17" ht="18" customHeight="1" x14ac:dyDescent="0.25">
      <c r="D216">
        <f t="shared" si="3"/>
        <v>0</v>
      </c>
      <c r="E216" s="191"/>
      <c r="F216" s="191"/>
      <c r="G216" s="176"/>
      <c r="H216" s="177"/>
      <c r="I216" s="176"/>
      <c r="J216" s="176"/>
      <c r="K216" s="177"/>
      <c r="L216" s="178"/>
      <c r="M216" s="177"/>
      <c r="N216" s="182"/>
      <c r="O216" s="182"/>
      <c r="P216" s="182"/>
      <c r="Q216" s="192"/>
    </row>
    <row r="217" spans="4:17" ht="18" customHeight="1" x14ac:dyDescent="0.25">
      <c r="D217">
        <f t="shared" si="3"/>
        <v>0</v>
      </c>
      <c r="E217" s="191"/>
      <c r="F217" s="191"/>
      <c r="G217" s="176"/>
      <c r="H217" s="177"/>
      <c r="I217" s="176"/>
      <c r="J217" s="176"/>
      <c r="K217" s="177"/>
      <c r="L217" s="178"/>
      <c r="M217" s="177"/>
      <c r="N217" s="182"/>
      <c r="O217" s="182"/>
      <c r="P217" s="182"/>
      <c r="Q217" s="192"/>
    </row>
    <row r="218" spans="4:17" ht="18" customHeight="1" x14ac:dyDescent="0.25">
      <c r="D218">
        <f t="shared" si="3"/>
        <v>0</v>
      </c>
      <c r="E218" s="191"/>
      <c r="F218" s="191"/>
      <c r="G218" s="176"/>
      <c r="H218" s="177"/>
      <c r="I218" s="176"/>
      <c r="J218" s="176"/>
      <c r="K218" s="177"/>
      <c r="L218" s="178"/>
      <c r="M218" s="177"/>
      <c r="N218" s="182"/>
      <c r="O218" s="182"/>
      <c r="P218" s="182"/>
      <c r="Q218" s="192"/>
    </row>
    <row r="219" spans="4:17" ht="18" customHeight="1" x14ac:dyDescent="0.25">
      <c r="D219">
        <f t="shared" si="3"/>
        <v>0</v>
      </c>
      <c r="E219" s="191"/>
      <c r="F219" s="191"/>
      <c r="G219" s="176"/>
      <c r="H219" s="177"/>
      <c r="I219" s="176"/>
      <c r="J219" s="176"/>
      <c r="K219" s="177"/>
      <c r="L219" s="178"/>
      <c r="M219" s="177"/>
      <c r="N219" s="182"/>
      <c r="O219" s="182"/>
      <c r="P219" s="182"/>
      <c r="Q219" s="192"/>
    </row>
    <row r="220" spans="4:17" ht="18" customHeight="1" x14ac:dyDescent="0.25">
      <c r="D220">
        <f t="shared" si="3"/>
        <v>0</v>
      </c>
      <c r="E220" s="191"/>
      <c r="F220" s="191"/>
      <c r="G220" s="176"/>
      <c r="H220" s="177"/>
      <c r="I220" s="176"/>
      <c r="J220" s="176"/>
      <c r="K220" s="177"/>
      <c r="L220" s="178"/>
      <c r="M220" s="177"/>
      <c r="N220" s="182"/>
      <c r="O220" s="182"/>
      <c r="P220" s="182"/>
      <c r="Q220" s="192"/>
    </row>
    <row r="221" spans="4:17" ht="18" customHeight="1" x14ac:dyDescent="0.25">
      <c r="D221">
        <f t="shared" si="3"/>
        <v>0</v>
      </c>
      <c r="E221" s="191"/>
      <c r="F221" s="191"/>
      <c r="G221" s="176"/>
      <c r="H221" s="177"/>
      <c r="I221" s="176"/>
      <c r="J221" s="176"/>
      <c r="K221" s="177"/>
      <c r="L221" s="178"/>
      <c r="M221" s="177"/>
      <c r="N221" s="182"/>
      <c r="O221" s="182"/>
      <c r="P221" s="182"/>
      <c r="Q221" s="192"/>
    </row>
    <row r="222" spans="4:17" ht="18" customHeight="1" x14ac:dyDescent="0.25">
      <c r="D222">
        <f t="shared" si="3"/>
        <v>0</v>
      </c>
      <c r="E222" s="191"/>
      <c r="F222" s="191"/>
      <c r="G222" s="176"/>
      <c r="H222" s="177"/>
      <c r="I222" s="176"/>
      <c r="J222" s="176"/>
      <c r="K222" s="177"/>
      <c r="L222" s="178"/>
      <c r="M222" s="177"/>
      <c r="N222" s="182"/>
      <c r="O222" s="182"/>
      <c r="P222" s="182"/>
      <c r="Q222" s="192"/>
    </row>
    <row r="223" spans="4:17" ht="18" customHeight="1" x14ac:dyDescent="0.25">
      <c r="D223">
        <f t="shared" si="3"/>
        <v>0</v>
      </c>
      <c r="E223" s="191"/>
      <c r="F223" s="191"/>
      <c r="G223" s="176"/>
      <c r="H223" s="177"/>
      <c r="I223" s="176"/>
      <c r="J223" s="176"/>
      <c r="K223" s="177"/>
      <c r="L223" s="178"/>
      <c r="M223" s="177"/>
      <c r="N223" s="182"/>
      <c r="O223" s="182"/>
      <c r="P223" s="182"/>
      <c r="Q223" s="192"/>
    </row>
    <row r="224" spans="4:17" ht="18" customHeight="1" x14ac:dyDescent="0.25">
      <c r="D224">
        <f t="shared" si="3"/>
        <v>0</v>
      </c>
      <c r="E224" s="191"/>
      <c r="F224" s="191"/>
      <c r="G224" s="176"/>
      <c r="H224" s="177"/>
      <c r="I224" s="176"/>
      <c r="J224" s="176"/>
      <c r="K224" s="177"/>
      <c r="L224" s="178"/>
      <c r="M224" s="177"/>
      <c r="N224" s="182"/>
      <c r="O224" s="182"/>
      <c r="P224" s="182"/>
      <c r="Q224" s="192"/>
    </row>
    <row r="225" spans="4:17" ht="18" customHeight="1" x14ac:dyDescent="0.25">
      <c r="D225">
        <f t="shared" si="3"/>
        <v>0</v>
      </c>
      <c r="E225" s="191"/>
      <c r="F225" s="191"/>
      <c r="G225" s="176"/>
      <c r="H225" s="177"/>
      <c r="I225" s="176"/>
      <c r="J225" s="176"/>
      <c r="K225" s="177"/>
      <c r="L225" s="178"/>
      <c r="M225" s="177"/>
      <c r="N225" s="182"/>
      <c r="O225" s="182"/>
      <c r="P225" s="182"/>
      <c r="Q225" s="192"/>
    </row>
    <row r="226" spans="4:17" ht="18" customHeight="1" x14ac:dyDescent="0.25">
      <c r="D226">
        <f t="shared" si="3"/>
        <v>0</v>
      </c>
      <c r="E226" s="191"/>
      <c r="F226" s="191"/>
      <c r="G226" s="176"/>
      <c r="H226" s="177"/>
      <c r="I226" s="176"/>
      <c r="J226" s="176"/>
      <c r="K226" s="177"/>
      <c r="L226" s="178"/>
      <c r="M226" s="177"/>
      <c r="N226" s="182"/>
      <c r="O226" s="182"/>
      <c r="P226" s="182"/>
      <c r="Q226" s="192"/>
    </row>
    <row r="227" spans="4:17" ht="18" customHeight="1" x14ac:dyDescent="0.25">
      <c r="D227">
        <f t="shared" si="3"/>
        <v>0</v>
      </c>
      <c r="E227" s="191"/>
      <c r="F227" s="191"/>
      <c r="G227" s="176"/>
      <c r="H227" s="177"/>
      <c r="I227" s="176"/>
      <c r="J227" s="176"/>
      <c r="K227" s="177"/>
      <c r="L227" s="178"/>
      <c r="M227" s="177"/>
      <c r="N227" s="182"/>
      <c r="O227" s="182"/>
      <c r="P227" s="182"/>
      <c r="Q227" s="192"/>
    </row>
    <row r="228" spans="4:17" ht="18" customHeight="1" x14ac:dyDescent="0.25">
      <c r="D228">
        <f t="shared" si="3"/>
        <v>0</v>
      </c>
      <c r="E228" s="191"/>
      <c r="F228" s="191"/>
      <c r="G228" s="176"/>
      <c r="H228" s="177"/>
      <c r="I228" s="176"/>
      <c r="J228" s="176"/>
      <c r="K228" s="177"/>
      <c r="L228" s="178"/>
      <c r="M228" s="177"/>
      <c r="N228" s="182"/>
      <c r="O228" s="182"/>
      <c r="P228" s="182"/>
      <c r="Q228" s="192"/>
    </row>
    <row r="229" spans="4:17" ht="18" customHeight="1" x14ac:dyDescent="0.25">
      <c r="D229">
        <f t="shared" si="3"/>
        <v>0</v>
      </c>
      <c r="E229" s="191"/>
      <c r="F229" s="191"/>
      <c r="G229" s="176"/>
      <c r="H229" s="177"/>
      <c r="I229" s="176"/>
      <c r="J229" s="176"/>
      <c r="K229" s="177"/>
      <c r="L229" s="178"/>
      <c r="M229" s="177"/>
      <c r="N229" s="182"/>
      <c r="O229" s="182"/>
      <c r="P229" s="182"/>
      <c r="Q229" s="192"/>
    </row>
    <row r="230" spans="4:17" ht="18" customHeight="1" x14ac:dyDescent="0.25">
      <c r="D230">
        <f t="shared" si="3"/>
        <v>0</v>
      </c>
      <c r="E230" s="191"/>
      <c r="F230" s="191"/>
      <c r="G230" s="176"/>
      <c r="H230" s="177"/>
      <c r="I230" s="176"/>
      <c r="J230" s="176"/>
      <c r="K230" s="177"/>
      <c r="L230" s="178"/>
      <c r="M230" s="177"/>
      <c r="N230" s="182"/>
      <c r="O230" s="182"/>
      <c r="P230" s="182"/>
      <c r="Q230" s="192"/>
    </row>
    <row r="231" spans="4:17" ht="18" customHeight="1" x14ac:dyDescent="0.25">
      <c r="D231">
        <f t="shared" si="3"/>
        <v>0</v>
      </c>
      <c r="E231" s="191"/>
      <c r="F231" s="191"/>
      <c r="G231" s="176"/>
      <c r="H231" s="177"/>
      <c r="I231" s="176"/>
      <c r="J231" s="176"/>
      <c r="K231" s="177"/>
      <c r="L231" s="178"/>
      <c r="M231" s="177"/>
      <c r="N231" s="182"/>
      <c r="O231" s="182"/>
      <c r="P231" s="182"/>
      <c r="Q231" s="192"/>
    </row>
    <row r="232" spans="4:17" ht="18" customHeight="1" x14ac:dyDescent="0.25">
      <c r="D232">
        <f t="shared" si="3"/>
        <v>0</v>
      </c>
      <c r="E232" s="191"/>
      <c r="F232" s="191"/>
      <c r="G232" s="176"/>
      <c r="H232" s="177"/>
      <c r="I232" s="176"/>
      <c r="J232" s="176"/>
      <c r="K232" s="177"/>
      <c r="L232" s="178"/>
      <c r="M232" s="177"/>
      <c r="N232" s="182"/>
      <c r="O232" s="182"/>
      <c r="P232" s="182"/>
      <c r="Q232" s="192"/>
    </row>
    <row r="233" spans="4:17" ht="18" customHeight="1" x14ac:dyDescent="0.25">
      <c r="D233">
        <f t="shared" si="3"/>
        <v>0</v>
      </c>
      <c r="E233" s="191"/>
      <c r="F233" s="191"/>
      <c r="G233" s="176"/>
      <c r="H233" s="177"/>
      <c r="I233" s="176"/>
      <c r="J233" s="176"/>
      <c r="K233" s="177"/>
      <c r="L233" s="178"/>
      <c r="M233" s="177"/>
      <c r="N233" s="182"/>
      <c r="O233" s="182"/>
      <c r="P233" s="182"/>
      <c r="Q233" s="192"/>
    </row>
    <row r="234" spans="4:17" ht="18" customHeight="1" x14ac:dyDescent="0.25">
      <c r="D234">
        <f t="shared" si="3"/>
        <v>0</v>
      </c>
      <c r="E234" s="191"/>
      <c r="F234" s="191"/>
      <c r="G234" s="176"/>
      <c r="H234" s="177"/>
      <c r="I234" s="176"/>
      <c r="J234" s="176"/>
      <c r="K234" s="177"/>
      <c r="L234" s="178"/>
      <c r="M234" s="177"/>
      <c r="N234" s="182"/>
      <c r="O234" s="182"/>
      <c r="P234" s="182"/>
      <c r="Q234" s="192"/>
    </row>
    <row r="235" spans="4:17" ht="18" customHeight="1" x14ac:dyDescent="0.25">
      <c r="D235">
        <f t="shared" si="3"/>
        <v>0</v>
      </c>
      <c r="E235" s="191"/>
      <c r="F235" s="191"/>
      <c r="G235" s="176"/>
      <c r="H235" s="177"/>
      <c r="I235" s="176"/>
      <c r="J235" s="176"/>
      <c r="K235" s="177"/>
      <c r="L235" s="178"/>
      <c r="M235" s="177"/>
      <c r="N235" s="182"/>
      <c r="O235" s="182"/>
      <c r="P235" s="182"/>
      <c r="Q235" s="192"/>
    </row>
    <row r="236" spans="4:17" ht="18" customHeight="1" x14ac:dyDescent="0.25">
      <c r="D236">
        <f t="shared" si="3"/>
        <v>0</v>
      </c>
      <c r="E236" s="191"/>
      <c r="F236" s="191"/>
      <c r="G236" s="176"/>
      <c r="H236" s="177"/>
      <c r="I236" s="176"/>
      <c r="J236" s="176"/>
      <c r="K236" s="177"/>
      <c r="L236" s="178"/>
      <c r="M236" s="177"/>
      <c r="N236" s="182"/>
      <c r="O236" s="182"/>
      <c r="P236" s="182"/>
      <c r="Q236" s="192"/>
    </row>
    <row r="237" spans="4:17" ht="18" customHeight="1" x14ac:dyDescent="0.25">
      <c r="D237">
        <f t="shared" si="3"/>
        <v>0</v>
      </c>
      <c r="E237" s="191"/>
      <c r="F237" s="191"/>
      <c r="G237" s="176"/>
      <c r="H237" s="177"/>
      <c r="I237" s="176"/>
      <c r="J237" s="176"/>
      <c r="K237" s="177"/>
      <c r="L237" s="178"/>
      <c r="M237" s="177"/>
      <c r="N237" s="182"/>
      <c r="O237" s="182"/>
      <c r="P237" s="182"/>
      <c r="Q237" s="192"/>
    </row>
    <row r="238" spans="4:17" ht="18" customHeight="1" x14ac:dyDescent="0.25">
      <c r="D238">
        <f t="shared" si="3"/>
        <v>0</v>
      </c>
      <c r="E238" s="191"/>
      <c r="F238" s="191"/>
      <c r="G238" s="176"/>
      <c r="H238" s="177"/>
      <c r="I238" s="176"/>
      <c r="J238" s="176"/>
      <c r="K238" s="177"/>
      <c r="L238" s="178"/>
      <c r="M238" s="177"/>
      <c r="N238" s="182"/>
      <c r="O238" s="182"/>
      <c r="P238" s="182"/>
      <c r="Q238" s="192"/>
    </row>
    <row r="239" spans="4:17" ht="18" customHeight="1" x14ac:dyDescent="0.25">
      <c r="D239">
        <f t="shared" si="3"/>
        <v>0</v>
      </c>
      <c r="E239" s="191"/>
      <c r="F239" s="191"/>
      <c r="G239" s="176"/>
      <c r="H239" s="177"/>
      <c r="I239" s="176"/>
      <c r="J239" s="176"/>
      <c r="K239" s="177"/>
      <c r="L239" s="178"/>
      <c r="M239" s="177"/>
      <c r="N239" s="182"/>
      <c r="O239" s="182"/>
      <c r="P239" s="182"/>
      <c r="Q239" s="192"/>
    </row>
    <row r="240" spans="4:17" ht="18" customHeight="1" x14ac:dyDescent="0.25">
      <c r="D240">
        <f t="shared" si="3"/>
        <v>0</v>
      </c>
      <c r="E240" s="191"/>
      <c r="F240" s="191"/>
      <c r="G240" s="176"/>
      <c r="H240" s="177"/>
      <c r="I240" s="176"/>
      <c r="J240" s="176"/>
      <c r="K240" s="177"/>
      <c r="L240" s="178"/>
      <c r="M240" s="177"/>
      <c r="N240" s="182"/>
      <c r="O240" s="182"/>
      <c r="P240" s="182"/>
      <c r="Q240" s="192"/>
    </row>
    <row r="241" spans="4:17" ht="18" customHeight="1" x14ac:dyDescent="0.25">
      <c r="D241">
        <f t="shared" si="3"/>
        <v>0</v>
      </c>
      <c r="E241" s="191"/>
      <c r="F241" s="191"/>
      <c r="G241" s="176"/>
      <c r="H241" s="177"/>
      <c r="I241" s="176"/>
      <c r="J241" s="176"/>
      <c r="K241" s="177"/>
      <c r="L241" s="178"/>
      <c r="M241" s="177"/>
      <c r="N241" s="182"/>
      <c r="O241" s="182"/>
      <c r="P241" s="182"/>
      <c r="Q241" s="192"/>
    </row>
    <row r="242" spans="4:17" ht="18" customHeight="1" x14ac:dyDescent="0.25">
      <c r="D242">
        <f t="shared" si="3"/>
        <v>0</v>
      </c>
      <c r="E242" s="191"/>
      <c r="F242" s="191"/>
      <c r="G242" s="176"/>
      <c r="H242" s="177"/>
      <c r="I242" s="176"/>
      <c r="J242" s="176"/>
      <c r="K242" s="177"/>
      <c r="L242" s="178"/>
      <c r="M242" s="177"/>
      <c r="N242" s="182"/>
      <c r="O242" s="182"/>
      <c r="P242" s="182"/>
      <c r="Q242" s="192"/>
    </row>
    <row r="243" spans="4:17" ht="18" customHeight="1" x14ac:dyDescent="0.25">
      <c r="D243">
        <f t="shared" si="3"/>
        <v>0</v>
      </c>
      <c r="E243" s="191"/>
      <c r="F243" s="191"/>
      <c r="G243" s="176"/>
      <c r="H243" s="177"/>
      <c r="I243" s="176"/>
      <c r="J243" s="176"/>
      <c r="K243" s="177"/>
      <c r="L243" s="178"/>
      <c r="M243" s="177"/>
      <c r="N243" s="182"/>
      <c r="O243" s="182"/>
      <c r="P243" s="182"/>
      <c r="Q243" s="192"/>
    </row>
    <row r="244" spans="4:17" ht="18" customHeight="1" x14ac:dyDescent="0.25">
      <c r="D244">
        <f t="shared" si="3"/>
        <v>0</v>
      </c>
      <c r="E244" s="191"/>
      <c r="F244" s="191"/>
      <c r="G244" s="176"/>
      <c r="H244" s="177"/>
      <c r="I244" s="176"/>
      <c r="J244" s="176"/>
      <c r="K244" s="177"/>
      <c r="L244" s="178"/>
      <c r="M244" s="177"/>
      <c r="N244" s="182"/>
      <c r="O244" s="182"/>
      <c r="P244" s="182"/>
      <c r="Q244" s="192"/>
    </row>
    <row r="245" spans="4:17" ht="18" customHeight="1" x14ac:dyDescent="0.25">
      <c r="D245">
        <f t="shared" si="3"/>
        <v>0</v>
      </c>
      <c r="E245" s="191"/>
      <c r="F245" s="191"/>
      <c r="G245" s="176"/>
      <c r="H245" s="177"/>
      <c r="I245" s="176"/>
      <c r="J245" s="176"/>
      <c r="K245" s="177"/>
      <c r="L245" s="178"/>
      <c r="M245" s="177"/>
      <c r="N245" s="182"/>
      <c r="O245" s="182"/>
      <c r="P245" s="182"/>
      <c r="Q245" s="192"/>
    </row>
    <row r="246" spans="4:17" ht="18" customHeight="1" x14ac:dyDescent="0.25">
      <c r="D246">
        <f t="shared" si="3"/>
        <v>0</v>
      </c>
      <c r="E246" s="191"/>
      <c r="F246" s="191"/>
      <c r="G246" s="176"/>
      <c r="H246" s="177"/>
      <c r="I246" s="176"/>
      <c r="J246" s="176"/>
      <c r="K246" s="177"/>
      <c r="L246" s="178"/>
      <c r="M246" s="177"/>
      <c r="N246" s="182"/>
      <c r="O246" s="182"/>
      <c r="P246" s="182"/>
      <c r="Q246" s="192"/>
    </row>
    <row r="247" spans="4:17" ht="18" customHeight="1" x14ac:dyDescent="0.25">
      <c r="D247">
        <f t="shared" si="3"/>
        <v>0</v>
      </c>
      <c r="E247" s="191"/>
      <c r="F247" s="191"/>
      <c r="G247" s="176"/>
      <c r="H247" s="177"/>
      <c r="I247" s="176"/>
      <c r="J247" s="176"/>
      <c r="K247" s="177"/>
      <c r="L247" s="178"/>
      <c r="M247" s="177"/>
      <c r="N247" s="182"/>
      <c r="O247" s="182"/>
      <c r="P247" s="182"/>
      <c r="Q247" s="192"/>
    </row>
    <row r="248" spans="4:17" ht="18" customHeight="1" x14ac:dyDescent="0.25">
      <c r="D248">
        <f t="shared" si="3"/>
        <v>0</v>
      </c>
      <c r="E248" s="191"/>
      <c r="F248" s="191"/>
      <c r="G248" s="176"/>
      <c r="H248" s="177"/>
      <c r="I248" s="176"/>
      <c r="J248" s="176"/>
      <c r="K248" s="177"/>
      <c r="L248" s="178"/>
      <c r="M248" s="177"/>
      <c r="N248" s="182"/>
      <c r="O248" s="182"/>
      <c r="P248" s="182"/>
      <c r="Q248" s="192"/>
    </row>
    <row r="249" spans="4:17" ht="18" customHeight="1" x14ac:dyDescent="0.25">
      <c r="D249">
        <f t="shared" si="3"/>
        <v>0</v>
      </c>
      <c r="E249" s="191"/>
      <c r="F249" s="191"/>
      <c r="G249" s="176"/>
      <c r="H249" s="177"/>
      <c r="I249" s="176"/>
      <c r="J249" s="176"/>
      <c r="K249" s="177"/>
      <c r="L249" s="178"/>
      <c r="M249" s="177"/>
      <c r="N249" s="182"/>
      <c r="O249" s="182"/>
      <c r="P249" s="182"/>
      <c r="Q249" s="192"/>
    </row>
    <row r="250" spans="4:17" ht="18" customHeight="1" x14ac:dyDescent="0.25">
      <c r="D250">
        <f t="shared" si="3"/>
        <v>0</v>
      </c>
      <c r="E250" s="191"/>
      <c r="F250" s="191"/>
      <c r="G250" s="176"/>
      <c r="H250" s="177"/>
      <c r="I250" s="176"/>
      <c r="J250" s="176"/>
      <c r="K250" s="177"/>
      <c r="L250" s="178"/>
      <c r="M250" s="177"/>
      <c r="N250" s="182"/>
      <c r="O250" s="182"/>
      <c r="P250" s="182"/>
      <c r="Q250" s="192"/>
    </row>
    <row r="251" spans="4:17" ht="18" customHeight="1" x14ac:dyDescent="0.25">
      <c r="D251">
        <f t="shared" si="3"/>
        <v>0</v>
      </c>
      <c r="E251" s="191"/>
      <c r="F251" s="191"/>
      <c r="G251" s="176"/>
      <c r="H251" s="177"/>
      <c r="I251" s="176"/>
      <c r="J251" s="176"/>
      <c r="K251" s="177"/>
      <c r="L251" s="178"/>
      <c r="M251" s="177"/>
      <c r="N251" s="182"/>
      <c r="O251" s="182"/>
      <c r="P251" s="182"/>
      <c r="Q251" s="192"/>
    </row>
    <row r="252" spans="4:17" ht="18" customHeight="1" x14ac:dyDescent="0.25">
      <c r="D252">
        <f t="shared" si="3"/>
        <v>0</v>
      </c>
      <c r="E252" s="191"/>
      <c r="F252" s="191"/>
      <c r="G252" s="176"/>
      <c r="H252" s="177"/>
      <c r="I252" s="176"/>
      <c r="J252" s="176"/>
      <c r="K252" s="177"/>
      <c r="L252" s="178"/>
      <c r="M252" s="177"/>
      <c r="N252" s="182"/>
      <c r="O252" s="182"/>
      <c r="P252" s="182"/>
      <c r="Q252" s="192"/>
    </row>
    <row r="253" spans="4:17" ht="18" customHeight="1" x14ac:dyDescent="0.25">
      <c r="D253">
        <f t="shared" si="3"/>
        <v>0</v>
      </c>
      <c r="E253" s="191"/>
      <c r="F253" s="191"/>
      <c r="G253" s="176"/>
      <c r="H253" s="177"/>
      <c r="I253" s="176"/>
      <c r="J253" s="176"/>
      <c r="K253" s="177"/>
      <c r="L253" s="178"/>
      <c r="M253" s="177"/>
      <c r="N253" s="182"/>
      <c r="O253" s="182"/>
      <c r="P253" s="182"/>
      <c r="Q253" s="192"/>
    </row>
    <row r="254" spans="4:17" ht="18" customHeight="1" x14ac:dyDescent="0.25">
      <c r="D254">
        <f t="shared" si="3"/>
        <v>0</v>
      </c>
      <c r="E254" s="191"/>
      <c r="F254" s="191"/>
      <c r="G254" s="176"/>
      <c r="H254" s="177"/>
      <c r="I254" s="176"/>
      <c r="J254" s="176"/>
      <c r="K254" s="177"/>
      <c r="L254" s="178"/>
      <c r="M254" s="177"/>
      <c r="N254" s="182"/>
      <c r="O254" s="182"/>
      <c r="P254" s="182"/>
      <c r="Q254" s="192"/>
    </row>
    <row r="255" spans="4:17" ht="18" customHeight="1" x14ac:dyDescent="0.25">
      <c r="D255">
        <f t="shared" si="3"/>
        <v>0</v>
      </c>
      <c r="E255" s="191"/>
      <c r="F255" s="191"/>
      <c r="G255" s="176"/>
      <c r="H255" s="177"/>
      <c r="I255" s="176"/>
      <c r="J255" s="176"/>
      <c r="K255" s="177"/>
      <c r="L255" s="178"/>
      <c r="M255" s="177"/>
      <c r="N255" s="182"/>
      <c r="O255" s="182"/>
      <c r="P255" s="182"/>
      <c r="Q255" s="192"/>
    </row>
    <row r="256" spans="4:17" ht="18" customHeight="1" x14ac:dyDescent="0.25">
      <c r="D256">
        <f t="shared" si="3"/>
        <v>0</v>
      </c>
      <c r="E256" s="191"/>
      <c r="F256" s="191"/>
      <c r="G256" s="176"/>
      <c r="H256" s="177"/>
      <c r="I256" s="176"/>
      <c r="J256" s="176"/>
      <c r="K256" s="177"/>
      <c r="L256" s="178"/>
      <c r="M256" s="177"/>
      <c r="N256" s="182"/>
      <c r="O256" s="182"/>
      <c r="P256" s="182"/>
      <c r="Q256" s="192"/>
    </row>
    <row r="257" spans="4:17" ht="18" customHeight="1" x14ac:dyDescent="0.25">
      <c r="D257">
        <f t="shared" si="3"/>
        <v>0</v>
      </c>
      <c r="E257" s="191"/>
      <c r="F257" s="191"/>
      <c r="G257" s="176"/>
      <c r="H257" s="177"/>
      <c r="I257" s="176"/>
      <c r="J257" s="176"/>
      <c r="K257" s="177"/>
      <c r="L257" s="178"/>
      <c r="M257" s="177"/>
      <c r="N257" s="182"/>
      <c r="O257" s="182"/>
      <c r="P257" s="182"/>
      <c r="Q257" s="192"/>
    </row>
    <row r="258" spans="4:17" ht="18" customHeight="1" x14ac:dyDescent="0.25">
      <c r="D258">
        <f t="shared" si="3"/>
        <v>0</v>
      </c>
      <c r="E258" s="191"/>
      <c r="F258" s="191"/>
      <c r="G258" s="176"/>
      <c r="H258" s="177"/>
      <c r="I258" s="176"/>
      <c r="J258" s="176"/>
      <c r="K258" s="177"/>
      <c r="L258" s="178"/>
      <c r="M258" s="177"/>
      <c r="N258" s="182"/>
      <c r="O258" s="182"/>
      <c r="P258" s="182"/>
      <c r="Q258" s="192"/>
    </row>
    <row r="259" spans="4:17" ht="18" customHeight="1" x14ac:dyDescent="0.25">
      <c r="D259">
        <f t="shared" si="3"/>
        <v>0</v>
      </c>
      <c r="E259" s="191"/>
      <c r="F259" s="191"/>
      <c r="G259" s="176"/>
      <c r="H259" s="177"/>
      <c r="I259" s="176"/>
      <c r="J259" s="176"/>
      <c r="K259" s="177"/>
      <c r="L259" s="178"/>
      <c r="M259" s="177"/>
      <c r="N259" s="182"/>
      <c r="O259" s="182"/>
      <c r="P259" s="182"/>
      <c r="Q259" s="192"/>
    </row>
    <row r="260" spans="4:17" ht="18" customHeight="1" x14ac:dyDescent="0.25">
      <c r="D260">
        <f t="shared" si="3"/>
        <v>0</v>
      </c>
      <c r="E260" s="191"/>
      <c r="F260" s="191"/>
      <c r="G260" s="176"/>
      <c r="H260" s="177"/>
      <c r="I260" s="176"/>
      <c r="J260" s="176"/>
      <c r="K260" s="177"/>
      <c r="L260" s="178"/>
      <c r="M260" s="177"/>
      <c r="N260" s="182"/>
      <c r="O260" s="182"/>
      <c r="P260" s="182"/>
      <c r="Q260" s="192"/>
    </row>
    <row r="261" spans="4:17" ht="18" customHeight="1" x14ac:dyDescent="0.25">
      <c r="D261">
        <f t="shared" si="3"/>
        <v>0</v>
      </c>
      <c r="E261" s="191"/>
      <c r="F261" s="191"/>
      <c r="G261" s="176"/>
      <c r="H261" s="177"/>
      <c r="I261" s="176"/>
      <c r="J261" s="176"/>
      <c r="K261" s="177"/>
      <c r="L261" s="178"/>
      <c r="M261" s="177"/>
      <c r="N261" s="182"/>
      <c r="O261" s="182"/>
      <c r="P261" s="182"/>
      <c r="Q261" s="192"/>
    </row>
    <row r="262" spans="4:17" ht="18" customHeight="1" x14ac:dyDescent="0.25">
      <c r="D262">
        <f t="shared" ref="D262:D325" si="4">IF(E262&gt;=1,(IF(LEN(I262)&gt;=2,(IF(LEN(K262)&gt;=1,(IF(M262&gt;=18,1,0)),0)),0)),0)</f>
        <v>0</v>
      </c>
      <c r="E262" s="191"/>
      <c r="F262" s="191"/>
      <c r="G262" s="176"/>
      <c r="H262" s="177"/>
      <c r="I262" s="176"/>
      <c r="J262" s="176"/>
      <c r="K262" s="177"/>
      <c r="L262" s="178"/>
      <c r="M262" s="177"/>
      <c r="N262" s="182"/>
      <c r="O262" s="182"/>
      <c r="P262" s="182"/>
      <c r="Q262" s="192"/>
    </row>
    <row r="263" spans="4:17" ht="18" customHeight="1" x14ac:dyDescent="0.25">
      <c r="D263">
        <f t="shared" si="4"/>
        <v>0</v>
      </c>
      <c r="E263" s="191"/>
      <c r="F263" s="191"/>
      <c r="G263" s="176"/>
      <c r="H263" s="177"/>
      <c r="I263" s="176"/>
      <c r="J263" s="176"/>
      <c r="K263" s="177"/>
      <c r="L263" s="178"/>
      <c r="M263" s="177"/>
      <c r="N263" s="182"/>
      <c r="O263" s="182"/>
      <c r="P263" s="182"/>
      <c r="Q263" s="192"/>
    </row>
    <row r="264" spans="4:17" ht="18" customHeight="1" x14ac:dyDescent="0.25">
      <c r="D264">
        <f t="shared" si="4"/>
        <v>0</v>
      </c>
      <c r="E264" s="191"/>
      <c r="F264" s="191"/>
      <c r="G264" s="176"/>
      <c r="H264" s="177"/>
      <c r="I264" s="176"/>
      <c r="J264" s="176"/>
      <c r="K264" s="177"/>
      <c r="L264" s="178"/>
      <c r="M264" s="177"/>
      <c r="N264" s="182"/>
      <c r="O264" s="182"/>
      <c r="P264" s="182"/>
      <c r="Q264" s="192"/>
    </row>
    <row r="265" spans="4:17" ht="18" customHeight="1" x14ac:dyDescent="0.25">
      <c r="D265">
        <f t="shared" si="4"/>
        <v>0</v>
      </c>
      <c r="E265" s="191"/>
      <c r="F265" s="191"/>
      <c r="G265" s="176"/>
      <c r="H265" s="177"/>
      <c r="I265" s="176"/>
      <c r="J265" s="176"/>
      <c r="K265" s="177"/>
      <c r="L265" s="178"/>
      <c r="M265" s="177"/>
      <c r="N265" s="182"/>
      <c r="O265" s="182"/>
      <c r="P265" s="182"/>
      <c r="Q265" s="192"/>
    </row>
    <row r="266" spans="4:17" ht="18" customHeight="1" x14ac:dyDescent="0.25">
      <c r="D266">
        <f t="shared" si="4"/>
        <v>0</v>
      </c>
      <c r="E266" s="191"/>
      <c r="F266" s="191"/>
      <c r="G266" s="176"/>
      <c r="H266" s="177"/>
      <c r="I266" s="176"/>
      <c r="J266" s="176"/>
      <c r="K266" s="177"/>
      <c r="L266" s="178"/>
      <c r="M266" s="177"/>
      <c r="N266" s="182"/>
      <c r="O266" s="182"/>
      <c r="P266" s="182"/>
      <c r="Q266" s="192"/>
    </row>
    <row r="267" spans="4:17" ht="18" customHeight="1" x14ac:dyDescent="0.25">
      <c r="D267">
        <f t="shared" si="4"/>
        <v>0</v>
      </c>
      <c r="E267" s="191"/>
      <c r="F267" s="191"/>
      <c r="G267" s="176"/>
      <c r="H267" s="177"/>
      <c r="I267" s="176"/>
      <c r="J267" s="176"/>
      <c r="K267" s="177"/>
      <c r="L267" s="178"/>
      <c r="M267" s="177"/>
      <c r="N267" s="182"/>
      <c r="O267" s="182"/>
      <c r="P267" s="182"/>
      <c r="Q267" s="192"/>
    </row>
    <row r="268" spans="4:17" ht="18" customHeight="1" x14ac:dyDescent="0.25">
      <c r="D268">
        <f t="shared" si="4"/>
        <v>0</v>
      </c>
      <c r="E268" s="191"/>
      <c r="F268" s="191"/>
      <c r="G268" s="176"/>
      <c r="H268" s="177"/>
      <c r="I268" s="176"/>
      <c r="J268" s="176"/>
      <c r="K268" s="177"/>
      <c r="L268" s="178"/>
      <c r="M268" s="177"/>
      <c r="N268" s="182"/>
      <c r="O268" s="182"/>
      <c r="P268" s="182"/>
      <c r="Q268" s="192"/>
    </row>
    <row r="269" spans="4:17" ht="18" customHeight="1" x14ac:dyDescent="0.25">
      <c r="D269">
        <f t="shared" si="4"/>
        <v>0</v>
      </c>
      <c r="E269" s="191"/>
      <c r="F269" s="191"/>
      <c r="G269" s="176"/>
      <c r="H269" s="177"/>
      <c r="I269" s="176"/>
      <c r="J269" s="176"/>
      <c r="K269" s="177"/>
      <c r="L269" s="178"/>
      <c r="M269" s="177"/>
      <c r="N269" s="182"/>
      <c r="O269" s="182"/>
      <c r="P269" s="182"/>
      <c r="Q269" s="192"/>
    </row>
    <row r="270" spans="4:17" ht="18" customHeight="1" x14ac:dyDescent="0.25">
      <c r="D270">
        <f t="shared" si="4"/>
        <v>0</v>
      </c>
      <c r="E270" s="191"/>
      <c r="F270" s="191"/>
      <c r="G270" s="176"/>
      <c r="H270" s="177"/>
      <c r="I270" s="176"/>
      <c r="J270" s="176"/>
      <c r="K270" s="177"/>
      <c r="L270" s="178"/>
      <c r="M270" s="177"/>
      <c r="N270" s="182"/>
      <c r="O270" s="182"/>
      <c r="P270" s="182"/>
      <c r="Q270" s="192"/>
    </row>
    <row r="271" spans="4:17" ht="18" customHeight="1" x14ac:dyDescent="0.25">
      <c r="D271">
        <f t="shared" si="4"/>
        <v>0</v>
      </c>
      <c r="E271" s="191"/>
      <c r="F271" s="191"/>
      <c r="G271" s="176"/>
      <c r="H271" s="177"/>
      <c r="I271" s="176"/>
      <c r="J271" s="176"/>
      <c r="K271" s="177"/>
      <c r="L271" s="178"/>
      <c r="M271" s="177"/>
      <c r="N271" s="182"/>
      <c r="O271" s="182"/>
      <c r="P271" s="182"/>
      <c r="Q271" s="192"/>
    </row>
    <row r="272" spans="4:17" ht="18" customHeight="1" x14ac:dyDescent="0.25">
      <c r="D272">
        <f t="shared" si="4"/>
        <v>0</v>
      </c>
      <c r="E272" s="191"/>
      <c r="F272" s="191"/>
      <c r="G272" s="176"/>
      <c r="H272" s="177"/>
      <c r="I272" s="176"/>
      <c r="J272" s="176"/>
      <c r="K272" s="177"/>
      <c r="L272" s="178"/>
      <c r="M272" s="177"/>
      <c r="N272" s="182"/>
      <c r="O272" s="182"/>
      <c r="P272" s="182"/>
      <c r="Q272" s="192"/>
    </row>
    <row r="273" spans="4:17" ht="18" customHeight="1" x14ac:dyDescent="0.25">
      <c r="D273">
        <f t="shared" si="4"/>
        <v>0</v>
      </c>
      <c r="E273" s="191"/>
      <c r="F273" s="191"/>
      <c r="G273" s="176"/>
      <c r="H273" s="177"/>
      <c r="I273" s="176"/>
      <c r="J273" s="176"/>
      <c r="K273" s="177"/>
      <c r="L273" s="178"/>
      <c r="M273" s="177"/>
      <c r="N273" s="182"/>
      <c r="O273" s="182"/>
      <c r="P273" s="182"/>
      <c r="Q273" s="192"/>
    </row>
    <row r="274" spans="4:17" ht="18" customHeight="1" x14ac:dyDescent="0.25">
      <c r="D274">
        <f t="shared" si="4"/>
        <v>0</v>
      </c>
      <c r="E274" s="191"/>
      <c r="F274" s="191"/>
      <c r="G274" s="176"/>
      <c r="H274" s="177"/>
      <c r="I274" s="176"/>
      <c r="J274" s="176"/>
      <c r="K274" s="177"/>
      <c r="L274" s="178"/>
      <c r="M274" s="177"/>
      <c r="N274" s="182"/>
      <c r="O274" s="182"/>
      <c r="P274" s="182"/>
      <c r="Q274" s="192"/>
    </row>
    <row r="275" spans="4:17" ht="18" customHeight="1" x14ac:dyDescent="0.25">
      <c r="D275">
        <f t="shared" si="4"/>
        <v>0</v>
      </c>
      <c r="E275" s="191"/>
      <c r="F275" s="191"/>
      <c r="G275" s="176"/>
      <c r="H275" s="177"/>
      <c r="I275" s="176"/>
      <c r="J275" s="176"/>
      <c r="K275" s="177"/>
      <c r="L275" s="178"/>
      <c r="M275" s="177"/>
      <c r="N275" s="182"/>
      <c r="O275" s="182"/>
      <c r="P275" s="182"/>
      <c r="Q275" s="192"/>
    </row>
    <row r="276" spans="4:17" ht="18" customHeight="1" x14ac:dyDescent="0.25">
      <c r="D276">
        <f t="shared" si="4"/>
        <v>0</v>
      </c>
      <c r="E276" s="191"/>
      <c r="F276" s="191"/>
      <c r="G276" s="176"/>
      <c r="H276" s="177"/>
      <c r="I276" s="176"/>
      <c r="J276" s="176"/>
      <c r="K276" s="177"/>
      <c r="L276" s="178"/>
      <c r="M276" s="177"/>
      <c r="N276" s="182"/>
      <c r="O276" s="182"/>
      <c r="P276" s="182"/>
      <c r="Q276" s="192"/>
    </row>
    <row r="277" spans="4:17" ht="18" customHeight="1" x14ac:dyDescent="0.25">
      <c r="D277">
        <f t="shared" si="4"/>
        <v>0</v>
      </c>
      <c r="E277" s="191"/>
      <c r="F277" s="191"/>
      <c r="G277" s="176"/>
      <c r="H277" s="177"/>
      <c r="I277" s="176"/>
      <c r="J277" s="176"/>
      <c r="K277" s="177"/>
      <c r="L277" s="178"/>
      <c r="M277" s="177"/>
      <c r="N277" s="182"/>
      <c r="O277" s="182"/>
      <c r="P277" s="182"/>
      <c r="Q277" s="192"/>
    </row>
    <row r="278" spans="4:17" ht="18" customHeight="1" x14ac:dyDescent="0.25">
      <c r="D278">
        <f t="shared" si="4"/>
        <v>0</v>
      </c>
      <c r="E278" s="191"/>
      <c r="F278" s="191"/>
      <c r="G278" s="176"/>
      <c r="H278" s="177"/>
      <c r="I278" s="176"/>
      <c r="J278" s="176"/>
      <c r="K278" s="177"/>
      <c r="L278" s="178"/>
      <c r="M278" s="177"/>
      <c r="N278" s="182"/>
      <c r="O278" s="182"/>
      <c r="P278" s="182"/>
      <c r="Q278" s="192"/>
    </row>
    <row r="279" spans="4:17" ht="18" customHeight="1" x14ac:dyDescent="0.25">
      <c r="D279">
        <f t="shared" si="4"/>
        <v>0</v>
      </c>
      <c r="E279" s="191"/>
      <c r="F279" s="191"/>
      <c r="G279" s="176"/>
      <c r="H279" s="177"/>
      <c r="I279" s="176"/>
      <c r="J279" s="176"/>
      <c r="K279" s="177"/>
      <c r="L279" s="178"/>
      <c r="M279" s="177"/>
      <c r="N279" s="182"/>
      <c r="O279" s="182"/>
      <c r="P279" s="182"/>
      <c r="Q279" s="192"/>
    </row>
    <row r="280" spans="4:17" ht="18" customHeight="1" x14ac:dyDescent="0.25">
      <c r="D280">
        <f t="shared" si="4"/>
        <v>0</v>
      </c>
      <c r="E280" s="191"/>
      <c r="F280" s="191"/>
      <c r="G280" s="176"/>
      <c r="H280" s="177"/>
      <c r="I280" s="176"/>
      <c r="J280" s="176"/>
      <c r="K280" s="177"/>
      <c r="L280" s="178"/>
      <c r="M280" s="177"/>
      <c r="N280" s="182"/>
      <c r="O280" s="182"/>
      <c r="P280" s="182"/>
      <c r="Q280" s="192"/>
    </row>
    <row r="281" spans="4:17" ht="18" customHeight="1" x14ac:dyDescent="0.25">
      <c r="D281">
        <f t="shared" si="4"/>
        <v>0</v>
      </c>
      <c r="E281" s="191"/>
      <c r="F281" s="191"/>
      <c r="G281" s="176"/>
      <c r="H281" s="177"/>
      <c r="I281" s="176"/>
      <c r="J281" s="176"/>
      <c r="K281" s="177"/>
      <c r="L281" s="178"/>
      <c r="M281" s="177"/>
      <c r="N281" s="182"/>
      <c r="O281" s="182"/>
      <c r="P281" s="182"/>
      <c r="Q281" s="192"/>
    </row>
    <row r="282" spans="4:17" ht="18" customHeight="1" x14ac:dyDescent="0.25">
      <c r="D282">
        <f t="shared" si="4"/>
        <v>0</v>
      </c>
      <c r="E282" s="191"/>
      <c r="F282" s="191"/>
      <c r="G282" s="176"/>
      <c r="H282" s="177"/>
      <c r="I282" s="176"/>
      <c r="J282" s="176"/>
      <c r="K282" s="177"/>
      <c r="L282" s="178"/>
      <c r="M282" s="177"/>
      <c r="N282" s="182"/>
      <c r="O282" s="182"/>
      <c r="P282" s="182"/>
      <c r="Q282" s="192"/>
    </row>
    <row r="283" spans="4:17" ht="18" customHeight="1" x14ac:dyDescent="0.25">
      <c r="D283">
        <f t="shared" si="4"/>
        <v>0</v>
      </c>
      <c r="E283" s="191"/>
      <c r="F283" s="191"/>
      <c r="G283" s="176"/>
      <c r="H283" s="177"/>
      <c r="I283" s="176"/>
      <c r="J283" s="176"/>
      <c r="K283" s="177"/>
      <c r="L283" s="178"/>
      <c r="M283" s="177"/>
      <c r="N283" s="182"/>
      <c r="O283" s="182"/>
      <c r="P283" s="182"/>
      <c r="Q283" s="192"/>
    </row>
    <row r="284" spans="4:17" ht="18" customHeight="1" x14ac:dyDescent="0.25">
      <c r="D284">
        <f t="shared" si="4"/>
        <v>0</v>
      </c>
      <c r="E284" s="191"/>
      <c r="F284" s="191"/>
      <c r="G284" s="176"/>
      <c r="H284" s="177"/>
      <c r="I284" s="176"/>
      <c r="J284" s="176"/>
      <c r="K284" s="177"/>
      <c r="L284" s="178"/>
      <c r="M284" s="177"/>
      <c r="N284" s="182"/>
      <c r="O284" s="182"/>
      <c r="P284" s="182"/>
      <c r="Q284" s="192"/>
    </row>
    <row r="285" spans="4:17" ht="18" customHeight="1" x14ac:dyDescent="0.25">
      <c r="D285">
        <f t="shared" si="4"/>
        <v>0</v>
      </c>
      <c r="E285" s="191"/>
      <c r="F285" s="191"/>
      <c r="G285" s="176"/>
      <c r="H285" s="177"/>
      <c r="I285" s="176"/>
      <c r="J285" s="176"/>
      <c r="K285" s="177"/>
      <c r="L285" s="178"/>
      <c r="M285" s="177"/>
      <c r="N285" s="182"/>
      <c r="O285" s="182"/>
      <c r="P285" s="182"/>
      <c r="Q285" s="192"/>
    </row>
    <row r="286" spans="4:17" ht="18" customHeight="1" x14ac:dyDescent="0.25">
      <c r="D286">
        <f t="shared" si="4"/>
        <v>0</v>
      </c>
      <c r="E286" s="191"/>
      <c r="F286" s="191"/>
      <c r="G286" s="176"/>
      <c r="H286" s="177"/>
      <c r="I286" s="176"/>
      <c r="J286" s="176"/>
      <c r="K286" s="177"/>
      <c r="L286" s="178"/>
      <c r="M286" s="177"/>
      <c r="N286" s="182"/>
      <c r="O286" s="182"/>
      <c r="P286" s="182"/>
      <c r="Q286" s="192"/>
    </row>
    <row r="287" spans="4:17" ht="18" customHeight="1" x14ac:dyDescent="0.25">
      <c r="D287">
        <f t="shared" si="4"/>
        <v>0</v>
      </c>
      <c r="E287" s="191"/>
      <c r="F287" s="191"/>
      <c r="G287" s="176"/>
      <c r="H287" s="177"/>
      <c r="I287" s="176"/>
      <c r="J287" s="176"/>
      <c r="K287" s="177"/>
      <c r="L287" s="178"/>
      <c r="M287" s="177"/>
      <c r="N287" s="182"/>
      <c r="O287" s="182"/>
      <c r="P287" s="182"/>
      <c r="Q287" s="192"/>
    </row>
    <row r="288" spans="4:17" ht="18" customHeight="1" x14ac:dyDescent="0.25">
      <c r="D288">
        <f t="shared" si="4"/>
        <v>0</v>
      </c>
      <c r="E288" s="191"/>
      <c r="F288" s="191"/>
      <c r="G288" s="176"/>
      <c r="H288" s="177"/>
      <c r="I288" s="176"/>
      <c r="J288" s="176"/>
      <c r="K288" s="177"/>
      <c r="L288" s="178"/>
      <c r="M288" s="177"/>
      <c r="N288" s="182"/>
      <c r="O288" s="182"/>
      <c r="P288" s="182"/>
      <c r="Q288" s="192"/>
    </row>
    <row r="289" spans="4:17" ht="18" customHeight="1" x14ac:dyDescent="0.25">
      <c r="D289">
        <f t="shared" si="4"/>
        <v>0</v>
      </c>
      <c r="E289" s="191"/>
      <c r="F289" s="191"/>
      <c r="G289" s="176"/>
      <c r="H289" s="177"/>
      <c r="I289" s="176"/>
      <c r="J289" s="176"/>
      <c r="K289" s="177"/>
      <c r="L289" s="178"/>
      <c r="M289" s="177"/>
      <c r="N289" s="182"/>
      <c r="O289" s="182"/>
      <c r="P289" s="182"/>
      <c r="Q289" s="192"/>
    </row>
    <row r="290" spans="4:17" ht="18" customHeight="1" x14ac:dyDescent="0.25">
      <c r="D290">
        <f t="shared" si="4"/>
        <v>0</v>
      </c>
      <c r="E290" s="191"/>
      <c r="F290" s="191"/>
      <c r="G290" s="176"/>
      <c r="H290" s="177"/>
      <c r="I290" s="176"/>
      <c r="J290" s="176"/>
      <c r="K290" s="177"/>
      <c r="L290" s="178"/>
      <c r="M290" s="177"/>
      <c r="N290" s="182"/>
      <c r="O290" s="182"/>
      <c r="P290" s="182"/>
      <c r="Q290" s="192"/>
    </row>
    <row r="291" spans="4:17" ht="18" customHeight="1" x14ac:dyDescent="0.25">
      <c r="D291">
        <f t="shared" si="4"/>
        <v>0</v>
      </c>
      <c r="E291" s="191"/>
      <c r="F291" s="191"/>
      <c r="G291" s="176"/>
      <c r="H291" s="177"/>
      <c r="I291" s="176"/>
      <c r="J291" s="176"/>
      <c r="K291" s="177"/>
      <c r="L291" s="178"/>
      <c r="M291" s="177"/>
      <c r="N291" s="182"/>
      <c r="O291" s="182"/>
      <c r="P291" s="182"/>
      <c r="Q291" s="192"/>
    </row>
    <row r="292" spans="4:17" ht="18" customHeight="1" x14ac:dyDescent="0.25">
      <c r="D292">
        <f t="shared" si="4"/>
        <v>0</v>
      </c>
      <c r="E292" s="191"/>
      <c r="F292" s="191"/>
      <c r="G292" s="176"/>
      <c r="H292" s="177"/>
      <c r="I292" s="176"/>
      <c r="J292" s="176"/>
      <c r="K292" s="177"/>
      <c r="L292" s="178"/>
      <c r="M292" s="177"/>
      <c r="N292" s="182"/>
      <c r="O292" s="182"/>
      <c r="P292" s="182"/>
      <c r="Q292" s="192"/>
    </row>
    <row r="293" spans="4:17" ht="18" customHeight="1" x14ac:dyDescent="0.25">
      <c r="D293">
        <f t="shared" si="4"/>
        <v>0</v>
      </c>
      <c r="E293" s="191"/>
      <c r="F293" s="191"/>
      <c r="G293" s="176"/>
      <c r="H293" s="177"/>
      <c r="I293" s="176"/>
      <c r="J293" s="176"/>
      <c r="K293" s="177"/>
      <c r="L293" s="178"/>
      <c r="M293" s="177"/>
      <c r="N293" s="182"/>
      <c r="O293" s="182"/>
      <c r="P293" s="182"/>
      <c r="Q293" s="192"/>
    </row>
    <row r="294" spans="4:17" ht="18" customHeight="1" x14ac:dyDescent="0.25">
      <c r="D294">
        <f t="shared" si="4"/>
        <v>0</v>
      </c>
      <c r="E294" s="191"/>
      <c r="F294" s="191"/>
      <c r="G294" s="176"/>
      <c r="H294" s="177"/>
      <c r="I294" s="176"/>
      <c r="J294" s="176"/>
      <c r="K294" s="177"/>
      <c r="L294" s="178"/>
      <c r="M294" s="177"/>
      <c r="N294" s="182"/>
      <c r="O294" s="182"/>
      <c r="P294" s="182"/>
      <c r="Q294" s="192"/>
    </row>
    <row r="295" spans="4:17" ht="18" customHeight="1" x14ac:dyDescent="0.25">
      <c r="D295">
        <f t="shared" si="4"/>
        <v>0</v>
      </c>
      <c r="E295" s="191"/>
      <c r="F295" s="191"/>
      <c r="G295" s="176"/>
      <c r="H295" s="177"/>
      <c r="I295" s="176"/>
      <c r="J295" s="176"/>
      <c r="K295" s="177"/>
      <c r="L295" s="178"/>
      <c r="M295" s="177"/>
      <c r="N295" s="182"/>
      <c r="O295" s="182"/>
      <c r="P295" s="182"/>
      <c r="Q295" s="192"/>
    </row>
    <row r="296" spans="4:17" ht="18" customHeight="1" x14ac:dyDescent="0.25">
      <c r="D296">
        <f t="shared" si="4"/>
        <v>0</v>
      </c>
      <c r="E296" s="191"/>
      <c r="F296" s="191"/>
      <c r="G296" s="176"/>
      <c r="H296" s="177"/>
      <c r="I296" s="176"/>
      <c r="J296" s="176"/>
      <c r="K296" s="177"/>
      <c r="L296" s="178"/>
      <c r="M296" s="177"/>
      <c r="N296" s="182"/>
      <c r="O296" s="182"/>
      <c r="P296" s="182"/>
      <c r="Q296" s="192"/>
    </row>
    <row r="297" spans="4:17" ht="18" customHeight="1" x14ac:dyDescent="0.25">
      <c r="D297">
        <f t="shared" si="4"/>
        <v>0</v>
      </c>
      <c r="E297" s="191"/>
      <c r="F297" s="191"/>
      <c r="G297" s="176"/>
      <c r="H297" s="177"/>
      <c r="I297" s="176"/>
      <c r="J297" s="176"/>
      <c r="K297" s="177"/>
      <c r="L297" s="178"/>
      <c r="M297" s="177"/>
      <c r="N297" s="182"/>
      <c r="O297" s="182"/>
      <c r="P297" s="182"/>
      <c r="Q297" s="192"/>
    </row>
    <row r="298" spans="4:17" ht="18" customHeight="1" x14ac:dyDescent="0.25">
      <c r="D298">
        <f t="shared" si="4"/>
        <v>0</v>
      </c>
      <c r="E298" s="191"/>
      <c r="F298" s="191"/>
      <c r="G298" s="176"/>
      <c r="H298" s="177"/>
      <c r="I298" s="176"/>
      <c r="J298" s="176"/>
      <c r="K298" s="177"/>
      <c r="L298" s="178"/>
      <c r="M298" s="177"/>
      <c r="N298" s="182"/>
      <c r="O298" s="182"/>
      <c r="P298" s="182"/>
      <c r="Q298" s="192"/>
    </row>
    <row r="299" spans="4:17" ht="18" customHeight="1" x14ac:dyDescent="0.25">
      <c r="D299">
        <f t="shared" si="4"/>
        <v>0</v>
      </c>
      <c r="E299" s="191"/>
      <c r="F299" s="191"/>
      <c r="G299" s="176"/>
      <c r="H299" s="177"/>
      <c r="I299" s="176"/>
      <c r="J299" s="176"/>
      <c r="K299" s="177"/>
      <c r="L299" s="178"/>
      <c r="M299" s="177"/>
      <c r="N299" s="182"/>
      <c r="O299" s="182"/>
      <c r="P299" s="182"/>
      <c r="Q299" s="192"/>
    </row>
    <row r="300" spans="4:17" ht="18" customHeight="1" x14ac:dyDescent="0.25">
      <c r="D300">
        <f t="shared" si="4"/>
        <v>0</v>
      </c>
      <c r="E300" s="191"/>
      <c r="F300" s="191"/>
      <c r="G300" s="176"/>
      <c r="H300" s="177"/>
      <c r="I300" s="176"/>
      <c r="J300" s="176"/>
      <c r="K300" s="177"/>
      <c r="L300" s="178"/>
      <c r="M300" s="177"/>
      <c r="N300" s="182"/>
      <c r="O300" s="182"/>
      <c r="P300" s="182"/>
      <c r="Q300" s="192"/>
    </row>
    <row r="301" spans="4:17" ht="18" customHeight="1" x14ac:dyDescent="0.25">
      <c r="D301">
        <f t="shared" si="4"/>
        <v>0</v>
      </c>
      <c r="E301" s="191"/>
      <c r="F301" s="191"/>
      <c r="G301" s="176"/>
      <c r="H301" s="177"/>
      <c r="I301" s="176"/>
      <c r="J301" s="176"/>
      <c r="K301" s="177"/>
      <c r="L301" s="178"/>
      <c r="M301" s="177"/>
      <c r="N301" s="182"/>
      <c r="O301" s="182"/>
      <c r="P301" s="182"/>
      <c r="Q301" s="192"/>
    </row>
    <row r="302" spans="4:17" ht="18" customHeight="1" x14ac:dyDescent="0.25">
      <c r="D302">
        <f t="shared" si="4"/>
        <v>0</v>
      </c>
      <c r="E302" s="191"/>
      <c r="F302" s="191"/>
      <c r="G302" s="176"/>
      <c r="H302" s="177"/>
      <c r="I302" s="176"/>
      <c r="J302" s="176"/>
      <c r="K302" s="177"/>
      <c r="L302" s="178"/>
      <c r="M302" s="177"/>
      <c r="N302" s="182"/>
      <c r="O302" s="182"/>
      <c r="P302" s="182"/>
      <c r="Q302" s="192"/>
    </row>
    <row r="303" spans="4:17" ht="18" customHeight="1" x14ac:dyDescent="0.25">
      <c r="D303">
        <f t="shared" si="4"/>
        <v>0</v>
      </c>
      <c r="E303" s="191"/>
      <c r="F303" s="191"/>
      <c r="G303" s="176"/>
      <c r="H303" s="177"/>
      <c r="I303" s="176"/>
      <c r="J303" s="176"/>
      <c r="K303" s="177"/>
      <c r="L303" s="178"/>
      <c r="M303" s="177"/>
      <c r="N303" s="182"/>
      <c r="O303" s="182"/>
      <c r="P303" s="182"/>
      <c r="Q303" s="192"/>
    </row>
    <row r="304" spans="4:17" ht="18" customHeight="1" x14ac:dyDescent="0.25">
      <c r="D304">
        <f t="shared" si="4"/>
        <v>0</v>
      </c>
      <c r="E304" s="191"/>
      <c r="F304" s="191"/>
      <c r="G304" s="176"/>
      <c r="H304" s="177"/>
      <c r="I304" s="176"/>
      <c r="J304" s="176"/>
      <c r="K304" s="177"/>
      <c r="L304" s="178"/>
      <c r="M304" s="177"/>
      <c r="N304" s="182"/>
      <c r="O304" s="182"/>
      <c r="P304" s="182"/>
      <c r="Q304" s="192"/>
    </row>
    <row r="305" spans="4:17" ht="18" customHeight="1" x14ac:dyDescent="0.25">
      <c r="D305">
        <f t="shared" si="4"/>
        <v>0</v>
      </c>
      <c r="E305" s="191"/>
      <c r="F305" s="191"/>
      <c r="G305" s="176"/>
      <c r="H305" s="177"/>
      <c r="I305" s="176"/>
      <c r="J305" s="176"/>
      <c r="K305" s="177"/>
      <c r="L305" s="178"/>
      <c r="M305" s="177"/>
      <c r="N305" s="182"/>
      <c r="O305" s="182"/>
      <c r="P305" s="182"/>
      <c r="Q305" s="192"/>
    </row>
    <row r="306" spans="4:17" ht="18" customHeight="1" x14ac:dyDescent="0.25">
      <c r="D306">
        <f t="shared" si="4"/>
        <v>0</v>
      </c>
      <c r="E306" s="191"/>
      <c r="F306" s="191"/>
      <c r="G306" s="176"/>
      <c r="H306" s="177"/>
      <c r="I306" s="176"/>
      <c r="J306" s="176"/>
      <c r="K306" s="177"/>
      <c r="L306" s="178"/>
      <c r="M306" s="177"/>
      <c r="N306" s="182"/>
      <c r="O306" s="182"/>
      <c r="P306" s="182"/>
      <c r="Q306" s="192"/>
    </row>
    <row r="307" spans="4:17" ht="18" customHeight="1" x14ac:dyDescent="0.25">
      <c r="D307">
        <f t="shared" si="4"/>
        <v>0</v>
      </c>
      <c r="E307" s="191"/>
      <c r="F307" s="191"/>
      <c r="G307" s="176"/>
      <c r="H307" s="177"/>
      <c r="I307" s="176"/>
      <c r="J307" s="176"/>
      <c r="K307" s="177"/>
      <c r="L307" s="178"/>
      <c r="M307" s="177"/>
      <c r="N307" s="182"/>
      <c r="O307" s="182"/>
      <c r="P307" s="182"/>
      <c r="Q307" s="192"/>
    </row>
    <row r="308" spans="4:17" ht="18" customHeight="1" x14ac:dyDescent="0.25">
      <c r="D308">
        <f t="shared" si="4"/>
        <v>0</v>
      </c>
      <c r="E308" s="191"/>
      <c r="F308" s="191"/>
      <c r="G308" s="176"/>
      <c r="H308" s="177"/>
      <c r="I308" s="176"/>
      <c r="J308" s="176"/>
      <c r="K308" s="177"/>
      <c r="L308" s="178"/>
      <c r="M308" s="177"/>
      <c r="N308" s="182"/>
      <c r="O308" s="182"/>
      <c r="P308" s="182"/>
      <c r="Q308" s="192"/>
    </row>
    <row r="309" spans="4:17" ht="18" customHeight="1" x14ac:dyDescent="0.25">
      <c r="D309">
        <f t="shared" si="4"/>
        <v>0</v>
      </c>
      <c r="E309" s="191"/>
      <c r="F309" s="191"/>
      <c r="G309" s="176"/>
      <c r="H309" s="177"/>
      <c r="I309" s="176"/>
      <c r="J309" s="176"/>
      <c r="K309" s="177"/>
      <c r="L309" s="178"/>
      <c r="M309" s="177"/>
      <c r="N309" s="182"/>
      <c r="O309" s="182"/>
      <c r="P309" s="182"/>
      <c r="Q309" s="192"/>
    </row>
    <row r="310" spans="4:17" ht="18" customHeight="1" x14ac:dyDescent="0.25">
      <c r="D310">
        <f t="shared" si="4"/>
        <v>0</v>
      </c>
      <c r="E310" s="191"/>
      <c r="F310" s="191"/>
      <c r="G310" s="176"/>
      <c r="H310" s="177"/>
      <c r="I310" s="176"/>
      <c r="J310" s="176"/>
      <c r="K310" s="177"/>
      <c r="L310" s="178"/>
      <c r="M310" s="177"/>
      <c r="N310" s="182"/>
      <c r="O310" s="182"/>
      <c r="P310" s="182"/>
      <c r="Q310" s="192"/>
    </row>
    <row r="311" spans="4:17" ht="18" customHeight="1" x14ac:dyDescent="0.25">
      <c r="D311">
        <f t="shared" si="4"/>
        <v>0</v>
      </c>
      <c r="E311" s="191"/>
      <c r="F311" s="191"/>
      <c r="G311" s="176"/>
      <c r="H311" s="177"/>
      <c r="I311" s="176"/>
      <c r="J311" s="176"/>
      <c r="K311" s="177"/>
      <c r="L311" s="178"/>
      <c r="M311" s="177"/>
      <c r="N311" s="182"/>
      <c r="O311" s="182"/>
      <c r="P311" s="182"/>
      <c r="Q311" s="192"/>
    </row>
    <row r="312" spans="4:17" ht="18" customHeight="1" x14ac:dyDescent="0.25">
      <c r="D312">
        <f t="shared" si="4"/>
        <v>0</v>
      </c>
      <c r="E312" s="191"/>
      <c r="F312" s="191"/>
      <c r="G312" s="176"/>
      <c r="H312" s="177"/>
      <c r="I312" s="176"/>
      <c r="J312" s="176"/>
      <c r="K312" s="177"/>
      <c r="L312" s="178"/>
      <c r="M312" s="177"/>
      <c r="N312" s="182"/>
      <c r="O312" s="182"/>
      <c r="P312" s="182"/>
      <c r="Q312" s="192"/>
    </row>
    <row r="313" spans="4:17" ht="18" customHeight="1" x14ac:dyDescent="0.25">
      <c r="D313">
        <f t="shared" si="4"/>
        <v>0</v>
      </c>
      <c r="E313" s="191"/>
      <c r="F313" s="191"/>
      <c r="G313" s="176"/>
      <c r="H313" s="177"/>
      <c r="I313" s="176"/>
      <c r="J313" s="176"/>
      <c r="K313" s="177"/>
      <c r="L313" s="178"/>
      <c r="M313" s="177"/>
      <c r="N313" s="182"/>
      <c r="O313" s="182"/>
      <c r="P313" s="182"/>
      <c r="Q313" s="192"/>
    </row>
    <row r="314" spans="4:17" ht="18" customHeight="1" x14ac:dyDescent="0.25">
      <c r="D314">
        <f t="shared" si="4"/>
        <v>0</v>
      </c>
      <c r="E314" s="191"/>
      <c r="F314" s="191"/>
      <c r="G314" s="176"/>
      <c r="H314" s="177"/>
      <c r="I314" s="176"/>
      <c r="J314" s="176"/>
      <c r="K314" s="177"/>
      <c r="L314" s="178"/>
      <c r="M314" s="177"/>
      <c r="N314" s="182"/>
      <c r="O314" s="182"/>
      <c r="P314" s="182"/>
      <c r="Q314" s="192"/>
    </row>
    <row r="315" spans="4:17" ht="18" customHeight="1" x14ac:dyDescent="0.25">
      <c r="D315">
        <f t="shared" si="4"/>
        <v>0</v>
      </c>
      <c r="E315" s="191"/>
      <c r="F315" s="191"/>
      <c r="G315" s="176"/>
      <c r="H315" s="177"/>
      <c r="I315" s="176"/>
      <c r="J315" s="176"/>
      <c r="K315" s="177"/>
      <c r="L315" s="178"/>
      <c r="M315" s="177"/>
      <c r="N315" s="182"/>
      <c r="O315" s="182"/>
      <c r="P315" s="182"/>
      <c r="Q315" s="192"/>
    </row>
    <row r="316" spans="4:17" ht="18" customHeight="1" x14ac:dyDescent="0.25">
      <c r="D316">
        <f t="shared" si="4"/>
        <v>0</v>
      </c>
      <c r="E316" s="191"/>
      <c r="F316" s="191"/>
      <c r="G316" s="176"/>
      <c r="H316" s="177"/>
      <c r="I316" s="176"/>
      <c r="J316" s="176"/>
      <c r="K316" s="177"/>
      <c r="L316" s="178"/>
      <c r="M316" s="177"/>
      <c r="N316" s="182"/>
      <c r="O316" s="182"/>
      <c r="P316" s="182"/>
      <c r="Q316" s="192"/>
    </row>
    <row r="317" spans="4:17" ht="18" customHeight="1" x14ac:dyDescent="0.25">
      <c r="D317">
        <f t="shared" si="4"/>
        <v>0</v>
      </c>
      <c r="E317" s="191"/>
      <c r="F317" s="191"/>
      <c r="G317" s="176"/>
      <c r="H317" s="177"/>
      <c r="I317" s="176"/>
      <c r="J317" s="176"/>
      <c r="K317" s="177"/>
      <c r="L317" s="178"/>
      <c r="M317" s="177"/>
      <c r="N317" s="182"/>
      <c r="O317" s="182"/>
      <c r="P317" s="182"/>
      <c r="Q317" s="192"/>
    </row>
    <row r="318" spans="4:17" ht="18" customHeight="1" x14ac:dyDescent="0.25">
      <c r="D318">
        <f t="shared" si="4"/>
        <v>0</v>
      </c>
      <c r="E318" s="191"/>
      <c r="F318" s="191"/>
      <c r="G318" s="176"/>
      <c r="H318" s="177"/>
      <c r="I318" s="176"/>
      <c r="J318" s="176"/>
      <c r="K318" s="177"/>
      <c r="L318" s="178"/>
      <c r="M318" s="177"/>
      <c r="N318" s="182"/>
      <c r="O318" s="182"/>
      <c r="P318" s="182"/>
      <c r="Q318" s="192"/>
    </row>
    <row r="319" spans="4:17" ht="18" customHeight="1" x14ac:dyDescent="0.25">
      <c r="D319">
        <f t="shared" si="4"/>
        <v>0</v>
      </c>
      <c r="E319" s="191"/>
      <c r="F319" s="191"/>
      <c r="G319" s="176"/>
      <c r="H319" s="177"/>
      <c r="I319" s="176"/>
      <c r="J319" s="176"/>
      <c r="K319" s="177"/>
      <c r="L319" s="178"/>
      <c r="M319" s="177"/>
      <c r="N319" s="182"/>
      <c r="O319" s="182"/>
      <c r="P319" s="182"/>
      <c r="Q319" s="192"/>
    </row>
    <row r="320" spans="4:17" ht="18" customHeight="1" x14ac:dyDescent="0.25">
      <c r="D320">
        <f t="shared" si="4"/>
        <v>0</v>
      </c>
      <c r="E320" s="191"/>
      <c r="F320" s="191"/>
      <c r="G320" s="176"/>
      <c r="H320" s="177"/>
      <c r="I320" s="176"/>
      <c r="J320" s="176"/>
      <c r="K320" s="177"/>
      <c r="L320" s="178"/>
      <c r="M320" s="177"/>
      <c r="N320" s="182"/>
      <c r="O320" s="182"/>
      <c r="P320" s="182"/>
      <c r="Q320" s="192"/>
    </row>
    <row r="321" spans="4:17" ht="18" customHeight="1" x14ac:dyDescent="0.25">
      <c r="D321">
        <f t="shared" si="4"/>
        <v>0</v>
      </c>
      <c r="E321" s="191"/>
      <c r="F321" s="191"/>
      <c r="G321" s="176"/>
      <c r="H321" s="177"/>
      <c r="I321" s="176"/>
      <c r="J321" s="176"/>
      <c r="K321" s="177"/>
      <c r="L321" s="178"/>
      <c r="M321" s="177"/>
      <c r="N321" s="182"/>
      <c r="O321" s="182"/>
      <c r="P321" s="182"/>
      <c r="Q321" s="192"/>
    </row>
    <row r="322" spans="4:17" ht="18" customHeight="1" x14ac:dyDescent="0.25">
      <c r="D322">
        <f t="shared" si="4"/>
        <v>0</v>
      </c>
      <c r="E322" s="191"/>
      <c r="F322" s="191"/>
      <c r="G322" s="176"/>
      <c r="H322" s="177"/>
      <c r="I322" s="176"/>
      <c r="J322" s="176"/>
      <c r="K322" s="177"/>
      <c r="L322" s="178"/>
      <c r="M322" s="177"/>
      <c r="N322" s="182"/>
      <c r="O322" s="182"/>
      <c r="P322" s="182"/>
      <c r="Q322" s="192"/>
    </row>
    <row r="323" spans="4:17" ht="18" customHeight="1" x14ac:dyDescent="0.25">
      <c r="D323">
        <f t="shared" si="4"/>
        <v>0</v>
      </c>
      <c r="E323" s="191"/>
      <c r="F323" s="191"/>
      <c r="G323" s="176"/>
      <c r="H323" s="177"/>
      <c r="I323" s="176"/>
      <c r="J323" s="176"/>
      <c r="K323" s="177"/>
      <c r="L323" s="178"/>
      <c r="M323" s="177"/>
      <c r="N323" s="182"/>
      <c r="O323" s="182"/>
      <c r="P323" s="182"/>
      <c r="Q323" s="192"/>
    </row>
    <row r="324" spans="4:17" ht="18" customHeight="1" x14ac:dyDescent="0.25">
      <c r="D324">
        <f t="shared" si="4"/>
        <v>0</v>
      </c>
      <c r="E324" s="191"/>
      <c r="F324" s="191"/>
      <c r="G324" s="176"/>
      <c r="H324" s="177"/>
      <c r="I324" s="176"/>
      <c r="J324" s="176"/>
      <c r="K324" s="177"/>
      <c r="L324" s="178"/>
      <c r="M324" s="177"/>
      <c r="N324" s="182"/>
      <c r="O324" s="182"/>
      <c r="P324" s="182"/>
      <c r="Q324" s="192"/>
    </row>
    <row r="325" spans="4:17" ht="18" customHeight="1" x14ac:dyDescent="0.25">
      <c r="D325">
        <f t="shared" si="4"/>
        <v>0</v>
      </c>
      <c r="E325" s="191"/>
      <c r="F325" s="191"/>
      <c r="G325" s="176"/>
      <c r="H325" s="177"/>
      <c r="I325" s="176"/>
      <c r="J325" s="176"/>
      <c r="K325" s="177"/>
      <c r="L325" s="178"/>
      <c r="M325" s="177"/>
      <c r="N325" s="182"/>
      <c r="O325" s="182"/>
      <c r="P325" s="182"/>
      <c r="Q325" s="192"/>
    </row>
    <row r="326" spans="4:17" ht="18" customHeight="1" x14ac:dyDescent="0.25">
      <c r="D326">
        <f t="shared" ref="D326:D389" si="5">IF(E326&gt;=1,(IF(LEN(I326)&gt;=2,(IF(LEN(K326)&gt;=1,(IF(M326&gt;=18,1,0)),0)),0)),0)</f>
        <v>0</v>
      </c>
      <c r="E326" s="191"/>
      <c r="F326" s="191"/>
      <c r="G326" s="176"/>
      <c r="H326" s="177"/>
      <c r="I326" s="176"/>
      <c r="J326" s="176"/>
      <c r="K326" s="177"/>
      <c r="L326" s="178"/>
      <c r="M326" s="177"/>
      <c r="N326" s="182"/>
      <c r="O326" s="182"/>
      <c r="P326" s="182"/>
      <c r="Q326" s="192"/>
    </row>
    <row r="327" spans="4:17" ht="18" customHeight="1" x14ac:dyDescent="0.25">
      <c r="D327">
        <f t="shared" si="5"/>
        <v>0</v>
      </c>
      <c r="E327" s="191"/>
      <c r="F327" s="191"/>
      <c r="G327" s="176"/>
      <c r="H327" s="177"/>
      <c r="I327" s="176"/>
      <c r="J327" s="176"/>
      <c r="K327" s="177"/>
      <c r="L327" s="178"/>
      <c r="M327" s="177"/>
      <c r="N327" s="182"/>
      <c r="O327" s="182"/>
      <c r="P327" s="182"/>
      <c r="Q327" s="192"/>
    </row>
    <row r="328" spans="4:17" ht="18" customHeight="1" x14ac:dyDescent="0.25">
      <c r="D328">
        <f t="shared" si="5"/>
        <v>0</v>
      </c>
      <c r="E328" s="191"/>
      <c r="F328" s="191"/>
      <c r="G328" s="176"/>
      <c r="H328" s="177"/>
      <c r="I328" s="176"/>
      <c r="J328" s="176"/>
      <c r="K328" s="177"/>
      <c r="L328" s="178"/>
      <c r="M328" s="177"/>
      <c r="N328" s="182"/>
      <c r="O328" s="182"/>
      <c r="P328" s="182"/>
      <c r="Q328" s="192"/>
    </row>
    <row r="329" spans="4:17" ht="18" customHeight="1" x14ac:dyDescent="0.25">
      <c r="D329">
        <f t="shared" si="5"/>
        <v>0</v>
      </c>
      <c r="E329" s="191"/>
      <c r="F329" s="191"/>
      <c r="G329" s="176"/>
      <c r="H329" s="177"/>
      <c r="I329" s="176"/>
      <c r="J329" s="176"/>
      <c r="K329" s="177"/>
      <c r="L329" s="178"/>
      <c r="M329" s="177"/>
      <c r="N329" s="182"/>
      <c r="O329" s="182"/>
      <c r="P329" s="182"/>
      <c r="Q329" s="192"/>
    </row>
    <row r="330" spans="4:17" ht="18" customHeight="1" x14ac:dyDescent="0.25">
      <c r="D330">
        <f t="shared" si="5"/>
        <v>0</v>
      </c>
      <c r="E330" s="191"/>
      <c r="F330" s="191"/>
      <c r="G330" s="176"/>
      <c r="H330" s="177"/>
      <c r="I330" s="176"/>
      <c r="J330" s="176"/>
      <c r="K330" s="177"/>
      <c r="L330" s="178"/>
      <c r="M330" s="177"/>
      <c r="N330" s="182"/>
      <c r="O330" s="182"/>
      <c r="P330" s="182"/>
      <c r="Q330" s="192"/>
    </row>
    <row r="331" spans="4:17" ht="18" customHeight="1" x14ac:dyDescent="0.25">
      <c r="D331">
        <f t="shared" si="5"/>
        <v>0</v>
      </c>
      <c r="E331" s="191"/>
      <c r="F331" s="191"/>
      <c r="G331" s="176"/>
      <c r="H331" s="177"/>
      <c r="I331" s="176"/>
      <c r="J331" s="176"/>
      <c r="K331" s="177"/>
      <c r="L331" s="178"/>
      <c r="M331" s="177"/>
      <c r="N331" s="182"/>
      <c r="O331" s="182"/>
      <c r="P331" s="182"/>
      <c r="Q331" s="192"/>
    </row>
    <row r="332" spans="4:17" ht="18" customHeight="1" x14ac:dyDescent="0.25">
      <c r="D332">
        <f t="shared" si="5"/>
        <v>0</v>
      </c>
      <c r="E332" s="191"/>
      <c r="F332" s="191"/>
      <c r="G332" s="176"/>
      <c r="H332" s="177"/>
      <c r="I332" s="176"/>
      <c r="J332" s="176"/>
      <c r="K332" s="177"/>
      <c r="L332" s="178"/>
      <c r="M332" s="177"/>
      <c r="N332" s="182"/>
      <c r="O332" s="182"/>
      <c r="P332" s="182"/>
      <c r="Q332" s="192"/>
    </row>
    <row r="333" spans="4:17" ht="18" customHeight="1" x14ac:dyDescent="0.25">
      <c r="D333">
        <f t="shared" si="5"/>
        <v>0</v>
      </c>
      <c r="E333" s="191"/>
      <c r="F333" s="191"/>
      <c r="G333" s="176"/>
      <c r="H333" s="177"/>
      <c r="I333" s="176"/>
      <c r="J333" s="176"/>
      <c r="K333" s="177"/>
      <c r="L333" s="178"/>
      <c r="M333" s="177"/>
      <c r="N333" s="182"/>
      <c r="O333" s="182"/>
      <c r="P333" s="182"/>
      <c r="Q333" s="192"/>
    </row>
    <row r="334" spans="4:17" ht="18" customHeight="1" x14ac:dyDescent="0.25">
      <c r="D334">
        <f t="shared" si="5"/>
        <v>0</v>
      </c>
      <c r="E334" s="191"/>
      <c r="F334" s="191"/>
      <c r="G334" s="176"/>
      <c r="H334" s="177"/>
      <c r="I334" s="176"/>
      <c r="J334" s="176"/>
      <c r="K334" s="177"/>
      <c r="L334" s="178"/>
      <c r="M334" s="177"/>
      <c r="N334" s="182"/>
      <c r="O334" s="182"/>
      <c r="P334" s="182"/>
      <c r="Q334" s="192"/>
    </row>
    <row r="335" spans="4:17" ht="18" customHeight="1" x14ac:dyDescent="0.25">
      <c r="D335">
        <f t="shared" si="5"/>
        <v>0</v>
      </c>
      <c r="E335" s="191"/>
      <c r="F335" s="191"/>
      <c r="G335" s="176"/>
      <c r="H335" s="177"/>
      <c r="I335" s="176"/>
      <c r="J335" s="176"/>
      <c r="K335" s="177"/>
      <c r="L335" s="178"/>
      <c r="M335" s="177"/>
      <c r="N335" s="182"/>
      <c r="O335" s="182"/>
      <c r="P335" s="182"/>
      <c r="Q335" s="192"/>
    </row>
    <row r="336" spans="4:17" ht="18" customHeight="1" x14ac:dyDescent="0.25">
      <c r="D336">
        <f t="shared" si="5"/>
        <v>0</v>
      </c>
      <c r="E336" s="191"/>
      <c r="F336" s="191"/>
      <c r="G336" s="176"/>
      <c r="H336" s="177"/>
      <c r="I336" s="176"/>
      <c r="J336" s="176"/>
      <c r="K336" s="177"/>
      <c r="L336" s="178"/>
      <c r="M336" s="177"/>
      <c r="N336" s="182"/>
      <c r="O336" s="182"/>
      <c r="P336" s="182"/>
      <c r="Q336" s="192"/>
    </row>
    <row r="337" spans="4:17" ht="18" customHeight="1" x14ac:dyDescent="0.25">
      <c r="D337">
        <f t="shared" si="5"/>
        <v>0</v>
      </c>
      <c r="E337" s="191"/>
      <c r="F337" s="191"/>
      <c r="G337" s="176"/>
      <c r="H337" s="177"/>
      <c r="I337" s="176"/>
      <c r="J337" s="176"/>
      <c r="K337" s="177"/>
      <c r="L337" s="178"/>
      <c r="M337" s="177"/>
      <c r="N337" s="182"/>
      <c r="O337" s="182"/>
      <c r="P337" s="182"/>
      <c r="Q337" s="192"/>
    </row>
    <row r="338" spans="4:17" ht="18" customHeight="1" x14ac:dyDescent="0.25">
      <c r="D338">
        <f t="shared" si="5"/>
        <v>0</v>
      </c>
      <c r="E338" s="191"/>
      <c r="F338" s="191"/>
      <c r="G338" s="176"/>
      <c r="H338" s="177"/>
      <c r="I338" s="176"/>
      <c r="J338" s="176"/>
      <c r="K338" s="177"/>
      <c r="L338" s="178"/>
      <c r="M338" s="177"/>
      <c r="N338" s="182"/>
      <c r="O338" s="182"/>
      <c r="P338" s="182"/>
      <c r="Q338" s="192"/>
    </row>
    <row r="339" spans="4:17" ht="18" customHeight="1" x14ac:dyDescent="0.25">
      <c r="D339">
        <f t="shared" si="5"/>
        <v>0</v>
      </c>
      <c r="E339" s="191"/>
      <c r="F339" s="191"/>
      <c r="G339" s="176"/>
      <c r="H339" s="177"/>
      <c r="I339" s="176"/>
      <c r="J339" s="176"/>
      <c r="K339" s="177"/>
      <c r="L339" s="178"/>
      <c r="M339" s="177"/>
      <c r="N339" s="182"/>
      <c r="O339" s="182"/>
      <c r="P339" s="182"/>
      <c r="Q339" s="192"/>
    </row>
    <row r="340" spans="4:17" ht="18" customHeight="1" x14ac:dyDescent="0.25">
      <c r="D340">
        <f t="shared" si="5"/>
        <v>0</v>
      </c>
      <c r="E340" s="191"/>
      <c r="F340" s="191"/>
      <c r="G340" s="176"/>
      <c r="H340" s="177"/>
      <c r="I340" s="176"/>
      <c r="J340" s="176"/>
      <c r="K340" s="177"/>
      <c r="L340" s="178"/>
      <c r="M340" s="177"/>
      <c r="N340" s="182"/>
      <c r="O340" s="182"/>
      <c r="P340" s="182"/>
      <c r="Q340" s="192"/>
    </row>
    <row r="341" spans="4:17" ht="18" customHeight="1" x14ac:dyDescent="0.25">
      <c r="D341">
        <f t="shared" si="5"/>
        <v>0</v>
      </c>
      <c r="E341" s="191"/>
      <c r="F341" s="191"/>
      <c r="G341" s="176"/>
      <c r="H341" s="177"/>
      <c r="I341" s="176"/>
      <c r="J341" s="176"/>
      <c r="K341" s="177"/>
      <c r="L341" s="178"/>
      <c r="M341" s="177"/>
      <c r="N341" s="182"/>
      <c r="O341" s="182"/>
      <c r="P341" s="182"/>
      <c r="Q341" s="192"/>
    </row>
    <row r="342" spans="4:17" ht="18" customHeight="1" x14ac:dyDescent="0.25">
      <c r="D342">
        <f t="shared" si="5"/>
        <v>0</v>
      </c>
      <c r="E342" s="191"/>
      <c r="F342" s="191"/>
      <c r="G342" s="176"/>
      <c r="H342" s="177"/>
      <c r="I342" s="176"/>
      <c r="J342" s="176"/>
      <c r="K342" s="177"/>
      <c r="L342" s="178"/>
      <c r="M342" s="177"/>
      <c r="N342" s="182"/>
      <c r="O342" s="182"/>
      <c r="P342" s="182"/>
      <c r="Q342" s="192"/>
    </row>
    <row r="343" spans="4:17" ht="18" customHeight="1" x14ac:dyDescent="0.25">
      <c r="D343">
        <f t="shared" si="5"/>
        <v>0</v>
      </c>
      <c r="E343" s="191"/>
      <c r="F343" s="191"/>
      <c r="G343" s="176"/>
      <c r="H343" s="177"/>
      <c r="I343" s="176"/>
      <c r="J343" s="176"/>
      <c r="K343" s="177"/>
      <c r="L343" s="178"/>
      <c r="M343" s="177"/>
      <c r="N343" s="182"/>
      <c r="O343" s="182"/>
      <c r="P343" s="182"/>
      <c r="Q343" s="192"/>
    </row>
    <row r="344" spans="4:17" ht="18" customHeight="1" x14ac:dyDescent="0.25">
      <c r="D344">
        <f t="shared" si="5"/>
        <v>0</v>
      </c>
      <c r="E344" s="191"/>
      <c r="F344" s="191"/>
      <c r="G344" s="176"/>
      <c r="H344" s="177"/>
      <c r="I344" s="176"/>
      <c r="J344" s="176"/>
      <c r="K344" s="177"/>
      <c r="L344" s="178"/>
      <c r="M344" s="177"/>
      <c r="N344" s="182"/>
      <c r="O344" s="182"/>
      <c r="P344" s="182"/>
      <c r="Q344" s="192"/>
    </row>
    <row r="345" spans="4:17" ht="18" customHeight="1" x14ac:dyDescent="0.25">
      <c r="D345">
        <f t="shared" si="5"/>
        <v>0</v>
      </c>
      <c r="E345" s="191"/>
      <c r="F345" s="191"/>
      <c r="G345" s="176"/>
      <c r="H345" s="177"/>
      <c r="I345" s="176"/>
      <c r="J345" s="176"/>
      <c r="K345" s="177"/>
      <c r="L345" s="178"/>
      <c r="M345" s="177"/>
      <c r="N345" s="182"/>
      <c r="O345" s="182"/>
      <c r="P345" s="182"/>
      <c r="Q345" s="192"/>
    </row>
    <row r="346" spans="4:17" ht="18" customHeight="1" x14ac:dyDescent="0.25">
      <c r="D346">
        <f t="shared" si="5"/>
        <v>0</v>
      </c>
      <c r="E346" s="191"/>
      <c r="F346" s="191"/>
      <c r="G346" s="176"/>
      <c r="H346" s="177"/>
      <c r="I346" s="176"/>
      <c r="J346" s="176"/>
      <c r="K346" s="177"/>
      <c r="L346" s="178"/>
      <c r="M346" s="177"/>
      <c r="N346" s="182"/>
      <c r="O346" s="182"/>
      <c r="P346" s="182"/>
      <c r="Q346" s="192"/>
    </row>
    <row r="347" spans="4:17" ht="18" customHeight="1" x14ac:dyDescent="0.25">
      <c r="D347">
        <f t="shared" si="5"/>
        <v>0</v>
      </c>
      <c r="E347" s="191"/>
      <c r="F347" s="191"/>
      <c r="G347" s="176"/>
      <c r="H347" s="177"/>
      <c r="I347" s="176"/>
      <c r="J347" s="176"/>
      <c r="K347" s="177"/>
      <c r="L347" s="178"/>
      <c r="M347" s="177"/>
      <c r="N347" s="182"/>
      <c r="O347" s="182"/>
      <c r="P347" s="182"/>
      <c r="Q347" s="192"/>
    </row>
    <row r="348" spans="4:17" ht="18" customHeight="1" x14ac:dyDescent="0.25">
      <c r="D348">
        <f t="shared" si="5"/>
        <v>0</v>
      </c>
      <c r="E348" s="191"/>
      <c r="F348" s="191"/>
      <c r="G348" s="176"/>
      <c r="H348" s="177"/>
      <c r="I348" s="176"/>
      <c r="J348" s="176"/>
      <c r="K348" s="177"/>
      <c r="L348" s="178"/>
      <c r="M348" s="177"/>
      <c r="N348" s="182"/>
      <c r="O348" s="182"/>
      <c r="P348" s="182"/>
      <c r="Q348" s="192"/>
    </row>
    <row r="349" spans="4:17" ht="18" customHeight="1" x14ac:dyDescent="0.25">
      <c r="D349">
        <f t="shared" si="5"/>
        <v>0</v>
      </c>
      <c r="E349" s="191"/>
      <c r="F349" s="191"/>
      <c r="G349" s="176"/>
      <c r="H349" s="177"/>
      <c r="I349" s="176"/>
      <c r="J349" s="176"/>
      <c r="K349" s="177"/>
      <c r="L349" s="178"/>
      <c r="M349" s="177"/>
      <c r="N349" s="182"/>
      <c r="O349" s="182"/>
      <c r="P349" s="182"/>
      <c r="Q349" s="192"/>
    </row>
    <row r="350" spans="4:17" ht="18" customHeight="1" x14ac:dyDescent="0.25">
      <c r="D350">
        <f t="shared" si="5"/>
        <v>0</v>
      </c>
      <c r="E350" s="191"/>
      <c r="F350" s="191"/>
      <c r="G350" s="176"/>
      <c r="H350" s="177"/>
      <c r="I350" s="176"/>
      <c r="J350" s="176"/>
      <c r="K350" s="177"/>
      <c r="L350" s="178"/>
      <c r="M350" s="177"/>
      <c r="N350" s="182"/>
      <c r="O350" s="182"/>
      <c r="P350" s="182"/>
      <c r="Q350" s="192"/>
    </row>
    <row r="351" spans="4:17" ht="18" customHeight="1" x14ac:dyDescent="0.25">
      <c r="D351">
        <f t="shared" si="5"/>
        <v>0</v>
      </c>
      <c r="E351" s="191"/>
      <c r="F351" s="191"/>
      <c r="G351" s="176"/>
      <c r="H351" s="177"/>
      <c r="I351" s="176"/>
      <c r="J351" s="176"/>
      <c r="K351" s="177"/>
      <c r="L351" s="178"/>
      <c r="M351" s="177"/>
      <c r="N351" s="182"/>
      <c r="O351" s="182"/>
      <c r="P351" s="182"/>
      <c r="Q351" s="192"/>
    </row>
    <row r="352" spans="4:17" ht="18" customHeight="1" x14ac:dyDescent="0.25">
      <c r="D352">
        <f t="shared" si="5"/>
        <v>0</v>
      </c>
      <c r="E352" s="191"/>
      <c r="F352" s="191"/>
      <c r="G352" s="176"/>
      <c r="H352" s="177"/>
      <c r="I352" s="176"/>
      <c r="J352" s="176"/>
      <c r="K352" s="177"/>
      <c r="L352" s="178"/>
      <c r="M352" s="177"/>
      <c r="N352" s="182"/>
      <c r="O352" s="182"/>
      <c r="P352" s="182"/>
      <c r="Q352" s="192"/>
    </row>
    <row r="353" spans="4:17" ht="18" customHeight="1" x14ac:dyDescent="0.25">
      <c r="D353">
        <f t="shared" si="5"/>
        <v>0</v>
      </c>
      <c r="E353" s="191"/>
      <c r="F353" s="191"/>
      <c r="G353" s="176"/>
      <c r="H353" s="177"/>
      <c r="I353" s="176"/>
      <c r="J353" s="176"/>
      <c r="K353" s="177"/>
      <c r="L353" s="178"/>
      <c r="M353" s="177"/>
      <c r="N353" s="182"/>
      <c r="O353" s="182"/>
      <c r="P353" s="182"/>
      <c r="Q353" s="192"/>
    </row>
    <row r="354" spans="4:17" ht="18" customHeight="1" x14ac:dyDescent="0.25">
      <c r="D354">
        <f t="shared" si="5"/>
        <v>0</v>
      </c>
      <c r="E354" s="191"/>
      <c r="F354" s="191"/>
      <c r="G354" s="176"/>
      <c r="H354" s="177"/>
      <c r="I354" s="176"/>
      <c r="J354" s="176"/>
      <c r="K354" s="177"/>
      <c r="L354" s="178"/>
      <c r="M354" s="177"/>
      <c r="N354" s="182"/>
      <c r="O354" s="182"/>
      <c r="P354" s="182"/>
      <c r="Q354" s="192"/>
    </row>
    <row r="355" spans="4:17" ht="18" customHeight="1" x14ac:dyDescent="0.25">
      <c r="D355">
        <f t="shared" si="5"/>
        <v>0</v>
      </c>
      <c r="E355" s="191"/>
      <c r="F355" s="191"/>
      <c r="G355" s="176"/>
      <c r="H355" s="177"/>
      <c r="I355" s="176"/>
      <c r="J355" s="176"/>
      <c r="K355" s="177"/>
      <c r="L355" s="178"/>
      <c r="M355" s="177"/>
      <c r="N355" s="182"/>
      <c r="O355" s="182"/>
      <c r="P355" s="182"/>
      <c r="Q355" s="192"/>
    </row>
    <row r="356" spans="4:17" ht="18" customHeight="1" x14ac:dyDescent="0.25">
      <c r="D356">
        <f t="shared" si="5"/>
        <v>0</v>
      </c>
      <c r="E356" s="191"/>
      <c r="F356" s="191"/>
      <c r="G356" s="176"/>
      <c r="H356" s="177"/>
      <c r="I356" s="176"/>
      <c r="J356" s="176"/>
      <c r="K356" s="177"/>
      <c r="L356" s="178"/>
      <c r="M356" s="177"/>
      <c r="N356" s="182"/>
      <c r="O356" s="182"/>
      <c r="P356" s="182"/>
      <c r="Q356" s="192"/>
    </row>
    <row r="357" spans="4:17" ht="18" customHeight="1" x14ac:dyDescent="0.25">
      <c r="D357">
        <f t="shared" si="5"/>
        <v>0</v>
      </c>
      <c r="E357" s="191"/>
      <c r="F357" s="191"/>
      <c r="G357" s="176"/>
      <c r="H357" s="177"/>
      <c r="I357" s="176"/>
      <c r="J357" s="176"/>
      <c r="K357" s="177"/>
      <c r="L357" s="178"/>
      <c r="M357" s="177"/>
      <c r="N357" s="182"/>
      <c r="O357" s="182"/>
      <c r="P357" s="182"/>
      <c r="Q357" s="192"/>
    </row>
    <row r="358" spans="4:17" ht="18" customHeight="1" x14ac:dyDescent="0.25">
      <c r="D358">
        <f t="shared" si="5"/>
        <v>0</v>
      </c>
      <c r="E358" s="191"/>
      <c r="F358" s="191"/>
      <c r="G358" s="176"/>
      <c r="H358" s="177"/>
      <c r="I358" s="176"/>
      <c r="J358" s="176"/>
      <c r="K358" s="177"/>
      <c r="L358" s="178"/>
      <c r="M358" s="177"/>
      <c r="N358" s="182"/>
      <c r="O358" s="182"/>
      <c r="P358" s="182"/>
      <c r="Q358" s="192"/>
    </row>
    <row r="359" spans="4:17" ht="18" customHeight="1" x14ac:dyDescent="0.25">
      <c r="D359">
        <f t="shared" si="5"/>
        <v>0</v>
      </c>
      <c r="E359" s="191"/>
      <c r="F359" s="191"/>
      <c r="G359" s="176"/>
      <c r="H359" s="177"/>
      <c r="I359" s="176"/>
      <c r="J359" s="176"/>
      <c r="K359" s="177"/>
      <c r="L359" s="178"/>
      <c r="M359" s="177"/>
      <c r="N359" s="182"/>
      <c r="O359" s="182"/>
      <c r="P359" s="182"/>
      <c r="Q359" s="192"/>
    </row>
    <row r="360" spans="4:17" ht="18" customHeight="1" x14ac:dyDescent="0.25">
      <c r="D360">
        <f t="shared" si="5"/>
        <v>0</v>
      </c>
      <c r="E360" s="191"/>
      <c r="F360" s="191"/>
      <c r="G360" s="176"/>
      <c r="H360" s="177"/>
      <c r="I360" s="176"/>
      <c r="J360" s="176"/>
      <c r="K360" s="177"/>
      <c r="L360" s="178"/>
      <c r="M360" s="177"/>
      <c r="N360" s="182"/>
      <c r="O360" s="182"/>
      <c r="P360" s="182"/>
      <c r="Q360" s="192"/>
    </row>
    <row r="361" spans="4:17" ht="18" customHeight="1" x14ac:dyDescent="0.25">
      <c r="D361">
        <f t="shared" si="5"/>
        <v>0</v>
      </c>
      <c r="E361" s="191"/>
      <c r="F361" s="191"/>
      <c r="G361" s="176"/>
      <c r="H361" s="177"/>
      <c r="I361" s="176"/>
      <c r="J361" s="176"/>
      <c r="K361" s="177"/>
      <c r="L361" s="178"/>
      <c r="M361" s="177"/>
      <c r="N361" s="182"/>
      <c r="O361" s="182"/>
      <c r="P361" s="182"/>
      <c r="Q361" s="192"/>
    </row>
    <row r="362" spans="4:17" ht="18" customHeight="1" x14ac:dyDescent="0.25">
      <c r="D362">
        <f t="shared" si="5"/>
        <v>0</v>
      </c>
      <c r="E362" s="191"/>
      <c r="F362" s="191"/>
      <c r="G362" s="176"/>
      <c r="H362" s="177"/>
      <c r="I362" s="176"/>
      <c r="J362" s="176"/>
      <c r="K362" s="177"/>
      <c r="L362" s="178"/>
      <c r="M362" s="177"/>
      <c r="N362" s="182"/>
      <c r="O362" s="182"/>
      <c r="P362" s="182"/>
      <c r="Q362" s="192"/>
    </row>
    <row r="363" spans="4:17" ht="18" customHeight="1" x14ac:dyDescent="0.25">
      <c r="D363">
        <f t="shared" si="5"/>
        <v>0</v>
      </c>
      <c r="E363" s="191"/>
      <c r="F363" s="191"/>
      <c r="G363" s="176"/>
      <c r="H363" s="177"/>
      <c r="I363" s="176"/>
      <c r="J363" s="176"/>
      <c r="K363" s="177"/>
      <c r="L363" s="178"/>
      <c r="M363" s="177"/>
      <c r="N363" s="182"/>
      <c r="O363" s="182"/>
      <c r="P363" s="182"/>
      <c r="Q363" s="192"/>
    </row>
    <row r="364" spans="4:17" ht="18" customHeight="1" x14ac:dyDescent="0.25">
      <c r="D364">
        <f t="shared" si="5"/>
        <v>0</v>
      </c>
      <c r="E364" s="191"/>
      <c r="F364" s="191"/>
      <c r="G364" s="176"/>
      <c r="H364" s="177"/>
      <c r="I364" s="176"/>
      <c r="J364" s="176"/>
      <c r="K364" s="177"/>
      <c r="L364" s="178"/>
      <c r="M364" s="177"/>
      <c r="N364" s="182"/>
      <c r="O364" s="182"/>
      <c r="P364" s="182"/>
      <c r="Q364" s="192"/>
    </row>
    <row r="365" spans="4:17" ht="18" customHeight="1" x14ac:dyDescent="0.25">
      <c r="D365">
        <f t="shared" si="5"/>
        <v>0</v>
      </c>
      <c r="E365" s="191"/>
      <c r="F365" s="191"/>
      <c r="G365" s="176"/>
      <c r="H365" s="177"/>
      <c r="I365" s="176"/>
      <c r="J365" s="176"/>
      <c r="K365" s="177"/>
      <c r="L365" s="178"/>
      <c r="M365" s="177"/>
      <c r="N365" s="182"/>
      <c r="O365" s="182"/>
      <c r="P365" s="182"/>
      <c r="Q365" s="192"/>
    </row>
    <row r="366" spans="4:17" ht="18" customHeight="1" x14ac:dyDescent="0.25">
      <c r="D366">
        <f t="shared" si="5"/>
        <v>0</v>
      </c>
      <c r="E366" s="191"/>
      <c r="F366" s="191"/>
      <c r="G366" s="176"/>
      <c r="H366" s="177"/>
      <c r="I366" s="176"/>
      <c r="J366" s="176"/>
      <c r="K366" s="177"/>
      <c r="L366" s="178"/>
      <c r="M366" s="177"/>
      <c r="N366" s="182"/>
      <c r="O366" s="182"/>
      <c r="P366" s="182"/>
      <c r="Q366" s="192"/>
    </row>
    <row r="367" spans="4:17" ht="18" customHeight="1" x14ac:dyDescent="0.25">
      <c r="D367">
        <f t="shared" si="5"/>
        <v>0</v>
      </c>
      <c r="E367" s="191"/>
      <c r="F367" s="191"/>
      <c r="G367" s="176"/>
      <c r="H367" s="177"/>
      <c r="I367" s="176"/>
      <c r="J367" s="176"/>
      <c r="K367" s="177"/>
      <c r="L367" s="178"/>
      <c r="M367" s="177"/>
      <c r="N367" s="182"/>
      <c r="O367" s="182"/>
      <c r="P367" s="182"/>
      <c r="Q367" s="192"/>
    </row>
    <row r="368" spans="4:17" ht="18" customHeight="1" x14ac:dyDescent="0.25">
      <c r="D368">
        <f t="shared" si="5"/>
        <v>0</v>
      </c>
      <c r="E368" s="191"/>
      <c r="F368" s="191"/>
      <c r="G368" s="176"/>
      <c r="H368" s="177"/>
      <c r="I368" s="176"/>
      <c r="J368" s="176"/>
      <c r="K368" s="177"/>
      <c r="L368" s="178"/>
      <c r="M368" s="177"/>
      <c r="N368" s="182"/>
      <c r="O368" s="182"/>
      <c r="P368" s="182"/>
      <c r="Q368" s="192"/>
    </row>
    <row r="369" spans="4:17" ht="18" customHeight="1" x14ac:dyDescent="0.25">
      <c r="D369">
        <f t="shared" si="5"/>
        <v>0</v>
      </c>
      <c r="E369" s="191"/>
      <c r="F369" s="191"/>
      <c r="G369" s="176"/>
      <c r="H369" s="177"/>
      <c r="I369" s="176"/>
      <c r="J369" s="176"/>
      <c r="K369" s="177"/>
      <c r="L369" s="178"/>
      <c r="M369" s="177"/>
      <c r="N369" s="182"/>
      <c r="O369" s="182"/>
      <c r="P369" s="182"/>
      <c r="Q369" s="192"/>
    </row>
    <row r="370" spans="4:17" ht="18" customHeight="1" x14ac:dyDescent="0.25">
      <c r="D370">
        <f t="shared" si="5"/>
        <v>0</v>
      </c>
      <c r="E370" s="191"/>
      <c r="F370" s="191"/>
      <c r="G370" s="176"/>
      <c r="H370" s="177"/>
      <c r="I370" s="176"/>
      <c r="J370" s="176"/>
      <c r="K370" s="177"/>
      <c r="L370" s="178"/>
      <c r="M370" s="177"/>
      <c r="N370" s="182"/>
      <c r="O370" s="182"/>
      <c r="P370" s="182"/>
      <c r="Q370" s="192"/>
    </row>
    <row r="371" spans="4:17" ht="18" customHeight="1" x14ac:dyDescent="0.25">
      <c r="D371">
        <f t="shared" si="5"/>
        <v>0</v>
      </c>
      <c r="E371" s="191"/>
      <c r="F371" s="191"/>
      <c r="G371" s="176"/>
      <c r="H371" s="177"/>
      <c r="I371" s="176"/>
      <c r="J371" s="176"/>
      <c r="K371" s="177"/>
      <c r="L371" s="178"/>
      <c r="M371" s="177"/>
      <c r="N371" s="182"/>
      <c r="O371" s="182"/>
      <c r="P371" s="182"/>
      <c r="Q371" s="192"/>
    </row>
    <row r="372" spans="4:17" ht="18" customHeight="1" x14ac:dyDescent="0.25">
      <c r="D372">
        <f t="shared" si="5"/>
        <v>0</v>
      </c>
      <c r="E372" s="191"/>
      <c r="F372" s="191"/>
      <c r="G372" s="176"/>
      <c r="H372" s="177"/>
      <c r="I372" s="176"/>
      <c r="J372" s="176"/>
      <c r="K372" s="177"/>
      <c r="L372" s="178"/>
      <c r="M372" s="177"/>
      <c r="N372" s="182"/>
      <c r="O372" s="182"/>
      <c r="P372" s="182"/>
      <c r="Q372" s="192"/>
    </row>
    <row r="373" spans="4:17" ht="18" customHeight="1" x14ac:dyDescent="0.25">
      <c r="D373">
        <f t="shared" si="5"/>
        <v>0</v>
      </c>
      <c r="E373" s="191"/>
      <c r="F373" s="191"/>
      <c r="G373" s="176"/>
      <c r="H373" s="177"/>
      <c r="I373" s="176"/>
      <c r="J373" s="176"/>
      <c r="K373" s="177"/>
      <c r="L373" s="178"/>
      <c r="M373" s="177"/>
      <c r="N373" s="182"/>
      <c r="O373" s="182"/>
      <c r="P373" s="182"/>
      <c r="Q373" s="192"/>
    </row>
    <row r="374" spans="4:17" ht="18" customHeight="1" x14ac:dyDescent="0.25">
      <c r="D374">
        <f t="shared" si="5"/>
        <v>0</v>
      </c>
      <c r="E374" s="191"/>
      <c r="F374" s="191"/>
      <c r="G374" s="176"/>
      <c r="H374" s="177"/>
      <c r="I374" s="176"/>
      <c r="J374" s="176"/>
      <c r="K374" s="177"/>
      <c r="L374" s="178"/>
      <c r="M374" s="177"/>
      <c r="N374" s="182"/>
      <c r="O374" s="182"/>
      <c r="P374" s="182"/>
      <c r="Q374" s="192"/>
    </row>
    <row r="375" spans="4:17" ht="18" customHeight="1" x14ac:dyDescent="0.25">
      <c r="D375">
        <f t="shared" si="5"/>
        <v>0</v>
      </c>
      <c r="E375" s="191"/>
      <c r="F375" s="191"/>
      <c r="G375" s="176"/>
      <c r="H375" s="177"/>
      <c r="I375" s="176"/>
      <c r="J375" s="176"/>
      <c r="K375" s="177"/>
      <c r="L375" s="178"/>
      <c r="M375" s="177"/>
      <c r="N375" s="182"/>
      <c r="O375" s="182"/>
      <c r="P375" s="182"/>
      <c r="Q375" s="192"/>
    </row>
    <row r="376" spans="4:17" ht="18" customHeight="1" x14ac:dyDescent="0.25">
      <c r="D376">
        <f t="shared" si="5"/>
        <v>0</v>
      </c>
      <c r="E376" s="191"/>
      <c r="F376" s="191"/>
      <c r="G376" s="176"/>
      <c r="H376" s="177"/>
      <c r="I376" s="176"/>
      <c r="J376" s="176"/>
      <c r="K376" s="177"/>
      <c r="L376" s="178"/>
      <c r="M376" s="177"/>
      <c r="N376" s="182"/>
      <c r="O376" s="182"/>
      <c r="P376" s="182"/>
      <c r="Q376" s="192"/>
    </row>
    <row r="377" spans="4:17" ht="18" customHeight="1" x14ac:dyDescent="0.25">
      <c r="D377">
        <f t="shared" si="5"/>
        <v>0</v>
      </c>
      <c r="E377" s="191"/>
      <c r="F377" s="191"/>
      <c r="G377" s="176"/>
      <c r="H377" s="177"/>
      <c r="I377" s="176"/>
      <c r="J377" s="176"/>
      <c r="K377" s="177"/>
      <c r="L377" s="178"/>
      <c r="M377" s="177"/>
      <c r="N377" s="182"/>
      <c r="O377" s="182"/>
      <c r="P377" s="182"/>
      <c r="Q377" s="192"/>
    </row>
    <row r="378" spans="4:17" ht="18" customHeight="1" x14ac:dyDescent="0.25">
      <c r="D378">
        <f t="shared" si="5"/>
        <v>0</v>
      </c>
      <c r="E378" s="191"/>
      <c r="F378" s="191"/>
      <c r="G378" s="176"/>
      <c r="H378" s="177"/>
      <c r="I378" s="176"/>
      <c r="J378" s="176"/>
      <c r="K378" s="177"/>
      <c r="L378" s="178"/>
      <c r="M378" s="177"/>
      <c r="N378" s="182"/>
      <c r="O378" s="182"/>
      <c r="P378" s="182"/>
      <c r="Q378" s="192"/>
    </row>
    <row r="379" spans="4:17" ht="18" customHeight="1" x14ac:dyDescent="0.25">
      <c r="D379">
        <f t="shared" si="5"/>
        <v>0</v>
      </c>
      <c r="E379" s="191"/>
      <c r="F379" s="191"/>
      <c r="G379" s="176"/>
      <c r="H379" s="177"/>
      <c r="I379" s="176"/>
      <c r="J379" s="176"/>
      <c r="K379" s="177"/>
      <c r="L379" s="178"/>
      <c r="M379" s="177"/>
      <c r="N379" s="182"/>
      <c r="O379" s="182"/>
      <c r="P379" s="182"/>
      <c r="Q379" s="192"/>
    </row>
    <row r="380" spans="4:17" ht="18" customHeight="1" x14ac:dyDescent="0.25">
      <c r="D380">
        <f t="shared" si="5"/>
        <v>0</v>
      </c>
      <c r="E380" s="191"/>
      <c r="F380" s="191"/>
      <c r="G380" s="176"/>
      <c r="H380" s="177"/>
      <c r="I380" s="176"/>
      <c r="J380" s="176"/>
      <c r="K380" s="177"/>
      <c r="L380" s="178"/>
      <c r="M380" s="177"/>
      <c r="N380" s="182"/>
      <c r="O380" s="182"/>
      <c r="P380" s="182"/>
      <c r="Q380" s="192"/>
    </row>
    <row r="381" spans="4:17" ht="18" customHeight="1" x14ac:dyDescent="0.25">
      <c r="D381">
        <f t="shared" si="5"/>
        <v>0</v>
      </c>
      <c r="E381" s="191"/>
      <c r="F381" s="191"/>
      <c r="G381" s="176"/>
      <c r="H381" s="177"/>
      <c r="I381" s="176"/>
      <c r="J381" s="176"/>
      <c r="K381" s="177"/>
      <c r="L381" s="178"/>
      <c r="M381" s="177"/>
      <c r="N381" s="182"/>
      <c r="O381" s="182"/>
      <c r="P381" s="182"/>
      <c r="Q381" s="192"/>
    </row>
    <row r="382" spans="4:17" ht="18" customHeight="1" x14ac:dyDescent="0.25">
      <c r="D382">
        <f t="shared" si="5"/>
        <v>0</v>
      </c>
      <c r="E382" s="191"/>
      <c r="F382" s="191"/>
      <c r="G382" s="176"/>
      <c r="H382" s="177"/>
      <c r="I382" s="176"/>
      <c r="J382" s="176"/>
      <c r="K382" s="177"/>
      <c r="L382" s="178"/>
      <c r="M382" s="177"/>
      <c r="N382" s="182"/>
      <c r="O382" s="182"/>
      <c r="P382" s="182"/>
      <c r="Q382" s="192"/>
    </row>
    <row r="383" spans="4:17" ht="18" customHeight="1" x14ac:dyDescent="0.25">
      <c r="D383">
        <f t="shared" si="5"/>
        <v>0</v>
      </c>
      <c r="E383" s="191"/>
      <c r="F383" s="191"/>
      <c r="G383" s="176"/>
      <c r="H383" s="177"/>
      <c r="I383" s="176"/>
      <c r="J383" s="176"/>
      <c r="K383" s="177"/>
      <c r="L383" s="178"/>
      <c r="M383" s="177"/>
      <c r="N383" s="182"/>
      <c r="O383" s="182"/>
      <c r="P383" s="182"/>
      <c r="Q383" s="192"/>
    </row>
    <row r="384" spans="4:17" ht="18" customHeight="1" x14ac:dyDescent="0.25">
      <c r="D384">
        <f t="shared" si="5"/>
        <v>0</v>
      </c>
      <c r="E384" s="191"/>
      <c r="F384" s="191"/>
      <c r="G384" s="176"/>
      <c r="H384" s="177"/>
      <c r="I384" s="176"/>
      <c r="J384" s="176"/>
      <c r="K384" s="177"/>
      <c r="L384" s="178"/>
      <c r="M384" s="177"/>
      <c r="N384" s="182"/>
      <c r="O384" s="182"/>
      <c r="P384" s="182"/>
      <c r="Q384" s="192"/>
    </row>
    <row r="385" spans="4:17" ht="18" customHeight="1" x14ac:dyDescent="0.25">
      <c r="D385">
        <f t="shared" si="5"/>
        <v>0</v>
      </c>
      <c r="E385" s="191"/>
      <c r="F385" s="191"/>
      <c r="G385" s="176"/>
      <c r="H385" s="177"/>
      <c r="I385" s="176"/>
      <c r="J385" s="176"/>
      <c r="K385" s="177"/>
      <c r="L385" s="178"/>
      <c r="M385" s="177"/>
      <c r="N385" s="182"/>
      <c r="O385" s="182"/>
      <c r="P385" s="182"/>
      <c r="Q385" s="192"/>
    </row>
    <row r="386" spans="4:17" ht="18" customHeight="1" x14ac:dyDescent="0.25">
      <c r="D386">
        <f t="shared" si="5"/>
        <v>0</v>
      </c>
      <c r="E386" s="191"/>
      <c r="F386" s="191"/>
      <c r="G386" s="176"/>
      <c r="H386" s="177"/>
      <c r="I386" s="176"/>
      <c r="J386" s="176"/>
      <c r="K386" s="177"/>
      <c r="L386" s="178"/>
      <c r="M386" s="177"/>
      <c r="N386" s="182"/>
      <c r="O386" s="182"/>
      <c r="P386" s="182"/>
      <c r="Q386" s="192"/>
    </row>
    <row r="387" spans="4:17" ht="18" customHeight="1" x14ac:dyDescent="0.25">
      <c r="D387">
        <f t="shared" si="5"/>
        <v>0</v>
      </c>
      <c r="E387" s="191"/>
      <c r="F387" s="191"/>
      <c r="G387" s="176"/>
      <c r="H387" s="177"/>
      <c r="I387" s="176"/>
      <c r="J387" s="176"/>
      <c r="K387" s="177"/>
      <c r="L387" s="178"/>
      <c r="M387" s="177"/>
      <c r="N387" s="182"/>
      <c r="O387" s="182"/>
      <c r="P387" s="182"/>
      <c r="Q387" s="192"/>
    </row>
    <row r="388" spans="4:17" ht="18" customHeight="1" x14ac:dyDescent="0.25">
      <c r="D388">
        <f t="shared" si="5"/>
        <v>0</v>
      </c>
      <c r="E388" s="191"/>
      <c r="F388" s="191"/>
      <c r="G388" s="176"/>
      <c r="H388" s="177"/>
      <c r="I388" s="176"/>
      <c r="J388" s="176"/>
      <c r="K388" s="177"/>
      <c r="L388" s="178"/>
      <c r="M388" s="177"/>
      <c r="N388" s="182"/>
      <c r="O388" s="182"/>
      <c r="P388" s="182"/>
      <c r="Q388" s="192"/>
    </row>
    <row r="389" spans="4:17" ht="18" customHeight="1" x14ac:dyDescent="0.25">
      <c r="D389">
        <f t="shared" si="5"/>
        <v>0</v>
      </c>
      <c r="E389" s="191"/>
      <c r="F389" s="191"/>
      <c r="G389" s="176"/>
      <c r="H389" s="177"/>
      <c r="I389" s="176"/>
      <c r="J389" s="176"/>
      <c r="K389" s="177"/>
      <c r="L389" s="178"/>
      <c r="M389" s="177"/>
      <c r="N389" s="182"/>
      <c r="O389" s="182"/>
      <c r="P389" s="182"/>
      <c r="Q389" s="192"/>
    </row>
    <row r="390" spans="4:17" ht="18" customHeight="1" x14ac:dyDescent="0.25">
      <c r="D390">
        <f t="shared" ref="D390:D453" si="6">IF(E390&gt;=1,(IF(LEN(I390)&gt;=2,(IF(LEN(K390)&gt;=1,(IF(M390&gt;=18,1,0)),0)),0)),0)</f>
        <v>0</v>
      </c>
      <c r="E390" s="191"/>
      <c r="F390" s="191"/>
      <c r="G390" s="176"/>
      <c r="H390" s="177"/>
      <c r="I390" s="176"/>
      <c r="J390" s="176"/>
      <c r="K390" s="177"/>
      <c r="L390" s="178"/>
      <c r="M390" s="177"/>
      <c r="N390" s="182"/>
      <c r="O390" s="182"/>
      <c r="P390" s="182"/>
      <c r="Q390" s="192"/>
    </row>
    <row r="391" spans="4:17" ht="18" customHeight="1" x14ac:dyDescent="0.25">
      <c r="D391">
        <f t="shared" si="6"/>
        <v>0</v>
      </c>
      <c r="E391" s="191"/>
      <c r="F391" s="191"/>
      <c r="G391" s="176"/>
      <c r="H391" s="177"/>
      <c r="I391" s="176"/>
      <c r="J391" s="176"/>
      <c r="K391" s="177"/>
      <c r="L391" s="178"/>
      <c r="M391" s="177"/>
      <c r="N391" s="182"/>
      <c r="O391" s="182"/>
      <c r="P391" s="182"/>
      <c r="Q391" s="192"/>
    </row>
    <row r="392" spans="4:17" ht="18" customHeight="1" x14ac:dyDescent="0.25">
      <c r="D392">
        <f t="shared" si="6"/>
        <v>0</v>
      </c>
      <c r="E392" s="191"/>
      <c r="F392" s="191"/>
      <c r="G392" s="176"/>
      <c r="H392" s="177"/>
      <c r="I392" s="176"/>
      <c r="J392" s="176"/>
      <c r="K392" s="177"/>
      <c r="L392" s="178"/>
      <c r="M392" s="177"/>
      <c r="N392" s="182"/>
      <c r="O392" s="182"/>
      <c r="P392" s="182"/>
      <c r="Q392" s="192"/>
    </row>
    <row r="393" spans="4:17" ht="18" customHeight="1" x14ac:dyDescent="0.25">
      <c r="D393">
        <f t="shared" si="6"/>
        <v>0</v>
      </c>
      <c r="E393" s="191"/>
      <c r="F393" s="191"/>
      <c r="G393" s="176"/>
      <c r="H393" s="177"/>
      <c r="I393" s="176"/>
      <c r="J393" s="176"/>
      <c r="K393" s="177"/>
      <c r="L393" s="178"/>
      <c r="M393" s="177"/>
      <c r="N393" s="182"/>
      <c r="O393" s="182"/>
      <c r="P393" s="182"/>
      <c r="Q393" s="192"/>
    </row>
    <row r="394" spans="4:17" ht="18" customHeight="1" x14ac:dyDescent="0.25">
      <c r="D394">
        <f t="shared" si="6"/>
        <v>0</v>
      </c>
      <c r="E394" s="191"/>
      <c r="F394" s="191"/>
      <c r="G394" s="176"/>
      <c r="H394" s="177"/>
      <c r="I394" s="176"/>
      <c r="J394" s="176"/>
      <c r="K394" s="177"/>
      <c r="L394" s="178"/>
      <c r="M394" s="177"/>
      <c r="N394" s="182"/>
      <c r="O394" s="182"/>
      <c r="P394" s="182"/>
      <c r="Q394" s="192"/>
    </row>
    <row r="395" spans="4:17" ht="18" customHeight="1" x14ac:dyDescent="0.25">
      <c r="D395">
        <f t="shared" si="6"/>
        <v>0</v>
      </c>
      <c r="E395" s="191"/>
      <c r="F395" s="191"/>
      <c r="G395" s="176"/>
      <c r="H395" s="177"/>
      <c r="I395" s="176"/>
      <c r="J395" s="176"/>
      <c r="K395" s="177"/>
      <c r="L395" s="178"/>
      <c r="M395" s="177"/>
      <c r="N395" s="182"/>
      <c r="O395" s="182"/>
      <c r="P395" s="182"/>
      <c r="Q395" s="192"/>
    </row>
    <row r="396" spans="4:17" ht="18" customHeight="1" x14ac:dyDescent="0.25">
      <c r="D396">
        <f t="shared" si="6"/>
        <v>0</v>
      </c>
      <c r="E396" s="191"/>
      <c r="F396" s="191"/>
      <c r="G396" s="176"/>
      <c r="H396" s="177"/>
      <c r="I396" s="176"/>
      <c r="J396" s="176"/>
      <c r="K396" s="177"/>
      <c r="L396" s="178"/>
      <c r="M396" s="177"/>
      <c r="N396" s="182"/>
      <c r="O396" s="182"/>
      <c r="P396" s="182"/>
      <c r="Q396" s="192"/>
    </row>
    <row r="397" spans="4:17" ht="18" customHeight="1" x14ac:dyDescent="0.25">
      <c r="D397">
        <f t="shared" si="6"/>
        <v>0</v>
      </c>
      <c r="E397" s="191"/>
      <c r="F397" s="191"/>
      <c r="G397" s="176"/>
      <c r="H397" s="177"/>
      <c r="I397" s="176"/>
      <c r="J397" s="176"/>
      <c r="K397" s="177"/>
      <c r="L397" s="178"/>
      <c r="M397" s="177"/>
      <c r="N397" s="182"/>
      <c r="O397" s="182"/>
      <c r="P397" s="182"/>
      <c r="Q397" s="192"/>
    </row>
    <row r="398" spans="4:17" ht="18" customHeight="1" x14ac:dyDescent="0.25">
      <c r="D398">
        <f t="shared" si="6"/>
        <v>0</v>
      </c>
      <c r="E398" s="191"/>
      <c r="F398" s="191"/>
      <c r="G398" s="176"/>
      <c r="H398" s="177"/>
      <c r="I398" s="176"/>
      <c r="J398" s="176"/>
      <c r="K398" s="177"/>
      <c r="L398" s="178"/>
      <c r="M398" s="177"/>
      <c r="N398" s="182"/>
      <c r="O398" s="182"/>
      <c r="P398" s="182"/>
      <c r="Q398" s="192"/>
    </row>
    <row r="399" spans="4:17" ht="18" customHeight="1" x14ac:dyDescent="0.25">
      <c r="D399">
        <f t="shared" si="6"/>
        <v>0</v>
      </c>
      <c r="E399" s="191"/>
      <c r="F399" s="191"/>
      <c r="G399" s="176"/>
      <c r="H399" s="177"/>
      <c r="I399" s="176"/>
      <c r="J399" s="176"/>
      <c r="K399" s="177"/>
      <c r="L399" s="178"/>
      <c r="M399" s="177"/>
      <c r="N399" s="182"/>
      <c r="O399" s="182"/>
      <c r="P399" s="182"/>
      <c r="Q399" s="192"/>
    </row>
    <row r="400" spans="4:17" ht="18" customHeight="1" x14ac:dyDescent="0.25">
      <c r="D400">
        <f t="shared" si="6"/>
        <v>0</v>
      </c>
      <c r="E400" s="191"/>
      <c r="F400" s="191"/>
      <c r="G400" s="176"/>
      <c r="H400" s="177"/>
      <c r="I400" s="176"/>
      <c r="J400" s="176"/>
      <c r="K400" s="177"/>
      <c r="L400" s="178"/>
      <c r="M400" s="177"/>
      <c r="N400" s="182"/>
      <c r="O400" s="182"/>
      <c r="P400" s="182"/>
      <c r="Q400" s="192"/>
    </row>
    <row r="401" spans="4:17" ht="18" customHeight="1" x14ac:dyDescent="0.25">
      <c r="D401">
        <f t="shared" si="6"/>
        <v>0</v>
      </c>
      <c r="E401" s="191"/>
      <c r="F401" s="191"/>
      <c r="G401" s="176"/>
      <c r="H401" s="177"/>
      <c r="I401" s="176"/>
      <c r="J401" s="176"/>
      <c r="K401" s="177"/>
      <c r="L401" s="178"/>
      <c r="M401" s="177"/>
      <c r="N401" s="182"/>
      <c r="O401" s="182"/>
      <c r="P401" s="182"/>
      <c r="Q401" s="192"/>
    </row>
    <row r="402" spans="4:17" ht="18" customHeight="1" x14ac:dyDescent="0.25">
      <c r="D402">
        <f t="shared" si="6"/>
        <v>0</v>
      </c>
      <c r="E402" s="191"/>
      <c r="F402" s="191"/>
      <c r="G402" s="176"/>
      <c r="H402" s="177"/>
      <c r="I402" s="176"/>
      <c r="J402" s="176"/>
      <c r="K402" s="177"/>
      <c r="L402" s="178"/>
      <c r="M402" s="177"/>
      <c r="N402" s="182"/>
      <c r="O402" s="182"/>
      <c r="P402" s="182"/>
      <c r="Q402" s="192"/>
    </row>
    <row r="403" spans="4:17" ht="18" customHeight="1" x14ac:dyDescent="0.25">
      <c r="D403">
        <f t="shared" si="6"/>
        <v>0</v>
      </c>
      <c r="E403" s="191"/>
      <c r="F403" s="191"/>
      <c r="G403" s="176"/>
      <c r="H403" s="177"/>
      <c r="I403" s="176"/>
      <c r="J403" s="176"/>
      <c r="K403" s="177"/>
      <c r="L403" s="178"/>
      <c r="M403" s="177"/>
      <c r="N403" s="182"/>
      <c r="O403" s="182"/>
      <c r="P403" s="182"/>
      <c r="Q403" s="192"/>
    </row>
    <row r="404" spans="4:17" ht="18" customHeight="1" x14ac:dyDescent="0.25">
      <c r="D404">
        <f t="shared" si="6"/>
        <v>0</v>
      </c>
      <c r="E404" s="191"/>
      <c r="F404" s="191"/>
      <c r="G404" s="176"/>
      <c r="H404" s="177"/>
      <c r="I404" s="176"/>
      <c r="J404" s="176"/>
      <c r="K404" s="177"/>
      <c r="L404" s="178"/>
      <c r="M404" s="177"/>
      <c r="N404" s="182"/>
      <c r="O404" s="182"/>
      <c r="P404" s="182"/>
      <c r="Q404" s="192"/>
    </row>
    <row r="405" spans="4:17" ht="18" customHeight="1" x14ac:dyDescent="0.25">
      <c r="D405">
        <f t="shared" si="6"/>
        <v>0</v>
      </c>
      <c r="E405" s="191"/>
      <c r="F405" s="191"/>
      <c r="G405" s="176"/>
      <c r="H405" s="177"/>
      <c r="I405" s="176"/>
      <c r="J405" s="176"/>
      <c r="K405" s="177"/>
      <c r="L405" s="178"/>
      <c r="M405" s="177"/>
      <c r="N405" s="182"/>
      <c r="O405" s="182"/>
      <c r="P405" s="182"/>
      <c r="Q405" s="192"/>
    </row>
    <row r="406" spans="4:17" ht="18" customHeight="1" x14ac:dyDescent="0.25">
      <c r="D406">
        <f t="shared" si="6"/>
        <v>0</v>
      </c>
      <c r="E406" s="191"/>
      <c r="F406" s="191"/>
      <c r="G406" s="176"/>
      <c r="H406" s="177"/>
      <c r="I406" s="176"/>
      <c r="J406" s="176"/>
      <c r="K406" s="177"/>
      <c r="L406" s="178"/>
      <c r="M406" s="177"/>
      <c r="N406" s="182"/>
      <c r="O406" s="182"/>
      <c r="P406" s="182"/>
      <c r="Q406" s="192"/>
    </row>
    <row r="407" spans="4:17" ht="18" customHeight="1" x14ac:dyDescent="0.25">
      <c r="D407">
        <f t="shared" si="6"/>
        <v>0</v>
      </c>
      <c r="E407" s="191"/>
      <c r="F407" s="191"/>
      <c r="G407" s="176"/>
      <c r="H407" s="177"/>
      <c r="I407" s="176"/>
      <c r="J407" s="176"/>
      <c r="K407" s="177"/>
      <c r="L407" s="178"/>
      <c r="M407" s="177"/>
      <c r="N407" s="182"/>
      <c r="O407" s="182"/>
      <c r="P407" s="182"/>
      <c r="Q407" s="192"/>
    </row>
    <row r="408" spans="4:17" ht="18" customHeight="1" x14ac:dyDescent="0.25">
      <c r="D408">
        <f t="shared" si="6"/>
        <v>0</v>
      </c>
      <c r="E408" s="191"/>
      <c r="F408" s="191"/>
      <c r="G408" s="176"/>
      <c r="H408" s="177"/>
      <c r="I408" s="176"/>
      <c r="J408" s="176"/>
      <c r="K408" s="177"/>
      <c r="L408" s="178"/>
      <c r="M408" s="177"/>
      <c r="N408" s="182"/>
      <c r="O408" s="182"/>
      <c r="P408" s="182"/>
      <c r="Q408" s="192"/>
    </row>
    <row r="409" spans="4:17" ht="18" customHeight="1" x14ac:dyDescent="0.25">
      <c r="D409">
        <f t="shared" si="6"/>
        <v>0</v>
      </c>
      <c r="E409" s="191"/>
      <c r="F409" s="191"/>
      <c r="G409" s="176"/>
      <c r="H409" s="177"/>
      <c r="I409" s="176"/>
      <c r="J409" s="176"/>
      <c r="K409" s="177"/>
      <c r="L409" s="178"/>
      <c r="M409" s="177"/>
      <c r="N409" s="182"/>
      <c r="O409" s="182"/>
      <c r="P409" s="182"/>
      <c r="Q409" s="192"/>
    </row>
    <row r="410" spans="4:17" ht="18" customHeight="1" x14ac:dyDescent="0.25">
      <c r="D410">
        <f t="shared" si="6"/>
        <v>0</v>
      </c>
      <c r="E410" s="191"/>
      <c r="F410" s="191"/>
      <c r="G410" s="176"/>
      <c r="H410" s="177"/>
      <c r="I410" s="176"/>
      <c r="J410" s="176"/>
      <c r="K410" s="177"/>
      <c r="L410" s="178"/>
      <c r="M410" s="177"/>
      <c r="N410" s="182"/>
      <c r="O410" s="182"/>
      <c r="P410" s="182"/>
      <c r="Q410" s="192"/>
    </row>
    <row r="411" spans="4:17" ht="18" customHeight="1" x14ac:dyDescent="0.25">
      <c r="D411">
        <f t="shared" si="6"/>
        <v>0</v>
      </c>
      <c r="E411" s="191"/>
      <c r="F411" s="191"/>
      <c r="G411" s="176"/>
      <c r="H411" s="177"/>
      <c r="I411" s="176"/>
      <c r="J411" s="176"/>
      <c r="K411" s="177"/>
      <c r="L411" s="178"/>
      <c r="M411" s="177"/>
      <c r="N411" s="182"/>
      <c r="O411" s="182"/>
      <c r="P411" s="182"/>
      <c r="Q411" s="192"/>
    </row>
    <row r="412" spans="4:17" ht="18" customHeight="1" x14ac:dyDescent="0.25">
      <c r="D412">
        <f t="shared" si="6"/>
        <v>0</v>
      </c>
      <c r="E412" s="191"/>
      <c r="F412" s="191"/>
      <c r="G412" s="176"/>
      <c r="H412" s="177"/>
      <c r="I412" s="176"/>
      <c r="J412" s="176"/>
      <c r="K412" s="177"/>
      <c r="L412" s="178"/>
      <c r="M412" s="177"/>
      <c r="N412" s="182"/>
      <c r="O412" s="182"/>
      <c r="P412" s="182"/>
      <c r="Q412" s="192"/>
    </row>
    <row r="413" spans="4:17" ht="18" customHeight="1" x14ac:dyDescent="0.25">
      <c r="D413">
        <f t="shared" si="6"/>
        <v>0</v>
      </c>
      <c r="E413" s="191"/>
      <c r="F413" s="191"/>
      <c r="G413" s="176"/>
      <c r="H413" s="177"/>
      <c r="I413" s="176"/>
      <c r="J413" s="176"/>
      <c r="K413" s="177"/>
      <c r="L413" s="178"/>
      <c r="M413" s="177"/>
      <c r="N413" s="182"/>
      <c r="O413" s="182"/>
      <c r="P413" s="182"/>
      <c r="Q413" s="192"/>
    </row>
    <row r="414" spans="4:17" ht="18" customHeight="1" x14ac:dyDescent="0.25">
      <c r="D414">
        <f t="shared" si="6"/>
        <v>0</v>
      </c>
      <c r="E414" s="191"/>
      <c r="F414" s="191"/>
      <c r="G414" s="176"/>
      <c r="H414" s="177"/>
      <c r="I414" s="176"/>
      <c r="J414" s="176"/>
      <c r="K414" s="177"/>
      <c r="L414" s="178"/>
      <c r="M414" s="177"/>
      <c r="N414" s="182"/>
      <c r="O414" s="182"/>
      <c r="P414" s="182"/>
      <c r="Q414" s="192"/>
    </row>
    <row r="415" spans="4:17" ht="18" customHeight="1" x14ac:dyDescent="0.25">
      <c r="D415">
        <f t="shared" si="6"/>
        <v>0</v>
      </c>
      <c r="E415" s="191"/>
      <c r="F415" s="191"/>
      <c r="G415" s="176"/>
      <c r="H415" s="177"/>
      <c r="I415" s="176"/>
      <c r="J415" s="176"/>
      <c r="K415" s="177"/>
      <c r="L415" s="178"/>
      <c r="M415" s="177"/>
      <c r="N415" s="182"/>
      <c r="O415" s="182"/>
      <c r="P415" s="182"/>
      <c r="Q415" s="192"/>
    </row>
    <row r="416" spans="4:17" ht="18" customHeight="1" x14ac:dyDescent="0.25">
      <c r="D416">
        <f t="shared" si="6"/>
        <v>0</v>
      </c>
      <c r="E416" s="191"/>
      <c r="F416" s="191"/>
      <c r="G416" s="176"/>
      <c r="H416" s="177"/>
      <c r="I416" s="176"/>
      <c r="J416" s="176"/>
      <c r="K416" s="177"/>
      <c r="L416" s="178"/>
      <c r="M416" s="177"/>
      <c r="N416" s="182"/>
      <c r="O416" s="182"/>
      <c r="P416" s="182"/>
      <c r="Q416" s="192"/>
    </row>
    <row r="417" spans="4:17" ht="18" customHeight="1" x14ac:dyDescent="0.25">
      <c r="D417">
        <f t="shared" si="6"/>
        <v>0</v>
      </c>
      <c r="E417" s="191"/>
      <c r="F417" s="191"/>
      <c r="G417" s="176"/>
      <c r="H417" s="177"/>
      <c r="I417" s="176"/>
      <c r="J417" s="176"/>
      <c r="K417" s="177"/>
      <c r="L417" s="178"/>
      <c r="M417" s="177"/>
      <c r="N417" s="182"/>
      <c r="O417" s="182"/>
      <c r="P417" s="182"/>
      <c r="Q417" s="192"/>
    </row>
    <row r="418" spans="4:17" ht="18" customHeight="1" x14ac:dyDescent="0.25">
      <c r="D418">
        <f t="shared" si="6"/>
        <v>0</v>
      </c>
      <c r="E418" s="191"/>
      <c r="F418" s="191"/>
      <c r="G418" s="176"/>
      <c r="H418" s="177"/>
      <c r="I418" s="176"/>
      <c r="J418" s="176"/>
      <c r="K418" s="177"/>
      <c r="L418" s="178"/>
      <c r="M418" s="177"/>
      <c r="N418" s="182"/>
      <c r="O418" s="182"/>
      <c r="P418" s="182"/>
      <c r="Q418" s="192"/>
    </row>
    <row r="419" spans="4:17" ht="18" customHeight="1" x14ac:dyDescent="0.25">
      <c r="D419">
        <f t="shared" si="6"/>
        <v>0</v>
      </c>
      <c r="E419" s="191"/>
      <c r="F419" s="191"/>
      <c r="G419" s="176"/>
      <c r="H419" s="177"/>
      <c r="I419" s="176"/>
      <c r="J419" s="176"/>
      <c r="K419" s="177"/>
      <c r="L419" s="178"/>
      <c r="M419" s="177"/>
      <c r="N419" s="182"/>
      <c r="O419" s="182"/>
      <c r="P419" s="182"/>
      <c r="Q419" s="192"/>
    </row>
    <row r="420" spans="4:17" ht="18" customHeight="1" x14ac:dyDescent="0.25">
      <c r="D420">
        <f t="shared" si="6"/>
        <v>0</v>
      </c>
      <c r="E420" s="191"/>
      <c r="F420" s="191"/>
      <c r="G420" s="176"/>
      <c r="H420" s="177"/>
      <c r="I420" s="176"/>
      <c r="J420" s="176"/>
      <c r="K420" s="177"/>
      <c r="L420" s="178"/>
      <c r="M420" s="177"/>
      <c r="N420" s="182"/>
      <c r="O420" s="182"/>
      <c r="P420" s="182"/>
      <c r="Q420" s="192"/>
    </row>
    <row r="421" spans="4:17" ht="18" customHeight="1" x14ac:dyDescent="0.25">
      <c r="D421">
        <f t="shared" si="6"/>
        <v>0</v>
      </c>
      <c r="E421" s="191"/>
      <c r="F421" s="191"/>
      <c r="G421" s="176"/>
      <c r="H421" s="177"/>
      <c r="I421" s="176"/>
      <c r="J421" s="176"/>
      <c r="K421" s="177"/>
      <c r="L421" s="178"/>
      <c r="M421" s="177"/>
      <c r="N421" s="182"/>
      <c r="O421" s="182"/>
      <c r="P421" s="182"/>
      <c r="Q421" s="192"/>
    </row>
    <row r="422" spans="4:17" ht="18" customHeight="1" x14ac:dyDescent="0.25">
      <c r="D422">
        <f t="shared" si="6"/>
        <v>0</v>
      </c>
      <c r="E422" s="191"/>
      <c r="F422" s="191"/>
      <c r="G422" s="176"/>
      <c r="H422" s="177"/>
      <c r="I422" s="176"/>
      <c r="J422" s="176"/>
      <c r="K422" s="177"/>
      <c r="L422" s="178"/>
      <c r="M422" s="177"/>
      <c r="N422" s="182"/>
      <c r="O422" s="182"/>
      <c r="P422" s="182"/>
      <c r="Q422" s="192"/>
    </row>
    <row r="423" spans="4:17" ht="18" customHeight="1" x14ac:dyDescent="0.25">
      <c r="D423">
        <f t="shared" si="6"/>
        <v>0</v>
      </c>
      <c r="E423" s="191"/>
      <c r="F423" s="191"/>
      <c r="G423" s="176"/>
      <c r="H423" s="177"/>
      <c r="I423" s="176"/>
      <c r="J423" s="176"/>
      <c r="K423" s="177"/>
      <c r="L423" s="178"/>
      <c r="M423" s="177"/>
      <c r="N423" s="182"/>
      <c r="O423" s="182"/>
      <c r="P423" s="182"/>
      <c r="Q423" s="192"/>
    </row>
    <row r="424" spans="4:17" ht="18" customHeight="1" x14ac:dyDescent="0.25">
      <c r="D424">
        <f t="shared" si="6"/>
        <v>0</v>
      </c>
      <c r="E424" s="191"/>
      <c r="F424" s="191"/>
      <c r="G424" s="176"/>
      <c r="H424" s="177"/>
      <c r="I424" s="176"/>
      <c r="J424" s="176"/>
      <c r="K424" s="177"/>
      <c r="L424" s="178"/>
      <c r="M424" s="177"/>
      <c r="N424" s="182"/>
      <c r="O424" s="182"/>
      <c r="P424" s="182"/>
      <c r="Q424" s="192"/>
    </row>
    <row r="425" spans="4:17" ht="18" customHeight="1" x14ac:dyDescent="0.25">
      <c r="D425">
        <f t="shared" si="6"/>
        <v>0</v>
      </c>
      <c r="E425" s="191"/>
      <c r="F425" s="191"/>
      <c r="G425" s="176"/>
      <c r="H425" s="177"/>
      <c r="I425" s="176"/>
      <c r="J425" s="176"/>
      <c r="K425" s="177"/>
      <c r="L425" s="178"/>
      <c r="M425" s="177"/>
      <c r="N425" s="182"/>
      <c r="O425" s="182"/>
      <c r="P425" s="182"/>
      <c r="Q425" s="192"/>
    </row>
    <row r="426" spans="4:17" ht="18" customHeight="1" x14ac:dyDescent="0.25">
      <c r="D426">
        <f t="shared" si="6"/>
        <v>0</v>
      </c>
      <c r="E426" s="191"/>
      <c r="F426" s="191"/>
      <c r="G426" s="176"/>
      <c r="H426" s="177"/>
      <c r="I426" s="176"/>
      <c r="J426" s="176"/>
      <c r="K426" s="177"/>
      <c r="L426" s="178"/>
      <c r="M426" s="177"/>
      <c r="N426" s="182"/>
      <c r="O426" s="182"/>
      <c r="P426" s="182"/>
      <c r="Q426" s="192"/>
    </row>
    <row r="427" spans="4:17" ht="18" customHeight="1" x14ac:dyDescent="0.25">
      <c r="D427">
        <f t="shared" si="6"/>
        <v>0</v>
      </c>
      <c r="E427" s="191"/>
      <c r="F427" s="191"/>
      <c r="G427" s="176"/>
      <c r="H427" s="177"/>
      <c r="I427" s="176"/>
      <c r="J427" s="176"/>
      <c r="K427" s="177"/>
      <c r="L427" s="178"/>
      <c r="M427" s="177"/>
      <c r="N427" s="182"/>
      <c r="O427" s="182"/>
      <c r="P427" s="182"/>
      <c r="Q427" s="192"/>
    </row>
    <row r="428" spans="4:17" ht="18" customHeight="1" x14ac:dyDescent="0.25">
      <c r="D428">
        <f t="shared" si="6"/>
        <v>0</v>
      </c>
      <c r="E428" s="191"/>
      <c r="F428" s="191"/>
      <c r="G428" s="176"/>
      <c r="H428" s="177"/>
      <c r="I428" s="176"/>
      <c r="J428" s="176"/>
      <c r="K428" s="177"/>
      <c r="L428" s="178"/>
      <c r="M428" s="177"/>
      <c r="N428" s="182"/>
      <c r="O428" s="182"/>
      <c r="P428" s="182"/>
      <c r="Q428" s="192"/>
    </row>
    <row r="429" spans="4:17" ht="18" customHeight="1" x14ac:dyDescent="0.25">
      <c r="D429">
        <f t="shared" si="6"/>
        <v>0</v>
      </c>
      <c r="E429" s="191"/>
      <c r="F429" s="191"/>
      <c r="G429" s="176"/>
      <c r="H429" s="177"/>
      <c r="I429" s="176"/>
      <c r="J429" s="176"/>
      <c r="K429" s="177"/>
      <c r="L429" s="178"/>
      <c r="M429" s="177"/>
      <c r="N429" s="182"/>
      <c r="O429" s="182"/>
      <c r="P429" s="182"/>
      <c r="Q429" s="192"/>
    </row>
    <row r="430" spans="4:17" ht="18" customHeight="1" x14ac:dyDescent="0.25">
      <c r="D430">
        <f t="shared" si="6"/>
        <v>0</v>
      </c>
      <c r="E430" s="191"/>
      <c r="F430" s="191"/>
      <c r="G430" s="176"/>
      <c r="H430" s="177"/>
      <c r="I430" s="176"/>
      <c r="J430" s="176"/>
      <c r="K430" s="177"/>
      <c r="L430" s="178"/>
      <c r="M430" s="177"/>
      <c r="N430" s="182"/>
      <c r="O430" s="182"/>
      <c r="P430" s="182"/>
      <c r="Q430" s="192"/>
    </row>
    <row r="431" spans="4:17" ht="18" customHeight="1" x14ac:dyDescent="0.25">
      <c r="D431">
        <f t="shared" si="6"/>
        <v>0</v>
      </c>
      <c r="E431" s="191"/>
      <c r="F431" s="191"/>
      <c r="G431" s="176"/>
      <c r="H431" s="177"/>
      <c r="I431" s="176"/>
      <c r="J431" s="176"/>
      <c r="K431" s="177"/>
      <c r="L431" s="178"/>
      <c r="M431" s="177"/>
      <c r="N431" s="182"/>
      <c r="O431" s="182"/>
      <c r="P431" s="182"/>
      <c r="Q431" s="192"/>
    </row>
    <row r="432" spans="4:17" ht="18" customHeight="1" x14ac:dyDescent="0.25">
      <c r="D432">
        <f t="shared" si="6"/>
        <v>0</v>
      </c>
      <c r="E432" s="191"/>
      <c r="F432" s="191"/>
      <c r="G432" s="176"/>
      <c r="H432" s="177"/>
      <c r="I432" s="176"/>
      <c r="J432" s="176"/>
      <c r="K432" s="177"/>
      <c r="L432" s="178"/>
      <c r="M432" s="177"/>
      <c r="N432" s="182"/>
      <c r="O432" s="182"/>
      <c r="P432" s="182"/>
      <c r="Q432" s="192"/>
    </row>
    <row r="433" spans="4:17" ht="18" customHeight="1" x14ac:dyDescent="0.25">
      <c r="D433">
        <f t="shared" si="6"/>
        <v>0</v>
      </c>
      <c r="E433" s="191"/>
      <c r="F433" s="191"/>
      <c r="G433" s="176"/>
      <c r="H433" s="177"/>
      <c r="I433" s="176"/>
      <c r="J433" s="176"/>
      <c r="K433" s="177"/>
      <c r="L433" s="178"/>
      <c r="M433" s="177"/>
      <c r="N433" s="182"/>
      <c r="O433" s="182"/>
      <c r="P433" s="182"/>
      <c r="Q433" s="192"/>
    </row>
    <row r="434" spans="4:17" ht="18" customHeight="1" x14ac:dyDescent="0.25">
      <c r="D434">
        <f t="shared" si="6"/>
        <v>0</v>
      </c>
      <c r="E434" s="191"/>
      <c r="F434" s="191"/>
      <c r="G434" s="176"/>
      <c r="H434" s="177"/>
      <c r="I434" s="176"/>
      <c r="J434" s="176"/>
      <c r="K434" s="177"/>
      <c r="L434" s="178"/>
      <c r="M434" s="177"/>
      <c r="N434" s="182"/>
      <c r="O434" s="182"/>
      <c r="P434" s="182"/>
      <c r="Q434" s="192"/>
    </row>
    <row r="435" spans="4:17" ht="18" customHeight="1" x14ac:dyDescent="0.25">
      <c r="D435">
        <f t="shared" si="6"/>
        <v>0</v>
      </c>
      <c r="E435" s="191"/>
      <c r="F435" s="191"/>
      <c r="G435" s="176"/>
      <c r="H435" s="177"/>
      <c r="I435" s="176"/>
      <c r="J435" s="176"/>
      <c r="K435" s="177"/>
      <c r="L435" s="178"/>
      <c r="M435" s="177"/>
      <c r="N435" s="182"/>
      <c r="O435" s="182"/>
      <c r="P435" s="182"/>
      <c r="Q435" s="192"/>
    </row>
    <row r="436" spans="4:17" ht="18" customHeight="1" x14ac:dyDescent="0.25">
      <c r="D436">
        <f t="shared" si="6"/>
        <v>0</v>
      </c>
      <c r="E436" s="191"/>
      <c r="F436" s="191"/>
      <c r="G436" s="176"/>
      <c r="H436" s="177"/>
      <c r="I436" s="176"/>
      <c r="J436" s="176"/>
      <c r="K436" s="177"/>
      <c r="L436" s="178"/>
      <c r="M436" s="177"/>
      <c r="N436" s="182"/>
      <c r="O436" s="182"/>
      <c r="P436" s="182"/>
      <c r="Q436" s="192"/>
    </row>
    <row r="437" spans="4:17" ht="18" customHeight="1" x14ac:dyDescent="0.25">
      <c r="D437">
        <f t="shared" si="6"/>
        <v>0</v>
      </c>
      <c r="E437" s="191"/>
      <c r="F437" s="191"/>
      <c r="G437" s="176"/>
      <c r="H437" s="177"/>
      <c r="I437" s="176"/>
      <c r="J437" s="176"/>
      <c r="K437" s="177"/>
      <c r="L437" s="178"/>
      <c r="M437" s="177"/>
      <c r="N437" s="182"/>
      <c r="O437" s="182"/>
      <c r="P437" s="182"/>
      <c r="Q437" s="192"/>
    </row>
    <row r="438" spans="4:17" ht="18" customHeight="1" x14ac:dyDescent="0.25">
      <c r="D438">
        <f t="shared" si="6"/>
        <v>0</v>
      </c>
      <c r="E438" s="191"/>
      <c r="F438" s="191"/>
      <c r="G438" s="176"/>
      <c r="H438" s="177"/>
      <c r="I438" s="176"/>
      <c r="J438" s="176"/>
      <c r="K438" s="177"/>
      <c r="L438" s="178"/>
      <c r="M438" s="177"/>
      <c r="N438" s="182"/>
      <c r="O438" s="182"/>
      <c r="P438" s="182"/>
      <c r="Q438" s="192"/>
    </row>
    <row r="439" spans="4:17" ht="18" customHeight="1" x14ac:dyDescent="0.25">
      <c r="D439">
        <f t="shared" si="6"/>
        <v>0</v>
      </c>
      <c r="E439" s="191"/>
      <c r="F439" s="191"/>
      <c r="G439" s="176"/>
      <c r="H439" s="177"/>
      <c r="I439" s="176"/>
      <c r="J439" s="176"/>
      <c r="K439" s="177"/>
      <c r="L439" s="178"/>
      <c r="M439" s="177"/>
      <c r="N439" s="182"/>
      <c r="O439" s="182"/>
      <c r="P439" s="182"/>
      <c r="Q439" s="192"/>
    </row>
    <row r="440" spans="4:17" ht="18" customHeight="1" x14ac:dyDescent="0.25">
      <c r="D440">
        <f t="shared" si="6"/>
        <v>0</v>
      </c>
      <c r="E440" s="191"/>
      <c r="F440" s="191"/>
      <c r="G440" s="176"/>
      <c r="H440" s="177"/>
      <c r="I440" s="176"/>
      <c r="J440" s="176"/>
      <c r="K440" s="177"/>
      <c r="L440" s="178"/>
      <c r="M440" s="177"/>
      <c r="N440" s="182"/>
      <c r="O440" s="182"/>
      <c r="P440" s="182"/>
      <c r="Q440" s="192"/>
    </row>
    <row r="441" spans="4:17" ht="18" customHeight="1" x14ac:dyDescent="0.25">
      <c r="D441">
        <f t="shared" si="6"/>
        <v>0</v>
      </c>
      <c r="E441" s="191"/>
      <c r="F441" s="191"/>
      <c r="G441" s="176"/>
      <c r="H441" s="177"/>
      <c r="I441" s="176"/>
      <c r="J441" s="176"/>
      <c r="K441" s="177"/>
      <c r="L441" s="178"/>
      <c r="M441" s="177"/>
      <c r="N441" s="182"/>
      <c r="O441" s="182"/>
      <c r="P441" s="182"/>
      <c r="Q441" s="192"/>
    </row>
    <row r="442" spans="4:17" ht="18" customHeight="1" x14ac:dyDescent="0.25">
      <c r="D442">
        <f t="shared" si="6"/>
        <v>0</v>
      </c>
      <c r="E442" s="191"/>
      <c r="F442" s="191"/>
      <c r="G442" s="176"/>
      <c r="H442" s="177"/>
      <c r="I442" s="176"/>
      <c r="J442" s="176"/>
      <c r="K442" s="177"/>
      <c r="L442" s="178"/>
      <c r="M442" s="177"/>
      <c r="N442" s="182"/>
      <c r="O442" s="182"/>
      <c r="P442" s="182"/>
      <c r="Q442" s="192"/>
    </row>
    <row r="443" spans="4:17" ht="18" customHeight="1" x14ac:dyDescent="0.25">
      <c r="D443">
        <f t="shared" si="6"/>
        <v>0</v>
      </c>
      <c r="E443" s="191"/>
      <c r="F443" s="191"/>
      <c r="G443" s="176"/>
      <c r="H443" s="177"/>
      <c r="I443" s="176"/>
      <c r="J443" s="176"/>
      <c r="K443" s="177"/>
      <c r="L443" s="178"/>
      <c r="M443" s="177"/>
      <c r="N443" s="182"/>
      <c r="O443" s="182"/>
      <c r="P443" s="182"/>
      <c r="Q443" s="192"/>
    </row>
    <row r="444" spans="4:17" ht="18" customHeight="1" x14ac:dyDescent="0.25">
      <c r="D444">
        <f t="shared" si="6"/>
        <v>0</v>
      </c>
      <c r="E444" s="191"/>
      <c r="F444" s="191"/>
      <c r="G444" s="176"/>
      <c r="H444" s="177"/>
      <c r="I444" s="176"/>
      <c r="J444" s="176"/>
      <c r="K444" s="177"/>
      <c r="L444" s="178"/>
      <c r="M444" s="177"/>
      <c r="N444" s="182"/>
      <c r="O444" s="182"/>
      <c r="P444" s="182"/>
      <c r="Q444" s="192"/>
    </row>
    <row r="445" spans="4:17" ht="18" customHeight="1" x14ac:dyDescent="0.25">
      <c r="D445">
        <f t="shared" si="6"/>
        <v>0</v>
      </c>
      <c r="E445" s="191"/>
      <c r="F445" s="191"/>
      <c r="G445" s="176"/>
      <c r="H445" s="177"/>
      <c r="I445" s="176"/>
      <c r="J445" s="176"/>
      <c r="K445" s="177"/>
      <c r="L445" s="178"/>
      <c r="M445" s="177"/>
      <c r="N445" s="182"/>
      <c r="O445" s="182"/>
      <c r="P445" s="182"/>
      <c r="Q445" s="192"/>
    </row>
    <row r="446" spans="4:17" ht="18" customHeight="1" x14ac:dyDescent="0.25">
      <c r="D446">
        <f t="shared" si="6"/>
        <v>0</v>
      </c>
      <c r="E446" s="191"/>
      <c r="F446" s="191"/>
      <c r="G446" s="176"/>
      <c r="H446" s="177"/>
      <c r="I446" s="176"/>
      <c r="J446" s="176"/>
      <c r="K446" s="177"/>
      <c r="L446" s="178"/>
      <c r="M446" s="177"/>
      <c r="N446" s="182"/>
      <c r="O446" s="182"/>
      <c r="P446" s="182"/>
      <c r="Q446" s="192"/>
    </row>
    <row r="447" spans="4:17" ht="18" customHeight="1" x14ac:dyDescent="0.25">
      <c r="D447">
        <f t="shared" si="6"/>
        <v>0</v>
      </c>
      <c r="E447" s="191"/>
      <c r="F447" s="191"/>
      <c r="G447" s="176"/>
      <c r="H447" s="177"/>
      <c r="I447" s="176"/>
      <c r="J447" s="176"/>
      <c r="K447" s="177"/>
      <c r="L447" s="178"/>
      <c r="M447" s="177"/>
      <c r="N447" s="182"/>
      <c r="O447" s="182"/>
      <c r="P447" s="182"/>
      <c r="Q447" s="192"/>
    </row>
    <row r="448" spans="4:17" ht="18" customHeight="1" x14ac:dyDescent="0.25">
      <c r="D448">
        <f t="shared" si="6"/>
        <v>0</v>
      </c>
      <c r="E448" s="191"/>
      <c r="F448" s="191"/>
      <c r="G448" s="176"/>
      <c r="H448" s="177"/>
      <c r="I448" s="176"/>
      <c r="J448" s="176"/>
      <c r="K448" s="177"/>
      <c r="L448" s="178"/>
      <c r="M448" s="177"/>
      <c r="N448" s="182"/>
      <c r="O448" s="182"/>
      <c r="P448" s="182"/>
      <c r="Q448" s="192"/>
    </row>
    <row r="449" spans="4:17" ht="18" customHeight="1" x14ac:dyDescent="0.25">
      <c r="D449">
        <f t="shared" si="6"/>
        <v>0</v>
      </c>
      <c r="E449" s="191"/>
      <c r="F449" s="191"/>
      <c r="G449" s="176"/>
      <c r="H449" s="177"/>
      <c r="I449" s="176"/>
      <c r="J449" s="176"/>
      <c r="K449" s="177"/>
      <c r="L449" s="178"/>
      <c r="M449" s="177"/>
      <c r="N449" s="182"/>
      <c r="O449" s="182"/>
      <c r="P449" s="182"/>
      <c r="Q449" s="192"/>
    </row>
    <row r="450" spans="4:17" ht="18" customHeight="1" x14ac:dyDescent="0.25">
      <c r="D450">
        <f t="shared" si="6"/>
        <v>0</v>
      </c>
      <c r="E450" s="191"/>
      <c r="F450" s="191"/>
      <c r="G450" s="176"/>
      <c r="H450" s="177"/>
      <c r="I450" s="176"/>
      <c r="J450" s="176"/>
      <c r="K450" s="177"/>
      <c r="L450" s="178"/>
      <c r="M450" s="177"/>
      <c r="N450" s="182"/>
      <c r="O450" s="182"/>
      <c r="P450" s="182"/>
      <c r="Q450" s="192"/>
    </row>
    <row r="451" spans="4:17" ht="18" customHeight="1" x14ac:dyDescent="0.25">
      <c r="D451">
        <f t="shared" si="6"/>
        <v>0</v>
      </c>
      <c r="E451" s="191"/>
      <c r="F451" s="191"/>
      <c r="G451" s="176"/>
      <c r="H451" s="177"/>
      <c r="I451" s="176"/>
      <c r="J451" s="176"/>
      <c r="K451" s="177"/>
      <c r="L451" s="178"/>
      <c r="M451" s="177"/>
      <c r="N451" s="182"/>
      <c r="O451" s="182"/>
      <c r="P451" s="182"/>
      <c r="Q451" s="192"/>
    </row>
    <row r="452" spans="4:17" ht="18" customHeight="1" x14ac:dyDescent="0.25">
      <c r="D452">
        <f t="shared" si="6"/>
        <v>0</v>
      </c>
      <c r="E452" s="191"/>
      <c r="F452" s="191"/>
      <c r="G452" s="176"/>
      <c r="H452" s="177"/>
      <c r="I452" s="176"/>
      <c r="J452" s="176"/>
      <c r="K452" s="177"/>
      <c r="L452" s="178"/>
      <c r="M452" s="177"/>
      <c r="N452" s="182"/>
      <c r="O452" s="182"/>
      <c r="P452" s="182"/>
      <c r="Q452" s="192"/>
    </row>
    <row r="453" spans="4:17" ht="18" customHeight="1" x14ac:dyDescent="0.25">
      <c r="D453">
        <f t="shared" si="6"/>
        <v>0</v>
      </c>
      <c r="E453" s="191"/>
      <c r="F453" s="191"/>
      <c r="G453" s="176"/>
      <c r="H453" s="177"/>
      <c r="I453" s="176"/>
      <c r="J453" s="176"/>
      <c r="K453" s="177"/>
      <c r="L453" s="178"/>
      <c r="M453" s="177"/>
      <c r="N453" s="182"/>
      <c r="O453" s="182"/>
      <c r="P453" s="182"/>
      <c r="Q453" s="192"/>
    </row>
    <row r="454" spans="4:17" ht="18" customHeight="1" x14ac:dyDescent="0.25">
      <c r="D454">
        <f t="shared" ref="D454:D517" si="7">IF(E454&gt;=1,(IF(LEN(I454)&gt;=2,(IF(LEN(K454)&gt;=1,(IF(M454&gt;=18,1,0)),0)),0)),0)</f>
        <v>0</v>
      </c>
      <c r="E454" s="191"/>
      <c r="F454" s="191"/>
      <c r="G454" s="176"/>
      <c r="H454" s="177"/>
      <c r="I454" s="176"/>
      <c r="J454" s="176"/>
      <c r="K454" s="177"/>
      <c r="L454" s="178"/>
      <c r="M454" s="177"/>
      <c r="N454" s="182"/>
      <c r="O454" s="182"/>
      <c r="P454" s="182"/>
      <c r="Q454" s="192"/>
    </row>
    <row r="455" spans="4:17" ht="18" customHeight="1" x14ac:dyDescent="0.25">
      <c r="D455">
        <f t="shared" si="7"/>
        <v>0</v>
      </c>
      <c r="E455" s="191"/>
      <c r="F455" s="191"/>
      <c r="G455" s="176"/>
      <c r="H455" s="177"/>
      <c r="I455" s="176"/>
      <c r="J455" s="176"/>
      <c r="K455" s="177"/>
      <c r="L455" s="178"/>
      <c r="M455" s="177"/>
      <c r="N455" s="182"/>
      <c r="O455" s="182"/>
      <c r="P455" s="182"/>
      <c r="Q455" s="192"/>
    </row>
    <row r="456" spans="4:17" ht="18" customHeight="1" x14ac:dyDescent="0.25">
      <c r="D456">
        <f t="shared" si="7"/>
        <v>0</v>
      </c>
      <c r="E456" s="191"/>
      <c r="F456" s="191"/>
      <c r="G456" s="176"/>
      <c r="H456" s="177"/>
      <c r="I456" s="176"/>
      <c r="J456" s="176"/>
      <c r="K456" s="177"/>
      <c r="L456" s="178"/>
      <c r="M456" s="177"/>
      <c r="N456" s="182"/>
      <c r="O456" s="182"/>
      <c r="P456" s="182"/>
      <c r="Q456" s="192"/>
    </row>
    <row r="457" spans="4:17" ht="18" customHeight="1" x14ac:dyDescent="0.25">
      <c r="D457">
        <f t="shared" si="7"/>
        <v>0</v>
      </c>
      <c r="E457" s="191"/>
      <c r="F457" s="191"/>
      <c r="G457" s="176"/>
      <c r="H457" s="177"/>
      <c r="I457" s="176"/>
      <c r="J457" s="176"/>
      <c r="K457" s="177"/>
      <c r="L457" s="178"/>
      <c r="M457" s="177"/>
      <c r="N457" s="182"/>
      <c r="O457" s="182"/>
      <c r="P457" s="182"/>
      <c r="Q457" s="192"/>
    </row>
    <row r="458" spans="4:17" ht="18" customHeight="1" x14ac:dyDescent="0.25">
      <c r="D458">
        <f t="shared" si="7"/>
        <v>0</v>
      </c>
      <c r="E458" s="191"/>
      <c r="F458" s="191"/>
      <c r="G458" s="176"/>
      <c r="H458" s="177"/>
      <c r="I458" s="176"/>
      <c r="J458" s="176"/>
      <c r="K458" s="177"/>
      <c r="L458" s="178"/>
      <c r="M458" s="177"/>
      <c r="N458" s="182"/>
      <c r="O458" s="182"/>
      <c r="P458" s="182"/>
      <c r="Q458" s="192"/>
    </row>
    <row r="459" spans="4:17" ht="18" customHeight="1" x14ac:dyDescent="0.25">
      <c r="D459">
        <f t="shared" si="7"/>
        <v>0</v>
      </c>
      <c r="E459" s="191"/>
      <c r="F459" s="191"/>
      <c r="G459" s="176"/>
      <c r="H459" s="177"/>
      <c r="I459" s="176"/>
      <c r="J459" s="176"/>
      <c r="K459" s="177"/>
      <c r="L459" s="178"/>
      <c r="M459" s="177"/>
      <c r="N459" s="182"/>
      <c r="O459" s="182"/>
      <c r="P459" s="182"/>
      <c r="Q459" s="192"/>
    </row>
    <row r="460" spans="4:17" ht="18" customHeight="1" x14ac:dyDescent="0.25">
      <c r="D460">
        <f t="shared" si="7"/>
        <v>0</v>
      </c>
      <c r="E460" s="191"/>
      <c r="F460" s="191"/>
      <c r="G460" s="176"/>
      <c r="H460" s="177"/>
      <c r="I460" s="176"/>
      <c r="J460" s="176"/>
      <c r="K460" s="177"/>
      <c r="L460" s="178"/>
      <c r="M460" s="177"/>
      <c r="N460" s="182"/>
      <c r="O460" s="182"/>
      <c r="P460" s="182"/>
      <c r="Q460" s="192"/>
    </row>
    <row r="461" spans="4:17" ht="18" customHeight="1" x14ac:dyDescent="0.25">
      <c r="D461">
        <f t="shared" si="7"/>
        <v>0</v>
      </c>
      <c r="E461" s="191"/>
      <c r="F461" s="191"/>
      <c r="G461" s="176"/>
      <c r="H461" s="177"/>
      <c r="I461" s="176"/>
      <c r="J461" s="176"/>
      <c r="K461" s="177"/>
      <c r="L461" s="178"/>
      <c r="M461" s="177"/>
      <c r="N461" s="182"/>
      <c r="O461" s="182"/>
      <c r="P461" s="182"/>
      <c r="Q461" s="192"/>
    </row>
    <row r="462" spans="4:17" ht="18" customHeight="1" x14ac:dyDescent="0.25">
      <c r="D462">
        <f t="shared" si="7"/>
        <v>0</v>
      </c>
      <c r="E462" s="191"/>
      <c r="F462" s="191"/>
      <c r="G462" s="176"/>
      <c r="H462" s="177"/>
      <c r="I462" s="176"/>
      <c r="J462" s="176"/>
      <c r="K462" s="177"/>
      <c r="L462" s="178"/>
      <c r="M462" s="177"/>
      <c r="N462" s="182"/>
      <c r="O462" s="182"/>
      <c r="P462" s="182"/>
      <c r="Q462" s="192"/>
    </row>
    <row r="463" spans="4:17" ht="18" customHeight="1" x14ac:dyDescent="0.25">
      <c r="D463">
        <f t="shared" si="7"/>
        <v>0</v>
      </c>
      <c r="E463" s="191"/>
      <c r="F463" s="191"/>
      <c r="G463" s="176"/>
      <c r="H463" s="177"/>
      <c r="I463" s="176"/>
      <c r="J463" s="176"/>
      <c r="K463" s="177"/>
      <c r="L463" s="178"/>
      <c r="M463" s="177"/>
      <c r="N463" s="182"/>
      <c r="O463" s="182"/>
      <c r="P463" s="182"/>
      <c r="Q463" s="192"/>
    </row>
    <row r="464" spans="4:17" ht="18" customHeight="1" x14ac:dyDescent="0.25">
      <c r="D464">
        <f t="shared" si="7"/>
        <v>0</v>
      </c>
      <c r="E464" s="191"/>
      <c r="F464" s="191"/>
      <c r="G464" s="176"/>
      <c r="H464" s="177"/>
      <c r="I464" s="176"/>
      <c r="J464" s="176"/>
      <c r="K464" s="177"/>
      <c r="L464" s="178"/>
      <c r="M464" s="177"/>
      <c r="N464" s="182"/>
      <c r="O464" s="182"/>
      <c r="P464" s="182"/>
      <c r="Q464" s="192"/>
    </row>
    <row r="465" spans="4:17" ht="18" customHeight="1" x14ac:dyDescent="0.25">
      <c r="D465">
        <f t="shared" si="7"/>
        <v>0</v>
      </c>
      <c r="E465" s="191"/>
      <c r="F465" s="191"/>
      <c r="G465" s="176"/>
      <c r="H465" s="177"/>
      <c r="I465" s="176"/>
      <c r="J465" s="176"/>
      <c r="K465" s="177"/>
      <c r="L465" s="178"/>
      <c r="M465" s="177"/>
      <c r="N465" s="182"/>
      <c r="O465" s="182"/>
      <c r="P465" s="182"/>
      <c r="Q465" s="192"/>
    </row>
    <row r="466" spans="4:17" ht="18" customHeight="1" x14ac:dyDescent="0.25">
      <c r="D466">
        <f t="shared" si="7"/>
        <v>0</v>
      </c>
      <c r="E466" s="191"/>
      <c r="F466" s="191"/>
      <c r="G466" s="176"/>
      <c r="H466" s="177"/>
      <c r="I466" s="176"/>
      <c r="J466" s="176"/>
      <c r="K466" s="177"/>
      <c r="L466" s="178"/>
      <c r="M466" s="177"/>
      <c r="N466" s="182"/>
      <c r="O466" s="182"/>
      <c r="P466" s="182"/>
      <c r="Q466" s="192"/>
    </row>
    <row r="467" spans="4:17" ht="18" customHeight="1" x14ac:dyDescent="0.25">
      <c r="D467">
        <f t="shared" si="7"/>
        <v>0</v>
      </c>
      <c r="E467" s="191"/>
      <c r="F467" s="191"/>
      <c r="G467" s="176"/>
      <c r="H467" s="177"/>
      <c r="I467" s="176"/>
      <c r="J467" s="176"/>
      <c r="K467" s="177"/>
      <c r="L467" s="178"/>
      <c r="M467" s="177"/>
      <c r="N467" s="182"/>
      <c r="O467" s="182"/>
      <c r="P467" s="182"/>
      <c r="Q467" s="192"/>
    </row>
    <row r="468" spans="4:17" ht="18" customHeight="1" x14ac:dyDescent="0.25">
      <c r="D468">
        <f t="shared" si="7"/>
        <v>0</v>
      </c>
      <c r="E468" s="191"/>
      <c r="F468" s="191"/>
      <c r="G468" s="176"/>
      <c r="H468" s="177"/>
      <c r="I468" s="176"/>
      <c r="J468" s="176"/>
      <c r="K468" s="177"/>
      <c r="L468" s="178"/>
      <c r="M468" s="177"/>
      <c r="N468" s="182"/>
      <c r="O468" s="182"/>
      <c r="P468" s="182"/>
      <c r="Q468" s="192"/>
    </row>
    <row r="469" spans="4:17" ht="18" customHeight="1" x14ac:dyDescent="0.25">
      <c r="D469">
        <f t="shared" si="7"/>
        <v>0</v>
      </c>
      <c r="E469" s="191"/>
      <c r="F469" s="191"/>
      <c r="G469" s="176"/>
      <c r="H469" s="177"/>
      <c r="I469" s="176"/>
      <c r="J469" s="176"/>
      <c r="K469" s="177"/>
      <c r="L469" s="178"/>
      <c r="M469" s="177"/>
      <c r="N469" s="182"/>
      <c r="O469" s="182"/>
      <c r="P469" s="182"/>
      <c r="Q469" s="192"/>
    </row>
    <row r="470" spans="4:17" ht="18" customHeight="1" x14ac:dyDescent="0.25">
      <c r="D470">
        <f t="shared" si="7"/>
        <v>0</v>
      </c>
      <c r="E470" s="191"/>
      <c r="F470" s="191"/>
      <c r="G470" s="176"/>
      <c r="H470" s="177"/>
      <c r="I470" s="176"/>
      <c r="J470" s="176"/>
      <c r="K470" s="177"/>
      <c r="L470" s="178"/>
      <c r="M470" s="177"/>
      <c r="N470" s="182"/>
      <c r="O470" s="182"/>
      <c r="P470" s="182"/>
      <c r="Q470" s="192"/>
    </row>
    <row r="471" spans="4:17" ht="18" customHeight="1" x14ac:dyDescent="0.25">
      <c r="D471">
        <f t="shared" si="7"/>
        <v>0</v>
      </c>
      <c r="E471" s="191"/>
      <c r="F471" s="191"/>
      <c r="G471" s="176"/>
      <c r="H471" s="177"/>
      <c r="I471" s="176"/>
      <c r="J471" s="176"/>
      <c r="K471" s="177"/>
      <c r="L471" s="178"/>
      <c r="M471" s="177"/>
      <c r="N471" s="182"/>
      <c r="O471" s="182"/>
      <c r="P471" s="182"/>
      <c r="Q471" s="192"/>
    </row>
    <row r="472" spans="4:17" ht="18" customHeight="1" x14ac:dyDescent="0.25">
      <c r="D472">
        <f t="shared" si="7"/>
        <v>0</v>
      </c>
      <c r="E472" s="191"/>
      <c r="F472" s="191"/>
      <c r="G472" s="176"/>
      <c r="H472" s="177"/>
      <c r="I472" s="176"/>
      <c r="J472" s="176"/>
      <c r="K472" s="177"/>
      <c r="L472" s="178"/>
      <c r="M472" s="177"/>
      <c r="N472" s="182"/>
      <c r="O472" s="182"/>
      <c r="P472" s="182"/>
      <c r="Q472" s="192"/>
    </row>
    <row r="473" spans="4:17" ht="18" customHeight="1" x14ac:dyDescent="0.25">
      <c r="D473">
        <f t="shared" si="7"/>
        <v>0</v>
      </c>
      <c r="E473" s="191"/>
      <c r="F473" s="191"/>
      <c r="G473" s="176"/>
      <c r="H473" s="177"/>
      <c r="I473" s="176"/>
      <c r="J473" s="176"/>
      <c r="K473" s="177"/>
      <c r="L473" s="178"/>
      <c r="M473" s="177"/>
      <c r="N473" s="182"/>
      <c r="O473" s="182"/>
      <c r="P473" s="182"/>
      <c r="Q473" s="192"/>
    </row>
    <row r="474" spans="4:17" ht="18" customHeight="1" x14ac:dyDescent="0.25">
      <c r="D474">
        <f t="shared" si="7"/>
        <v>0</v>
      </c>
      <c r="E474" s="191"/>
      <c r="F474" s="191"/>
      <c r="G474" s="176"/>
      <c r="H474" s="177"/>
      <c r="I474" s="176"/>
      <c r="J474" s="176"/>
      <c r="K474" s="177"/>
      <c r="L474" s="178"/>
      <c r="M474" s="177"/>
      <c r="N474" s="182"/>
      <c r="O474" s="182"/>
      <c r="P474" s="182"/>
      <c r="Q474" s="192"/>
    </row>
    <row r="475" spans="4:17" ht="18" customHeight="1" x14ac:dyDescent="0.25">
      <c r="D475">
        <f t="shared" si="7"/>
        <v>0</v>
      </c>
      <c r="E475" s="191"/>
      <c r="F475" s="191"/>
      <c r="G475" s="176"/>
      <c r="H475" s="177"/>
      <c r="I475" s="176"/>
      <c r="J475" s="176"/>
      <c r="K475" s="177"/>
      <c r="L475" s="178"/>
      <c r="M475" s="177"/>
      <c r="N475" s="182"/>
      <c r="O475" s="182"/>
      <c r="P475" s="182"/>
      <c r="Q475" s="192"/>
    </row>
    <row r="476" spans="4:17" ht="18" customHeight="1" x14ac:dyDescent="0.25">
      <c r="D476">
        <f t="shared" si="7"/>
        <v>0</v>
      </c>
      <c r="E476" s="191"/>
      <c r="F476" s="191"/>
      <c r="G476" s="176"/>
      <c r="H476" s="177"/>
      <c r="I476" s="176"/>
      <c r="J476" s="176"/>
      <c r="K476" s="177"/>
      <c r="L476" s="178"/>
      <c r="M476" s="177"/>
      <c r="N476" s="182"/>
      <c r="O476" s="182"/>
      <c r="P476" s="182"/>
      <c r="Q476" s="192"/>
    </row>
    <row r="477" spans="4:17" ht="18" customHeight="1" x14ac:dyDescent="0.25">
      <c r="D477">
        <f t="shared" si="7"/>
        <v>0</v>
      </c>
      <c r="E477" s="191"/>
      <c r="F477" s="191"/>
      <c r="G477" s="176"/>
      <c r="H477" s="177"/>
      <c r="I477" s="176"/>
      <c r="J477" s="176"/>
      <c r="K477" s="177"/>
      <c r="L477" s="178"/>
      <c r="M477" s="177"/>
      <c r="N477" s="182"/>
      <c r="O477" s="182"/>
      <c r="P477" s="182"/>
      <c r="Q477" s="192"/>
    </row>
    <row r="478" spans="4:17" ht="18" customHeight="1" x14ac:dyDescent="0.25">
      <c r="D478">
        <f t="shared" si="7"/>
        <v>0</v>
      </c>
      <c r="E478" s="191"/>
      <c r="F478" s="191"/>
      <c r="G478" s="176"/>
      <c r="H478" s="177"/>
      <c r="I478" s="176"/>
      <c r="J478" s="176"/>
      <c r="K478" s="177"/>
      <c r="L478" s="178"/>
      <c r="M478" s="177"/>
      <c r="N478" s="182"/>
      <c r="O478" s="182"/>
      <c r="P478" s="182"/>
      <c r="Q478" s="192"/>
    </row>
    <row r="479" spans="4:17" ht="18" customHeight="1" x14ac:dyDescent="0.25">
      <c r="D479">
        <f t="shared" si="7"/>
        <v>0</v>
      </c>
      <c r="E479" s="191"/>
      <c r="F479" s="191"/>
      <c r="G479" s="176"/>
      <c r="H479" s="177"/>
      <c r="I479" s="176"/>
      <c r="J479" s="176"/>
      <c r="K479" s="177"/>
      <c r="L479" s="178"/>
      <c r="M479" s="177"/>
      <c r="N479" s="182"/>
      <c r="O479" s="182"/>
      <c r="P479" s="182"/>
      <c r="Q479" s="192"/>
    </row>
    <row r="480" spans="4:17" ht="18" customHeight="1" x14ac:dyDescent="0.25">
      <c r="D480">
        <f t="shared" si="7"/>
        <v>0</v>
      </c>
      <c r="E480" s="191"/>
      <c r="F480" s="191"/>
      <c r="G480" s="176"/>
      <c r="H480" s="177"/>
      <c r="I480" s="176"/>
      <c r="J480" s="176"/>
      <c r="K480" s="177"/>
      <c r="L480" s="178"/>
      <c r="M480" s="177"/>
      <c r="N480" s="182"/>
      <c r="O480" s="182"/>
      <c r="P480" s="182"/>
      <c r="Q480" s="192"/>
    </row>
    <row r="481" spans="4:17" ht="18" customHeight="1" x14ac:dyDescent="0.25">
      <c r="D481">
        <f t="shared" si="7"/>
        <v>0</v>
      </c>
      <c r="E481" s="191"/>
      <c r="F481" s="191"/>
      <c r="G481" s="176"/>
      <c r="H481" s="177"/>
      <c r="I481" s="176"/>
      <c r="J481" s="176"/>
      <c r="K481" s="177"/>
      <c r="L481" s="178"/>
      <c r="M481" s="177"/>
      <c r="N481" s="182"/>
      <c r="O481" s="182"/>
      <c r="P481" s="182"/>
      <c r="Q481" s="192"/>
    </row>
    <row r="482" spans="4:17" ht="18" customHeight="1" x14ac:dyDescent="0.25">
      <c r="D482">
        <f t="shared" si="7"/>
        <v>0</v>
      </c>
      <c r="E482" s="191"/>
      <c r="F482" s="191"/>
      <c r="G482" s="176"/>
      <c r="H482" s="177"/>
      <c r="I482" s="176"/>
      <c r="J482" s="176"/>
      <c r="K482" s="177"/>
      <c r="L482" s="178"/>
      <c r="M482" s="177"/>
      <c r="N482" s="182"/>
      <c r="O482" s="182"/>
      <c r="P482" s="182"/>
      <c r="Q482" s="192"/>
    </row>
    <row r="483" spans="4:17" ht="18" customHeight="1" x14ac:dyDescent="0.25">
      <c r="D483">
        <f t="shared" si="7"/>
        <v>0</v>
      </c>
      <c r="E483" s="191"/>
      <c r="F483" s="191"/>
      <c r="G483" s="176"/>
      <c r="H483" s="177"/>
      <c r="I483" s="176"/>
      <c r="J483" s="176"/>
      <c r="K483" s="177"/>
      <c r="L483" s="178"/>
      <c r="M483" s="177"/>
      <c r="N483" s="182"/>
      <c r="O483" s="182"/>
      <c r="P483" s="182"/>
      <c r="Q483" s="192"/>
    </row>
    <row r="484" spans="4:17" ht="18" customHeight="1" x14ac:dyDescent="0.25">
      <c r="D484">
        <f t="shared" si="7"/>
        <v>0</v>
      </c>
      <c r="E484" s="191"/>
      <c r="F484" s="191"/>
      <c r="G484" s="176"/>
      <c r="H484" s="177"/>
      <c r="I484" s="176"/>
      <c r="J484" s="176"/>
      <c r="K484" s="177"/>
      <c r="L484" s="178"/>
      <c r="M484" s="177"/>
      <c r="N484" s="182"/>
      <c r="O484" s="182"/>
      <c r="P484" s="182"/>
      <c r="Q484" s="192"/>
    </row>
    <row r="485" spans="4:17" ht="18" customHeight="1" x14ac:dyDescent="0.25">
      <c r="D485">
        <f t="shared" si="7"/>
        <v>0</v>
      </c>
      <c r="E485" s="191"/>
      <c r="F485" s="191"/>
      <c r="G485" s="176"/>
      <c r="H485" s="177"/>
      <c r="I485" s="176"/>
      <c r="J485" s="176"/>
      <c r="K485" s="177"/>
      <c r="L485" s="178"/>
      <c r="M485" s="177"/>
      <c r="N485" s="182"/>
      <c r="O485" s="182"/>
      <c r="P485" s="182"/>
      <c r="Q485" s="192"/>
    </row>
    <row r="486" spans="4:17" ht="18" customHeight="1" x14ac:dyDescent="0.25">
      <c r="D486">
        <f t="shared" si="7"/>
        <v>0</v>
      </c>
      <c r="E486" s="191"/>
      <c r="F486" s="191"/>
      <c r="G486" s="176"/>
      <c r="H486" s="177"/>
      <c r="I486" s="176"/>
      <c r="J486" s="176"/>
      <c r="K486" s="177"/>
      <c r="L486" s="178"/>
      <c r="M486" s="177"/>
      <c r="N486" s="182"/>
      <c r="O486" s="182"/>
      <c r="P486" s="182"/>
      <c r="Q486" s="192"/>
    </row>
    <row r="487" spans="4:17" ht="18" customHeight="1" x14ac:dyDescent="0.25">
      <c r="D487">
        <f t="shared" si="7"/>
        <v>0</v>
      </c>
      <c r="E487" s="191"/>
      <c r="F487" s="191"/>
      <c r="G487" s="176"/>
      <c r="H487" s="177"/>
      <c r="I487" s="176"/>
      <c r="J487" s="176"/>
      <c r="K487" s="177"/>
      <c r="L487" s="178"/>
      <c r="M487" s="177"/>
      <c r="N487" s="182"/>
      <c r="O487" s="182"/>
      <c r="P487" s="182"/>
      <c r="Q487" s="192"/>
    </row>
    <row r="488" spans="4:17" ht="18" customHeight="1" x14ac:dyDescent="0.25">
      <c r="D488">
        <f t="shared" si="7"/>
        <v>0</v>
      </c>
      <c r="E488" s="191"/>
      <c r="F488" s="191"/>
      <c r="G488" s="176"/>
      <c r="H488" s="177"/>
      <c r="I488" s="176"/>
      <c r="J488" s="176"/>
      <c r="K488" s="177"/>
      <c r="L488" s="178"/>
      <c r="M488" s="177"/>
      <c r="N488" s="182"/>
      <c r="O488" s="182"/>
      <c r="P488" s="182"/>
      <c r="Q488" s="192"/>
    </row>
    <row r="489" spans="4:17" ht="18" customHeight="1" x14ac:dyDescent="0.25">
      <c r="D489">
        <f t="shared" si="7"/>
        <v>0</v>
      </c>
      <c r="E489" s="191"/>
      <c r="F489" s="191"/>
      <c r="G489" s="176"/>
      <c r="H489" s="177"/>
      <c r="I489" s="176"/>
      <c r="J489" s="176"/>
      <c r="K489" s="177"/>
      <c r="L489" s="178"/>
      <c r="M489" s="177"/>
      <c r="N489" s="182"/>
      <c r="O489" s="182"/>
      <c r="P489" s="182"/>
      <c r="Q489" s="192"/>
    </row>
    <row r="490" spans="4:17" ht="18" customHeight="1" x14ac:dyDescent="0.25">
      <c r="D490">
        <f t="shared" si="7"/>
        <v>0</v>
      </c>
      <c r="E490" s="191"/>
      <c r="F490" s="191"/>
      <c r="G490" s="176"/>
      <c r="H490" s="177"/>
      <c r="I490" s="176"/>
      <c r="J490" s="176"/>
      <c r="K490" s="177"/>
      <c r="L490" s="178"/>
      <c r="M490" s="177"/>
      <c r="N490" s="182"/>
      <c r="O490" s="182"/>
      <c r="P490" s="182"/>
      <c r="Q490" s="192"/>
    </row>
    <row r="491" spans="4:17" ht="18" customHeight="1" x14ac:dyDescent="0.25">
      <c r="D491">
        <f t="shared" si="7"/>
        <v>0</v>
      </c>
      <c r="E491" s="191"/>
      <c r="F491" s="191"/>
      <c r="G491" s="176"/>
      <c r="H491" s="177"/>
      <c r="I491" s="176"/>
      <c r="J491" s="176"/>
      <c r="K491" s="177"/>
      <c r="L491" s="178"/>
      <c r="M491" s="177"/>
      <c r="N491" s="182"/>
      <c r="O491" s="182"/>
      <c r="P491" s="182"/>
      <c r="Q491" s="192"/>
    </row>
    <row r="492" spans="4:17" ht="18" customHeight="1" x14ac:dyDescent="0.25">
      <c r="D492">
        <f t="shared" si="7"/>
        <v>0</v>
      </c>
      <c r="E492" s="191"/>
      <c r="F492" s="191"/>
      <c r="G492" s="176"/>
      <c r="H492" s="177"/>
      <c r="I492" s="176"/>
      <c r="J492" s="176"/>
      <c r="K492" s="177"/>
      <c r="L492" s="178"/>
      <c r="M492" s="177"/>
      <c r="N492" s="182"/>
      <c r="O492" s="182"/>
      <c r="P492" s="182"/>
      <c r="Q492" s="192"/>
    </row>
    <row r="493" spans="4:17" ht="18" customHeight="1" x14ac:dyDescent="0.25">
      <c r="D493">
        <f t="shared" si="7"/>
        <v>0</v>
      </c>
      <c r="E493" s="191"/>
      <c r="F493" s="191"/>
      <c r="G493" s="176"/>
      <c r="H493" s="177"/>
      <c r="I493" s="176"/>
      <c r="J493" s="176"/>
      <c r="K493" s="177"/>
      <c r="L493" s="178"/>
      <c r="M493" s="177"/>
      <c r="N493" s="182"/>
      <c r="O493" s="182"/>
      <c r="P493" s="182"/>
      <c r="Q493" s="192"/>
    </row>
    <row r="494" spans="4:17" ht="18" customHeight="1" x14ac:dyDescent="0.25">
      <c r="D494">
        <f t="shared" si="7"/>
        <v>0</v>
      </c>
      <c r="E494" s="191"/>
      <c r="F494" s="191"/>
      <c r="G494" s="176"/>
      <c r="H494" s="177"/>
      <c r="I494" s="176"/>
      <c r="J494" s="176"/>
      <c r="K494" s="177"/>
      <c r="L494" s="178"/>
      <c r="M494" s="177"/>
      <c r="N494" s="182"/>
      <c r="O494" s="182"/>
      <c r="P494" s="182"/>
      <c r="Q494" s="192"/>
    </row>
    <row r="495" spans="4:17" ht="18" customHeight="1" x14ac:dyDescent="0.25">
      <c r="D495">
        <f t="shared" si="7"/>
        <v>0</v>
      </c>
      <c r="E495" s="191"/>
      <c r="F495" s="191"/>
      <c r="G495" s="176"/>
      <c r="H495" s="177"/>
      <c r="I495" s="176"/>
      <c r="J495" s="176"/>
      <c r="K495" s="177"/>
      <c r="L495" s="178"/>
      <c r="M495" s="177"/>
      <c r="N495" s="182"/>
      <c r="O495" s="182"/>
      <c r="P495" s="182"/>
      <c r="Q495" s="192"/>
    </row>
    <row r="496" spans="4:17" ht="18" customHeight="1" x14ac:dyDescent="0.25">
      <c r="D496">
        <f t="shared" si="7"/>
        <v>0</v>
      </c>
      <c r="E496" s="191"/>
      <c r="F496" s="191"/>
      <c r="G496" s="176"/>
      <c r="H496" s="177"/>
      <c r="I496" s="176"/>
      <c r="J496" s="176"/>
      <c r="K496" s="177"/>
      <c r="L496" s="178"/>
      <c r="M496" s="177"/>
      <c r="N496" s="182"/>
      <c r="O496" s="182"/>
      <c r="P496" s="182"/>
      <c r="Q496" s="192"/>
    </row>
    <row r="497" spans="4:17" ht="18" customHeight="1" x14ac:dyDescent="0.25">
      <c r="D497">
        <f t="shared" si="7"/>
        <v>0</v>
      </c>
      <c r="E497" s="191"/>
      <c r="F497" s="191"/>
      <c r="G497" s="176"/>
      <c r="H497" s="177"/>
      <c r="I497" s="176"/>
      <c r="J497" s="176"/>
      <c r="K497" s="177"/>
      <c r="L497" s="178"/>
      <c r="M497" s="177"/>
      <c r="N497" s="182"/>
      <c r="O497" s="182"/>
      <c r="P497" s="182"/>
      <c r="Q497" s="192"/>
    </row>
    <row r="498" spans="4:17" ht="18" customHeight="1" x14ac:dyDescent="0.25">
      <c r="D498">
        <f t="shared" si="7"/>
        <v>0</v>
      </c>
      <c r="E498" s="191"/>
      <c r="F498" s="191"/>
      <c r="G498" s="176"/>
      <c r="H498" s="177"/>
      <c r="I498" s="176"/>
      <c r="J498" s="176"/>
      <c r="K498" s="177"/>
      <c r="L498" s="178"/>
      <c r="M498" s="177"/>
      <c r="N498" s="182"/>
      <c r="O498" s="182"/>
      <c r="P498" s="182"/>
      <c r="Q498" s="192"/>
    </row>
    <row r="499" spans="4:17" ht="18" customHeight="1" x14ac:dyDescent="0.25">
      <c r="D499">
        <f t="shared" si="7"/>
        <v>0</v>
      </c>
      <c r="E499" s="191"/>
      <c r="F499" s="191"/>
      <c r="G499" s="176"/>
      <c r="H499" s="177"/>
      <c r="I499" s="176"/>
      <c r="J499" s="176"/>
      <c r="K499" s="177"/>
      <c r="L499" s="178"/>
      <c r="M499" s="177"/>
      <c r="N499" s="182"/>
      <c r="O499" s="182"/>
      <c r="P499" s="182"/>
      <c r="Q499" s="192"/>
    </row>
    <row r="500" spans="4:17" ht="18" customHeight="1" x14ac:dyDescent="0.25">
      <c r="D500">
        <f t="shared" si="7"/>
        <v>0</v>
      </c>
      <c r="E500" s="191"/>
      <c r="F500" s="191"/>
      <c r="G500" s="176"/>
      <c r="H500" s="177"/>
      <c r="I500" s="176"/>
      <c r="J500" s="176"/>
      <c r="K500" s="177"/>
      <c r="L500" s="178"/>
      <c r="M500" s="177"/>
      <c r="N500" s="182"/>
      <c r="O500" s="182"/>
      <c r="P500" s="182"/>
      <c r="Q500" s="192"/>
    </row>
    <row r="501" spans="4:17" ht="18" customHeight="1" x14ac:dyDescent="0.25">
      <c r="D501">
        <f t="shared" si="7"/>
        <v>0</v>
      </c>
      <c r="E501" s="191"/>
      <c r="F501" s="191"/>
      <c r="G501" s="176"/>
      <c r="H501" s="177"/>
      <c r="I501" s="176"/>
      <c r="J501" s="176"/>
      <c r="K501" s="177"/>
      <c r="L501" s="178"/>
      <c r="M501" s="177"/>
      <c r="N501" s="182"/>
      <c r="O501" s="182"/>
      <c r="P501" s="182"/>
      <c r="Q501" s="192"/>
    </row>
    <row r="502" spans="4:17" ht="18" customHeight="1" x14ac:dyDescent="0.25">
      <c r="D502">
        <f t="shared" si="7"/>
        <v>0</v>
      </c>
      <c r="E502" s="191"/>
      <c r="F502" s="191"/>
      <c r="G502" s="176"/>
      <c r="H502" s="177"/>
      <c r="I502" s="176"/>
      <c r="J502" s="176"/>
      <c r="K502" s="177"/>
      <c r="L502" s="178"/>
      <c r="M502" s="177"/>
      <c r="N502" s="182"/>
      <c r="O502" s="182"/>
      <c r="P502" s="182"/>
      <c r="Q502" s="192"/>
    </row>
    <row r="503" spans="4:17" ht="18" customHeight="1" x14ac:dyDescent="0.25">
      <c r="D503">
        <f t="shared" si="7"/>
        <v>0</v>
      </c>
      <c r="E503" s="191"/>
      <c r="F503" s="191"/>
      <c r="G503" s="176"/>
      <c r="H503" s="177"/>
      <c r="I503" s="176"/>
      <c r="J503" s="176"/>
      <c r="K503" s="177"/>
      <c r="L503" s="178"/>
      <c r="M503" s="177"/>
      <c r="N503" s="182"/>
      <c r="O503" s="182"/>
      <c r="P503" s="182"/>
      <c r="Q503" s="192"/>
    </row>
    <row r="504" spans="4:17" ht="18" customHeight="1" x14ac:dyDescent="0.25">
      <c r="D504">
        <f t="shared" si="7"/>
        <v>0</v>
      </c>
      <c r="E504" s="191"/>
      <c r="F504" s="191"/>
      <c r="G504" s="176"/>
      <c r="H504" s="177"/>
      <c r="I504" s="176"/>
      <c r="J504" s="176"/>
      <c r="K504" s="177"/>
      <c r="L504" s="178"/>
      <c r="M504" s="177"/>
      <c r="N504" s="182"/>
      <c r="O504" s="182"/>
      <c r="P504" s="182"/>
      <c r="Q504" s="192"/>
    </row>
    <row r="505" spans="4:17" ht="18" customHeight="1" x14ac:dyDescent="0.25">
      <c r="D505">
        <f t="shared" si="7"/>
        <v>0</v>
      </c>
      <c r="E505" s="191"/>
      <c r="F505" s="191"/>
      <c r="G505" s="176"/>
      <c r="H505" s="177"/>
      <c r="I505" s="176"/>
      <c r="J505" s="176"/>
      <c r="K505" s="177"/>
      <c r="L505" s="178"/>
      <c r="M505" s="177"/>
      <c r="N505" s="182"/>
      <c r="O505" s="182"/>
      <c r="P505" s="182"/>
      <c r="Q505" s="192"/>
    </row>
    <row r="506" spans="4:17" ht="18" customHeight="1" x14ac:dyDescent="0.25">
      <c r="D506">
        <f t="shared" si="7"/>
        <v>0</v>
      </c>
      <c r="E506" s="191"/>
      <c r="F506" s="191"/>
      <c r="G506" s="176"/>
      <c r="H506" s="177"/>
      <c r="I506" s="176"/>
      <c r="J506" s="176"/>
      <c r="K506" s="177"/>
      <c r="L506" s="178"/>
      <c r="M506" s="177"/>
      <c r="N506" s="182"/>
      <c r="O506" s="182"/>
      <c r="P506" s="182"/>
      <c r="Q506" s="192"/>
    </row>
    <row r="507" spans="4:17" ht="18" customHeight="1" x14ac:dyDescent="0.25">
      <c r="D507">
        <f t="shared" si="7"/>
        <v>0</v>
      </c>
      <c r="E507" s="191"/>
      <c r="F507" s="191"/>
      <c r="G507" s="176"/>
      <c r="H507" s="177"/>
      <c r="I507" s="176"/>
      <c r="J507" s="176"/>
      <c r="K507" s="177"/>
      <c r="L507" s="178"/>
      <c r="M507" s="177"/>
      <c r="N507" s="182"/>
      <c r="O507" s="182"/>
      <c r="P507" s="182"/>
      <c r="Q507" s="192"/>
    </row>
    <row r="508" spans="4:17" ht="18" customHeight="1" x14ac:dyDescent="0.25">
      <c r="D508">
        <f t="shared" si="7"/>
        <v>0</v>
      </c>
      <c r="E508" s="191"/>
      <c r="F508" s="191"/>
      <c r="G508" s="176"/>
      <c r="H508" s="177"/>
      <c r="I508" s="176"/>
      <c r="J508" s="176"/>
      <c r="K508" s="177"/>
      <c r="L508" s="178"/>
      <c r="M508" s="177"/>
      <c r="N508" s="182"/>
      <c r="O508" s="182"/>
      <c r="P508" s="182"/>
      <c r="Q508" s="192"/>
    </row>
    <row r="509" spans="4:17" ht="18" customHeight="1" x14ac:dyDescent="0.25">
      <c r="D509">
        <f t="shared" si="7"/>
        <v>0</v>
      </c>
      <c r="E509" s="191"/>
      <c r="F509" s="191"/>
      <c r="G509" s="176"/>
      <c r="H509" s="177"/>
      <c r="I509" s="176"/>
      <c r="J509" s="176"/>
      <c r="K509" s="177"/>
      <c r="L509" s="178"/>
      <c r="M509" s="177"/>
      <c r="N509" s="182"/>
      <c r="O509" s="182"/>
      <c r="P509" s="182"/>
      <c r="Q509" s="192"/>
    </row>
    <row r="510" spans="4:17" ht="18" customHeight="1" x14ac:dyDescent="0.25">
      <c r="D510">
        <f t="shared" si="7"/>
        <v>0</v>
      </c>
      <c r="E510" s="191"/>
      <c r="F510" s="191"/>
      <c r="G510" s="176"/>
      <c r="H510" s="177"/>
      <c r="I510" s="176"/>
      <c r="J510" s="176"/>
      <c r="K510" s="177"/>
      <c r="L510" s="178"/>
      <c r="M510" s="177"/>
      <c r="N510" s="182"/>
      <c r="O510" s="182"/>
      <c r="P510" s="182"/>
      <c r="Q510" s="192"/>
    </row>
    <row r="511" spans="4:17" ht="18" customHeight="1" x14ac:dyDescent="0.25">
      <c r="D511">
        <f t="shared" si="7"/>
        <v>0</v>
      </c>
      <c r="E511" s="191"/>
      <c r="F511" s="191"/>
      <c r="G511" s="176"/>
      <c r="H511" s="177"/>
      <c r="I511" s="176"/>
      <c r="J511" s="176"/>
      <c r="K511" s="177"/>
      <c r="L511" s="178"/>
      <c r="M511" s="177"/>
      <c r="N511" s="182"/>
      <c r="O511" s="182"/>
      <c r="P511" s="182"/>
      <c r="Q511" s="192"/>
    </row>
    <row r="512" spans="4:17" ht="18" customHeight="1" x14ac:dyDescent="0.25">
      <c r="D512">
        <f t="shared" si="7"/>
        <v>0</v>
      </c>
      <c r="E512" s="191"/>
      <c r="F512" s="191"/>
      <c r="G512" s="176"/>
      <c r="H512" s="177"/>
      <c r="I512" s="176"/>
      <c r="J512" s="176"/>
      <c r="K512" s="177"/>
      <c r="L512" s="178"/>
      <c r="M512" s="177"/>
      <c r="N512" s="182"/>
      <c r="O512" s="182"/>
      <c r="P512" s="182"/>
      <c r="Q512" s="192"/>
    </row>
    <row r="513" spans="4:17" ht="18" customHeight="1" x14ac:dyDescent="0.25">
      <c r="D513">
        <f t="shared" si="7"/>
        <v>0</v>
      </c>
      <c r="E513" s="191"/>
      <c r="F513" s="191"/>
      <c r="G513" s="176"/>
      <c r="H513" s="177"/>
      <c r="I513" s="176"/>
      <c r="J513" s="176"/>
      <c r="K513" s="177"/>
      <c r="L513" s="178"/>
      <c r="M513" s="177"/>
      <c r="N513" s="182"/>
      <c r="O513" s="182"/>
      <c r="P513" s="182"/>
      <c r="Q513" s="192"/>
    </row>
    <row r="514" spans="4:17" ht="18" customHeight="1" x14ac:dyDescent="0.25">
      <c r="D514">
        <f t="shared" si="7"/>
        <v>0</v>
      </c>
      <c r="E514" s="191"/>
      <c r="F514" s="191"/>
      <c r="G514" s="176"/>
      <c r="H514" s="177"/>
      <c r="I514" s="176"/>
      <c r="J514" s="176"/>
      <c r="K514" s="177"/>
      <c r="L514" s="178"/>
      <c r="M514" s="177"/>
      <c r="N514" s="182"/>
      <c r="O514" s="182"/>
      <c r="P514" s="182"/>
      <c r="Q514" s="192"/>
    </row>
    <row r="515" spans="4:17" ht="18" customHeight="1" x14ac:dyDescent="0.25">
      <c r="D515">
        <f t="shared" si="7"/>
        <v>0</v>
      </c>
      <c r="E515" s="191"/>
      <c r="F515" s="191"/>
      <c r="G515" s="176"/>
      <c r="H515" s="177"/>
      <c r="I515" s="176"/>
      <c r="J515" s="176"/>
      <c r="K515" s="177"/>
      <c r="L515" s="178"/>
      <c r="M515" s="177"/>
      <c r="N515" s="182"/>
      <c r="O515" s="182"/>
      <c r="P515" s="182"/>
      <c r="Q515" s="192"/>
    </row>
    <row r="516" spans="4:17" ht="18" customHeight="1" x14ac:dyDescent="0.25">
      <c r="D516">
        <f t="shared" si="7"/>
        <v>0</v>
      </c>
      <c r="E516" s="191"/>
      <c r="F516" s="191"/>
      <c r="G516" s="176"/>
      <c r="H516" s="177"/>
      <c r="I516" s="176"/>
      <c r="J516" s="176"/>
      <c r="K516" s="177"/>
      <c r="L516" s="178"/>
      <c r="M516" s="177"/>
      <c r="N516" s="182"/>
      <c r="O516" s="182"/>
      <c r="P516" s="182"/>
      <c r="Q516" s="192"/>
    </row>
    <row r="517" spans="4:17" ht="18" customHeight="1" x14ac:dyDescent="0.25">
      <c r="D517">
        <f t="shared" si="7"/>
        <v>0</v>
      </c>
      <c r="E517" s="191"/>
      <c r="F517" s="191"/>
      <c r="G517" s="176"/>
      <c r="H517" s="177"/>
      <c r="I517" s="176"/>
      <c r="J517" s="176"/>
      <c r="K517" s="177"/>
      <c r="L517" s="178"/>
      <c r="M517" s="177"/>
      <c r="N517" s="182"/>
      <c r="O517" s="182"/>
      <c r="P517" s="182"/>
      <c r="Q517" s="192"/>
    </row>
    <row r="518" spans="4:17" ht="18" customHeight="1" x14ac:dyDescent="0.25">
      <c r="D518">
        <f t="shared" ref="D518:D581" si="8">IF(E518&gt;=1,(IF(LEN(I518)&gt;=2,(IF(LEN(K518)&gt;=1,(IF(M518&gt;=18,1,0)),0)),0)),0)</f>
        <v>0</v>
      </c>
      <c r="E518" s="191"/>
      <c r="F518" s="191"/>
      <c r="G518" s="176"/>
      <c r="H518" s="177"/>
      <c r="I518" s="176"/>
      <c r="J518" s="176"/>
      <c r="K518" s="177"/>
      <c r="L518" s="178"/>
      <c r="M518" s="177"/>
      <c r="N518" s="182"/>
      <c r="O518" s="182"/>
      <c r="P518" s="182"/>
      <c r="Q518" s="192"/>
    </row>
    <row r="519" spans="4:17" ht="18" customHeight="1" x14ac:dyDescent="0.25">
      <c r="D519">
        <f t="shared" si="8"/>
        <v>0</v>
      </c>
      <c r="E519" s="191"/>
      <c r="F519" s="191"/>
      <c r="G519" s="176"/>
      <c r="H519" s="177"/>
      <c r="I519" s="176"/>
      <c r="J519" s="176"/>
      <c r="K519" s="177"/>
      <c r="L519" s="178"/>
      <c r="M519" s="177"/>
      <c r="N519" s="182"/>
      <c r="O519" s="182"/>
      <c r="P519" s="182"/>
      <c r="Q519" s="192"/>
    </row>
    <row r="520" spans="4:17" ht="18" customHeight="1" x14ac:dyDescent="0.25">
      <c r="D520">
        <f t="shared" si="8"/>
        <v>0</v>
      </c>
      <c r="E520" s="191"/>
      <c r="F520" s="191"/>
      <c r="G520" s="176"/>
      <c r="H520" s="177"/>
      <c r="I520" s="176"/>
      <c r="J520" s="176"/>
      <c r="K520" s="177"/>
      <c r="L520" s="178"/>
      <c r="M520" s="177"/>
      <c r="N520" s="182"/>
      <c r="O520" s="182"/>
      <c r="P520" s="182"/>
      <c r="Q520" s="192"/>
    </row>
    <row r="521" spans="4:17" ht="18" customHeight="1" x14ac:dyDescent="0.25">
      <c r="D521">
        <f t="shared" si="8"/>
        <v>0</v>
      </c>
      <c r="E521" s="191"/>
      <c r="F521" s="191"/>
      <c r="G521" s="176"/>
      <c r="H521" s="177"/>
      <c r="I521" s="176"/>
      <c r="J521" s="176"/>
      <c r="K521" s="177"/>
      <c r="L521" s="178"/>
      <c r="M521" s="177"/>
      <c r="N521" s="182"/>
      <c r="O521" s="182"/>
      <c r="P521" s="182"/>
      <c r="Q521" s="192"/>
    </row>
    <row r="522" spans="4:17" ht="18" customHeight="1" x14ac:dyDescent="0.25">
      <c r="D522">
        <f t="shared" si="8"/>
        <v>0</v>
      </c>
      <c r="E522" s="191"/>
      <c r="F522" s="191"/>
      <c r="G522" s="176"/>
      <c r="H522" s="177"/>
      <c r="I522" s="176"/>
      <c r="J522" s="176"/>
      <c r="K522" s="177"/>
      <c r="L522" s="178"/>
      <c r="M522" s="177"/>
      <c r="N522" s="182"/>
      <c r="O522" s="182"/>
      <c r="P522" s="182"/>
      <c r="Q522" s="192"/>
    </row>
    <row r="523" spans="4:17" ht="18" customHeight="1" x14ac:dyDescent="0.25">
      <c r="D523">
        <f t="shared" si="8"/>
        <v>0</v>
      </c>
      <c r="E523" s="191"/>
      <c r="F523" s="191"/>
      <c r="G523" s="176"/>
      <c r="H523" s="177"/>
      <c r="I523" s="176"/>
      <c r="J523" s="176"/>
      <c r="K523" s="177"/>
      <c r="L523" s="178"/>
      <c r="M523" s="177"/>
      <c r="N523" s="182"/>
      <c r="O523" s="182"/>
      <c r="P523" s="182"/>
      <c r="Q523" s="192"/>
    </row>
    <row r="524" spans="4:17" ht="18" customHeight="1" x14ac:dyDescent="0.25">
      <c r="D524">
        <f t="shared" si="8"/>
        <v>0</v>
      </c>
      <c r="E524" s="191"/>
      <c r="F524" s="191"/>
      <c r="G524" s="176"/>
      <c r="H524" s="177"/>
      <c r="I524" s="176"/>
      <c r="J524" s="176"/>
      <c r="K524" s="177"/>
      <c r="L524" s="178"/>
      <c r="M524" s="177"/>
      <c r="N524" s="182"/>
      <c r="O524" s="182"/>
      <c r="P524" s="182"/>
      <c r="Q524" s="192"/>
    </row>
    <row r="525" spans="4:17" ht="18" customHeight="1" x14ac:dyDescent="0.25">
      <c r="D525">
        <f t="shared" si="8"/>
        <v>0</v>
      </c>
      <c r="E525" s="191"/>
      <c r="F525" s="191"/>
      <c r="G525" s="176"/>
      <c r="H525" s="177"/>
      <c r="I525" s="176"/>
      <c r="J525" s="176"/>
      <c r="K525" s="177"/>
      <c r="L525" s="178"/>
      <c r="M525" s="177"/>
      <c r="N525" s="182"/>
      <c r="O525" s="182"/>
      <c r="P525" s="182"/>
      <c r="Q525" s="192"/>
    </row>
    <row r="526" spans="4:17" ht="18" customHeight="1" x14ac:dyDescent="0.25">
      <c r="D526">
        <f t="shared" si="8"/>
        <v>0</v>
      </c>
      <c r="E526" s="191"/>
      <c r="F526" s="191"/>
      <c r="G526" s="176"/>
      <c r="H526" s="177"/>
      <c r="I526" s="176"/>
      <c r="J526" s="176"/>
      <c r="K526" s="177"/>
      <c r="L526" s="178"/>
      <c r="M526" s="177"/>
      <c r="N526" s="182"/>
      <c r="O526" s="182"/>
      <c r="P526" s="182"/>
      <c r="Q526" s="192"/>
    </row>
    <row r="527" spans="4:17" ht="18" customHeight="1" x14ac:dyDescent="0.25">
      <c r="D527">
        <f t="shared" si="8"/>
        <v>0</v>
      </c>
      <c r="E527" s="191"/>
      <c r="F527" s="191"/>
      <c r="G527" s="176"/>
      <c r="H527" s="177"/>
      <c r="I527" s="176"/>
      <c r="J527" s="176"/>
      <c r="K527" s="177"/>
      <c r="L527" s="178"/>
      <c r="M527" s="177"/>
      <c r="N527" s="182"/>
      <c r="O527" s="182"/>
      <c r="P527" s="182"/>
      <c r="Q527" s="192"/>
    </row>
    <row r="528" spans="4:17" ht="18" customHeight="1" x14ac:dyDescent="0.25">
      <c r="D528">
        <f t="shared" si="8"/>
        <v>0</v>
      </c>
      <c r="E528" s="191"/>
      <c r="F528" s="191"/>
      <c r="G528" s="176"/>
      <c r="H528" s="177"/>
      <c r="I528" s="176"/>
      <c r="J528" s="176"/>
      <c r="K528" s="177"/>
      <c r="L528" s="178"/>
      <c r="M528" s="177"/>
      <c r="N528" s="182"/>
      <c r="O528" s="182"/>
      <c r="P528" s="182"/>
      <c r="Q528" s="192"/>
    </row>
    <row r="529" spans="4:17" ht="18" customHeight="1" x14ac:dyDescent="0.25">
      <c r="D529">
        <f t="shared" si="8"/>
        <v>0</v>
      </c>
      <c r="E529" s="191"/>
      <c r="F529" s="191"/>
      <c r="G529" s="176"/>
      <c r="H529" s="177"/>
      <c r="I529" s="176"/>
      <c r="J529" s="176"/>
      <c r="K529" s="177"/>
      <c r="L529" s="178"/>
      <c r="M529" s="177"/>
      <c r="N529" s="182"/>
      <c r="O529" s="182"/>
      <c r="P529" s="182"/>
      <c r="Q529" s="192"/>
    </row>
    <row r="530" spans="4:17" ht="18" customHeight="1" x14ac:dyDescent="0.25">
      <c r="D530">
        <f t="shared" si="8"/>
        <v>0</v>
      </c>
      <c r="E530" s="191"/>
      <c r="F530" s="191"/>
      <c r="G530" s="176"/>
      <c r="H530" s="177"/>
      <c r="I530" s="176"/>
      <c r="J530" s="176"/>
      <c r="K530" s="177"/>
      <c r="L530" s="178"/>
      <c r="M530" s="177"/>
      <c r="N530" s="182"/>
      <c r="O530" s="182"/>
      <c r="P530" s="182"/>
      <c r="Q530" s="192"/>
    </row>
    <row r="531" spans="4:17" ht="18" customHeight="1" x14ac:dyDescent="0.25">
      <c r="D531">
        <f t="shared" si="8"/>
        <v>0</v>
      </c>
      <c r="E531" s="191"/>
      <c r="F531" s="191"/>
      <c r="G531" s="176"/>
      <c r="H531" s="177"/>
      <c r="I531" s="176"/>
      <c r="J531" s="176"/>
      <c r="K531" s="177"/>
      <c r="L531" s="178"/>
      <c r="M531" s="177"/>
      <c r="N531" s="182"/>
      <c r="O531" s="182"/>
      <c r="P531" s="182"/>
      <c r="Q531" s="192"/>
    </row>
    <row r="532" spans="4:17" ht="18" customHeight="1" x14ac:dyDescent="0.25">
      <c r="D532">
        <f t="shared" si="8"/>
        <v>0</v>
      </c>
      <c r="E532" s="191"/>
      <c r="F532" s="191"/>
      <c r="G532" s="176"/>
      <c r="H532" s="177"/>
      <c r="I532" s="176"/>
      <c r="J532" s="176"/>
      <c r="K532" s="177"/>
      <c r="L532" s="178"/>
      <c r="M532" s="177"/>
      <c r="N532" s="182"/>
      <c r="O532" s="182"/>
      <c r="P532" s="182"/>
      <c r="Q532" s="192"/>
    </row>
    <row r="533" spans="4:17" ht="18" customHeight="1" x14ac:dyDescent="0.25">
      <c r="D533">
        <f t="shared" si="8"/>
        <v>0</v>
      </c>
      <c r="E533" s="191"/>
      <c r="F533" s="191"/>
      <c r="G533" s="176"/>
      <c r="H533" s="177"/>
      <c r="I533" s="176"/>
      <c r="J533" s="176"/>
      <c r="K533" s="177"/>
      <c r="L533" s="178"/>
      <c r="M533" s="177"/>
      <c r="N533" s="182"/>
      <c r="O533" s="182"/>
      <c r="P533" s="182"/>
      <c r="Q533" s="192"/>
    </row>
    <row r="534" spans="4:17" ht="18" customHeight="1" x14ac:dyDescent="0.25">
      <c r="D534">
        <f t="shared" si="8"/>
        <v>0</v>
      </c>
      <c r="E534" s="191"/>
      <c r="F534" s="191"/>
      <c r="G534" s="176"/>
      <c r="H534" s="177"/>
      <c r="I534" s="176"/>
      <c r="J534" s="176"/>
      <c r="K534" s="177"/>
      <c r="L534" s="178"/>
      <c r="M534" s="177"/>
      <c r="N534" s="182"/>
      <c r="O534" s="182"/>
      <c r="P534" s="182"/>
      <c r="Q534" s="192"/>
    </row>
    <row r="535" spans="4:17" ht="18" customHeight="1" x14ac:dyDescent="0.25">
      <c r="D535">
        <f t="shared" si="8"/>
        <v>0</v>
      </c>
      <c r="E535" s="191"/>
      <c r="F535" s="191"/>
      <c r="G535" s="176"/>
      <c r="H535" s="177"/>
      <c r="I535" s="176"/>
      <c r="J535" s="176"/>
      <c r="K535" s="177"/>
      <c r="L535" s="178"/>
      <c r="M535" s="177"/>
      <c r="N535" s="182"/>
      <c r="O535" s="182"/>
      <c r="P535" s="182"/>
      <c r="Q535" s="192"/>
    </row>
    <row r="536" spans="4:17" ht="18" customHeight="1" x14ac:dyDescent="0.25">
      <c r="D536">
        <f t="shared" si="8"/>
        <v>0</v>
      </c>
      <c r="E536" s="191"/>
      <c r="F536" s="191"/>
      <c r="G536" s="176"/>
      <c r="H536" s="177"/>
      <c r="I536" s="176"/>
      <c r="J536" s="176"/>
      <c r="K536" s="177"/>
      <c r="L536" s="178"/>
      <c r="M536" s="177"/>
      <c r="N536" s="182"/>
      <c r="O536" s="182"/>
      <c r="P536" s="182"/>
      <c r="Q536" s="192"/>
    </row>
    <row r="537" spans="4:17" ht="18" customHeight="1" x14ac:dyDescent="0.25">
      <c r="D537">
        <f t="shared" si="8"/>
        <v>0</v>
      </c>
      <c r="E537" s="191"/>
      <c r="F537" s="191"/>
      <c r="G537" s="176"/>
      <c r="H537" s="177"/>
      <c r="I537" s="176"/>
      <c r="J537" s="176"/>
      <c r="K537" s="177"/>
      <c r="L537" s="178"/>
      <c r="M537" s="177"/>
      <c r="N537" s="182"/>
      <c r="O537" s="182"/>
      <c r="P537" s="182"/>
      <c r="Q537" s="192"/>
    </row>
    <row r="538" spans="4:17" ht="18" customHeight="1" x14ac:dyDescent="0.25">
      <c r="D538">
        <f t="shared" si="8"/>
        <v>0</v>
      </c>
      <c r="E538" s="191"/>
      <c r="F538" s="191"/>
      <c r="G538" s="176"/>
      <c r="H538" s="177"/>
      <c r="I538" s="176"/>
      <c r="J538" s="176"/>
      <c r="K538" s="177"/>
      <c r="L538" s="178"/>
      <c r="M538" s="177"/>
      <c r="N538" s="182"/>
      <c r="O538" s="182"/>
      <c r="P538" s="182"/>
      <c r="Q538" s="192"/>
    </row>
    <row r="539" spans="4:17" ht="18" customHeight="1" x14ac:dyDescent="0.25">
      <c r="D539">
        <f t="shared" si="8"/>
        <v>0</v>
      </c>
      <c r="E539" s="191"/>
      <c r="F539" s="191"/>
      <c r="G539" s="176"/>
      <c r="H539" s="177"/>
      <c r="I539" s="176"/>
      <c r="J539" s="176"/>
      <c r="K539" s="177"/>
      <c r="L539" s="178"/>
      <c r="M539" s="177"/>
      <c r="N539" s="182"/>
      <c r="O539" s="182"/>
      <c r="P539" s="182"/>
      <c r="Q539" s="192"/>
    </row>
    <row r="540" spans="4:17" ht="18" customHeight="1" x14ac:dyDescent="0.25">
      <c r="D540">
        <f t="shared" si="8"/>
        <v>0</v>
      </c>
      <c r="E540" s="191"/>
      <c r="F540" s="191"/>
      <c r="G540" s="176"/>
      <c r="H540" s="177"/>
      <c r="I540" s="176"/>
      <c r="J540" s="176"/>
      <c r="K540" s="177"/>
      <c r="L540" s="178"/>
      <c r="M540" s="177"/>
      <c r="N540" s="182"/>
      <c r="O540" s="182"/>
      <c r="P540" s="182"/>
      <c r="Q540" s="192"/>
    </row>
    <row r="541" spans="4:17" ht="18" customHeight="1" x14ac:dyDescent="0.25">
      <c r="D541">
        <f t="shared" si="8"/>
        <v>0</v>
      </c>
      <c r="E541" s="191"/>
      <c r="F541" s="191"/>
      <c r="G541" s="176"/>
      <c r="H541" s="177"/>
      <c r="I541" s="176"/>
      <c r="J541" s="176"/>
      <c r="K541" s="177"/>
      <c r="L541" s="178"/>
      <c r="M541" s="177"/>
      <c r="N541" s="182"/>
      <c r="O541" s="182"/>
      <c r="P541" s="182"/>
      <c r="Q541" s="192"/>
    </row>
    <row r="542" spans="4:17" ht="18" customHeight="1" x14ac:dyDescent="0.25">
      <c r="D542">
        <f t="shared" si="8"/>
        <v>0</v>
      </c>
      <c r="E542" s="191"/>
      <c r="F542" s="191"/>
      <c r="G542" s="176"/>
      <c r="H542" s="177"/>
      <c r="I542" s="176"/>
      <c r="J542" s="176"/>
      <c r="K542" s="177"/>
      <c r="L542" s="178"/>
      <c r="M542" s="177"/>
      <c r="N542" s="182"/>
      <c r="O542" s="182"/>
      <c r="P542" s="182"/>
      <c r="Q542" s="192"/>
    </row>
    <row r="543" spans="4:17" ht="18" customHeight="1" x14ac:dyDescent="0.25">
      <c r="D543">
        <f t="shared" si="8"/>
        <v>0</v>
      </c>
      <c r="E543" s="191"/>
      <c r="F543" s="191"/>
      <c r="G543" s="176"/>
      <c r="H543" s="177"/>
      <c r="I543" s="176"/>
      <c r="J543" s="176"/>
      <c r="K543" s="177"/>
      <c r="L543" s="178"/>
      <c r="M543" s="177"/>
      <c r="N543" s="182"/>
      <c r="O543" s="182"/>
      <c r="P543" s="182"/>
      <c r="Q543" s="192"/>
    </row>
    <row r="544" spans="4:17" ht="18" customHeight="1" x14ac:dyDescent="0.25">
      <c r="D544">
        <f t="shared" si="8"/>
        <v>0</v>
      </c>
      <c r="E544" s="191"/>
      <c r="F544" s="191"/>
      <c r="G544" s="176"/>
      <c r="H544" s="177"/>
      <c r="I544" s="176"/>
      <c r="J544" s="176"/>
      <c r="K544" s="177"/>
      <c r="L544" s="178"/>
      <c r="M544" s="177"/>
      <c r="N544" s="182"/>
      <c r="O544" s="182"/>
      <c r="P544" s="182"/>
      <c r="Q544" s="192"/>
    </row>
    <row r="545" spans="4:17" ht="18" customHeight="1" x14ac:dyDescent="0.25">
      <c r="D545">
        <f t="shared" si="8"/>
        <v>0</v>
      </c>
      <c r="E545" s="191"/>
      <c r="F545" s="191"/>
      <c r="G545" s="176"/>
      <c r="H545" s="177"/>
      <c r="I545" s="176"/>
      <c r="J545" s="176"/>
      <c r="K545" s="177"/>
      <c r="L545" s="178"/>
      <c r="M545" s="177"/>
      <c r="N545" s="182"/>
      <c r="O545" s="182"/>
      <c r="P545" s="182"/>
      <c r="Q545" s="192"/>
    </row>
    <row r="546" spans="4:17" ht="18" customHeight="1" x14ac:dyDescent="0.25">
      <c r="D546">
        <f t="shared" si="8"/>
        <v>0</v>
      </c>
      <c r="E546" s="191"/>
      <c r="F546" s="191"/>
      <c r="G546" s="176"/>
      <c r="H546" s="177"/>
      <c r="I546" s="176"/>
      <c r="J546" s="176"/>
      <c r="K546" s="177"/>
      <c r="L546" s="178"/>
      <c r="M546" s="177"/>
      <c r="N546" s="182"/>
      <c r="O546" s="182"/>
      <c r="P546" s="182"/>
      <c r="Q546" s="192"/>
    </row>
    <row r="547" spans="4:17" ht="18" customHeight="1" x14ac:dyDescent="0.25">
      <c r="D547">
        <f t="shared" si="8"/>
        <v>0</v>
      </c>
      <c r="E547" s="191"/>
      <c r="F547" s="191"/>
      <c r="G547" s="176"/>
      <c r="H547" s="177"/>
      <c r="I547" s="176"/>
      <c r="J547" s="176"/>
      <c r="K547" s="177"/>
      <c r="L547" s="178"/>
      <c r="M547" s="177"/>
      <c r="N547" s="182"/>
      <c r="O547" s="182"/>
      <c r="P547" s="182"/>
      <c r="Q547" s="192"/>
    </row>
    <row r="548" spans="4:17" ht="18" customHeight="1" x14ac:dyDescent="0.25">
      <c r="D548">
        <f t="shared" si="8"/>
        <v>0</v>
      </c>
      <c r="E548" s="191"/>
      <c r="F548" s="191"/>
      <c r="G548" s="176"/>
      <c r="H548" s="177"/>
      <c r="I548" s="176"/>
      <c r="J548" s="176"/>
      <c r="K548" s="177"/>
      <c r="L548" s="178"/>
      <c r="M548" s="177"/>
      <c r="N548" s="182"/>
      <c r="O548" s="182"/>
      <c r="P548" s="182"/>
      <c r="Q548" s="192"/>
    </row>
    <row r="549" spans="4:17" ht="18" customHeight="1" x14ac:dyDescent="0.25">
      <c r="D549">
        <f t="shared" si="8"/>
        <v>0</v>
      </c>
      <c r="E549" s="191"/>
      <c r="F549" s="191"/>
      <c r="G549" s="176"/>
      <c r="H549" s="177"/>
      <c r="I549" s="176"/>
      <c r="J549" s="176"/>
      <c r="K549" s="177"/>
      <c r="L549" s="178"/>
      <c r="M549" s="177"/>
      <c r="N549" s="182"/>
      <c r="O549" s="182"/>
      <c r="P549" s="182"/>
      <c r="Q549" s="192"/>
    </row>
    <row r="550" spans="4:17" ht="18" customHeight="1" x14ac:dyDescent="0.25">
      <c r="D550">
        <f t="shared" si="8"/>
        <v>0</v>
      </c>
      <c r="E550" s="191"/>
      <c r="F550" s="191"/>
      <c r="G550" s="176"/>
      <c r="H550" s="177"/>
      <c r="I550" s="176"/>
      <c r="J550" s="176"/>
      <c r="K550" s="177"/>
      <c r="L550" s="178"/>
      <c r="M550" s="177"/>
      <c r="N550" s="182"/>
      <c r="O550" s="182"/>
      <c r="P550" s="182"/>
      <c r="Q550" s="192"/>
    </row>
    <row r="551" spans="4:17" ht="18" customHeight="1" x14ac:dyDescent="0.25">
      <c r="D551">
        <f t="shared" si="8"/>
        <v>0</v>
      </c>
      <c r="E551" s="191"/>
      <c r="F551" s="191"/>
      <c r="G551" s="176"/>
      <c r="H551" s="177"/>
      <c r="I551" s="176"/>
      <c r="J551" s="176"/>
      <c r="K551" s="177"/>
      <c r="L551" s="178"/>
      <c r="M551" s="177"/>
      <c r="N551" s="182"/>
      <c r="O551" s="182"/>
      <c r="P551" s="182"/>
      <c r="Q551" s="192"/>
    </row>
    <row r="552" spans="4:17" ht="18" customHeight="1" x14ac:dyDescent="0.25">
      <c r="D552">
        <f t="shared" si="8"/>
        <v>0</v>
      </c>
      <c r="E552" s="191"/>
      <c r="F552" s="191"/>
      <c r="G552" s="176"/>
      <c r="H552" s="177"/>
      <c r="I552" s="176"/>
      <c r="J552" s="176"/>
      <c r="K552" s="177"/>
      <c r="L552" s="178"/>
      <c r="M552" s="177"/>
      <c r="N552" s="182"/>
      <c r="O552" s="182"/>
      <c r="P552" s="182"/>
      <c r="Q552" s="192"/>
    </row>
    <row r="553" spans="4:17" ht="18" customHeight="1" x14ac:dyDescent="0.25">
      <c r="D553">
        <f t="shared" si="8"/>
        <v>0</v>
      </c>
      <c r="E553" s="191"/>
      <c r="F553" s="191"/>
      <c r="G553" s="176"/>
      <c r="H553" s="177"/>
      <c r="I553" s="176"/>
      <c r="J553" s="176"/>
      <c r="K553" s="177"/>
      <c r="L553" s="178"/>
      <c r="M553" s="177"/>
      <c r="N553" s="182"/>
      <c r="O553" s="182"/>
      <c r="P553" s="182"/>
      <c r="Q553" s="192"/>
    </row>
    <row r="554" spans="4:17" ht="18" customHeight="1" x14ac:dyDescent="0.25">
      <c r="D554">
        <f t="shared" si="8"/>
        <v>0</v>
      </c>
      <c r="E554" s="191"/>
      <c r="F554" s="191"/>
      <c r="G554" s="176"/>
      <c r="H554" s="177"/>
      <c r="I554" s="176"/>
      <c r="J554" s="176"/>
      <c r="K554" s="177"/>
      <c r="L554" s="178"/>
      <c r="M554" s="177"/>
      <c r="N554" s="182"/>
      <c r="O554" s="182"/>
      <c r="P554" s="182"/>
      <c r="Q554" s="192"/>
    </row>
    <row r="555" spans="4:17" ht="18" customHeight="1" x14ac:dyDescent="0.25">
      <c r="D555">
        <f t="shared" si="8"/>
        <v>0</v>
      </c>
      <c r="E555" s="191"/>
      <c r="F555" s="191"/>
      <c r="G555" s="176"/>
      <c r="H555" s="177"/>
      <c r="I555" s="176"/>
      <c r="J555" s="176"/>
      <c r="K555" s="177"/>
      <c r="L555" s="178"/>
      <c r="M555" s="177"/>
      <c r="N555" s="182"/>
      <c r="O555" s="182"/>
      <c r="P555" s="182"/>
      <c r="Q555" s="192"/>
    </row>
    <row r="556" spans="4:17" ht="18" customHeight="1" x14ac:dyDescent="0.25">
      <c r="D556">
        <f t="shared" si="8"/>
        <v>0</v>
      </c>
      <c r="E556" s="191"/>
      <c r="F556" s="191"/>
      <c r="G556" s="176"/>
      <c r="H556" s="177"/>
      <c r="I556" s="176"/>
      <c r="J556" s="176"/>
      <c r="K556" s="177"/>
      <c r="L556" s="178"/>
      <c r="M556" s="177"/>
      <c r="N556" s="182"/>
      <c r="O556" s="182"/>
      <c r="P556" s="182"/>
      <c r="Q556" s="192"/>
    </row>
    <row r="557" spans="4:17" ht="18" customHeight="1" x14ac:dyDescent="0.25">
      <c r="D557">
        <f t="shared" si="8"/>
        <v>0</v>
      </c>
      <c r="E557" s="191"/>
      <c r="F557" s="191"/>
      <c r="G557" s="176"/>
      <c r="H557" s="177"/>
      <c r="I557" s="176"/>
      <c r="J557" s="176"/>
      <c r="K557" s="177"/>
      <c r="L557" s="178"/>
      <c r="M557" s="177"/>
      <c r="N557" s="182"/>
      <c r="O557" s="182"/>
      <c r="P557" s="182"/>
      <c r="Q557" s="192"/>
    </row>
    <row r="558" spans="4:17" ht="18" customHeight="1" x14ac:dyDescent="0.25">
      <c r="D558">
        <f t="shared" si="8"/>
        <v>0</v>
      </c>
      <c r="E558" s="191"/>
      <c r="F558" s="191"/>
      <c r="G558" s="176"/>
      <c r="H558" s="177"/>
      <c r="I558" s="176"/>
      <c r="J558" s="176"/>
      <c r="K558" s="177"/>
      <c r="L558" s="178"/>
      <c r="M558" s="177"/>
      <c r="N558" s="182"/>
      <c r="O558" s="182"/>
      <c r="P558" s="182"/>
      <c r="Q558" s="192"/>
    </row>
    <row r="559" spans="4:17" ht="18" customHeight="1" x14ac:dyDescent="0.25">
      <c r="D559">
        <f t="shared" si="8"/>
        <v>0</v>
      </c>
      <c r="E559" s="191"/>
      <c r="F559" s="191"/>
      <c r="G559" s="176"/>
      <c r="H559" s="177"/>
      <c r="I559" s="176"/>
      <c r="J559" s="176"/>
      <c r="K559" s="177"/>
      <c r="L559" s="178"/>
      <c r="M559" s="177"/>
      <c r="N559" s="182"/>
      <c r="O559" s="182"/>
      <c r="P559" s="182"/>
      <c r="Q559" s="192"/>
    </row>
    <row r="560" spans="4:17" ht="18" customHeight="1" x14ac:dyDescent="0.25">
      <c r="D560">
        <f t="shared" si="8"/>
        <v>0</v>
      </c>
      <c r="E560" s="191"/>
      <c r="F560" s="191"/>
      <c r="G560" s="176"/>
      <c r="H560" s="177"/>
      <c r="I560" s="176"/>
      <c r="J560" s="176"/>
      <c r="K560" s="177"/>
      <c r="L560" s="178"/>
      <c r="M560" s="177"/>
      <c r="N560" s="182"/>
      <c r="O560" s="182"/>
      <c r="P560" s="182"/>
      <c r="Q560" s="192"/>
    </row>
    <row r="561" spans="4:17" ht="18" customHeight="1" x14ac:dyDescent="0.25">
      <c r="D561">
        <f t="shared" si="8"/>
        <v>0</v>
      </c>
      <c r="E561" s="191"/>
      <c r="F561" s="191"/>
      <c r="G561" s="176"/>
      <c r="H561" s="177"/>
      <c r="I561" s="176"/>
      <c r="J561" s="176"/>
      <c r="K561" s="177"/>
      <c r="L561" s="178"/>
      <c r="M561" s="177"/>
      <c r="N561" s="182"/>
      <c r="O561" s="182"/>
      <c r="P561" s="182"/>
      <c r="Q561" s="192"/>
    </row>
    <row r="562" spans="4:17" ht="18" customHeight="1" x14ac:dyDescent="0.25">
      <c r="D562">
        <f t="shared" si="8"/>
        <v>0</v>
      </c>
      <c r="E562" s="191"/>
      <c r="F562" s="191"/>
      <c r="G562" s="176"/>
      <c r="H562" s="177"/>
      <c r="I562" s="176"/>
      <c r="J562" s="176"/>
      <c r="K562" s="177"/>
      <c r="L562" s="178"/>
      <c r="M562" s="177"/>
      <c r="N562" s="182"/>
      <c r="O562" s="182"/>
      <c r="P562" s="182"/>
      <c r="Q562" s="192"/>
    </row>
    <row r="563" spans="4:17" ht="18" customHeight="1" x14ac:dyDescent="0.25">
      <c r="D563">
        <f t="shared" si="8"/>
        <v>0</v>
      </c>
      <c r="E563" s="191"/>
      <c r="F563" s="191"/>
      <c r="G563" s="176"/>
      <c r="H563" s="177"/>
      <c r="I563" s="176"/>
      <c r="J563" s="176"/>
      <c r="K563" s="177"/>
      <c r="L563" s="178"/>
      <c r="M563" s="177"/>
      <c r="N563" s="182"/>
      <c r="O563" s="182"/>
      <c r="P563" s="182"/>
      <c r="Q563" s="192"/>
    </row>
    <row r="564" spans="4:17" ht="18" customHeight="1" x14ac:dyDescent="0.25">
      <c r="D564">
        <f t="shared" si="8"/>
        <v>0</v>
      </c>
      <c r="E564" s="191"/>
      <c r="F564" s="191"/>
      <c r="G564" s="176"/>
      <c r="H564" s="177"/>
      <c r="I564" s="176"/>
      <c r="J564" s="176"/>
      <c r="K564" s="177"/>
      <c r="L564" s="178"/>
      <c r="M564" s="177"/>
      <c r="N564" s="182"/>
      <c r="O564" s="182"/>
      <c r="P564" s="182"/>
      <c r="Q564" s="192"/>
    </row>
    <row r="565" spans="4:17" ht="18" customHeight="1" x14ac:dyDescent="0.25">
      <c r="D565">
        <f t="shared" si="8"/>
        <v>0</v>
      </c>
      <c r="E565" s="191"/>
      <c r="F565" s="191"/>
      <c r="G565" s="176"/>
      <c r="H565" s="177"/>
      <c r="I565" s="176"/>
      <c r="J565" s="176"/>
      <c r="K565" s="177"/>
      <c r="L565" s="178"/>
      <c r="M565" s="177"/>
      <c r="N565" s="182"/>
      <c r="O565" s="182"/>
      <c r="P565" s="182"/>
      <c r="Q565" s="192"/>
    </row>
    <row r="566" spans="4:17" ht="18" customHeight="1" x14ac:dyDescent="0.25">
      <c r="D566">
        <f t="shared" si="8"/>
        <v>0</v>
      </c>
      <c r="E566" s="191"/>
      <c r="F566" s="191"/>
      <c r="G566" s="176"/>
      <c r="H566" s="177"/>
      <c r="I566" s="176"/>
      <c r="J566" s="176"/>
      <c r="K566" s="177"/>
      <c r="L566" s="178"/>
      <c r="M566" s="177"/>
      <c r="N566" s="182"/>
      <c r="O566" s="182"/>
      <c r="P566" s="182"/>
      <c r="Q566" s="192"/>
    </row>
    <row r="567" spans="4:17" ht="18" customHeight="1" x14ac:dyDescent="0.25">
      <c r="D567">
        <f t="shared" si="8"/>
        <v>0</v>
      </c>
      <c r="E567" s="191"/>
      <c r="F567" s="191"/>
      <c r="G567" s="176"/>
      <c r="H567" s="177"/>
      <c r="I567" s="176"/>
      <c r="J567" s="176"/>
      <c r="K567" s="177"/>
      <c r="L567" s="178"/>
      <c r="M567" s="177"/>
      <c r="N567" s="182"/>
      <c r="O567" s="182"/>
      <c r="P567" s="182"/>
      <c r="Q567" s="192"/>
    </row>
    <row r="568" spans="4:17" ht="18" customHeight="1" x14ac:dyDescent="0.25">
      <c r="D568">
        <f t="shared" si="8"/>
        <v>0</v>
      </c>
      <c r="E568" s="191"/>
      <c r="F568" s="191"/>
      <c r="G568" s="176"/>
      <c r="H568" s="177"/>
      <c r="I568" s="176"/>
      <c r="J568" s="176"/>
      <c r="K568" s="177"/>
      <c r="L568" s="178"/>
      <c r="M568" s="177"/>
      <c r="N568" s="182"/>
      <c r="O568" s="182"/>
      <c r="P568" s="182"/>
      <c r="Q568" s="192"/>
    </row>
    <row r="569" spans="4:17" ht="18" customHeight="1" x14ac:dyDescent="0.25">
      <c r="D569">
        <f t="shared" si="8"/>
        <v>0</v>
      </c>
      <c r="E569" s="191"/>
      <c r="F569" s="191"/>
      <c r="G569" s="176"/>
      <c r="H569" s="177"/>
      <c r="I569" s="176"/>
      <c r="J569" s="176"/>
      <c r="K569" s="177"/>
      <c r="L569" s="178"/>
      <c r="M569" s="177"/>
      <c r="N569" s="182"/>
      <c r="O569" s="182"/>
      <c r="P569" s="182"/>
      <c r="Q569" s="192"/>
    </row>
    <row r="570" spans="4:17" ht="18" customHeight="1" x14ac:dyDescent="0.25">
      <c r="D570">
        <f t="shared" si="8"/>
        <v>0</v>
      </c>
      <c r="E570" s="191"/>
      <c r="F570" s="191"/>
      <c r="G570" s="176"/>
      <c r="H570" s="177"/>
      <c r="I570" s="176"/>
      <c r="J570" s="176"/>
      <c r="K570" s="177"/>
      <c r="L570" s="178"/>
      <c r="M570" s="177"/>
      <c r="N570" s="182"/>
      <c r="O570" s="182"/>
      <c r="P570" s="182"/>
      <c r="Q570" s="192"/>
    </row>
    <row r="571" spans="4:17" ht="18" customHeight="1" x14ac:dyDescent="0.25">
      <c r="D571">
        <f t="shared" si="8"/>
        <v>0</v>
      </c>
      <c r="E571" s="191"/>
      <c r="F571" s="191"/>
      <c r="G571" s="176"/>
      <c r="H571" s="177"/>
      <c r="I571" s="176"/>
      <c r="J571" s="176"/>
      <c r="K571" s="177"/>
      <c r="L571" s="178"/>
      <c r="M571" s="177"/>
      <c r="N571" s="182"/>
      <c r="O571" s="182"/>
      <c r="P571" s="182"/>
      <c r="Q571" s="192"/>
    </row>
    <row r="572" spans="4:17" ht="18" customHeight="1" x14ac:dyDescent="0.25">
      <c r="D572">
        <f t="shared" si="8"/>
        <v>0</v>
      </c>
      <c r="E572" s="191"/>
      <c r="F572" s="191"/>
      <c r="G572" s="176"/>
      <c r="H572" s="177"/>
      <c r="I572" s="176"/>
      <c r="J572" s="176"/>
      <c r="K572" s="177"/>
      <c r="L572" s="178"/>
      <c r="M572" s="177"/>
      <c r="N572" s="182"/>
      <c r="O572" s="182"/>
      <c r="P572" s="182"/>
      <c r="Q572" s="192"/>
    </row>
    <row r="573" spans="4:17" ht="18" customHeight="1" x14ac:dyDescent="0.25">
      <c r="D573">
        <f t="shared" si="8"/>
        <v>0</v>
      </c>
      <c r="E573" s="191"/>
      <c r="F573" s="191"/>
      <c r="G573" s="176"/>
      <c r="H573" s="177"/>
      <c r="I573" s="176"/>
      <c r="J573" s="176"/>
      <c r="K573" s="177"/>
      <c r="L573" s="178"/>
      <c r="M573" s="177"/>
      <c r="N573" s="182"/>
      <c r="O573" s="182"/>
      <c r="P573" s="182"/>
      <c r="Q573" s="192"/>
    </row>
    <row r="574" spans="4:17" ht="18" customHeight="1" x14ac:dyDescent="0.25">
      <c r="D574">
        <f t="shared" si="8"/>
        <v>0</v>
      </c>
      <c r="E574" s="191"/>
      <c r="F574" s="191"/>
      <c r="G574" s="176"/>
      <c r="H574" s="177"/>
      <c r="I574" s="176"/>
      <c r="J574" s="176"/>
      <c r="K574" s="177"/>
      <c r="L574" s="178"/>
      <c r="M574" s="177"/>
      <c r="N574" s="182"/>
      <c r="O574" s="182"/>
      <c r="P574" s="182"/>
      <c r="Q574" s="192"/>
    </row>
    <row r="575" spans="4:17" ht="18" customHeight="1" x14ac:dyDescent="0.25">
      <c r="D575">
        <f t="shared" si="8"/>
        <v>0</v>
      </c>
      <c r="E575" s="191"/>
      <c r="F575" s="191"/>
      <c r="G575" s="176"/>
      <c r="H575" s="177"/>
      <c r="I575" s="176"/>
      <c r="J575" s="176"/>
      <c r="K575" s="177"/>
      <c r="L575" s="178"/>
      <c r="M575" s="177"/>
      <c r="N575" s="182"/>
      <c r="O575" s="182"/>
      <c r="P575" s="182"/>
      <c r="Q575" s="192"/>
    </row>
    <row r="576" spans="4:17" ht="18" customHeight="1" x14ac:dyDescent="0.25">
      <c r="D576">
        <f t="shared" si="8"/>
        <v>0</v>
      </c>
      <c r="E576" s="191"/>
      <c r="F576" s="191"/>
      <c r="G576" s="176"/>
      <c r="H576" s="177"/>
      <c r="I576" s="176"/>
      <c r="J576" s="176"/>
      <c r="K576" s="177"/>
      <c r="L576" s="178"/>
      <c r="M576" s="177"/>
      <c r="N576" s="182"/>
      <c r="O576" s="182"/>
      <c r="P576" s="182"/>
      <c r="Q576" s="192"/>
    </row>
    <row r="577" spans="4:17" ht="18" customHeight="1" x14ac:dyDescent="0.25">
      <c r="D577">
        <f t="shared" si="8"/>
        <v>0</v>
      </c>
      <c r="E577" s="191"/>
      <c r="F577" s="191"/>
      <c r="G577" s="176"/>
      <c r="H577" s="177"/>
      <c r="I577" s="176"/>
      <c r="J577" s="176"/>
      <c r="K577" s="177"/>
      <c r="L577" s="178"/>
      <c r="M577" s="177"/>
      <c r="N577" s="182"/>
      <c r="O577" s="182"/>
      <c r="P577" s="182"/>
      <c r="Q577" s="192"/>
    </row>
    <row r="578" spans="4:17" ht="18" customHeight="1" x14ac:dyDescent="0.25">
      <c r="D578">
        <f t="shared" si="8"/>
        <v>0</v>
      </c>
      <c r="E578" s="191"/>
      <c r="F578" s="191"/>
      <c r="G578" s="176"/>
      <c r="H578" s="177"/>
      <c r="I578" s="176"/>
      <c r="J578" s="176"/>
      <c r="K578" s="177"/>
      <c r="L578" s="178"/>
      <c r="M578" s="177"/>
      <c r="N578" s="182"/>
      <c r="O578" s="182"/>
      <c r="P578" s="182"/>
      <c r="Q578" s="192"/>
    </row>
    <row r="579" spans="4:17" ht="18" customHeight="1" x14ac:dyDescent="0.25">
      <c r="D579">
        <f t="shared" si="8"/>
        <v>0</v>
      </c>
      <c r="E579" s="191"/>
      <c r="F579" s="191"/>
      <c r="G579" s="176"/>
      <c r="H579" s="177"/>
      <c r="I579" s="176"/>
      <c r="J579" s="176"/>
      <c r="K579" s="177"/>
      <c r="L579" s="178"/>
      <c r="M579" s="177"/>
      <c r="N579" s="182"/>
      <c r="O579" s="182"/>
      <c r="P579" s="182"/>
      <c r="Q579" s="192"/>
    </row>
    <row r="580" spans="4:17" ht="18" customHeight="1" x14ac:dyDescent="0.25">
      <c r="D580">
        <f t="shared" si="8"/>
        <v>0</v>
      </c>
      <c r="E580" s="191"/>
      <c r="F580" s="191"/>
      <c r="G580" s="176"/>
      <c r="H580" s="177"/>
      <c r="I580" s="176"/>
      <c r="J580" s="176"/>
      <c r="K580" s="177"/>
      <c r="L580" s="178"/>
      <c r="M580" s="177"/>
      <c r="N580" s="182"/>
      <c r="O580" s="182"/>
      <c r="P580" s="182"/>
      <c r="Q580" s="192"/>
    </row>
    <row r="581" spans="4:17" ht="18" customHeight="1" x14ac:dyDescent="0.25">
      <c r="D581">
        <f t="shared" si="8"/>
        <v>0</v>
      </c>
      <c r="E581" s="191"/>
      <c r="F581" s="191"/>
      <c r="G581" s="176"/>
      <c r="H581" s="177"/>
      <c r="I581" s="176"/>
      <c r="J581" s="176"/>
      <c r="K581" s="177"/>
      <c r="L581" s="178"/>
      <c r="M581" s="177"/>
      <c r="N581" s="182"/>
      <c r="O581" s="182"/>
      <c r="P581" s="182"/>
      <c r="Q581" s="192"/>
    </row>
    <row r="582" spans="4:17" ht="18" customHeight="1" x14ac:dyDescent="0.25">
      <c r="D582">
        <f t="shared" ref="D582:D645" si="9">IF(E582&gt;=1,(IF(LEN(I582)&gt;=2,(IF(LEN(K582)&gt;=1,(IF(M582&gt;=18,1,0)),0)),0)),0)</f>
        <v>0</v>
      </c>
      <c r="E582" s="191"/>
      <c r="F582" s="191"/>
      <c r="G582" s="176"/>
      <c r="H582" s="177"/>
      <c r="I582" s="176"/>
      <c r="J582" s="176"/>
      <c r="K582" s="177"/>
      <c r="L582" s="178"/>
      <c r="M582" s="177"/>
      <c r="N582" s="182"/>
      <c r="O582" s="182"/>
      <c r="P582" s="182"/>
      <c r="Q582" s="192"/>
    </row>
    <row r="583" spans="4:17" ht="18" customHeight="1" x14ac:dyDescent="0.25">
      <c r="D583">
        <f t="shared" si="9"/>
        <v>0</v>
      </c>
      <c r="E583" s="191"/>
      <c r="F583" s="191"/>
      <c r="G583" s="176"/>
      <c r="H583" s="177"/>
      <c r="I583" s="176"/>
      <c r="J583" s="176"/>
      <c r="K583" s="177"/>
      <c r="L583" s="178"/>
      <c r="M583" s="177"/>
      <c r="N583" s="182"/>
      <c r="O583" s="182"/>
      <c r="P583" s="182"/>
      <c r="Q583" s="192"/>
    </row>
    <row r="584" spans="4:17" ht="18" customHeight="1" x14ac:dyDescent="0.25">
      <c r="D584">
        <f t="shared" si="9"/>
        <v>0</v>
      </c>
      <c r="E584" s="191"/>
      <c r="F584" s="191"/>
      <c r="G584" s="176"/>
      <c r="H584" s="177"/>
      <c r="I584" s="176"/>
      <c r="J584" s="176"/>
      <c r="K584" s="177"/>
      <c r="L584" s="178"/>
      <c r="M584" s="177"/>
      <c r="N584" s="182"/>
      <c r="O584" s="182"/>
      <c r="P584" s="182"/>
      <c r="Q584" s="192"/>
    </row>
    <row r="585" spans="4:17" ht="18" customHeight="1" x14ac:dyDescent="0.25">
      <c r="D585">
        <f t="shared" si="9"/>
        <v>0</v>
      </c>
      <c r="E585" s="191"/>
      <c r="F585" s="191"/>
      <c r="G585" s="176"/>
      <c r="H585" s="177"/>
      <c r="I585" s="176"/>
      <c r="J585" s="176"/>
      <c r="K585" s="177"/>
      <c r="L585" s="178"/>
      <c r="M585" s="177"/>
      <c r="N585" s="182"/>
      <c r="O585" s="182"/>
      <c r="P585" s="182"/>
      <c r="Q585" s="192"/>
    </row>
    <row r="586" spans="4:17" ht="18" customHeight="1" x14ac:dyDescent="0.25">
      <c r="D586">
        <f t="shared" si="9"/>
        <v>0</v>
      </c>
      <c r="E586" s="191"/>
      <c r="F586" s="191"/>
      <c r="G586" s="176"/>
      <c r="H586" s="177"/>
      <c r="I586" s="176"/>
      <c r="J586" s="176"/>
      <c r="K586" s="177"/>
      <c r="L586" s="178"/>
      <c r="M586" s="177"/>
      <c r="N586" s="182"/>
      <c r="O586" s="182"/>
      <c r="P586" s="182"/>
      <c r="Q586" s="192"/>
    </row>
    <row r="587" spans="4:17" ht="18" customHeight="1" x14ac:dyDescent="0.25">
      <c r="D587">
        <f t="shared" si="9"/>
        <v>0</v>
      </c>
      <c r="E587" s="191"/>
      <c r="F587" s="191"/>
      <c r="G587" s="176"/>
      <c r="H587" s="177"/>
      <c r="I587" s="176"/>
      <c r="J587" s="176"/>
      <c r="K587" s="177"/>
      <c r="L587" s="178"/>
      <c r="M587" s="177"/>
      <c r="N587" s="182"/>
      <c r="O587" s="182"/>
      <c r="P587" s="182"/>
      <c r="Q587" s="192"/>
    </row>
    <row r="588" spans="4:17" ht="18" customHeight="1" x14ac:dyDescent="0.25">
      <c r="D588">
        <f t="shared" si="9"/>
        <v>0</v>
      </c>
      <c r="E588" s="191"/>
      <c r="F588" s="191"/>
      <c r="G588" s="176"/>
      <c r="H588" s="177"/>
      <c r="I588" s="176"/>
      <c r="J588" s="176"/>
      <c r="K588" s="177"/>
      <c r="L588" s="178"/>
      <c r="M588" s="177"/>
      <c r="N588" s="182"/>
      <c r="O588" s="182"/>
      <c r="P588" s="182"/>
      <c r="Q588" s="192"/>
    </row>
    <row r="589" spans="4:17" ht="18" customHeight="1" x14ac:dyDescent="0.25">
      <c r="D589">
        <f t="shared" si="9"/>
        <v>0</v>
      </c>
      <c r="E589" s="191"/>
      <c r="F589" s="191"/>
      <c r="G589" s="176"/>
      <c r="H589" s="177"/>
      <c r="I589" s="176"/>
      <c r="J589" s="176"/>
      <c r="K589" s="177"/>
      <c r="L589" s="178"/>
      <c r="M589" s="177"/>
      <c r="N589" s="182"/>
      <c r="O589" s="182"/>
      <c r="P589" s="182"/>
      <c r="Q589" s="192"/>
    </row>
    <row r="590" spans="4:17" ht="18" customHeight="1" x14ac:dyDescent="0.25">
      <c r="D590">
        <f t="shared" si="9"/>
        <v>0</v>
      </c>
      <c r="E590" s="191"/>
      <c r="F590" s="191"/>
      <c r="G590" s="176"/>
      <c r="H590" s="177"/>
      <c r="I590" s="176"/>
      <c r="J590" s="176"/>
      <c r="K590" s="177"/>
      <c r="L590" s="178"/>
      <c r="M590" s="177"/>
      <c r="N590" s="182"/>
      <c r="O590" s="182"/>
      <c r="P590" s="182"/>
      <c r="Q590" s="192"/>
    </row>
    <row r="591" spans="4:17" ht="18" customHeight="1" x14ac:dyDescent="0.25">
      <c r="D591">
        <f t="shared" si="9"/>
        <v>0</v>
      </c>
      <c r="E591" s="191"/>
      <c r="F591" s="191"/>
      <c r="G591" s="176"/>
      <c r="H591" s="177"/>
      <c r="I591" s="176"/>
      <c r="J591" s="176"/>
      <c r="K591" s="177"/>
      <c r="L591" s="178"/>
      <c r="M591" s="177"/>
      <c r="N591" s="182"/>
      <c r="O591" s="182"/>
      <c r="P591" s="182"/>
      <c r="Q591" s="192"/>
    </row>
    <row r="592" spans="4:17" ht="18" customHeight="1" x14ac:dyDescent="0.25">
      <c r="D592">
        <f t="shared" si="9"/>
        <v>0</v>
      </c>
      <c r="E592" s="191"/>
      <c r="F592" s="191"/>
      <c r="G592" s="176"/>
      <c r="H592" s="177"/>
      <c r="I592" s="176"/>
      <c r="J592" s="176"/>
      <c r="K592" s="177"/>
      <c r="L592" s="178"/>
      <c r="M592" s="177"/>
      <c r="N592" s="182"/>
      <c r="O592" s="182"/>
      <c r="P592" s="182"/>
      <c r="Q592" s="192"/>
    </row>
    <row r="593" spans="4:17" ht="18" customHeight="1" x14ac:dyDescent="0.25">
      <c r="D593">
        <f t="shared" si="9"/>
        <v>0</v>
      </c>
      <c r="E593" s="191"/>
      <c r="F593" s="191"/>
      <c r="G593" s="176"/>
      <c r="H593" s="177"/>
      <c r="I593" s="176"/>
      <c r="J593" s="176"/>
      <c r="K593" s="177"/>
      <c r="L593" s="178"/>
      <c r="M593" s="177"/>
      <c r="N593" s="182"/>
      <c r="O593" s="182"/>
      <c r="P593" s="182"/>
      <c r="Q593" s="192"/>
    </row>
    <row r="594" spans="4:17" ht="18" customHeight="1" x14ac:dyDescent="0.25">
      <c r="D594">
        <f t="shared" si="9"/>
        <v>0</v>
      </c>
      <c r="E594" s="191"/>
      <c r="F594" s="191"/>
      <c r="G594" s="176"/>
      <c r="H594" s="177"/>
      <c r="I594" s="176"/>
      <c r="J594" s="176"/>
      <c r="K594" s="177"/>
      <c r="L594" s="178"/>
      <c r="M594" s="177"/>
      <c r="N594" s="182"/>
      <c r="O594" s="182"/>
      <c r="P594" s="182"/>
      <c r="Q594" s="192"/>
    </row>
    <row r="595" spans="4:17" ht="18" customHeight="1" x14ac:dyDescent="0.25">
      <c r="D595">
        <f t="shared" si="9"/>
        <v>0</v>
      </c>
      <c r="E595" s="191"/>
      <c r="F595" s="191"/>
      <c r="G595" s="176"/>
      <c r="H595" s="177"/>
      <c r="I595" s="176"/>
      <c r="J595" s="176"/>
      <c r="K595" s="177"/>
      <c r="L595" s="178"/>
      <c r="M595" s="177"/>
      <c r="N595" s="182"/>
      <c r="O595" s="182"/>
      <c r="P595" s="182"/>
      <c r="Q595" s="192"/>
    </row>
    <row r="596" spans="4:17" ht="18" customHeight="1" x14ac:dyDescent="0.25">
      <c r="D596">
        <f t="shared" si="9"/>
        <v>0</v>
      </c>
      <c r="E596" s="191"/>
      <c r="F596" s="191"/>
      <c r="G596" s="176"/>
      <c r="H596" s="177"/>
      <c r="I596" s="176"/>
      <c r="J596" s="176"/>
      <c r="K596" s="177"/>
      <c r="L596" s="178"/>
      <c r="M596" s="177"/>
      <c r="N596" s="182"/>
      <c r="O596" s="182"/>
      <c r="P596" s="182"/>
      <c r="Q596" s="192"/>
    </row>
    <row r="597" spans="4:17" ht="18" customHeight="1" x14ac:dyDescent="0.25">
      <c r="D597">
        <f t="shared" si="9"/>
        <v>0</v>
      </c>
      <c r="E597" s="191"/>
      <c r="F597" s="191"/>
      <c r="G597" s="176"/>
      <c r="H597" s="177"/>
      <c r="I597" s="176"/>
      <c r="J597" s="176"/>
      <c r="K597" s="177"/>
      <c r="L597" s="178"/>
      <c r="M597" s="177"/>
      <c r="N597" s="182"/>
      <c r="O597" s="182"/>
      <c r="P597" s="182"/>
      <c r="Q597" s="192"/>
    </row>
    <row r="598" spans="4:17" ht="18" customHeight="1" x14ac:dyDescent="0.25">
      <c r="D598">
        <f t="shared" si="9"/>
        <v>0</v>
      </c>
      <c r="E598" s="191"/>
      <c r="F598" s="191"/>
      <c r="G598" s="176"/>
      <c r="H598" s="177"/>
      <c r="I598" s="176"/>
      <c r="J598" s="176"/>
      <c r="K598" s="177"/>
      <c r="L598" s="178"/>
      <c r="M598" s="177"/>
      <c r="N598" s="182"/>
      <c r="O598" s="182"/>
      <c r="P598" s="182"/>
      <c r="Q598" s="192"/>
    </row>
    <row r="599" spans="4:17" ht="18" customHeight="1" x14ac:dyDescent="0.25">
      <c r="D599">
        <f t="shared" si="9"/>
        <v>0</v>
      </c>
      <c r="E599" s="191"/>
      <c r="F599" s="191"/>
      <c r="G599" s="176"/>
      <c r="H599" s="177"/>
      <c r="I599" s="176"/>
      <c r="J599" s="176"/>
      <c r="K599" s="177"/>
      <c r="L599" s="178"/>
      <c r="M599" s="177"/>
      <c r="N599" s="182"/>
      <c r="O599" s="182"/>
      <c r="P599" s="182"/>
      <c r="Q599" s="192"/>
    </row>
    <row r="600" spans="4:17" ht="18" customHeight="1" x14ac:dyDescent="0.25">
      <c r="D600">
        <f t="shared" si="9"/>
        <v>0</v>
      </c>
      <c r="E600" s="191"/>
      <c r="F600" s="191"/>
      <c r="G600" s="176"/>
      <c r="H600" s="177"/>
      <c r="I600" s="176"/>
      <c r="J600" s="176"/>
      <c r="K600" s="177"/>
      <c r="L600" s="178"/>
      <c r="M600" s="177"/>
      <c r="N600" s="182"/>
      <c r="O600" s="182"/>
      <c r="P600" s="182"/>
      <c r="Q600" s="192"/>
    </row>
    <row r="601" spans="4:17" ht="18" customHeight="1" x14ac:dyDescent="0.25">
      <c r="D601">
        <f t="shared" si="9"/>
        <v>0</v>
      </c>
      <c r="E601" s="191"/>
      <c r="F601" s="191"/>
      <c r="G601" s="176"/>
      <c r="H601" s="177"/>
      <c r="I601" s="176"/>
      <c r="J601" s="176"/>
      <c r="K601" s="177"/>
      <c r="L601" s="178"/>
      <c r="M601" s="177"/>
      <c r="N601" s="182"/>
      <c r="O601" s="182"/>
      <c r="P601" s="182"/>
      <c r="Q601" s="192"/>
    </row>
    <row r="602" spans="4:17" ht="18" customHeight="1" x14ac:dyDescent="0.25">
      <c r="D602">
        <f t="shared" si="9"/>
        <v>0</v>
      </c>
      <c r="E602" s="191"/>
      <c r="F602" s="191"/>
      <c r="G602" s="176"/>
      <c r="H602" s="177"/>
      <c r="I602" s="176"/>
      <c r="J602" s="176"/>
      <c r="K602" s="177"/>
      <c r="L602" s="178"/>
      <c r="M602" s="177"/>
      <c r="N602" s="182"/>
      <c r="O602" s="182"/>
      <c r="P602" s="182"/>
      <c r="Q602" s="192"/>
    </row>
    <row r="603" spans="4:17" ht="18" customHeight="1" x14ac:dyDescent="0.25">
      <c r="D603">
        <f t="shared" si="9"/>
        <v>0</v>
      </c>
      <c r="E603" s="191"/>
      <c r="F603" s="191"/>
      <c r="G603" s="176"/>
      <c r="H603" s="177"/>
      <c r="I603" s="176"/>
      <c r="J603" s="176"/>
      <c r="K603" s="177"/>
      <c r="L603" s="178"/>
      <c r="M603" s="177"/>
      <c r="N603" s="182"/>
      <c r="O603" s="182"/>
      <c r="P603" s="182"/>
      <c r="Q603" s="192"/>
    </row>
    <row r="604" spans="4:17" ht="18" customHeight="1" x14ac:dyDescent="0.25">
      <c r="D604">
        <f t="shared" si="9"/>
        <v>0</v>
      </c>
      <c r="E604" s="191"/>
      <c r="F604" s="191"/>
      <c r="G604" s="176"/>
      <c r="H604" s="177"/>
      <c r="I604" s="176"/>
      <c r="J604" s="176"/>
      <c r="K604" s="177"/>
      <c r="L604" s="178"/>
      <c r="M604" s="177"/>
      <c r="N604" s="182"/>
      <c r="O604" s="182"/>
      <c r="P604" s="182"/>
      <c r="Q604" s="192"/>
    </row>
    <row r="605" spans="4:17" ht="18" customHeight="1" x14ac:dyDescent="0.25">
      <c r="D605">
        <f t="shared" si="9"/>
        <v>0</v>
      </c>
      <c r="E605" s="191"/>
      <c r="F605" s="191"/>
      <c r="G605" s="176"/>
      <c r="H605" s="177"/>
      <c r="I605" s="176"/>
      <c r="J605" s="176"/>
      <c r="K605" s="177"/>
      <c r="L605" s="178"/>
      <c r="M605" s="177"/>
      <c r="N605" s="182"/>
      <c r="O605" s="182"/>
      <c r="P605" s="182"/>
      <c r="Q605" s="192"/>
    </row>
    <row r="606" spans="4:17" ht="18" customHeight="1" x14ac:dyDescent="0.25">
      <c r="D606">
        <f t="shared" si="9"/>
        <v>0</v>
      </c>
      <c r="E606" s="191"/>
      <c r="F606" s="191"/>
      <c r="G606" s="176"/>
      <c r="H606" s="177"/>
      <c r="I606" s="176"/>
      <c r="J606" s="176"/>
      <c r="K606" s="177"/>
      <c r="L606" s="178"/>
      <c r="M606" s="177"/>
      <c r="N606" s="182"/>
      <c r="O606" s="182"/>
      <c r="P606" s="182"/>
      <c r="Q606" s="192"/>
    </row>
    <row r="607" spans="4:17" ht="18" customHeight="1" x14ac:dyDescent="0.25">
      <c r="D607">
        <f t="shared" si="9"/>
        <v>0</v>
      </c>
      <c r="E607" s="191"/>
      <c r="F607" s="191"/>
      <c r="G607" s="176"/>
      <c r="H607" s="177"/>
      <c r="I607" s="176"/>
      <c r="J607" s="176"/>
      <c r="K607" s="177"/>
      <c r="L607" s="178"/>
      <c r="M607" s="177"/>
      <c r="N607" s="182"/>
      <c r="O607" s="182"/>
      <c r="P607" s="182"/>
      <c r="Q607" s="192"/>
    </row>
    <row r="608" spans="4:17" ht="18" customHeight="1" x14ac:dyDescent="0.25">
      <c r="D608">
        <f t="shared" si="9"/>
        <v>0</v>
      </c>
      <c r="E608" s="191"/>
      <c r="F608" s="191"/>
      <c r="G608" s="176"/>
      <c r="H608" s="177"/>
      <c r="I608" s="176"/>
      <c r="J608" s="176"/>
      <c r="K608" s="177"/>
      <c r="L608" s="178"/>
      <c r="M608" s="177"/>
      <c r="N608" s="182"/>
      <c r="O608" s="182"/>
      <c r="P608" s="182"/>
      <c r="Q608" s="192"/>
    </row>
    <row r="609" spans="4:17" ht="18" customHeight="1" x14ac:dyDescent="0.25">
      <c r="D609">
        <f t="shared" si="9"/>
        <v>0</v>
      </c>
      <c r="E609" s="191"/>
      <c r="F609" s="191"/>
      <c r="G609" s="176"/>
      <c r="H609" s="177"/>
      <c r="I609" s="176"/>
      <c r="J609" s="176"/>
      <c r="K609" s="177"/>
      <c r="L609" s="178"/>
      <c r="M609" s="177"/>
      <c r="N609" s="182"/>
      <c r="O609" s="182"/>
      <c r="P609" s="182"/>
      <c r="Q609" s="192"/>
    </row>
    <row r="610" spans="4:17" ht="18" customHeight="1" x14ac:dyDescent="0.25">
      <c r="D610">
        <f t="shared" si="9"/>
        <v>0</v>
      </c>
      <c r="E610" s="191"/>
      <c r="F610" s="191"/>
      <c r="G610" s="176"/>
      <c r="H610" s="177"/>
      <c r="I610" s="176"/>
      <c r="J610" s="176"/>
      <c r="K610" s="177"/>
      <c r="L610" s="178"/>
      <c r="M610" s="177"/>
      <c r="N610" s="182"/>
      <c r="O610" s="182"/>
      <c r="P610" s="182"/>
      <c r="Q610" s="192"/>
    </row>
    <row r="611" spans="4:17" ht="18" customHeight="1" x14ac:dyDescent="0.25">
      <c r="D611">
        <f t="shared" si="9"/>
        <v>0</v>
      </c>
      <c r="E611" s="191"/>
      <c r="F611" s="191"/>
      <c r="G611" s="176"/>
      <c r="H611" s="177"/>
      <c r="I611" s="176"/>
      <c r="J611" s="176"/>
      <c r="K611" s="177"/>
      <c r="L611" s="178"/>
      <c r="M611" s="177"/>
      <c r="N611" s="182"/>
      <c r="O611" s="182"/>
      <c r="P611" s="182"/>
      <c r="Q611" s="192"/>
    </row>
    <row r="612" spans="4:17" ht="18" customHeight="1" x14ac:dyDescent="0.25">
      <c r="D612">
        <f t="shared" si="9"/>
        <v>0</v>
      </c>
      <c r="E612" s="191"/>
      <c r="F612" s="191"/>
      <c r="G612" s="176"/>
      <c r="H612" s="177"/>
      <c r="I612" s="176"/>
      <c r="J612" s="176"/>
      <c r="K612" s="177"/>
      <c r="L612" s="178"/>
      <c r="M612" s="177"/>
      <c r="N612" s="182"/>
      <c r="O612" s="182"/>
      <c r="P612" s="182"/>
      <c r="Q612" s="192"/>
    </row>
    <row r="613" spans="4:17" ht="18" customHeight="1" x14ac:dyDescent="0.25">
      <c r="D613">
        <f t="shared" si="9"/>
        <v>0</v>
      </c>
      <c r="E613" s="191"/>
      <c r="F613" s="191"/>
      <c r="G613" s="176"/>
      <c r="H613" s="177"/>
      <c r="I613" s="176"/>
      <c r="J613" s="176"/>
      <c r="K613" s="177"/>
      <c r="L613" s="178"/>
      <c r="M613" s="177"/>
      <c r="N613" s="182"/>
      <c r="O613" s="182"/>
      <c r="P613" s="182"/>
      <c r="Q613" s="192"/>
    </row>
    <row r="614" spans="4:17" ht="18" customHeight="1" x14ac:dyDescent="0.25">
      <c r="D614">
        <f t="shared" si="9"/>
        <v>0</v>
      </c>
      <c r="E614" s="191"/>
      <c r="F614" s="191"/>
      <c r="G614" s="176"/>
      <c r="H614" s="177"/>
      <c r="I614" s="176"/>
      <c r="J614" s="176"/>
      <c r="K614" s="177"/>
      <c r="L614" s="178"/>
      <c r="M614" s="177"/>
      <c r="N614" s="182"/>
      <c r="O614" s="182"/>
      <c r="P614" s="182"/>
      <c r="Q614" s="192"/>
    </row>
    <row r="615" spans="4:17" ht="18" customHeight="1" x14ac:dyDescent="0.25">
      <c r="D615">
        <f t="shared" si="9"/>
        <v>0</v>
      </c>
      <c r="E615" s="191"/>
      <c r="F615" s="191"/>
      <c r="G615" s="176"/>
      <c r="H615" s="177"/>
      <c r="I615" s="176"/>
      <c r="J615" s="176"/>
      <c r="K615" s="177"/>
      <c r="L615" s="178"/>
      <c r="M615" s="177"/>
      <c r="N615" s="182"/>
      <c r="O615" s="182"/>
      <c r="P615" s="182"/>
      <c r="Q615" s="192"/>
    </row>
    <row r="616" spans="4:17" ht="18" customHeight="1" x14ac:dyDescent="0.25">
      <c r="D616">
        <f t="shared" si="9"/>
        <v>0</v>
      </c>
      <c r="E616" s="191"/>
      <c r="F616" s="191"/>
      <c r="G616" s="176"/>
      <c r="H616" s="177"/>
      <c r="I616" s="176"/>
      <c r="J616" s="176"/>
      <c r="K616" s="177"/>
      <c r="L616" s="178"/>
      <c r="M616" s="177"/>
      <c r="N616" s="182"/>
      <c r="O616" s="182"/>
      <c r="P616" s="182"/>
      <c r="Q616" s="192"/>
    </row>
    <row r="617" spans="4:17" ht="18" customHeight="1" x14ac:dyDescent="0.25">
      <c r="D617">
        <f t="shared" si="9"/>
        <v>0</v>
      </c>
      <c r="E617" s="191"/>
      <c r="F617" s="191"/>
      <c r="G617" s="176"/>
      <c r="H617" s="177"/>
      <c r="I617" s="176"/>
      <c r="J617" s="176"/>
      <c r="K617" s="177"/>
      <c r="L617" s="178"/>
      <c r="M617" s="177"/>
      <c r="N617" s="182"/>
      <c r="O617" s="182"/>
      <c r="P617" s="182"/>
      <c r="Q617" s="192"/>
    </row>
    <row r="618" spans="4:17" ht="18" customHeight="1" x14ac:dyDescent="0.25">
      <c r="D618">
        <f t="shared" si="9"/>
        <v>0</v>
      </c>
      <c r="E618" s="191"/>
      <c r="F618" s="191"/>
      <c r="G618" s="176"/>
      <c r="H618" s="177"/>
      <c r="I618" s="176"/>
      <c r="J618" s="176"/>
      <c r="K618" s="177"/>
      <c r="L618" s="178"/>
      <c r="M618" s="177"/>
      <c r="N618" s="182"/>
      <c r="O618" s="182"/>
      <c r="P618" s="182"/>
      <c r="Q618" s="192"/>
    </row>
    <row r="619" spans="4:17" ht="18" customHeight="1" x14ac:dyDescent="0.25">
      <c r="D619">
        <f t="shared" si="9"/>
        <v>0</v>
      </c>
      <c r="E619" s="191"/>
      <c r="F619" s="191"/>
      <c r="G619" s="176"/>
      <c r="H619" s="177"/>
      <c r="I619" s="176"/>
      <c r="J619" s="176"/>
      <c r="K619" s="177"/>
      <c r="L619" s="178"/>
      <c r="M619" s="177"/>
      <c r="N619" s="182"/>
      <c r="O619" s="182"/>
      <c r="P619" s="182"/>
      <c r="Q619" s="192"/>
    </row>
    <row r="620" spans="4:17" ht="18" customHeight="1" x14ac:dyDescent="0.25">
      <c r="D620">
        <f t="shared" si="9"/>
        <v>0</v>
      </c>
      <c r="E620" s="191"/>
      <c r="F620" s="191"/>
      <c r="G620" s="176"/>
      <c r="H620" s="177"/>
      <c r="I620" s="176"/>
      <c r="J620" s="176"/>
      <c r="K620" s="177"/>
      <c r="L620" s="178"/>
      <c r="M620" s="177"/>
      <c r="N620" s="182"/>
      <c r="O620" s="182"/>
      <c r="P620" s="182"/>
      <c r="Q620" s="192"/>
    </row>
    <row r="621" spans="4:17" ht="18" customHeight="1" x14ac:dyDescent="0.25">
      <c r="D621">
        <f t="shared" si="9"/>
        <v>0</v>
      </c>
      <c r="E621" s="191"/>
      <c r="F621" s="191"/>
      <c r="G621" s="176"/>
      <c r="H621" s="177"/>
      <c r="I621" s="176"/>
      <c r="J621" s="176"/>
      <c r="K621" s="177"/>
      <c r="L621" s="178"/>
      <c r="M621" s="177"/>
      <c r="N621" s="182"/>
      <c r="O621" s="182"/>
      <c r="P621" s="182"/>
      <c r="Q621" s="192"/>
    </row>
    <row r="622" spans="4:17" ht="18" customHeight="1" x14ac:dyDescent="0.25">
      <c r="D622">
        <f t="shared" si="9"/>
        <v>0</v>
      </c>
      <c r="E622" s="191"/>
      <c r="F622" s="191"/>
      <c r="G622" s="176"/>
      <c r="H622" s="177"/>
      <c r="I622" s="176"/>
      <c r="J622" s="176"/>
      <c r="K622" s="177"/>
      <c r="L622" s="178"/>
      <c r="M622" s="177"/>
      <c r="N622" s="182"/>
      <c r="O622" s="182"/>
      <c r="P622" s="182"/>
      <c r="Q622" s="192"/>
    </row>
    <row r="623" spans="4:17" ht="18" customHeight="1" x14ac:dyDescent="0.25">
      <c r="D623">
        <f t="shared" si="9"/>
        <v>0</v>
      </c>
      <c r="E623" s="191"/>
      <c r="F623" s="191"/>
      <c r="G623" s="176"/>
      <c r="H623" s="177"/>
      <c r="I623" s="176"/>
      <c r="J623" s="176"/>
      <c r="K623" s="177"/>
      <c r="L623" s="178"/>
      <c r="M623" s="177"/>
      <c r="N623" s="182"/>
      <c r="O623" s="182"/>
      <c r="P623" s="182"/>
      <c r="Q623" s="192"/>
    </row>
    <row r="624" spans="4:17" ht="18" customHeight="1" x14ac:dyDescent="0.25">
      <c r="D624">
        <f t="shared" si="9"/>
        <v>0</v>
      </c>
      <c r="E624" s="191"/>
      <c r="F624" s="191"/>
      <c r="G624" s="176"/>
      <c r="H624" s="177"/>
      <c r="I624" s="176"/>
      <c r="J624" s="176"/>
      <c r="K624" s="177"/>
      <c r="L624" s="178"/>
      <c r="M624" s="177"/>
      <c r="N624" s="182"/>
      <c r="O624" s="182"/>
      <c r="P624" s="182"/>
      <c r="Q624" s="192"/>
    </row>
    <row r="625" spans="4:17" ht="18" customHeight="1" x14ac:dyDescent="0.25">
      <c r="D625">
        <f t="shared" si="9"/>
        <v>0</v>
      </c>
      <c r="E625" s="191"/>
      <c r="F625" s="191"/>
      <c r="G625" s="176"/>
      <c r="H625" s="177"/>
      <c r="I625" s="176"/>
      <c r="J625" s="176"/>
      <c r="K625" s="177"/>
      <c r="L625" s="178"/>
      <c r="M625" s="177"/>
      <c r="N625" s="182"/>
      <c r="O625" s="182"/>
      <c r="P625" s="182"/>
      <c r="Q625" s="192"/>
    </row>
    <row r="626" spans="4:17" ht="18" customHeight="1" x14ac:dyDescent="0.25">
      <c r="D626">
        <f t="shared" si="9"/>
        <v>0</v>
      </c>
      <c r="E626" s="191"/>
      <c r="F626" s="191"/>
      <c r="G626" s="176"/>
      <c r="H626" s="177"/>
      <c r="I626" s="176"/>
      <c r="J626" s="176"/>
      <c r="K626" s="177"/>
      <c r="L626" s="178"/>
      <c r="M626" s="177"/>
      <c r="N626" s="182"/>
      <c r="O626" s="182"/>
      <c r="P626" s="182"/>
      <c r="Q626" s="192"/>
    </row>
    <row r="627" spans="4:17" ht="18" customHeight="1" x14ac:dyDescent="0.25">
      <c r="D627">
        <f t="shared" si="9"/>
        <v>0</v>
      </c>
      <c r="E627" s="191"/>
      <c r="F627" s="191"/>
      <c r="G627" s="176"/>
      <c r="H627" s="177"/>
      <c r="I627" s="176"/>
      <c r="J627" s="176"/>
      <c r="K627" s="177"/>
      <c r="L627" s="178"/>
      <c r="M627" s="177"/>
      <c r="N627" s="182"/>
      <c r="O627" s="182"/>
      <c r="P627" s="182"/>
      <c r="Q627" s="192"/>
    </row>
    <row r="628" spans="4:17" ht="18" customHeight="1" x14ac:dyDescent="0.25">
      <c r="D628">
        <f t="shared" si="9"/>
        <v>0</v>
      </c>
      <c r="E628" s="191"/>
      <c r="F628" s="191"/>
      <c r="G628" s="176"/>
      <c r="H628" s="177"/>
      <c r="I628" s="176"/>
      <c r="J628" s="176"/>
      <c r="K628" s="177"/>
      <c r="L628" s="178"/>
      <c r="M628" s="177"/>
      <c r="N628" s="182"/>
      <c r="O628" s="182"/>
      <c r="P628" s="182"/>
      <c r="Q628" s="192"/>
    </row>
    <row r="629" spans="4:17" ht="18" customHeight="1" x14ac:dyDescent="0.25">
      <c r="D629">
        <f t="shared" si="9"/>
        <v>0</v>
      </c>
      <c r="E629" s="191"/>
      <c r="F629" s="191"/>
      <c r="G629" s="176"/>
      <c r="H629" s="177"/>
      <c r="I629" s="176"/>
      <c r="J629" s="176"/>
      <c r="K629" s="177"/>
      <c r="L629" s="178"/>
      <c r="M629" s="177"/>
      <c r="N629" s="182"/>
      <c r="O629" s="182"/>
      <c r="P629" s="182"/>
      <c r="Q629" s="192"/>
    </row>
    <row r="630" spans="4:17" ht="18" customHeight="1" x14ac:dyDescent="0.25">
      <c r="D630">
        <f t="shared" si="9"/>
        <v>0</v>
      </c>
      <c r="E630" s="191"/>
      <c r="F630" s="191"/>
      <c r="G630" s="176"/>
      <c r="H630" s="177"/>
      <c r="I630" s="176"/>
      <c r="J630" s="176"/>
      <c r="K630" s="177"/>
      <c r="L630" s="178"/>
      <c r="M630" s="177"/>
      <c r="N630" s="182"/>
      <c r="O630" s="182"/>
      <c r="P630" s="182"/>
      <c r="Q630" s="192"/>
    </row>
    <row r="631" spans="4:17" ht="18" customHeight="1" x14ac:dyDescent="0.25">
      <c r="D631">
        <f t="shared" si="9"/>
        <v>0</v>
      </c>
      <c r="E631" s="191"/>
      <c r="F631" s="191"/>
      <c r="G631" s="176"/>
      <c r="H631" s="177"/>
      <c r="I631" s="176"/>
      <c r="J631" s="176"/>
      <c r="K631" s="177"/>
      <c r="L631" s="178"/>
      <c r="M631" s="177"/>
      <c r="N631" s="182"/>
      <c r="O631" s="182"/>
      <c r="P631" s="182"/>
      <c r="Q631" s="192"/>
    </row>
    <row r="632" spans="4:17" ht="18" customHeight="1" x14ac:dyDescent="0.25">
      <c r="D632">
        <f t="shared" si="9"/>
        <v>0</v>
      </c>
      <c r="E632" s="191"/>
      <c r="F632" s="191"/>
      <c r="G632" s="176"/>
      <c r="H632" s="177"/>
      <c r="I632" s="176"/>
      <c r="J632" s="176"/>
      <c r="K632" s="177"/>
      <c r="L632" s="178"/>
      <c r="M632" s="177"/>
      <c r="N632" s="182"/>
      <c r="O632" s="182"/>
      <c r="P632" s="182"/>
      <c r="Q632" s="192"/>
    </row>
    <row r="633" spans="4:17" ht="18" customHeight="1" x14ac:dyDescent="0.25">
      <c r="D633">
        <f t="shared" si="9"/>
        <v>0</v>
      </c>
      <c r="E633" s="191"/>
      <c r="F633" s="191"/>
      <c r="G633" s="176"/>
      <c r="H633" s="177"/>
      <c r="I633" s="176"/>
      <c r="J633" s="176"/>
      <c r="K633" s="177"/>
      <c r="L633" s="178"/>
      <c r="M633" s="177"/>
      <c r="N633" s="182"/>
      <c r="O633" s="182"/>
      <c r="P633" s="182"/>
      <c r="Q633" s="192"/>
    </row>
    <row r="634" spans="4:17" ht="18" customHeight="1" x14ac:dyDescent="0.25">
      <c r="D634">
        <f t="shared" si="9"/>
        <v>0</v>
      </c>
      <c r="E634" s="191"/>
      <c r="F634" s="191"/>
      <c r="G634" s="176"/>
      <c r="H634" s="177"/>
      <c r="I634" s="176"/>
      <c r="J634" s="176"/>
      <c r="K634" s="177"/>
      <c r="L634" s="178"/>
      <c r="M634" s="177"/>
      <c r="N634" s="182"/>
      <c r="O634" s="182"/>
      <c r="P634" s="182"/>
      <c r="Q634" s="192"/>
    </row>
    <row r="635" spans="4:17" ht="18" customHeight="1" x14ac:dyDescent="0.25">
      <c r="D635">
        <f t="shared" si="9"/>
        <v>0</v>
      </c>
      <c r="E635" s="191"/>
      <c r="F635" s="191"/>
      <c r="G635" s="176"/>
      <c r="H635" s="177"/>
      <c r="I635" s="176"/>
      <c r="J635" s="176"/>
      <c r="K635" s="177"/>
      <c r="L635" s="178"/>
      <c r="M635" s="177"/>
      <c r="N635" s="182"/>
      <c r="O635" s="182"/>
      <c r="P635" s="182"/>
      <c r="Q635" s="192"/>
    </row>
    <row r="636" spans="4:17" ht="18" customHeight="1" x14ac:dyDescent="0.25">
      <c r="D636">
        <f t="shared" si="9"/>
        <v>0</v>
      </c>
      <c r="E636" s="191"/>
      <c r="F636" s="191"/>
      <c r="G636" s="176"/>
      <c r="H636" s="177"/>
      <c r="I636" s="176"/>
      <c r="J636" s="176"/>
      <c r="K636" s="177"/>
      <c r="L636" s="178"/>
      <c r="M636" s="177"/>
      <c r="N636" s="182"/>
      <c r="O636" s="182"/>
      <c r="P636" s="182"/>
      <c r="Q636" s="192"/>
    </row>
    <row r="637" spans="4:17" ht="18" customHeight="1" x14ac:dyDescent="0.25">
      <c r="D637">
        <f t="shared" si="9"/>
        <v>0</v>
      </c>
      <c r="E637" s="191"/>
      <c r="F637" s="191"/>
      <c r="G637" s="176"/>
      <c r="H637" s="177"/>
      <c r="I637" s="176"/>
      <c r="J637" s="176"/>
      <c r="K637" s="177"/>
      <c r="L637" s="178"/>
      <c r="M637" s="177"/>
      <c r="N637" s="182"/>
      <c r="O637" s="182"/>
      <c r="P637" s="182"/>
      <c r="Q637" s="192"/>
    </row>
    <row r="638" spans="4:17" ht="18" customHeight="1" x14ac:dyDescent="0.25">
      <c r="D638">
        <f t="shared" si="9"/>
        <v>0</v>
      </c>
      <c r="E638" s="191"/>
      <c r="F638" s="191"/>
      <c r="G638" s="176"/>
      <c r="H638" s="177"/>
      <c r="I638" s="176"/>
      <c r="J638" s="176"/>
      <c r="K638" s="177"/>
      <c r="L638" s="178"/>
      <c r="M638" s="177"/>
      <c r="N638" s="182"/>
      <c r="O638" s="182"/>
      <c r="P638" s="182"/>
      <c r="Q638" s="192"/>
    </row>
    <row r="639" spans="4:17" ht="18" customHeight="1" x14ac:dyDescent="0.25">
      <c r="D639">
        <f t="shared" si="9"/>
        <v>0</v>
      </c>
      <c r="E639" s="191"/>
      <c r="F639" s="191"/>
      <c r="G639" s="176"/>
      <c r="H639" s="177"/>
      <c r="I639" s="176"/>
      <c r="J639" s="176"/>
      <c r="K639" s="177"/>
      <c r="L639" s="178"/>
      <c r="M639" s="177"/>
      <c r="N639" s="182"/>
      <c r="O639" s="182"/>
      <c r="P639" s="182"/>
      <c r="Q639" s="192"/>
    </row>
    <row r="640" spans="4:17" ht="18" customHeight="1" x14ac:dyDescent="0.25">
      <c r="D640">
        <f t="shared" si="9"/>
        <v>0</v>
      </c>
      <c r="E640" s="191"/>
      <c r="F640" s="191"/>
      <c r="G640" s="176"/>
      <c r="H640" s="177"/>
      <c r="I640" s="176"/>
      <c r="J640" s="176"/>
      <c r="K640" s="177"/>
      <c r="L640" s="178"/>
      <c r="M640" s="177"/>
      <c r="N640" s="182"/>
      <c r="O640" s="182"/>
      <c r="P640" s="182"/>
      <c r="Q640" s="192"/>
    </row>
    <row r="641" spans="4:17" ht="18" customHeight="1" x14ac:dyDescent="0.25">
      <c r="D641">
        <f t="shared" si="9"/>
        <v>0</v>
      </c>
      <c r="E641" s="191"/>
      <c r="F641" s="191"/>
      <c r="G641" s="176"/>
      <c r="H641" s="177"/>
      <c r="I641" s="176"/>
      <c r="J641" s="176"/>
      <c r="K641" s="177"/>
      <c r="L641" s="178"/>
      <c r="M641" s="177"/>
      <c r="N641" s="182"/>
      <c r="O641" s="182"/>
      <c r="P641" s="182"/>
      <c r="Q641" s="192"/>
    </row>
    <row r="642" spans="4:17" ht="18" customHeight="1" x14ac:dyDescent="0.25">
      <c r="D642">
        <f t="shared" si="9"/>
        <v>0</v>
      </c>
      <c r="E642" s="191"/>
      <c r="F642" s="191"/>
      <c r="G642" s="176"/>
      <c r="H642" s="177"/>
      <c r="I642" s="176"/>
      <c r="J642" s="176"/>
      <c r="K642" s="177"/>
      <c r="L642" s="178"/>
      <c r="M642" s="177"/>
      <c r="N642" s="182"/>
      <c r="O642" s="182"/>
      <c r="P642" s="182"/>
      <c r="Q642" s="192"/>
    </row>
    <row r="643" spans="4:17" ht="18" customHeight="1" x14ac:dyDescent="0.25">
      <c r="D643">
        <f t="shared" si="9"/>
        <v>0</v>
      </c>
      <c r="E643" s="191"/>
      <c r="F643" s="191"/>
      <c r="G643" s="176"/>
      <c r="H643" s="177"/>
      <c r="I643" s="176"/>
      <c r="J643" s="176"/>
      <c r="K643" s="177"/>
      <c r="L643" s="178"/>
      <c r="M643" s="177"/>
      <c r="N643" s="182"/>
      <c r="O643" s="182"/>
      <c r="P643" s="182"/>
      <c r="Q643" s="192"/>
    </row>
    <row r="644" spans="4:17" ht="18" customHeight="1" x14ac:dyDescent="0.25">
      <c r="D644">
        <f t="shared" si="9"/>
        <v>0</v>
      </c>
      <c r="E644" s="191"/>
      <c r="F644" s="191"/>
      <c r="G644" s="176"/>
      <c r="H644" s="177"/>
      <c r="I644" s="176"/>
      <c r="J644" s="176"/>
      <c r="K644" s="177"/>
      <c r="L644" s="178"/>
      <c r="M644" s="177"/>
      <c r="N644" s="182"/>
      <c r="O644" s="182"/>
      <c r="P644" s="182"/>
      <c r="Q644" s="192"/>
    </row>
    <row r="645" spans="4:17" ht="18" customHeight="1" x14ac:dyDescent="0.25">
      <c r="D645">
        <f t="shared" si="9"/>
        <v>0</v>
      </c>
      <c r="E645" s="191"/>
      <c r="F645" s="191"/>
      <c r="G645" s="176"/>
      <c r="H645" s="177"/>
      <c r="I645" s="176"/>
      <c r="J645" s="176"/>
      <c r="K645" s="177"/>
      <c r="L645" s="178"/>
      <c r="M645" s="177"/>
      <c r="N645" s="182"/>
      <c r="O645" s="182"/>
      <c r="P645" s="182"/>
      <c r="Q645" s="192"/>
    </row>
    <row r="646" spans="4:17" ht="18" customHeight="1" x14ac:dyDescent="0.25">
      <c r="D646">
        <f t="shared" ref="D646:D709" si="10">IF(E646&gt;=1,(IF(LEN(I646)&gt;=2,(IF(LEN(K646)&gt;=1,(IF(M646&gt;=18,1,0)),0)),0)),0)</f>
        <v>0</v>
      </c>
      <c r="E646" s="191"/>
      <c r="F646" s="191"/>
      <c r="G646" s="176"/>
      <c r="H646" s="177"/>
      <c r="I646" s="176"/>
      <c r="J646" s="176"/>
      <c r="K646" s="177"/>
      <c r="L646" s="178"/>
      <c r="M646" s="177"/>
      <c r="N646" s="182"/>
      <c r="O646" s="182"/>
      <c r="P646" s="182"/>
      <c r="Q646" s="192"/>
    </row>
    <row r="647" spans="4:17" ht="18" customHeight="1" x14ac:dyDescent="0.25">
      <c r="D647">
        <f t="shared" si="10"/>
        <v>0</v>
      </c>
      <c r="E647" s="191"/>
      <c r="F647" s="191"/>
      <c r="G647" s="176"/>
      <c r="H647" s="177"/>
      <c r="I647" s="176"/>
      <c r="J647" s="176"/>
      <c r="K647" s="177"/>
      <c r="L647" s="178"/>
      <c r="M647" s="177"/>
      <c r="N647" s="182"/>
      <c r="O647" s="182"/>
      <c r="P647" s="182"/>
      <c r="Q647" s="192"/>
    </row>
    <row r="648" spans="4:17" ht="18" customHeight="1" x14ac:dyDescent="0.25">
      <c r="D648">
        <f t="shared" si="10"/>
        <v>0</v>
      </c>
      <c r="E648" s="191"/>
      <c r="F648" s="191"/>
      <c r="G648" s="176"/>
      <c r="H648" s="177"/>
      <c r="I648" s="176"/>
      <c r="J648" s="176"/>
      <c r="K648" s="177"/>
      <c r="L648" s="178"/>
      <c r="M648" s="177"/>
      <c r="N648" s="182"/>
      <c r="O648" s="182"/>
      <c r="P648" s="182"/>
      <c r="Q648" s="192"/>
    </row>
    <row r="649" spans="4:17" ht="18" customHeight="1" x14ac:dyDescent="0.25">
      <c r="D649">
        <f t="shared" si="10"/>
        <v>0</v>
      </c>
      <c r="E649" s="191"/>
      <c r="F649" s="191"/>
      <c r="G649" s="176"/>
      <c r="H649" s="177"/>
      <c r="I649" s="176"/>
      <c r="J649" s="176"/>
      <c r="K649" s="177"/>
      <c r="L649" s="178"/>
      <c r="M649" s="177"/>
      <c r="N649" s="182"/>
      <c r="O649" s="182"/>
      <c r="P649" s="182"/>
      <c r="Q649" s="192"/>
    </row>
    <row r="650" spans="4:17" ht="18" customHeight="1" x14ac:dyDescent="0.25">
      <c r="D650">
        <f t="shared" si="10"/>
        <v>0</v>
      </c>
      <c r="E650" s="191"/>
      <c r="F650" s="191"/>
      <c r="G650" s="176"/>
      <c r="H650" s="177"/>
      <c r="I650" s="176"/>
      <c r="J650" s="176"/>
      <c r="K650" s="177"/>
      <c r="L650" s="178"/>
      <c r="M650" s="177"/>
      <c r="N650" s="182"/>
      <c r="O650" s="182"/>
      <c r="P650" s="182"/>
      <c r="Q650" s="192"/>
    </row>
    <row r="651" spans="4:17" ht="18" customHeight="1" x14ac:dyDescent="0.25">
      <c r="D651">
        <f t="shared" si="10"/>
        <v>0</v>
      </c>
      <c r="E651" s="191"/>
      <c r="F651" s="191"/>
      <c r="G651" s="176"/>
      <c r="H651" s="177"/>
      <c r="I651" s="176"/>
      <c r="J651" s="176"/>
      <c r="K651" s="177"/>
      <c r="L651" s="178"/>
      <c r="M651" s="177"/>
      <c r="N651" s="182"/>
      <c r="O651" s="182"/>
      <c r="P651" s="182"/>
      <c r="Q651" s="192"/>
    </row>
    <row r="652" spans="4:17" ht="18" customHeight="1" x14ac:dyDescent="0.25">
      <c r="D652">
        <f t="shared" si="10"/>
        <v>0</v>
      </c>
      <c r="E652" s="191"/>
      <c r="F652" s="191"/>
      <c r="G652" s="176"/>
      <c r="H652" s="177"/>
      <c r="I652" s="176"/>
      <c r="J652" s="176"/>
      <c r="K652" s="177"/>
      <c r="L652" s="178"/>
      <c r="M652" s="177"/>
      <c r="N652" s="182"/>
      <c r="O652" s="182"/>
      <c r="P652" s="182"/>
      <c r="Q652" s="192"/>
    </row>
    <row r="653" spans="4:17" ht="18" customHeight="1" x14ac:dyDescent="0.25">
      <c r="D653">
        <f t="shared" si="10"/>
        <v>0</v>
      </c>
      <c r="E653" s="191"/>
      <c r="F653" s="191"/>
      <c r="G653" s="176"/>
      <c r="H653" s="177"/>
      <c r="I653" s="176"/>
      <c r="J653" s="176"/>
      <c r="K653" s="177"/>
      <c r="L653" s="178"/>
      <c r="M653" s="177"/>
      <c r="N653" s="182"/>
      <c r="O653" s="182"/>
      <c r="P653" s="182"/>
      <c r="Q653" s="192"/>
    </row>
    <row r="654" spans="4:17" ht="18" customHeight="1" x14ac:dyDescent="0.25">
      <c r="D654">
        <f t="shared" si="10"/>
        <v>0</v>
      </c>
      <c r="E654" s="191"/>
      <c r="F654" s="191"/>
      <c r="G654" s="176"/>
      <c r="H654" s="177"/>
      <c r="I654" s="176"/>
      <c r="J654" s="176"/>
      <c r="K654" s="177"/>
      <c r="L654" s="178"/>
      <c r="M654" s="177"/>
      <c r="N654" s="182"/>
      <c r="O654" s="182"/>
      <c r="P654" s="182"/>
      <c r="Q654" s="192"/>
    </row>
    <row r="655" spans="4:17" ht="18" customHeight="1" x14ac:dyDescent="0.25">
      <c r="D655">
        <f t="shared" si="10"/>
        <v>0</v>
      </c>
      <c r="E655" s="191"/>
      <c r="F655" s="191"/>
      <c r="G655" s="176"/>
      <c r="H655" s="177"/>
      <c r="I655" s="176"/>
      <c r="J655" s="176"/>
      <c r="K655" s="177"/>
      <c r="L655" s="178"/>
      <c r="M655" s="177"/>
      <c r="N655" s="182"/>
      <c r="O655" s="182"/>
      <c r="P655" s="182"/>
      <c r="Q655" s="192"/>
    </row>
    <row r="656" spans="4:17" ht="18" customHeight="1" x14ac:dyDescent="0.25">
      <c r="D656">
        <f t="shared" si="10"/>
        <v>0</v>
      </c>
      <c r="E656" s="191"/>
      <c r="F656" s="191"/>
      <c r="G656" s="176"/>
      <c r="H656" s="177"/>
      <c r="I656" s="176"/>
      <c r="J656" s="176"/>
      <c r="K656" s="177"/>
      <c r="L656" s="178"/>
      <c r="M656" s="177"/>
      <c r="N656" s="182"/>
      <c r="O656" s="182"/>
      <c r="P656" s="182"/>
      <c r="Q656" s="192"/>
    </row>
    <row r="657" spans="4:17" ht="18" customHeight="1" x14ac:dyDescent="0.25">
      <c r="D657">
        <f t="shared" si="10"/>
        <v>0</v>
      </c>
      <c r="E657" s="191"/>
      <c r="F657" s="191"/>
      <c r="G657" s="176"/>
      <c r="H657" s="177"/>
      <c r="I657" s="176"/>
      <c r="J657" s="176"/>
      <c r="K657" s="177"/>
      <c r="L657" s="178"/>
      <c r="M657" s="177"/>
      <c r="N657" s="182"/>
      <c r="O657" s="182"/>
      <c r="P657" s="182"/>
      <c r="Q657" s="192"/>
    </row>
    <row r="658" spans="4:17" ht="18" customHeight="1" x14ac:dyDescent="0.25">
      <c r="D658">
        <f t="shared" si="10"/>
        <v>0</v>
      </c>
      <c r="E658" s="191"/>
      <c r="F658" s="191"/>
      <c r="G658" s="176"/>
      <c r="H658" s="177"/>
      <c r="I658" s="176"/>
      <c r="J658" s="176"/>
      <c r="K658" s="177"/>
      <c r="L658" s="178"/>
      <c r="M658" s="177"/>
      <c r="N658" s="182"/>
      <c r="O658" s="182"/>
      <c r="P658" s="182"/>
      <c r="Q658" s="192"/>
    </row>
    <row r="659" spans="4:17" ht="18" customHeight="1" x14ac:dyDescent="0.25">
      <c r="D659">
        <f t="shared" si="10"/>
        <v>0</v>
      </c>
      <c r="E659" s="191"/>
      <c r="F659" s="191"/>
      <c r="G659" s="176"/>
      <c r="H659" s="177"/>
      <c r="I659" s="176"/>
      <c r="J659" s="176"/>
      <c r="K659" s="177"/>
      <c r="L659" s="178"/>
      <c r="M659" s="177"/>
      <c r="N659" s="182"/>
      <c r="O659" s="182"/>
      <c r="P659" s="182"/>
      <c r="Q659" s="192"/>
    </row>
    <row r="660" spans="4:17" ht="18" customHeight="1" x14ac:dyDescent="0.25">
      <c r="D660">
        <f t="shared" si="10"/>
        <v>0</v>
      </c>
      <c r="E660" s="191"/>
      <c r="F660" s="191"/>
      <c r="G660" s="176"/>
      <c r="H660" s="177"/>
      <c r="I660" s="176"/>
      <c r="J660" s="176"/>
      <c r="K660" s="177"/>
      <c r="L660" s="178"/>
      <c r="M660" s="177"/>
      <c r="N660" s="182"/>
      <c r="O660" s="182"/>
      <c r="P660" s="182"/>
      <c r="Q660" s="192"/>
    </row>
    <row r="661" spans="4:17" ht="18" customHeight="1" x14ac:dyDescent="0.25">
      <c r="D661">
        <f t="shared" si="10"/>
        <v>0</v>
      </c>
      <c r="E661" s="191"/>
      <c r="F661" s="191"/>
      <c r="G661" s="176"/>
      <c r="H661" s="177"/>
      <c r="I661" s="176"/>
      <c r="J661" s="176"/>
      <c r="K661" s="177"/>
      <c r="L661" s="178"/>
      <c r="M661" s="177"/>
      <c r="N661" s="182"/>
      <c r="O661" s="182"/>
      <c r="P661" s="182"/>
      <c r="Q661" s="192"/>
    </row>
    <row r="662" spans="4:17" ht="18" customHeight="1" x14ac:dyDescent="0.25">
      <c r="D662">
        <f t="shared" si="10"/>
        <v>0</v>
      </c>
      <c r="E662" s="191"/>
      <c r="F662" s="191"/>
      <c r="G662" s="176"/>
      <c r="H662" s="177"/>
      <c r="I662" s="176"/>
      <c r="J662" s="176"/>
      <c r="K662" s="177"/>
      <c r="L662" s="178"/>
      <c r="M662" s="177"/>
      <c r="N662" s="182"/>
      <c r="O662" s="182"/>
      <c r="P662" s="182"/>
      <c r="Q662" s="192"/>
    </row>
    <row r="663" spans="4:17" ht="18" customHeight="1" x14ac:dyDescent="0.25">
      <c r="D663">
        <f t="shared" si="10"/>
        <v>0</v>
      </c>
      <c r="E663" s="191"/>
      <c r="F663" s="191"/>
      <c r="G663" s="176"/>
      <c r="H663" s="177"/>
      <c r="I663" s="176"/>
      <c r="J663" s="176"/>
      <c r="K663" s="177"/>
      <c r="L663" s="178"/>
      <c r="M663" s="177"/>
      <c r="N663" s="182"/>
      <c r="O663" s="182"/>
      <c r="P663" s="182"/>
      <c r="Q663" s="192"/>
    </row>
    <row r="664" spans="4:17" ht="18" customHeight="1" x14ac:dyDescent="0.25">
      <c r="D664">
        <f t="shared" si="10"/>
        <v>0</v>
      </c>
      <c r="E664" s="191"/>
      <c r="F664" s="191"/>
      <c r="G664" s="176"/>
      <c r="H664" s="177"/>
      <c r="I664" s="176"/>
      <c r="J664" s="176"/>
      <c r="K664" s="177"/>
      <c r="L664" s="178"/>
      <c r="M664" s="177"/>
      <c r="N664" s="182"/>
      <c r="O664" s="182"/>
      <c r="P664" s="182"/>
      <c r="Q664" s="192"/>
    </row>
    <row r="665" spans="4:17" ht="18" customHeight="1" x14ac:dyDescent="0.25">
      <c r="D665">
        <f t="shared" si="10"/>
        <v>0</v>
      </c>
      <c r="E665" s="191"/>
      <c r="F665" s="191"/>
      <c r="G665" s="176"/>
      <c r="H665" s="177"/>
      <c r="I665" s="176"/>
      <c r="J665" s="176"/>
      <c r="K665" s="177"/>
      <c r="L665" s="178"/>
      <c r="M665" s="177"/>
      <c r="N665" s="182"/>
      <c r="O665" s="182"/>
      <c r="P665" s="182"/>
      <c r="Q665" s="192"/>
    </row>
    <row r="666" spans="4:17" ht="18" customHeight="1" x14ac:dyDescent="0.25">
      <c r="D666">
        <f t="shared" si="10"/>
        <v>0</v>
      </c>
      <c r="E666" s="191"/>
      <c r="F666" s="191"/>
      <c r="G666" s="176"/>
      <c r="H666" s="177"/>
      <c r="I666" s="176"/>
      <c r="J666" s="176"/>
      <c r="K666" s="177"/>
      <c r="L666" s="178"/>
      <c r="M666" s="177"/>
      <c r="N666" s="182"/>
      <c r="O666" s="182"/>
      <c r="P666" s="182"/>
      <c r="Q666" s="192"/>
    </row>
    <row r="667" spans="4:17" ht="18" customHeight="1" x14ac:dyDescent="0.25">
      <c r="D667">
        <f t="shared" si="10"/>
        <v>0</v>
      </c>
      <c r="E667" s="191"/>
      <c r="F667" s="191"/>
      <c r="G667" s="176"/>
      <c r="H667" s="177"/>
      <c r="I667" s="176"/>
      <c r="J667" s="176"/>
      <c r="K667" s="177"/>
      <c r="L667" s="178"/>
      <c r="M667" s="177"/>
      <c r="N667" s="182"/>
      <c r="O667" s="182"/>
      <c r="P667" s="182"/>
      <c r="Q667" s="192"/>
    </row>
    <row r="668" spans="4:17" ht="18" customHeight="1" x14ac:dyDescent="0.25">
      <c r="D668">
        <f t="shared" si="10"/>
        <v>0</v>
      </c>
      <c r="E668" s="191"/>
      <c r="F668" s="191"/>
      <c r="G668" s="176"/>
      <c r="H668" s="177"/>
      <c r="I668" s="176"/>
      <c r="J668" s="176"/>
      <c r="K668" s="177"/>
      <c r="L668" s="178"/>
      <c r="M668" s="177"/>
      <c r="N668" s="182"/>
      <c r="O668" s="182"/>
      <c r="P668" s="182"/>
      <c r="Q668" s="192"/>
    </row>
    <row r="669" spans="4:17" ht="18" customHeight="1" x14ac:dyDescent="0.25">
      <c r="D669">
        <f t="shared" si="10"/>
        <v>0</v>
      </c>
      <c r="E669" s="191"/>
      <c r="F669" s="191"/>
      <c r="G669" s="176"/>
      <c r="H669" s="177"/>
      <c r="I669" s="176"/>
      <c r="J669" s="176"/>
      <c r="K669" s="177"/>
      <c r="L669" s="178"/>
      <c r="M669" s="177"/>
      <c r="N669" s="182"/>
      <c r="O669" s="182"/>
      <c r="P669" s="182"/>
      <c r="Q669" s="192"/>
    </row>
    <row r="670" spans="4:17" ht="18" customHeight="1" x14ac:dyDescent="0.25">
      <c r="D670">
        <f t="shared" si="10"/>
        <v>0</v>
      </c>
      <c r="E670" s="191"/>
      <c r="F670" s="191"/>
      <c r="G670" s="176"/>
      <c r="H670" s="177"/>
      <c r="I670" s="176"/>
      <c r="J670" s="176"/>
      <c r="K670" s="177"/>
      <c r="L670" s="178"/>
      <c r="M670" s="177"/>
      <c r="N670" s="182"/>
      <c r="O670" s="182"/>
      <c r="P670" s="182"/>
      <c r="Q670" s="192"/>
    </row>
    <row r="671" spans="4:17" ht="18" customHeight="1" x14ac:dyDescent="0.25">
      <c r="D671">
        <f t="shared" si="10"/>
        <v>0</v>
      </c>
      <c r="E671" s="191"/>
      <c r="F671" s="191"/>
      <c r="G671" s="176"/>
      <c r="H671" s="177"/>
      <c r="I671" s="176"/>
      <c r="J671" s="176"/>
      <c r="K671" s="177"/>
      <c r="L671" s="178"/>
      <c r="M671" s="177"/>
      <c r="N671" s="182"/>
      <c r="O671" s="182"/>
      <c r="P671" s="182"/>
      <c r="Q671" s="192"/>
    </row>
    <row r="672" spans="4:17" ht="18" customHeight="1" x14ac:dyDescent="0.25">
      <c r="D672">
        <f t="shared" si="10"/>
        <v>0</v>
      </c>
      <c r="E672" s="191"/>
      <c r="F672" s="191"/>
      <c r="G672" s="176"/>
      <c r="H672" s="177"/>
      <c r="I672" s="176"/>
      <c r="J672" s="176"/>
      <c r="K672" s="177"/>
      <c r="L672" s="178"/>
      <c r="M672" s="177"/>
      <c r="N672" s="182"/>
      <c r="O672" s="182"/>
      <c r="P672" s="182"/>
      <c r="Q672" s="192"/>
    </row>
    <row r="673" spans="4:17" ht="18" customHeight="1" x14ac:dyDescent="0.25">
      <c r="D673">
        <f t="shared" si="10"/>
        <v>0</v>
      </c>
      <c r="E673" s="191"/>
      <c r="F673" s="191"/>
      <c r="G673" s="176"/>
      <c r="H673" s="177"/>
      <c r="I673" s="176"/>
      <c r="J673" s="176"/>
      <c r="K673" s="177"/>
      <c r="L673" s="178"/>
      <c r="M673" s="177"/>
      <c r="N673" s="182"/>
      <c r="O673" s="182"/>
      <c r="P673" s="182"/>
      <c r="Q673" s="192"/>
    </row>
    <row r="674" spans="4:17" ht="18" customHeight="1" x14ac:dyDescent="0.25">
      <c r="D674">
        <f t="shared" si="10"/>
        <v>0</v>
      </c>
      <c r="E674" s="191"/>
      <c r="F674" s="191"/>
      <c r="G674" s="176"/>
      <c r="H674" s="177"/>
      <c r="I674" s="176"/>
      <c r="J674" s="176"/>
      <c r="K674" s="177"/>
      <c r="L674" s="178"/>
      <c r="M674" s="177"/>
      <c r="N674" s="182"/>
      <c r="O674" s="182"/>
      <c r="P674" s="182"/>
      <c r="Q674" s="192"/>
    </row>
    <row r="675" spans="4:17" ht="18" customHeight="1" x14ac:dyDescent="0.25">
      <c r="D675">
        <f t="shared" si="10"/>
        <v>0</v>
      </c>
      <c r="E675" s="191"/>
      <c r="F675" s="191"/>
      <c r="G675" s="176"/>
      <c r="H675" s="177"/>
      <c r="I675" s="176"/>
      <c r="J675" s="176"/>
      <c r="K675" s="177"/>
      <c r="L675" s="178"/>
      <c r="M675" s="177"/>
      <c r="N675" s="182"/>
      <c r="O675" s="182"/>
      <c r="P675" s="182"/>
      <c r="Q675" s="192"/>
    </row>
    <row r="676" spans="4:17" ht="18" customHeight="1" x14ac:dyDescent="0.25">
      <c r="D676">
        <f t="shared" si="10"/>
        <v>0</v>
      </c>
      <c r="E676" s="191"/>
      <c r="F676" s="191"/>
      <c r="G676" s="176"/>
      <c r="H676" s="177"/>
      <c r="I676" s="176"/>
      <c r="J676" s="176"/>
      <c r="K676" s="177"/>
      <c r="L676" s="178"/>
      <c r="M676" s="177"/>
      <c r="N676" s="182"/>
      <c r="O676" s="182"/>
      <c r="P676" s="182"/>
      <c r="Q676" s="192"/>
    </row>
    <row r="677" spans="4:17" ht="18" customHeight="1" x14ac:dyDescent="0.25">
      <c r="D677">
        <f t="shared" si="10"/>
        <v>0</v>
      </c>
      <c r="E677" s="191"/>
      <c r="F677" s="191"/>
      <c r="G677" s="176"/>
      <c r="H677" s="177"/>
      <c r="I677" s="176"/>
      <c r="J677" s="176"/>
      <c r="K677" s="177"/>
      <c r="L677" s="178"/>
      <c r="M677" s="177"/>
      <c r="N677" s="182"/>
      <c r="O677" s="182"/>
      <c r="P677" s="182"/>
      <c r="Q677" s="192"/>
    </row>
    <row r="678" spans="4:17" ht="18" customHeight="1" x14ac:dyDescent="0.25">
      <c r="D678">
        <f t="shared" si="10"/>
        <v>0</v>
      </c>
      <c r="E678" s="191"/>
      <c r="F678" s="191"/>
      <c r="G678" s="176"/>
      <c r="H678" s="177"/>
      <c r="I678" s="176"/>
      <c r="J678" s="176"/>
      <c r="K678" s="177"/>
      <c r="L678" s="178"/>
      <c r="M678" s="177"/>
      <c r="N678" s="182"/>
      <c r="O678" s="182"/>
      <c r="P678" s="182"/>
      <c r="Q678" s="192"/>
    </row>
    <row r="679" spans="4:17" ht="18" customHeight="1" x14ac:dyDescent="0.25">
      <c r="D679">
        <f t="shared" si="10"/>
        <v>0</v>
      </c>
      <c r="E679" s="191"/>
      <c r="F679" s="191"/>
      <c r="G679" s="176"/>
      <c r="H679" s="177"/>
      <c r="I679" s="176"/>
      <c r="J679" s="176"/>
      <c r="K679" s="177"/>
      <c r="L679" s="178"/>
      <c r="M679" s="177"/>
      <c r="N679" s="182"/>
      <c r="O679" s="182"/>
      <c r="P679" s="182"/>
      <c r="Q679" s="192"/>
    </row>
    <row r="680" spans="4:17" ht="18" customHeight="1" x14ac:dyDescent="0.25">
      <c r="D680">
        <f t="shared" si="10"/>
        <v>0</v>
      </c>
      <c r="E680" s="191"/>
      <c r="F680" s="191"/>
      <c r="G680" s="176"/>
      <c r="H680" s="177"/>
      <c r="I680" s="176"/>
      <c r="J680" s="176"/>
      <c r="K680" s="177"/>
      <c r="L680" s="178"/>
      <c r="M680" s="177"/>
      <c r="N680" s="182"/>
      <c r="O680" s="182"/>
      <c r="P680" s="182"/>
      <c r="Q680" s="192"/>
    </row>
    <row r="681" spans="4:17" ht="18" customHeight="1" x14ac:dyDescent="0.25">
      <c r="D681">
        <f t="shared" si="10"/>
        <v>0</v>
      </c>
      <c r="E681" s="191"/>
      <c r="F681" s="191"/>
      <c r="G681" s="176"/>
      <c r="H681" s="177"/>
      <c r="I681" s="176"/>
      <c r="J681" s="176"/>
      <c r="K681" s="177"/>
      <c r="L681" s="178"/>
      <c r="M681" s="177"/>
      <c r="N681" s="182"/>
      <c r="O681" s="182"/>
      <c r="P681" s="182"/>
      <c r="Q681" s="192"/>
    </row>
    <row r="682" spans="4:17" ht="18" customHeight="1" x14ac:dyDescent="0.25">
      <c r="D682">
        <f t="shared" si="10"/>
        <v>0</v>
      </c>
      <c r="E682" s="191"/>
      <c r="F682" s="191"/>
      <c r="G682" s="176"/>
      <c r="H682" s="177"/>
      <c r="I682" s="176"/>
      <c r="J682" s="176"/>
      <c r="K682" s="177"/>
      <c r="L682" s="178"/>
      <c r="M682" s="177"/>
      <c r="N682" s="182"/>
      <c r="O682" s="182"/>
      <c r="P682" s="182"/>
      <c r="Q682" s="192"/>
    </row>
    <row r="683" spans="4:17" ht="18" customHeight="1" x14ac:dyDescent="0.25">
      <c r="D683">
        <f t="shared" si="10"/>
        <v>0</v>
      </c>
      <c r="E683" s="191"/>
      <c r="F683" s="191"/>
      <c r="G683" s="176"/>
      <c r="H683" s="177"/>
      <c r="I683" s="176"/>
      <c r="J683" s="176"/>
      <c r="K683" s="177"/>
      <c r="L683" s="178"/>
      <c r="M683" s="177"/>
      <c r="N683" s="182"/>
      <c r="O683" s="182"/>
      <c r="P683" s="182"/>
      <c r="Q683" s="192"/>
    </row>
    <row r="684" spans="4:17" ht="18" customHeight="1" x14ac:dyDescent="0.25">
      <c r="D684">
        <f t="shared" si="10"/>
        <v>0</v>
      </c>
      <c r="E684" s="191"/>
      <c r="F684" s="191"/>
      <c r="G684" s="176"/>
      <c r="H684" s="177"/>
      <c r="I684" s="176"/>
      <c r="J684" s="176"/>
      <c r="K684" s="177"/>
      <c r="L684" s="178"/>
      <c r="M684" s="177"/>
      <c r="N684" s="182"/>
      <c r="O684" s="182"/>
      <c r="P684" s="182"/>
      <c r="Q684" s="192"/>
    </row>
    <row r="685" spans="4:17" ht="18" customHeight="1" x14ac:dyDescent="0.25">
      <c r="D685">
        <f t="shared" si="10"/>
        <v>0</v>
      </c>
      <c r="E685" s="191"/>
      <c r="F685" s="191"/>
      <c r="G685" s="176"/>
      <c r="H685" s="177"/>
      <c r="I685" s="176"/>
      <c r="J685" s="176"/>
      <c r="K685" s="177"/>
      <c r="L685" s="178"/>
      <c r="M685" s="177"/>
      <c r="N685" s="182"/>
      <c r="O685" s="182"/>
      <c r="P685" s="182"/>
      <c r="Q685" s="192"/>
    </row>
    <row r="686" spans="4:17" ht="18" customHeight="1" x14ac:dyDescent="0.25">
      <c r="D686">
        <f t="shared" si="10"/>
        <v>0</v>
      </c>
      <c r="E686" s="191"/>
      <c r="F686" s="191"/>
      <c r="G686" s="176"/>
      <c r="H686" s="177"/>
      <c r="I686" s="176"/>
      <c r="J686" s="176"/>
      <c r="K686" s="177"/>
      <c r="L686" s="178"/>
      <c r="M686" s="177"/>
      <c r="N686" s="182"/>
      <c r="O686" s="182"/>
      <c r="P686" s="182"/>
      <c r="Q686" s="192"/>
    </row>
    <row r="687" spans="4:17" ht="18" customHeight="1" x14ac:dyDescent="0.25">
      <c r="D687">
        <f t="shared" si="10"/>
        <v>0</v>
      </c>
      <c r="E687" s="191"/>
      <c r="F687" s="191"/>
      <c r="G687" s="176"/>
      <c r="H687" s="177"/>
      <c r="I687" s="176"/>
      <c r="J687" s="176"/>
      <c r="K687" s="177"/>
      <c r="L687" s="178"/>
      <c r="M687" s="177"/>
      <c r="N687" s="182"/>
      <c r="O687" s="182"/>
      <c r="P687" s="182"/>
      <c r="Q687" s="192"/>
    </row>
    <row r="688" spans="4:17" ht="18" customHeight="1" x14ac:dyDescent="0.25">
      <c r="D688">
        <f t="shared" si="10"/>
        <v>0</v>
      </c>
      <c r="E688" s="191"/>
      <c r="F688" s="191"/>
      <c r="G688" s="176"/>
      <c r="H688" s="177"/>
      <c r="I688" s="176"/>
      <c r="J688" s="176"/>
      <c r="K688" s="177"/>
      <c r="L688" s="178"/>
      <c r="M688" s="177"/>
      <c r="N688" s="182"/>
      <c r="O688" s="182"/>
      <c r="P688" s="182"/>
      <c r="Q688" s="192"/>
    </row>
    <row r="689" spans="4:17" ht="18" customHeight="1" x14ac:dyDescent="0.25">
      <c r="D689">
        <f t="shared" si="10"/>
        <v>0</v>
      </c>
      <c r="E689" s="191"/>
      <c r="F689" s="191"/>
      <c r="G689" s="176"/>
      <c r="H689" s="177"/>
      <c r="I689" s="176"/>
      <c r="J689" s="176"/>
      <c r="K689" s="177"/>
      <c r="L689" s="178"/>
      <c r="M689" s="177"/>
      <c r="N689" s="182"/>
      <c r="O689" s="182"/>
      <c r="P689" s="182"/>
      <c r="Q689" s="192"/>
    </row>
    <row r="690" spans="4:17" ht="18" customHeight="1" x14ac:dyDescent="0.25">
      <c r="D690">
        <f t="shared" si="10"/>
        <v>0</v>
      </c>
      <c r="E690" s="191"/>
      <c r="F690" s="191"/>
      <c r="G690" s="176"/>
      <c r="H690" s="177"/>
      <c r="I690" s="176"/>
      <c r="J690" s="176"/>
      <c r="K690" s="177"/>
      <c r="L690" s="178"/>
      <c r="M690" s="177"/>
      <c r="N690" s="182"/>
      <c r="O690" s="182"/>
      <c r="P690" s="182"/>
      <c r="Q690" s="192"/>
    </row>
    <row r="691" spans="4:17" ht="18" customHeight="1" x14ac:dyDescent="0.25">
      <c r="D691">
        <f t="shared" si="10"/>
        <v>0</v>
      </c>
      <c r="E691" s="191"/>
      <c r="F691" s="191"/>
      <c r="G691" s="176"/>
      <c r="H691" s="177"/>
      <c r="I691" s="176"/>
      <c r="J691" s="176"/>
      <c r="K691" s="177"/>
      <c r="L691" s="178"/>
      <c r="M691" s="177"/>
      <c r="N691" s="182"/>
      <c r="O691" s="182"/>
      <c r="P691" s="182"/>
      <c r="Q691" s="192"/>
    </row>
    <row r="692" spans="4:17" ht="18" customHeight="1" x14ac:dyDescent="0.25">
      <c r="D692">
        <f t="shared" si="10"/>
        <v>0</v>
      </c>
      <c r="E692" s="191"/>
      <c r="F692" s="191"/>
      <c r="G692" s="176"/>
      <c r="H692" s="177"/>
      <c r="I692" s="176"/>
      <c r="J692" s="176"/>
      <c r="K692" s="177"/>
      <c r="L692" s="178"/>
      <c r="M692" s="177"/>
      <c r="N692" s="182"/>
      <c r="O692" s="182"/>
      <c r="P692" s="182"/>
      <c r="Q692" s="192"/>
    </row>
    <row r="693" spans="4:17" ht="18" customHeight="1" x14ac:dyDescent="0.25">
      <c r="D693">
        <f t="shared" si="10"/>
        <v>0</v>
      </c>
      <c r="E693" s="191"/>
      <c r="F693" s="191"/>
      <c r="G693" s="176"/>
      <c r="H693" s="177"/>
      <c r="I693" s="176"/>
      <c r="J693" s="176"/>
      <c r="K693" s="177"/>
      <c r="L693" s="178"/>
      <c r="M693" s="177"/>
      <c r="N693" s="182"/>
      <c r="O693" s="182"/>
      <c r="P693" s="182"/>
      <c r="Q693" s="192"/>
    </row>
    <row r="694" spans="4:17" ht="18" customHeight="1" x14ac:dyDescent="0.25">
      <c r="D694">
        <f t="shared" si="10"/>
        <v>0</v>
      </c>
      <c r="E694" s="191"/>
      <c r="F694" s="191"/>
      <c r="G694" s="176"/>
      <c r="H694" s="177"/>
      <c r="I694" s="176"/>
      <c r="J694" s="176"/>
      <c r="K694" s="177"/>
      <c r="L694" s="178"/>
      <c r="M694" s="177"/>
      <c r="N694" s="182"/>
      <c r="O694" s="182"/>
      <c r="P694" s="182"/>
      <c r="Q694" s="192"/>
    </row>
    <row r="695" spans="4:17" ht="18" customHeight="1" x14ac:dyDescent="0.25">
      <c r="D695">
        <f t="shared" si="10"/>
        <v>0</v>
      </c>
      <c r="E695" s="191"/>
      <c r="F695" s="191"/>
      <c r="G695" s="176"/>
      <c r="H695" s="177"/>
      <c r="I695" s="176"/>
      <c r="J695" s="176"/>
      <c r="K695" s="177"/>
      <c r="L695" s="178"/>
      <c r="M695" s="177"/>
      <c r="N695" s="182"/>
      <c r="O695" s="182"/>
      <c r="P695" s="182"/>
      <c r="Q695" s="192"/>
    </row>
    <row r="696" spans="4:17" ht="18" customHeight="1" x14ac:dyDescent="0.25">
      <c r="D696">
        <f t="shared" si="10"/>
        <v>0</v>
      </c>
      <c r="E696" s="191"/>
      <c r="F696" s="191"/>
      <c r="G696" s="176"/>
      <c r="H696" s="177"/>
      <c r="I696" s="176"/>
      <c r="J696" s="176"/>
      <c r="K696" s="177"/>
      <c r="L696" s="178"/>
      <c r="M696" s="177"/>
      <c r="N696" s="182"/>
      <c r="O696" s="182"/>
      <c r="P696" s="182"/>
      <c r="Q696" s="192"/>
    </row>
    <row r="697" spans="4:17" ht="18" customHeight="1" x14ac:dyDescent="0.25">
      <c r="D697">
        <f t="shared" si="10"/>
        <v>0</v>
      </c>
      <c r="E697" s="191"/>
      <c r="F697" s="191"/>
      <c r="G697" s="176"/>
      <c r="H697" s="177"/>
      <c r="I697" s="176"/>
      <c r="J697" s="176"/>
      <c r="K697" s="177"/>
      <c r="L697" s="178"/>
      <c r="M697" s="177"/>
      <c r="N697" s="182"/>
      <c r="O697" s="182"/>
      <c r="P697" s="182"/>
      <c r="Q697" s="192"/>
    </row>
    <row r="698" spans="4:17" ht="18" customHeight="1" x14ac:dyDescent="0.25">
      <c r="D698">
        <f t="shared" si="10"/>
        <v>0</v>
      </c>
      <c r="E698" s="191"/>
      <c r="F698" s="191"/>
      <c r="G698" s="176"/>
      <c r="H698" s="177"/>
      <c r="I698" s="176"/>
      <c r="J698" s="176"/>
      <c r="K698" s="177"/>
      <c r="L698" s="178"/>
      <c r="M698" s="177"/>
      <c r="N698" s="182"/>
      <c r="O698" s="182"/>
      <c r="P698" s="182"/>
      <c r="Q698" s="192"/>
    </row>
    <row r="699" spans="4:17" ht="18" customHeight="1" x14ac:dyDescent="0.25">
      <c r="D699">
        <f t="shared" si="10"/>
        <v>0</v>
      </c>
      <c r="E699" s="191"/>
      <c r="F699" s="191"/>
      <c r="G699" s="176"/>
      <c r="H699" s="177"/>
      <c r="I699" s="176"/>
      <c r="J699" s="176"/>
      <c r="K699" s="177"/>
      <c r="L699" s="178"/>
      <c r="M699" s="177"/>
      <c r="N699" s="182"/>
      <c r="O699" s="182"/>
      <c r="P699" s="182"/>
      <c r="Q699" s="192"/>
    </row>
    <row r="700" spans="4:17" ht="18" customHeight="1" x14ac:dyDescent="0.25">
      <c r="D700">
        <f t="shared" si="10"/>
        <v>0</v>
      </c>
      <c r="E700" s="191"/>
      <c r="F700" s="191"/>
      <c r="G700" s="176"/>
      <c r="H700" s="177"/>
      <c r="I700" s="176"/>
      <c r="J700" s="176"/>
      <c r="K700" s="177"/>
      <c r="L700" s="178"/>
      <c r="M700" s="177"/>
      <c r="N700" s="182"/>
      <c r="O700" s="182"/>
      <c r="P700" s="182"/>
      <c r="Q700" s="192"/>
    </row>
    <row r="701" spans="4:17" ht="18" customHeight="1" x14ac:dyDescent="0.25">
      <c r="D701">
        <f t="shared" si="10"/>
        <v>0</v>
      </c>
      <c r="E701" s="191"/>
      <c r="F701" s="191"/>
      <c r="G701" s="176"/>
      <c r="H701" s="177"/>
      <c r="I701" s="176"/>
      <c r="J701" s="176"/>
      <c r="K701" s="177"/>
      <c r="L701" s="178"/>
      <c r="M701" s="177"/>
      <c r="N701" s="182"/>
      <c r="O701" s="182"/>
      <c r="P701" s="182"/>
      <c r="Q701" s="192"/>
    </row>
    <row r="702" spans="4:17" ht="18" customHeight="1" x14ac:dyDescent="0.25">
      <c r="D702">
        <f t="shared" si="10"/>
        <v>0</v>
      </c>
      <c r="E702" s="191"/>
      <c r="F702" s="191"/>
      <c r="G702" s="176"/>
      <c r="H702" s="177"/>
      <c r="I702" s="176"/>
      <c r="J702" s="176"/>
      <c r="K702" s="177"/>
      <c r="L702" s="178"/>
      <c r="M702" s="177"/>
      <c r="N702" s="182"/>
      <c r="O702" s="182"/>
      <c r="P702" s="182"/>
      <c r="Q702" s="192"/>
    </row>
    <row r="703" spans="4:17" ht="18" customHeight="1" x14ac:dyDescent="0.25">
      <c r="D703">
        <f t="shared" si="10"/>
        <v>0</v>
      </c>
      <c r="E703" s="191"/>
      <c r="F703" s="191"/>
      <c r="G703" s="176"/>
      <c r="H703" s="177"/>
      <c r="I703" s="176"/>
      <c r="J703" s="176"/>
      <c r="K703" s="177"/>
      <c r="L703" s="178"/>
      <c r="M703" s="177"/>
      <c r="N703" s="182"/>
      <c r="O703" s="182"/>
      <c r="P703" s="182"/>
      <c r="Q703" s="192"/>
    </row>
    <row r="704" spans="4:17" ht="18" customHeight="1" x14ac:dyDescent="0.25">
      <c r="D704">
        <f t="shared" si="10"/>
        <v>0</v>
      </c>
      <c r="E704" s="191"/>
      <c r="F704" s="191"/>
      <c r="G704" s="176"/>
      <c r="H704" s="177"/>
      <c r="I704" s="176"/>
      <c r="J704" s="176"/>
      <c r="K704" s="177"/>
      <c r="L704" s="178"/>
      <c r="M704" s="177"/>
      <c r="N704" s="182"/>
      <c r="O704" s="182"/>
      <c r="P704" s="182"/>
      <c r="Q704" s="192"/>
    </row>
    <row r="705" spans="4:17" ht="18" customHeight="1" x14ac:dyDescent="0.25">
      <c r="D705">
        <f t="shared" si="10"/>
        <v>0</v>
      </c>
      <c r="E705" s="191"/>
      <c r="F705" s="191"/>
      <c r="G705" s="176"/>
      <c r="H705" s="177"/>
      <c r="I705" s="176"/>
      <c r="J705" s="176"/>
      <c r="K705" s="177"/>
      <c r="L705" s="178"/>
      <c r="M705" s="177"/>
      <c r="N705" s="182"/>
      <c r="O705" s="182"/>
      <c r="P705" s="182"/>
      <c r="Q705" s="192"/>
    </row>
    <row r="706" spans="4:17" ht="18" customHeight="1" x14ac:dyDescent="0.25">
      <c r="D706">
        <f t="shared" si="10"/>
        <v>0</v>
      </c>
      <c r="E706" s="191"/>
      <c r="F706" s="191"/>
      <c r="G706" s="176"/>
      <c r="H706" s="177"/>
      <c r="I706" s="176"/>
      <c r="J706" s="176"/>
      <c r="K706" s="177"/>
      <c r="L706" s="178"/>
      <c r="M706" s="177"/>
      <c r="N706" s="182"/>
      <c r="O706" s="182"/>
      <c r="P706" s="182"/>
      <c r="Q706" s="192"/>
    </row>
    <row r="707" spans="4:17" ht="18" customHeight="1" x14ac:dyDescent="0.25">
      <c r="D707">
        <f t="shared" si="10"/>
        <v>0</v>
      </c>
      <c r="E707" s="191"/>
      <c r="F707" s="191"/>
      <c r="G707" s="176"/>
      <c r="H707" s="177"/>
      <c r="I707" s="176"/>
      <c r="J707" s="176"/>
      <c r="K707" s="177"/>
      <c r="L707" s="178"/>
      <c r="M707" s="177"/>
      <c r="N707" s="182"/>
      <c r="O707" s="182"/>
      <c r="P707" s="182"/>
      <c r="Q707" s="192"/>
    </row>
    <row r="708" spans="4:17" ht="18" customHeight="1" x14ac:dyDescent="0.25">
      <c r="D708">
        <f t="shared" si="10"/>
        <v>0</v>
      </c>
      <c r="E708" s="191"/>
      <c r="F708" s="191"/>
      <c r="G708" s="176"/>
      <c r="H708" s="177"/>
      <c r="I708" s="176"/>
      <c r="J708" s="176"/>
      <c r="K708" s="177"/>
      <c r="L708" s="178"/>
      <c r="M708" s="177"/>
      <c r="N708" s="182"/>
      <c r="O708" s="182"/>
      <c r="P708" s="182"/>
      <c r="Q708" s="192"/>
    </row>
    <row r="709" spans="4:17" ht="18" customHeight="1" x14ac:dyDescent="0.25">
      <c r="D709">
        <f t="shared" si="10"/>
        <v>0</v>
      </c>
      <c r="E709" s="191"/>
      <c r="F709" s="191"/>
      <c r="G709" s="176"/>
      <c r="H709" s="177"/>
      <c r="I709" s="176"/>
      <c r="J709" s="176"/>
      <c r="K709" s="177"/>
      <c r="L709" s="178"/>
      <c r="M709" s="177"/>
      <c r="N709" s="182"/>
      <c r="O709" s="182"/>
      <c r="P709" s="182"/>
      <c r="Q709" s="192"/>
    </row>
    <row r="710" spans="4:17" ht="18" customHeight="1" x14ac:dyDescent="0.25">
      <c r="D710">
        <f t="shared" ref="D710:D773" si="11">IF(E710&gt;=1,(IF(LEN(I710)&gt;=2,(IF(LEN(K710)&gt;=1,(IF(M710&gt;=18,1,0)),0)),0)),0)</f>
        <v>0</v>
      </c>
      <c r="E710" s="191"/>
      <c r="F710" s="191"/>
      <c r="G710" s="176"/>
      <c r="H710" s="177"/>
      <c r="I710" s="176"/>
      <c r="J710" s="176"/>
      <c r="K710" s="177"/>
      <c r="L710" s="178"/>
      <c r="M710" s="177"/>
      <c r="N710" s="182"/>
      <c r="O710" s="182"/>
      <c r="P710" s="182"/>
      <c r="Q710" s="192"/>
    </row>
    <row r="711" spans="4:17" ht="18" customHeight="1" x14ac:dyDescent="0.25">
      <c r="D711">
        <f t="shared" si="11"/>
        <v>0</v>
      </c>
      <c r="E711" s="191"/>
      <c r="F711" s="191"/>
      <c r="G711" s="176"/>
      <c r="H711" s="177"/>
      <c r="I711" s="176"/>
      <c r="J711" s="176"/>
      <c r="K711" s="177"/>
      <c r="L711" s="178"/>
      <c r="M711" s="177"/>
      <c r="N711" s="182"/>
      <c r="O711" s="182"/>
      <c r="P711" s="182"/>
      <c r="Q711" s="192"/>
    </row>
    <row r="712" spans="4:17" ht="18" customHeight="1" x14ac:dyDescent="0.25">
      <c r="D712">
        <f t="shared" si="11"/>
        <v>0</v>
      </c>
      <c r="E712" s="191"/>
      <c r="F712" s="191"/>
      <c r="G712" s="176"/>
      <c r="H712" s="177"/>
      <c r="I712" s="176"/>
      <c r="J712" s="176"/>
      <c r="K712" s="177"/>
      <c r="L712" s="178"/>
      <c r="M712" s="177"/>
      <c r="N712" s="182"/>
      <c r="O712" s="182"/>
      <c r="P712" s="182"/>
      <c r="Q712" s="192"/>
    </row>
    <row r="713" spans="4:17" ht="18" customHeight="1" x14ac:dyDescent="0.25">
      <c r="D713">
        <f t="shared" si="11"/>
        <v>0</v>
      </c>
      <c r="E713" s="191"/>
      <c r="F713" s="191"/>
      <c r="G713" s="176"/>
      <c r="H713" s="177"/>
      <c r="I713" s="176"/>
      <c r="J713" s="176"/>
      <c r="K713" s="177"/>
      <c r="L713" s="178"/>
      <c r="M713" s="177"/>
      <c r="N713" s="182"/>
      <c r="O713" s="182"/>
      <c r="P713" s="182"/>
      <c r="Q713" s="192"/>
    </row>
    <row r="714" spans="4:17" ht="18" customHeight="1" x14ac:dyDescent="0.25">
      <c r="D714">
        <f t="shared" si="11"/>
        <v>0</v>
      </c>
      <c r="E714" s="191"/>
      <c r="F714" s="191"/>
      <c r="G714" s="176"/>
      <c r="H714" s="177"/>
      <c r="I714" s="176"/>
      <c r="J714" s="176"/>
      <c r="K714" s="177"/>
      <c r="L714" s="178"/>
      <c r="M714" s="177"/>
      <c r="N714" s="182"/>
      <c r="O714" s="182"/>
      <c r="P714" s="182"/>
      <c r="Q714" s="192"/>
    </row>
    <row r="715" spans="4:17" ht="18" customHeight="1" x14ac:dyDescent="0.25">
      <c r="D715">
        <f t="shared" si="11"/>
        <v>0</v>
      </c>
      <c r="E715" s="191"/>
      <c r="F715" s="191"/>
      <c r="G715" s="176"/>
      <c r="H715" s="177"/>
      <c r="I715" s="176"/>
      <c r="J715" s="176"/>
      <c r="K715" s="177"/>
      <c r="L715" s="178"/>
      <c r="M715" s="177"/>
      <c r="N715" s="182"/>
      <c r="O715" s="182"/>
      <c r="P715" s="182"/>
      <c r="Q715" s="192"/>
    </row>
    <row r="716" spans="4:17" ht="18" customHeight="1" x14ac:dyDescent="0.25">
      <c r="D716">
        <f t="shared" si="11"/>
        <v>0</v>
      </c>
      <c r="E716" s="191"/>
      <c r="F716" s="191"/>
      <c r="G716" s="176"/>
      <c r="H716" s="177"/>
      <c r="I716" s="176"/>
      <c r="J716" s="176"/>
      <c r="K716" s="177"/>
      <c r="L716" s="178"/>
      <c r="M716" s="177"/>
      <c r="N716" s="182"/>
      <c r="O716" s="182"/>
      <c r="P716" s="182"/>
      <c r="Q716" s="192"/>
    </row>
    <row r="717" spans="4:17" ht="18" customHeight="1" x14ac:dyDescent="0.25">
      <c r="D717">
        <f t="shared" si="11"/>
        <v>0</v>
      </c>
      <c r="E717" s="191"/>
      <c r="F717" s="191"/>
      <c r="G717" s="176"/>
      <c r="H717" s="177"/>
      <c r="I717" s="176"/>
      <c r="J717" s="176"/>
      <c r="K717" s="177"/>
      <c r="L717" s="178"/>
      <c r="M717" s="177"/>
      <c r="N717" s="182"/>
      <c r="O717" s="182"/>
      <c r="P717" s="182"/>
      <c r="Q717" s="192"/>
    </row>
    <row r="718" spans="4:17" ht="18" customHeight="1" x14ac:dyDescent="0.25">
      <c r="D718">
        <f t="shared" si="11"/>
        <v>0</v>
      </c>
      <c r="E718" s="191"/>
      <c r="F718" s="191"/>
      <c r="G718" s="176"/>
      <c r="H718" s="177"/>
      <c r="I718" s="176"/>
      <c r="J718" s="176"/>
      <c r="K718" s="177"/>
      <c r="L718" s="178"/>
      <c r="M718" s="177"/>
      <c r="N718" s="182"/>
      <c r="O718" s="182"/>
      <c r="P718" s="182"/>
      <c r="Q718" s="192"/>
    </row>
    <row r="719" spans="4:17" ht="18" customHeight="1" x14ac:dyDescent="0.25">
      <c r="D719">
        <f t="shared" si="11"/>
        <v>0</v>
      </c>
      <c r="E719" s="191"/>
      <c r="F719" s="191"/>
      <c r="G719" s="176"/>
      <c r="H719" s="177"/>
      <c r="I719" s="176"/>
      <c r="J719" s="176"/>
      <c r="K719" s="177"/>
      <c r="L719" s="178"/>
      <c r="M719" s="177"/>
      <c r="N719" s="182"/>
      <c r="O719" s="182"/>
      <c r="P719" s="182"/>
      <c r="Q719" s="192"/>
    </row>
    <row r="720" spans="4:17" ht="18" customHeight="1" x14ac:dyDescent="0.25">
      <c r="D720">
        <f t="shared" si="11"/>
        <v>0</v>
      </c>
      <c r="E720" s="191"/>
      <c r="F720" s="191"/>
      <c r="G720" s="176"/>
      <c r="H720" s="177"/>
      <c r="I720" s="176"/>
      <c r="J720" s="176"/>
      <c r="K720" s="177"/>
      <c r="L720" s="178"/>
      <c r="M720" s="177"/>
      <c r="N720" s="182"/>
      <c r="O720" s="182"/>
      <c r="P720" s="182"/>
      <c r="Q720" s="192"/>
    </row>
    <row r="721" spans="4:17" ht="18" customHeight="1" x14ac:dyDescent="0.25">
      <c r="D721">
        <f t="shared" si="11"/>
        <v>0</v>
      </c>
      <c r="E721" s="191"/>
      <c r="F721" s="191"/>
      <c r="G721" s="176"/>
      <c r="H721" s="177"/>
      <c r="I721" s="176"/>
      <c r="J721" s="176"/>
      <c r="K721" s="177"/>
      <c r="L721" s="178"/>
      <c r="M721" s="177"/>
      <c r="N721" s="182"/>
      <c r="O721" s="182"/>
      <c r="P721" s="182"/>
      <c r="Q721" s="192"/>
    </row>
    <row r="722" spans="4:17" ht="18" customHeight="1" x14ac:dyDescent="0.25">
      <c r="D722">
        <f t="shared" si="11"/>
        <v>0</v>
      </c>
      <c r="E722" s="191"/>
      <c r="F722" s="191"/>
      <c r="G722" s="176"/>
      <c r="H722" s="177"/>
      <c r="I722" s="176"/>
      <c r="J722" s="176"/>
      <c r="K722" s="177"/>
      <c r="L722" s="178"/>
      <c r="M722" s="177"/>
      <c r="N722" s="182"/>
      <c r="O722" s="182"/>
      <c r="P722" s="182"/>
      <c r="Q722" s="192"/>
    </row>
    <row r="723" spans="4:17" ht="18" customHeight="1" x14ac:dyDescent="0.25">
      <c r="D723">
        <f t="shared" si="11"/>
        <v>0</v>
      </c>
      <c r="E723" s="191"/>
      <c r="F723" s="191"/>
      <c r="G723" s="176"/>
      <c r="H723" s="177"/>
      <c r="I723" s="176"/>
      <c r="J723" s="176"/>
      <c r="K723" s="177"/>
      <c r="L723" s="178"/>
      <c r="M723" s="177"/>
      <c r="N723" s="182"/>
      <c r="O723" s="182"/>
      <c r="P723" s="182"/>
      <c r="Q723" s="192"/>
    </row>
    <row r="724" spans="4:17" ht="18" customHeight="1" x14ac:dyDescent="0.25">
      <c r="D724">
        <f t="shared" si="11"/>
        <v>0</v>
      </c>
      <c r="E724" s="191"/>
      <c r="F724" s="191"/>
      <c r="G724" s="176"/>
      <c r="H724" s="177"/>
      <c r="I724" s="176"/>
      <c r="J724" s="176"/>
      <c r="K724" s="177"/>
      <c r="L724" s="178"/>
      <c r="M724" s="177"/>
      <c r="N724" s="182"/>
      <c r="O724" s="182"/>
      <c r="P724" s="182"/>
      <c r="Q724" s="192"/>
    </row>
    <row r="725" spans="4:17" ht="18" customHeight="1" x14ac:dyDescent="0.25">
      <c r="D725">
        <f t="shared" si="11"/>
        <v>0</v>
      </c>
      <c r="E725" s="191"/>
      <c r="F725" s="191"/>
      <c r="G725" s="176"/>
      <c r="H725" s="177"/>
      <c r="I725" s="176"/>
      <c r="J725" s="176"/>
      <c r="K725" s="177"/>
      <c r="L725" s="178"/>
      <c r="M725" s="177"/>
      <c r="N725" s="182"/>
      <c r="O725" s="182"/>
      <c r="P725" s="182"/>
      <c r="Q725" s="192"/>
    </row>
    <row r="726" spans="4:17" ht="18" customHeight="1" x14ac:dyDescent="0.25">
      <c r="D726">
        <f t="shared" si="11"/>
        <v>0</v>
      </c>
      <c r="E726" s="191"/>
      <c r="F726" s="191"/>
      <c r="G726" s="176"/>
      <c r="H726" s="177"/>
      <c r="I726" s="176"/>
      <c r="J726" s="176"/>
      <c r="K726" s="177"/>
      <c r="L726" s="178"/>
      <c r="M726" s="177"/>
      <c r="N726" s="182"/>
      <c r="O726" s="182"/>
      <c r="P726" s="182"/>
      <c r="Q726" s="192"/>
    </row>
    <row r="727" spans="4:17" ht="18" customHeight="1" x14ac:dyDescent="0.25">
      <c r="D727">
        <f t="shared" si="11"/>
        <v>0</v>
      </c>
      <c r="E727" s="191"/>
      <c r="F727" s="191"/>
      <c r="G727" s="176"/>
      <c r="H727" s="177"/>
      <c r="I727" s="176"/>
      <c r="J727" s="176"/>
      <c r="K727" s="177"/>
      <c r="L727" s="178"/>
      <c r="M727" s="177"/>
      <c r="N727" s="182"/>
      <c r="O727" s="182"/>
      <c r="P727" s="182"/>
      <c r="Q727" s="192"/>
    </row>
    <row r="728" spans="4:17" ht="18" customHeight="1" x14ac:dyDescent="0.25">
      <c r="D728">
        <f t="shared" si="11"/>
        <v>0</v>
      </c>
      <c r="E728" s="191"/>
      <c r="F728" s="191"/>
      <c r="G728" s="176"/>
      <c r="H728" s="177"/>
      <c r="I728" s="176"/>
      <c r="J728" s="176"/>
      <c r="K728" s="177"/>
      <c r="L728" s="178"/>
      <c r="M728" s="177"/>
      <c r="N728" s="182"/>
      <c r="O728" s="182"/>
      <c r="P728" s="182"/>
      <c r="Q728" s="192"/>
    </row>
    <row r="729" spans="4:17" ht="18" customHeight="1" x14ac:dyDescent="0.25">
      <c r="D729">
        <f t="shared" si="11"/>
        <v>0</v>
      </c>
      <c r="E729" s="191"/>
      <c r="F729" s="191"/>
      <c r="G729" s="176"/>
      <c r="H729" s="177"/>
      <c r="I729" s="176"/>
      <c r="J729" s="176"/>
      <c r="K729" s="177"/>
      <c r="L729" s="178"/>
      <c r="M729" s="177"/>
      <c r="N729" s="182"/>
      <c r="O729" s="182"/>
      <c r="P729" s="182"/>
      <c r="Q729" s="192"/>
    </row>
    <row r="730" spans="4:17" ht="18" customHeight="1" x14ac:dyDescent="0.25">
      <c r="D730">
        <f t="shared" si="11"/>
        <v>0</v>
      </c>
      <c r="E730" s="191"/>
      <c r="F730" s="191"/>
      <c r="G730" s="176"/>
      <c r="H730" s="177"/>
      <c r="I730" s="176"/>
      <c r="J730" s="176"/>
      <c r="K730" s="177"/>
      <c r="L730" s="178"/>
      <c r="M730" s="177"/>
      <c r="N730" s="182"/>
      <c r="O730" s="182"/>
      <c r="P730" s="182"/>
      <c r="Q730" s="192"/>
    </row>
    <row r="731" spans="4:17" ht="18" customHeight="1" x14ac:dyDescent="0.25">
      <c r="D731">
        <f t="shared" si="11"/>
        <v>0</v>
      </c>
      <c r="E731" s="191"/>
      <c r="F731" s="191"/>
      <c r="G731" s="176"/>
      <c r="H731" s="177"/>
      <c r="I731" s="176"/>
      <c r="J731" s="176"/>
      <c r="K731" s="177"/>
      <c r="L731" s="178"/>
      <c r="M731" s="177"/>
      <c r="N731" s="182"/>
      <c r="O731" s="182"/>
      <c r="P731" s="182"/>
      <c r="Q731" s="192"/>
    </row>
    <row r="732" spans="4:17" ht="18" customHeight="1" x14ac:dyDescent="0.25">
      <c r="D732">
        <f t="shared" si="11"/>
        <v>0</v>
      </c>
      <c r="E732" s="191"/>
      <c r="F732" s="191"/>
      <c r="G732" s="176"/>
      <c r="H732" s="177"/>
      <c r="I732" s="176"/>
      <c r="J732" s="176"/>
      <c r="K732" s="177"/>
      <c r="L732" s="178"/>
      <c r="M732" s="177"/>
      <c r="N732" s="182"/>
      <c r="O732" s="182"/>
      <c r="P732" s="182"/>
      <c r="Q732" s="192"/>
    </row>
    <row r="733" spans="4:17" ht="18" customHeight="1" x14ac:dyDescent="0.25">
      <c r="D733">
        <f t="shared" si="11"/>
        <v>0</v>
      </c>
      <c r="E733" s="191"/>
      <c r="F733" s="191"/>
      <c r="G733" s="176"/>
      <c r="H733" s="177"/>
      <c r="I733" s="176"/>
      <c r="J733" s="176"/>
      <c r="K733" s="177"/>
      <c r="L733" s="178"/>
      <c r="M733" s="177"/>
      <c r="N733" s="182"/>
      <c r="O733" s="182"/>
      <c r="P733" s="182"/>
      <c r="Q733" s="192"/>
    </row>
    <row r="734" spans="4:17" ht="18" customHeight="1" x14ac:dyDescent="0.25">
      <c r="D734">
        <f t="shared" si="11"/>
        <v>0</v>
      </c>
      <c r="E734" s="191"/>
      <c r="F734" s="191"/>
      <c r="G734" s="176"/>
      <c r="H734" s="177"/>
      <c r="I734" s="176"/>
      <c r="J734" s="176"/>
      <c r="K734" s="177"/>
      <c r="L734" s="178"/>
      <c r="M734" s="177"/>
      <c r="N734" s="182"/>
      <c r="O734" s="182"/>
      <c r="P734" s="182"/>
      <c r="Q734" s="192"/>
    </row>
    <row r="735" spans="4:17" ht="18" customHeight="1" x14ac:dyDescent="0.25">
      <c r="D735">
        <f t="shared" si="11"/>
        <v>0</v>
      </c>
      <c r="E735" s="191"/>
      <c r="F735" s="191"/>
      <c r="G735" s="176"/>
      <c r="H735" s="177"/>
      <c r="I735" s="176"/>
      <c r="J735" s="176"/>
      <c r="K735" s="177"/>
      <c r="L735" s="178"/>
      <c r="M735" s="177"/>
      <c r="N735" s="182"/>
      <c r="O735" s="182"/>
      <c r="P735" s="182"/>
      <c r="Q735" s="192"/>
    </row>
    <row r="736" spans="4:17" ht="18" customHeight="1" x14ac:dyDescent="0.25">
      <c r="D736">
        <f t="shared" si="11"/>
        <v>0</v>
      </c>
      <c r="E736" s="191"/>
      <c r="F736" s="191"/>
      <c r="G736" s="176"/>
      <c r="H736" s="177"/>
      <c r="I736" s="176"/>
      <c r="J736" s="176"/>
      <c r="K736" s="177"/>
      <c r="L736" s="178"/>
      <c r="M736" s="177"/>
      <c r="N736" s="182"/>
      <c r="O736" s="182"/>
      <c r="P736" s="182"/>
      <c r="Q736" s="192"/>
    </row>
    <row r="737" spans="4:17" ht="18" customHeight="1" x14ac:dyDescent="0.25">
      <c r="D737">
        <f t="shared" si="11"/>
        <v>0</v>
      </c>
      <c r="E737" s="191"/>
      <c r="F737" s="191"/>
      <c r="G737" s="176"/>
      <c r="H737" s="177"/>
      <c r="I737" s="176"/>
      <c r="J737" s="176"/>
      <c r="K737" s="177"/>
      <c r="L737" s="178"/>
      <c r="M737" s="177"/>
      <c r="N737" s="182"/>
      <c r="O737" s="182"/>
      <c r="P737" s="182"/>
      <c r="Q737" s="192"/>
    </row>
    <row r="738" spans="4:17" ht="18" customHeight="1" x14ac:dyDescent="0.25">
      <c r="D738">
        <f t="shared" si="11"/>
        <v>0</v>
      </c>
      <c r="E738" s="191"/>
      <c r="F738" s="191"/>
      <c r="G738" s="176"/>
      <c r="H738" s="177"/>
      <c r="I738" s="176"/>
      <c r="J738" s="176"/>
      <c r="K738" s="177"/>
      <c r="L738" s="178"/>
      <c r="M738" s="177"/>
      <c r="N738" s="182"/>
      <c r="O738" s="182"/>
      <c r="P738" s="182"/>
      <c r="Q738" s="192"/>
    </row>
    <row r="739" spans="4:17" ht="18" customHeight="1" x14ac:dyDescent="0.25">
      <c r="D739">
        <f t="shared" si="11"/>
        <v>0</v>
      </c>
      <c r="E739" s="191"/>
      <c r="F739" s="191"/>
      <c r="G739" s="176"/>
      <c r="H739" s="177"/>
      <c r="I739" s="176"/>
      <c r="J739" s="176"/>
      <c r="K739" s="177"/>
      <c r="L739" s="178"/>
      <c r="M739" s="177"/>
      <c r="N739" s="182"/>
      <c r="O739" s="182"/>
      <c r="P739" s="182"/>
      <c r="Q739" s="192"/>
    </row>
    <row r="740" spans="4:17" ht="18" customHeight="1" x14ac:dyDescent="0.25">
      <c r="D740">
        <f t="shared" si="11"/>
        <v>0</v>
      </c>
      <c r="E740" s="191"/>
      <c r="F740" s="191"/>
      <c r="G740" s="176"/>
      <c r="H740" s="177"/>
      <c r="I740" s="176"/>
      <c r="J740" s="176"/>
      <c r="K740" s="177"/>
      <c r="L740" s="178"/>
      <c r="M740" s="177"/>
      <c r="N740" s="182"/>
      <c r="O740" s="182"/>
      <c r="P740" s="182"/>
      <c r="Q740" s="192"/>
    </row>
    <row r="741" spans="4:17" ht="18" customHeight="1" x14ac:dyDescent="0.25">
      <c r="D741">
        <f t="shared" si="11"/>
        <v>0</v>
      </c>
      <c r="E741" s="191"/>
      <c r="F741" s="191"/>
      <c r="G741" s="176"/>
      <c r="H741" s="177"/>
      <c r="I741" s="176"/>
      <c r="J741" s="176"/>
      <c r="K741" s="177"/>
      <c r="L741" s="178"/>
      <c r="M741" s="177"/>
      <c r="N741" s="182"/>
      <c r="O741" s="182"/>
      <c r="P741" s="182"/>
      <c r="Q741" s="192"/>
    </row>
    <row r="742" spans="4:17" ht="18" customHeight="1" x14ac:dyDescent="0.25">
      <c r="D742">
        <f t="shared" si="11"/>
        <v>0</v>
      </c>
      <c r="E742" s="191"/>
      <c r="F742" s="191"/>
      <c r="G742" s="176"/>
      <c r="H742" s="177"/>
      <c r="I742" s="176"/>
      <c r="J742" s="176"/>
      <c r="K742" s="177"/>
      <c r="L742" s="178"/>
      <c r="M742" s="177"/>
      <c r="N742" s="182"/>
      <c r="O742" s="182"/>
      <c r="P742" s="182"/>
      <c r="Q742" s="192"/>
    </row>
    <row r="743" spans="4:17" ht="18" customHeight="1" x14ac:dyDescent="0.25">
      <c r="D743">
        <f t="shared" si="11"/>
        <v>0</v>
      </c>
      <c r="E743" s="191"/>
      <c r="F743" s="191"/>
      <c r="G743" s="176"/>
      <c r="H743" s="177"/>
      <c r="I743" s="176"/>
      <c r="J743" s="176"/>
      <c r="K743" s="177"/>
      <c r="L743" s="178"/>
      <c r="M743" s="177"/>
      <c r="N743" s="182"/>
      <c r="O743" s="182"/>
      <c r="P743" s="182"/>
      <c r="Q743" s="192"/>
    </row>
    <row r="744" spans="4:17" ht="18" customHeight="1" x14ac:dyDescent="0.25">
      <c r="D744">
        <f t="shared" si="11"/>
        <v>0</v>
      </c>
      <c r="E744" s="191"/>
      <c r="F744" s="191"/>
      <c r="G744" s="176"/>
      <c r="H744" s="177"/>
      <c r="I744" s="176"/>
      <c r="J744" s="176"/>
      <c r="K744" s="177"/>
      <c r="L744" s="178"/>
      <c r="M744" s="177"/>
      <c r="N744" s="182"/>
      <c r="O744" s="182"/>
      <c r="P744" s="182"/>
      <c r="Q744" s="192"/>
    </row>
    <row r="745" spans="4:17" ht="18" customHeight="1" x14ac:dyDescent="0.25">
      <c r="D745">
        <f t="shared" si="11"/>
        <v>0</v>
      </c>
      <c r="E745" s="191"/>
      <c r="F745" s="191"/>
      <c r="G745" s="176"/>
      <c r="H745" s="177"/>
      <c r="I745" s="176"/>
      <c r="J745" s="176"/>
      <c r="K745" s="177"/>
      <c r="L745" s="178"/>
      <c r="M745" s="177"/>
      <c r="N745" s="182"/>
      <c r="O745" s="182"/>
      <c r="P745" s="182"/>
      <c r="Q745" s="192"/>
    </row>
    <row r="746" spans="4:17" ht="18" customHeight="1" x14ac:dyDescent="0.25">
      <c r="D746">
        <f t="shared" si="11"/>
        <v>0</v>
      </c>
      <c r="E746" s="191"/>
      <c r="F746" s="191"/>
      <c r="G746" s="176"/>
      <c r="H746" s="177"/>
      <c r="I746" s="176"/>
      <c r="J746" s="176"/>
      <c r="K746" s="177"/>
      <c r="L746" s="178"/>
      <c r="M746" s="177"/>
      <c r="N746" s="182"/>
      <c r="O746" s="182"/>
      <c r="P746" s="182"/>
      <c r="Q746" s="192"/>
    </row>
    <row r="747" spans="4:17" ht="18" customHeight="1" x14ac:dyDescent="0.25">
      <c r="D747">
        <f t="shared" si="11"/>
        <v>0</v>
      </c>
      <c r="E747" s="191"/>
      <c r="F747" s="191"/>
      <c r="G747" s="176"/>
      <c r="H747" s="177"/>
      <c r="I747" s="176"/>
      <c r="J747" s="176"/>
      <c r="K747" s="177"/>
      <c r="L747" s="178"/>
      <c r="M747" s="177"/>
      <c r="N747" s="182"/>
      <c r="O747" s="182"/>
      <c r="P747" s="182"/>
      <c r="Q747" s="192"/>
    </row>
    <row r="748" spans="4:17" ht="18" customHeight="1" x14ac:dyDescent="0.25">
      <c r="D748">
        <f t="shared" si="11"/>
        <v>0</v>
      </c>
      <c r="E748" s="191"/>
      <c r="F748" s="191"/>
      <c r="G748" s="176"/>
      <c r="H748" s="177"/>
      <c r="I748" s="176"/>
      <c r="J748" s="176"/>
      <c r="K748" s="177"/>
      <c r="L748" s="178"/>
      <c r="M748" s="177"/>
      <c r="N748" s="182"/>
      <c r="O748" s="182"/>
      <c r="P748" s="182"/>
      <c r="Q748" s="192"/>
    </row>
    <row r="749" spans="4:17" ht="18" customHeight="1" x14ac:dyDescent="0.25">
      <c r="D749">
        <f t="shared" si="11"/>
        <v>0</v>
      </c>
      <c r="E749" s="191"/>
      <c r="F749" s="191"/>
      <c r="G749" s="176"/>
      <c r="H749" s="177"/>
      <c r="I749" s="176"/>
      <c r="J749" s="176"/>
      <c r="K749" s="177"/>
      <c r="L749" s="178"/>
      <c r="M749" s="177"/>
      <c r="N749" s="182"/>
      <c r="O749" s="182"/>
      <c r="P749" s="182"/>
      <c r="Q749" s="192"/>
    </row>
    <row r="750" spans="4:17" ht="18" customHeight="1" x14ac:dyDescent="0.25">
      <c r="D750">
        <f t="shared" si="11"/>
        <v>0</v>
      </c>
      <c r="E750" s="191"/>
      <c r="F750" s="191"/>
      <c r="G750" s="176"/>
      <c r="H750" s="177"/>
      <c r="I750" s="176"/>
      <c r="J750" s="176"/>
      <c r="K750" s="177"/>
      <c r="L750" s="178"/>
      <c r="M750" s="177"/>
      <c r="N750" s="182"/>
      <c r="O750" s="182"/>
      <c r="P750" s="182"/>
      <c r="Q750" s="192"/>
    </row>
    <row r="751" spans="4:17" ht="18" customHeight="1" x14ac:dyDescent="0.25">
      <c r="D751">
        <f t="shared" si="11"/>
        <v>0</v>
      </c>
      <c r="E751" s="191"/>
      <c r="F751" s="191"/>
      <c r="G751" s="176"/>
      <c r="H751" s="177"/>
      <c r="I751" s="176"/>
      <c r="J751" s="176"/>
      <c r="K751" s="177"/>
      <c r="L751" s="178"/>
      <c r="M751" s="177"/>
      <c r="N751" s="182"/>
      <c r="O751" s="182"/>
      <c r="P751" s="182"/>
      <c r="Q751" s="192"/>
    </row>
    <row r="752" spans="4:17" ht="18" customHeight="1" x14ac:dyDescent="0.25">
      <c r="D752">
        <f t="shared" si="11"/>
        <v>0</v>
      </c>
      <c r="E752" s="191"/>
      <c r="F752" s="191"/>
      <c r="G752" s="176"/>
      <c r="H752" s="177"/>
      <c r="I752" s="176"/>
      <c r="J752" s="176"/>
      <c r="K752" s="177"/>
      <c r="L752" s="178"/>
      <c r="M752" s="177"/>
      <c r="N752" s="182"/>
      <c r="O752" s="182"/>
      <c r="P752" s="182"/>
      <c r="Q752" s="192"/>
    </row>
    <row r="753" spans="4:17" ht="18" customHeight="1" x14ac:dyDescent="0.25">
      <c r="D753">
        <f t="shared" si="11"/>
        <v>0</v>
      </c>
      <c r="E753" s="191"/>
      <c r="F753" s="191"/>
      <c r="G753" s="176"/>
      <c r="H753" s="177"/>
      <c r="I753" s="176"/>
      <c r="J753" s="176"/>
      <c r="K753" s="177"/>
      <c r="L753" s="178"/>
      <c r="M753" s="177"/>
      <c r="N753" s="182"/>
      <c r="O753" s="182"/>
      <c r="P753" s="182"/>
      <c r="Q753" s="192"/>
    </row>
    <row r="754" spans="4:17" ht="18" customHeight="1" x14ac:dyDescent="0.25">
      <c r="D754">
        <f t="shared" si="11"/>
        <v>0</v>
      </c>
      <c r="E754" s="191"/>
      <c r="F754" s="191"/>
      <c r="G754" s="176"/>
      <c r="H754" s="177"/>
      <c r="I754" s="176"/>
      <c r="J754" s="176"/>
      <c r="K754" s="177"/>
      <c r="L754" s="178"/>
      <c r="M754" s="177"/>
      <c r="N754" s="182"/>
      <c r="O754" s="182"/>
      <c r="P754" s="182"/>
      <c r="Q754" s="192"/>
    </row>
    <row r="755" spans="4:17" ht="18" customHeight="1" x14ac:dyDescent="0.25">
      <c r="D755">
        <f t="shared" si="11"/>
        <v>0</v>
      </c>
      <c r="E755" s="191"/>
      <c r="F755" s="191"/>
      <c r="G755" s="176"/>
      <c r="H755" s="177"/>
      <c r="I755" s="176"/>
      <c r="J755" s="176"/>
      <c r="K755" s="177"/>
      <c r="L755" s="178"/>
      <c r="M755" s="177"/>
      <c r="N755" s="182"/>
      <c r="O755" s="182"/>
      <c r="P755" s="182"/>
      <c r="Q755" s="192"/>
    </row>
    <row r="756" spans="4:17" ht="18" customHeight="1" x14ac:dyDescent="0.25">
      <c r="D756">
        <f t="shared" si="11"/>
        <v>0</v>
      </c>
      <c r="E756" s="191"/>
      <c r="F756" s="191"/>
      <c r="G756" s="176"/>
      <c r="H756" s="177"/>
      <c r="I756" s="176"/>
      <c r="J756" s="176"/>
      <c r="K756" s="177"/>
      <c r="L756" s="178"/>
      <c r="M756" s="177"/>
      <c r="N756" s="182"/>
      <c r="O756" s="182"/>
      <c r="P756" s="182"/>
      <c r="Q756" s="192"/>
    </row>
    <row r="757" spans="4:17" ht="18" customHeight="1" x14ac:dyDescent="0.25">
      <c r="D757">
        <f t="shared" si="11"/>
        <v>0</v>
      </c>
      <c r="E757" s="191"/>
      <c r="F757" s="191"/>
      <c r="G757" s="176"/>
      <c r="H757" s="177"/>
      <c r="I757" s="176"/>
      <c r="J757" s="176"/>
      <c r="K757" s="177"/>
      <c r="L757" s="178"/>
      <c r="M757" s="177"/>
      <c r="N757" s="182"/>
      <c r="O757" s="182"/>
      <c r="P757" s="182"/>
      <c r="Q757" s="192"/>
    </row>
    <row r="758" spans="4:17" ht="18" customHeight="1" x14ac:dyDescent="0.25">
      <c r="D758">
        <f t="shared" si="11"/>
        <v>0</v>
      </c>
      <c r="E758" s="191"/>
      <c r="F758" s="191"/>
      <c r="G758" s="176"/>
      <c r="H758" s="177"/>
      <c r="I758" s="176"/>
      <c r="J758" s="176"/>
      <c r="K758" s="177"/>
      <c r="L758" s="178"/>
      <c r="M758" s="177"/>
      <c r="N758" s="182"/>
      <c r="O758" s="182"/>
      <c r="P758" s="182"/>
      <c r="Q758" s="192"/>
    </row>
    <row r="759" spans="4:17" ht="18" customHeight="1" x14ac:dyDescent="0.25">
      <c r="D759">
        <f t="shared" si="11"/>
        <v>0</v>
      </c>
      <c r="E759" s="191"/>
      <c r="F759" s="191"/>
      <c r="G759" s="176"/>
      <c r="H759" s="177"/>
      <c r="I759" s="176"/>
      <c r="J759" s="176"/>
      <c r="K759" s="177"/>
      <c r="L759" s="178"/>
      <c r="M759" s="177"/>
      <c r="N759" s="182"/>
      <c r="O759" s="182"/>
      <c r="P759" s="182"/>
      <c r="Q759" s="192"/>
    </row>
    <row r="760" spans="4:17" ht="18" customHeight="1" x14ac:dyDescent="0.25">
      <c r="D760">
        <f t="shared" si="11"/>
        <v>0</v>
      </c>
      <c r="E760" s="191"/>
      <c r="F760" s="191"/>
      <c r="G760" s="176"/>
      <c r="H760" s="177"/>
      <c r="I760" s="176"/>
      <c r="J760" s="176"/>
      <c r="K760" s="177"/>
      <c r="L760" s="178"/>
      <c r="M760" s="177"/>
      <c r="N760" s="182"/>
      <c r="O760" s="182"/>
      <c r="P760" s="182"/>
      <c r="Q760" s="192"/>
    </row>
    <row r="761" spans="4:17" ht="18" customHeight="1" x14ac:dyDescent="0.25">
      <c r="D761">
        <f t="shared" si="11"/>
        <v>0</v>
      </c>
      <c r="E761" s="191"/>
      <c r="F761" s="191"/>
      <c r="G761" s="176"/>
      <c r="H761" s="177"/>
      <c r="I761" s="176"/>
      <c r="J761" s="176"/>
      <c r="K761" s="177"/>
      <c r="L761" s="178"/>
      <c r="M761" s="177"/>
      <c r="N761" s="182"/>
      <c r="O761" s="182"/>
      <c r="P761" s="182"/>
      <c r="Q761" s="192"/>
    </row>
    <row r="762" spans="4:17" ht="18" customHeight="1" x14ac:dyDescent="0.25">
      <c r="D762">
        <f t="shared" si="11"/>
        <v>0</v>
      </c>
      <c r="E762" s="191"/>
      <c r="F762" s="191"/>
      <c r="G762" s="176"/>
      <c r="H762" s="177"/>
      <c r="I762" s="176"/>
      <c r="J762" s="176"/>
      <c r="K762" s="177"/>
      <c r="L762" s="178"/>
      <c r="M762" s="177"/>
      <c r="N762" s="182"/>
      <c r="O762" s="182"/>
      <c r="P762" s="182"/>
      <c r="Q762" s="192"/>
    </row>
    <row r="763" spans="4:17" ht="18" customHeight="1" x14ac:dyDescent="0.25">
      <c r="D763">
        <f t="shared" si="11"/>
        <v>0</v>
      </c>
      <c r="E763" s="191"/>
      <c r="F763" s="191"/>
      <c r="G763" s="176"/>
      <c r="H763" s="177"/>
      <c r="I763" s="176"/>
      <c r="J763" s="176"/>
      <c r="K763" s="177"/>
      <c r="L763" s="178"/>
      <c r="M763" s="177"/>
      <c r="N763" s="182"/>
      <c r="O763" s="182"/>
      <c r="P763" s="182"/>
      <c r="Q763" s="192"/>
    </row>
    <row r="764" spans="4:17" ht="18" customHeight="1" x14ac:dyDescent="0.25">
      <c r="D764">
        <f t="shared" si="11"/>
        <v>0</v>
      </c>
      <c r="E764" s="191"/>
      <c r="F764" s="191"/>
      <c r="G764" s="176"/>
      <c r="H764" s="177"/>
      <c r="I764" s="176"/>
      <c r="J764" s="176"/>
      <c r="K764" s="177"/>
      <c r="L764" s="178"/>
      <c r="M764" s="177"/>
      <c r="N764" s="182"/>
      <c r="O764" s="182"/>
      <c r="P764" s="182"/>
      <c r="Q764" s="192"/>
    </row>
    <row r="765" spans="4:17" ht="18" customHeight="1" x14ac:dyDescent="0.25">
      <c r="D765">
        <f t="shared" si="11"/>
        <v>0</v>
      </c>
      <c r="E765" s="191"/>
      <c r="F765" s="191"/>
      <c r="G765" s="176"/>
      <c r="H765" s="177"/>
      <c r="I765" s="176"/>
      <c r="J765" s="176"/>
      <c r="K765" s="177"/>
      <c r="L765" s="178"/>
      <c r="M765" s="177"/>
      <c r="N765" s="182"/>
      <c r="O765" s="182"/>
      <c r="P765" s="182"/>
      <c r="Q765" s="192"/>
    </row>
    <row r="766" spans="4:17" ht="18" customHeight="1" x14ac:dyDescent="0.25">
      <c r="D766">
        <f t="shared" si="11"/>
        <v>0</v>
      </c>
      <c r="E766" s="191"/>
      <c r="F766" s="191"/>
      <c r="G766" s="176"/>
      <c r="H766" s="177"/>
      <c r="I766" s="176"/>
      <c r="J766" s="176"/>
      <c r="K766" s="177"/>
      <c r="L766" s="178"/>
      <c r="M766" s="177"/>
      <c r="N766" s="182"/>
      <c r="O766" s="182"/>
      <c r="P766" s="182"/>
      <c r="Q766" s="192"/>
    </row>
    <row r="767" spans="4:17" ht="18" customHeight="1" x14ac:dyDescent="0.25">
      <c r="D767">
        <f t="shared" si="11"/>
        <v>0</v>
      </c>
      <c r="E767" s="191"/>
      <c r="F767" s="191"/>
      <c r="G767" s="176"/>
      <c r="H767" s="177"/>
      <c r="I767" s="176"/>
      <c r="J767" s="176"/>
      <c r="K767" s="177"/>
      <c r="L767" s="178"/>
      <c r="M767" s="177"/>
      <c r="N767" s="182"/>
      <c r="O767" s="182"/>
      <c r="P767" s="182"/>
      <c r="Q767" s="192"/>
    </row>
    <row r="768" spans="4:17" ht="18" customHeight="1" x14ac:dyDescent="0.25">
      <c r="D768">
        <f t="shared" si="11"/>
        <v>0</v>
      </c>
      <c r="E768" s="191"/>
      <c r="F768" s="191"/>
      <c r="G768" s="176"/>
      <c r="H768" s="177"/>
      <c r="I768" s="176"/>
      <c r="J768" s="176"/>
      <c r="K768" s="177"/>
      <c r="L768" s="178"/>
      <c r="M768" s="177"/>
      <c r="N768" s="182"/>
      <c r="O768" s="182"/>
      <c r="P768" s="182"/>
      <c r="Q768" s="192"/>
    </row>
    <row r="769" spans="4:17" ht="18" customHeight="1" x14ac:dyDescent="0.25">
      <c r="D769">
        <f t="shared" si="11"/>
        <v>0</v>
      </c>
      <c r="E769" s="191"/>
      <c r="F769" s="191"/>
      <c r="G769" s="176"/>
      <c r="H769" s="177"/>
      <c r="I769" s="176"/>
      <c r="J769" s="176"/>
      <c r="K769" s="177"/>
      <c r="L769" s="178"/>
      <c r="M769" s="177"/>
      <c r="N769" s="182"/>
      <c r="O769" s="182"/>
      <c r="P769" s="182"/>
      <c r="Q769" s="192"/>
    </row>
    <row r="770" spans="4:17" ht="18" customHeight="1" x14ac:dyDescent="0.25">
      <c r="D770">
        <f t="shared" si="11"/>
        <v>0</v>
      </c>
      <c r="E770" s="191"/>
      <c r="F770" s="191"/>
      <c r="G770" s="176"/>
      <c r="H770" s="177"/>
      <c r="I770" s="176"/>
      <c r="J770" s="176"/>
      <c r="K770" s="177"/>
      <c r="L770" s="178"/>
      <c r="M770" s="177"/>
      <c r="N770" s="182"/>
      <c r="O770" s="182"/>
      <c r="P770" s="182"/>
      <c r="Q770" s="192"/>
    </row>
    <row r="771" spans="4:17" ht="18" customHeight="1" x14ac:dyDescent="0.25">
      <c r="D771">
        <f t="shared" si="11"/>
        <v>0</v>
      </c>
      <c r="E771" s="191"/>
      <c r="F771" s="191"/>
      <c r="G771" s="176"/>
      <c r="H771" s="177"/>
      <c r="I771" s="176"/>
      <c r="J771" s="176"/>
      <c r="K771" s="177"/>
      <c r="L771" s="178"/>
      <c r="M771" s="177"/>
      <c r="N771" s="182"/>
      <c r="O771" s="182"/>
      <c r="P771" s="182"/>
      <c r="Q771" s="192"/>
    </row>
    <row r="772" spans="4:17" ht="18" customHeight="1" x14ac:dyDescent="0.25">
      <c r="D772">
        <f t="shared" si="11"/>
        <v>0</v>
      </c>
      <c r="E772" s="191"/>
      <c r="F772" s="191"/>
      <c r="G772" s="176"/>
      <c r="H772" s="177"/>
      <c r="I772" s="176"/>
      <c r="J772" s="176"/>
      <c r="K772" s="177"/>
      <c r="L772" s="178"/>
      <c r="M772" s="177"/>
      <c r="N772" s="182"/>
      <c r="O772" s="182"/>
      <c r="P772" s="182"/>
      <c r="Q772" s="192"/>
    </row>
    <row r="773" spans="4:17" ht="18" customHeight="1" x14ac:dyDescent="0.25">
      <c r="D773">
        <f t="shared" si="11"/>
        <v>0</v>
      </c>
      <c r="E773" s="191"/>
      <c r="F773" s="191"/>
      <c r="G773" s="176"/>
      <c r="H773" s="177"/>
      <c r="I773" s="176"/>
      <c r="J773" s="176"/>
      <c r="K773" s="177"/>
      <c r="L773" s="178"/>
      <c r="M773" s="177"/>
      <c r="N773" s="182"/>
      <c r="O773" s="182"/>
      <c r="P773" s="182"/>
      <c r="Q773" s="192"/>
    </row>
    <row r="774" spans="4:17" ht="18" customHeight="1" x14ac:dyDescent="0.25">
      <c r="D774">
        <f t="shared" ref="D774:D837" si="12">IF(E774&gt;=1,(IF(LEN(I774)&gt;=2,(IF(LEN(K774)&gt;=1,(IF(M774&gt;=18,1,0)),0)),0)),0)</f>
        <v>0</v>
      </c>
      <c r="E774" s="191"/>
      <c r="F774" s="191"/>
      <c r="G774" s="176"/>
      <c r="H774" s="177"/>
      <c r="I774" s="176"/>
      <c r="J774" s="176"/>
      <c r="K774" s="177"/>
      <c r="L774" s="178"/>
      <c r="M774" s="177"/>
      <c r="N774" s="182"/>
      <c r="O774" s="182"/>
      <c r="P774" s="182"/>
      <c r="Q774" s="192"/>
    </row>
    <row r="775" spans="4:17" ht="18" customHeight="1" x14ac:dyDescent="0.25">
      <c r="D775">
        <f t="shared" si="12"/>
        <v>0</v>
      </c>
      <c r="E775" s="191"/>
      <c r="F775" s="191"/>
      <c r="G775" s="176"/>
      <c r="H775" s="177"/>
      <c r="I775" s="176"/>
      <c r="J775" s="176"/>
      <c r="K775" s="177"/>
      <c r="L775" s="178"/>
      <c r="M775" s="177"/>
      <c r="N775" s="182"/>
      <c r="O775" s="182"/>
      <c r="P775" s="182"/>
      <c r="Q775" s="192"/>
    </row>
    <row r="776" spans="4:17" ht="18" customHeight="1" x14ac:dyDescent="0.25">
      <c r="D776">
        <f t="shared" si="12"/>
        <v>0</v>
      </c>
      <c r="E776" s="191"/>
      <c r="F776" s="191"/>
      <c r="G776" s="176"/>
      <c r="H776" s="177"/>
      <c r="I776" s="176"/>
      <c r="J776" s="176"/>
      <c r="K776" s="177"/>
      <c r="L776" s="178"/>
      <c r="M776" s="177"/>
      <c r="N776" s="182"/>
      <c r="O776" s="182"/>
      <c r="P776" s="182"/>
      <c r="Q776" s="192"/>
    </row>
    <row r="777" spans="4:17" ht="18" customHeight="1" x14ac:dyDescent="0.25">
      <c r="D777">
        <f t="shared" si="12"/>
        <v>0</v>
      </c>
      <c r="E777" s="191"/>
      <c r="F777" s="191"/>
      <c r="G777" s="176"/>
      <c r="H777" s="177"/>
      <c r="I777" s="176"/>
      <c r="J777" s="176"/>
      <c r="K777" s="177"/>
      <c r="L777" s="178"/>
      <c r="M777" s="177"/>
      <c r="N777" s="182"/>
      <c r="O777" s="182"/>
      <c r="P777" s="182"/>
      <c r="Q777" s="192"/>
    </row>
    <row r="778" spans="4:17" ht="18" customHeight="1" x14ac:dyDescent="0.25">
      <c r="D778">
        <f t="shared" si="12"/>
        <v>0</v>
      </c>
      <c r="E778" s="191"/>
      <c r="F778" s="191"/>
      <c r="G778" s="176"/>
      <c r="H778" s="177"/>
      <c r="I778" s="176"/>
      <c r="J778" s="176"/>
      <c r="K778" s="177"/>
      <c r="L778" s="178"/>
      <c r="M778" s="177"/>
      <c r="N778" s="182"/>
      <c r="O778" s="182"/>
      <c r="P778" s="182"/>
      <c r="Q778" s="192"/>
    </row>
    <row r="779" spans="4:17" ht="18" customHeight="1" x14ac:dyDescent="0.25">
      <c r="D779">
        <f t="shared" si="12"/>
        <v>0</v>
      </c>
      <c r="E779" s="191"/>
      <c r="F779" s="191"/>
      <c r="G779" s="176"/>
      <c r="H779" s="177"/>
      <c r="I779" s="176"/>
      <c r="J779" s="176"/>
      <c r="K779" s="177"/>
      <c r="L779" s="178"/>
      <c r="M779" s="177"/>
      <c r="N779" s="182"/>
      <c r="O779" s="182"/>
      <c r="P779" s="182"/>
      <c r="Q779" s="192"/>
    </row>
    <row r="780" spans="4:17" ht="18" customHeight="1" x14ac:dyDescent="0.25">
      <c r="D780">
        <f t="shared" si="12"/>
        <v>0</v>
      </c>
      <c r="E780" s="191"/>
      <c r="F780" s="191"/>
      <c r="G780" s="176"/>
      <c r="H780" s="177"/>
      <c r="I780" s="176"/>
      <c r="J780" s="176"/>
      <c r="K780" s="177"/>
      <c r="L780" s="178"/>
      <c r="M780" s="177"/>
      <c r="N780" s="182"/>
      <c r="O780" s="182"/>
      <c r="P780" s="182"/>
      <c r="Q780" s="192"/>
    </row>
    <row r="781" spans="4:17" ht="18" customHeight="1" x14ac:dyDescent="0.25">
      <c r="D781">
        <f t="shared" si="12"/>
        <v>0</v>
      </c>
      <c r="E781" s="191"/>
      <c r="F781" s="191"/>
      <c r="G781" s="176"/>
      <c r="H781" s="177"/>
      <c r="I781" s="176"/>
      <c r="J781" s="176"/>
      <c r="K781" s="177"/>
      <c r="L781" s="178"/>
      <c r="M781" s="177"/>
      <c r="N781" s="182"/>
      <c r="O781" s="182"/>
      <c r="P781" s="182"/>
      <c r="Q781" s="192"/>
    </row>
    <row r="782" spans="4:17" ht="18" customHeight="1" x14ac:dyDescent="0.25">
      <c r="D782">
        <f t="shared" si="12"/>
        <v>0</v>
      </c>
      <c r="E782" s="191"/>
      <c r="F782" s="191"/>
      <c r="G782" s="176"/>
      <c r="H782" s="177"/>
      <c r="I782" s="176"/>
      <c r="J782" s="176"/>
      <c r="K782" s="177"/>
      <c r="L782" s="178"/>
      <c r="M782" s="177"/>
      <c r="N782" s="182"/>
      <c r="O782" s="182"/>
      <c r="P782" s="182"/>
      <c r="Q782" s="192"/>
    </row>
    <row r="783" spans="4:17" ht="18" customHeight="1" x14ac:dyDescent="0.25">
      <c r="D783">
        <f t="shared" si="12"/>
        <v>0</v>
      </c>
      <c r="E783" s="191"/>
      <c r="F783" s="191"/>
      <c r="G783" s="176"/>
      <c r="H783" s="177"/>
      <c r="I783" s="176"/>
      <c r="J783" s="176"/>
      <c r="K783" s="177"/>
      <c r="L783" s="178"/>
      <c r="M783" s="177"/>
      <c r="N783" s="182"/>
      <c r="O783" s="182"/>
      <c r="P783" s="182"/>
      <c r="Q783" s="192"/>
    </row>
    <row r="784" spans="4:17" ht="18" customHeight="1" x14ac:dyDescent="0.25">
      <c r="D784">
        <f t="shared" si="12"/>
        <v>0</v>
      </c>
      <c r="E784" s="191"/>
      <c r="F784" s="191"/>
      <c r="G784" s="176"/>
      <c r="H784" s="177"/>
      <c r="I784" s="176"/>
      <c r="J784" s="176"/>
      <c r="K784" s="177"/>
      <c r="L784" s="178"/>
      <c r="M784" s="177"/>
      <c r="N784" s="182"/>
      <c r="O784" s="182"/>
      <c r="P784" s="182"/>
      <c r="Q784" s="192"/>
    </row>
    <row r="785" spans="4:17" ht="18" customHeight="1" x14ac:dyDescent="0.25">
      <c r="D785">
        <f t="shared" si="12"/>
        <v>0</v>
      </c>
      <c r="E785" s="191"/>
      <c r="F785" s="191"/>
      <c r="G785" s="176"/>
      <c r="H785" s="177"/>
      <c r="I785" s="176"/>
      <c r="J785" s="176"/>
      <c r="K785" s="177"/>
      <c r="L785" s="178"/>
      <c r="M785" s="177"/>
      <c r="N785" s="182"/>
      <c r="O785" s="182"/>
      <c r="P785" s="182"/>
      <c r="Q785" s="192"/>
    </row>
    <row r="786" spans="4:17" ht="18" customHeight="1" x14ac:dyDescent="0.25">
      <c r="D786">
        <f t="shared" si="12"/>
        <v>0</v>
      </c>
      <c r="E786" s="191"/>
      <c r="F786" s="191"/>
      <c r="G786" s="176"/>
      <c r="H786" s="177"/>
      <c r="I786" s="176"/>
      <c r="J786" s="176"/>
      <c r="K786" s="177"/>
      <c r="L786" s="178"/>
      <c r="M786" s="177"/>
      <c r="N786" s="182"/>
      <c r="O786" s="182"/>
      <c r="P786" s="182"/>
      <c r="Q786" s="192"/>
    </row>
    <row r="787" spans="4:17" ht="18" customHeight="1" x14ac:dyDescent="0.25">
      <c r="D787">
        <f t="shared" si="12"/>
        <v>0</v>
      </c>
      <c r="E787" s="191"/>
      <c r="F787" s="191"/>
      <c r="G787" s="176"/>
      <c r="H787" s="177"/>
      <c r="I787" s="176"/>
      <c r="J787" s="176"/>
      <c r="K787" s="177"/>
      <c r="L787" s="178"/>
      <c r="M787" s="177"/>
      <c r="N787" s="182"/>
      <c r="O787" s="182"/>
      <c r="P787" s="182"/>
      <c r="Q787" s="192"/>
    </row>
    <row r="788" spans="4:17" ht="18" customHeight="1" x14ac:dyDescent="0.25">
      <c r="D788">
        <f t="shared" si="12"/>
        <v>0</v>
      </c>
      <c r="E788" s="191"/>
      <c r="F788" s="191"/>
      <c r="G788" s="176"/>
      <c r="H788" s="177"/>
      <c r="I788" s="176"/>
      <c r="J788" s="176"/>
      <c r="K788" s="177"/>
      <c r="L788" s="178"/>
      <c r="M788" s="177"/>
      <c r="N788" s="182"/>
      <c r="O788" s="182"/>
      <c r="P788" s="182"/>
      <c r="Q788" s="192"/>
    </row>
    <row r="789" spans="4:17" ht="18" customHeight="1" x14ac:dyDescent="0.25">
      <c r="D789">
        <f t="shared" si="12"/>
        <v>0</v>
      </c>
      <c r="E789" s="191"/>
      <c r="F789" s="191"/>
      <c r="G789" s="176"/>
      <c r="H789" s="177"/>
      <c r="I789" s="176"/>
      <c r="J789" s="176"/>
      <c r="K789" s="177"/>
      <c r="L789" s="178"/>
      <c r="M789" s="177"/>
      <c r="N789" s="182"/>
      <c r="O789" s="182"/>
      <c r="P789" s="182"/>
      <c r="Q789" s="192"/>
    </row>
    <row r="790" spans="4:17" ht="18" customHeight="1" x14ac:dyDescent="0.25">
      <c r="D790">
        <f t="shared" si="12"/>
        <v>0</v>
      </c>
      <c r="E790" s="191"/>
      <c r="F790" s="191"/>
      <c r="G790" s="176"/>
      <c r="H790" s="177"/>
      <c r="I790" s="176"/>
      <c r="J790" s="176"/>
      <c r="K790" s="177"/>
      <c r="L790" s="178"/>
      <c r="M790" s="177"/>
      <c r="N790" s="182"/>
      <c r="O790" s="182"/>
      <c r="P790" s="182"/>
      <c r="Q790" s="192"/>
    </row>
    <row r="791" spans="4:17" ht="18" customHeight="1" x14ac:dyDescent="0.25">
      <c r="D791">
        <f t="shared" si="12"/>
        <v>0</v>
      </c>
      <c r="E791" s="191"/>
      <c r="F791" s="191"/>
      <c r="G791" s="176"/>
      <c r="H791" s="177"/>
      <c r="I791" s="176"/>
      <c r="J791" s="176"/>
      <c r="K791" s="177"/>
      <c r="L791" s="178"/>
      <c r="M791" s="177"/>
      <c r="N791" s="182"/>
      <c r="O791" s="182"/>
      <c r="P791" s="182"/>
      <c r="Q791" s="192"/>
    </row>
    <row r="792" spans="4:17" ht="18" customHeight="1" x14ac:dyDescent="0.25">
      <c r="D792">
        <f t="shared" si="12"/>
        <v>0</v>
      </c>
      <c r="E792" s="191"/>
      <c r="F792" s="191"/>
      <c r="G792" s="176"/>
      <c r="H792" s="177"/>
      <c r="I792" s="176"/>
      <c r="J792" s="176"/>
      <c r="K792" s="177"/>
      <c r="L792" s="178"/>
      <c r="M792" s="177"/>
      <c r="N792" s="182"/>
      <c r="O792" s="182"/>
      <c r="P792" s="182"/>
      <c r="Q792" s="192"/>
    </row>
    <row r="793" spans="4:17" ht="18" customHeight="1" x14ac:dyDescent="0.25">
      <c r="D793">
        <f t="shared" si="12"/>
        <v>0</v>
      </c>
      <c r="E793" s="191"/>
      <c r="F793" s="191"/>
      <c r="G793" s="176"/>
      <c r="H793" s="177"/>
      <c r="I793" s="176"/>
      <c r="J793" s="176"/>
      <c r="K793" s="177"/>
      <c r="L793" s="178"/>
      <c r="M793" s="177"/>
      <c r="N793" s="182"/>
      <c r="O793" s="182"/>
      <c r="P793" s="182"/>
      <c r="Q793" s="192"/>
    </row>
    <row r="794" spans="4:17" ht="18" customHeight="1" x14ac:dyDescent="0.25">
      <c r="D794">
        <f t="shared" si="12"/>
        <v>0</v>
      </c>
      <c r="E794" s="191"/>
      <c r="F794" s="191"/>
      <c r="G794" s="176"/>
      <c r="H794" s="177"/>
      <c r="I794" s="176"/>
      <c r="J794" s="176"/>
      <c r="K794" s="177"/>
      <c r="L794" s="178"/>
      <c r="M794" s="177"/>
      <c r="N794" s="182"/>
      <c r="O794" s="182"/>
      <c r="P794" s="182"/>
      <c r="Q794" s="192"/>
    </row>
    <row r="795" spans="4:17" ht="18" customHeight="1" x14ac:dyDescent="0.25">
      <c r="D795">
        <f t="shared" si="12"/>
        <v>0</v>
      </c>
      <c r="E795" s="191"/>
      <c r="F795" s="191"/>
      <c r="G795" s="176"/>
      <c r="H795" s="177"/>
      <c r="I795" s="176"/>
      <c r="J795" s="176"/>
      <c r="K795" s="177"/>
      <c r="L795" s="178"/>
      <c r="M795" s="177"/>
      <c r="N795" s="182"/>
      <c r="O795" s="182"/>
      <c r="P795" s="182"/>
      <c r="Q795" s="192"/>
    </row>
    <row r="796" spans="4:17" ht="18" customHeight="1" x14ac:dyDescent="0.25">
      <c r="D796">
        <f t="shared" si="12"/>
        <v>0</v>
      </c>
      <c r="E796" s="191"/>
      <c r="F796" s="191"/>
      <c r="G796" s="176"/>
      <c r="H796" s="177"/>
      <c r="I796" s="176"/>
      <c r="J796" s="176"/>
      <c r="K796" s="177"/>
      <c r="L796" s="178"/>
      <c r="M796" s="177"/>
      <c r="N796" s="182"/>
      <c r="O796" s="182"/>
      <c r="P796" s="182"/>
      <c r="Q796" s="192"/>
    </row>
    <row r="797" spans="4:17" ht="18" customHeight="1" x14ac:dyDescent="0.25">
      <c r="D797">
        <f t="shared" si="12"/>
        <v>0</v>
      </c>
      <c r="E797" s="191"/>
      <c r="F797" s="191"/>
      <c r="G797" s="176"/>
      <c r="H797" s="177"/>
      <c r="I797" s="176"/>
      <c r="J797" s="176"/>
      <c r="K797" s="177"/>
      <c r="L797" s="178"/>
      <c r="M797" s="177"/>
      <c r="N797" s="182"/>
      <c r="O797" s="182"/>
      <c r="P797" s="182"/>
      <c r="Q797" s="192"/>
    </row>
    <row r="798" spans="4:17" ht="18" customHeight="1" x14ac:dyDescent="0.25">
      <c r="D798">
        <f t="shared" si="12"/>
        <v>0</v>
      </c>
      <c r="E798" s="191"/>
      <c r="F798" s="191"/>
      <c r="G798" s="176"/>
      <c r="H798" s="177"/>
      <c r="I798" s="176"/>
      <c r="J798" s="176"/>
      <c r="K798" s="177"/>
      <c r="L798" s="178"/>
      <c r="M798" s="177"/>
      <c r="N798" s="182"/>
      <c r="O798" s="182"/>
      <c r="P798" s="182"/>
      <c r="Q798" s="192"/>
    </row>
    <row r="799" spans="4:17" ht="18" customHeight="1" x14ac:dyDescent="0.25">
      <c r="D799">
        <f t="shared" si="12"/>
        <v>0</v>
      </c>
      <c r="E799" s="191"/>
      <c r="F799" s="191"/>
      <c r="G799" s="176"/>
      <c r="H799" s="177"/>
      <c r="I799" s="176"/>
      <c r="J799" s="176"/>
      <c r="K799" s="177"/>
      <c r="L799" s="178"/>
      <c r="M799" s="177"/>
      <c r="N799" s="182"/>
      <c r="O799" s="182"/>
      <c r="P799" s="182"/>
      <c r="Q799" s="192"/>
    </row>
    <row r="800" spans="4:17" ht="18" customHeight="1" x14ac:dyDescent="0.25">
      <c r="D800">
        <f t="shared" si="12"/>
        <v>0</v>
      </c>
      <c r="E800" s="191"/>
      <c r="F800" s="191"/>
      <c r="G800" s="176"/>
      <c r="H800" s="177"/>
      <c r="I800" s="176"/>
      <c r="J800" s="176"/>
      <c r="K800" s="177"/>
      <c r="L800" s="178"/>
      <c r="M800" s="177"/>
      <c r="N800" s="182"/>
      <c r="O800" s="182"/>
      <c r="P800" s="182"/>
      <c r="Q800" s="192"/>
    </row>
    <row r="801" spans="4:17" ht="18" customHeight="1" x14ac:dyDescent="0.25">
      <c r="D801">
        <f t="shared" si="12"/>
        <v>0</v>
      </c>
      <c r="E801" s="191"/>
      <c r="F801" s="191"/>
      <c r="G801" s="176"/>
      <c r="H801" s="177"/>
      <c r="I801" s="176"/>
      <c r="J801" s="176"/>
      <c r="K801" s="177"/>
      <c r="L801" s="178"/>
      <c r="M801" s="177"/>
      <c r="N801" s="182"/>
      <c r="O801" s="182"/>
      <c r="P801" s="182"/>
      <c r="Q801" s="192"/>
    </row>
    <row r="802" spans="4:17" ht="18" customHeight="1" x14ac:dyDescent="0.25">
      <c r="D802">
        <f t="shared" si="12"/>
        <v>0</v>
      </c>
      <c r="E802" s="191"/>
      <c r="F802" s="191"/>
      <c r="G802" s="176"/>
      <c r="H802" s="177"/>
      <c r="I802" s="176"/>
      <c r="J802" s="176"/>
      <c r="K802" s="177"/>
      <c r="L802" s="178"/>
      <c r="M802" s="177"/>
      <c r="N802" s="182"/>
      <c r="O802" s="182"/>
      <c r="P802" s="182"/>
      <c r="Q802" s="192"/>
    </row>
    <row r="803" spans="4:17" ht="18" customHeight="1" x14ac:dyDescent="0.25">
      <c r="D803">
        <f t="shared" si="12"/>
        <v>0</v>
      </c>
      <c r="E803" s="191"/>
      <c r="F803" s="191"/>
      <c r="G803" s="176"/>
      <c r="H803" s="177"/>
      <c r="I803" s="176"/>
      <c r="J803" s="176"/>
      <c r="K803" s="177"/>
      <c r="L803" s="178"/>
      <c r="M803" s="177"/>
      <c r="N803" s="182"/>
      <c r="O803" s="182"/>
      <c r="P803" s="182"/>
      <c r="Q803" s="192"/>
    </row>
    <row r="804" spans="4:17" ht="18" customHeight="1" x14ac:dyDescent="0.25">
      <c r="D804">
        <f t="shared" si="12"/>
        <v>0</v>
      </c>
      <c r="E804" s="191"/>
      <c r="F804" s="191"/>
      <c r="G804" s="176"/>
      <c r="H804" s="177"/>
      <c r="I804" s="176"/>
      <c r="J804" s="176"/>
      <c r="K804" s="177"/>
      <c r="L804" s="178"/>
      <c r="M804" s="177"/>
      <c r="N804" s="182"/>
      <c r="O804" s="182"/>
      <c r="P804" s="182"/>
      <c r="Q804" s="192"/>
    </row>
    <row r="805" spans="4:17" ht="18" customHeight="1" x14ac:dyDescent="0.25">
      <c r="D805">
        <f t="shared" si="12"/>
        <v>0</v>
      </c>
      <c r="E805" s="191"/>
      <c r="F805" s="191"/>
      <c r="G805" s="176"/>
      <c r="H805" s="177"/>
      <c r="I805" s="176"/>
      <c r="J805" s="176"/>
      <c r="K805" s="177"/>
      <c r="L805" s="178"/>
      <c r="M805" s="177"/>
      <c r="N805" s="182"/>
      <c r="O805" s="182"/>
      <c r="P805" s="182"/>
      <c r="Q805" s="192"/>
    </row>
    <row r="806" spans="4:17" ht="18" customHeight="1" x14ac:dyDescent="0.25">
      <c r="D806">
        <f t="shared" si="12"/>
        <v>0</v>
      </c>
      <c r="E806" s="191"/>
      <c r="F806" s="191"/>
      <c r="G806" s="176"/>
      <c r="H806" s="177"/>
      <c r="I806" s="176"/>
      <c r="J806" s="176"/>
      <c r="K806" s="177"/>
      <c r="L806" s="178"/>
      <c r="M806" s="177"/>
      <c r="N806" s="182"/>
      <c r="O806" s="182"/>
      <c r="P806" s="182"/>
      <c r="Q806" s="192"/>
    </row>
    <row r="807" spans="4:17" ht="18" customHeight="1" x14ac:dyDescent="0.25">
      <c r="D807">
        <f t="shared" si="12"/>
        <v>0</v>
      </c>
      <c r="E807" s="191"/>
      <c r="F807" s="191"/>
      <c r="G807" s="176"/>
      <c r="H807" s="177"/>
      <c r="I807" s="176"/>
      <c r="J807" s="176"/>
      <c r="K807" s="177"/>
      <c r="L807" s="178"/>
      <c r="M807" s="177"/>
      <c r="N807" s="182"/>
      <c r="O807" s="182"/>
      <c r="P807" s="182"/>
      <c r="Q807" s="192"/>
    </row>
    <row r="808" spans="4:17" ht="18" customHeight="1" x14ac:dyDescent="0.25">
      <c r="D808">
        <f t="shared" si="12"/>
        <v>0</v>
      </c>
      <c r="E808" s="191"/>
      <c r="F808" s="191"/>
      <c r="G808" s="176"/>
      <c r="H808" s="177"/>
      <c r="I808" s="176"/>
      <c r="J808" s="176"/>
      <c r="K808" s="177"/>
      <c r="L808" s="178"/>
      <c r="M808" s="177"/>
      <c r="N808" s="182"/>
      <c r="O808" s="182"/>
      <c r="P808" s="182"/>
      <c r="Q808" s="192"/>
    </row>
    <row r="809" spans="4:17" ht="18" customHeight="1" x14ac:dyDescent="0.25">
      <c r="D809">
        <f t="shared" si="12"/>
        <v>0</v>
      </c>
      <c r="E809" s="191"/>
      <c r="F809" s="191"/>
      <c r="G809" s="176"/>
      <c r="H809" s="177"/>
      <c r="I809" s="176"/>
      <c r="J809" s="176"/>
      <c r="K809" s="177"/>
      <c r="L809" s="178"/>
      <c r="M809" s="177"/>
      <c r="N809" s="182"/>
      <c r="O809" s="182"/>
      <c r="P809" s="182"/>
      <c r="Q809" s="192"/>
    </row>
    <row r="810" spans="4:17" ht="18" customHeight="1" x14ac:dyDescent="0.25">
      <c r="D810">
        <f t="shared" si="12"/>
        <v>0</v>
      </c>
      <c r="E810" s="191"/>
      <c r="F810" s="191"/>
      <c r="G810" s="176"/>
      <c r="H810" s="177"/>
      <c r="I810" s="176"/>
      <c r="J810" s="176"/>
      <c r="K810" s="177"/>
      <c r="L810" s="178"/>
      <c r="M810" s="177"/>
      <c r="N810" s="182"/>
      <c r="O810" s="182"/>
      <c r="P810" s="182"/>
      <c r="Q810" s="192"/>
    </row>
    <row r="811" spans="4:17" ht="18" customHeight="1" x14ac:dyDescent="0.25">
      <c r="D811">
        <f t="shared" si="12"/>
        <v>0</v>
      </c>
      <c r="E811" s="191"/>
      <c r="F811" s="191"/>
      <c r="G811" s="176"/>
      <c r="H811" s="177"/>
      <c r="I811" s="176"/>
      <c r="J811" s="176"/>
      <c r="K811" s="177"/>
      <c r="L811" s="178"/>
      <c r="M811" s="177"/>
      <c r="N811" s="182"/>
      <c r="O811" s="182"/>
      <c r="P811" s="182"/>
      <c r="Q811" s="192"/>
    </row>
    <row r="812" spans="4:17" ht="18" customHeight="1" x14ac:dyDescent="0.25">
      <c r="D812">
        <f t="shared" si="12"/>
        <v>0</v>
      </c>
      <c r="E812" s="191"/>
      <c r="F812" s="191"/>
      <c r="G812" s="176"/>
      <c r="H812" s="177"/>
      <c r="I812" s="176"/>
      <c r="J812" s="176"/>
      <c r="K812" s="177"/>
      <c r="L812" s="178"/>
      <c r="M812" s="177"/>
      <c r="N812" s="182"/>
      <c r="O812" s="182"/>
      <c r="P812" s="182"/>
      <c r="Q812" s="192"/>
    </row>
    <row r="813" spans="4:17" ht="18" customHeight="1" x14ac:dyDescent="0.25">
      <c r="D813">
        <f t="shared" si="12"/>
        <v>0</v>
      </c>
      <c r="E813" s="191"/>
      <c r="F813" s="191"/>
      <c r="G813" s="176"/>
      <c r="H813" s="177"/>
      <c r="I813" s="176"/>
      <c r="J813" s="176"/>
      <c r="K813" s="177"/>
      <c r="L813" s="178"/>
      <c r="M813" s="177"/>
      <c r="N813" s="182"/>
      <c r="O813" s="182"/>
      <c r="P813" s="182"/>
      <c r="Q813" s="192"/>
    </row>
    <row r="814" spans="4:17" ht="18" customHeight="1" x14ac:dyDescent="0.25">
      <c r="D814">
        <f t="shared" si="12"/>
        <v>0</v>
      </c>
      <c r="E814" s="191"/>
      <c r="F814" s="191"/>
      <c r="G814" s="176"/>
      <c r="H814" s="177"/>
      <c r="I814" s="176"/>
      <c r="J814" s="176"/>
      <c r="K814" s="177"/>
      <c r="L814" s="178"/>
      <c r="M814" s="177"/>
      <c r="N814" s="182"/>
      <c r="O814" s="182"/>
      <c r="P814" s="182"/>
      <c r="Q814" s="192"/>
    </row>
    <row r="815" spans="4:17" ht="18" customHeight="1" x14ac:dyDescent="0.25">
      <c r="D815">
        <f t="shared" si="12"/>
        <v>0</v>
      </c>
      <c r="E815" s="191"/>
      <c r="F815" s="191"/>
      <c r="G815" s="176"/>
      <c r="H815" s="177"/>
      <c r="I815" s="176"/>
      <c r="J815" s="176"/>
      <c r="K815" s="177"/>
      <c r="L815" s="178"/>
      <c r="M815" s="177"/>
      <c r="N815" s="182"/>
      <c r="O815" s="182"/>
      <c r="P815" s="182"/>
      <c r="Q815" s="192"/>
    </row>
    <row r="816" spans="4:17" ht="18" customHeight="1" x14ac:dyDescent="0.25">
      <c r="D816">
        <f t="shared" si="12"/>
        <v>0</v>
      </c>
      <c r="E816" s="191"/>
      <c r="F816" s="191"/>
      <c r="G816" s="176"/>
      <c r="H816" s="177"/>
      <c r="I816" s="176"/>
      <c r="J816" s="176"/>
      <c r="K816" s="177"/>
      <c r="L816" s="178"/>
      <c r="M816" s="177"/>
      <c r="N816" s="182"/>
      <c r="O816" s="182"/>
      <c r="P816" s="182"/>
      <c r="Q816" s="192"/>
    </row>
    <row r="817" spans="4:17" ht="18" customHeight="1" x14ac:dyDescent="0.25">
      <c r="D817">
        <f t="shared" si="12"/>
        <v>0</v>
      </c>
      <c r="E817" s="191"/>
      <c r="F817" s="191"/>
      <c r="G817" s="176"/>
      <c r="H817" s="177"/>
      <c r="I817" s="176"/>
      <c r="J817" s="176"/>
      <c r="K817" s="177"/>
      <c r="L817" s="178"/>
      <c r="M817" s="177"/>
      <c r="N817" s="182"/>
      <c r="O817" s="182"/>
      <c r="P817" s="182"/>
      <c r="Q817" s="192"/>
    </row>
    <row r="818" spans="4:17" ht="18" customHeight="1" x14ac:dyDescent="0.25">
      <c r="D818">
        <f t="shared" si="12"/>
        <v>0</v>
      </c>
      <c r="E818" s="191"/>
      <c r="F818" s="191"/>
      <c r="G818" s="176"/>
      <c r="H818" s="177"/>
      <c r="I818" s="176"/>
      <c r="J818" s="176"/>
      <c r="K818" s="177"/>
      <c r="L818" s="178"/>
      <c r="M818" s="177"/>
      <c r="N818" s="182"/>
      <c r="O818" s="182"/>
      <c r="P818" s="182"/>
      <c r="Q818" s="192"/>
    </row>
    <row r="819" spans="4:17" ht="18" customHeight="1" x14ac:dyDescent="0.25">
      <c r="D819">
        <f t="shared" si="12"/>
        <v>0</v>
      </c>
      <c r="E819" s="191"/>
      <c r="F819" s="191"/>
      <c r="G819" s="176"/>
      <c r="H819" s="177"/>
      <c r="I819" s="176"/>
      <c r="J819" s="176"/>
      <c r="K819" s="177"/>
      <c r="L819" s="178"/>
      <c r="M819" s="177"/>
      <c r="N819" s="182"/>
      <c r="O819" s="182"/>
      <c r="P819" s="182"/>
      <c r="Q819" s="192"/>
    </row>
    <row r="820" spans="4:17" ht="18" customHeight="1" x14ac:dyDescent="0.25">
      <c r="D820">
        <f t="shared" si="12"/>
        <v>0</v>
      </c>
      <c r="E820" s="191"/>
      <c r="F820" s="191"/>
      <c r="G820" s="176"/>
      <c r="H820" s="177"/>
      <c r="I820" s="176"/>
      <c r="J820" s="176"/>
      <c r="K820" s="177"/>
      <c r="L820" s="178"/>
      <c r="M820" s="177"/>
      <c r="N820" s="182"/>
      <c r="O820" s="182"/>
      <c r="P820" s="182"/>
      <c r="Q820" s="192"/>
    </row>
    <row r="821" spans="4:17" ht="18" customHeight="1" x14ac:dyDescent="0.25">
      <c r="D821">
        <f t="shared" si="12"/>
        <v>0</v>
      </c>
      <c r="E821" s="191"/>
      <c r="F821" s="191"/>
      <c r="G821" s="176"/>
      <c r="H821" s="177"/>
      <c r="I821" s="176"/>
      <c r="J821" s="176"/>
      <c r="K821" s="177"/>
      <c r="L821" s="178"/>
      <c r="M821" s="177"/>
      <c r="N821" s="182"/>
      <c r="O821" s="182"/>
      <c r="P821" s="182"/>
      <c r="Q821" s="192"/>
    </row>
    <row r="822" spans="4:17" ht="18" customHeight="1" x14ac:dyDescent="0.25">
      <c r="D822">
        <f t="shared" si="12"/>
        <v>0</v>
      </c>
      <c r="E822" s="191"/>
      <c r="F822" s="191"/>
      <c r="G822" s="176"/>
      <c r="H822" s="177"/>
      <c r="I822" s="176"/>
      <c r="J822" s="176"/>
      <c r="K822" s="177"/>
      <c r="L822" s="178"/>
      <c r="M822" s="177"/>
      <c r="N822" s="182"/>
      <c r="O822" s="182"/>
      <c r="P822" s="182"/>
      <c r="Q822" s="192"/>
    </row>
    <row r="823" spans="4:17" ht="18" customHeight="1" x14ac:dyDescent="0.25">
      <c r="D823">
        <f t="shared" si="12"/>
        <v>0</v>
      </c>
      <c r="E823" s="191"/>
      <c r="F823" s="191"/>
      <c r="G823" s="176"/>
      <c r="H823" s="177"/>
      <c r="I823" s="176"/>
      <c r="J823" s="176"/>
      <c r="K823" s="177"/>
      <c r="L823" s="178"/>
      <c r="M823" s="177"/>
      <c r="N823" s="182"/>
      <c r="O823" s="182"/>
      <c r="P823" s="182"/>
      <c r="Q823" s="192"/>
    </row>
    <row r="824" spans="4:17" ht="18" customHeight="1" x14ac:dyDescent="0.25">
      <c r="D824">
        <f t="shared" si="12"/>
        <v>0</v>
      </c>
      <c r="E824" s="191"/>
      <c r="F824" s="191"/>
      <c r="G824" s="176"/>
      <c r="H824" s="177"/>
      <c r="I824" s="176"/>
      <c r="J824" s="176"/>
      <c r="K824" s="177"/>
      <c r="L824" s="178"/>
      <c r="M824" s="177"/>
      <c r="N824" s="182"/>
      <c r="O824" s="182"/>
      <c r="P824" s="182"/>
      <c r="Q824" s="192"/>
    </row>
    <row r="825" spans="4:17" ht="18" customHeight="1" x14ac:dyDescent="0.25">
      <c r="D825">
        <f t="shared" si="12"/>
        <v>0</v>
      </c>
      <c r="E825" s="191"/>
      <c r="F825" s="191"/>
      <c r="G825" s="176"/>
      <c r="H825" s="177"/>
      <c r="I825" s="176"/>
      <c r="J825" s="176"/>
      <c r="K825" s="177"/>
      <c r="L825" s="178"/>
      <c r="M825" s="177"/>
      <c r="N825" s="182"/>
      <c r="O825" s="182"/>
      <c r="P825" s="182"/>
      <c r="Q825" s="192"/>
    </row>
    <row r="826" spans="4:17" ht="18" customHeight="1" x14ac:dyDescent="0.25">
      <c r="D826">
        <f t="shared" si="12"/>
        <v>0</v>
      </c>
      <c r="E826" s="191"/>
      <c r="F826" s="191"/>
      <c r="G826" s="176"/>
      <c r="H826" s="177"/>
      <c r="I826" s="176"/>
      <c r="J826" s="176"/>
      <c r="K826" s="177"/>
      <c r="L826" s="178"/>
      <c r="M826" s="177"/>
      <c r="N826" s="182"/>
      <c r="O826" s="182"/>
      <c r="P826" s="182"/>
      <c r="Q826" s="192"/>
    </row>
    <row r="827" spans="4:17" ht="18" customHeight="1" x14ac:dyDescent="0.25">
      <c r="D827">
        <f t="shared" si="12"/>
        <v>0</v>
      </c>
      <c r="E827" s="191"/>
      <c r="F827" s="191"/>
      <c r="G827" s="176"/>
      <c r="H827" s="177"/>
      <c r="I827" s="176"/>
      <c r="J827" s="176"/>
      <c r="K827" s="177"/>
      <c r="L827" s="178"/>
      <c r="M827" s="177"/>
      <c r="N827" s="182"/>
      <c r="O827" s="182"/>
      <c r="P827" s="182"/>
      <c r="Q827" s="192"/>
    </row>
    <row r="828" spans="4:17" ht="18" customHeight="1" x14ac:dyDescent="0.25">
      <c r="D828">
        <f t="shared" si="12"/>
        <v>0</v>
      </c>
      <c r="E828" s="191"/>
      <c r="F828" s="191"/>
      <c r="G828" s="176"/>
      <c r="H828" s="177"/>
      <c r="I828" s="176"/>
      <c r="J828" s="176"/>
      <c r="K828" s="177"/>
      <c r="L828" s="178"/>
      <c r="M828" s="177"/>
      <c r="N828" s="182"/>
      <c r="O828" s="182"/>
      <c r="P828" s="182"/>
      <c r="Q828" s="192"/>
    </row>
    <row r="829" spans="4:17" ht="18" customHeight="1" x14ac:dyDescent="0.25">
      <c r="D829">
        <f t="shared" si="12"/>
        <v>0</v>
      </c>
      <c r="E829" s="191"/>
      <c r="F829" s="191"/>
      <c r="G829" s="176"/>
      <c r="H829" s="177"/>
      <c r="I829" s="176"/>
      <c r="J829" s="176"/>
      <c r="K829" s="177"/>
      <c r="L829" s="178"/>
      <c r="M829" s="177"/>
      <c r="N829" s="182"/>
      <c r="O829" s="182"/>
      <c r="P829" s="182"/>
      <c r="Q829" s="192"/>
    </row>
    <row r="830" spans="4:17" ht="18" customHeight="1" x14ac:dyDescent="0.25">
      <c r="D830">
        <f t="shared" si="12"/>
        <v>0</v>
      </c>
      <c r="E830" s="191"/>
      <c r="F830" s="191"/>
      <c r="G830" s="176"/>
      <c r="H830" s="177"/>
      <c r="I830" s="176"/>
      <c r="J830" s="176"/>
      <c r="K830" s="177"/>
      <c r="L830" s="178"/>
      <c r="M830" s="177"/>
      <c r="N830" s="182"/>
      <c r="O830" s="182"/>
      <c r="P830" s="182"/>
      <c r="Q830" s="192"/>
    </row>
    <row r="831" spans="4:17" ht="18" customHeight="1" x14ac:dyDescent="0.25">
      <c r="D831">
        <f t="shared" si="12"/>
        <v>0</v>
      </c>
      <c r="E831" s="191"/>
      <c r="F831" s="191"/>
      <c r="G831" s="176"/>
      <c r="H831" s="177"/>
      <c r="I831" s="176"/>
      <c r="J831" s="176"/>
      <c r="K831" s="177"/>
      <c r="L831" s="178"/>
      <c r="M831" s="177"/>
      <c r="N831" s="182"/>
      <c r="O831" s="182"/>
      <c r="P831" s="182"/>
      <c r="Q831" s="192"/>
    </row>
    <row r="832" spans="4:17" ht="18" customHeight="1" x14ac:dyDescent="0.25">
      <c r="D832">
        <f t="shared" si="12"/>
        <v>0</v>
      </c>
      <c r="E832" s="191"/>
      <c r="F832" s="191"/>
      <c r="G832" s="176"/>
      <c r="H832" s="177"/>
      <c r="I832" s="176"/>
      <c r="J832" s="176"/>
      <c r="K832" s="177"/>
      <c r="L832" s="178"/>
      <c r="M832" s="177"/>
      <c r="N832" s="182"/>
      <c r="O832" s="182"/>
      <c r="P832" s="182"/>
      <c r="Q832" s="192"/>
    </row>
    <row r="833" spans="4:17" ht="18" customHeight="1" x14ac:dyDescent="0.25">
      <c r="D833">
        <f t="shared" si="12"/>
        <v>0</v>
      </c>
      <c r="E833" s="191"/>
      <c r="F833" s="191"/>
      <c r="G833" s="176"/>
      <c r="H833" s="177"/>
      <c r="I833" s="176"/>
      <c r="J833" s="176"/>
      <c r="K833" s="177"/>
      <c r="L833" s="178"/>
      <c r="M833" s="177"/>
      <c r="N833" s="182"/>
      <c r="O833" s="182"/>
      <c r="P833" s="182"/>
      <c r="Q833" s="192"/>
    </row>
    <row r="834" spans="4:17" ht="18" customHeight="1" x14ac:dyDescent="0.25">
      <c r="D834">
        <f t="shared" si="12"/>
        <v>0</v>
      </c>
      <c r="E834" s="191"/>
      <c r="F834" s="191"/>
      <c r="G834" s="176"/>
      <c r="H834" s="177"/>
      <c r="I834" s="176"/>
      <c r="J834" s="176"/>
      <c r="K834" s="177"/>
      <c r="L834" s="178"/>
      <c r="M834" s="177"/>
      <c r="N834" s="182"/>
      <c r="O834" s="182"/>
      <c r="P834" s="182"/>
      <c r="Q834" s="192"/>
    </row>
    <row r="835" spans="4:17" ht="18" customHeight="1" x14ac:dyDescent="0.25">
      <c r="D835">
        <f t="shared" si="12"/>
        <v>0</v>
      </c>
      <c r="E835" s="191"/>
      <c r="F835" s="191"/>
      <c r="G835" s="176"/>
      <c r="H835" s="177"/>
      <c r="I835" s="176"/>
      <c r="J835" s="176"/>
      <c r="K835" s="177"/>
      <c r="L835" s="178"/>
      <c r="M835" s="177"/>
      <c r="N835" s="182"/>
      <c r="O835" s="182"/>
      <c r="P835" s="182"/>
      <c r="Q835" s="192"/>
    </row>
    <row r="836" spans="4:17" ht="18" customHeight="1" x14ac:dyDescent="0.25">
      <c r="D836">
        <f t="shared" si="12"/>
        <v>0</v>
      </c>
      <c r="E836" s="191"/>
      <c r="F836" s="191"/>
      <c r="G836" s="176"/>
      <c r="H836" s="177"/>
      <c r="I836" s="176"/>
      <c r="J836" s="176"/>
      <c r="K836" s="177"/>
      <c r="L836" s="178"/>
      <c r="M836" s="177"/>
      <c r="N836" s="182"/>
      <c r="O836" s="182"/>
      <c r="P836" s="182"/>
      <c r="Q836" s="192"/>
    </row>
    <row r="837" spans="4:17" ht="18" customHeight="1" x14ac:dyDescent="0.25">
      <c r="D837">
        <f t="shared" si="12"/>
        <v>0</v>
      </c>
      <c r="E837" s="191"/>
      <c r="F837" s="191"/>
      <c r="G837" s="176"/>
      <c r="H837" s="177"/>
      <c r="I837" s="176"/>
      <c r="J837" s="176"/>
      <c r="K837" s="177"/>
      <c r="L837" s="178"/>
      <c r="M837" s="177"/>
      <c r="N837" s="182"/>
      <c r="O837" s="182"/>
      <c r="P837" s="182"/>
      <c r="Q837" s="192"/>
    </row>
    <row r="838" spans="4:17" ht="18" customHeight="1" x14ac:dyDescent="0.25">
      <c r="D838">
        <f t="shared" ref="D838:D901" si="13">IF(E838&gt;=1,(IF(LEN(I838)&gt;=2,(IF(LEN(K838)&gt;=1,(IF(M838&gt;=18,1,0)),0)),0)),0)</f>
        <v>0</v>
      </c>
      <c r="E838" s="191"/>
      <c r="F838" s="191"/>
      <c r="G838" s="176"/>
      <c r="H838" s="177"/>
      <c r="I838" s="176"/>
      <c r="J838" s="176"/>
      <c r="K838" s="177"/>
      <c r="L838" s="178"/>
      <c r="M838" s="177"/>
      <c r="N838" s="182"/>
      <c r="O838" s="182"/>
      <c r="P838" s="182"/>
      <c r="Q838" s="192"/>
    </row>
    <row r="839" spans="4:17" ht="18" customHeight="1" x14ac:dyDescent="0.25">
      <c r="D839">
        <f t="shared" si="13"/>
        <v>0</v>
      </c>
      <c r="E839" s="191"/>
      <c r="F839" s="191"/>
      <c r="G839" s="176"/>
      <c r="H839" s="177"/>
      <c r="I839" s="176"/>
      <c r="J839" s="176"/>
      <c r="K839" s="177"/>
      <c r="L839" s="178"/>
      <c r="M839" s="177"/>
      <c r="N839" s="182"/>
      <c r="O839" s="182"/>
      <c r="P839" s="182"/>
      <c r="Q839" s="192"/>
    </row>
    <row r="840" spans="4:17" ht="18" customHeight="1" x14ac:dyDescent="0.25">
      <c r="D840">
        <f t="shared" si="13"/>
        <v>0</v>
      </c>
      <c r="E840" s="191"/>
      <c r="F840" s="191"/>
      <c r="G840" s="176"/>
      <c r="H840" s="177"/>
      <c r="I840" s="176"/>
      <c r="J840" s="176"/>
      <c r="K840" s="177"/>
      <c r="L840" s="178"/>
      <c r="M840" s="177"/>
      <c r="N840" s="182"/>
      <c r="O840" s="182"/>
      <c r="P840" s="182"/>
      <c r="Q840" s="192"/>
    </row>
    <row r="841" spans="4:17" ht="18" customHeight="1" x14ac:dyDescent="0.25">
      <c r="D841">
        <f t="shared" si="13"/>
        <v>0</v>
      </c>
      <c r="E841" s="191"/>
      <c r="F841" s="191"/>
      <c r="G841" s="176"/>
      <c r="H841" s="177"/>
      <c r="I841" s="176"/>
      <c r="J841" s="176"/>
      <c r="K841" s="177"/>
      <c r="L841" s="178"/>
      <c r="M841" s="177"/>
      <c r="N841" s="182"/>
      <c r="O841" s="182"/>
      <c r="P841" s="182"/>
      <c r="Q841" s="192"/>
    </row>
    <row r="842" spans="4:17" ht="18" customHeight="1" x14ac:dyDescent="0.25">
      <c r="D842">
        <f t="shared" si="13"/>
        <v>0</v>
      </c>
      <c r="E842" s="191"/>
      <c r="F842" s="191"/>
      <c r="G842" s="176"/>
      <c r="H842" s="177"/>
      <c r="I842" s="176"/>
      <c r="J842" s="176"/>
      <c r="K842" s="177"/>
      <c r="L842" s="178"/>
      <c r="M842" s="177"/>
      <c r="N842" s="182"/>
      <c r="O842" s="182"/>
      <c r="P842" s="182"/>
      <c r="Q842" s="192"/>
    </row>
    <row r="843" spans="4:17" ht="18" customHeight="1" x14ac:dyDescent="0.25">
      <c r="D843">
        <f t="shared" si="13"/>
        <v>0</v>
      </c>
      <c r="E843" s="191"/>
      <c r="F843" s="191"/>
      <c r="G843" s="176"/>
      <c r="H843" s="177"/>
      <c r="I843" s="176"/>
      <c r="J843" s="176"/>
      <c r="K843" s="177"/>
      <c r="L843" s="178"/>
      <c r="M843" s="177"/>
      <c r="N843" s="182"/>
      <c r="O843" s="182"/>
      <c r="P843" s="182"/>
      <c r="Q843" s="192"/>
    </row>
    <row r="844" spans="4:17" ht="18" customHeight="1" x14ac:dyDescent="0.25">
      <c r="D844">
        <f t="shared" si="13"/>
        <v>0</v>
      </c>
      <c r="E844" s="191"/>
      <c r="F844" s="191"/>
      <c r="G844" s="176"/>
      <c r="H844" s="177"/>
      <c r="I844" s="176"/>
      <c r="J844" s="176"/>
      <c r="K844" s="177"/>
      <c r="L844" s="178"/>
      <c r="M844" s="177"/>
      <c r="N844" s="182"/>
      <c r="O844" s="182"/>
      <c r="P844" s="182"/>
      <c r="Q844" s="192"/>
    </row>
    <row r="845" spans="4:17" ht="18" customHeight="1" x14ac:dyDescent="0.25">
      <c r="D845">
        <f t="shared" si="13"/>
        <v>0</v>
      </c>
      <c r="E845" s="191"/>
      <c r="F845" s="191"/>
      <c r="G845" s="176"/>
      <c r="H845" s="177"/>
      <c r="I845" s="176"/>
      <c r="J845" s="176"/>
      <c r="K845" s="177"/>
      <c r="L845" s="178"/>
      <c r="M845" s="177"/>
      <c r="N845" s="182"/>
      <c r="O845" s="182"/>
      <c r="P845" s="182"/>
      <c r="Q845" s="192"/>
    </row>
    <row r="846" spans="4:17" ht="18" customHeight="1" x14ac:dyDescent="0.25">
      <c r="D846">
        <f t="shared" si="13"/>
        <v>0</v>
      </c>
      <c r="E846" s="191"/>
      <c r="F846" s="191"/>
      <c r="G846" s="176"/>
      <c r="H846" s="177"/>
      <c r="I846" s="176"/>
      <c r="J846" s="176"/>
      <c r="K846" s="177"/>
      <c r="L846" s="178"/>
      <c r="M846" s="177"/>
      <c r="N846" s="182"/>
      <c r="O846" s="182"/>
      <c r="P846" s="182"/>
      <c r="Q846" s="192"/>
    </row>
    <row r="847" spans="4:17" ht="18" customHeight="1" x14ac:dyDescent="0.25">
      <c r="D847">
        <f t="shared" si="13"/>
        <v>0</v>
      </c>
      <c r="E847" s="191"/>
      <c r="F847" s="191"/>
      <c r="G847" s="176"/>
      <c r="H847" s="177"/>
      <c r="I847" s="176"/>
      <c r="J847" s="176"/>
      <c r="K847" s="177"/>
      <c r="L847" s="178"/>
      <c r="M847" s="177"/>
      <c r="N847" s="182"/>
      <c r="O847" s="182"/>
      <c r="P847" s="182"/>
      <c r="Q847" s="192"/>
    </row>
    <row r="848" spans="4:17" ht="18" customHeight="1" x14ac:dyDescent="0.25">
      <c r="D848">
        <f t="shared" si="13"/>
        <v>0</v>
      </c>
      <c r="E848" s="191"/>
      <c r="F848" s="191"/>
      <c r="G848" s="176"/>
      <c r="H848" s="177"/>
      <c r="I848" s="176"/>
      <c r="J848" s="176"/>
      <c r="K848" s="177"/>
      <c r="L848" s="178"/>
      <c r="M848" s="177"/>
      <c r="N848" s="182"/>
      <c r="O848" s="182"/>
      <c r="P848" s="182"/>
      <c r="Q848" s="192"/>
    </row>
    <row r="849" spans="4:17" ht="18" customHeight="1" x14ac:dyDescent="0.25">
      <c r="D849">
        <f t="shared" si="13"/>
        <v>0</v>
      </c>
      <c r="E849" s="191"/>
      <c r="F849" s="191"/>
      <c r="G849" s="176"/>
      <c r="H849" s="177"/>
      <c r="I849" s="176"/>
      <c r="J849" s="176"/>
      <c r="K849" s="177"/>
      <c r="L849" s="178"/>
      <c r="M849" s="177"/>
      <c r="N849" s="182"/>
      <c r="O849" s="182"/>
      <c r="P849" s="182"/>
      <c r="Q849" s="192"/>
    </row>
    <row r="850" spans="4:17" ht="18" customHeight="1" x14ac:dyDescent="0.25">
      <c r="D850">
        <f t="shared" si="13"/>
        <v>0</v>
      </c>
      <c r="E850" s="191"/>
      <c r="F850" s="191"/>
      <c r="G850" s="176"/>
      <c r="H850" s="177"/>
      <c r="I850" s="176"/>
      <c r="J850" s="176"/>
      <c r="K850" s="177"/>
      <c r="L850" s="178"/>
      <c r="M850" s="177"/>
      <c r="N850" s="182"/>
      <c r="O850" s="182"/>
      <c r="P850" s="182"/>
      <c r="Q850" s="192"/>
    </row>
    <row r="851" spans="4:17" ht="18" customHeight="1" x14ac:dyDescent="0.25">
      <c r="D851">
        <f t="shared" si="13"/>
        <v>0</v>
      </c>
      <c r="E851" s="191"/>
      <c r="F851" s="191"/>
      <c r="G851" s="176"/>
      <c r="H851" s="177"/>
      <c r="I851" s="176"/>
      <c r="J851" s="176"/>
      <c r="K851" s="177"/>
      <c r="L851" s="178"/>
      <c r="M851" s="177"/>
      <c r="N851" s="182"/>
      <c r="O851" s="182"/>
      <c r="P851" s="182"/>
      <c r="Q851" s="192"/>
    </row>
    <row r="852" spans="4:17" ht="18" customHeight="1" x14ac:dyDescent="0.25">
      <c r="D852">
        <f t="shared" si="13"/>
        <v>0</v>
      </c>
      <c r="E852" s="191"/>
      <c r="F852" s="191"/>
      <c r="G852" s="176"/>
      <c r="H852" s="177"/>
      <c r="I852" s="176"/>
      <c r="J852" s="176"/>
      <c r="K852" s="177"/>
      <c r="L852" s="178"/>
      <c r="M852" s="177"/>
      <c r="N852" s="182"/>
      <c r="O852" s="182"/>
      <c r="P852" s="182"/>
      <c r="Q852" s="192"/>
    </row>
    <row r="853" spans="4:17" ht="18" customHeight="1" x14ac:dyDescent="0.25">
      <c r="D853">
        <f t="shared" si="13"/>
        <v>0</v>
      </c>
      <c r="E853" s="191"/>
      <c r="F853" s="191"/>
      <c r="G853" s="176"/>
      <c r="H853" s="177"/>
      <c r="I853" s="176"/>
      <c r="J853" s="176"/>
      <c r="K853" s="177"/>
      <c r="L853" s="178"/>
      <c r="M853" s="177"/>
      <c r="N853" s="182"/>
      <c r="O853" s="182"/>
      <c r="P853" s="182"/>
      <c r="Q853" s="192"/>
    </row>
    <row r="854" spans="4:17" ht="18" customHeight="1" x14ac:dyDescent="0.25">
      <c r="D854">
        <f t="shared" si="13"/>
        <v>0</v>
      </c>
      <c r="E854" s="191"/>
      <c r="F854" s="191"/>
      <c r="G854" s="176"/>
      <c r="H854" s="177"/>
      <c r="I854" s="176"/>
      <c r="J854" s="176"/>
      <c r="K854" s="177"/>
      <c r="L854" s="178"/>
      <c r="M854" s="177"/>
      <c r="N854" s="182"/>
      <c r="O854" s="182"/>
      <c r="P854" s="182"/>
      <c r="Q854" s="192"/>
    </row>
    <row r="855" spans="4:17" ht="18" customHeight="1" x14ac:dyDescent="0.25">
      <c r="D855">
        <f t="shared" si="13"/>
        <v>0</v>
      </c>
      <c r="E855" s="191"/>
      <c r="F855" s="191"/>
      <c r="G855" s="176"/>
      <c r="H855" s="177"/>
      <c r="I855" s="176"/>
      <c r="J855" s="176"/>
      <c r="K855" s="177"/>
      <c r="L855" s="178"/>
      <c r="M855" s="177"/>
      <c r="N855" s="182"/>
      <c r="O855" s="182"/>
      <c r="P855" s="182"/>
      <c r="Q855" s="192"/>
    </row>
    <row r="856" spans="4:17" ht="18" customHeight="1" x14ac:dyDescent="0.25">
      <c r="D856">
        <f t="shared" si="13"/>
        <v>0</v>
      </c>
      <c r="E856" s="191"/>
      <c r="F856" s="191"/>
      <c r="G856" s="176"/>
      <c r="H856" s="177"/>
      <c r="I856" s="176"/>
      <c r="J856" s="176"/>
      <c r="K856" s="177"/>
      <c r="L856" s="178"/>
      <c r="M856" s="177"/>
      <c r="N856" s="182"/>
      <c r="O856" s="182"/>
      <c r="P856" s="182"/>
      <c r="Q856" s="192"/>
    </row>
    <row r="857" spans="4:17" ht="18" customHeight="1" x14ac:dyDescent="0.25">
      <c r="D857">
        <f t="shared" si="13"/>
        <v>0</v>
      </c>
      <c r="E857" s="191"/>
      <c r="F857" s="191"/>
      <c r="G857" s="176"/>
      <c r="H857" s="177"/>
      <c r="I857" s="176"/>
      <c r="J857" s="176"/>
      <c r="K857" s="177"/>
      <c r="L857" s="178"/>
      <c r="M857" s="177"/>
      <c r="N857" s="182"/>
      <c r="O857" s="182"/>
      <c r="P857" s="182"/>
      <c r="Q857" s="192"/>
    </row>
    <row r="858" spans="4:17" ht="18" customHeight="1" x14ac:dyDescent="0.25">
      <c r="D858">
        <f t="shared" si="13"/>
        <v>0</v>
      </c>
      <c r="E858" s="191"/>
      <c r="F858" s="191"/>
      <c r="G858" s="176"/>
      <c r="H858" s="177"/>
      <c r="I858" s="176"/>
      <c r="J858" s="176"/>
      <c r="K858" s="177"/>
      <c r="L858" s="178"/>
      <c r="M858" s="177"/>
      <c r="N858" s="182"/>
      <c r="O858" s="182"/>
      <c r="P858" s="182"/>
      <c r="Q858" s="192"/>
    </row>
    <row r="859" spans="4:17" ht="18" customHeight="1" x14ac:dyDescent="0.25">
      <c r="D859">
        <f t="shared" si="13"/>
        <v>0</v>
      </c>
      <c r="E859" s="191"/>
      <c r="F859" s="191"/>
      <c r="G859" s="176"/>
      <c r="H859" s="177"/>
      <c r="I859" s="176"/>
      <c r="J859" s="176"/>
      <c r="K859" s="177"/>
      <c r="L859" s="178"/>
      <c r="M859" s="177"/>
      <c r="N859" s="182"/>
      <c r="O859" s="182"/>
      <c r="P859" s="182"/>
      <c r="Q859" s="192"/>
    </row>
    <row r="860" spans="4:17" ht="18" customHeight="1" x14ac:dyDescent="0.25">
      <c r="D860">
        <f t="shared" si="13"/>
        <v>0</v>
      </c>
      <c r="E860" s="191"/>
      <c r="F860" s="191"/>
      <c r="G860" s="176"/>
      <c r="H860" s="177"/>
      <c r="I860" s="176"/>
      <c r="J860" s="176"/>
      <c r="K860" s="177"/>
      <c r="L860" s="178"/>
      <c r="M860" s="177"/>
      <c r="N860" s="182"/>
      <c r="O860" s="182"/>
      <c r="P860" s="182"/>
      <c r="Q860" s="192"/>
    </row>
    <row r="861" spans="4:17" ht="18" customHeight="1" x14ac:dyDescent="0.25">
      <c r="D861">
        <f t="shared" si="13"/>
        <v>0</v>
      </c>
      <c r="E861" s="191"/>
      <c r="F861" s="191"/>
      <c r="G861" s="176"/>
      <c r="H861" s="177"/>
      <c r="I861" s="176"/>
      <c r="J861" s="176"/>
      <c r="K861" s="177"/>
      <c r="L861" s="178"/>
      <c r="M861" s="177"/>
      <c r="N861" s="182"/>
      <c r="O861" s="182"/>
      <c r="P861" s="182"/>
      <c r="Q861" s="192"/>
    </row>
    <row r="862" spans="4:17" ht="18" customHeight="1" x14ac:dyDescent="0.25">
      <c r="D862">
        <f t="shared" si="13"/>
        <v>0</v>
      </c>
      <c r="E862" s="191"/>
      <c r="F862" s="191"/>
      <c r="G862" s="176"/>
      <c r="H862" s="177"/>
      <c r="I862" s="176"/>
      <c r="J862" s="176"/>
      <c r="K862" s="177"/>
      <c r="L862" s="178"/>
      <c r="M862" s="177"/>
      <c r="N862" s="182"/>
      <c r="O862" s="182"/>
      <c r="P862" s="182"/>
      <c r="Q862" s="192"/>
    </row>
    <row r="863" spans="4:17" ht="18" customHeight="1" x14ac:dyDescent="0.25">
      <c r="D863">
        <f t="shared" si="13"/>
        <v>0</v>
      </c>
      <c r="E863" s="191"/>
      <c r="F863" s="191"/>
      <c r="G863" s="176"/>
      <c r="H863" s="177"/>
      <c r="I863" s="176"/>
      <c r="J863" s="176"/>
      <c r="K863" s="177"/>
      <c r="L863" s="178"/>
      <c r="M863" s="177"/>
      <c r="N863" s="182"/>
      <c r="O863" s="182"/>
      <c r="P863" s="182"/>
      <c r="Q863" s="192"/>
    </row>
    <row r="864" spans="4:17" ht="18" customHeight="1" x14ac:dyDescent="0.25">
      <c r="D864">
        <f t="shared" si="13"/>
        <v>0</v>
      </c>
      <c r="E864" s="191"/>
      <c r="F864" s="191"/>
      <c r="G864" s="176"/>
      <c r="H864" s="177"/>
      <c r="I864" s="176"/>
      <c r="J864" s="176"/>
      <c r="K864" s="177"/>
      <c r="L864" s="178"/>
      <c r="M864" s="177"/>
      <c r="N864" s="182"/>
      <c r="O864" s="182"/>
      <c r="P864" s="182"/>
      <c r="Q864" s="192"/>
    </row>
    <row r="865" spans="4:17" ht="18" customHeight="1" x14ac:dyDescent="0.25">
      <c r="D865">
        <f t="shared" si="13"/>
        <v>0</v>
      </c>
      <c r="E865" s="191"/>
      <c r="F865" s="191"/>
      <c r="G865" s="176"/>
      <c r="H865" s="177"/>
      <c r="I865" s="176"/>
      <c r="J865" s="176"/>
      <c r="K865" s="177"/>
      <c r="L865" s="178"/>
      <c r="M865" s="177"/>
      <c r="N865" s="182"/>
      <c r="O865" s="182"/>
      <c r="P865" s="182"/>
      <c r="Q865" s="192"/>
    </row>
    <row r="866" spans="4:17" ht="18" customHeight="1" x14ac:dyDescent="0.25">
      <c r="D866">
        <f t="shared" si="13"/>
        <v>0</v>
      </c>
      <c r="E866" s="191"/>
      <c r="F866" s="191"/>
      <c r="G866" s="176"/>
      <c r="H866" s="177"/>
      <c r="I866" s="176"/>
      <c r="J866" s="176"/>
      <c r="K866" s="177"/>
      <c r="L866" s="178"/>
      <c r="M866" s="177"/>
      <c r="N866" s="182"/>
      <c r="O866" s="182"/>
      <c r="P866" s="182"/>
      <c r="Q866" s="192"/>
    </row>
    <row r="867" spans="4:17" ht="18" customHeight="1" x14ac:dyDescent="0.25">
      <c r="D867">
        <f t="shared" si="13"/>
        <v>0</v>
      </c>
      <c r="E867" s="191"/>
      <c r="F867" s="191"/>
      <c r="G867" s="176"/>
      <c r="H867" s="177"/>
      <c r="I867" s="176"/>
      <c r="J867" s="176"/>
      <c r="K867" s="177"/>
      <c r="L867" s="178"/>
      <c r="M867" s="177"/>
      <c r="N867" s="182"/>
      <c r="O867" s="182"/>
      <c r="P867" s="182"/>
      <c r="Q867" s="192"/>
    </row>
    <row r="868" spans="4:17" ht="18" customHeight="1" x14ac:dyDescent="0.25">
      <c r="D868">
        <f t="shared" si="13"/>
        <v>0</v>
      </c>
      <c r="E868" s="191"/>
      <c r="F868" s="191"/>
      <c r="G868" s="176"/>
      <c r="H868" s="177"/>
      <c r="I868" s="176"/>
      <c r="J868" s="176"/>
      <c r="K868" s="177"/>
      <c r="L868" s="178"/>
      <c r="M868" s="177"/>
      <c r="N868" s="182"/>
      <c r="O868" s="182"/>
      <c r="P868" s="182"/>
      <c r="Q868" s="192"/>
    </row>
    <row r="869" spans="4:17" ht="18" customHeight="1" x14ac:dyDescent="0.25">
      <c r="D869">
        <f t="shared" si="13"/>
        <v>0</v>
      </c>
      <c r="E869" s="191"/>
      <c r="F869" s="191"/>
      <c r="G869" s="176"/>
      <c r="H869" s="177"/>
      <c r="I869" s="176"/>
      <c r="J869" s="176"/>
      <c r="K869" s="177"/>
      <c r="L869" s="178"/>
      <c r="M869" s="177"/>
      <c r="N869" s="182"/>
      <c r="O869" s="182"/>
      <c r="P869" s="182"/>
      <c r="Q869" s="192"/>
    </row>
    <row r="870" spans="4:17" ht="18" customHeight="1" x14ac:dyDescent="0.25">
      <c r="D870">
        <f t="shared" si="13"/>
        <v>0</v>
      </c>
      <c r="E870" s="191"/>
      <c r="F870" s="191"/>
      <c r="G870" s="176"/>
      <c r="H870" s="177"/>
      <c r="I870" s="176"/>
      <c r="J870" s="176"/>
      <c r="K870" s="177"/>
      <c r="L870" s="178"/>
      <c r="M870" s="177"/>
      <c r="N870" s="182"/>
      <c r="O870" s="182"/>
      <c r="P870" s="182"/>
      <c r="Q870" s="192"/>
    </row>
    <row r="871" spans="4:17" ht="18" customHeight="1" x14ac:dyDescent="0.25">
      <c r="D871">
        <f t="shared" si="13"/>
        <v>0</v>
      </c>
      <c r="E871" s="191"/>
      <c r="F871" s="191"/>
      <c r="G871" s="176"/>
      <c r="H871" s="177"/>
      <c r="I871" s="176"/>
      <c r="J871" s="176"/>
      <c r="K871" s="177"/>
      <c r="L871" s="178"/>
      <c r="M871" s="177"/>
      <c r="N871" s="182"/>
      <c r="O871" s="182"/>
      <c r="P871" s="182"/>
      <c r="Q871" s="192"/>
    </row>
    <row r="872" spans="4:17" ht="18" customHeight="1" x14ac:dyDescent="0.25">
      <c r="D872">
        <f t="shared" si="13"/>
        <v>0</v>
      </c>
      <c r="E872" s="191"/>
      <c r="F872" s="191"/>
      <c r="G872" s="176"/>
      <c r="H872" s="177"/>
      <c r="I872" s="176"/>
      <c r="J872" s="176"/>
      <c r="K872" s="177"/>
      <c r="L872" s="178"/>
      <c r="M872" s="177"/>
      <c r="N872" s="182"/>
      <c r="O872" s="182"/>
      <c r="P872" s="182"/>
      <c r="Q872" s="192"/>
    </row>
    <row r="873" spans="4:17" ht="18" customHeight="1" x14ac:dyDescent="0.25">
      <c r="D873">
        <f t="shared" si="13"/>
        <v>0</v>
      </c>
      <c r="E873" s="191"/>
      <c r="F873" s="191"/>
      <c r="G873" s="176"/>
      <c r="H873" s="177"/>
      <c r="I873" s="176"/>
      <c r="J873" s="176"/>
      <c r="K873" s="177"/>
      <c r="L873" s="178"/>
      <c r="M873" s="177"/>
      <c r="N873" s="182"/>
      <c r="O873" s="182"/>
      <c r="P873" s="182"/>
      <c r="Q873" s="192"/>
    </row>
    <row r="874" spans="4:17" ht="18" customHeight="1" x14ac:dyDescent="0.25">
      <c r="D874">
        <f t="shared" si="13"/>
        <v>0</v>
      </c>
      <c r="E874" s="191"/>
      <c r="F874" s="191"/>
      <c r="G874" s="176"/>
      <c r="H874" s="177"/>
      <c r="I874" s="176"/>
      <c r="J874" s="176"/>
      <c r="K874" s="177"/>
      <c r="L874" s="178"/>
      <c r="M874" s="177"/>
      <c r="N874" s="182"/>
      <c r="O874" s="182"/>
      <c r="P874" s="182"/>
      <c r="Q874" s="192"/>
    </row>
    <row r="875" spans="4:17" ht="18" customHeight="1" x14ac:dyDescent="0.25">
      <c r="D875">
        <f t="shared" si="13"/>
        <v>0</v>
      </c>
      <c r="E875" s="191"/>
      <c r="F875" s="191"/>
      <c r="G875" s="176"/>
      <c r="H875" s="177"/>
      <c r="I875" s="176"/>
      <c r="J875" s="176"/>
      <c r="K875" s="177"/>
      <c r="L875" s="178"/>
      <c r="M875" s="177"/>
      <c r="N875" s="182"/>
      <c r="O875" s="182"/>
      <c r="P875" s="182"/>
      <c r="Q875" s="192"/>
    </row>
    <row r="876" spans="4:17" ht="18" customHeight="1" x14ac:dyDescent="0.25">
      <c r="D876">
        <f t="shared" si="13"/>
        <v>0</v>
      </c>
      <c r="E876" s="191"/>
      <c r="F876" s="191"/>
      <c r="G876" s="176"/>
      <c r="H876" s="177"/>
      <c r="I876" s="176"/>
      <c r="J876" s="176"/>
      <c r="K876" s="177"/>
      <c r="L876" s="178"/>
      <c r="M876" s="177"/>
      <c r="N876" s="182"/>
      <c r="O876" s="182"/>
      <c r="P876" s="182"/>
      <c r="Q876" s="192"/>
    </row>
    <row r="877" spans="4:17" ht="18" customHeight="1" x14ac:dyDescent="0.25">
      <c r="D877">
        <f t="shared" si="13"/>
        <v>0</v>
      </c>
      <c r="E877" s="191"/>
      <c r="F877" s="191"/>
      <c r="G877" s="176"/>
      <c r="H877" s="177"/>
      <c r="I877" s="176"/>
      <c r="J877" s="176"/>
      <c r="K877" s="177"/>
      <c r="L877" s="178"/>
      <c r="M877" s="177"/>
      <c r="N877" s="182"/>
      <c r="O877" s="182"/>
      <c r="P877" s="182"/>
      <c r="Q877" s="192"/>
    </row>
    <row r="878" spans="4:17" ht="18" customHeight="1" x14ac:dyDescent="0.25">
      <c r="D878">
        <f t="shared" si="13"/>
        <v>0</v>
      </c>
      <c r="E878" s="191"/>
      <c r="F878" s="191"/>
      <c r="G878" s="176"/>
      <c r="H878" s="177"/>
      <c r="I878" s="176"/>
      <c r="J878" s="176"/>
      <c r="K878" s="177"/>
      <c r="L878" s="178"/>
      <c r="M878" s="177"/>
      <c r="N878" s="182"/>
      <c r="O878" s="182"/>
      <c r="P878" s="182"/>
      <c r="Q878" s="192"/>
    </row>
    <row r="879" spans="4:17" ht="18" customHeight="1" x14ac:dyDescent="0.25">
      <c r="D879">
        <f t="shared" si="13"/>
        <v>0</v>
      </c>
      <c r="E879" s="191"/>
      <c r="F879" s="191"/>
      <c r="G879" s="176"/>
      <c r="H879" s="177"/>
      <c r="I879" s="176"/>
      <c r="J879" s="176"/>
      <c r="K879" s="177"/>
      <c r="L879" s="178"/>
      <c r="M879" s="177"/>
      <c r="N879" s="182"/>
      <c r="O879" s="182"/>
      <c r="P879" s="182"/>
      <c r="Q879" s="192"/>
    </row>
    <row r="880" spans="4:17" ht="18" customHeight="1" x14ac:dyDescent="0.25">
      <c r="D880">
        <f t="shared" si="13"/>
        <v>0</v>
      </c>
      <c r="E880" s="191"/>
      <c r="F880" s="191"/>
      <c r="G880" s="176"/>
      <c r="H880" s="177"/>
      <c r="I880" s="176"/>
      <c r="J880" s="176"/>
      <c r="K880" s="177"/>
      <c r="L880" s="178"/>
      <c r="M880" s="177"/>
      <c r="N880" s="182"/>
      <c r="O880" s="182"/>
      <c r="P880" s="182"/>
      <c r="Q880" s="192"/>
    </row>
    <row r="881" spans="4:17" ht="18" customHeight="1" x14ac:dyDescent="0.25">
      <c r="D881">
        <f t="shared" si="13"/>
        <v>0</v>
      </c>
      <c r="E881" s="191"/>
      <c r="F881" s="191"/>
      <c r="G881" s="176"/>
      <c r="H881" s="177"/>
      <c r="I881" s="176"/>
      <c r="J881" s="176"/>
      <c r="K881" s="177"/>
      <c r="L881" s="178"/>
      <c r="M881" s="177"/>
      <c r="N881" s="182"/>
      <c r="O881" s="182"/>
      <c r="P881" s="182"/>
      <c r="Q881" s="192"/>
    </row>
    <row r="882" spans="4:17" ht="18" customHeight="1" x14ac:dyDescent="0.25">
      <c r="D882">
        <f t="shared" si="13"/>
        <v>0</v>
      </c>
      <c r="E882" s="191"/>
      <c r="F882" s="191"/>
      <c r="G882" s="176"/>
      <c r="H882" s="177"/>
      <c r="I882" s="176"/>
      <c r="J882" s="176"/>
      <c r="K882" s="177"/>
      <c r="L882" s="178"/>
      <c r="M882" s="177"/>
      <c r="N882" s="182"/>
      <c r="O882" s="182"/>
      <c r="P882" s="182"/>
      <c r="Q882" s="192"/>
    </row>
    <row r="883" spans="4:17" ht="18" customHeight="1" x14ac:dyDescent="0.25">
      <c r="D883">
        <f t="shared" si="13"/>
        <v>0</v>
      </c>
      <c r="E883" s="191"/>
      <c r="F883" s="191"/>
      <c r="G883" s="176"/>
      <c r="H883" s="177"/>
      <c r="I883" s="176"/>
      <c r="J883" s="176"/>
      <c r="K883" s="177"/>
      <c r="L883" s="178"/>
      <c r="M883" s="177"/>
      <c r="N883" s="182"/>
      <c r="O883" s="182"/>
      <c r="P883" s="182"/>
      <c r="Q883" s="192"/>
    </row>
    <row r="884" spans="4:17" ht="18" customHeight="1" x14ac:dyDescent="0.25">
      <c r="D884">
        <f t="shared" si="13"/>
        <v>0</v>
      </c>
      <c r="E884" s="191"/>
      <c r="F884" s="191"/>
      <c r="G884" s="176"/>
      <c r="H884" s="177"/>
      <c r="I884" s="176"/>
      <c r="J884" s="176"/>
      <c r="K884" s="177"/>
      <c r="L884" s="178"/>
      <c r="M884" s="177"/>
      <c r="N884" s="182"/>
      <c r="O884" s="182"/>
      <c r="P884" s="182"/>
      <c r="Q884" s="192"/>
    </row>
    <row r="885" spans="4:17" ht="18" customHeight="1" x14ac:dyDescent="0.25">
      <c r="D885">
        <f t="shared" si="13"/>
        <v>0</v>
      </c>
      <c r="E885" s="191"/>
      <c r="F885" s="191"/>
      <c r="G885" s="176"/>
      <c r="H885" s="177"/>
      <c r="I885" s="176"/>
      <c r="J885" s="176"/>
      <c r="K885" s="177"/>
      <c r="L885" s="178"/>
      <c r="M885" s="177"/>
      <c r="N885" s="182"/>
      <c r="O885" s="182"/>
      <c r="P885" s="182"/>
      <c r="Q885" s="192"/>
    </row>
    <row r="886" spans="4:17" ht="18" customHeight="1" x14ac:dyDescent="0.25">
      <c r="D886">
        <f t="shared" si="13"/>
        <v>0</v>
      </c>
      <c r="E886" s="191"/>
      <c r="F886" s="191"/>
      <c r="G886" s="176"/>
      <c r="H886" s="177"/>
      <c r="I886" s="176"/>
      <c r="J886" s="176"/>
      <c r="K886" s="177"/>
      <c r="L886" s="178"/>
      <c r="M886" s="177"/>
      <c r="N886" s="182"/>
      <c r="O886" s="182"/>
      <c r="P886" s="182"/>
      <c r="Q886" s="192"/>
    </row>
    <row r="887" spans="4:17" ht="18" customHeight="1" x14ac:dyDescent="0.25">
      <c r="D887">
        <f t="shared" si="13"/>
        <v>0</v>
      </c>
      <c r="E887" s="191"/>
      <c r="F887" s="191"/>
      <c r="G887" s="176"/>
      <c r="H887" s="177"/>
      <c r="I887" s="176"/>
      <c r="J887" s="176"/>
      <c r="K887" s="177"/>
      <c r="L887" s="178"/>
      <c r="M887" s="177"/>
      <c r="N887" s="182"/>
      <c r="O887" s="182"/>
      <c r="P887" s="182"/>
      <c r="Q887" s="192"/>
    </row>
    <row r="888" spans="4:17" ht="18" customHeight="1" x14ac:dyDescent="0.25">
      <c r="D888">
        <f t="shared" si="13"/>
        <v>0</v>
      </c>
      <c r="E888" s="191"/>
      <c r="F888" s="191"/>
      <c r="G888" s="176"/>
      <c r="H888" s="177"/>
      <c r="I888" s="176"/>
      <c r="J888" s="176"/>
      <c r="K888" s="177"/>
      <c r="L888" s="178"/>
      <c r="M888" s="177"/>
      <c r="N888" s="182"/>
      <c r="O888" s="182"/>
      <c r="P888" s="182"/>
      <c r="Q888" s="192"/>
    </row>
    <row r="889" spans="4:17" ht="18" customHeight="1" x14ac:dyDescent="0.25">
      <c r="D889">
        <f t="shared" si="13"/>
        <v>0</v>
      </c>
      <c r="E889" s="191"/>
      <c r="F889" s="191"/>
      <c r="G889" s="176"/>
      <c r="H889" s="177"/>
      <c r="I889" s="176"/>
      <c r="J889" s="176"/>
      <c r="K889" s="177"/>
      <c r="L889" s="178"/>
      <c r="M889" s="177"/>
      <c r="N889" s="182"/>
      <c r="O889" s="182"/>
      <c r="P889" s="182"/>
      <c r="Q889" s="192"/>
    </row>
    <row r="890" spans="4:17" ht="18" customHeight="1" x14ac:dyDescent="0.25">
      <c r="D890">
        <f t="shared" si="13"/>
        <v>0</v>
      </c>
      <c r="E890" s="191"/>
      <c r="F890" s="191"/>
      <c r="G890" s="176"/>
      <c r="H890" s="177"/>
      <c r="I890" s="176"/>
      <c r="J890" s="176"/>
      <c r="K890" s="177"/>
      <c r="L890" s="178"/>
      <c r="M890" s="177"/>
      <c r="N890" s="182"/>
      <c r="O890" s="182"/>
      <c r="P890" s="182"/>
      <c r="Q890" s="192"/>
    </row>
    <row r="891" spans="4:17" ht="18" customHeight="1" x14ac:dyDescent="0.25">
      <c r="D891">
        <f t="shared" si="13"/>
        <v>0</v>
      </c>
      <c r="E891" s="191"/>
      <c r="F891" s="191"/>
      <c r="G891" s="176"/>
      <c r="H891" s="177"/>
      <c r="I891" s="176"/>
      <c r="J891" s="176"/>
      <c r="K891" s="177"/>
      <c r="L891" s="178"/>
      <c r="M891" s="177"/>
      <c r="N891" s="182"/>
      <c r="O891" s="182"/>
      <c r="P891" s="182"/>
      <c r="Q891" s="192"/>
    </row>
    <row r="892" spans="4:17" ht="18" customHeight="1" x14ac:dyDescent="0.25">
      <c r="D892">
        <f t="shared" si="13"/>
        <v>0</v>
      </c>
      <c r="E892" s="191"/>
      <c r="F892" s="191"/>
      <c r="G892" s="176"/>
      <c r="H892" s="177"/>
      <c r="I892" s="176"/>
      <c r="J892" s="176"/>
      <c r="K892" s="177"/>
      <c r="L892" s="178"/>
      <c r="M892" s="177"/>
      <c r="N892" s="182"/>
      <c r="O892" s="182"/>
      <c r="P892" s="182"/>
      <c r="Q892" s="192"/>
    </row>
    <row r="893" spans="4:17" ht="18" customHeight="1" x14ac:dyDescent="0.25">
      <c r="D893">
        <f t="shared" si="13"/>
        <v>0</v>
      </c>
      <c r="E893" s="191"/>
      <c r="F893" s="191"/>
      <c r="G893" s="176"/>
      <c r="H893" s="177"/>
      <c r="I893" s="176"/>
      <c r="J893" s="176"/>
      <c r="K893" s="177"/>
      <c r="L893" s="178"/>
      <c r="M893" s="177"/>
      <c r="N893" s="182"/>
      <c r="O893" s="182"/>
      <c r="P893" s="182"/>
      <c r="Q893" s="192"/>
    </row>
    <row r="894" spans="4:17" ht="18" customHeight="1" x14ac:dyDescent="0.25">
      <c r="D894">
        <f t="shared" si="13"/>
        <v>0</v>
      </c>
      <c r="E894" s="191"/>
      <c r="F894" s="191"/>
      <c r="G894" s="176"/>
      <c r="H894" s="177"/>
      <c r="I894" s="176"/>
      <c r="J894" s="176"/>
      <c r="K894" s="177"/>
      <c r="L894" s="178"/>
      <c r="M894" s="177"/>
      <c r="N894" s="182"/>
      <c r="O894" s="182"/>
      <c r="P894" s="182"/>
      <c r="Q894" s="192"/>
    </row>
    <row r="895" spans="4:17" ht="18" customHeight="1" x14ac:dyDescent="0.25">
      <c r="D895">
        <f t="shared" si="13"/>
        <v>0</v>
      </c>
      <c r="E895" s="191"/>
      <c r="F895" s="191"/>
      <c r="G895" s="176"/>
      <c r="H895" s="177"/>
      <c r="I895" s="176"/>
      <c r="J895" s="176"/>
      <c r="K895" s="177"/>
      <c r="L895" s="178"/>
      <c r="M895" s="177"/>
      <c r="N895" s="182"/>
      <c r="O895" s="182"/>
      <c r="P895" s="182"/>
      <c r="Q895" s="192"/>
    </row>
    <row r="896" spans="4:17" ht="18" customHeight="1" x14ac:dyDescent="0.25">
      <c r="D896">
        <f t="shared" si="13"/>
        <v>0</v>
      </c>
      <c r="E896" s="191"/>
      <c r="F896" s="191"/>
      <c r="G896" s="176"/>
      <c r="H896" s="177"/>
      <c r="I896" s="176"/>
      <c r="J896" s="176"/>
      <c r="K896" s="177"/>
      <c r="L896" s="178"/>
      <c r="M896" s="177"/>
      <c r="N896" s="182"/>
      <c r="O896" s="182"/>
      <c r="P896" s="182"/>
      <c r="Q896" s="192"/>
    </row>
    <row r="897" spans="4:17" ht="18" customHeight="1" x14ac:dyDescent="0.25">
      <c r="D897">
        <f t="shared" si="13"/>
        <v>0</v>
      </c>
      <c r="E897" s="191"/>
      <c r="F897" s="191"/>
      <c r="G897" s="176"/>
      <c r="H897" s="177"/>
      <c r="I897" s="176"/>
      <c r="J897" s="176"/>
      <c r="K897" s="177"/>
      <c r="L897" s="178"/>
      <c r="M897" s="177"/>
      <c r="N897" s="182"/>
      <c r="O897" s="182"/>
      <c r="P897" s="182"/>
      <c r="Q897" s="192"/>
    </row>
    <row r="898" spans="4:17" ht="18" customHeight="1" x14ac:dyDescent="0.25">
      <c r="D898">
        <f t="shared" si="13"/>
        <v>0</v>
      </c>
      <c r="E898" s="191"/>
      <c r="F898" s="191"/>
      <c r="G898" s="176"/>
      <c r="H898" s="177"/>
      <c r="I898" s="176"/>
      <c r="J898" s="176"/>
      <c r="K898" s="177"/>
      <c r="L898" s="178"/>
      <c r="M898" s="177"/>
      <c r="N898" s="182"/>
      <c r="O898" s="182"/>
      <c r="P898" s="182"/>
      <c r="Q898" s="192"/>
    </row>
    <row r="899" spans="4:17" ht="18" customHeight="1" x14ac:dyDescent="0.25">
      <c r="D899">
        <f t="shared" si="13"/>
        <v>0</v>
      </c>
      <c r="E899" s="191"/>
      <c r="F899" s="191"/>
      <c r="G899" s="176"/>
      <c r="H899" s="177"/>
      <c r="I899" s="176"/>
      <c r="J899" s="176"/>
      <c r="K899" s="177"/>
      <c r="L899" s="178"/>
      <c r="M899" s="177"/>
      <c r="N899" s="182"/>
      <c r="O899" s="182"/>
      <c r="P899" s="182"/>
      <c r="Q899" s="192"/>
    </row>
    <row r="900" spans="4:17" ht="18" customHeight="1" x14ac:dyDescent="0.25">
      <c r="D900">
        <f t="shared" si="13"/>
        <v>0</v>
      </c>
      <c r="E900" s="191"/>
      <c r="F900" s="191"/>
      <c r="G900" s="176"/>
      <c r="H900" s="177"/>
      <c r="I900" s="176"/>
      <c r="J900" s="176"/>
      <c r="K900" s="177"/>
      <c r="L900" s="178"/>
      <c r="M900" s="177"/>
      <c r="N900" s="182"/>
      <c r="O900" s="182"/>
      <c r="P900" s="182"/>
      <c r="Q900" s="192"/>
    </row>
    <row r="901" spans="4:17" ht="18" customHeight="1" x14ac:dyDescent="0.25">
      <c r="D901">
        <f t="shared" si="13"/>
        <v>0</v>
      </c>
      <c r="E901" s="191"/>
      <c r="F901" s="191"/>
      <c r="G901" s="176"/>
      <c r="H901" s="177"/>
      <c r="I901" s="176"/>
      <c r="J901" s="176"/>
      <c r="K901" s="177"/>
      <c r="L901" s="178"/>
      <c r="M901" s="177"/>
      <c r="N901" s="182"/>
      <c r="O901" s="182"/>
      <c r="P901" s="182"/>
      <c r="Q901" s="192"/>
    </row>
    <row r="902" spans="4:17" ht="18" customHeight="1" x14ac:dyDescent="0.25">
      <c r="D902">
        <f t="shared" ref="D902:D965" si="14">IF(E902&gt;=1,(IF(LEN(I902)&gt;=2,(IF(LEN(K902)&gt;=1,(IF(M902&gt;=18,1,0)),0)),0)),0)</f>
        <v>0</v>
      </c>
      <c r="E902" s="191"/>
      <c r="F902" s="191"/>
      <c r="G902" s="176"/>
      <c r="H902" s="177"/>
      <c r="I902" s="176"/>
      <c r="J902" s="176"/>
      <c r="K902" s="177"/>
      <c r="L902" s="178"/>
      <c r="M902" s="177"/>
      <c r="N902" s="182"/>
      <c r="O902" s="182"/>
      <c r="P902" s="182"/>
      <c r="Q902" s="192"/>
    </row>
    <row r="903" spans="4:17" ht="18" customHeight="1" x14ac:dyDescent="0.25">
      <c r="D903">
        <f t="shared" si="14"/>
        <v>0</v>
      </c>
      <c r="E903" s="191"/>
      <c r="F903" s="191"/>
      <c r="G903" s="176"/>
      <c r="H903" s="177"/>
      <c r="I903" s="176"/>
      <c r="J903" s="176"/>
      <c r="K903" s="177"/>
      <c r="L903" s="178"/>
      <c r="M903" s="177"/>
      <c r="N903" s="182"/>
      <c r="O903" s="182"/>
      <c r="P903" s="182"/>
      <c r="Q903" s="192"/>
    </row>
    <row r="904" spans="4:17" ht="18" customHeight="1" x14ac:dyDescent="0.25">
      <c r="D904">
        <f t="shared" si="14"/>
        <v>0</v>
      </c>
      <c r="E904" s="191"/>
      <c r="F904" s="191"/>
      <c r="G904" s="176"/>
      <c r="H904" s="177"/>
      <c r="I904" s="176"/>
      <c r="J904" s="176"/>
      <c r="K904" s="177"/>
      <c r="L904" s="178"/>
      <c r="M904" s="177"/>
      <c r="N904" s="182"/>
      <c r="O904" s="182"/>
      <c r="P904" s="182"/>
      <c r="Q904" s="192"/>
    </row>
    <row r="905" spans="4:17" ht="18" customHeight="1" x14ac:dyDescent="0.25">
      <c r="D905">
        <f t="shared" si="14"/>
        <v>0</v>
      </c>
      <c r="E905" s="191"/>
      <c r="F905" s="191"/>
      <c r="G905" s="176"/>
      <c r="H905" s="177"/>
      <c r="I905" s="176"/>
      <c r="J905" s="176"/>
      <c r="K905" s="177"/>
      <c r="L905" s="178"/>
      <c r="M905" s="177"/>
      <c r="N905" s="182"/>
      <c r="O905" s="182"/>
      <c r="P905" s="182"/>
      <c r="Q905" s="192"/>
    </row>
    <row r="906" spans="4:17" ht="18" customHeight="1" x14ac:dyDescent="0.25">
      <c r="D906">
        <f t="shared" si="14"/>
        <v>0</v>
      </c>
      <c r="E906" s="191"/>
      <c r="F906" s="191"/>
      <c r="G906" s="176"/>
      <c r="H906" s="177"/>
      <c r="I906" s="176"/>
      <c r="J906" s="176"/>
      <c r="K906" s="177"/>
      <c r="L906" s="178"/>
      <c r="M906" s="177"/>
      <c r="N906" s="182"/>
      <c r="O906" s="182"/>
      <c r="P906" s="182"/>
      <c r="Q906" s="192"/>
    </row>
    <row r="907" spans="4:17" ht="18" customHeight="1" x14ac:dyDescent="0.25">
      <c r="D907">
        <f t="shared" si="14"/>
        <v>0</v>
      </c>
      <c r="E907" s="191"/>
      <c r="F907" s="191"/>
      <c r="G907" s="176"/>
      <c r="H907" s="177"/>
      <c r="I907" s="176"/>
      <c r="J907" s="176"/>
      <c r="K907" s="177"/>
      <c r="L907" s="178"/>
      <c r="M907" s="177"/>
      <c r="N907" s="182"/>
      <c r="O907" s="182"/>
      <c r="P907" s="182"/>
      <c r="Q907" s="192"/>
    </row>
    <row r="908" spans="4:17" ht="18" customHeight="1" x14ac:dyDescent="0.25">
      <c r="D908">
        <f t="shared" si="14"/>
        <v>0</v>
      </c>
      <c r="E908" s="191"/>
      <c r="F908" s="191"/>
      <c r="G908" s="176"/>
      <c r="H908" s="177"/>
      <c r="I908" s="176"/>
      <c r="J908" s="176"/>
      <c r="K908" s="177"/>
      <c r="L908" s="178"/>
      <c r="M908" s="177"/>
      <c r="N908" s="182"/>
      <c r="O908" s="182"/>
      <c r="P908" s="182"/>
      <c r="Q908" s="192"/>
    </row>
    <row r="909" spans="4:17" ht="18" customHeight="1" x14ac:dyDescent="0.25">
      <c r="D909">
        <f t="shared" si="14"/>
        <v>0</v>
      </c>
      <c r="E909" s="191"/>
      <c r="F909" s="191"/>
      <c r="G909" s="176"/>
      <c r="H909" s="177"/>
      <c r="I909" s="176"/>
      <c r="J909" s="176"/>
      <c r="K909" s="177"/>
      <c r="L909" s="178"/>
      <c r="M909" s="177"/>
      <c r="N909" s="182"/>
      <c r="O909" s="182"/>
      <c r="P909" s="182"/>
      <c r="Q909" s="192"/>
    </row>
    <row r="910" spans="4:17" ht="18" customHeight="1" x14ac:dyDescent="0.25">
      <c r="D910">
        <f t="shared" si="14"/>
        <v>0</v>
      </c>
      <c r="E910" s="191"/>
      <c r="F910" s="191"/>
      <c r="G910" s="176"/>
      <c r="H910" s="177"/>
      <c r="I910" s="176"/>
      <c r="J910" s="176"/>
      <c r="K910" s="177"/>
      <c r="L910" s="178"/>
      <c r="M910" s="177"/>
      <c r="N910" s="182"/>
      <c r="O910" s="182"/>
      <c r="P910" s="182"/>
      <c r="Q910" s="192"/>
    </row>
    <row r="911" spans="4:17" ht="18" customHeight="1" x14ac:dyDescent="0.25">
      <c r="D911">
        <f t="shared" si="14"/>
        <v>0</v>
      </c>
      <c r="E911" s="191"/>
      <c r="F911" s="191"/>
      <c r="G911" s="176"/>
      <c r="H911" s="177"/>
      <c r="I911" s="176"/>
      <c r="J911" s="176"/>
      <c r="K911" s="177"/>
      <c r="L911" s="178"/>
      <c r="M911" s="177"/>
      <c r="N911" s="182"/>
      <c r="O911" s="182"/>
      <c r="P911" s="182"/>
      <c r="Q911" s="192"/>
    </row>
    <row r="912" spans="4:17" ht="18" customHeight="1" x14ac:dyDescent="0.25">
      <c r="D912">
        <f t="shared" si="14"/>
        <v>0</v>
      </c>
      <c r="E912" s="191"/>
      <c r="F912" s="191"/>
      <c r="G912" s="176"/>
      <c r="H912" s="177"/>
      <c r="I912" s="176"/>
      <c r="J912" s="176"/>
      <c r="K912" s="177"/>
      <c r="L912" s="178"/>
      <c r="M912" s="177"/>
      <c r="N912" s="182"/>
      <c r="O912" s="182"/>
      <c r="P912" s="182"/>
      <c r="Q912" s="192"/>
    </row>
    <row r="913" spans="4:17" ht="18" customHeight="1" x14ac:dyDescent="0.25">
      <c r="D913">
        <f t="shared" si="14"/>
        <v>0</v>
      </c>
      <c r="E913" s="191"/>
      <c r="F913" s="191"/>
      <c r="G913" s="176"/>
      <c r="H913" s="177"/>
      <c r="I913" s="176"/>
      <c r="J913" s="176"/>
      <c r="K913" s="177"/>
      <c r="L913" s="178"/>
      <c r="M913" s="177"/>
      <c r="N913" s="182"/>
      <c r="O913" s="182"/>
      <c r="P913" s="182"/>
      <c r="Q913" s="192"/>
    </row>
    <row r="914" spans="4:17" ht="18" customHeight="1" x14ac:dyDescent="0.25">
      <c r="D914">
        <f t="shared" si="14"/>
        <v>0</v>
      </c>
      <c r="E914" s="191"/>
      <c r="F914" s="191"/>
      <c r="G914" s="176"/>
      <c r="H914" s="177"/>
      <c r="I914" s="176"/>
      <c r="J914" s="176"/>
      <c r="K914" s="177"/>
      <c r="L914" s="178"/>
      <c r="M914" s="177"/>
      <c r="N914" s="182"/>
      <c r="O914" s="182"/>
      <c r="P914" s="182"/>
      <c r="Q914" s="192"/>
    </row>
    <row r="915" spans="4:17" ht="18" customHeight="1" x14ac:dyDescent="0.25">
      <c r="D915">
        <f t="shared" si="14"/>
        <v>0</v>
      </c>
      <c r="E915" s="191"/>
      <c r="F915" s="191"/>
      <c r="G915" s="176"/>
      <c r="H915" s="177"/>
      <c r="I915" s="176"/>
      <c r="J915" s="176"/>
      <c r="K915" s="177"/>
      <c r="L915" s="178"/>
      <c r="M915" s="177"/>
      <c r="N915" s="182"/>
      <c r="O915" s="182"/>
      <c r="P915" s="182"/>
      <c r="Q915" s="192"/>
    </row>
    <row r="916" spans="4:17" ht="18" customHeight="1" x14ac:dyDescent="0.25">
      <c r="D916">
        <f t="shared" si="14"/>
        <v>0</v>
      </c>
      <c r="E916" s="191"/>
      <c r="F916" s="191"/>
      <c r="G916" s="176"/>
      <c r="H916" s="177"/>
      <c r="I916" s="176"/>
      <c r="J916" s="176"/>
      <c r="K916" s="177"/>
      <c r="L916" s="178"/>
      <c r="M916" s="177"/>
      <c r="N916" s="182"/>
      <c r="O916" s="182"/>
      <c r="P916" s="182"/>
      <c r="Q916" s="192"/>
    </row>
    <row r="917" spans="4:17" ht="18" customHeight="1" x14ac:dyDescent="0.25">
      <c r="D917">
        <f t="shared" si="14"/>
        <v>0</v>
      </c>
      <c r="E917" s="191"/>
      <c r="F917" s="191"/>
      <c r="G917" s="176"/>
      <c r="H917" s="177"/>
      <c r="I917" s="176"/>
      <c r="J917" s="176"/>
      <c r="K917" s="177"/>
      <c r="L917" s="178"/>
      <c r="M917" s="177"/>
      <c r="N917" s="182"/>
      <c r="O917" s="182"/>
      <c r="P917" s="182"/>
      <c r="Q917" s="192"/>
    </row>
    <row r="918" spans="4:17" ht="18" customHeight="1" x14ac:dyDescent="0.25">
      <c r="D918">
        <f t="shared" si="14"/>
        <v>0</v>
      </c>
      <c r="E918" s="191"/>
      <c r="F918" s="191"/>
      <c r="G918" s="176"/>
      <c r="H918" s="177"/>
      <c r="I918" s="176"/>
      <c r="J918" s="176"/>
      <c r="K918" s="177"/>
      <c r="L918" s="178"/>
      <c r="M918" s="177"/>
      <c r="N918" s="182"/>
      <c r="O918" s="182"/>
      <c r="P918" s="182"/>
      <c r="Q918" s="192"/>
    </row>
    <row r="919" spans="4:17" ht="18" customHeight="1" x14ac:dyDescent="0.25">
      <c r="D919">
        <f t="shared" si="14"/>
        <v>0</v>
      </c>
      <c r="E919" s="191"/>
      <c r="F919" s="191"/>
      <c r="G919" s="176"/>
      <c r="H919" s="177"/>
      <c r="I919" s="176"/>
      <c r="J919" s="176"/>
      <c r="K919" s="177"/>
      <c r="L919" s="178"/>
      <c r="M919" s="177"/>
      <c r="N919" s="182"/>
      <c r="O919" s="182"/>
      <c r="P919" s="182"/>
      <c r="Q919" s="192"/>
    </row>
    <row r="920" spans="4:17" ht="18" customHeight="1" x14ac:dyDescent="0.25">
      <c r="D920">
        <f t="shared" si="14"/>
        <v>0</v>
      </c>
      <c r="E920" s="191"/>
      <c r="F920" s="191"/>
      <c r="G920" s="176"/>
      <c r="H920" s="177"/>
      <c r="I920" s="176"/>
      <c r="J920" s="176"/>
      <c r="K920" s="177"/>
      <c r="L920" s="178"/>
      <c r="M920" s="177"/>
      <c r="N920" s="182"/>
      <c r="O920" s="182"/>
      <c r="P920" s="182"/>
      <c r="Q920" s="192"/>
    </row>
    <row r="921" spans="4:17" ht="18" customHeight="1" x14ac:dyDescent="0.25">
      <c r="D921">
        <f t="shared" si="14"/>
        <v>0</v>
      </c>
      <c r="E921" s="191"/>
      <c r="F921" s="191"/>
      <c r="G921" s="176"/>
      <c r="H921" s="177"/>
      <c r="I921" s="176"/>
      <c r="J921" s="176"/>
      <c r="K921" s="177"/>
      <c r="L921" s="178"/>
      <c r="M921" s="177"/>
      <c r="N921" s="182"/>
      <c r="O921" s="182"/>
      <c r="P921" s="182"/>
      <c r="Q921" s="192"/>
    </row>
    <row r="922" spans="4:17" ht="18" customHeight="1" x14ac:dyDescent="0.25">
      <c r="D922">
        <f t="shared" si="14"/>
        <v>0</v>
      </c>
      <c r="E922" s="191"/>
      <c r="F922" s="191"/>
      <c r="G922" s="176"/>
      <c r="H922" s="177"/>
      <c r="I922" s="176"/>
      <c r="J922" s="176"/>
      <c r="K922" s="177"/>
      <c r="L922" s="178"/>
      <c r="M922" s="177"/>
      <c r="N922" s="182"/>
      <c r="O922" s="182"/>
      <c r="P922" s="182"/>
      <c r="Q922" s="192"/>
    </row>
    <row r="923" spans="4:17" ht="18" customHeight="1" x14ac:dyDescent="0.25">
      <c r="D923">
        <f t="shared" si="14"/>
        <v>0</v>
      </c>
      <c r="E923" s="191"/>
      <c r="F923" s="191"/>
      <c r="G923" s="176"/>
      <c r="H923" s="177"/>
      <c r="I923" s="176"/>
      <c r="J923" s="176"/>
      <c r="K923" s="177"/>
      <c r="L923" s="178"/>
      <c r="M923" s="177"/>
      <c r="N923" s="182"/>
      <c r="O923" s="182"/>
      <c r="P923" s="182"/>
      <c r="Q923" s="192"/>
    </row>
    <row r="924" spans="4:17" ht="18" customHeight="1" x14ac:dyDescent="0.25">
      <c r="D924">
        <f t="shared" si="14"/>
        <v>0</v>
      </c>
      <c r="E924" s="191"/>
      <c r="F924" s="191"/>
      <c r="G924" s="176"/>
      <c r="H924" s="177"/>
      <c r="I924" s="176"/>
      <c r="J924" s="176"/>
      <c r="K924" s="177"/>
      <c r="L924" s="178"/>
      <c r="M924" s="177"/>
      <c r="N924" s="182"/>
      <c r="O924" s="182"/>
      <c r="P924" s="182"/>
      <c r="Q924" s="192"/>
    </row>
    <row r="925" spans="4:17" ht="18" customHeight="1" x14ac:dyDescent="0.25">
      <c r="D925">
        <f t="shared" si="14"/>
        <v>0</v>
      </c>
      <c r="E925" s="191"/>
      <c r="F925" s="191"/>
      <c r="G925" s="176"/>
      <c r="H925" s="177"/>
      <c r="I925" s="176"/>
      <c r="J925" s="176"/>
      <c r="K925" s="177"/>
      <c r="L925" s="178"/>
      <c r="M925" s="177"/>
      <c r="N925" s="182"/>
      <c r="O925" s="182"/>
      <c r="P925" s="182"/>
      <c r="Q925" s="192"/>
    </row>
    <row r="926" spans="4:17" ht="18" customHeight="1" x14ac:dyDescent="0.25">
      <c r="D926">
        <f t="shared" si="14"/>
        <v>0</v>
      </c>
      <c r="E926" s="191"/>
      <c r="F926" s="191"/>
      <c r="G926" s="176"/>
      <c r="H926" s="177"/>
      <c r="I926" s="176"/>
      <c r="J926" s="176"/>
      <c r="K926" s="177"/>
      <c r="L926" s="178"/>
      <c r="M926" s="177"/>
      <c r="N926" s="182"/>
      <c r="O926" s="182"/>
      <c r="P926" s="182"/>
      <c r="Q926" s="192"/>
    </row>
    <row r="927" spans="4:17" ht="18" customHeight="1" x14ac:dyDescent="0.25">
      <c r="D927">
        <f t="shared" si="14"/>
        <v>0</v>
      </c>
      <c r="E927" s="191"/>
      <c r="F927" s="191"/>
      <c r="G927" s="176"/>
      <c r="H927" s="177"/>
      <c r="I927" s="176"/>
      <c r="J927" s="176"/>
      <c r="K927" s="177"/>
      <c r="L927" s="178"/>
      <c r="M927" s="177"/>
      <c r="N927" s="182"/>
      <c r="O927" s="182"/>
      <c r="P927" s="182"/>
      <c r="Q927" s="192"/>
    </row>
    <row r="928" spans="4:17" ht="18" customHeight="1" x14ac:dyDescent="0.25">
      <c r="D928">
        <f t="shared" si="14"/>
        <v>0</v>
      </c>
      <c r="E928" s="191"/>
      <c r="F928" s="191"/>
      <c r="G928" s="176"/>
      <c r="H928" s="177"/>
      <c r="I928" s="176"/>
      <c r="J928" s="176"/>
      <c r="K928" s="177"/>
      <c r="L928" s="178"/>
      <c r="M928" s="177"/>
      <c r="N928" s="182"/>
      <c r="O928" s="182"/>
      <c r="P928" s="182"/>
      <c r="Q928" s="192"/>
    </row>
    <row r="929" spans="4:17" ht="18" customHeight="1" x14ac:dyDescent="0.25">
      <c r="D929">
        <f t="shared" si="14"/>
        <v>0</v>
      </c>
      <c r="E929" s="191"/>
      <c r="F929" s="191"/>
      <c r="G929" s="176"/>
      <c r="H929" s="177"/>
      <c r="I929" s="176"/>
      <c r="J929" s="176"/>
      <c r="K929" s="177"/>
      <c r="L929" s="178"/>
      <c r="M929" s="177"/>
      <c r="N929" s="182"/>
      <c r="O929" s="182"/>
      <c r="P929" s="182"/>
      <c r="Q929" s="192"/>
    </row>
    <row r="930" spans="4:17" ht="18" customHeight="1" x14ac:dyDescent="0.25">
      <c r="D930">
        <f t="shared" si="14"/>
        <v>0</v>
      </c>
      <c r="E930" s="191"/>
      <c r="F930" s="191"/>
      <c r="G930" s="176"/>
      <c r="H930" s="177"/>
      <c r="I930" s="176"/>
      <c r="J930" s="176"/>
      <c r="K930" s="177"/>
      <c r="L930" s="178"/>
      <c r="M930" s="177"/>
      <c r="N930" s="182"/>
      <c r="O930" s="182"/>
      <c r="P930" s="182"/>
      <c r="Q930" s="192"/>
    </row>
    <row r="931" spans="4:17" ht="18" customHeight="1" x14ac:dyDescent="0.25">
      <c r="D931">
        <f t="shared" si="14"/>
        <v>0</v>
      </c>
      <c r="E931" s="191"/>
      <c r="F931" s="191"/>
      <c r="G931" s="176"/>
      <c r="H931" s="177"/>
      <c r="I931" s="176"/>
      <c r="J931" s="176"/>
      <c r="K931" s="177"/>
      <c r="L931" s="178"/>
      <c r="M931" s="177"/>
      <c r="N931" s="182"/>
      <c r="O931" s="182"/>
      <c r="P931" s="182"/>
      <c r="Q931" s="192"/>
    </row>
    <row r="932" spans="4:17" ht="18" customHeight="1" x14ac:dyDescent="0.25">
      <c r="D932">
        <f t="shared" si="14"/>
        <v>0</v>
      </c>
      <c r="E932" s="191"/>
      <c r="F932" s="191"/>
      <c r="G932" s="176"/>
      <c r="H932" s="177"/>
      <c r="I932" s="176"/>
      <c r="J932" s="176"/>
      <c r="K932" s="177"/>
      <c r="L932" s="178"/>
      <c r="M932" s="177"/>
      <c r="N932" s="182"/>
      <c r="O932" s="182"/>
      <c r="P932" s="182"/>
      <c r="Q932" s="192"/>
    </row>
    <row r="933" spans="4:17" ht="18" customHeight="1" x14ac:dyDescent="0.25">
      <c r="D933">
        <f t="shared" si="14"/>
        <v>0</v>
      </c>
      <c r="E933" s="191"/>
      <c r="F933" s="191"/>
      <c r="G933" s="176"/>
      <c r="H933" s="177"/>
      <c r="I933" s="176"/>
      <c r="J933" s="176"/>
      <c r="K933" s="177"/>
      <c r="L933" s="178"/>
      <c r="M933" s="177"/>
      <c r="N933" s="182"/>
      <c r="O933" s="182"/>
      <c r="P933" s="182"/>
      <c r="Q933" s="192"/>
    </row>
    <row r="934" spans="4:17" ht="18" customHeight="1" x14ac:dyDescent="0.25">
      <c r="D934">
        <f t="shared" si="14"/>
        <v>0</v>
      </c>
      <c r="E934" s="191"/>
      <c r="F934" s="191"/>
      <c r="G934" s="176"/>
      <c r="H934" s="177"/>
      <c r="I934" s="176"/>
      <c r="J934" s="176"/>
      <c r="K934" s="177"/>
      <c r="L934" s="178"/>
      <c r="M934" s="177"/>
      <c r="N934" s="182"/>
      <c r="O934" s="182"/>
      <c r="P934" s="182"/>
      <c r="Q934" s="192"/>
    </row>
    <row r="935" spans="4:17" ht="18" customHeight="1" x14ac:dyDescent="0.25">
      <c r="D935">
        <f t="shared" si="14"/>
        <v>0</v>
      </c>
      <c r="E935" s="191"/>
      <c r="F935" s="191"/>
      <c r="G935" s="176"/>
      <c r="H935" s="177"/>
      <c r="I935" s="176"/>
      <c r="J935" s="176"/>
      <c r="K935" s="177"/>
      <c r="L935" s="178"/>
      <c r="M935" s="177"/>
      <c r="N935" s="182"/>
      <c r="O935" s="182"/>
      <c r="P935" s="182"/>
      <c r="Q935" s="192"/>
    </row>
    <row r="936" spans="4:17" ht="18" customHeight="1" x14ac:dyDescent="0.25">
      <c r="D936">
        <f t="shared" si="14"/>
        <v>0</v>
      </c>
      <c r="E936" s="191"/>
      <c r="F936" s="191"/>
      <c r="G936" s="176"/>
      <c r="H936" s="177"/>
      <c r="I936" s="176"/>
      <c r="J936" s="176"/>
      <c r="K936" s="177"/>
      <c r="L936" s="178"/>
      <c r="M936" s="177"/>
      <c r="N936" s="182"/>
      <c r="O936" s="182"/>
      <c r="P936" s="182"/>
      <c r="Q936" s="192"/>
    </row>
    <row r="937" spans="4:17" ht="18" customHeight="1" x14ac:dyDescent="0.25">
      <c r="D937">
        <f t="shared" si="14"/>
        <v>0</v>
      </c>
      <c r="E937" s="191"/>
      <c r="F937" s="191"/>
      <c r="G937" s="176"/>
      <c r="H937" s="177"/>
      <c r="I937" s="176"/>
      <c r="J937" s="176"/>
      <c r="K937" s="177"/>
      <c r="L937" s="178"/>
      <c r="M937" s="177"/>
      <c r="N937" s="182"/>
      <c r="O937" s="182"/>
      <c r="P937" s="182"/>
      <c r="Q937" s="192"/>
    </row>
    <row r="938" spans="4:17" ht="18" customHeight="1" x14ac:dyDescent="0.25">
      <c r="D938">
        <f t="shared" si="14"/>
        <v>0</v>
      </c>
      <c r="E938" s="191"/>
      <c r="F938" s="191"/>
      <c r="G938" s="176"/>
      <c r="H938" s="177"/>
      <c r="I938" s="176"/>
      <c r="J938" s="176"/>
      <c r="K938" s="177"/>
      <c r="L938" s="178"/>
      <c r="M938" s="177"/>
      <c r="N938" s="182"/>
      <c r="O938" s="182"/>
      <c r="P938" s="182"/>
      <c r="Q938" s="192"/>
    </row>
    <row r="939" spans="4:17" ht="18" customHeight="1" x14ac:dyDescent="0.25">
      <c r="D939">
        <f t="shared" si="14"/>
        <v>0</v>
      </c>
      <c r="E939" s="191"/>
      <c r="F939" s="191"/>
      <c r="G939" s="176"/>
      <c r="H939" s="177"/>
      <c r="I939" s="176"/>
      <c r="J939" s="176"/>
      <c r="K939" s="177"/>
      <c r="L939" s="178"/>
      <c r="M939" s="177"/>
      <c r="N939" s="182"/>
      <c r="O939" s="182"/>
      <c r="P939" s="182"/>
      <c r="Q939" s="192"/>
    </row>
    <row r="940" spans="4:17" ht="18" customHeight="1" x14ac:dyDescent="0.25">
      <c r="D940">
        <f t="shared" si="14"/>
        <v>0</v>
      </c>
      <c r="E940" s="191"/>
      <c r="F940" s="191"/>
      <c r="G940" s="176"/>
      <c r="H940" s="177"/>
      <c r="I940" s="176"/>
      <c r="J940" s="176"/>
      <c r="K940" s="177"/>
      <c r="L940" s="178"/>
      <c r="M940" s="177"/>
      <c r="N940" s="182"/>
      <c r="O940" s="182"/>
      <c r="P940" s="182"/>
      <c r="Q940" s="192"/>
    </row>
    <row r="941" spans="4:17" ht="18" customHeight="1" x14ac:dyDescent="0.25">
      <c r="D941">
        <f t="shared" si="14"/>
        <v>0</v>
      </c>
      <c r="E941" s="191"/>
      <c r="F941" s="191"/>
      <c r="G941" s="176"/>
      <c r="H941" s="177"/>
      <c r="I941" s="176"/>
      <c r="J941" s="176"/>
      <c r="K941" s="177"/>
      <c r="L941" s="178"/>
      <c r="M941" s="177"/>
      <c r="N941" s="182"/>
      <c r="O941" s="182"/>
      <c r="P941" s="182"/>
      <c r="Q941" s="192"/>
    </row>
    <row r="942" spans="4:17" ht="18" customHeight="1" x14ac:dyDescent="0.25">
      <c r="D942">
        <f t="shared" si="14"/>
        <v>0</v>
      </c>
      <c r="E942" s="191"/>
      <c r="F942" s="191"/>
      <c r="G942" s="176"/>
      <c r="H942" s="177"/>
      <c r="I942" s="176"/>
      <c r="J942" s="176"/>
      <c r="K942" s="177"/>
      <c r="L942" s="178"/>
      <c r="M942" s="177"/>
      <c r="N942" s="182"/>
      <c r="O942" s="182"/>
      <c r="P942" s="182"/>
      <c r="Q942" s="192"/>
    </row>
    <row r="943" spans="4:17" ht="18" customHeight="1" x14ac:dyDescent="0.25">
      <c r="D943">
        <f t="shared" si="14"/>
        <v>0</v>
      </c>
      <c r="E943" s="191"/>
      <c r="F943" s="191"/>
      <c r="G943" s="176"/>
      <c r="H943" s="177"/>
      <c r="I943" s="176"/>
      <c r="J943" s="176"/>
      <c r="K943" s="177"/>
      <c r="L943" s="178"/>
      <c r="M943" s="177"/>
      <c r="N943" s="182"/>
      <c r="O943" s="182"/>
      <c r="P943" s="182"/>
      <c r="Q943" s="192"/>
    </row>
    <row r="944" spans="4:17" ht="18" customHeight="1" x14ac:dyDescent="0.25">
      <c r="D944">
        <f t="shared" si="14"/>
        <v>0</v>
      </c>
      <c r="E944" s="191"/>
      <c r="F944" s="191"/>
      <c r="G944" s="176"/>
      <c r="H944" s="177"/>
      <c r="I944" s="176"/>
      <c r="J944" s="176"/>
      <c r="K944" s="177"/>
      <c r="L944" s="178"/>
      <c r="M944" s="177"/>
      <c r="N944" s="182"/>
      <c r="O944" s="182"/>
      <c r="P944" s="182"/>
      <c r="Q944" s="192"/>
    </row>
    <row r="945" spans="4:17" ht="18" customHeight="1" x14ac:dyDescent="0.25">
      <c r="D945">
        <f t="shared" si="14"/>
        <v>0</v>
      </c>
      <c r="E945" s="191"/>
      <c r="F945" s="191"/>
      <c r="G945" s="176"/>
      <c r="H945" s="177"/>
      <c r="I945" s="176"/>
      <c r="J945" s="176"/>
      <c r="K945" s="177"/>
      <c r="L945" s="178"/>
      <c r="M945" s="177"/>
      <c r="N945" s="182"/>
      <c r="O945" s="182"/>
      <c r="P945" s="182"/>
      <c r="Q945" s="192"/>
    </row>
    <row r="946" spans="4:17" ht="18" customHeight="1" x14ac:dyDescent="0.25">
      <c r="D946">
        <f t="shared" si="14"/>
        <v>0</v>
      </c>
      <c r="E946" s="191"/>
      <c r="F946" s="191"/>
      <c r="G946" s="176"/>
      <c r="H946" s="177"/>
      <c r="I946" s="176"/>
      <c r="J946" s="176"/>
      <c r="K946" s="177"/>
      <c r="L946" s="178"/>
      <c r="M946" s="177"/>
      <c r="N946" s="182"/>
      <c r="O946" s="182"/>
      <c r="P946" s="182"/>
      <c r="Q946" s="192"/>
    </row>
    <row r="947" spans="4:17" ht="18" customHeight="1" x14ac:dyDescent="0.25">
      <c r="D947">
        <f t="shared" si="14"/>
        <v>0</v>
      </c>
      <c r="E947" s="191"/>
      <c r="F947" s="191"/>
      <c r="G947" s="176"/>
      <c r="H947" s="177"/>
      <c r="I947" s="176"/>
      <c r="J947" s="176"/>
      <c r="K947" s="177"/>
      <c r="L947" s="178"/>
      <c r="M947" s="177"/>
      <c r="N947" s="182"/>
      <c r="O947" s="182"/>
      <c r="P947" s="182"/>
      <c r="Q947" s="192"/>
    </row>
    <row r="948" spans="4:17" ht="18" customHeight="1" x14ac:dyDescent="0.25">
      <c r="D948">
        <f t="shared" si="14"/>
        <v>0</v>
      </c>
      <c r="E948" s="191"/>
      <c r="F948" s="191"/>
      <c r="G948" s="176"/>
      <c r="H948" s="177"/>
      <c r="I948" s="176"/>
      <c r="J948" s="176"/>
      <c r="K948" s="177"/>
      <c r="L948" s="178"/>
      <c r="M948" s="177"/>
      <c r="N948" s="182"/>
      <c r="O948" s="182"/>
      <c r="P948" s="182"/>
      <c r="Q948" s="192"/>
    </row>
    <row r="949" spans="4:17" ht="18" customHeight="1" x14ac:dyDescent="0.25">
      <c r="D949">
        <f t="shared" si="14"/>
        <v>0</v>
      </c>
      <c r="E949" s="191"/>
      <c r="F949" s="191"/>
      <c r="G949" s="176"/>
      <c r="H949" s="177"/>
      <c r="I949" s="176"/>
      <c r="J949" s="176"/>
      <c r="K949" s="177"/>
      <c r="L949" s="178"/>
      <c r="M949" s="177"/>
      <c r="N949" s="182"/>
      <c r="O949" s="182"/>
      <c r="P949" s="182"/>
      <c r="Q949" s="192"/>
    </row>
    <row r="950" spans="4:17" ht="18" customHeight="1" x14ac:dyDescent="0.25">
      <c r="D950">
        <f t="shared" si="14"/>
        <v>0</v>
      </c>
      <c r="E950" s="191"/>
      <c r="F950" s="191"/>
      <c r="G950" s="176"/>
      <c r="H950" s="177"/>
      <c r="I950" s="176"/>
      <c r="J950" s="176"/>
      <c r="K950" s="177"/>
      <c r="L950" s="178"/>
      <c r="M950" s="177"/>
      <c r="N950" s="182"/>
      <c r="O950" s="182"/>
      <c r="P950" s="182"/>
      <c r="Q950" s="192"/>
    </row>
    <row r="951" spans="4:17" ht="18" customHeight="1" x14ac:dyDescent="0.25">
      <c r="D951">
        <f t="shared" si="14"/>
        <v>0</v>
      </c>
      <c r="E951" s="191"/>
      <c r="F951" s="191"/>
      <c r="G951" s="176"/>
      <c r="H951" s="177"/>
      <c r="I951" s="176"/>
      <c r="J951" s="176"/>
      <c r="K951" s="177"/>
      <c r="L951" s="178"/>
      <c r="M951" s="177"/>
      <c r="N951" s="182"/>
      <c r="O951" s="182"/>
      <c r="P951" s="182"/>
      <c r="Q951" s="192"/>
    </row>
    <row r="952" spans="4:17" ht="18" customHeight="1" x14ac:dyDescent="0.25">
      <c r="D952">
        <f t="shared" si="14"/>
        <v>0</v>
      </c>
      <c r="E952" s="191"/>
      <c r="F952" s="191"/>
      <c r="G952" s="176"/>
      <c r="H952" s="177"/>
      <c r="I952" s="176"/>
      <c r="J952" s="176"/>
      <c r="K952" s="177"/>
      <c r="L952" s="178"/>
      <c r="M952" s="177"/>
      <c r="N952" s="182"/>
      <c r="O952" s="182"/>
      <c r="P952" s="182"/>
      <c r="Q952" s="192"/>
    </row>
    <row r="953" spans="4:17" ht="18" customHeight="1" x14ac:dyDescent="0.25">
      <c r="D953">
        <f t="shared" si="14"/>
        <v>0</v>
      </c>
      <c r="E953" s="191"/>
      <c r="F953" s="191"/>
      <c r="G953" s="176"/>
      <c r="H953" s="177"/>
      <c r="I953" s="176"/>
      <c r="J953" s="176"/>
      <c r="K953" s="177"/>
      <c r="L953" s="178"/>
      <c r="M953" s="177"/>
      <c r="N953" s="182"/>
      <c r="O953" s="182"/>
      <c r="P953" s="182"/>
      <c r="Q953" s="192"/>
    </row>
    <row r="954" spans="4:17" ht="18" customHeight="1" x14ac:dyDescent="0.25">
      <c r="D954">
        <f t="shared" si="14"/>
        <v>0</v>
      </c>
      <c r="E954" s="191"/>
      <c r="F954" s="191"/>
      <c r="G954" s="176"/>
      <c r="H954" s="177"/>
      <c r="I954" s="176"/>
      <c r="J954" s="176"/>
      <c r="K954" s="177"/>
      <c r="L954" s="178"/>
      <c r="M954" s="177"/>
      <c r="N954" s="182"/>
      <c r="O954" s="182"/>
      <c r="P954" s="182"/>
      <c r="Q954" s="192"/>
    </row>
    <row r="955" spans="4:17" ht="18" customHeight="1" x14ac:dyDescent="0.25">
      <c r="D955">
        <f t="shared" si="14"/>
        <v>0</v>
      </c>
      <c r="E955" s="191"/>
      <c r="F955" s="191"/>
      <c r="G955" s="176"/>
      <c r="H955" s="177"/>
      <c r="I955" s="176"/>
      <c r="J955" s="176"/>
      <c r="K955" s="177"/>
      <c r="L955" s="178"/>
      <c r="M955" s="177"/>
      <c r="N955" s="182"/>
      <c r="O955" s="182"/>
      <c r="P955" s="182"/>
      <c r="Q955" s="192"/>
    </row>
    <row r="956" spans="4:17" ht="18" customHeight="1" x14ac:dyDescent="0.25">
      <c r="D956">
        <f t="shared" si="14"/>
        <v>0</v>
      </c>
      <c r="E956" s="191"/>
      <c r="F956" s="191"/>
      <c r="G956" s="176"/>
      <c r="H956" s="177"/>
      <c r="I956" s="176"/>
      <c r="J956" s="176"/>
      <c r="K956" s="177"/>
      <c r="L956" s="178"/>
      <c r="M956" s="177"/>
      <c r="N956" s="182"/>
      <c r="O956" s="182"/>
      <c r="P956" s="182"/>
      <c r="Q956" s="192"/>
    </row>
    <row r="957" spans="4:17" ht="18" customHeight="1" x14ac:dyDescent="0.25">
      <c r="D957">
        <f t="shared" si="14"/>
        <v>0</v>
      </c>
      <c r="E957" s="191"/>
      <c r="F957" s="191"/>
      <c r="G957" s="176"/>
      <c r="H957" s="177"/>
      <c r="I957" s="176"/>
      <c r="J957" s="176"/>
      <c r="K957" s="177"/>
      <c r="L957" s="178"/>
      <c r="M957" s="177"/>
      <c r="N957" s="182"/>
      <c r="O957" s="182"/>
      <c r="P957" s="182"/>
      <c r="Q957" s="192"/>
    </row>
    <row r="958" spans="4:17" ht="18" customHeight="1" x14ac:dyDescent="0.25">
      <c r="D958">
        <f t="shared" si="14"/>
        <v>0</v>
      </c>
      <c r="E958" s="191"/>
      <c r="F958" s="191"/>
      <c r="G958" s="176"/>
      <c r="H958" s="177"/>
      <c r="I958" s="176"/>
      <c r="J958" s="176"/>
      <c r="K958" s="177"/>
      <c r="L958" s="178"/>
      <c r="M958" s="177"/>
      <c r="N958" s="182"/>
      <c r="O958" s="182"/>
      <c r="P958" s="182"/>
      <c r="Q958" s="192"/>
    </row>
    <row r="959" spans="4:17" ht="18" customHeight="1" x14ac:dyDescent="0.25">
      <c r="D959">
        <f t="shared" si="14"/>
        <v>0</v>
      </c>
      <c r="E959" s="191"/>
      <c r="F959" s="191"/>
      <c r="G959" s="176"/>
      <c r="H959" s="177"/>
      <c r="I959" s="176"/>
      <c r="J959" s="176"/>
      <c r="K959" s="177"/>
      <c r="L959" s="178"/>
      <c r="M959" s="177"/>
      <c r="N959" s="182"/>
      <c r="O959" s="182"/>
      <c r="P959" s="182"/>
      <c r="Q959" s="192"/>
    </row>
    <row r="960" spans="4:17" ht="18" customHeight="1" x14ac:dyDescent="0.25">
      <c r="D960">
        <f t="shared" si="14"/>
        <v>0</v>
      </c>
      <c r="E960" s="191"/>
      <c r="F960" s="191"/>
      <c r="G960" s="176"/>
      <c r="H960" s="177"/>
      <c r="I960" s="176"/>
      <c r="J960" s="176"/>
      <c r="K960" s="177"/>
      <c r="L960" s="178"/>
      <c r="M960" s="177"/>
      <c r="N960" s="182"/>
      <c r="O960" s="182"/>
      <c r="P960" s="182"/>
      <c r="Q960" s="192"/>
    </row>
    <row r="961" spans="4:17" ht="18" customHeight="1" x14ac:dyDescent="0.25">
      <c r="D961">
        <f t="shared" si="14"/>
        <v>0</v>
      </c>
      <c r="E961" s="191"/>
      <c r="F961" s="191"/>
      <c r="G961" s="176"/>
      <c r="H961" s="177"/>
      <c r="I961" s="176"/>
      <c r="J961" s="176"/>
      <c r="K961" s="177"/>
      <c r="L961" s="178"/>
      <c r="M961" s="177"/>
      <c r="N961" s="182"/>
      <c r="O961" s="182"/>
      <c r="P961" s="182"/>
      <c r="Q961" s="192"/>
    </row>
    <row r="962" spans="4:17" ht="18" customHeight="1" x14ac:dyDescent="0.25">
      <c r="D962">
        <f t="shared" si="14"/>
        <v>0</v>
      </c>
      <c r="E962" s="191"/>
      <c r="F962" s="191"/>
      <c r="G962" s="176"/>
      <c r="H962" s="177"/>
      <c r="I962" s="176"/>
      <c r="J962" s="176"/>
      <c r="K962" s="177"/>
      <c r="L962" s="178"/>
      <c r="M962" s="177"/>
      <c r="N962" s="182"/>
      <c r="O962" s="182"/>
      <c r="P962" s="182"/>
      <c r="Q962" s="192"/>
    </row>
    <row r="963" spans="4:17" ht="18" customHeight="1" x14ac:dyDescent="0.25">
      <c r="D963">
        <f t="shared" si="14"/>
        <v>0</v>
      </c>
      <c r="E963" s="191"/>
      <c r="F963" s="191"/>
      <c r="G963" s="176"/>
      <c r="H963" s="177"/>
      <c r="I963" s="176"/>
      <c r="J963" s="176"/>
      <c r="K963" s="177"/>
      <c r="L963" s="178"/>
      <c r="M963" s="177"/>
      <c r="N963" s="182"/>
      <c r="O963" s="182"/>
      <c r="P963" s="182"/>
      <c r="Q963" s="192"/>
    </row>
    <row r="964" spans="4:17" ht="18" customHeight="1" x14ac:dyDescent="0.25">
      <c r="D964">
        <f t="shared" si="14"/>
        <v>0</v>
      </c>
      <c r="E964" s="191"/>
      <c r="F964" s="191"/>
      <c r="G964" s="176"/>
      <c r="H964" s="177"/>
      <c r="I964" s="176"/>
      <c r="J964" s="176"/>
      <c r="K964" s="177"/>
      <c r="L964" s="178"/>
      <c r="M964" s="177"/>
      <c r="N964" s="182"/>
      <c r="O964" s="182"/>
      <c r="P964" s="182"/>
      <c r="Q964" s="192"/>
    </row>
    <row r="965" spans="4:17" ht="18" customHeight="1" x14ac:dyDescent="0.25">
      <c r="D965">
        <f t="shared" si="14"/>
        <v>0</v>
      </c>
      <c r="E965" s="191"/>
      <c r="F965" s="191"/>
      <c r="G965" s="176"/>
      <c r="H965" s="177"/>
      <c r="I965" s="176"/>
      <c r="J965" s="176"/>
      <c r="K965" s="177"/>
      <c r="L965" s="178"/>
      <c r="M965" s="177"/>
      <c r="N965" s="182"/>
      <c r="O965" s="182"/>
      <c r="P965" s="182"/>
      <c r="Q965" s="192"/>
    </row>
    <row r="966" spans="4:17" ht="18" customHeight="1" x14ac:dyDescent="0.25">
      <c r="D966">
        <f t="shared" ref="D966:D1029" si="15">IF(E966&gt;=1,(IF(LEN(I966)&gt;=2,(IF(LEN(K966)&gt;=1,(IF(M966&gt;=18,1,0)),0)),0)),0)</f>
        <v>0</v>
      </c>
      <c r="E966" s="191"/>
      <c r="F966" s="191"/>
      <c r="G966" s="176"/>
      <c r="H966" s="177"/>
      <c r="I966" s="176"/>
      <c r="J966" s="176"/>
      <c r="K966" s="177"/>
      <c r="L966" s="178"/>
      <c r="M966" s="177"/>
      <c r="N966" s="182"/>
      <c r="O966" s="182"/>
      <c r="P966" s="182"/>
      <c r="Q966" s="192"/>
    </row>
    <row r="967" spans="4:17" ht="18" customHeight="1" x14ac:dyDescent="0.25">
      <c r="D967">
        <f t="shared" si="15"/>
        <v>0</v>
      </c>
      <c r="E967" s="191"/>
      <c r="F967" s="191"/>
      <c r="G967" s="176"/>
      <c r="H967" s="177"/>
      <c r="I967" s="176"/>
      <c r="J967" s="176"/>
      <c r="K967" s="177"/>
      <c r="L967" s="178"/>
      <c r="M967" s="177"/>
      <c r="N967" s="182"/>
      <c r="O967" s="182"/>
      <c r="P967" s="182"/>
      <c r="Q967" s="192"/>
    </row>
    <row r="968" spans="4:17" ht="18" customHeight="1" x14ac:dyDescent="0.25">
      <c r="D968">
        <f t="shared" si="15"/>
        <v>0</v>
      </c>
      <c r="E968" s="191"/>
      <c r="F968" s="191"/>
      <c r="G968" s="176"/>
      <c r="H968" s="177"/>
      <c r="I968" s="176"/>
      <c r="J968" s="176"/>
      <c r="K968" s="177"/>
      <c r="L968" s="178"/>
      <c r="M968" s="177"/>
      <c r="N968" s="182"/>
      <c r="O968" s="182"/>
      <c r="P968" s="182"/>
      <c r="Q968" s="192"/>
    </row>
    <row r="969" spans="4:17" ht="18" customHeight="1" x14ac:dyDescent="0.25">
      <c r="D969">
        <f t="shared" si="15"/>
        <v>0</v>
      </c>
      <c r="E969" s="191"/>
      <c r="F969" s="191"/>
      <c r="G969" s="176"/>
      <c r="H969" s="177"/>
      <c r="I969" s="176"/>
      <c r="J969" s="176"/>
      <c r="K969" s="177"/>
      <c r="L969" s="178"/>
      <c r="M969" s="177"/>
      <c r="N969" s="182"/>
      <c r="O969" s="182"/>
      <c r="P969" s="182"/>
      <c r="Q969" s="192"/>
    </row>
    <row r="970" spans="4:17" ht="18" customHeight="1" x14ac:dyDescent="0.25">
      <c r="D970">
        <f t="shared" si="15"/>
        <v>0</v>
      </c>
      <c r="E970" s="191"/>
      <c r="F970" s="191"/>
      <c r="G970" s="176"/>
      <c r="H970" s="177"/>
      <c r="I970" s="176"/>
      <c r="J970" s="176"/>
      <c r="K970" s="177"/>
      <c r="L970" s="178"/>
      <c r="M970" s="177"/>
      <c r="N970" s="182"/>
      <c r="O970" s="182"/>
      <c r="P970" s="182"/>
      <c r="Q970" s="192"/>
    </row>
    <row r="971" spans="4:17" ht="18" customHeight="1" x14ac:dyDescent="0.25">
      <c r="D971">
        <f t="shared" si="15"/>
        <v>0</v>
      </c>
      <c r="E971" s="191"/>
      <c r="F971" s="191"/>
      <c r="G971" s="176"/>
      <c r="H971" s="177"/>
      <c r="I971" s="176"/>
      <c r="J971" s="176"/>
      <c r="K971" s="177"/>
      <c r="L971" s="178"/>
      <c r="M971" s="177"/>
      <c r="N971" s="182"/>
      <c r="O971" s="182"/>
      <c r="P971" s="182"/>
      <c r="Q971" s="192"/>
    </row>
    <row r="972" spans="4:17" ht="18" customHeight="1" x14ac:dyDescent="0.25">
      <c r="D972">
        <f t="shared" si="15"/>
        <v>0</v>
      </c>
      <c r="E972" s="191"/>
      <c r="F972" s="191"/>
      <c r="G972" s="176"/>
      <c r="H972" s="177"/>
      <c r="I972" s="176"/>
      <c r="J972" s="176"/>
      <c r="K972" s="177"/>
      <c r="L972" s="178"/>
      <c r="M972" s="177"/>
      <c r="N972" s="182"/>
      <c r="O972" s="182"/>
      <c r="P972" s="182"/>
      <c r="Q972" s="192"/>
    </row>
    <row r="973" spans="4:17" ht="18" customHeight="1" x14ac:dyDescent="0.25">
      <c r="D973">
        <f t="shared" si="15"/>
        <v>0</v>
      </c>
      <c r="E973" s="191"/>
      <c r="F973" s="191"/>
      <c r="G973" s="176"/>
      <c r="H973" s="177"/>
      <c r="I973" s="176"/>
      <c r="J973" s="176"/>
      <c r="K973" s="177"/>
      <c r="L973" s="178"/>
      <c r="M973" s="177"/>
      <c r="N973" s="182"/>
      <c r="O973" s="182"/>
      <c r="P973" s="182"/>
      <c r="Q973" s="192"/>
    </row>
    <row r="974" spans="4:17" ht="18" customHeight="1" x14ac:dyDescent="0.25">
      <c r="D974">
        <f t="shared" si="15"/>
        <v>0</v>
      </c>
      <c r="E974" s="191"/>
      <c r="F974" s="191"/>
      <c r="G974" s="176"/>
      <c r="H974" s="177"/>
      <c r="I974" s="176"/>
      <c r="J974" s="176"/>
      <c r="K974" s="177"/>
      <c r="L974" s="178"/>
      <c r="M974" s="177"/>
      <c r="N974" s="182"/>
      <c r="O974" s="182"/>
      <c r="P974" s="182"/>
      <c r="Q974" s="192"/>
    </row>
    <row r="975" spans="4:17" ht="18" customHeight="1" x14ac:dyDescent="0.25">
      <c r="D975">
        <f t="shared" si="15"/>
        <v>0</v>
      </c>
      <c r="E975" s="191"/>
      <c r="F975" s="191"/>
      <c r="G975" s="176"/>
      <c r="H975" s="177"/>
      <c r="I975" s="176"/>
      <c r="J975" s="176"/>
      <c r="K975" s="177"/>
      <c r="L975" s="178"/>
      <c r="M975" s="177"/>
      <c r="N975" s="182"/>
      <c r="O975" s="182"/>
      <c r="P975" s="182"/>
      <c r="Q975" s="192"/>
    </row>
    <row r="976" spans="4:17" ht="18" customHeight="1" x14ac:dyDescent="0.25">
      <c r="D976">
        <f t="shared" si="15"/>
        <v>0</v>
      </c>
      <c r="E976" s="191"/>
      <c r="F976" s="191"/>
      <c r="G976" s="176"/>
      <c r="H976" s="177"/>
      <c r="I976" s="176"/>
      <c r="J976" s="176"/>
      <c r="K976" s="177"/>
      <c r="L976" s="178"/>
      <c r="M976" s="177"/>
      <c r="N976" s="182"/>
      <c r="O976" s="182"/>
      <c r="P976" s="182"/>
      <c r="Q976" s="192"/>
    </row>
    <row r="977" spans="4:17" ht="18" customHeight="1" x14ac:dyDescent="0.25">
      <c r="D977">
        <f t="shared" si="15"/>
        <v>0</v>
      </c>
      <c r="E977" s="191"/>
      <c r="F977" s="191"/>
      <c r="G977" s="176"/>
      <c r="H977" s="177"/>
      <c r="I977" s="176"/>
      <c r="J977" s="176"/>
      <c r="K977" s="177"/>
      <c r="L977" s="178"/>
      <c r="M977" s="177"/>
      <c r="N977" s="182"/>
      <c r="O977" s="182"/>
      <c r="P977" s="182"/>
      <c r="Q977" s="192"/>
    </row>
    <row r="978" spans="4:17" ht="18" customHeight="1" x14ac:dyDescent="0.25">
      <c r="D978">
        <f t="shared" si="15"/>
        <v>0</v>
      </c>
      <c r="E978" s="191"/>
      <c r="F978" s="191"/>
      <c r="G978" s="176"/>
      <c r="H978" s="177"/>
      <c r="I978" s="176"/>
      <c r="J978" s="176"/>
      <c r="K978" s="177"/>
      <c r="L978" s="178"/>
      <c r="M978" s="177"/>
      <c r="N978" s="182"/>
      <c r="O978" s="182"/>
      <c r="P978" s="182"/>
      <c r="Q978" s="192"/>
    </row>
    <row r="979" spans="4:17" ht="18" customHeight="1" x14ac:dyDescent="0.25">
      <c r="D979">
        <f t="shared" si="15"/>
        <v>0</v>
      </c>
      <c r="E979" s="191"/>
      <c r="F979" s="191"/>
      <c r="G979" s="176"/>
      <c r="H979" s="177"/>
      <c r="I979" s="176"/>
      <c r="J979" s="176"/>
      <c r="K979" s="177"/>
      <c r="L979" s="178"/>
      <c r="M979" s="177"/>
      <c r="N979" s="182"/>
      <c r="O979" s="182"/>
      <c r="P979" s="182"/>
      <c r="Q979" s="192"/>
    </row>
    <row r="980" spans="4:17" ht="18" customHeight="1" x14ac:dyDescent="0.25">
      <c r="D980">
        <f t="shared" si="15"/>
        <v>0</v>
      </c>
      <c r="E980" s="191"/>
      <c r="F980" s="191"/>
      <c r="G980" s="176"/>
      <c r="H980" s="177"/>
      <c r="I980" s="176"/>
      <c r="J980" s="176"/>
      <c r="K980" s="177"/>
      <c r="L980" s="178"/>
      <c r="M980" s="177"/>
      <c r="N980" s="182"/>
      <c r="O980" s="182"/>
      <c r="P980" s="182"/>
      <c r="Q980" s="192"/>
    </row>
    <row r="981" spans="4:17" ht="18" customHeight="1" x14ac:dyDescent="0.25">
      <c r="D981">
        <f t="shared" si="15"/>
        <v>0</v>
      </c>
      <c r="E981" s="191"/>
      <c r="F981" s="191"/>
      <c r="G981" s="176"/>
      <c r="H981" s="177"/>
      <c r="I981" s="176"/>
      <c r="J981" s="176"/>
      <c r="K981" s="177"/>
      <c r="L981" s="178"/>
      <c r="M981" s="177"/>
      <c r="N981" s="182"/>
      <c r="O981" s="182"/>
      <c r="P981" s="182"/>
      <c r="Q981" s="192"/>
    </row>
    <row r="982" spans="4:17" ht="18" customHeight="1" x14ac:dyDescent="0.25">
      <c r="D982">
        <f t="shared" si="15"/>
        <v>0</v>
      </c>
      <c r="E982" s="191"/>
      <c r="F982" s="191"/>
      <c r="G982" s="176"/>
      <c r="H982" s="177"/>
      <c r="I982" s="176"/>
      <c r="J982" s="176"/>
      <c r="K982" s="177"/>
      <c r="L982" s="178"/>
      <c r="M982" s="177"/>
      <c r="N982" s="182"/>
      <c r="O982" s="182"/>
      <c r="P982" s="182"/>
      <c r="Q982" s="192"/>
    </row>
    <row r="983" spans="4:17" ht="18" customHeight="1" x14ac:dyDescent="0.25">
      <c r="D983">
        <f t="shared" si="15"/>
        <v>0</v>
      </c>
      <c r="E983" s="191"/>
      <c r="F983" s="191"/>
      <c r="G983" s="176"/>
      <c r="H983" s="177"/>
      <c r="I983" s="176"/>
      <c r="J983" s="176"/>
      <c r="K983" s="177"/>
      <c r="L983" s="178"/>
      <c r="M983" s="177"/>
      <c r="N983" s="182"/>
      <c r="O983" s="182"/>
      <c r="P983" s="182"/>
      <c r="Q983" s="192"/>
    </row>
    <row r="984" spans="4:17" ht="18" customHeight="1" x14ac:dyDescent="0.25">
      <c r="D984">
        <f t="shared" si="15"/>
        <v>0</v>
      </c>
      <c r="E984" s="191"/>
      <c r="F984" s="191"/>
      <c r="G984" s="176"/>
      <c r="H984" s="177"/>
      <c r="I984" s="176"/>
      <c r="J984" s="176"/>
      <c r="K984" s="177"/>
      <c r="L984" s="178"/>
      <c r="M984" s="177"/>
      <c r="N984" s="182"/>
      <c r="O984" s="182"/>
      <c r="P984" s="182"/>
      <c r="Q984" s="192"/>
    </row>
    <row r="985" spans="4:17" ht="18" customHeight="1" x14ac:dyDescent="0.25">
      <c r="D985">
        <f t="shared" si="15"/>
        <v>0</v>
      </c>
      <c r="E985" s="191"/>
      <c r="F985" s="191"/>
      <c r="G985" s="176"/>
      <c r="H985" s="177"/>
      <c r="I985" s="176"/>
      <c r="J985" s="176"/>
      <c r="K985" s="177"/>
      <c r="L985" s="178"/>
      <c r="M985" s="177"/>
      <c r="N985" s="182"/>
      <c r="O985" s="182"/>
      <c r="P985" s="182"/>
      <c r="Q985" s="192"/>
    </row>
    <row r="986" spans="4:17" ht="18" customHeight="1" x14ac:dyDescent="0.25">
      <c r="D986">
        <f t="shared" si="15"/>
        <v>0</v>
      </c>
      <c r="E986" s="191"/>
      <c r="F986" s="191"/>
      <c r="G986" s="176"/>
      <c r="H986" s="177"/>
      <c r="I986" s="176"/>
      <c r="J986" s="176"/>
      <c r="K986" s="177"/>
      <c r="L986" s="178"/>
      <c r="M986" s="177"/>
      <c r="N986" s="182"/>
      <c r="O986" s="182"/>
      <c r="P986" s="182"/>
      <c r="Q986" s="192"/>
    </row>
    <row r="987" spans="4:17" ht="18" customHeight="1" x14ac:dyDescent="0.25">
      <c r="D987">
        <f t="shared" si="15"/>
        <v>0</v>
      </c>
      <c r="E987" s="191"/>
      <c r="F987" s="191"/>
      <c r="G987" s="176"/>
      <c r="H987" s="177"/>
      <c r="I987" s="176"/>
      <c r="J987" s="176"/>
      <c r="K987" s="177"/>
      <c r="L987" s="178"/>
      <c r="M987" s="177"/>
      <c r="N987" s="182"/>
      <c r="O987" s="182"/>
      <c r="P987" s="182"/>
      <c r="Q987" s="192"/>
    </row>
    <row r="988" spans="4:17" ht="18" customHeight="1" x14ac:dyDescent="0.25">
      <c r="D988">
        <f t="shared" si="15"/>
        <v>0</v>
      </c>
      <c r="E988" s="191"/>
      <c r="F988" s="191"/>
      <c r="G988" s="176"/>
      <c r="H988" s="177"/>
      <c r="I988" s="176"/>
      <c r="J988" s="176"/>
      <c r="K988" s="177"/>
      <c r="L988" s="178"/>
      <c r="M988" s="177"/>
      <c r="N988" s="182"/>
      <c r="O988" s="182"/>
      <c r="P988" s="182"/>
      <c r="Q988" s="192"/>
    </row>
    <row r="989" spans="4:17" ht="18" customHeight="1" x14ac:dyDescent="0.25">
      <c r="D989">
        <f t="shared" si="15"/>
        <v>0</v>
      </c>
      <c r="E989" s="191"/>
      <c r="F989" s="191"/>
      <c r="G989" s="176"/>
      <c r="H989" s="177"/>
      <c r="I989" s="176"/>
      <c r="J989" s="176"/>
      <c r="K989" s="177"/>
      <c r="L989" s="178"/>
      <c r="M989" s="177"/>
      <c r="N989" s="182"/>
      <c r="O989" s="182"/>
      <c r="P989" s="182"/>
      <c r="Q989" s="192"/>
    </row>
    <row r="990" spans="4:17" ht="18" customHeight="1" x14ac:dyDescent="0.25">
      <c r="D990">
        <f t="shared" si="15"/>
        <v>0</v>
      </c>
      <c r="E990" s="191"/>
      <c r="F990" s="191"/>
      <c r="G990" s="176"/>
      <c r="H990" s="177"/>
      <c r="I990" s="176"/>
      <c r="J990" s="176"/>
      <c r="K990" s="177"/>
      <c r="L990" s="178"/>
      <c r="M990" s="177"/>
      <c r="N990" s="182"/>
      <c r="O990" s="182"/>
      <c r="P990" s="182"/>
      <c r="Q990" s="192"/>
    </row>
    <row r="991" spans="4:17" ht="18" customHeight="1" x14ac:dyDescent="0.25">
      <c r="D991">
        <f t="shared" si="15"/>
        <v>0</v>
      </c>
      <c r="E991" s="191"/>
      <c r="F991" s="191"/>
      <c r="G991" s="176"/>
      <c r="H991" s="177"/>
      <c r="I991" s="176"/>
      <c r="J991" s="176"/>
      <c r="K991" s="177"/>
      <c r="L991" s="178"/>
      <c r="M991" s="177"/>
      <c r="N991" s="182"/>
      <c r="O991" s="182"/>
      <c r="P991" s="182"/>
      <c r="Q991" s="192"/>
    </row>
    <row r="992" spans="4:17" ht="18" customHeight="1" x14ac:dyDescent="0.25">
      <c r="D992">
        <f t="shared" si="15"/>
        <v>0</v>
      </c>
      <c r="E992" s="191"/>
      <c r="F992" s="191"/>
      <c r="G992" s="176"/>
      <c r="H992" s="177"/>
      <c r="I992" s="176"/>
      <c r="J992" s="176"/>
      <c r="K992" s="177"/>
      <c r="L992" s="178"/>
      <c r="M992" s="177"/>
      <c r="N992" s="182"/>
      <c r="O992" s="182"/>
      <c r="P992" s="182"/>
      <c r="Q992" s="192"/>
    </row>
    <row r="993" spans="4:17" ht="18" customHeight="1" x14ac:dyDescent="0.25">
      <c r="D993">
        <f t="shared" si="15"/>
        <v>0</v>
      </c>
      <c r="E993" s="191"/>
      <c r="F993" s="191"/>
      <c r="G993" s="176"/>
      <c r="H993" s="177"/>
      <c r="I993" s="176"/>
      <c r="J993" s="176"/>
      <c r="K993" s="177"/>
      <c r="L993" s="178"/>
      <c r="M993" s="177"/>
      <c r="N993" s="182"/>
      <c r="O993" s="182"/>
      <c r="P993" s="182"/>
      <c r="Q993" s="192"/>
    </row>
    <row r="994" spans="4:17" ht="18" customHeight="1" x14ac:dyDescent="0.25">
      <c r="D994">
        <f t="shared" si="15"/>
        <v>0</v>
      </c>
      <c r="E994" s="191"/>
      <c r="F994" s="191"/>
      <c r="G994" s="176"/>
      <c r="H994" s="177"/>
      <c r="I994" s="176"/>
      <c r="J994" s="176"/>
      <c r="K994" s="177"/>
      <c r="L994" s="178"/>
      <c r="M994" s="177"/>
      <c r="N994" s="182"/>
      <c r="O994" s="182"/>
      <c r="P994" s="182"/>
      <c r="Q994" s="192"/>
    </row>
    <row r="995" spans="4:17" ht="18" customHeight="1" x14ac:dyDescent="0.25">
      <c r="D995">
        <f t="shared" si="15"/>
        <v>0</v>
      </c>
      <c r="E995" s="191"/>
      <c r="F995" s="191"/>
      <c r="G995" s="176"/>
      <c r="H995" s="177"/>
      <c r="I995" s="176"/>
      <c r="J995" s="176"/>
      <c r="K995" s="177"/>
      <c r="L995" s="178"/>
      <c r="M995" s="177"/>
      <c r="N995" s="182"/>
      <c r="O995" s="182"/>
      <c r="P995" s="182"/>
      <c r="Q995" s="192"/>
    </row>
    <row r="996" spans="4:17" ht="18" customHeight="1" x14ac:dyDescent="0.25">
      <c r="D996">
        <f t="shared" si="15"/>
        <v>0</v>
      </c>
      <c r="E996" s="191"/>
      <c r="F996" s="191"/>
      <c r="G996" s="176"/>
      <c r="H996" s="177"/>
      <c r="I996" s="176"/>
      <c r="J996" s="176"/>
      <c r="K996" s="177"/>
      <c r="L996" s="178"/>
      <c r="M996" s="177"/>
      <c r="N996" s="182"/>
      <c r="O996" s="182"/>
      <c r="P996" s="182"/>
      <c r="Q996" s="192"/>
    </row>
    <row r="997" spans="4:17" ht="18" customHeight="1" x14ac:dyDescent="0.25">
      <c r="D997">
        <f t="shared" si="15"/>
        <v>0</v>
      </c>
      <c r="E997" s="191"/>
      <c r="F997" s="191"/>
      <c r="G997" s="176"/>
      <c r="H997" s="177"/>
      <c r="I997" s="176"/>
      <c r="J997" s="176"/>
      <c r="K997" s="177"/>
      <c r="L997" s="178"/>
      <c r="M997" s="177"/>
      <c r="N997" s="182"/>
      <c r="O997" s="182"/>
      <c r="P997" s="182"/>
      <c r="Q997" s="192"/>
    </row>
    <row r="998" spans="4:17" ht="18" customHeight="1" x14ac:dyDescent="0.25">
      <c r="D998">
        <f t="shared" si="15"/>
        <v>0</v>
      </c>
      <c r="E998" s="191"/>
      <c r="F998" s="191"/>
      <c r="G998" s="176"/>
      <c r="H998" s="177"/>
      <c r="I998" s="176"/>
      <c r="J998" s="176"/>
      <c r="K998" s="177"/>
      <c r="L998" s="178"/>
      <c r="M998" s="177"/>
      <c r="N998" s="182"/>
      <c r="O998" s="182"/>
      <c r="P998" s="182"/>
      <c r="Q998" s="192"/>
    </row>
    <row r="999" spans="4:17" ht="18" customHeight="1" x14ac:dyDescent="0.25">
      <c r="D999">
        <f t="shared" si="15"/>
        <v>0</v>
      </c>
      <c r="E999" s="191"/>
      <c r="F999" s="191"/>
      <c r="G999" s="176"/>
      <c r="H999" s="177"/>
      <c r="I999" s="176"/>
      <c r="J999" s="176"/>
      <c r="K999" s="177"/>
      <c r="L999" s="178"/>
      <c r="M999" s="177"/>
      <c r="N999" s="182"/>
      <c r="O999" s="182"/>
      <c r="P999" s="182"/>
      <c r="Q999" s="192"/>
    </row>
    <row r="1000" spans="4:17" ht="18" customHeight="1" x14ac:dyDescent="0.25">
      <c r="D1000">
        <f t="shared" si="15"/>
        <v>0</v>
      </c>
      <c r="E1000" s="191"/>
      <c r="F1000" s="191"/>
      <c r="G1000" s="176"/>
      <c r="H1000" s="177"/>
      <c r="I1000" s="176"/>
      <c r="J1000" s="176"/>
      <c r="K1000" s="177"/>
      <c r="L1000" s="178"/>
      <c r="M1000" s="177"/>
      <c r="N1000" s="182"/>
      <c r="O1000" s="182"/>
      <c r="P1000" s="182"/>
      <c r="Q1000" s="192"/>
    </row>
    <row r="1001" spans="4:17" ht="18" customHeight="1" x14ac:dyDescent="0.25">
      <c r="D1001">
        <f t="shared" si="15"/>
        <v>0</v>
      </c>
      <c r="E1001" s="191"/>
      <c r="F1001" s="191"/>
      <c r="G1001" s="176"/>
      <c r="H1001" s="177"/>
      <c r="I1001" s="176"/>
      <c r="J1001" s="176"/>
      <c r="K1001" s="177"/>
      <c r="L1001" s="178"/>
      <c r="M1001" s="177"/>
      <c r="N1001" s="182"/>
      <c r="O1001" s="182"/>
      <c r="P1001" s="182"/>
      <c r="Q1001" s="192"/>
    </row>
    <row r="1002" spans="4:17" ht="18" customHeight="1" x14ac:dyDescent="0.25">
      <c r="D1002">
        <f t="shared" si="15"/>
        <v>0</v>
      </c>
      <c r="E1002" s="191"/>
      <c r="F1002" s="191"/>
      <c r="G1002" s="176"/>
      <c r="H1002" s="177"/>
      <c r="I1002" s="176"/>
      <c r="J1002" s="176"/>
      <c r="K1002" s="177"/>
      <c r="L1002" s="178"/>
      <c r="M1002" s="177"/>
      <c r="N1002" s="182"/>
      <c r="O1002" s="182"/>
      <c r="P1002" s="182"/>
      <c r="Q1002" s="192"/>
    </row>
    <row r="1003" spans="4:17" ht="18" customHeight="1" x14ac:dyDescent="0.25">
      <c r="D1003">
        <f t="shared" si="15"/>
        <v>0</v>
      </c>
      <c r="E1003" s="191"/>
      <c r="F1003" s="191"/>
      <c r="G1003" s="176"/>
      <c r="H1003" s="177"/>
      <c r="I1003" s="176"/>
      <c r="J1003" s="176"/>
      <c r="K1003" s="177"/>
      <c r="L1003" s="178"/>
      <c r="M1003" s="177"/>
      <c r="N1003" s="182"/>
      <c r="O1003" s="182"/>
      <c r="P1003" s="182"/>
      <c r="Q1003" s="192"/>
    </row>
    <row r="1004" spans="4:17" ht="18" customHeight="1" x14ac:dyDescent="0.25">
      <c r="D1004">
        <f t="shared" si="15"/>
        <v>0</v>
      </c>
      <c r="E1004" s="191"/>
      <c r="F1004" s="191"/>
      <c r="G1004" s="176"/>
      <c r="H1004" s="177"/>
      <c r="I1004" s="176"/>
      <c r="J1004" s="176"/>
      <c r="K1004" s="177"/>
      <c r="L1004" s="178"/>
      <c r="M1004" s="177"/>
      <c r="N1004" s="182"/>
      <c r="O1004" s="182"/>
      <c r="P1004" s="182"/>
      <c r="Q1004" s="192"/>
    </row>
    <row r="1005" spans="4:17" ht="18" customHeight="1" x14ac:dyDescent="0.25">
      <c r="D1005">
        <f t="shared" si="15"/>
        <v>0</v>
      </c>
      <c r="E1005" s="191"/>
      <c r="F1005" s="191"/>
      <c r="G1005" s="176"/>
      <c r="H1005" s="177"/>
      <c r="I1005" s="176"/>
      <c r="J1005" s="176"/>
      <c r="K1005" s="177"/>
      <c r="L1005" s="178"/>
      <c r="M1005" s="177"/>
      <c r="N1005" s="182"/>
      <c r="O1005" s="182"/>
      <c r="P1005" s="182"/>
      <c r="Q1005" s="192"/>
    </row>
    <row r="1006" spans="4:17" ht="18" customHeight="1" x14ac:dyDescent="0.25">
      <c r="D1006">
        <f t="shared" si="15"/>
        <v>0</v>
      </c>
      <c r="E1006" s="191"/>
      <c r="F1006" s="191"/>
      <c r="G1006" s="176"/>
      <c r="H1006" s="177"/>
      <c r="I1006" s="176"/>
      <c r="J1006" s="176"/>
      <c r="K1006" s="177"/>
      <c r="L1006" s="178"/>
      <c r="M1006" s="177"/>
      <c r="N1006" s="182"/>
      <c r="O1006" s="182"/>
      <c r="P1006" s="182"/>
      <c r="Q1006" s="192"/>
    </row>
    <row r="1007" spans="4:17" ht="18" customHeight="1" x14ac:dyDescent="0.25">
      <c r="D1007">
        <f t="shared" si="15"/>
        <v>0</v>
      </c>
      <c r="E1007" s="191"/>
      <c r="F1007" s="191"/>
      <c r="G1007" s="176"/>
      <c r="H1007" s="177"/>
      <c r="I1007" s="176"/>
      <c r="J1007" s="176"/>
      <c r="K1007" s="177"/>
      <c r="L1007" s="178"/>
      <c r="M1007" s="177"/>
      <c r="N1007" s="182"/>
      <c r="O1007" s="182"/>
      <c r="P1007" s="182"/>
      <c r="Q1007" s="192"/>
    </row>
    <row r="1008" spans="4:17" ht="18" customHeight="1" x14ac:dyDescent="0.25">
      <c r="D1008">
        <f t="shared" si="15"/>
        <v>0</v>
      </c>
      <c r="E1008" s="191"/>
      <c r="F1008" s="191"/>
      <c r="G1008" s="176"/>
      <c r="H1008" s="177"/>
      <c r="I1008" s="176"/>
      <c r="J1008" s="176"/>
      <c r="K1008" s="177"/>
      <c r="L1008" s="178"/>
      <c r="M1008" s="177"/>
      <c r="N1008" s="182"/>
      <c r="O1008" s="182"/>
      <c r="P1008" s="182"/>
      <c r="Q1008" s="192"/>
    </row>
    <row r="1009" spans="4:17" ht="18" customHeight="1" x14ac:dyDescent="0.25">
      <c r="D1009">
        <f t="shared" si="15"/>
        <v>0</v>
      </c>
      <c r="E1009" s="191"/>
      <c r="F1009" s="191"/>
      <c r="G1009" s="176"/>
      <c r="H1009" s="177"/>
      <c r="I1009" s="176"/>
      <c r="J1009" s="176"/>
      <c r="K1009" s="177"/>
      <c r="L1009" s="178"/>
      <c r="M1009" s="177"/>
      <c r="N1009" s="182"/>
      <c r="O1009" s="182"/>
      <c r="P1009" s="182"/>
      <c r="Q1009" s="192"/>
    </row>
    <row r="1010" spans="4:17" ht="18" customHeight="1" x14ac:dyDescent="0.25">
      <c r="D1010">
        <f t="shared" si="15"/>
        <v>0</v>
      </c>
      <c r="E1010" s="191"/>
      <c r="F1010" s="191"/>
      <c r="G1010" s="176"/>
      <c r="H1010" s="177"/>
      <c r="I1010" s="176"/>
      <c r="J1010" s="176"/>
      <c r="K1010" s="177"/>
      <c r="L1010" s="178"/>
      <c r="M1010" s="177"/>
      <c r="N1010" s="182"/>
      <c r="O1010" s="182"/>
      <c r="P1010" s="182"/>
      <c r="Q1010" s="192"/>
    </row>
    <row r="1011" spans="4:17" ht="18" customHeight="1" x14ac:dyDescent="0.25">
      <c r="D1011">
        <f t="shared" si="15"/>
        <v>0</v>
      </c>
      <c r="E1011" s="191"/>
      <c r="F1011" s="191"/>
      <c r="G1011" s="176"/>
      <c r="H1011" s="177"/>
      <c r="I1011" s="176"/>
      <c r="J1011" s="176"/>
      <c r="K1011" s="177"/>
      <c r="L1011" s="178"/>
      <c r="M1011" s="177"/>
      <c r="N1011" s="182"/>
      <c r="O1011" s="182"/>
      <c r="P1011" s="182"/>
      <c r="Q1011" s="192"/>
    </row>
    <row r="1012" spans="4:17" ht="18" customHeight="1" x14ac:dyDescent="0.25">
      <c r="D1012">
        <f t="shared" si="15"/>
        <v>0</v>
      </c>
      <c r="E1012" s="191"/>
      <c r="F1012" s="191"/>
      <c r="G1012" s="176"/>
      <c r="H1012" s="177"/>
      <c r="I1012" s="176"/>
      <c r="J1012" s="176"/>
      <c r="K1012" s="177"/>
      <c r="L1012" s="178"/>
      <c r="M1012" s="177"/>
      <c r="N1012" s="182"/>
      <c r="O1012" s="182"/>
      <c r="P1012" s="182"/>
      <c r="Q1012" s="192"/>
    </row>
    <row r="1013" spans="4:17" ht="18" customHeight="1" x14ac:dyDescent="0.25">
      <c r="D1013">
        <f t="shared" si="15"/>
        <v>0</v>
      </c>
      <c r="E1013" s="191"/>
      <c r="F1013" s="191"/>
      <c r="G1013" s="176"/>
      <c r="H1013" s="177"/>
      <c r="I1013" s="176"/>
      <c r="J1013" s="176"/>
      <c r="K1013" s="177"/>
      <c r="L1013" s="178"/>
      <c r="M1013" s="177"/>
      <c r="N1013" s="182"/>
      <c r="O1013" s="182"/>
      <c r="P1013" s="182"/>
      <c r="Q1013" s="192"/>
    </row>
    <row r="1014" spans="4:17" ht="18" customHeight="1" x14ac:dyDescent="0.25">
      <c r="D1014">
        <f t="shared" si="15"/>
        <v>0</v>
      </c>
      <c r="E1014" s="191"/>
      <c r="F1014" s="191"/>
      <c r="G1014" s="176"/>
      <c r="H1014" s="177"/>
      <c r="I1014" s="176"/>
      <c r="J1014" s="176"/>
      <c r="K1014" s="177"/>
      <c r="L1014" s="178"/>
      <c r="M1014" s="177"/>
      <c r="N1014" s="182"/>
      <c r="O1014" s="182"/>
      <c r="P1014" s="182"/>
      <c r="Q1014" s="192"/>
    </row>
    <row r="1015" spans="4:17" ht="18" customHeight="1" x14ac:dyDescent="0.25">
      <c r="D1015">
        <f t="shared" si="15"/>
        <v>0</v>
      </c>
      <c r="E1015" s="191"/>
      <c r="F1015" s="191"/>
      <c r="G1015" s="176"/>
      <c r="H1015" s="177"/>
      <c r="I1015" s="176"/>
      <c r="J1015" s="176"/>
      <c r="K1015" s="177"/>
      <c r="L1015" s="178"/>
      <c r="M1015" s="177"/>
      <c r="N1015" s="182"/>
      <c r="O1015" s="182"/>
      <c r="P1015" s="182"/>
      <c r="Q1015" s="192"/>
    </row>
    <row r="1016" spans="4:17" ht="18" customHeight="1" x14ac:dyDescent="0.25">
      <c r="D1016">
        <f t="shared" si="15"/>
        <v>0</v>
      </c>
      <c r="E1016" s="191"/>
      <c r="F1016" s="191"/>
      <c r="G1016" s="176"/>
      <c r="H1016" s="177"/>
      <c r="I1016" s="176"/>
      <c r="J1016" s="176"/>
      <c r="K1016" s="177"/>
      <c r="L1016" s="178"/>
      <c r="M1016" s="177"/>
      <c r="N1016" s="182"/>
      <c r="O1016" s="182"/>
      <c r="P1016" s="182"/>
      <c r="Q1016" s="192"/>
    </row>
    <row r="1017" spans="4:17" ht="18" customHeight="1" x14ac:dyDescent="0.25">
      <c r="D1017">
        <f t="shared" si="15"/>
        <v>0</v>
      </c>
      <c r="E1017" s="191"/>
      <c r="F1017" s="191"/>
      <c r="G1017" s="176"/>
      <c r="H1017" s="177"/>
      <c r="I1017" s="176"/>
      <c r="J1017" s="176"/>
      <c r="K1017" s="177"/>
      <c r="L1017" s="178"/>
      <c r="M1017" s="177"/>
      <c r="N1017" s="182"/>
      <c r="O1017" s="182"/>
      <c r="P1017" s="182"/>
      <c r="Q1017" s="192"/>
    </row>
    <row r="1018" spans="4:17" ht="18" customHeight="1" x14ac:dyDescent="0.25">
      <c r="D1018">
        <f t="shared" si="15"/>
        <v>0</v>
      </c>
      <c r="E1018" s="191"/>
      <c r="F1018" s="191"/>
      <c r="G1018" s="176"/>
      <c r="H1018" s="177"/>
      <c r="I1018" s="176"/>
      <c r="J1018" s="176"/>
      <c r="K1018" s="177"/>
      <c r="L1018" s="178"/>
      <c r="M1018" s="177"/>
      <c r="N1018" s="182"/>
      <c r="O1018" s="182"/>
      <c r="P1018" s="182"/>
      <c r="Q1018" s="192"/>
    </row>
    <row r="1019" spans="4:17" ht="18" customHeight="1" x14ac:dyDescent="0.25">
      <c r="D1019">
        <f t="shared" si="15"/>
        <v>0</v>
      </c>
      <c r="E1019" s="191"/>
      <c r="F1019" s="191"/>
      <c r="G1019" s="176"/>
      <c r="H1019" s="177"/>
      <c r="I1019" s="176"/>
      <c r="J1019" s="176"/>
      <c r="K1019" s="177"/>
      <c r="L1019" s="178"/>
      <c r="M1019" s="177"/>
      <c r="N1019" s="182"/>
      <c r="O1019" s="182"/>
      <c r="P1019" s="182"/>
      <c r="Q1019" s="192"/>
    </row>
    <row r="1020" spans="4:17" ht="18" customHeight="1" x14ac:dyDescent="0.25">
      <c r="D1020">
        <f t="shared" si="15"/>
        <v>0</v>
      </c>
      <c r="E1020" s="191"/>
      <c r="F1020" s="191"/>
      <c r="G1020" s="176"/>
      <c r="H1020" s="177"/>
      <c r="I1020" s="176"/>
      <c r="J1020" s="176"/>
      <c r="K1020" s="177"/>
      <c r="L1020" s="178"/>
      <c r="M1020" s="177"/>
      <c r="N1020" s="182"/>
      <c r="O1020" s="182"/>
      <c r="P1020" s="182"/>
      <c r="Q1020" s="192"/>
    </row>
    <row r="1021" spans="4:17" ht="18" customHeight="1" x14ac:dyDescent="0.25">
      <c r="D1021">
        <f t="shared" si="15"/>
        <v>0</v>
      </c>
      <c r="E1021" s="191"/>
      <c r="F1021" s="191"/>
      <c r="G1021" s="176"/>
      <c r="H1021" s="177"/>
      <c r="I1021" s="176"/>
      <c r="J1021" s="176"/>
      <c r="K1021" s="177"/>
      <c r="L1021" s="178"/>
      <c r="M1021" s="177"/>
      <c r="N1021" s="182"/>
      <c r="O1021" s="182"/>
      <c r="P1021" s="182"/>
      <c r="Q1021" s="192"/>
    </row>
    <row r="1022" spans="4:17" ht="18" customHeight="1" x14ac:dyDescent="0.25">
      <c r="D1022">
        <f t="shared" si="15"/>
        <v>0</v>
      </c>
      <c r="E1022" s="191"/>
      <c r="F1022" s="191"/>
      <c r="G1022" s="176"/>
      <c r="H1022" s="177"/>
      <c r="I1022" s="176"/>
      <c r="J1022" s="176"/>
      <c r="K1022" s="177"/>
      <c r="L1022" s="178"/>
      <c r="M1022" s="177"/>
      <c r="N1022" s="182"/>
      <c r="O1022" s="182"/>
      <c r="P1022" s="182"/>
      <c r="Q1022" s="192"/>
    </row>
    <row r="1023" spans="4:17" ht="18" customHeight="1" x14ac:dyDescent="0.25">
      <c r="D1023">
        <f t="shared" si="15"/>
        <v>0</v>
      </c>
      <c r="E1023" s="191"/>
      <c r="F1023" s="191"/>
      <c r="G1023" s="176"/>
      <c r="H1023" s="177"/>
      <c r="I1023" s="176"/>
      <c r="J1023" s="176"/>
      <c r="K1023" s="177"/>
      <c r="L1023" s="178"/>
      <c r="M1023" s="177"/>
      <c r="N1023" s="182"/>
      <c r="O1023" s="182"/>
      <c r="P1023" s="182"/>
      <c r="Q1023" s="192"/>
    </row>
    <row r="1024" spans="4:17" ht="18" customHeight="1" x14ac:dyDescent="0.25">
      <c r="D1024">
        <f t="shared" si="15"/>
        <v>0</v>
      </c>
      <c r="E1024" s="191"/>
      <c r="F1024" s="191"/>
      <c r="G1024" s="176"/>
      <c r="H1024" s="177"/>
      <c r="I1024" s="176"/>
      <c r="J1024" s="176"/>
      <c r="K1024" s="177"/>
      <c r="L1024" s="178"/>
      <c r="M1024" s="177"/>
      <c r="N1024" s="182"/>
      <c r="O1024" s="182"/>
      <c r="P1024" s="182"/>
      <c r="Q1024" s="192"/>
    </row>
    <row r="1025" spans="4:17" ht="18" customHeight="1" x14ac:dyDescent="0.25">
      <c r="D1025">
        <f t="shared" si="15"/>
        <v>0</v>
      </c>
      <c r="E1025" s="191"/>
      <c r="F1025" s="191"/>
      <c r="G1025" s="176"/>
      <c r="H1025" s="177"/>
      <c r="I1025" s="176"/>
      <c r="J1025" s="176"/>
      <c r="K1025" s="177"/>
      <c r="L1025" s="178"/>
      <c r="M1025" s="177"/>
      <c r="N1025" s="182"/>
      <c r="O1025" s="182"/>
      <c r="P1025" s="182"/>
      <c r="Q1025" s="192"/>
    </row>
    <row r="1026" spans="4:17" ht="18" customHeight="1" x14ac:dyDescent="0.25">
      <c r="D1026">
        <f t="shared" si="15"/>
        <v>0</v>
      </c>
      <c r="E1026" s="191"/>
      <c r="F1026" s="191"/>
      <c r="G1026" s="176"/>
      <c r="H1026" s="177"/>
      <c r="I1026" s="176"/>
      <c r="J1026" s="176"/>
      <c r="K1026" s="177"/>
      <c r="L1026" s="178"/>
      <c r="M1026" s="177"/>
      <c r="N1026" s="182"/>
      <c r="O1026" s="182"/>
      <c r="P1026" s="182"/>
      <c r="Q1026" s="192"/>
    </row>
    <row r="1027" spans="4:17" ht="18" customHeight="1" x14ac:dyDescent="0.25">
      <c r="D1027">
        <f t="shared" si="15"/>
        <v>0</v>
      </c>
      <c r="E1027" s="191"/>
      <c r="F1027" s="191"/>
      <c r="G1027" s="176"/>
      <c r="H1027" s="177"/>
      <c r="I1027" s="176"/>
      <c r="J1027" s="176"/>
      <c r="K1027" s="177"/>
      <c r="L1027" s="178"/>
      <c r="M1027" s="177"/>
      <c r="N1027" s="182"/>
      <c r="O1027" s="182"/>
      <c r="P1027" s="182"/>
      <c r="Q1027" s="192"/>
    </row>
    <row r="1028" spans="4:17" ht="18" customHeight="1" x14ac:dyDescent="0.25">
      <c r="D1028">
        <f t="shared" si="15"/>
        <v>0</v>
      </c>
      <c r="E1028" s="191"/>
      <c r="F1028" s="191"/>
      <c r="G1028" s="176"/>
      <c r="H1028" s="177"/>
      <c r="I1028" s="176"/>
      <c r="J1028" s="176"/>
      <c r="K1028" s="177"/>
      <c r="L1028" s="178"/>
      <c r="M1028" s="177"/>
      <c r="N1028" s="182"/>
      <c r="O1028" s="182"/>
      <c r="P1028" s="182"/>
      <c r="Q1028" s="192"/>
    </row>
    <row r="1029" spans="4:17" ht="18" customHeight="1" x14ac:dyDescent="0.25">
      <c r="D1029">
        <f t="shared" si="15"/>
        <v>0</v>
      </c>
      <c r="E1029" s="191"/>
      <c r="F1029" s="191"/>
      <c r="G1029" s="176"/>
      <c r="H1029" s="177"/>
      <c r="I1029" s="176"/>
      <c r="J1029" s="176"/>
      <c r="K1029" s="177"/>
      <c r="L1029" s="178"/>
      <c r="M1029" s="177"/>
      <c r="N1029" s="182"/>
      <c r="O1029" s="182"/>
      <c r="P1029" s="182"/>
      <c r="Q1029" s="192"/>
    </row>
    <row r="1030" spans="4:17" ht="18" customHeight="1" x14ac:dyDescent="0.25">
      <c r="D1030">
        <f t="shared" ref="D1030:D1093" si="16">IF(E1030&gt;=1,(IF(LEN(I1030)&gt;=2,(IF(LEN(K1030)&gt;=1,(IF(M1030&gt;=18,1,0)),0)),0)),0)</f>
        <v>0</v>
      </c>
      <c r="E1030" s="191"/>
      <c r="F1030" s="191"/>
      <c r="G1030" s="176"/>
      <c r="H1030" s="177"/>
      <c r="I1030" s="176"/>
      <c r="J1030" s="176"/>
      <c r="K1030" s="177"/>
      <c r="L1030" s="178"/>
      <c r="M1030" s="177"/>
      <c r="N1030" s="182"/>
      <c r="O1030" s="182"/>
      <c r="P1030" s="182"/>
      <c r="Q1030" s="192"/>
    </row>
    <row r="1031" spans="4:17" ht="18" customHeight="1" x14ac:dyDescent="0.25">
      <c r="D1031">
        <f t="shared" si="16"/>
        <v>0</v>
      </c>
      <c r="E1031" s="191"/>
      <c r="F1031" s="191"/>
      <c r="G1031" s="176"/>
      <c r="H1031" s="177"/>
      <c r="I1031" s="176"/>
      <c r="J1031" s="176"/>
      <c r="K1031" s="177"/>
      <c r="L1031" s="178"/>
      <c r="M1031" s="177"/>
      <c r="N1031" s="182"/>
      <c r="O1031" s="182"/>
      <c r="P1031" s="182"/>
      <c r="Q1031" s="192"/>
    </row>
    <row r="1032" spans="4:17" ht="18" customHeight="1" x14ac:dyDescent="0.25">
      <c r="D1032">
        <f t="shared" si="16"/>
        <v>0</v>
      </c>
      <c r="E1032" s="191"/>
      <c r="F1032" s="191"/>
      <c r="G1032" s="176"/>
      <c r="H1032" s="177"/>
      <c r="I1032" s="176"/>
      <c r="J1032" s="176"/>
      <c r="K1032" s="177"/>
      <c r="L1032" s="178"/>
      <c r="M1032" s="177"/>
      <c r="N1032" s="182"/>
      <c r="O1032" s="182"/>
      <c r="P1032" s="182"/>
      <c r="Q1032" s="192"/>
    </row>
    <row r="1033" spans="4:17" ht="18" customHeight="1" x14ac:dyDescent="0.25">
      <c r="D1033">
        <f t="shared" si="16"/>
        <v>0</v>
      </c>
      <c r="E1033" s="191"/>
      <c r="F1033" s="191"/>
      <c r="G1033" s="176"/>
      <c r="H1033" s="177"/>
      <c r="I1033" s="176"/>
      <c r="J1033" s="176"/>
      <c r="K1033" s="177"/>
      <c r="L1033" s="178"/>
      <c r="M1033" s="177"/>
      <c r="N1033" s="182"/>
      <c r="O1033" s="182"/>
      <c r="P1033" s="182"/>
      <c r="Q1033" s="192"/>
    </row>
    <row r="1034" spans="4:17" ht="18" customHeight="1" x14ac:dyDescent="0.25">
      <c r="D1034">
        <f t="shared" si="16"/>
        <v>0</v>
      </c>
      <c r="E1034" s="191"/>
      <c r="F1034" s="191"/>
      <c r="G1034" s="176"/>
      <c r="H1034" s="177"/>
      <c r="I1034" s="176"/>
      <c r="J1034" s="176"/>
      <c r="K1034" s="177"/>
      <c r="L1034" s="178"/>
      <c r="M1034" s="177"/>
      <c r="N1034" s="182"/>
      <c r="O1034" s="182"/>
      <c r="P1034" s="182"/>
      <c r="Q1034" s="192"/>
    </row>
    <row r="1035" spans="4:17" ht="18" customHeight="1" x14ac:dyDescent="0.25">
      <c r="D1035">
        <f t="shared" si="16"/>
        <v>0</v>
      </c>
      <c r="E1035" s="191"/>
      <c r="F1035" s="191"/>
      <c r="G1035" s="176"/>
      <c r="H1035" s="177"/>
      <c r="I1035" s="176"/>
      <c r="J1035" s="176"/>
      <c r="K1035" s="177"/>
      <c r="L1035" s="178"/>
      <c r="M1035" s="177"/>
      <c r="N1035" s="182"/>
      <c r="O1035" s="182"/>
      <c r="P1035" s="182"/>
      <c r="Q1035" s="192"/>
    </row>
    <row r="1036" spans="4:17" ht="18" customHeight="1" x14ac:dyDescent="0.25">
      <c r="D1036">
        <f t="shared" si="16"/>
        <v>0</v>
      </c>
      <c r="E1036" s="191"/>
      <c r="F1036" s="191"/>
      <c r="G1036" s="176"/>
      <c r="H1036" s="177"/>
      <c r="I1036" s="176"/>
      <c r="J1036" s="176"/>
      <c r="K1036" s="177"/>
      <c r="L1036" s="178"/>
      <c r="M1036" s="177"/>
      <c r="N1036" s="182"/>
      <c r="O1036" s="182"/>
      <c r="P1036" s="182"/>
      <c r="Q1036" s="192"/>
    </row>
    <row r="1037" spans="4:17" ht="18" customHeight="1" x14ac:dyDescent="0.25">
      <c r="D1037">
        <f t="shared" si="16"/>
        <v>0</v>
      </c>
      <c r="E1037" s="191"/>
      <c r="F1037" s="191"/>
      <c r="G1037" s="176"/>
      <c r="H1037" s="177"/>
      <c r="I1037" s="176"/>
      <c r="J1037" s="176"/>
      <c r="K1037" s="177"/>
      <c r="L1037" s="178"/>
      <c r="M1037" s="177"/>
      <c r="N1037" s="182"/>
      <c r="O1037" s="182"/>
      <c r="P1037" s="182"/>
      <c r="Q1037" s="192"/>
    </row>
    <row r="1038" spans="4:17" ht="18" customHeight="1" x14ac:dyDescent="0.25">
      <c r="D1038">
        <f t="shared" si="16"/>
        <v>0</v>
      </c>
      <c r="E1038" s="191"/>
      <c r="F1038" s="191"/>
      <c r="G1038" s="176"/>
      <c r="H1038" s="177"/>
      <c r="I1038" s="176"/>
      <c r="J1038" s="176"/>
      <c r="K1038" s="177"/>
      <c r="L1038" s="178"/>
      <c r="M1038" s="177"/>
      <c r="N1038" s="182"/>
      <c r="O1038" s="182"/>
      <c r="P1038" s="182"/>
      <c r="Q1038" s="192"/>
    </row>
    <row r="1039" spans="4:17" ht="18" customHeight="1" x14ac:dyDescent="0.25">
      <c r="D1039">
        <f t="shared" si="16"/>
        <v>0</v>
      </c>
      <c r="E1039" s="191"/>
      <c r="F1039" s="191"/>
      <c r="G1039" s="176"/>
      <c r="H1039" s="177"/>
      <c r="I1039" s="176"/>
      <c r="J1039" s="176"/>
      <c r="K1039" s="177"/>
      <c r="L1039" s="178"/>
      <c r="M1039" s="177"/>
      <c r="N1039" s="182"/>
      <c r="O1039" s="182"/>
      <c r="P1039" s="182"/>
      <c r="Q1039" s="192"/>
    </row>
    <row r="1040" spans="4:17" ht="18" customHeight="1" x14ac:dyDescent="0.25">
      <c r="D1040">
        <f t="shared" si="16"/>
        <v>0</v>
      </c>
      <c r="E1040" s="191"/>
      <c r="F1040" s="191"/>
      <c r="G1040" s="176"/>
      <c r="H1040" s="177"/>
      <c r="I1040" s="176"/>
      <c r="J1040" s="176"/>
      <c r="K1040" s="177"/>
      <c r="L1040" s="178"/>
      <c r="M1040" s="177"/>
      <c r="N1040" s="182"/>
      <c r="O1040" s="182"/>
      <c r="P1040" s="182"/>
      <c r="Q1040" s="192"/>
    </row>
    <row r="1041" spans="4:17" ht="18" customHeight="1" x14ac:dyDescent="0.25">
      <c r="D1041">
        <f t="shared" si="16"/>
        <v>0</v>
      </c>
      <c r="E1041" s="191"/>
      <c r="F1041" s="191"/>
      <c r="G1041" s="176"/>
      <c r="H1041" s="177"/>
      <c r="I1041" s="176"/>
      <c r="J1041" s="176"/>
      <c r="K1041" s="177"/>
      <c r="L1041" s="178"/>
      <c r="M1041" s="177"/>
      <c r="N1041" s="182"/>
      <c r="O1041" s="182"/>
      <c r="P1041" s="182"/>
      <c r="Q1041" s="192"/>
    </row>
    <row r="1042" spans="4:17" ht="18" customHeight="1" x14ac:dyDescent="0.25">
      <c r="D1042">
        <f t="shared" si="16"/>
        <v>0</v>
      </c>
      <c r="E1042" s="191"/>
      <c r="F1042" s="191"/>
      <c r="G1042" s="176"/>
      <c r="H1042" s="177"/>
      <c r="I1042" s="176"/>
      <c r="J1042" s="176"/>
      <c r="K1042" s="177"/>
      <c r="L1042" s="178"/>
      <c r="M1042" s="177"/>
      <c r="N1042" s="182"/>
      <c r="O1042" s="182"/>
      <c r="P1042" s="182"/>
      <c r="Q1042" s="192"/>
    </row>
    <row r="1043" spans="4:17" ht="18" customHeight="1" x14ac:dyDescent="0.25">
      <c r="D1043">
        <f t="shared" si="16"/>
        <v>0</v>
      </c>
      <c r="E1043" s="191"/>
      <c r="F1043" s="191"/>
      <c r="G1043" s="176"/>
      <c r="H1043" s="177"/>
      <c r="I1043" s="176"/>
      <c r="J1043" s="176"/>
      <c r="K1043" s="177"/>
      <c r="L1043" s="178"/>
      <c r="M1043" s="177"/>
      <c r="N1043" s="182"/>
      <c r="O1043" s="182"/>
      <c r="P1043" s="182"/>
      <c r="Q1043" s="192"/>
    </row>
    <row r="1044" spans="4:17" ht="18" customHeight="1" x14ac:dyDescent="0.25">
      <c r="D1044">
        <f t="shared" si="16"/>
        <v>0</v>
      </c>
      <c r="E1044" s="191"/>
      <c r="F1044" s="191"/>
      <c r="G1044" s="176"/>
      <c r="H1044" s="177"/>
      <c r="I1044" s="176"/>
      <c r="J1044" s="176"/>
      <c r="K1044" s="177"/>
      <c r="L1044" s="178"/>
      <c r="M1044" s="177"/>
      <c r="N1044" s="182"/>
      <c r="O1044" s="182"/>
      <c r="P1044" s="182"/>
      <c r="Q1044" s="192"/>
    </row>
    <row r="1045" spans="4:17" ht="18" customHeight="1" x14ac:dyDescent="0.25">
      <c r="D1045">
        <f t="shared" si="16"/>
        <v>0</v>
      </c>
      <c r="E1045" s="191"/>
      <c r="F1045" s="191"/>
      <c r="G1045" s="176"/>
      <c r="H1045" s="177"/>
      <c r="I1045" s="176"/>
      <c r="J1045" s="176"/>
      <c r="K1045" s="177"/>
      <c r="L1045" s="178"/>
      <c r="M1045" s="177"/>
      <c r="N1045" s="182"/>
      <c r="O1045" s="182"/>
      <c r="P1045" s="182"/>
      <c r="Q1045" s="192"/>
    </row>
    <row r="1046" spans="4:17" ht="18" customHeight="1" x14ac:dyDescent="0.25">
      <c r="D1046">
        <f t="shared" si="16"/>
        <v>0</v>
      </c>
      <c r="E1046" s="191"/>
      <c r="F1046" s="191"/>
      <c r="G1046" s="176"/>
      <c r="H1046" s="177"/>
      <c r="I1046" s="176"/>
      <c r="J1046" s="176"/>
      <c r="K1046" s="177"/>
      <c r="L1046" s="178"/>
      <c r="M1046" s="177"/>
      <c r="N1046" s="182"/>
      <c r="O1046" s="182"/>
      <c r="P1046" s="182"/>
      <c r="Q1046" s="192"/>
    </row>
    <row r="1047" spans="4:17" ht="18" customHeight="1" x14ac:dyDescent="0.25">
      <c r="D1047">
        <f t="shared" si="16"/>
        <v>0</v>
      </c>
      <c r="E1047" s="191"/>
      <c r="F1047" s="191"/>
      <c r="G1047" s="176"/>
      <c r="H1047" s="177"/>
      <c r="I1047" s="176"/>
      <c r="J1047" s="176"/>
      <c r="K1047" s="177"/>
      <c r="L1047" s="178"/>
      <c r="M1047" s="177"/>
      <c r="N1047" s="182"/>
      <c r="O1047" s="182"/>
      <c r="P1047" s="182"/>
      <c r="Q1047" s="192"/>
    </row>
    <row r="1048" spans="4:17" ht="18" customHeight="1" x14ac:dyDescent="0.25">
      <c r="D1048">
        <f t="shared" si="16"/>
        <v>0</v>
      </c>
      <c r="E1048" s="191"/>
      <c r="F1048" s="191"/>
      <c r="G1048" s="176"/>
      <c r="H1048" s="177"/>
      <c r="I1048" s="176"/>
      <c r="J1048" s="176"/>
      <c r="K1048" s="177"/>
      <c r="L1048" s="178"/>
      <c r="M1048" s="177"/>
      <c r="N1048" s="182"/>
      <c r="O1048" s="182"/>
      <c r="P1048" s="182"/>
      <c r="Q1048" s="192"/>
    </row>
    <row r="1049" spans="4:17" ht="18" customHeight="1" x14ac:dyDescent="0.25">
      <c r="D1049">
        <f t="shared" si="16"/>
        <v>0</v>
      </c>
      <c r="E1049" s="191"/>
      <c r="F1049" s="191"/>
      <c r="G1049" s="176"/>
      <c r="H1049" s="177"/>
      <c r="I1049" s="176"/>
      <c r="J1049" s="176"/>
      <c r="K1049" s="177"/>
      <c r="L1049" s="178"/>
      <c r="M1049" s="177"/>
      <c r="N1049" s="182"/>
      <c r="O1049" s="182"/>
      <c r="P1049" s="182"/>
      <c r="Q1049" s="192"/>
    </row>
    <row r="1050" spans="4:17" ht="18" customHeight="1" x14ac:dyDescent="0.25">
      <c r="D1050">
        <f t="shared" si="16"/>
        <v>0</v>
      </c>
      <c r="E1050" s="191"/>
      <c r="F1050" s="191"/>
      <c r="G1050" s="176"/>
      <c r="H1050" s="177"/>
      <c r="I1050" s="176"/>
      <c r="J1050" s="176"/>
      <c r="K1050" s="177"/>
      <c r="L1050" s="178"/>
      <c r="M1050" s="177"/>
      <c r="N1050" s="182"/>
      <c r="O1050" s="182"/>
      <c r="P1050" s="182"/>
      <c r="Q1050" s="192"/>
    </row>
    <row r="1051" spans="4:17" ht="18" customHeight="1" x14ac:dyDescent="0.25">
      <c r="D1051">
        <f t="shared" si="16"/>
        <v>0</v>
      </c>
      <c r="E1051" s="191"/>
      <c r="F1051" s="191"/>
      <c r="G1051" s="176"/>
      <c r="H1051" s="177"/>
      <c r="I1051" s="176"/>
      <c r="J1051" s="176"/>
      <c r="K1051" s="177"/>
      <c r="L1051" s="178"/>
      <c r="M1051" s="177"/>
      <c r="N1051" s="182"/>
      <c r="O1051" s="182"/>
      <c r="P1051" s="182"/>
      <c r="Q1051" s="192"/>
    </row>
    <row r="1052" spans="4:17" ht="18" customHeight="1" x14ac:dyDescent="0.25">
      <c r="D1052">
        <f t="shared" si="16"/>
        <v>0</v>
      </c>
      <c r="E1052" s="191"/>
      <c r="F1052" s="191"/>
      <c r="G1052" s="176"/>
      <c r="H1052" s="177"/>
      <c r="I1052" s="176"/>
      <c r="J1052" s="176"/>
      <c r="K1052" s="177"/>
      <c r="L1052" s="178"/>
      <c r="M1052" s="177"/>
      <c r="N1052" s="182"/>
      <c r="O1052" s="182"/>
      <c r="P1052" s="182"/>
      <c r="Q1052" s="192"/>
    </row>
    <row r="1053" spans="4:17" ht="18" customHeight="1" x14ac:dyDescent="0.25">
      <c r="D1053">
        <f t="shared" si="16"/>
        <v>0</v>
      </c>
      <c r="E1053" s="191"/>
      <c r="F1053" s="191"/>
      <c r="G1053" s="176"/>
      <c r="H1053" s="177"/>
      <c r="I1053" s="176"/>
      <c r="J1053" s="176"/>
      <c r="K1053" s="177"/>
      <c r="L1053" s="178"/>
      <c r="M1053" s="177"/>
      <c r="N1053" s="182"/>
      <c r="O1053" s="182"/>
      <c r="P1053" s="182"/>
      <c r="Q1053" s="192"/>
    </row>
    <row r="1054" spans="4:17" ht="18" customHeight="1" x14ac:dyDescent="0.25">
      <c r="D1054">
        <f t="shared" si="16"/>
        <v>0</v>
      </c>
      <c r="E1054" s="191"/>
      <c r="F1054" s="191"/>
      <c r="G1054" s="176"/>
      <c r="H1054" s="177"/>
      <c r="I1054" s="176"/>
      <c r="J1054" s="176"/>
      <c r="K1054" s="177"/>
      <c r="L1054" s="178"/>
      <c r="M1054" s="177"/>
      <c r="N1054" s="182"/>
      <c r="O1054" s="182"/>
      <c r="P1054" s="182"/>
      <c r="Q1054" s="192"/>
    </row>
    <row r="1055" spans="4:17" ht="18" customHeight="1" x14ac:dyDescent="0.25">
      <c r="D1055">
        <f t="shared" si="16"/>
        <v>0</v>
      </c>
      <c r="E1055" s="191"/>
      <c r="F1055" s="191"/>
      <c r="G1055" s="176"/>
      <c r="H1055" s="177"/>
      <c r="I1055" s="176"/>
      <c r="J1055" s="176"/>
      <c r="K1055" s="177"/>
      <c r="L1055" s="178"/>
      <c r="M1055" s="177"/>
      <c r="N1055" s="182"/>
      <c r="O1055" s="182"/>
      <c r="P1055" s="182"/>
      <c r="Q1055" s="192"/>
    </row>
    <row r="1056" spans="4:17" ht="18" customHeight="1" x14ac:dyDescent="0.25">
      <c r="D1056">
        <f t="shared" si="16"/>
        <v>0</v>
      </c>
      <c r="E1056" s="191"/>
      <c r="F1056" s="191"/>
      <c r="G1056" s="176"/>
      <c r="H1056" s="177"/>
      <c r="I1056" s="176"/>
      <c r="J1056" s="176"/>
      <c r="K1056" s="177"/>
      <c r="L1056" s="178"/>
      <c r="M1056" s="177"/>
      <c r="N1056" s="182"/>
      <c r="O1056" s="182"/>
      <c r="P1056" s="182"/>
      <c r="Q1056" s="192"/>
    </row>
    <row r="1057" spans="4:17" ht="18" customHeight="1" x14ac:dyDescent="0.25">
      <c r="D1057">
        <f t="shared" si="16"/>
        <v>0</v>
      </c>
      <c r="E1057" s="191"/>
      <c r="F1057" s="191"/>
      <c r="G1057" s="176"/>
      <c r="H1057" s="177"/>
      <c r="I1057" s="176"/>
      <c r="J1057" s="176"/>
      <c r="K1057" s="177"/>
      <c r="L1057" s="178"/>
      <c r="M1057" s="177"/>
      <c r="N1057" s="182"/>
      <c r="O1057" s="182"/>
      <c r="P1057" s="182"/>
      <c r="Q1057" s="192"/>
    </row>
    <row r="1058" spans="4:17" ht="18" customHeight="1" x14ac:dyDescent="0.25">
      <c r="D1058">
        <f t="shared" si="16"/>
        <v>0</v>
      </c>
      <c r="E1058" s="191"/>
      <c r="F1058" s="191"/>
      <c r="G1058" s="176"/>
      <c r="H1058" s="177"/>
      <c r="I1058" s="176"/>
      <c r="J1058" s="176"/>
      <c r="K1058" s="177"/>
      <c r="L1058" s="178"/>
      <c r="M1058" s="177"/>
      <c r="N1058" s="182"/>
      <c r="O1058" s="182"/>
      <c r="P1058" s="182"/>
      <c r="Q1058" s="192"/>
    </row>
    <row r="1059" spans="4:17" ht="18" customHeight="1" x14ac:dyDescent="0.25">
      <c r="D1059">
        <f t="shared" si="16"/>
        <v>0</v>
      </c>
      <c r="E1059" s="191"/>
      <c r="F1059" s="191"/>
      <c r="G1059" s="176"/>
      <c r="H1059" s="177"/>
      <c r="I1059" s="176"/>
      <c r="J1059" s="176"/>
      <c r="K1059" s="177"/>
      <c r="L1059" s="178"/>
      <c r="M1059" s="177"/>
      <c r="N1059" s="182"/>
      <c r="O1059" s="182"/>
      <c r="P1059" s="182"/>
      <c r="Q1059" s="192"/>
    </row>
    <row r="1060" spans="4:17" ht="18" customHeight="1" x14ac:dyDescent="0.25">
      <c r="D1060">
        <f t="shared" si="16"/>
        <v>0</v>
      </c>
      <c r="E1060" s="191"/>
      <c r="F1060" s="191"/>
      <c r="G1060" s="176"/>
      <c r="H1060" s="177"/>
      <c r="I1060" s="176"/>
      <c r="J1060" s="176"/>
      <c r="K1060" s="177"/>
      <c r="L1060" s="178"/>
      <c r="M1060" s="177"/>
      <c r="N1060" s="182"/>
      <c r="O1060" s="182"/>
      <c r="P1060" s="182"/>
      <c r="Q1060" s="192"/>
    </row>
    <row r="1061" spans="4:17" ht="18" customHeight="1" x14ac:dyDescent="0.25">
      <c r="D1061">
        <f t="shared" si="16"/>
        <v>0</v>
      </c>
      <c r="E1061" s="191"/>
      <c r="F1061" s="191"/>
      <c r="G1061" s="176"/>
      <c r="H1061" s="177"/>
      <c r="I1061" s="176"/>
      <c r="J1061" s="176"/>
      <c r="K1061" s="177"/>
      <c r="L1061" s="178"/>
      <c r="M1061" s="177"/>
      <c r="N1061" s="182"/>
      <c r="O1061" s="182"/>
      <c r="P1061" s="182"/>
      <c r="Q1061" s="192"/>
    </row>
    <row r="1062" spans="4:17" ht="18" customHeight="1" x14ac:dyDescent="0.25">
      <c r="D1062">
        <f t="shared" si="16"/>
        <v>0</v>
      </c>
      <c r="E1062" s="191"/>
      <c r="F1062" s="191"/>
      <c r="G1062" s="176"/>
      <c r="H1062" s="177"/>
      <c r="I1062" s="176"/>
      <c r="J1062" s="176"/>
      <c r="K1062" s="177"/>
      <c r="L1062" s="178"/>
      <c r="M1062" s="177"/>
      <c r="N1062" s="182"/>
      <c r="O1062" s="182"/>
      <c r="P1062" s="182"/>
      <c r="Q1062" s="192"/>
    </row>
    <row r="1063" spans="4:17" ht="18" customHeight="1" x14ac:dyDescent="0.25">
      <c r="D1063">
        <f t="shared" si="16"/>
        <v>0</v>
      </c>
      <c r="E1063" s="191"/>
      <c r="F1063" s="191"/>
      <c r="G1063" s="176"/>
      <c r="H1063" s="177"/>
      <c r="I1063" s="176"/>
      <c r="J1063" s="176"/>
      <c r="K1063" s="177"/>
      <c r="L1063" s="178"/>
      <c r="M1063" s="177"/>
      <c r="N1063" s="182"/>
      <c r="O1063" s="182"/>
      <c r="P1063" s="182"/>
      <c r="Q1063" s="192"/>
    </row>
    <row r="1064" spans="4:17" ht="18" customHeight="1" x14ac:dyDescent="0.25">
      <c r="D1064">
        <f t="shared" si="16"/>
        <v>0</v>
      </c>
      <c r="E1064" s="191"/>
      <c r="F1064" s="191"/>
      <c r="G1064" s="176"/>
      <c r="H1064" s="177"/>
      <c r="I1064" s="176"/>
      <c r="J1064" s="176"/>
      <c r="K1064" s="177"/>
      <c r="L1064" s="178"/>
      <c r="M1064" s="177"/>
      <c r="N1064" s="182"/>
      <c r="O1064" s="182"/>
      <c r="P1064" s="182"/>
      <c r="Q1064" s="192"/>
    </row>
    <row r="1065" spans="4:17" ht="18" customHeight="1" x14ac:dyDescent="0.25">
      <c r="D1065">
        <f t="shared" si="16"/>
        <v>0</v>
      </c>
      <c r="E1065" s="191"/>
      <c r="F1065" s="191"/>
      <c r="G1065" s="176"/>
      <c r="H1065" s="177"/>
      <c r="I1065" s="176"/>
      <c r="J1065" s="176"/>
      <c r="K1065" s="177"/>
      <c r="L1065" s="178"/>
      <c r="M1065" s="177"/>
      <c r="N1065" s="182"/>
      <c r="O1065" s="182"/>
      <c r="P1065" s="182"/>
      <c r="Q1065" s="192"/>
    </row>
    <row r="1066" spans="4:17" ht="18" customHeight="1" x14ac:dyDescent="0.25">
      <c r="D1066">
        <f t="shared" si="16"/>
        <v>0</v>
      </c>
      <c r="E1066" s="191"/>
      <c r="F1066" s="191"/>
      <c r="G1066" s="176"/>
      <c r="H1066" s="177"/>
      <c r="I1066" s="176"/>
      <c r="J1066" s="176"/>
      <c r="K1066" s="177"/>
      <c r="L1066" s="178"/>
      <c r="M1066" s="177"/>
      <c r="N1066" s="182"/>
      <c r="O1066" s="182"/>
      <c r="P1066" s="182"/>
      <c r="Q1066" s="192"/>
    </row>
    <row r="1067" spans="4:17" ht="18" customHeight="1" x14ac:dyDescent="0.25">
      <c r="D1067">
        <f t="shared" si="16"/>
        <v>0</v>
      </c>
      <c r="E1067" s="191"/>
      <c r="F1067" s="191"/>
      <c r="G1067" s="176"/>
      <c r="H1067" s="177"/>
      <c r="I1067" s="176"/>
      <c r="J1067" s="176"/>
      <c r="K1067" s="177"/>
      <c r="L1067" s="178"/>
      <c r="M1067" s="177"/>
      <c r="N1067" s="182"/>
      <c r="O1067" s="182"/>
      <c r="P1067" s="182"/>
      <c r="Q1067" s="192"/>
    </row>
    <row r="1068" spans="4:17" ht="18" customHeight="1" x14ac:dyDescent="0.25">
      <c r="D1068">
        <f t="shared" si="16"/>
        <v>0</v>
      </c>
      <c r="E1068" s="191"/>
      <c r="F1068" s="191"/>
      <c r="G1068" s="176"/>
      <c r="H1068" s="177"/>
      <c r="I1068" s="176"/>
      <c r="J1068" s="176"/>
      <c r="K1068" s="177"/>
      <c r="L1068" s="178"/>
      <c r="M1068" s="177"/>
      <c r="N1068" s="182"/>
      <c r="O1068" s="182"/>
      <c r="P1068" s="182"/>
      <c r="Q1068" s="192"/>
    </row>
    <row r="1069" spans="4:17" ht="18" customHeight="1" x14ac:dyDescent="0.25">
      <c r="D1069">
        <f t="shared" si="16"/>
        <v>0</v>
      </c>
      <c r="E1069" s="191"/>
      <c r="F1069" s="191"/>
      <c r="G1069" s="176"/>
      <c r="H1069" s="177"/>
      <c r="I1069" s="176"/>
      <c r="J1069" s="176"/>
      <c r="K1069" s="177"/>
      <c r="L1069" s="178"/>
      <c r="M1069" s="177"/>
      <c r="N1069" s="182"/>
      <c r="O1069" s="182"/>
      <c r="P1069" s="182"/>
      <c r="Q1069" s="192"/>
    </row>
    <row r="1070" spans="4:17" ht="18" customHeight="1" x14ac:dyDescent="0.25">
      <c r="D1070">
        <f t="shared" si="16"/>
        <v>0</v>
      </c>
      <c r="E1070" s="191"/>
      <c r="F1070" s="191"/>
      <c r="G1070" s="176"/>
      <c r="H1070" s="177"/>
      <c r="I1070" s="176"/>
      <c r="J1070" s="176"/>
      <c r="K1070" s="177"/>
      <c r="L1070" s="178"/>
      <c r="M1070" s="177"/>
      <c r="N1070" s="182"/>
      <c r="O1070" s="182"/>
      <c r="P1070" s="182"/>
      <c r="Q1070" s="192"/>
    </row>
    <row r="1071" spans="4:17" ht="18" customHeight="1" x14ac:dyDescent="0.25">
      <c r="D1071">
        <f t="shared" si="16"/>
        <v>0</v>
      </c>
      <c r="E1071" s="191"/>
      <c r="F1071" s="191"/>
      <c r="G1071" s="176"/>
      <c r="H1071" s="177"/>
      <c r="I1071" s="176"/>
      <c r="J1071" s="176"/>
      <c r="K1071" s="177"/>
      <c r="L1071" s="178"/>
      <c r="M1071" s="177"/>
      <c r="N1071" s="182"/>
      <c r="O1071" s="182"/>
      <c r="P1071" s="182"/>
      <c r="Q1071" s="192"/>
    </row>
    <row r="1072" spans="4:17" ht="18" customHeight="1" x14ac:dyDescent="0.25">
      <c r="D1072">
        <f t="shared" si="16"/>
        <v>0</v>
      </c>
      <c r="E1072" s="191"/>
      <c r="F1072" s="191"/>
      <c r="G1072" s="176"/>
      <c r="H1072" s="177"/>
      <c r="I1072" s="176"/>
      <c r="J1072" s="176"/>
      <c r="K1072" s="177"/>
      <c r="L1072" s="178"/>
      <c r="M1072" s="177"/>
      <c r="N1072" s="182"/>
      <c r="O1072" s="182"/>
      <c r="P1072" s="182"/>
      <c r="Q1072" s="192"/>
    </row>
    <row r="1073" spans="4:17" ht="18" customHeight="1" x14ac:dyDescent="0.25">
      <c r="D1073">
        <f t="shared" si="16"/>
        <v>0</v>
      </c>
      <c r="E1073" s="191"/>
      <c r="F1073" s="191"/>
      <c r="G1073" s="176"/>
      <c r="H1073" s="177"/>
      <c r="I1073" s="176"/>
      <c r="J1073" s="176"/>
      <c r="K1073" s="177"/>
      <c r="L1073" s="178"/>
      <c r="M1073" s="177"/>
      <c r="N1073" s="182"/>
      <c r="O1073" s="182"/>
      <c r="P1073" s="182"/>
      <c r="Q1073" s="192"/>
    </row>
    <row r="1074" spans="4:17" ht="18" customHeight="1" x14ac:dyDescent="0.25">
      <c r="D1074">
        <f t="shared" si="16"/>
        <v>0</v>
      </c>
      <c r="E1074" s="191"/>
      <c r="F1074" s="191"/>
      <c r="G1074" s="176"/>
      <c r="H1074" s="177"/>
      <c r="I1074" s="176"/>
      <c r="J1074" s="176"/>
      <c r="K1074" s="177"/>
      <c r="L1074" s="178"/>
      <c r="M1074" s="177"/>
      <c r="N1074" s="182"/>
      <c r="O1074" s="182"/>
      <c r="P1074" s="182"/>
      <c r="Q1074" s="192"/>
    </row>
    <row r="1075" spans="4:17" ht="18" customHeight="1" x14ac:dyDescent="0.25">
      <c r="D1075">
        <f t="shared" si="16"/>
        <v>0</v>
      </c>
      <c r="E1075" s="191"/>
      <c r="F1075" s="191"/>
      <c r="G1075" s="176"/>
      <c r="H1075" s="177"/>
      <c r="I1075" s="176"/>
      <c r="J1075" s="176"/>
      <c r="K1075" s="177"/>
      <c r="L1075" s="178"/>
      <c r="M1075" s="177"/>
      <c r="N1075" s="182"/>
      <c r="O1075" s="182"/>
      <c r="P1075" s="182"/>
      <c r="Q1075" s="192"/>
    </row>
    <row r="1076" spans="4:17" ht="18" customHeight="1" x14ac:dyDescent="0.25">
      <c r="D1076">
        <f t="shared" si="16"/>
        <v>0</v>
      </c>
      <c r="E1076" s="191"/>
      <c r="F1076" s="191"/>
      <c r="G1076" s="176"/>
      <c r="H1076" s="177"/>
      <c r="I1076" s="176"/>
      <c r="J1076" s="176"/>
      <c r="K1076" s="177"/>
      <c r="L1076" s="178"/>
      <c r="M1076" s="177"/>
      <c r="N1076" s="182"/>
      <c r="O1076" s="182"/>
      <c r="P1076" s="182"/>
      <c r="Q1076" s="192"/>
    </row>
    <row r="1077" spans="4:17" ht="18" customHeight="1" x14ac:dyDescent="0.25">
      <c r="D1077">
        <f t="shared" si="16"/>
        <v>0</v>
      </c>
      <c r="E1077" s="191"/>
      <c r="F1077" s="191"/>
      <c r="G1077" s="176"/>
      <c r="H1077" s="177"/>
      <c r="I1077" s="176"/>
      <c r="J1077" s="176"/>
      <c r="K1077" s="177"/>
      <c r="L1077" s="178"/>
      <c r="M1077" s="177"/>
      <c r="N1077" s="182"/>
      <c r="O1077" s="182"/>
      <c r="P1077" s="182"/>
      <c r="Q1077" s="192"/>
    </row>
    <row r="1078" spans="4:17" ht="18" customHeight="1" x14ac:dyDescent="0.25">
      <c r="D1078">
        <f t="shared" si="16"/>
        <v>0</v>
      </c>
      <c r="E1078" s="191"/>
      <c r="F1078" s="191"/>
      <c r="G1078" s="176"/>
      <c r="H1078" s="177"/>
      <c r="I1078" s="176"/>
      <c r="J1078" s="176"/>
      <c r="K1078" s="177"/>
      <c r="L1078" s="178"/>
      <c r="M1078" s="177"/>
      <c r="N1078" s="182"/>
      <c r="O1078" s="182"/>
      <c r="P1078" s="182"/>
      <c r="Q1078" s="192"/>
    </row>
    <row r="1079" spans="4:17" ht="18" customHeight="1" x14ac:dyDescent="0.25">
      <c r="D1079">
        <f t="shared" si="16"/>
        <v>0</v>
      </c>
      <c r="E1079" s="191"/>
      <c r="F1079" s="191"/>
      <c r="G1079" s="176"/>
      <c r="H1079" s="177"/>
      <c r="I1079" s="176"/>
      <c r="J1079" s="176"/>
      <c r="K1079" s="177"/>
      <c r="L1079" s="178"/>
      <c r="M1079" s="177"/>
      <c r="N1079" s="182"/>
      <c r="O1079" s="182"/>
      <c r="P1079" s="182"/>
      <c r="Q1079" s="192"/>
    </row>
    <row r="1080" spans="4:17" ht="18" customHeight="1" x14ac:dyDescent="0.25">
      <c r="D1080">
        <f t="shared" si="16"/>
        <v>0</v>
      </c>
      <c r="E1080" s="191"/>
      <c r="F1080" s="191"/>
      <c r="G1080" s="176"/>
      <c r="H1080" s="177"/>
      <c r="I1080" s="176"/>
      <c r="J1080" s="176"/>
      <c r="K1080" s="177"/>
      <c r="L1080" s="178"/>
      <c r="M1080" s="177"/>
      <c r="N1080" s="182"/>
      <c r="O1080" s="182"/>
      <c r="P1080" s="182"/>
      <c r="Q1080" s="192"/>
    </row>
    <row r="1081" spans="4:17" ht="18" customHeight="1" x14ac:dyDescent="0.25">
      <c r="D1081">
        <f t="shared" si="16"/>
        <v>0</v>
      </c>
      <c r="E1081" s="191"/>
      <c r="F1081" s="191"/>
      <c r="G1081" s="176"/>
      <c r="H1081" s="177"/>
      <c r="I1081" s="176"/>
      <c r="J1081" s="176"/>
      <c r="K1081" s="177"/>
      <c r="L1081" s="178"/>
      <c r="M1081" s="177"/>
      <c r="N1081" s="182"/>
      <c r="O1081" s="182"/>
      <c r="P1081" s="182"/>
      <c r="Q1081" s="192"/>
    </row>
    <row r="1082" spans="4:17" ht="18" customHeight="1" x14ac:dyDescent="0.25">
      <c r="D1082">
        <f t="shared" si="16"/>
        <v>0</v>
      </c>
      <c r="E1082" s="191"/>
      <c r="F1082" s="191"/>
      <c r="G1082" s="176"/>
      <c r="H1082" s="177"/>
      <c r="I1082" s="176"/>
      <c r="J1082" s="176"/>
      <c r="K1082" s="177"/>
      <c r="L1082" s="178"/>
      <c r="M1082" s="177"/>
      <c r="N1082" s="182"/>
      <c r="O1082" s="182"/>
      <c r="P1082" s="182"/>
      <c r="Q1082" s="192"/>
    </row>
    <row r="1083" spans="4:17" ht="18" customHeight="1" x14ac:dyDescent="0.25">
      <c r="D1083">
        <f t="shared" si="16"/>
        <v>0</v>
      </c>
      <c r="E1083" s="191"/>
      <c r="F1083" s="191"/>
      <c r="G1083" s="176"/>
      <c r="H1083" s="177"/>
      <c r="I1083" s="176"/>
      <c r="J1083" s="176"/>
      <c r="K1083" s="177"/>
      <c r="L1083" s="178"/>
      <c r="M1083" s="177"/>
      <c r="N1083" s="182"/>
      <c r="O1083" s="182"/>
      <c r="P1083" s="182"/>
      <c r="Q1083" s="192"/>
    </row>
    <row r="1084" spans="4:17" ht="18" customHeight="1" x14ac:dyDescent="0.25">
      <c r="D1084">
        <f t="shared" si="16"/>
        <v>0</v>
      </c>
      <c r="E1084" s="191"/>
      <c r="F1084" s="191"/>
      <c r="G1084" s="176"/>
      <c r="H1084" s="177"/>
      <c r="I1084" s="176"/>
      <c r="J1084" s="176"/>
      <c r="K1084" s="177"/>
      <c r="L1084" s="178"/>
      <c r="M1084" s="177"/>
      <c r="N1084" s="182"/>
      <c r="O1084" s="182"/>
      <c r="P1084" s="182"/>
      <c r="Q1084" s="192"/>
    </row>
    <row r="1085" spans="4:17" ht="18" customHeight="1" x14ac:dyDescent="0.25">
      <c r="D1085">
        <f t="shared" si="16"/>
        <v>0</v>
      </c>
      <c r="E1085" s="191"/>
      <c r="F1085" s="191"/>
      <c r="G1085" s="176"/>
      <c r="H1085" s="177"/>
      <c r="I1085" s="176"/>
      <c r="J1085" s="176"/>
      <c r="K1085" s="177"/>
      <c r="L1085" s="178"/>
      <c r="M1085" s="177"/>
      <c r="N1085" s="182"/>
      <c r="O1085" s="182"/>
      <c r="P1085" s="182"/>
      <c r="Q1085" s="192"/>
    </row>
    <row r="1086" spans="4:17" ht="18" customHeight="1" x14ac:dyDescent="0.25">
      <c r="D1086">
        <f t="shared" si="16"/>
        <v>0</v>
      </c>
      <c r="E1086" s="191"/>
      <c r="F1086" s="191"/>
      <c r="G1086" s="176"/>
      <c r="H1086" s="177"/>
      <c r="I1086" s="176"/>
      <c r="J1086" s="176"/>
      <c r="K1086" s="177"/>
      <c r="L1086" s="178"/>
      <c r="M1086" s="177"/>
      <c r="N1086" s="182"/>
      <c r="O1086" s="182"/>
      <c r="P1086" s="182"/>
      <c r="Q1086" s="192"/>
    </row>
    <row r="1087" spans="4:17" ht="18" customHeight="1" x14ac:dyDescent="0.25">
      <c r="D1087">
        <f t="shared" si="16"/>
        <v>0</v>
      </c>
      <c r="E1087" s="191"/>
      <c r="F1087" s="191"/>
      <c r="G1087" s="176"/>
      <c r="H1087" s="177"/>
      <c r="I1087" s="176"/>
      <c r="J1087" s="176"/>
      <c r="K1087" s="177"/>
      <c r="L1087" s="178"/>
      <c r="M1087" s="177"/>
      <c r="N1087" s="182"/>
      <c r="O1087" s="182"/>
      <c r="P1087" s="182"/>
      <c r="Q1087" s="192"/>
    </row>
    <row r="1088" spans="4:17" ht="18" customHeight="1" x14ac:dyDescent="0.25">
      <c r="D1088">
        <f t="shared" si="16"/>
        <v>0</v>
      </c>
      <c r="E1088" s="191"/>
      <c r="F1088" s="191"/>
      <c r="G1088" s="176"/>
      <c r="H1088" s="177"/>
      <c r="I1088" s="176"/>
      <c r="J1088" s="176"/>
      <c r="K1088" s="177"/>
      <c r="L1088" s="178"/>
      <c r="M1088" s="177"/>
      <c r="N1088" s="182"/>
      <c r="O1088" s="182"/>
      <c r="P1088" s="182"/>
      <c r="Q1088" s="192"/>
    </row>
    <row r="1089" spans="4:17" ht="18" customHeight="1" x14ac:dyDescent="0.25">
      <c r="D1089">
        <f t="shared" si="16"/>
        <v>0</v>
      </c>
      <c r="E1089" s="191"/>
      <c r="F1089" s="191"/>
      <c r="G1089" s="176"/>
      <c r="H1089" s="177"/>
      <c r="I1089" s="176"/>
      <c r="J1089" s="176"/>
      <c r="K1089" s="177"/>
      <c r="L1089" s="178"/>
      <c r="M1089" s="177"/>
      <c r="N1089" s="182"/>
      <c r="O1089" s="182"/>
      <c r="P1089" s="182"/>
      <c r="Q1089" s="192"/>
    </row>
    <row r="1090" spans="4:17" ht="18" customHeight="1" x14ac:dyDescent="0.25">
      <c r="D1090">
        <f t="shared" si="16"/>
        <v>0</v>
      </c>
      <c r="E1090" s="191"/>
      <c r="F1090" s="191"/>
      <c r="G1090" s="176"/>
      <c r="H1090" s="177"/>
      <c r="I1090" s="176"/>
      <c r="J1090" s="176"/>
      <c r="K1090" s="177"/>
      <c r="L1090" s="178"/>
      <c r="M1090" s="177"/>
      <c r="N1090" s="182"/>
      <c r="O1090" s="182"/>
      <c r="P1090" s="182"/>
      <c r="Q1090" s="192"/>
    </row>
    <row r="1091" spans="4:17" ht="18" customHeight="1" x14ac:dyDescent="0.25">
      <c r="D1091">
        <f t="shared" si="16"/>
        <v>0</v>
      </c>
      <c r="E1091" s="191"/>
      <c r="F1091" s="191"/>
      <c r="G1091" s="176"/>
      <c r="H1091" s="177"/>
      <c r="I1091" s="176"/>
      <c r="J1091" s="176"/>
      <c r="K1091" s="177"/>
      <c r="L1091" s="178"/>
      <c r="M1091" s="177"/>
      <c r="N1091" s="182"/>
      <c r="O1091" s="182"/>
      <c r="P1091" s="182"/>
      <c r="Q1091" s="192"/>
    </row>
    <row r="1092" spans="4:17" ht="18" customHeight="1" x14ac:dyDescent="0.25">
      <c r="D1092">
        <f t="shared" si="16"/>
        <v>0</v>
      </c>
      <c r="E1092" s="191"/>
      <c r="F1092" s="191"/>
      <c r="G1092" s="176"/>
      <c r="H1092" s="177"/>
      <c r="I1092" s="176"/>
      <c r="J1092" s="176"/>
      <c r="K1092" s="177"/>
      <c r="L1092" s="178"/>
      <c r="M1092" s="177"/>
      <c r="N1092" s="182"/>
      <c r="O1092" s="182"/>
      <c r="P1092" s="182"/>
      <c r="Q1092" s="192"/>
    </row>
    <row r="1093" spans="4:17" ht="18" customHeight="1" x14ac:dyDescent="0.25">
      <c r="D1093">
        <f t="shared" si="16"/>
        <v>0</v>
      </c>
      <c r="E1093" s="191"/>
      <c r="F1093" s="191"/>
      <c r="G1093" s="176"/>
      <c r="H1093" s="177"/>
      <c r="I1093" s="176"/>
      <c r="J1093" s="176"/>
      <c r="K1093" s="177"/>
      <c r="L1093" s="178"/>
      <c r="M1093" s="177"/>
      <c r="N1093" s="182"/>
      <c r="O1093" s="182"/>
      <c r="P1093" s="182"/>
      <c r="Q1093" s="192"/>
    </row>
    <row r="1094" spans="4:17" ht="18" customHeight="1" x14ac:dyDescent="0.25">
      <c r="D1094">
        <f t="shared" ref="D1094:D1157" si="17">IF(E1094&gt;=1,(IF(LEN(I1094)&gt;=2,(IF(LEN(K1094)&gt;=1,(IF(M1094&gt;=18,1,0)),0)),0)),0)</f>
        <v>0</v>
      </c>
      <c r="E1094" s="191"/>
      <c r="F1094" s="191"/>
      <c r="G1094" s="176"/>
      <c r="H1094" s="177"/>
      <c r="I1094" s="176"/>
      <c r="J1094" s="176"/>
      <c r="K1094" s="177"/>
      <c r="L1094" s="178"/>
      <c r="M1094" s="177"/>
      <c r="N1094" s="182"/>
      <c r="O1094" s="182"/>
      <c r="P1094" s="182"/>
      <c r="Q1094" s="192"/>
    </row>
    <row r="1095" spans="4:17" ht="18" customHeight="1" x14ac:dyDescent="0.25">
      <c r="D1095">
        <f t="shared" si="17"/>
        <v>0</v>
      </c>
      <c r="E1095" s="191"/>
      <c r="F1095" s="191"/>
      <c r="G1095" s="176"/>
      <c r="H1095" s="177"/>
      <c r="I1095" s="176"/>
      <c r="J1095" s="176"/>
      <c r="K1095" s="177"/>
      <c r="L1095" s="178"/>
      <c r="M1095" s="177"/>
      <c r="N1095" s="182"/>
      <c r="O1095" s="182"/>
      <c r="P1095" s="182"/>
      <c r="Q1095" s="192"/>
    </row>
    <row r="1096" spans="4:17" ht="18" customHeight="1" x14ac:dyDescent="0.25">
      <c r="D1096">
        <f t="shared" si="17"/>
        <v>0</v>
      </c>
      <c r="E1096" s="191"/>
      <c r="F1096" s="191"/>
      <c r="G1096" s="176"/>
      <c r="H1096" s="177"/>
      <c r="I1096" s="176"/>
      <c r="J1096" s="176"/>
      <c r="K1096" s="177"/>
      <c r="L1096" s="178"/>
      <c r="M1096" s="177"/>
      <c r="N1096" s="182"/>
      <c r="O1096" s="182"/>
      <c r="P1096" s="182"/>
      <c r="Q1096" s="192"/>
    </row>
    <row r="1097" spans="4:17" ht="18" customHeight="1" x14ac:dyDescent="0.25">
      <c r="D1097">
        <f t="shared" si="17"/>
        <v>0</v>
      </c>
      <c r="E1097" s="191"/>
      <c r="F1097" s="191"/>
      <c r="G1097" s="176"/>
      <c r="H1097" s="177"/>
      <c r="I1097" s="176"/>
      <c r="J1097" s="176"/>
      <c r="K1097" s="177"/>
      <c r="L1097" s="178"/>
      <c r="M1097" s="177"/>
      <c r="N1097" s="182"/>
      <c r="O1097" s="182"/>
      <c r="P1097" s="182"/>
      <c r="Q1097" s="192"/>
    </row>
    <row r="1098" spans="4:17" ht="18" customHeight="1" x14ac:dyDescent="0.25">
      <c r="D1098">
        <f t="shared" si="17"/>
        <v>0</v>
      </c>
      <c r="E1098" s="191"/>
      <c r="F1098" s="191"/>
      <c r="G1098" s="176"/>
      <c r="H1098" s="177"/>
      <c r="I1098" s="176"/>
      <c r="J1098" s="176"/>
      <c r="K1098" s="177"/>
      <c r="L1098" s="178"/>
      <c r="M1098" s="177"/>
      <c r="N1098" s="182"/>
      <c r="O1098" s="182"/>
      <c r="P1098" s="182"/>
      <c r="Q1098" s="192"/>
    </row>
    <row r="1099" spans="4:17" ht="18" customHeight="1" x14ac:dyDescent="0.25">
      <c r="D1099">
        <f t="shared" si="17"/>
        <v>0</v>
      </c>
      <c r="E1099" s="191"/>
      <c r="F1099" s="191"/>
      <c r="G1099" s="176"/>
      <c r="H1099" s="177"/>
      <c r="I1099" s="176"/>
      <c r="J1099" s="176"/>
      <c r="K1099" s="177"/>
      <c r="L1099" s="178"/>
      <c r="M1099" s="177"/>
      <c r="N1099" s="182"/>
      <c r="O1099" s="182"/>
      <c r="P1099" s="182"/>
      <c r="Q1099" s="192"/>
    </row>
    <row r="1100" spans="4:17" ht="18" customHeight="1" x14ac:dyDescent="0.25">
      <c r="D1100">
        <f t="shared" si="17"/>
        <v>0</v>
      </c>
      <c r="E1100" s="191"/>
      <c r="F1100" s="191"/>
      <c r="G1100" s="176"/>
      <c r="H1100" s="177"/>
      <c r="I1100" s="176"/>
      <c r="J1100" s="176"/>
      <c r="K1100" s="177"/>
      <c r="L1100" s="178"/>
      <c r="M1100" s="177"/>
      <c r="N1100" s="182"/>
      <c r="O1100" s="182"/>
      <c r="P1100" s="182"/>
      <c r="Q1100" s="192"/>
    </row>
    <row r="1101" spans="4:17" ht="18" customHeight="1" x14ac:dyDescent="0.25">
      <c r="D1101">
        <f t="shared" si="17"/>
        <v>0</v>
      </c>
      <c r="E1101" s="191"/>
      <c r="F1101" s="191"/>
      <c r="G1101" s="176"/>
      <c r="H1101" s="177"/>
      <c r="I1101" s="176"/>
      <c r="J1101" s="176"/>
      <c r="K1101" s="177"/>
      <c r="L1101" s="178"/>
      <c r="M1101" s="177"/>
      <c r="N1101" s="182"/>
      <c r="O1101" s="182"/>
      <c r="P1101" s="182"/>
      <c r="Q1101" s="192"/>
    </row>
    <row r="1102" spans="4:17" ht="18" customHeight="1" x14ac:dyDescent="0.25">
      <c r="D1102">
        <f t="shared" si="17"/>
        <v>0</v>
      </c>
      <c r="E1102" s="191"/>
      <c r="F1102" s="191"/>
      <c r="G1102" s="176"/>
      <c r="H1102" s="177"/>
      <c r="I1102" s="176"/>
      <c r="J1102" s="176"/>
      <c r="K1102" s="177"/>
      <c r="L1102" s="178"/>
      <c r="M1102" s="177"/>
      <c r="N1102" s="182"/>
      <c r="O1102" s="182"/>
      <c r="P1102" s="182"/>
      <c r="Q1102" s="192"/>
    </row>
    <row r="1103" spans="4:17" ht="18" customHeight="1" x14ac:dyDescent="0.25">
      <c r="D1103">
        <f t="shared" si="17"/>
        <v>0</v>
      </c>
      <c r="E1103" s="191"/>
      <c r="F1103" s="191"/>
      <c r="G1103" s="176"/>
      <c r="H1103" s="177"/>
      <c r="I1103" s="176"/>
      <c r="J1103" s="176"/>
      <c r="K1103" s="177"/>
      <c r="L1103" s="178"/>
      <c r="M1103" s="177"/>
      <c r="N1103" s="182"/>
      <c r="O1103" s="182"/>
      <c r="P1103" s="182"/>
      <c r="Q1103" s="192"/>
    </row>
    <row r="1104" spans="4:17" ht="18" customHeight="1" x14ac:dyDescent="0.25">
      <c r="D1104">
        <f t="shared" si="17"/>
        <v>0</v>
      </c>
      <c r="E1104" s="191"/>
      <c r="F1104" s="191"/>
      <c r="G1104" s="176"/>
      <c r="H1104" s="177"/>
      <c r="I1104" s="176"/>
      <c r="J1104" s="176"/>
      <c r="K1104" s="177"/>
      <c r="L1104" s="178"/>
      <c r="M1104" s="177"/>
      <c r="N1104" s="182"/>
      <c r="O1104" s="182"/>
      <c r="P1104" s="182"/>
      <c r="Q1104" s="192"/>
    </row>
    <row r="1105" spans="4:17" ht="18" customHeight="1" x14ac:dyDescent="0.25">
      <c r="D1105">
        <f t="shared" si="17"/>
        <v>0</v>
      </c>
      <c r="E1105" s="191"/>
      <c r="F1105" s="191"/>
      <c r="G1105" s="176"/>
      <c r="H1105" s="177"/>
      <c r="I1105" s="176"/>
      <c r="J1105" s="176"/>
      <c r="K1105" s="177"/>
      <c r="L1105" s="178"/>
      <c r="M1105" s="177"/>
      <c r="N1105" s="182"/>
      <c r="O1105" s="182"/>
      <c r="P1105" s="182"/>
      <c r="Q1105" s="192"/>
    </row>
    <row r="1106" spans="4:17" ht="18" customHeight="1" x14ac:dyDescent="0.25">
      <c r="D1106">
        <f t="shared" si="17"/>
        <v>0</v>
      </c>
      <c r="E1106" s="191"/>
      <c r="F1106" s="191"/>
      <c r="G1106" s="176"/>
      <c r="H1106" s="177"/>
      <c r="I1106" s="176"/>
      <c r="J1106" s="176"/>
      <c r="K1106" s="177"/>
      <c r="L1106" s="178"/>
      <c r="M1106" s="177"/>
      <c r="N1106" s="182"/>
      <c r="O1106" s="182"/>
      <c r="P1106" s="182"/>
      <c r="Q1106" s="192"/>
    </row>
    <row r="1107" spans="4:17" ht="18" customHeight="1" x14ac:dyDescent="0.25">
      <c r="D1107">
        <f t="shared" si="17"/>
        <v>0</v>
      </c>
      <c r="E1107" s="191"/>
      <c r="F1107" s="191"/>
      <c r="G1107" s="176"/>
      <c r="H1107" s="177"/>
      <c r="I1107" s="176"/>
      <c r="J1107" s="176"/>
      <c r="K1107" s="177"/>
      <c r="L1107" s="178"/>
      <c r="M1107" s="177"/>
      <c r="N1107" s="182"/>
      <c r="O1107" s="182"/>
      <c r="P1107" s="182"/>
      <c r="Q1107" s="192"/>
    </row>
    <row r="1108" spans="4:17" ht="18" customHeight="1" x14ac:dyDescent="0.25">
      <c r="D1108">
        <f t="shared" si="17"/>
        <v>0</v>
      </c>
      <c r="E1108" s="191"/>
      <c r="F1108" s="191"/>
      <c r="G1108" s="176"/>
      <c r="H1108" s="177"/>
      <c r="I1108" s="176"/>
      <c r="J1108" s="176"/>
      <c r="K1108" s="177"/>
      <c r="L1108" s="178"/>
      <c r="M1108" s="177"/>
      <c r="N1108" s="182"/>
      <c r="O1108" s="182"/>
      <c r="P1108" s="182"/>
      <c r="Q1108" s="192"/>
    </row>
    <row r="1109" spans="4:17" ht="18" customHeight="1" x14ac:dyDescent="0.25">
      <c r="D1109">
        <f t="shared" si="17"/>
        <v>0</v>
      </c>
      <c r="E1109" s="191"/>
      <c r="F1109" s="191"/>
      <c r="G1109" s="176"/>
      <c r="H1109" s="177"/>
      <c r="I1109" s="176"/>
      <c r="J1109" s="176"/>
      <c r="K1109" s="177"/>
      <c r="L1109" s="178"/>
      <c r="M1109" s="177"/>
      <c r="N1109" s="182"/>
      <c r="O1109" s="182"/>
      <c r="P1109" s="182"/>
      <c r="Q1109" s="192"/>
    </row>
    <row r="1110" spans="4:17" ht="18" customHeight="1" x14ac:dyDescent="0.25">
      <c r="D1110">
        <f t="shared" si="17"/>
        <v>0</v>
      </c>
      <c r="E1110" s="191"/>
      <c r="F1110" s="191"/>
      <c r="G1110" s="176"/>
      <c r="H1110" s="177"/>
      <c r="I1110" s="176"/>
      <c r="J1110" s="176"/>
      <c r="K1110" s="177"/>
      <c r="L1110" s="178"/>
      <c r="M1110" s="177"/>
      <c r="N1110" s="182"/>
      <c r="O1110" s="182"/>
      <c r="P1110" s="182"/>
      <c r="Q1110" s="192"/>
    </row>
    <row r="1111" spans="4:17" ht="18" customHeight="1" x14ac:dyDescent="0.25">
      <c r="D1111">
        <f t="shared" si="17"/>
        <v>0</v>
      </c>
      <c r="E1111" s="191"/>
      <c r="F1111" s="191"/>
      <c r="G1111" s="176"/>
      <c r="H1111" s="177"/>
      <c r="I1111" s="176"/>
      <c r="J1111" s="176"/>
      <c r="K1111" s="177"/>
      <c r="L1111" s="178"/>
      <c r="M1111" s="177"/>
      <c r="N1111" s="182"/>
      <c r="O1111" s="182"/>
      <c r="P1111" s="182"/>
      <c r="Q1111" s="192"/>
    </row>
    <row r="1112" spans="4:17" ht="18" customHeight="1" x14ac:dyDescent="0.25">
      <c r="D1112">
        <f t="shared" si="17"/>
        <v>0</v>
      </c>
      <c r="E1112" s="191"/>
      <c r="F1112" s="191"/>
      <c r="G1112" s="176"/>
      <c r="H1112" s="177"/>
      <c r="I1112" s="176"/>
      <c r="J1112" s="176"/>
      <c r="K1112" s="177"/>
      <c r="L1112" s="178"/>
      <c r="M1112" s="177"/>
      <c r="N1112" s="182"/>
      <c r="O1112" s="182"/>
      <c r="P1112" s="182"/>
      <c r="Q1112" s="192"/>
    </row>
    <row r="1113" spans="4:17" ht="18" customHeight="1" x14ac:dyDescent="0.25">
      <c r="D1113">
        <f t="shared" si="17"/>
        <v>0</v>
      </c>
      <c r="E1113" s="191"/>
      <c r="F1113" s="191"/>
      <c r="G1113" s="176"/>
      <c r="H1113" s="177"/>
      <c r="I1113" s="176"/>
      <c r="J1113" s="176"/>
      <c r="K1113" s="177"/>
      <c r="L1113" s="178"/>
      <c r="M1113" s="177"/>
      <c r="N1113" s="182"/>
      <c r="O1113" s="182"/>
      <c r="P1113" s="182"/>
      <c r="Q1113" s="192"/>
    </row>
    <row r="1114" spans="4:17" ht="18" customHeight="1" x14ac:dyDescent="0.25">
      <c r="D1114">
        <f t="shared" si="17"/>
        <v>0</v>
      </c>
      <c r="E1114" s="191"/>
      <c r="F1114" s="191"/>
      <c r="G1114" s="176"/>
      <c r="H1114" s="177"/>
      <c r="I1114" s="176"/>
      <c r="J1114" s="176"/>
      <c r="K1114" s="177"/>
      <c r="L1114" s="178"/>
      <c r="M1114" s="177"/>
      <c r="N1114" s="182"/>
      <c r="O1114" s="182"/>
      <c r="P1114" s="182"/>
      <c r="Q1114" s="192"/>
    </row>
    <row r="1115" spans="4:17" ht="18" customHeight="1" x14ac:dyDescent="0.25">
      <c r="D1115">
        <f t="shared" si="17"/>
        <v>0</v>
      </c>
      <c r="E1115" s="191"/>
      <c r="F1115" s="191"/>
      <c r="G1115" s="176"/>
      <c r="H1115" s="177"/>
      <c r="I1115" s="176"/>
      <c r="J1115" s="176"/>
      <c r="K1115" s="177"/>
      <c r="L1115" s="178"/>
      <c r="M1115" s="177"/>
      <c r="N1115" s="182"/>
      <c r="O1115" s="182"/>
      <c r="P1115" s="182"/>
      <c r="Q1115" s="192"/>
    </row>
    <row r="1116" spans="4:17" ht="18" customHeight="1" x14ac:dyDescent="0.25">
      <c r="D1116">
        <f t="shared" si="17"/>
        <v>0</v>
      </c>
      <c r="E1116" s="191"/>
      <c r="F1116" s="191"/>
      <c r="G1116" s="176"/>
      <c r="H1116" s="177"/>
      <c r="I1116" s="176"/>
      <c r="J1116" s="176"/>
      <c r="K1116" s="177"/>
      <c r="L1116" s="178"/>
      <c r="M1116" s="177"/>
      <c r="N1116" s="182"/>
      <c r="O1116" s="182"/>
      <c r="P1116" s="182"/>
      <c r="Q1116" s="192"/>
    </row>
    <row r="1117" spans="4:17" ht="18" customHeight="1" x14ac:dyDescent="0.25">
      <c r="D1117">
        <f t="shared" si="17"/>
        <v>0</v>
      </c>
      <c r="E1117" s="191"/>
      <c r="F1117" s="191"/>
      <c r="G1117" s="176"/>
      <c r="H1117" s="177"/>
      <c r="I1117" s="176"/>
      <c r="J1117" s="176"/>
      <c r="K1117" s="177"/>
      <c r="L1117" s="178"/>
      <c r="M1117" s="177"/>
      <c r="N1117" s="182"/>
      <c r="O1117" s="182"/>
      <c r="P1117" s="182"/>
      <c r="Q1117" s="192"/>
    </row>
    <row r="1118" spans="4:17" ht="18" customHeight="1" x14ac:dyDescent="0.25">
      <c r="D1118">
        <f t="shared" si="17"/>
        <v>0</v>
      </c>
      <c r="E1118" s="191"/>
      <c r="F1118" s="191"/>
      <c r="G1118" s="176"/>
      <c r="H1118" s="177"/>
      <c r="I1118" s="176"/>
      <c r="J1118" s="176"/>
      <c r="K1118" s="177"/>
      <c r="L1118" s="178"/>
      <c r="M1118" s="177"/>
      <c r="N1118" s="182"/>
      <c r="O1118" s="182"/>
      <c r="P1118" s="182"/>
      <c r="Q1118" s="192"/>
    </row>
    <row r="1119" spans="4:17" ht="18" customHeight="1" x14ac:dyDescent="0.25">
      <c r="D1119">
        <f t="shared" si="17"/>
        <v>0</v>
      </c>
      <c r="E1119" s="191"/>
      <c r="F1119" s="191"/>
      <c r="G1119" s="176"/>
      <c r="H1119" s="177"/>
      <c r="I1119" s="176"/>
      <c r="J1119" s="176"/>
      <c r="K1119" s="177"/>
      <c r="L1119" s="178"/>
      <c r="M1119" s="177"/>
      <c r="N1119" s="182"/>
      <c r="O1119" s="182"/>
      <c r="P1119" s="182"/>
      <c r="Q1119" s="192"/>
    </row>
    <row r="1120" spans="4:17" ht="18" customHeight="1" x14ac:dyDescent="0.25">
      <c r="D1120">
        <f t="shared" si="17"/>
        <v>0</v>
      </c>
      <c r="E1120" s="191"/>
      <c r="F1120" s="191"/>
      <c r="G1120" s="176"/>
      <c r="H1120" s="177"/>
      <c r="I1120" s="176"/>
      <c r="J1120" s="176"/>
      <c r="K1120" s="177"/>
      <c r="L1120" s="178"/>
      <c r="M1120" s="177"/>
      <c r="N1120" s="182"/>
      <c r="O1120" s="182"/>
      <c r="P1120" s="182"/>
      <c r="Q1120" s="192"/>
    </row>
    <row r="1121" spans="4:17" ht="18" customHeight="1" x14ac:dyDescent="0.25">
      <c r="D1121">
        <f t="shared" si="17"/>
        <v>0</v>
      </c>
      <c r="E1121" s="191"/>
      <c r="F1121" s="191"/>
      <c r="G1121" s="176"/>
      <c r="H1121" s="177"/>
      <c r="I1121" s="176"/>
      <c r="J1121" s="176"/>
      <c r="K1121" s="177"/>
      <c r="L1121" s="178"/>
      <c r="M1121" s="177"/>
      <c r="N1121" s="182"/>
      <c r="O1121" s="182"/>
      <c r="P1121" s="182"/>
      <c r="Q1121" s="192"/>
    </row>
    <row r="1122" spans="4:17" ht="18" customHeight="1" x14ac:dyDescent="0.25">
      <c r="D1122">
        <f t="shared" si="17"/>
        <v>0</v>
      </c>
      <c r="E1122" s="191"/>
      <c r="F1122" s="191"/>
      <c r="G1122" s="176"/>
      <c r="H1122" s="177"/>
      <c r="I1122" s="176"/>
      <c r="J1122" s="176"/>
      <c r="K1122" s="177"/>
      <c r="L1122" s="178"/>
      <c r="M1122" s="177"/>
      <c r="N1122" s="182"/>
      <c r="O1122" s="182"/>
      <c r="P1122" s="182"/>
      <c r="Q1122" s="192"/>
    </row>
    <row r="1123" spans="4:17" ht="18" customHeight="1" x14ac:dyDescent="0.25">
      <c r="D1123">
        <f t="shared" si="17"/>
        <v>0</v>
      </c>
      <c r="E1123" s="191"/>
      <c r="F1123" s="191"/>
      <c r="G1123" s="176"/>
      <c r="H1123" s="177"/>
      <c r="I1123" s="176"/>
      <c r="J1123" s="176"/>
      <c r="K1123" s="177"/>
      <c r="L1123" s="178"/>
      <c r="M1123" s="177"/>
      <c r="N1123" s="182"/>
      <c r="O1123" s="182"/>
      <c r="P1123" s="182"/>
      <c r="Q1123" s="192"/>
    </row>
    <row r="1124" spans="4:17" ht="18" customHeight="1" x14ac:dyDescent="0.25">
      <c r="D1124">
        <f t="shared" si="17"/>
        <v>0</v>
      </c>
      <c r="E1124" s="191"/>
      <c r="F1124" s="191"/>
      <c r="G1124" s="176"/>
      <c r="H1124" s="177"/>
      <c r="I1124" s="176"/>
      <c r="J1124" s="176"/>
      <c r="K1124" s="177"/>
      <c r="L1124" s="178"/>
      <c r="M1124" s="177"/>
      <c r="N1124" s="182"/>
      <c r="O1124" s="182"/>
      <c r="P1124" s="182"/>
      <c r="Q1124" s="192"/>
    </row>
    <row r="1125" spans="4:17" ht="18" customHeight="1" x14ac:dyDescent="0.25">
      <c r="D1125">
        <f t="shared" si="17"/>
        <v>0</v>
      </c>
      <c r="E1125" s="191"/>
      <c r="F1125" s="191"/>
      <c r="G1125" s="176"/>
      <c r="H1125" s="177"/>
      <c r="I1125" s="176"/>
      <c r="J1125" s="176"/>
      <c r="K1125" s="177"/>
      <c r="L1125" s="178"/>
      <c r="M1125" s="177"/>
      <c r="N1125" s="182"/>
      <c r="O1125" s="182"/>
      <c r="P1125" s="182"/>
      <c r="Q1125" s="192"/>
    </row>
    <row r="1126" spans="4:17" ht="18" customHeight="1" x14ac:dyDescent="0.25">
      <c r="D1126">
        <f t="shared" si="17"/>
        <v>0</v>
      </c>
      <c r="E1126" s="191"/>
      <c r="F1126" s="191"/>
      <c r="G1126" s="176"/>
      <c r="H1126" s="177"/>
      <c r="I1126" s="176"/>
      <c r="J1126" s="176"/>
      <c r="K1126" s="177"/>
      <c r="L1126" s="178"/>
      <c r="M1126" s="177"/>
      <c r="N1126" s="182"/>
      <c r="O1126" s="182"/>
      <c r="P1126" s="182"/>
      <c r="Q1126" s="192"/>
    </row>
    <row r="1127" spans="4:17" ht="18" customHeight="1" x14ac:dyDescent="0.25">
      <c r="D1127">
        <f t="shared" si="17"/>
        <v>0</v>
      </c>
      <c r="E1127" s="191"/>
      <c r="F1127" s="191"/>
      <c r="G1127" s="176"/>
      <c r="H1127" s="177"/>
      <c r="I1127" s="176"/>
      <c r="J1127" s="176"/>
      <c r="K1127" s="177"/>
      <c r="L1127" s="178"/>
      <c r="M1127" s="177"/>
      <c r="N1127" s="182"/>
      <c r="O1127" s="182"/>
      <c r="P1127" s="182"/>
      <c r="Q1127" s="192"/>
    </row>
    <row r="1128" spans="4:17" ht="18" customHeight="1" x14ac:dyDescent="0.25">
      <c r="D1128">
        <f t="shared" si="17"/>
        <v>0</v>
      </c>
      <c r="E1128" s="191"/>
      <c r="F1128" s="191"/>
      <c r="G1128" s="176"/>
      <c r="H1128" s="177"/>
      <c r="I1128" s="176"/>
      <c r="J1128" s="176"/>
      <c r="K1128" s="177"/>
      <c r="L1128" s="178"/>
      <c r="M1128" s="177"/>
      <c r="N1128" s="182"/>
      <c r="O1128" s="182"/>
      <c r="P1128" s="182"/>
      <c r="Q1128" s="192"/>
    </row>
    <row r="1129" spans="4:17" ht="18" customHeight="1" x14ac:dyDescent="0.25">
      <c r="D1129">
        <f t="shared" si="17"/>
        <v>0</v>
      </c>
      <c r="E1129" s="191"/>
      <c r="F1129" s="191"/>
      <c r="G1129" s="176"/>
      <c r="H1129" s="177"/>
      <c r="I1129" s="176"/>
      <c r="J1129" s="176"/>
      <c r="K1129" s="177"/>
      <c r="L1129" s="178"/>
      <c r="M1129" s="177"/>
      <c r="N1129" s="182"/>
      <c r="O1129" s="182"/>
      <c r="P1129" s="182"/>
      <c r="Q1129" s="192"/>
    </row>
    <row r="1130" spans="4:17" ht="18" customHeight="1" x14ac:dyDescent="0.25">
      <c r="D1130">
        <f t="shared" si="17"/>
        <v>0</v>
      </c>
      <c r="E1130" s="191"/>
      <c r="F1130" s="191"/>
      <c r="G1130" s="176"/>
      <c r="H1130" s="177"/>
      <c r="I1130" s="176"/>
      <c r="J1130" s="176"/>
      <c r="K1130" s="177"/>
      <c r="L1130" s="178"/>
      <c r="M1130" s="177"/>
      <c r="N1130" s="182"/>
      <c r="O1130" s="182"/>
      <c r="P1130" s="182"/>
      <c r="Q1130" s="192"/>
    </row>
    <row r="1131" spans="4:17" ht="18" customHeight="1" x14ac:dyDescent="0.25">
      <c r="D1131">
        <f t="shared" si="17"/>
        <v>0</v>
      </c>
      <c r="E1131" s="191"/>
      <c r="F1131" s="191"/>
      <c r="G1131" s="176"/>
      <c r="H1131" s="177"/>
      <c r="I1131" s="176"/>
      <c r="J1131" s="176"/>
      <c r="K1131" s="177"/>
      <c r="L1131" s="178"/>
      <c r="M1131" s="177"/>
      <c r="N1131" s="182"/>
      <c r="O1131" s="182"/>
      <c r="P1131" s="182"/>
      <c r="Q1131" s="192"/>
    </row>
    <row r="1132" spans="4:17" ht="18" customHeight="1" x14ac:dyDescent="0.25">
      <c r="D1132">
        <f t="shared" si="17"/>
        <v>0</v>
      </c>
      <c r="E1132" s="191"/>
      <c r="F1132" s="191"/>
      <c r="G1132" s="176"/>
      <c r="H1132" s="177"/>
      <c r="I1132" s="176"/>
      <c r="J1132" s="176"/>
      <c r="K1132" s="177"/>
      <c r="L1132" s="178"/>
      <c r="M1132" s="177"/>
      <c r="N1132" s="182"/>
      <c r="O1132" s="182"/>
      <c r="P1132" s="182"/>
      <c r="Q1132" s="192"/>
    </row>
    <row r="1133" spans="4:17" ht="18" customHeight="1" x14ac:dyDescent="0.25">
      <c r="D1133">
        <f t="shared" si="17"/>
        <v>0</v>
      </c>
      <c r="E1133" s="191"/>
      <c r="F1133" s="191"/>
      <c r="G1133" s="176"/>
      <c r="H1133" s="177"/>
      <c r="I1133" s="176"/>
      <c r="J1133" s="176"/>
      <c r="K1133" s="177"/>
      <c r="L1133" s="178"/>
      <c r="M1133" s="177"/>
      <c r="N1133" s="182"/>
      <c r="O1133" s="182"/>
      <c r="P1133" s="182"/>
      <c r="Q1133" s="192"/>
    </row>
    <row r="1134" spans="4:17" ht="18" customHeight="1" x14ac:dyDescent="0.25">
      <c r="D1134">
        <f t="shared" si="17"/>
        <v>0</v>
      </c>
      <c r="E1134" s="191"/>
      <c r="F1134" s="191"/>
      <c r="G1134" s="176"/>
      <c r="H1134" s="177"/>
      <c r="I1134" s="176"/>
      <c r="J1134" s="176"/>
      <c r="K1134" s="177"/>
      <c r="L1134" s="178"/>
      <c r="M1134" s="177"/>
      <c r="N1134" s="182"/>
      <c r="O1134" s="182"/>
      <c r="P1134" s="182"/>
      <c r="Q1134" s="192"/>
    </row>
    <row r="1135" spans="4:17" ht="18" customHeight="1" x14ac:dyDescent="0.25">
      <c r="D1135">
        <f t="shared" si="17"/>
        <v>0</v>
      </c>
      <c r="E1135" s="191"/>
      <c r="F1135" s="191"/>
      <c r="G1135" s="176"/>
      <c r="H1135" s="177"/>
      <c r="I1135" s="176"/>
      <c r="J1135" s="176"/>
      <c r="K1135" s="177"/>
      <c r="L1135" s="178"/>
      <c r="M1135" s="177"/>
      <c r="N1135" s="182"/>
      <c r="O1135" s="182"/>
      <c r="P1135" s="182"/>
      <c r="Q1135" s="192"/>
    </row>
    <row r="1136" spans="4:17" ht="18" customHeight="1" x14ac:dyDescent="0.25">
      <c r="D1136">
        <f t="shared" si="17"/>
        <v>0</v>
      </c>
      <c r="E1136" s="191"/>
      <c r="F1136" s="191"/>
      <c r="G1136" s="176"/>
      <c r="H1136" s="177"/>
      <c r="I1136" s="176"/>
      <c r="J1136" s="176"/>
      <c r="K1136" s="177"/>
      <c r="L1136" s="178"/>
      <c r="M1136" s="177"/>
      <c r="N1136" s="182"/>
      <c r="O1136" s="182"/>
      <c r="P1136" s="182"/>
      <c r="Q1136" s="192"/>
    </row>
    <row r="1137" spans="4:17" ht="18" customHeight="1" x14ac:dyDescent="0.25">
      <c r="D1137">
        <f t="shared" si="17"/>
        <v>0</v>
      </c>
      <c r="E1137" s="191"/>
      <c r="F1137" s="191"/>
      <c r="G1137" s="176"/>
      <c r="H1137" s="177"/>
      <c r="I1137" s="176"/>
      <c r="J1137" s="176"/>
      <c r="K1137" s="177"/>
      <c r="L1137" s="178"/>
      <c r="M1137" s="177"/>
      <c r="N1137" s="182"/>
      <c r="O1137" s="182"/>
      <c r="P1137" s="182"/>
      <c r="Q1137" s="192"/>
    </row>
    <row r="1138" spans="4:17" ht="18" customHeight="1" x14ac:dyDescent="0.25">
      <c r="D1138">
        <f t="shared" si="17"/>
        <v>0</v>
      </c>
      <c r="E1138" s="191"/>
      <c r="F1138" s="191"/>
      <c r="G1138" s="176"/>
      <c r="H1138" s="177"/>
      <c r="I1138" s="176"/>
      <c r="J1138" s="176"/>
      <c r="K1138" s="177"/>
      <c r="L1138" s="178"/>
      <c r="M1138" s="177"/>
      <c r="N1138" s="182"/>
      <c r="O1138" s="182"/>
      <c r="P1138" s="182"/>
      <c r="Q1138" s="192"/>
    </row>
    <row r="1139" spans="4:17" ht="18" customHeight="1" x14ac:dyDescent="0.25">
      <c r="D1139">
        <f t="shared" si="17"/>
        <v>0</v>
      </c>
      <c r="E1139" s="191"/>
      <c r="F1139" s="191"/>
      <c r="G1139" s="176"/>
      <c r="H1139" s="177"/>
      <c r="I1139" s="176"/>
      <c r="J1139" s="176"/>
      <c r="K1139" s="177"/>
      <c r="L1139" s="178"/>
      <c r="M1139" s="177"/>
      <c r="N1139" s="182"/>
      <c r="O1139" s="182"/>
      <c r="P1139" s="182"/>
      <c r="Q1139" s="192"/>
    </row>
    <row r="1140" spans="4:17" ht="18" customHeight="1" x14ac:dyDescent="0.25">
      <c r="D1140">
        <f t="shared" si="17"/>
        <v>0</v>
      </c>
      <c r="E1140" s="191"/>
      <c r="F1140" s="191"/>
      <c r="G1140" s="176"/>
      <c r="H1140" s="177"/>
      <c r="I1140" s="176"/>
      <c r="J1140" s="176"/>
      <c r="K1140" s="177"/>
      <c r="L1140" s="178"/>
      <c r="M1140" s="177"/>
      <c r="N1140" s="182"/>
      <c r="O1140" s="182"/>
      <c r="P1140" s="182"/>
      <c r="Q1140" s="192"/>
    </row>
    <row r="1141" spans="4:17" ht="18" customHeight="1" x14ac:dyDescent="0.25">
      <c r="D1141">
        <f t="shared" si="17"/>
        <v>0</v>
      </c>
      <c r="E1141" s="191"/>
      <c r="F1141" s="191"/>
      <c r="G1141" s="176"/>
      <c r="H1141" s="177"/>
      <c r="I1141" s="176"/>
      <c r="J1141" s="176"/>
      <c r="K1141" s="177"/>
      <c r="L1141" s="178"/>
      <c r="M1141" s="177"/>
      <c r="N1141" s="182"/>
      <c r="O1141" s="182"/>
      <c r="P1141" s="182"/>
      <c r="Q1141" s="192"/>
    </row>
    <row r="1142" spans="4:17" ht="18" customHeight="1" x14ac:dyDescent="0.25">
      <c r="D1142">
        <f t="shared" si="17"/>
        <v>0</v>
      </c>
      <c r="E1142" s="191"/>
      <c r="F1142" s="191"/>
      <c r="G1142" s="176"/>
      <c r="H1142" s="177"/>
      <c r="I1142" s="176"/>
      <c r="J1142" s="176"/>
      <c r="K1142" s="177"/>
      <c r="L1142" s="178"/>
      <c r="M1142" s="177"/>
      <c r="N1142" s="182"/>
      <c r="O1142" s="182"/>
      <c r="P1142" s="182"/>
      <c r="Q1142" s="192"/>
    </row>
    <row r="1143" spans="4:17" ht="18" customHeight="1" x14ac:dyDescent="0.25">
      <c r="D1143">
        <f t="shared" si="17"/>
        <v>0</v>
      </c>
      <c r="E1143" s="191"/>
      <c r="F1143" s="191"/>
      <c r="G1143" s="176"/>
      <c r="H1143" s="177"/>
      <c r="I1143" s="176"/>
      <c r="J1143" s="176"/>
      <c r="K1143" s="177"/>
      <c r="L1143" s="178"/>
      <c r="M1143" s="177"/>
      <c r="N1143" s="182"/>
      <c r="O1143" s="182"/>
      <c r="P1143" s="182"/>
      <c r="Q1143" s="192"/>
    </row>
    <row r="1144" spans="4:17" ht="18" customHeight="1" x14ac:dyDescent="0.25">
      <c r="D1144">
        <f t="shared" si="17"/>
        <v>0</v>
      </c>
      <c r="E1144" s="191"/>
      <c r="F1144" s="191"/>
      <c r="G1144" s="176"/>
      <c r="H1144" s="177"/>
      <c r="I1144" s="176"/>
      <c r="J1144" s="176"/>
      <c r="K1144" s="177"/>
      <c r="L1144" s="178"/>
      <c r="M1144" s="177"/>
      <c r="N1144" s="182"/>
      <c r="O1144" s="182"/>
      <c r="P1144" s="182"/>
      <c r="Q1144" s="192"/>
    </row>
    <row r="1145" spans="4:17" ht="18" customHeight="1" x14ac:dyDescent="0.25">
      <c r="D1145">
        <f t="shared" si="17"/>
        <v>0</v>
      </c>
      <c r="E1145" s="191"/>
      <c r="F1145" s="191"/>
      <c r="G1145" s="176"/>
      <c r="H1145" s="177"/>
      <c r="I1145" s="176"/>
      <c r="J1145" s="176"/>
      <c r="K1145" s="177"/>
      <c r="L1145" s="178"/>
      <c r="M1145" s="177"/>
      <c r="N1145" s="182"/>
      <c r="O1145" s="182"/>
      <c r="P1145" s="182"/>
      <c r="Q1145" s="192"/>
    </row>
    <row r="1146" spans="4:17" ht="18" customHeight="1" x14ac:dyDescent="0.25">
      <c r="D1146">
        <f t="shared" si="17"/>
        <v>0</v>
      </c>
      <c r="E1146" s="191"/>
      <c r="F1146" s="191"/>
      <c r="G1146" s="176"/>
      <c r="H1146" s="177"/>
      <c r="I1146" s="176"/>
      <c r="J1146" s="176"/>
      <c r="K1146" s="177"/>
      <c r="L1146" s="178"/>
      <c r="M1146" s="177"/>
      <c r="N1146" s="182"/>
      <c r="O1146" s="182"/>
      <c r="P1146" s="182"/>
      <c r="Q1146" s="192"/>
    </row>
    <row r="1147" spans="4:17" ht="18" customHeight="1" x14ac:dyDescent="0.25">
      <c r="D1147">
        <f t="shared" si="17"/>
        <v>0</v>
      </c>
      <c r="E1147" s="191"/>
      <c r="F1147" s="191"/>
      <c r="G1147" s="176"/>
      <c r="H1147" s="177"/>
      <c r="I1147" s="176"/>
      <c r="J1147" s="176"/>
      <c r="K1147" s="177"/>
      <c r="L1147" s="178"/>
      <c r="M1147" s="177"/>
      <c r="N1147" s="182"/>
      <c r="O1147" s="182"/>
      <c r="P1147" s="182"/>
      <c r="Q1147" s="192"/>
    </row>
    <row r="1148" spans="4:17" ht="18" customHeight="1" x14ac:dyDescent="0.25">
      <c r="D1148">
        <f t="shared" si="17"/>
        <v>0</v>
      </c>
      <c r="E1148" s="191"/>
      <c r="F1148" s="191"/>
      <c r="G1148" s="176"/>
      <c r="H1148" s="177"/>
      <c r="I1148" s="176"/>
      <c r="J1148" s="176"/>
      <c r="K1148" s="177"/>
      <c r="L1148" s="178"/>
      <c r="M1148" s="177"/>
      <c r="N1148" s="182"/>
      <c r="O1148" s="182"/>
      <c r="P1148" s="182"/>
      <c r="Q1148" s="192"/>
    </row>
    <row r="1149" spans="4:17" ht="18" customHeight="1" x14ac:dyDescent="0.25">
      <c r="D1149">
        <f t="shared" si="17"/>
        <v>0</v>
      </c>
      <c r="E1149" s="191"/>
      <c r="F1149" s="191"/>
      <c r="G1149" s="176"/>
      <c r="H1149" s="177"/>
      <c r="I1149" s="176"/>
      <c r="J1149" s="176"/>
      <c r="K1149" s="177"/>
      <c r="L1149" s="178"/>
      <c r="M1149" s="177"/>
      <c r="N1149" s="182"/>
      <c r="O1149" s="182"/>
      <c r="P1149" s="182"/>
      <c r="Q1149" s="192"/>
    </row>
    <row r="1150" spans="4:17" ht="18" customHeight="1" x14ac:dyDescent="0.25">
      <c r="D1150">
        <f t="shared" si="17"/>
        <v>0</v>
      </c>
      <c r="E1150" s="191"/>
      <c r="F1150" s="191"/>
      <c r="G1150" s="176"/>
      <c r="H1150" s="177"/>
      <c r="I1150" s="176"/>
      <c r="J1150" s="176"/>
      <c r="K1150" s="177"/>
      <c r="L1150" s="178"/>
      <c r="M1150" s="177"/>
      <c r="N1150" s="182"/>
      <c r="O1150" s="182"/>
      <c r="P1150" s="182"/>
      <c r="Q1150" s="192"/>
    </row>
    <row r="1151" spans="4:17" ht="18" customHeight="1" x14ac:dyDescent="0.25">
      <c r="D1151">
        <f t="shared" si="17"/>
        <v>0</v>
      </c>
      <c r="E1151" s="191"/>
      <c r="F1151" s="191"/>
      <c r="G1151" s="176"/>
      <c r="H1151" s="177"/>
      <c r="I1151" s="176"/>
      <c r="J1151" s="176"/>
      <c r="K1151" s="177"/>
      <c r="L1151" s="178"/>
      <c r="M1151" s="177"/>
      <c r="N1151" s="182"/>
      <c r="O1151" s="182"/>
      <c r="P1151" s="182"/>
      <c r="Q1151" s="192"/>
    </row>
    <row r="1152" spans="4:17" ht="18" customHeight="1" x14ac:dyDescent="0.25">
      <c r="D1152">
        <f t="shared" si="17"/>
        <v>0</v>
      </c>
      <c r="E1152" s="191"/>
      <c r="F1152" s="191"/>
      <c r="G1152" s="176"/>
      <c r="H1152" s="177"/>
      <c r="I1152" s="176"/>
      <c r="J1152" s="176"/>
      <c r="K1152" s="177"/>
      <c r="L1152" s="178"/>
      <c r="M1152" s="177"/>
      <c r="N1152" s="182"/>
      <c r="O1152" s="182"/>
      <c r="P1152" s="182"/>
      <c r="Q1152" s="192"/>
    </row>
    <row r="1153" spans="4:17" ht="18" customHeight="1" x14ac:dyDescent="0.25">
      <c r="D1153">
        <f t="shared" si="17"/>
        <v>0</v>
      </c>
      <c r="E1153" s="191"/>
      <c r="F1153" s="191"/>
      <c r="G1153" s="176"/>
      <c r="H1153" s="177"/>
      <c r="I1153" s="176"/>
      <c r="J1153" s="176"/>
      <c r="K1153" s="177"/>
      <c r="L1153" s="178"/>
      <c r="M1153" s="177"/>
      <c r="N1153" s="182"/>
      <c r="O1153" s="182"/>
      <c r="P1153" s="182"/>
      <c r="Q1153" s="192"/>
    </row>
    <row r="1154" spans="4:17" ht="18" customHeight="1" x14ac:dyDescent="0.25">
      <c r="D1154">
        <f t="shared" si="17"/>
        <v>0</v>
      </c>
      <c r="E1154" s="191"/>
      <c r="F1154" s="191"/>
      <c r="G1154" s="176"/>
      <c r="H1154" s="177"/>
      <c r="I1154" s="176"/>
      <c r="J1154" s="176"/>
      <c r="K1154" s="177"/>
      <c r="L1154" s="178"/>
      <c r="M1154" s="177"/>
      <c r="N1154" s="182"/>
      <c r="O1154" s="182"/>
      <c r="P1154" s="182"/>
      <c r="Q1154" s="192"/>
    </row>
    <row r="1155" spans="4:17" ht="18" customHeight="1" x14ac:dyDescent="0.25">
      <c r="D1155">
        <f t="shared" si="17"/>
        <v>0</v>
      </c>
      <c r="E1155" s="191"/>
      <c r="F1155" s="191"/>
      <c r="G1155" s="176"/>
      <c r="H1155" s="177"/>
      <c r="I1155" s="176"/>
      <c r="J1155" s="176"/>
      <c r="K1155" s="177"/>
      <c r="L1155" s="178"/>
      <c r="M1155" s="177"/>
      <c r="N1155" s="182"/>
      <c r="O1155" s="182"/>
      <c r="P1155" s="182"/>
      <c r="Q1155" s="192"/>
    </row>
    <row r="1156" spans="4:17" ht="18" customHeight="1" x14ac:dyDescent="0.25">
      <c r="D1156">
        <f t="shared" si="17"/>
        <v>0</v>
      </c>
      <c r="E1156" s="191"/>
      <c r="F1156" s="191"/>
      <c r="G1156" s="176"/>
      <c r="H1156" s="177"/>
      <c r="I1156" s="176"/>
      <c r="J1156" s="176"/>
      <c r="K1156" s="177"/>
      <c r="L1156" s="178"/>
      <c r="M1156" s="177"/>
      <c r="N1156" s="182"/>
      <c r="O1156" s="182"/>
      <c r="P1156" s="182"/>
      <c r="Q1156" s="192"/>
    </row>
    <row r="1157" spans="4:17" ht="18" customHeight="1" x14ac:dyDescent="0.25">
      <c r="D1157">
        <f t="shared" si="17"/>
        <v>0</v>
      </c>
      <c r="E1157" s="191"/>
      <c r="F1157" s="191"/>
      <c r="G1157" s="176"/>
      <c r="H1157" s="177"/>
      <c r="I1157" s="176"/>
      <c r="J1157" s="176"/>
      <c r="K1157" s="177"/>
      <c r="L1157" s="178"/>
      <c r="M1157" s="177"/>
      <c r="N1157" s="182"/>
      <c r="O1157" s="182"/>
      <c r="P1157" s="182"/>
      <c r="Q1157" s="192"/>
    </row>
    <row r="1158" spans="4:17" ht="18" customHeight="1" x14ac:dyDescent="0.25">
      <c r="D1158">
        <f t="shared" ref="D1158:D1221" si="18">IF(E1158&gt;=1,(IF(LEN(I1158)&gt;=2,(IF(LEN(K1158)&gt;=1,(IF(M1158&gt;=18,1,0)),0)),0)),0)</f>
        <v>0</v>
      </c>
      <c r="E1158" s="191"/>
      <c r="F1158" s="191"/>
      <c r="G1158" s="176"/>
      <c r="H1158" s="177"/>
      <c r="I1158" s="176"/>
      <c r="J1158" s="176"/>
      <c r="K1158" s="177"/>
      <c r="L1158" s="178"/>
      <c r="M1158" s="177"/>
      <c r="N1158" s="182"/>
      <c r="O1158" s="182"/>
      <c r="P1158" s="182"/>
      <c r="Q1158" s="192"/>
    </row>
    <row r="1159" spans="4:17" ht="18" customHeight="1" x14ac:dyDescent="0.25">
      <c r="D1159">
        <f t="shared" si="18"/>
        <v>0</v>
      </c>
      <c r="E1159" s="191"/>
      <c r="F1159" s="191"/>
      <c r="G1159" s="176"/>
      <c r="H1159" s="177"/>
      <c r="I1159" s="176"/>
      <c r="J1159" s="176"/>
      <c r="K1159" s="177"/>
      <c r="L1159" s="178"/>
      <c r="M1159" s="177"/>
      <c r="N1159" s="182"/>
      <c r="O1159" s="182"/>
      <c r="P1159" s="182"/>
      <c r="Q1159" s="192"/>
    </row>
    <row r="1160" spans="4:17" ht="18" customHeight="1" x14ac:dyDescent="0.25">
      <c r="D1160">
        <f t="shared" si="18"/>
        <v>0</v>
      </c>
      <c r="E1160" s="191"/>
      <c r="F1160" s="191"/>
      <c r="G1160" s="176"/>
      <c r="H1160" s="177"/>
      <c r="I1160" s="176"/>
      <c r="J1160" s="176"/>
      <c r="K1160" s="177"/>
      <c r="L1160" s="178"/>
      <c r="M1160" s="177"/>
      <c r="N1160" s="182"/>
      <c r="O1160" s="182"/>
      <c r="P1160" s="182"/>
      <c r="Q1160" s="192"/>
    </row>
    <row r="1161" spans="4:17" ht="18" customHeight="1" x14ac:dyDescent="0.25">
      <c r="D1161">
        <f t="shared" si="18"/>
        <v>0</v>
      </c>
      <c r="E1161" s="191"/>
      <c r="F1161" s="191"/>
      <c r="G1161" s="176"/>
      <c r="H1161" s="177"/>
      <c r="I1161" s="176"/>
      <c r="J1161" s="176"/>
      <c r="K1161" s="177"/>
      <c r="L1161" s="178"/>
      <c r="M1161" s="177"/>
      <c r="N1161" s="182"/>
      <c r="O1161" s="182"/>
      <c r="P1161" s="182"/>
      <c r="Q1161" s="192"/>
    </row>
    <row r="1162" spans="4:17" ht="18" customHeight="1" x14ac:dyDescent="0.25">
      <c r="D1162">
        <f t="shared" si="18"/>
        <v>0</v>
      </c>
      <c r="E1162" s="191"/>
      <c r="F1162" s="191"/>
      <c r="G1162" s="176"/>
      <c r="H1162" s="177"/>
      <c r="I1162" s="176"/>
      <c r="J1162" s="176"/>
      <c r="K1162" s="177"/>
      <c r="L1162" s="178"/>
      <c r="M1162" s="177"/>
      <c r="N1162" s="182"/>
      <c r="O1162" s="182"/>
      <c r="P1162" s="182"/>
      <c r="Q1162" s="192"/>
    </row>
    <row r="1163" spans="4:17" ht="18" customHeight="1" x14ac:dyDescent="0.25">
      <c r="D1163">
        <f t="shared" si="18"/>
        <v>0</v>
      </c>
      <c r="E1163" s="191"/>
      <c r="F1163" s="191"/>
      <c r="G1163" s="176"/>
      <c r="H1163" s="177"/>
      <c r="I1163" s="176"/>
      <c r="J1163" s="176"/>
      <c r="K1163" s="177"/>
      <c r="L1163" s="178"/>
      <c r="M1163" s="177"/>
      <c r="N1163" s="182"/>
      <c r="O1163" s="182"/>
      <c r="P1163" s="182"/>
      <c r="Q1163" s="192"/>
    </row>
    <row r="1164" spans="4:17" ht="18" customHeight="1" x14ac:dyDescent="0.25">
      <c r="D1164">
        <f t="shared" si="18"/>
        <v>0</v>
      </c>
      <c r="E1164" s="191"/>
      <c r="F1164" s="191"/>
      <c r="G1164" s="176"/>
      <c r="H1164" s="177"/>
      <c r="I1164" s="176"/>
      <c r="J1164" s="176"/>
      <c r="K1164" s="177"/>
      <c r="L1164" s="178"/>
      <c r="M1164" s="177"/>
      <c r="N1164" s="182"/>
      <c r="O1164" s="182"/>
      <c r="P1164" s="182"/>
      <c r="Q1164" s="192"/>
    </row>
    <row r="1165" spans="4:17" ht="18" customHeight="1" x14ac:dyDescent="0.25">
      <c r="D1165">
        <f t="shared" si="18"/>
        <v>0</v>
      </c>
      <c r="E1165" s="191"/>
      <c r="F1165" s="191"/>
      <c r="G1165" s="176"/>
      <c r="H1165" s="177"/>
      <c r="I1165" s="176"/>
      <c r="J1165" s="176"/>
      <c r="K1165" s="177"/>
      <c r="L1165" s="178"/>
      <c r="M1165" s="177"/>
      <c r="N1165" s="182"/>
      <c r="O1165" s="182"/>
      <c r="P1165" s="182"/>
      <c r="Q1165" s="192"/>
    </row>
    <row r="1166" spans="4:17" ht="18" customHeight="1" x14ac:dyDescent="0.25">
      <c r="D1166">
        <f t="shared" si="18"/>
        <v>0</v>
      </c>
      <c r="E1166" s="191"/>
      <c r="F1166" s="191"/>
      <c r="G1166" s="176"/>
      <c r="H1166" s="177"/>
      <c r="I1166" s="176"/>
      <c r="J1166" s="176"/>
      <c r="K1166" s="177"/>
      <c r="L1166" s="178"/>
      <c r="M1166" s="177"/>
      <c r="N1166" s="182"/>
      <c r="O1166" s="182"/>
      <c r="P1166" s="182"/>
      <c r="Q1166" s="192"/>
    </row>
    <row r="1167" spans="4:17" ht="18" customHeight="1" x14ac:dyDescent="0.25">
      <c r="D1167">
        <f t="shared" si="18"/>
        <v>0</v>
      </c>
      <c r="E1167" s="191"/>
      <c r="F1167" s="191"/>
      <c r="G1167" s="176"/>
      <c r="H1167" s="177"/>
      <c r="I1167" s="176"/>
      <c r="J1167" s="176"/>
      <c r="K1167" s="177"/>
      <c r="L1167" s="178"/>
      <c r="M1167" s="177"/>
      <c r="N1167" s="182"/>
      <c r="O1167" s="182"/>
      <c r="P1167" s="182"/>
      <c r="Q1167" s="192"/>
    </row>
    <row r="1168" spans="4:17" ht="18" customHeight="1" x14ac:dyDescent="0.25">
      <c r="D1168">
        <f t="shared" si="18"/>
        <v>0</v>
      </c>
      <c r="E1168" s="191"/>
      <c r="F1168" s="191"/>
      <c r="G1168" s="176"/>
      <c r="H1168" s="177"/>
      <c r="I1168" s="176"/>
      <c r="J1168" s="176"/>
      <c r="K1168" s="177"/>
      <c r="L1168" s="178"/>
      <c r="M1168" s="177"/>
      <c r="N1168" s="182"/>
      <c r="O1168" s="182"/>
      <c r="P1168" s="182"/>
      <c r="Q1168" s="192"/>
    </row>
    <row r="1169" spans="4:17" ht="18" customHeight="1" x14ac:dyDescent="0.25">
      <c r="D1169">
        <f t="shared" si="18"/>
        <v>0</v>
      </c>
      <c r="E1169" s="191"/>
      <c r="F1169" s="191"/>
      <c r="G1169" s="176"/>
      <c r="H1169" s="177"/>
      <c r="I1169" s="176"/>
      <c r="J1169" s="176"/>
      <c r="K1169" s="177"/>
      <c r="L1169" s="178"/>
      <c r="M1169" s="177"/>
      <c r="N1169" s="182"/>
      <c r="O1169" s="182"/>
      <c r="P1169" s="182"/>
      <c r="Q1169" s="192"/>
    </row>
    <row r="1170" spans="4:17" ht="18" customHeight="1" x14ac:dyDescent="0.25">
      <c r="D1170">
        <f t="shared" si="18"/>
        <v>0</v>
      </c>
      <c r="E1170" s="191"/>
      <c r="F1170" s="191"/>
      <c r="G1170" s="176"/>
      <c r="H1170" s="177"/>
      <c r="I1170" s="176"/>
      <c r="J1170" s="176"/>
      <c r="K1170" s="177"/>
      <c r="L1170" s="178"/>
      <c r="M1170" s="177"/>
      <c r="N1170" s="182"/>
      <c r="O1170" s="182"/>
      <c r="P1170" s="182"/>
      <c r="Q1170" s="192"/>
    </row>
    <row r="1171" spans="4:17" ht="18" customHeight="1" x14ac:dyDescent="0.25">
      <c r="D1171">
        <f t="shared" si="18"/>
        <v>0</v>
      </c>
      <c r="E1171" s="191"/>
      <c r="F1171" s="191"/>
      <c r="G1171" s="176"/>
      <c r="H1171" s="177"/>
      <c r="I1171" s="176"/>
      <c r="J1171" s="176"/>
      <c r="K1171" s="177"/>
      <c r="L1171" s="178"/>
      <c r="M1171" s="177"/>
      <c r="N1171" s="182"/>
      <c r="O1171" s="182"/>
      <c r="P1171" s="182"/>
      <c r="Q1171" s="192"/>
    </row>
    <row r="1172" spans="4:17" ht="18" customHeight="1" x14ac:dyDescent="0.25">
      <c r="D1172">
        <f t="shared" si="18"/>
        <v>0</v>
      </c>
      <c r="E1172" s="191"/>
      <c r="F1172" s="191"/>
      <c r="G1172" s="176"/>
      <c r="H1172" s="177"/>
      <c r="I1172" s="176"/>
      <c r="J1172" s="176"/>
      <c r="K1172" s="177"/>
      <c r="L1172" s="178"/>
      <c r="M1172" s="177"/>
      <c r="N1172" s="182"/>
      <c r="O1172" s="182"/>
      <c r="P1172" s="182"/>
      <c r="Q1172" s="192"/>
    </row>
    <row r="1173" spans="4:17" ht="18" customHeight="1" x14ac:dyDescent="0.25">
      <c r="D1173">
        <f t="shared" si="18"/>
        <v>0</v>
      </c>
      <c r="E1173" s="191"/>
      <c r="F1173" s="191"/>
      <c r="G1173" s="176"/>
      <c r="H1173" s="177"/>
      <c r="I1173" s="176"/>
      <c r="J1173" s="176"/>
      <c r="K1173" s="177"/>
      <c r="L1173" s="178"/>
      <c r="M1173" s="177"/>
      <c r="N1173" s="182"/>
      <c r="O1173" s="182"/>
      <c r="P1173" s="182"/>
      <c r="Q1173" s="192"/>
    </row>
    <row r="1174" spans="4:17" ht="18" customHeight="1" x14ac:dyDescent="0.25">
      <c r="D1174">
        <f t="shared" si="18"/>
        <v>0</v>
      </c>
      <c r="E1174" s="191"/>
      <c r="F1174" s="191"/>
      <c r="G1174" s="176"/>
      <c r="H1174" s="177"/>
      <c r="I1174" s="176"/>
      <c r="J1174" s="176"/>
      <c r="K1174" s="177"/>
      <c r="L1174" s="178"/>
      <c r="M1174" s="177"/>
      <c r="N1174" s="182"/>
      <c r="O1174" s="182"/>
      <c r="P1174" s="182"/>
      <c r="Q1174" s="192"/>
    </row>
    <row r="1175" spans="4:17" ht="18" customHeight="1" x14ac:dyDescent="0.25">
      <c r="D1175">
        <f t="shared" si="18"/>
        <v>0</v>
      </c>
      <c r="E1175" s="191"/>
      <c r="F1175" s="191"/>
      <c r="G1175" s="176"/>
      <c r="H1175" s="177"/>
      <c r="I1175" s="176"/>
      <c r="J1175" s="176"/>
      <c r="K1175" s="177"/>
      <c r="L1175" s="178"/>
      <c r="M1175" s="177"/>
      <c r="N1175" s="182"/>
      <c r="O1175" s="182"/>
      <c r="P1175" s="182"/>
      <c r="Q1175" s="192"/>
    </row>
    <row r="1176" spans="4:17" ht="18" customHeight="1" x14ac:dyDescent="0.25">
      <c r="D1176">
        <f t="shared" si="18"/>
        <v>0</v>
      </c>
      <c r="E1176" s="191"/>
      <c r="F1176" s="191"/>
      <c r="G1176" s="176"/>
      <c r="H1176" s="177"/>
      <c r="I1176" s="176"/>
      <c r="J1176" s="176"/>
      <c r="K1176" s="177"/>
      <c r="L1176" s="178"/>
      <c r="M1176" s="177"/>
      <c r="N1176" s="182"/>
      <c r="O1176" s="182"/>
      <c r="P1176" s="182"/>
      <c r="Q1176" s="192"/>
    </row>
    <row r="1177" spans="4:17" ht="18" customHeight="1" x14ac:dyDescent="0.25">
      <c r="D1177">
        <f t="shared" si="18"/>
        <v>0</v>
      </c>
      <c r="E1177" s="191"/>
      <c r="F1177" s="191"/>
      <c r="G1177" s="176"/>
      <c r="H1177" s="177"/>
      <c r="I1177" s="176"/>
      <c r="J1177" s="176"/>
      <c r="K1177" s="177"/>
      <c r="L1177" s="178"/>
      <c r="M1177" s="177"/>
      <c r="N1177" s="182"/>
      <c r="O1177" s="182"/>
      <c r="P1177" s="182"/>
      <c r="Q1177" s="192"/>
    </row>
    <row r="1178" spans="4:17" ht="18" customHeight="1" x14ac:dyDescent="0.25">
      <c r="D1178">
        <f t="shared" si="18"/>
        <v>0</v>
      </c>
      <c r="E1178" s="191"/>
      <c r="F1178" s="191"/>
      <c r="G1178" s="176"/>
      <c r="H1178" s="177"/>
      <c r="I1178" s="176"/>
      <c r="J1178" s="176"/>
      <c r="K1178" s="177"/>
      <c r="L1178" s="178"/>
      <c r="M1178" s="177"/>
      <c r="N1178" s="182"/>
      <c r="O1178" s="182"/>
      <c r="P1178" s="182"/>
      <c r="Q1178" s="192"/>
    </row>
    <row r="1179" spans="4:17" ht="18" customHeight="1" x14ac:dyDescent="0.25">
      <c r="D1179">
        <f t="shared" si="18"/>
        <v>0</v>
      </c>
      <c r="E1179" s="191"/>
      <c r="F1179" s="191"/>
      <c r="G1179" s="176"/>
      <c r="H1179" s="177"/>
      <c r="I1179" s="176"/>
      <c r="J1179" s="176"/>
      <c r="K1179" s="177"/>
      <c r="L1179" s="178"/>
      <c r="M1179" s="177"/>
      <c r="N1179" s="182"/>
      <c r="O1179" s="182"/>
      <c r="P1179" s="182"/>
      <c r="Q1179" s="192"/>
    </row>
    <row r="1180" spans="4:17" ht="18" customHeight="1" x14ac:dyDescent="0.25">
      <c r="D1180">
        <f t="shared" si="18"/>
        <v>0</v>
      </c>
      <c r="E1180" s="191"/>
      <c r="F1180" s="191"/>
      <c r="G1180" s="176"/>
      <c r="H1180" s="177"/>
      <c r="I1180" s="176"/>
      <c r="J1180" s="176"/>
      <c r="K1180" s="177"/>
      <c r="L1180" s="178"/>
      <c r="M1180" s="177"/>
      <c r="N1180" s="182"/>
      <c r="O1180" s="182"/>
      <c r="P1180" s="182"/>
      <c r="Q1180" s="192"/>
    </row>
    <row r="1181" spans="4:17" ht="18" customHeight="1" x14ac:dyDescent="0.25">
      <c r="D1181">
        <f t="shared" si="18"/>
        <v>0</v>
      </c>
      <c r="E1181" s="191"/>
      <c r="F1181" s="191"/>
      <c r="G1181" s="176"/>
      <c r="H1181" s="177"/>
      <c r="I1181" s="176"/>
      <c r="J1181" s="176"/>
      <c r="K1181" s="177"/>
      <c r="L1181" s="178"/>
      <c r="M1181" s="177"/>
      <c r="N1181" s="182"/>
      <c r="O1181" s="182"/>
      <c r="P1181" s="182"/>
      <c r="Q1181" s="192"/>
    </row>
    <row r="1182" spans="4:17" ht="18" customHeight="1" x14ac:dyDescent="0.25">
      <c r="D1182">
        <f t="shared" si="18"/>
        <v>0</v>
      </c>
      <c r="E1182" s="191"/>
      <c r="F1182" s="191"/>
      <c r="G1182" s="176"/>
      <c r="H1182" s="177"/>
      <c r="I1182" s="176"/>
      <c r="J1182" s="176"/>
      <c r="K1182" s="177"/>
      <c r="L1182" s="178"/>
      <c r="M1182" s="177"/>
      <c r="N1182" s="182"/>
      <c r="O1182" s="182"/>
      <c r="P1182" s="182"/>
      <c r="Q1182" s="192"/>
    </row>
    <row r="1183" spans="4:17" ht="18" customHeight="1" x14ac:dyDescent="0.25">
      <c r="D1183">
        <f t="shared" si="18"/>
        <v>0</v>
      </c>
      <c r="E1183" s="191"/>
      <c r="F1183" s="191"/>
      <c r="G1183" s="176"/>
      <c r="H1183" s="177"/>
      <c r="I1183" s="176"/>
      <c r="J1183" s="176"/>
      <c r="K1183" s="177"/>
      <c r="L1183" s="178"/>
      <c r="M1183" s="177"/>
      <c r="N1183" s="182"/>
      <c r="O1183" s="182"/>
      <c r="P1183" s="182"/>
      <c r="Q1183" s="192"/>
    </row>
    <row r="1184" spans="4:17" ht="18" customHeight="1" x14ac:dyDescent="0.25">
      <c r="D1184">
        <f t="shared" si="18"/>
        <v>0</v>
      </c>
      <c r="E1184" s="191"/>
      <c r="F1184" s="191"/>
      <c r="G1184" s="176"/>
      <c r="H1184" s="177"/>
      <c r="I1184" s="176"/>
      <c r="J1184" s="176"/>
      <c r="K1184" s="177"/>
      <c r="L1184" s="178"/>
      <c r="M1184" s="177"/>
      <c r="N1184" s="182"/>
      <c r="O1184" s="182"/>
      <c r="P1184" s="182"/>
      <c r="Q1184" s="192"/>
    </row>
    <row r="1185" spans="4:17" ht="18" customHeight="1" x14ac:dyDescent="0.25">
      <c r="D1185">
        <f t="shared" si="18"/>
        <v>0</v>
      </c>
      <c r="E1185" s="191"/>
      <c r="F1185" s="191"/>
      <c r="G1185" s="176"/>
      <c r="H1185" s="177"/>
      <c r="I1185" s="176"/>
      <c r="J1185" s="176"/>
      <c r="K1185" s="177"/>
      <c r="L1185" s="178"/>
      <c r="M1185" s="177"/>
      <c r="N1185" s="182"/>
      <c r="O1185" s="182"/>
      <c r="P1185" s="182"/>
      <c r="Q1185" s="192"/>
    </row>
    <row r="1186" spans="4:17" ht="18" customHeight="1" x14ac:dyDescent="0.25">
      <c r="D1186">
        <f t="shared" si="18"/>
        <v>0</v>
      </c>
      <c r="E1186" s="191"/>
      <c r="F1186" s="191"/>
      <c r="G1186" s="176"/>
      <c r="H1186" s="177"/>
      <c r="I1186" s="176"/>
      <c r="J1186" s="176"/>
      <c r="K1186" s="177"/>
      <c r="L1186" s="178"/>
      <c r="M1186" s="177"/>
      <c r="N1186" s="182"/>
      <c r="O1186" s="182"/>
      <c r="P1186" s="182"/>
      <c r="Q1186" s="192"/>
    </row>
    <row r="1187" spans="4:17" ht="18" customHeight="1" x14ac:dyDescent="0.25">
      <c r="D1187">
        <f t="shared" si="18"/>
        <v>0</v>
      </c>
      <c r="E1187" s="191"/>
      <c r="F1187" s="191"/>
      <c r="G1187" s="176"/>
      <c r="H1187" s="177"/>
      <c r="I1187" s="176"/>
      <c r="J1187" s="176"/>
      <c r="K1187" s="177"/>
      <c r="L1187" s="178"/>
      <c r="M1187" s="177"/>
      <c r="N1187" s="182"/>
      <c r="O1187" s="182"/>
      <c r="P1187" s="182"/>
      <c r="Q1187" s="192"/>
    </row>
    <row r="1188" spans="4:17" ht="18" customHeight="1" x14ac:dyDescent="0.25">
      <c r="D1188">
        <f t="shared" si="18"/>
        <v>0</v>
      </c>
      <c r="E1188" s="191"/>
      <c r="F1188" s="191"/>
      <c r="G1188" s="176"/>
      <c r="H1188" s="177"/>
      <c r="I1188" s="176"/>
      <c r="J1188" s="176"/>
      <c r="K1188" s="177"/>
      <c r="L1188" s="178"/>
      <c r="M1188" s="177"/>
      <c r="N1188" s="182"/>
      <c r="O1188" s="182"/>
      <c r="P1188" s="182"/>
      <c r="Q1188" s="192"/>
    </row>
    <row r="1189" spans="4:17" ht="18" customHeight="1" x14ac:dyDescent="0.25">
      <c r="D1189">
        <f t="shared" si="18"/>
        <v>0</v>
      </c>
      <c r="E1189" s="191"/>
      <c r="F1189" s="191"/>
      <c r="G1189" s="176"/>
      <c r="H1189" s="177"/>
      <c r="I1189" s="176"/>
      <c r="J1189" s="176"/>
      <c r="K1189" s="177"/>
      <c r="L1189" s="178"/>
      <c r="M1189" s="177"/>
      <c r="N1189" s="182"/>
      <c r="O1189" s="182"/>
      <c r="P1189" s="182"/>
      <c r="Q1189" s="192"/>
    </row>
    <row r="1190" spans="4:17" ht="18" customHeight="1" x14ac:dyDescent="0.25">
      <c r="D1190">
        <f t="shared" si="18"/>
        <v>0</v>
      </c>
      <c r="E1190" s="191"/>
      <c r="F1190" s="191"/>
      <c r="G1190" s="176"/>
      <c r="H1190" s="177"/>
      <c r="I1190" s="176"/>
      <c r="J1190" s="176"/>
      <c r="K1190" s="177"/>
      <c r="L1190" s="178"/>
      <c r="M1190" s="177"/>
      <c r="N1190" s="182"/>
      <c r="O1190" s="182"/>
      <c r="P1190" s="182"/>
      <c r="Q1190" s="192"/>
    </row>
    <row r="1191" spans="4:17" ht="18" customHeight="1" x14ac:dyDescent="0.25">
      <c r="D1191">
        <f t="shared" si="18"/>
        <v>0</v>
      </c>
      <c r="E1191" s="191"/>
      <c r="F1191" s="191"/>
      <c r="G1191" s="176"/>
      <c r="H1191" s="177"/>
      <c r="I1191" s="176"/>
      <c r="J1191" s="176"/>
      <c r="K1191" s="177"/>
      <c r="L1191" s="178"/>
      <c r="M1191" s="177"/>
      <c r="N1191" s="182"/>
      <c r="O1191" s="182"/>
      <c r="P1191" s="182"/>
      <c r="Q1191" s="192"/>
    </row>
    <row r="1192" spans="4:17" ht="18" customHeight="1" x14ac:dyDescent="0.25">
      <c r="D1192">
        <f t="shared" si="18"/>
        <v>0</v>
      </c>
      <c r="E1192" s="191"/>
      <c r="F1192" s="191"/>
      <c r="G1192" s="176"/>
      <c r="H1192" s="177"/>
      <c r="I1192" s="176"/>
      <c r="J1192" s="176"/>
      <c r="K1192" s="177"/>
      <c r="L1192" s="178"/>
      <c r="M1192" s="177"/>
      <c r="N1192" s="182"/>
      <c r="O1192" s="182"/>
      <c r="P1192" s="182"/>
      <c r="Q1192" s="192"/>
    </row>
    <row r="1193" spans="4:17" ht="18" customHeight="1" x14ac:dyDescent="0.25">
      <c r="D1193">
        <f t="shared" si="18"/>
        <v>0</v>
      </c>
      <c r="E1193" s="191"/>
      <c r="F1193" s="191"/>
      <c r="G1193" s="176"/>
      <c r="H1193" s="177"/>
      <c r="I1193" s="176"/>
      <c r="J1193" s="176"/>
      <c r="K1193" s="177"/>
      <c r="L1193" s="178"/>
      <c r="M1193" s="177"/>
      <c r="N1193" s="182"/>
      <c r="O1193" s="182"/>
      <c r="P1193" s="182"/>
      <c r="Q1193" s="192"/>
    </row>
    <row r="1194" spans="4:17" ht="18" customHeight="1" x14ac:dyDescent="0.25">
      <c r="D1194">
        <f t="shared" si="18"/>
        <v>0</v>
      </c>
      <c r="E1194" s="191"/>
      <c r="F1194" s="191"/>
      <c r="G1194" s="176"/>
      <c r="H1194" s="177"/>
      <c r="I1194" s="176"/>
      <c r="J1194" s="176"/>
      <c r="K1194" s="177"/>
      <c r="L1194" s="178"/>
      <c r="M1194" s="177"/>
      <c r="N1194" s="182"/>
      <c r="O1194" s="182"/>
      <c r="P1194" s="182"/>
      <c r="Q1194" s="192"/>
    </row>
    <row r="1195" spans="4:17" ht="18" customHeight="1" x14ac:dyDescent="0.25">
      <c r="D1195">
        <f t="shared" si="18"/>
        <v>0</v>
      </c>
      <c r="E1195" s="191"/>
      <c r="F1195" s="191"/>
      <c r="G1195" s="176"/>
      <c r="H1195" s="177"/>
      <c r="I1195" s="176"/>
      <c r="J1195" s="176"/>
      <c r="K1195" s="177"/>
      <c r="L1195" s="178"/>
      <c r="M1195" s="177"/>
      <c r="N1195" s="182"/>
      <c r="O1195" s="182"/>
      <c r="P1195" s="182"/>
      <c r="Q1195" s="192"/>
    </row>
    <row r="1196" spans="4:17" ht="18" customHeight="1" x14ac:dyDescent="0.25">
      <c r="D1196">
        <f t="shared" si="18"/>
        <v>0</v>
      </c>
      <c r="E1196" s="191"/>
      <c r="F1196" s="191"/>
      <c r="G1196" s="176"/>
      <c r="H1196" s="177"/>
      <c r="I1196" s="176"/>
      <c r="J1196" s="176"/>
      <c r="K1196" s="177"/>
      <c r="L1196" s="178"/>
      <c r="M1196" s="177"/>
      <c r="N1196" s="182"/>
      <c r="O1196" s="182"/>
      <c r="P1196" s="182"/>
      <c r="Q1196" s="192"/>
    </row>
    <row r="1197" spans="4:17" ht="18" customHeight="1" x14ac:dyDescent="0.25">
      <c r="D1197">
        <f t="shared" si="18"/>
        <v>0</v>
      </c>
      <c r="E1197" s="191"/>
      <c r="F1197" s="191"/>
      <c r="G1197" s="176"/>
      <c r="H1197" s="177"/>
      <c r="I1197" s="176"/>
      <c r="J1197" s="176"/>
      <c r="K1197" s="177"/>
      <c r="L1197" s="178"/>
      <c r="M1197" s="177"/>
      <c r="N1197" s="182"/>
      <c r="O1197" s="182"/>
      <c r="P1197" s="182"/>
      <c r="Q1197" s="192"/>
    </row>
    <row r="1198" spans="4:17" ht="18" customHeight="1" x14ac:dyDescent="0.25">
      <c r="D1198">
        <f t="shared" si="18"/>
        <v>0</v>
      </c>
      <c r="E1198" s="191"/>
      <c r="F1198" s="191"/>
      <c r="G1198" s="176"/>
      <c r="H1198" s="177"/>
      <c r="I1198" s="176"/>
      <c r="J1198" s="176"/>
      <c r="K1198" s="177"/>
      <c r="L1198" s="178"/>
      <c r="M1198" s="177"/>
      <c r="N1198" s="182"/>
      <c r="O1198" s="182"/>
      <c r="P1198" s="182"/>
      <c r="Q1198" s="192"/>
    </row>
    <row r="1199" spans="4:17" ht="18" customHeight="1" x14ac:dyDescent="0.25">
      <c r="D1199">
        <f t="shared" si="18"/>
        <v>0</v>
      </c>
      <c r="E1199" s="191"/>
      <c r="F1199" s="191"/>
      <c r="G1199" s="176"/>
      <c r="H1199" s="177"/>
      <c r="I1199" s="176"/>
      <c r="J1199" s="176"/>
      <c r="K1199" s="177"/>
      <c r="L1199" s="178"/>
      <c r="M1199" s="177"/>
      <c r="N1199" s="182"/>
      <c r="O1199" s="182"/>
      <c r="P1199" s="182"/>
      <c r="Q1199" s="192"/>
    </row>
    <row r="1200" spans="4:17" ht="18" customHeight="1" x14ac:dyDescent="0.25">
      <c r="D1200">
        <f t="shared" si="18"/>
        <v>0</v>
      </c>
      <c r="E1200" s="191"/>
      <c r="F1200" s="191"/>
      <c r="G1200" s="176"/>
      <c r="H1200" s="177"/>
      <c r="I1200" s="176"/>
      <c r="J1200" s="176"/>
      <c r="K1200" s="177"/>
      <c r="L1200" s="178"/>
      <c r="M1200" s="177"/>
      <c r="N1200" s="182"/>
      <c r="O1200" s="182"/>
      <c r="P1200" s="182"/>
      <c r="Q1200" s="192"/>
    </row>
    <row r="1201" spans="4:17" ht="18" customHeight="1" x14ac:dyDescent="0.25">
      <c r="D1201">
        <f t="shared" si="18"/>
        <v>0</v>
      </c>
      <c r="E1201" s="191"/>
      <c r="F1201" s="191"/>
      <c r="G1201" s="176"/>
      <c r="H1201" s="177"/>
      <c r="I1201" s="176"/>
      <c r="J1201" s="176"/>
      <c r="K1201" s="177"/>
      <c r="L1201" s="178"/>
      <c r="M1201" s="177"/>
      <c r="N1201" s="182"/>
      <c r="O1201" s="182"/>
      <c r="P1201" s="182"/>
      <c r="Q1201" s="192"/>
    </row>
    <row r="1202" spans="4:17" ht="18" customHeight="1" x14ac:dyDescent="0.25">
      <c r="D1202">
        <f t="shared" si="18"/>
        <v>0</v>
      </c>
      <c r="E1202" s="191"/>
      <c r="F1202" s="191"/>
      <c r="G1202" s="176"/>
      <c r="H1202" s="177"/>
      <c r="I1202" s="176"/>
      <c r="J1202" s="176"/>
      <c r="K1202" s="177"/>
      <c r="L1202" s="178"/>
      <c r="M1202" s="177"/>
      <c r="N1202" s="182"/>
      <c r="O1202" s="182"/>
      <c r="P1202" s="182"/>
      <c r="Q1202" s="192"/>
    </row>
    <row r="1203" spans="4:17" ht="18" customHeight="1" x14ac:dyDescent="0.25">
      <c r="D1203">
        <f t="shared" si="18"/>
        <v>0</v>
      </c>
      <c r="E1203" s="191"/>
      <c r="F1203" s="191"/>
      <c r="G1203" s="176"/>
      <c r="H1203" s="177"/>
      <c r="I1203" s="176"/>
      <c r="J1203" s="176"/>
      <c r="K1203" s="177"/>
      <c r="L1203" s="178"/>
      <c r="M1203" s="177"/>
      <c r="N1203" s="182"/>
      <c r="O1203" s="182"/>
      <c r="P1203" s="182"/>
      <c r="Q1203" s="192"/>
    </row>
    <row r="1204" spans="4:17" ht="18" customHeight="1" x14ac:dyDescent="0.25">
      <c r="D1204">
        <f t="shared" si="18"/>
        <v>0</v>
      </c>
      <c r="E1204" s="191"/>
      <c r="F1204" s="191"/>
      <c r="G1204" s="176"/>
      <c r="H1204" s="177"/>
      <c r="I1204" s="176"/>
      <c r="J1204" s="176"/>
      <c r="K1204" s="177"/>
      <c r="L1204" s="178"/>
      <c r="M1204" s="177"/>
      <c r="N1204" s="182"/>
      <c r="O1204" s="182"/>
      <c r="P1204" s="182"/>
      <c r="Q1204" s="192"/>
    </row>
    <row r="1205" spans="4:17" ht="18" customHeight="1" x14ac:dyDescent="0.25">
      <c r="D1205">
        <f t="shared" si="18"/>
        <v>0</v>
      </c>
      <c r="E1205" s="191"/>
      <c r="F1205" s="191"/>
      <c r="G1205" s="176"/>
      <c r="H1205" s="177"/>
      <c r="I1205" s="176"/>
      <c r="J1205" s="176"/>
      <c r="K1205" s="177"/>
      <c r="L1205" s="178"/>
      <c r="M1205" s="177"/>
      <c r="N1205" s="182"/>
      <c r="O1205" s="182"/>
      <c r="P1205" s="182"/>
      <c r="Q1205" s="192"/>
    </row>
    <row r="1206" spans="4:17" ht="18" customHeight="1" x14ac:dyDescent="0.25">
      <c r="D1206">
        <f t="shared" si="18"/>
        <v>0</v>
      </c>
      <c r="E1206" s="191"/>
      <c r="F1206" s="191"/>
      <c r="G1206" s="176"/>
      <c r="H1206" s="177"/>
      <c r="I1206" s="176"/>
      <c r="J1206" s="176"/>
      <c r="K1206" s="177"/>
      <c r="L1206" s="178"/>
      <c r="M1206" s="177"/>
      <c r="N1206" s="182"/>
      <c r="O1206" s="182"/>
      <c r="P1206" s="182"/>
      <c r="Q1206" s="192"/>
    </row>
    <row r="1207" spans="4:17" ht="18" customHeight="1" x14ac:dyDescent="0.25">
      <c r="D1207">
        <f t="shared" si="18"/>
        <v>0</v>
      </c>
      <c r="E1207" s="191"/>
      <c r="F1207" s="191"/>
      <c r="G1207" s="176"/>
      <c r="H1207" s="177"/>
      <c r="I1207" s="176"/>
      <c r="J1207" s="176"/>
      <c r="K1207" s="177"/>
      <c r="L1207" s="178"/>
      <c r="M1207" s="177"/>
      <c r="N1207" s="182"/>
      <c r="O1207" s="182"/>
      <c r="P1207" s="182"/>
      <c r="Q1207" s="192"/>
    </row>
    <row r="1208" spans="4:17" ht="18" customHeight="1" x14ac:dyDescent="0.25">
      <c r="D1208">
        <f t="shared" si="18"/>
        <v>0</v>
      </c>
      <c r="E1208" s="191"/>
      <c r="F1208" s="191"/>
      <c r="G1208" s="176"/>
      <c r="H1208" s="177"/>
      <c r="I1208" s="176"/>
      <c r="J1208" s="176"/>
      <c r="K1208" s="177"/>
      <c r="L1208" s="178"/>
      <c r="M1208" s="177"/>
      <c r="N1208" s="182"/>
      <c r="O1208" s="182"/>
      <c r="P1208" s="182"/>
      <c r="Q1208" s="192"/>
    </row>
    <row r="1209" spans="4:17" ht="18" customHeight="1" x14ac:dyDescent="0.25">
      <c r="D1209">
        <f t="shared" si="18"/>
        <v>0</v>
      </c>
      <c r="E1209" s="191"/>
      <c r="F1209" s="191"/>
      <c r="G1209" s="176"/>
      <c r="H1209" s="177"/>
      <c r="I1209" s="176"/>
      <c r="J1209" s="176"/>
      <c r="K1209" s="177"/>
      <c r="L1209" s="178"/>
      <c r="M1209" s="177"/>
      <c r="N1209" s="182"/>
      <c r="O1209" s="182"/>
      <c r="P1209" s="182"/>
      <c r="Q1209" s="192"/>
    </row>
    <row r="1210" spans="4:17" ht="18" customHeight="1" x14ac:dyDescent="0.25">
      <c r="D1210">
        <f t="shared" si="18"/>
        <v>0</v>
      </c>
      <c r="E1210" s="191"/>
      <c r="F1210" s="191"/>
      <c r="G1210" s="176"/>
      <c r="H1210" s="177"/>
      <c r="I1210" s="176"/>
      <c r="J1210" s="176"/>
      <c r="K1210" s="177"/>
      <c r="L1210" s="178"/>
      <c r="M1210" s="177"/>
      <c r="N1210" s="182"/>
      <c r="O1210" s="182"/>
      <c r="P1210" s="182"/>
      <c r="Q1210" s="192"/>
    </row>
    <row r="1211" spans="4:17" ht="18" customHeight="1" x14ac:dyDescent="0.25">
      <c r="D1211">
        <f t="shared" si="18"/>
        <v>0</v>
      </c>
      <c r="E1211" s="191"/>
      <c r="F1211" s="191"/>
      <c r="G1211" s="176"/>
      <c r="H1211" s="177"/>
      <c r="I1211" s="176"/>
      <c r="J1211" s="176"/>
      <c r="K1211" s="177"/>
      <c r="L1211" s="178"/>
      <c r="M1211" s="177"/>
      <c r="N1211" s="182"/>
      <c r="O1211" s="182"/>
      <c r="P1211" s="182"/>
      <c r="Q1211" s="192"/>
    </row>
    <row r="1212" spans="4:17" ht="18" customHeight="1" x14ac:dyDescent="0.25">
      <c r="D1212">
        <f t="shared" si="18"/>
        <v>0</v>
      </c>
      <c r="E1212" s="191"/>
      <c r="F1212" s="191"/>
      <c r="G1212" s="176"/>
      <c r="H1212" s="177"/>
      <c r="I1212" s="176"/>
      <c r="J1212" s="176"/>
      <c r="K1212" s="177"/>
      <c r="L1212" s="178"/>
      <c r="M1212" s="177"/>
      <c r="N1212" s="182"/>
      <c r="O1212" s="182"/>
      <c r="P1212" s="182"/>
      <c r="Q1212" s="192"/>
    </row>
    <row r="1213" spans="4:17" ht="18" customHeight="1" x14ac:dyDescent="0.25">
      <c r="D1213">
        <f t="shared" si="18"/>
        <v>0</v>
      </c>
      <c r="E1213" s="191"/>
      <c r="F1213" s="191"/>
      <c r="G1213" s="176"/>
      <c r="H1213" s="177"/>
      <c r="I1213" s="176"/>
      <c r="J1213" s="176"/>
      <c r="K1213" s="177"/>
      <c r="L1213" s="178"/>
      <c r="M1213" s="177"/>
      <c r="N1213" s="182"/>
      <c r="O1213" s="182"/>
      <c r="P1213" s="182"/>
      <c r="Q1213" s="192"/>
    </row>
    <row r="1214" spans="4:17" ht="18" customHeight="1" x14ac:dyDescent="0.25">
      <c r="D1214">
        <f t="shared" si="18"/>
        <v>0</v>
      </c>
      <c r="E1214" s="191"/>
      <c r="F1214" s="191"/>
      <c r="G1214" s="176"/>
      <c r="H1214" s="177"/>
      <c r="I1214" s="176"/>
      <c r="J1214" s="176"/>
      <c r="K1214" s="177"/>
      <c r="L1214" s="178"/>
      <c r="M1214" s="177"/>
      <c r="N1214" s="182"/>
      <c r="O1214" s="182"/>
      <c r="P1214" s="182"/>
      <c r="Q1214" s="192"/>
    </row>
    <row r="1215" spans="4:17" ht="18" customHeight="1" x14ac:dyDescent="0.25">
      <c r="D1215">
        <f t="shared" si="18"/>
        <v>0</v>
      </c>
      <c r="E1215" s="191"/>
      <c r="F1215" s="191"/>
      <c r="G1215" s="176"/>
      <c r="H1215" s="177"/>
      <c r="I1215" s="176"/>
      <c r="J1215" s="176"/>
      <c r="K1215" s="177"/>
      <c r="L1215" s="178"/>
      <c r="M1215" s="177"/>
      <c r="N1215" s="182"/>
      <c r="O1215" s="182"/>
      <c r="P1215" s="182"/>
      <c r="Q1215" s="192"/>
    </row>
    <row r="1216" spans="4:17" ht="18" customHeight="1" x14ac:dyDescent="0.25">
      <c r="D1216">
        <f t="shared" si="18"/>
        <v>0</v>
      </c>
      <c r="E1216" s="191"/>
      <c r="F1216" s="191"/>
      <c r="G1216" s="176"/>
      <c r="H1216" s="177"/>
      <c r="I1216" s="176"/>
      <c r="J1216" s="176"/>
      <c r="K1216" s="177"/>
      <c r="L1216" s="178"/>
      <c r="M1216" s="177"/>
      <c r="N1216" s="182"/>
      <c r="O1216" s="182"/>
      <c r="P1216" s="182"/>
      <c r="Q1216" s="192"/>
    </row>
    <row r="1217" spans="4:17" ht="18" customHeight="1" x14ac:dyDescent="0.25">
      <c r="D1217">
        <f t="shared" si="18"/>
        <v>0</v>
      </c>
      <c r="E1217" s="191"/>
      <c r="F1217" s="191"/>
      <c r="G1217" s="176"/>
      <c r="H1217" s="177"/>
      <c r="I1217" s="176"/>
      <c r="J1217" s="176"/>
      <c r="K1217" s="177"/>
      <c r="L1217" s="178"/>
      <c r="M1217" s="177"/>
      <c r="N1217" s="182"/>
      <c r="O1217" s="182"/>
      <c r="P1217" s="182"/>
      <c r="Q1217" s="192"/>
    </row>
    <row r="1218" spans="4:17" ht="18" customHeight="1" x14ac:dyDescent="0.25">
      <c r="D1218">
        <f t="shared" si="18"/>
        <v>0</v>
      </c>
      <c r="E1218" s="191"/>
      <c r="F1218" s="191"/>
      <c r="G1218" s="176"/>
      <c r="H1218" s="177"/>
      <c r="I1218" s="176"/>
      <c r="J1218" s="176"/>
      <c r="K1218" s="177"/>
      <c r="L1218" s="178"/>
      <c r="M1218" s="177"/>
      <c r="N1218" s="182"/>
      <c r="O1218" s="182"/>
      <c r="P1218" s="182"/>
      <c r="Q1218" s="192"/>
    </row>
    <row r="1219" spans="4:17" ht="18" customHeight="1" x14ac:dyDescent="0.25">
      <c r="D1219">
        <f t="shared" si="18"/>
        <v>0</v>
      </c>
      <c r="E1219" s="191"/>
      <c r="F1219" s="191"/>
      <c r="G1219" s="176"/>
      <c r="H1219" s="177"/>
      <c r="I1219" s="176"/>
      <c r="J1219" s="176"/>
      <c r="K1219" s="177"/>
      <c r="L1219" s="178"/>
      <c r="M1219" s="177"/>
      <c r="N1219" s="182"/>
      <c r="O1219" s="182"/>
      <c r="P1219" s="182"/>
      <c r="Q1219" s="192"/>
    </row>
    <row r="1220" spans="4:17" ht="18" customHeight="1" x14ac:dyDescent="0.25">
      <c r="D1220">
        <f t="shared" si="18"/>
        <v>0</v>
      </c>
      <c r="E1220" s="191"/>
      <c r="F1220" s="191"/>
      <c r="G1220" s="176"/>
      <c r="H1220" s="177"/>
      <c r="I1220" s="176"/>
      <c r="J1220" s="176"/>
      <c r="K1220" s="177"/>
      <c r="L1220" s="178"/>
      <c r="M1220" s="177"/>
      <c r="N1220" s="182"/>
      <c r="O1220" s="182"/>
      <c r="P1220" s="182"/>
      <c r="Q1220" s="192"/>
    </row>
    <row r="1221" spans="4:17" ht="18" customHeight="1" x14ac:dyDescent="0.25">
      <c r="D1221">
        <f t="shared" si="18"/>
        <v>0</v>
      </c>
      <c r="E1221" s="191"/>
      <c r="F1221" s="191"/>
      <c r="G1221" s="176"/>
      <c r="H1221" s="177"/>
      <c r="I1221" s="176"/>
      <c r="J1221" s="176"/>
      <c r="K1221" s="177"/>
      <c r="L1221" s="178"/>
      <c r="M1221" s="177"/>
      <c r="N1221" s="182"/>
      <c r="O1221" s="182"/>
      <c r="P1221" s="182"/>
      <c r="Q1221" s="192"/>
    </row>
    <row r="1222" spans="4:17" ht="18" customHeight="1" x14ac:dyDescent="0.25">
      <c r="D1222">
        <f t="shared" ref="D1222:D1285" si="19">IF(E1222&gt;=1,(IF(LEN(I1222)&gt;=2,(IF(LEN(K1222)&gt;=1,(IF(M1222&gt;=18,1,0)),0)),0)),0)</f>
        <v>0</v>
      </c>
      <c r="E1222" s="191"/>
      <c r="F1222" s="191"/>
      <c r="G1222" s="176"/>
      <c r="H1222" s="177"/>
      <c r="I1222" s="176"/>
      <c r="J1222" s="176"/>
      <c r="K1222" s="177"/>
      <c r="L1222" s="178"/>
      <c r="M1222" s="177"/>
      <c r="N1222" s="182"/>
      <c r="O1222" s="182"/>
      <c r="P1222" s="182"/>
      <c r="Q1222" s="192"/>
    </row>
    <row r="1223" spans="4:17" ht="18" customHeight="1" x14ac:dyDescent="0.25">
      <c r="D1223">
        <f t="shared" si="19"/>
        <v>0</v>
      </c>
      <c r="E1223" s="191"/>
      <c r="F1223" s="191"/>
      <c r="G1223" s="176"/>
      <c r="H1223" s="177"/>
      <c r="I1223" s="176"/>
      <c r="J1223" s="176"/>
      <c r="K1223" s="177"/>
      <c r="L1223" s="178"/>
      <c r="M1223" s="177"/>
      <c r="N1223" s="182"/>
      <c r="O1223" s="182"/>
      <c r="P1223" s="182"/>
      <c r="Q1223" s="192"/>
    </row>
    <row r="1224" spans="4:17" ht="18" customHeight="1" x14ac:dyDescent="0.25">
      <c r="D1224">
        <f t="shared" si="19"/>
        <v>0</v>
      </c>
      <c r="E1224" s="191"/>
      <c r="F1224" s="191"/>
      <c r="G1224" s="176"/>
      <c r="H1224" s="177"/>
      <c r="I1224" s="176"/>
      <c r="J1224" s="176"/>
      <c r="K1224" s="177"/>
      <c r="L1224" s="178"/>
      <c r="M1224" s="177"/>
      <c r="N1224" s="182"/>
      <c r="O1224" s="182"/>
      <c r="P1224" s="182"/>
      <c r="Q1224" s="192"/>
    </row>
    <row r="1225" spans="4:17" ht="18" customHeight="1" x14ac:dyDescent="0.25">
      <c r="D1225">
        <f t="shared" si="19"/>
        <v>0</v>
      </c>
      <c r="E1225" s="191"/>
      <c r="F1225" s="191"/>
      <c r="G1225" s="176"/>
      <c r="H1225" s="177"/>
      <c r="I1225" s="176"/>
      <c r="J1225" s="176"/>
      <c r="K1225" s="177"/>
      <c r="L1225" s="178"/>
      <c r="M1225" s="177"/>
      <c r="N1225" s="182"/>
      <c r="O1225" s="182"/>
      <c r="P1225" s="182"/>
      <c r="Q1225" s="192"/>
    </row>
    <row r="1226" spans="4:17" ht="18" customHeight="1" x14ac:dyDescent="0.25">
      <c r="D1226">
        <f t="shared" si="19"/>
        <v>0</v>
      </c>
      <c r="E1226" s="191"/>
      <c r="F1226" s="191"/>
      <c r="G1226" s="176"/>
      <c r="H1226" s="177"/>
      <c r="I1226" s="176"/>
      <c r="J1226" s="176"/>
      <c r="K1226" s="177"/>
      <c r="L1226" s="178"/>
      <c r="M1226" s="177"/>
      <c r="N1226" s="182"/>
      <c r="O1226" s="182"/>
      <c r="P1226" s="182"/>
      <c r="Q1226" s="192"/>
    </row>
    <row r="1227" spans="4:17" ht="18" customHeight="1" x14ac:dyDescent="0.25">
      <c r="D1227">
        <f t="shared" si="19"/>
        <v>0</v>
      </c>
      <c r="E1227" s="191"/>
      <c r="F1227" s="191"/>
      <c r="G1227" s="176"/>
      <c r="H1227" s="177"/>
      <c r="I1227" s="176"/>
      <c r="J1227" s="176"/>
      <c r="K1227" s="177"/>
      <c r="L1227" s="178"/>
      <c r="M1227" s="177"/>
      <c r="N1227" s="182"/>
      <c r="O1227" s="182"/>
      <c r="P1227" s="182"/>
      <c r="Q1227" s="192"/>
    </row>
    <row r="1228" spans="4:17" ht="18" customHeight="1" x14ac:dyDescent="0.25">
      <c r="D1228">
        <f t="shared" si="19"/>
        <v>0</v>
      </c>
      <c r="E1228" s="191"/>
      <c r="F1228" s="191"/>
      <c r="G1228" s="176"/>
      <c r="H1228" s="177"/>
      <c r="I1228" s="176"/>
      <c r="J1228" s="176"/>
      <c r="K1228" s="177"/>
      <c r="L1228" s="178"/>
      <c r="M1228" s="177"/>
      <c r="N1228" s="182"/>
      <c r="O1228" s="182"/>
      <c r="P1228" s="182"/>
      <c r="Q1228" s="192"/>
    </row>
    <row r="1229" spans="4:17" ht="18" customHeight="1" x14ac:dyDescent="0.25">
      <c r="D1229">
        <f t="shared" si="19"/>
        <v>0</v>
      </c>
      <c r="E1229" s="191"/>
      <c r="F1229" s="191"/>
      <c r="G1229" s="176"/>
      <c r="H1229" s="177"/>
      <c r="I1229" s="176"/>
      <c r="J1229" s="176"/>
      <c r="K1229" s="177"/>
      <c r="L1229" s="178"/>
      <c r="M1229" s="177"/>
      <c r="N1229" s="182"/>
      <c r="O1229" s="182"/>
      <c r="P1229" s="182"/>
      <c r="Q1229" s="192"/>
    </row>
    <row r="1230" spans="4:17" ht="18" customHeight="1" x14ac:dyDescent="0.25">
      <c r="D1230">
        <f t="shared" si="19"/>
        <v>0</v>
      </c>
      <c r="E1230" s="191"/>
      <c r="F1230" s="191"/>
      <c r="G1230" s="176"/>
      <c r="H1230" s="177"/>
      <c r="I1230" s="176"/>
      <c r="J1230" s="176"/>
      <c r="K1230" s="177"/>
      <c r="L1230" s="178"/>
      <c r="M1230" s="177"/>
      <c r="N1230" s="182"/>
      <c r="O1230" s="182"/>
      <c r="P1230" s="182"/>
      <c r="Q1230" s="192"/>
    </row>
    <row r="1231" spans="4:17" ht="18" customHeight="1" x14ac:dyDescent="0.25">
      <c r="D1231">
        <f t="shared" si="19"/>
        <v>0</v>
      </c>
      <c r="E1231" s="191"/>
      <c r="F1231" s="191"/>
      <c r="G1231" s="176"/>
      <c r="H1231" s="177"/>
      <c r="I1231" s="176"/>
      <c r="J1231" s="176"/>
      <c r="K1231" s="177"/>
      <c r="L1231" s="178"/>
      <c r="M1231" s="177"/>
      <c r="N1231" s="182"/>
      <c r="O1231" s="182"/>
      <c r="P1231" s="182"/>
      <c r="Q1231" s="192"/>
    </row>
    <row r="1232" spans="4:17" ht="18" customHeight="1" x14ac:dyDescent="0.25">
      <c r="D1232">
        <f t="shared" si="19"/>
        <v>0</v>
      </c>
      <c r="E1232" s="191"/>
      <c r="F1232" s="191"/>
      <c r="G1232" s="176"/>
      <c r="H1232" s="177"/>
      <c r="I1232" s="176"/>
      <c r="J1232" s="176"/>
      <c r="K1232" s="177"/>
      <c r="L1232" s="178"/>
      <c r="M1232" s="177"/>
      <c r="N1232" s="182"/>
      <c r="O1232" s="182"/>
      <c r="P1232" s="182"/>
      <c r="Q1232" s="192"/>
    </row>
    <row r="1233" spans="4:17" ht="18" customHeight="1" x14ac:dyDescent="0.25">
      <c r="D1233">
        <f t="shared" si="19"/>
        <v>0</v>
      </c>
      <c r="E1233" s="191"/>
      <c r="F1233" s="191"/>
      <c r="G1233" s="176"/>
      <c r="H1233" s="177"/>
      <c r="I1233" s="176"/>
      <c r="J1233" s="176"/>
      <c r="K1233" s="177"/>
      <c r="L1233" s="178"/>
      <c r="M1233" s="177"/>
      <c r="N1233" s="182"/>
      <c r="O1233" s="182"/>
      <c r="P1233" s="182"/>
      <c r="Q1233" s="192"/>
    </row>
    <row r="1234" spans="4:17" ht="18" customHeight="1" x14ac:dyDescent="0.25">
      <c r="D1234">
        <f t="shared" si="19"/>
        <v>0</v>
      </c>
      <c r="E1234" s="191"/>
      <c r="F1234" s="191"/>
      <c r="G1234" s="176"/>
      <c r="H1234" s="177"/>
      <c r="I1234" s="176"/>
      <c r="J1234" s="176"/>
      <c r="K1234" s="177"/>
      <c r="L1234" s="178"/>
      <c r="M1234" s="177"/>
      <c r="N1234" s="182"/>
      <c r="O1234" s="182"/>
      <c r="P1234" s="182"/>
      <c r="Q1234" s="192"/>
    </row>
    <row r="1235" spans="4:17" ht="18" customHeight="1" x14ac:dyDescent="0.25">
      <c r="D1235">
        <f t="shared" si="19"/>
        <v>0</v>
      </c>
      <c r="E1235" s="191"/>
      <c r="F1235" s="191"/>
      <c r="G1235" s="176"/>
      <c r="H1235" s="177"/>
      <c r="I1235" s="176"/>
      <c r="J1235" s="176"/>
      <c r="K1235" s="177"/>
      <c r="L1235" s="178"/>
      <c r="M1235" s="177"/>
      <c r="N1235" s="182"/>
      <c r="O1235" s="182"/>
      <c r="P1235" s="182"/>
      <c r="Q1235" s="192"/>
    </row>
    <row r="1236" spans="4:17" ht="18" customHeight="1" x14ac:dyDescent="0.25">
      <c r="D1236">
        <f t="shared" si="19"/>
        <v>0</v>
      </c>
      <c r="E1236" s="191"/>
      <c r="F1236" s="191"/>
      <c r="G1236" s="176"/>
      <c r="H1236" s="177"/>
      <c r="I1236" s="176"/>
      <c r="J1236" s="176"/>
      <c r="K1236" s="177"/>
      <c r="L1236" s="178"/>
      <c r="M1236" s="177"/>
      <c r="N1236" s="182"/>
      <c r="O1236" s="182"/>
      <c r="P1236" s="182"/>
      <c r="Q1236" s="192"/>
    </row>
    <row r="1237" spans="4:17" ht="18" customHeight="1" x14ac:dyDescent="0.25">
      <c r="D1237">
        <f t="shared" si="19"/>
        <v>0</v>
      </c>
      <c r="E1237" s="191"/>
      <c r="F1237" s="191"/>
      <c r="G1237" s="176"/>
      <c r="H1237" s="177"/>
      <c r="I1237" s="176"/>
      <c r="J1237" s="176"/>
      <c r="K1237" s="177"/>
      <c r="L1237" s="178"/>
      <c r="M1237" s="177"/>
      <c r="N1237" s="182"/>
      <c r="O1237" s="182"/>
      <c r="P1237" s="182"/>
      <c r="Q1237" s="192"/>
    </row>
    <row r="1238" spans="4:17" ht="18" customHeight="1" x14ac:dyDescent="0.25">
      <c r="D1238">
        <f t="shared" si="19"/>
        <v>0</v>
      </c>
      <c r="E1238" s="191"/>
      <c r="F1238" s="191"/>
      <c r="G1238" s="176"/>
      <c r="H1238" s="177"/>
      <c r="I1238" s="176"/>
      <c r="J1238" s="176"/>
      <c r="K1238" s="177"/>
      <c r="L1238" s="178"/>
      <c r="M1238" s="177"/>
      <c r="N1238" s="182"/>
      <c r="O1238" s="182"/>
      <c r="P1238" s="182"/>
      <c r="Q1238" s="192"/>
    </row>
    <row r="1239" spans="4:17" ht="18" customHeight="1" x14ac:dyDescent="0.25">
      <c r="D1239">
        <f t="shared" si="19"/>
        <v>0</v>
      </c>
      <c r="E1239" s="191"/>
      <c r="F1239" s="191"/>
      <c r="G1239" s="176"/>
      <c r="H1239" s="177"/>
      <c r="I1239" s="176"/>
      <c r="J1239" s="176"/>
      <c r="K1239" s="177"/>
      <c r="L1239" s="178"/>
      <c r="M1239" s="177"/>
      <c r="N1239" s="182"/>
      <c r="O1239" s="182"/>
      <c r="P1239" s="182"/>
      <c r="Q1239" s="192"/>
    </row>
    <row r="1240" spans="4:17" ht="18" customHeight="1" x14ac:dyDescent="0.25">
      <c r="D1240">
        <f t="shared" si="19"/>
        <v>0</v>
      </c>
      <c r="E1240" s="191"/>
      <c r="F1240" s="191"/>
      <c r="G1240" s="176"/>
      <c r="H1240" s="177"/>
      <c r="I1240" s="176"/>
      <c r="J1240" s="176"/>
      <c r="K1240" s="177"/>
      <c r="L1240" s="178"/>
      <c r="M1240" s="177"/>
      <c r="N1240" s="182"/>
      <c r="O1240" s="182"/>
      <c r="P1240" s="182"/>
      <c r="Q1240" s="192"/>
    </row>
    <row r="1241" spans="4:17" ht="18" customHeight="1" x14ac:dyDescent="0.25">
      <c r="D1241">
        <f t="shared" si="19"/>
        <v>0</v>
      </c>
      <c r="E1241" s="191"/>
      <c r="F1241" s="191"/>
      <c r="G1241" s="176"/>
      <c r="H1241" s="177"/>
      <c r="I1241" s="176"/>
      <c r="J1241" s="176"/>
      <c r="K1241" s="177"/>
      <c r="L1241" s="178"/>
      <c r="M1241" s="177"/>
      <c r="N1241" s="182"/>
      <c r="O1241" s="182"/>
      <c r="P1241" s="182"/>
      <c r="Q1241" s="192"/>
    </row>
    <row r="1242" spans="4:17" ht="18" customHeight="1" x14ac:dyDescent="0.25">
      <c r="D1242">
        <f t="shared" si="19"/>
        <v>0</v>
      </c>
      <c r="E1242" s="191"/>
      <c r="F1242" s="191"/>
      <c r="G1242" s="176"/>
      <c r="H1242" s="177"/>
      <c r="I1242" s="176"/>
      <c r="J1242" s="176"/>
      <c r="K1242" s="177"/>
      <c r="L1242" s="178"/>
      <c r="M1242" s="177"/>
      <c r="N1242" s="182"/>
      <c r="O1242" s="182"/>
      <c r="P1242" s="182"/>
      <c r="Q1242" s="192"/>
    </row>
    <row r="1243" spans="4:17" ht="18" customHeight="1" x14ac:dyDescent="0.25">
      <c r="D1243">
        <f t="shared" si="19"/>
        <v>0</v>
      </c>
      <c r="E1243" s="191"/>
      <c r="F1243" s="191"/>
      <c r="G1243" s="176"/>
      <c r="H1243" s="177"/>
      <c r="I1243" s="176"/>
      <c r="J1243" s="176"/>
      <c r="K1243" s="177"/>
      <c r="L1243" s="178"/>
      <c r="M1243" s="177"/>
      <c r="N1243" s="182"/>
      <c r="O1243" s="182"/>
      <c r="P1243" s="182"/>
      <c r="Q1243" s="192"/>
    </row>
    <row r="1244" spans="4:17" ht="18" customHeight="1" x14ac:dyDescent="0.25">
      <c r="D1244">
        <f t="shared" si="19"/>
        <v>0</v>
      </c>
      <c r="E1244" s="191"/>
      <c r="F1244" s="191"/>
      <c r="G1244" s="176"/>
      <c r="H1244" s="177"/>
      <c r="I1244" s="176"/>
      <c r="J1244" s="176"/>
      <c r="K1244" s="177"/>
      <c r="L1244" s="178"/>
      <c r="M1244" s="177"/>
      <c r="N1244" s="182"/>
      <c r="O1244" s="182"/>
      <c r="P1244" s="182"/>
      <c r="Q1244" s="192"/>
    </row>
    <row r="1245" spans="4:17" ht="18" customHeight="1" x14ac:dyDescent="0.25">
      <c r="D1245">
        <f t="shared" si="19"/>
        <v>0</v>
      </c>
      <c r="E1245" s="191"/>
      <c r="F1245" s="191"/>
      <c r="G1245" s="176"/>
      <c r="H1245" s="177"/>
      <c r="I1245" s="176"/>
      <c r="J1245" s="176"/>
      <c r="K1245" s="177"/>
      <c r="L1245" s="178"/>
      <c r="M1245" s="177"/>
      <c r="N1245" s="182"/>
      <c r="O1245" s="182"/>
      <c r="P1245" s="182"/>
      <c r="Q1245" s="192"/>
    </row>
    <row r="1246" spans="4:17" ht="18" customHeight="1" x14ac:dyDescent="0.25">
      <c r="D1246">
        <f t="shared" si="19"/>
        <v>0</v>
      </c>
      <c r="E1246" s="191"/>
      <c r="F1246" s="191"/>
      <c r="G1246" s="176"/>
      <c r="H1246" s="177"/>
      <c r="I1246" s="176"/>
      <c r="J1246" s="176"/>
      <c r="K1246" s="177"/>
      <c r="L1246" s="178"/>
      <c r="M1246" s="177"/>
      <c r="N1246" s="182"/>
      <c r="O1246" s="182"/>
      <c r="P1246" s="182"/>
      <c r="Q1246" s="192"/>
    </row>
    <row r="1247" spans="4:17" ht="18" customHeight="1" x14ac:dyDescent="0.25">
      <c r="D1247">
        <f t="shared" si="19"/>
        <v>0</v>
      </c>
      <c r="E1247" s="191"/>
      <c r="F1247" s="191"/>
      <c r="G1247" s="176"/>
      <c r="H1247" s="177"/>
      <c r="I1247" s="176"/>
      <c r="J1247" s="176"/>
      <c r="K1247" s="177"/>
      <c r="L1247" s="178"/>
      <c r="M1247" s="177"/>
      <c r="N1247" s="182"/>
      <c r="O1247" s="182"/>
      <c r="P1247" s="182"/>
      <c r="Q1247" s="192"/>
    </row>
    <row r="1248" spans="4:17" ht="18" customHeight="1" x14ac:dyDescent="0.25">
      <c r="D1248">
        <f t="shared" si="19"/>
        <v>0</v>
      </c>
      <c r="E1248" s="191"/>
      <c r="F1248" s="191"/>
      <c r="G1248" s="176"/>
      <c r="H1248" s="177"/>
      <c r="I1248" s="176"/>
      <c r="J1248" s="176"/>
      <c r="K1248" s="177"/>
      <c r="L1248" s="178"/>
      <c r="M1248" s="177"/>
      <c r="N1248" s="182"/>
      <c r="O1248" s="182"/>
      <c r="P1248" s="182"/>
      <c r="Q1248" s="192"/>
    </row>
    <row r="1249" spans="4:17" ht="18" customHeight="1" x14ac:dyDescent="0.25">
      <c r="D1249">
        <f t="shared" si="19"/>
        <v>0</v>
      </c>
      <c r="E1249" s="191"/>
      <c r="F1249" s="191"/>
      <c r="G1249" s="176"/>
      <c r="H1249" s="177"/>
      <c r="I1249" s="176"/>
      <c r="J1249" s="176"/>
      <c r="K1249" s="177"/>
      <c r="L1249" s="178"/>
      <c r="M1249" s="177"/>
      <c r="N1249" s="182"/>
      <c r="O1249" s="182"/>
      <c r="P1249" s="182"/>
      <c r="Q1249" s="192"/>
    </row>
    <row r="1250" spans="4:17" ht="18" customHeight="1" x14ac:dyDescent="0.25">
      <c r="D1250">
        <f t="shared" si="19"/>
        <v>0</v>
      </c>
      <c r="E1250" s="191"/>
      <c r="F1250" s="191"/>
      <c r="G1250" s="176"/>
      <c r="H1250" s="177"/>
      <c r="I1250" s="176"/>
      <c r="J1250" s="176"/>
      <c r="K1250" s="177"/>
      <c r="L1250" s="178"/>
      <c r="M1250" s="177"/>
      <c r="N1250" s="182"/>
      <c r="O1250" s="182"/>
      <c r="P1250" s="182"/>
      <c r="Q1250" s="192"/>
    </row>
    <row r="1251" spans="4:17" ht="18" customHeight="1" x14ac:dyDescent="0.25">
      <c r="D1251">
        <f t="shared" si="19"/>
        <v>0</v>
      </c>
      <c r="E1251" s="191"/>
      <c r="F1251" s="191"/>
      <c r="G1251" s="176"/>
      <c r="H1251" s="177"/>
      <c r="I1251" s="176"/>
      <c r="J1251" s="176"/>
      <c r="K1251" s="177"/>
      <c r="L1251" s="178"/>
      <c r="M1251" s="177"/>
      <c r="N1251" s="182"/>
      <c r="O1251" s="182"/>
      <c r="P1251" s="182"/>
      <c r="Q1251" s="192"/>
    </row>
    <row r="1252" spans="4:17" ht="18" customHeight="1" x14ac:dyDescent="0.25">
      <c r="D1252">
        <f t="shared" si="19"/>
        <v>0</v>
      </c>
      <c r="E1252" s="191"/>
      <c r="F1252" s="191"/>
      <c r="G1252" s="176"/>
      <c r="H1252" s="177"/>
      <c r="I1252" s="176"/>
      <c r="J1252" s="176"/>
      <c r="K1252" s="177"/>
      <c r="L1252" s="178"/>
      <c r="M1252" s="177"/>
      <c r="N1252" s="182"/>
      <c r="O1252" s="182"/>
      <c r="P1252" s="182"/>
      <c r="Q1252" s="192"/>
    </row>
    <row r="1253" spans="4:17" ht="18" customHeight="1" x14ac:dyDescent="0.25">
      <c r="D1253">
        <f t="shared" si="19"/>
        <v>0</v>
      </c>
      <c r="E1253" s="191"/>
      <c r="F1253" s="191"/>
      <c r="G1253" s="176"/>
      <c r="H1253" s="177"/>
      <c r="I1253" s="176"/>
      <c r="J1253" s="176"/>
      <c r="K1253" s="177"/>
      <c r="L1253" s="178"/>
      <c r="M1253" s="177"/>
      <c r="N1253" s="182"/>
      <c r="O1253" s="182"/>
      <c r="P1253" s="182"/>
      <c r="Q1253" s="192"/>
    </row>
    <row r="1254" spans="4:17" ht="18" customHeight="1" x14ac:dyDescent="0.25">
      <c r="D1254">
        <f t="shared" si="19"/>
        <v>0</v>
      </c>
      <c r="E1254" s="191"/>
      <c r="F1254" s="191"/>
      <c r="G1254" s="176"/>
      <c r="H1254" s="177"/>
      <c r="I1254" s="176"/>
      <c r="J1254" s="176"/>
      <c r="K1254" s="177"/>
      <c r="L1254" s="178"/>
      <c r="M1254" s="177"/>
      <c r="N1254" s="182"/>
      <c r="O1254" s="182"/>
      <c r="P1254" s="182"/>
      <c r="Q1254" s="192"/>
    </row>
    <row r="1255" spans="4:17" ht="18" customHeight="1" x14ac:dyDescent="0.25">
      <c r="D1255">
        <f t="shared" si="19"/>
        <v>0</v>
      </c>
      <c r="E1255" s="191"/>
      <c r="F1255" s="191"/>
      <c r="G1255" s="176"/>
      <c r="H1255" s="177"/>
      <c r="I1255" s="176"/>
      <c r="J1255" s="176"/>
      <c r="K1255" s="177"/>
      <c r="L1255" s="178"/>
      <c r="M1255" s="177"/>
      <c r="N1255" s="182"/>
      <c r="O1255" s="182"/>
      <c r="P1255" s="182"/>
      <c r="Q1255" s="192"/>
    </row>
    <row r="1256" spans="4:17" ht="18" customHeight="1" x14ac:dyDescent="0.25">
      <c r="D1256">
        <f t="shared" si="19"/>
        <v>0</v>
      </c>
      <c r="E1256" s="191"/>
      <c r="F1256" s="191"/>
      <c r="G1256" s="176"/>
      <c r="H1256" s="177"/>
      <c r="I1256" s="176"/>
      <c r="J1256" s="176"/>
      <c r="K1256" s="177"/>
      <c r="L1256" s="178"/>
      <c r="M1256" s="177"/>
      <c r="N1256" s="182"/>
      <c r="O1256" s="182"/>
      <c r="P1256" s="182"/>
      <c r="Q1256" s="192"/>
    </row>
    <row r="1257" spans="4:17" ht="18" customHeight="1" x14ac:dyDescent="0.25">
      <c r="D1257">
        <f t="shared" si="19"/>
        <v>0</v>
      </c>
      <c r="E1257" s="191"/>
      <c r="F1257" s="191"/>
      <c r="G1257" s="176"/>
      <c r="H1257" s="177"/>
      <c r="I1257" s="176"/>
      <c r="J1257" s="176"/>
      <c r="K1257" s="177"/>
      <c r="L1257" s="178"/>
      <c r="M1257" s="177"/>
      <c r="N1257" s="182"/>
      <c r="O1257" s="182"/>
      <c r="P1257" s="182"/>
      <c r="Q1257" s="192"/>
    </row>
    <row r="1258" spans="4:17" ht="18" customHeight="1" x14ac:dyDescent="0.25">
      <c r="D1258">
        <f t="shared" si="19"/>
        <v>0</v>
      </c>
      <c r="E1258" s="191"/>
      <c r="F1258" s="191"/>
      <c r="G1258" s="176"/>
      <c r="H1258" s="177"/>
      <c r="I1258" s="176"/>
      <c r="J1258" s="176"/>
      <c r="K1258" s="177"/>
      <c r="L1258" s="178"/>
      <c r="M1258" s="177"/>
      <c r="N1258" s="182"/>
      <c r="O1258" s="182"/>
      <c r="P1258" s="182"/>
      <c r="Q1258" s="192"/>
    </row>
    <row r="1259" spans="4:17" ht="18" customHeight="1" x14ac:dyDescent="0.25">
      <c r="D1259">
        <f t="shared" si="19"/>
        <v>0</v>
      </c>
      <c r="E1259" s="191"/>
      <c r="F1259" s="191"/>
      <c r="G1259" s="176"/>
      <c r="H1259" s="177"/>
      <c r="I1259" s="176"/>
      <c r="J1259" s="176"/>
      <c r="K1259" s="177"/>
      <c r="L1259" s="178"/>
      <c r="M1259" s="177"/>
      <c r="N1259" s="182"/>
      <c r="O1259" s="182"/>
      <c r="P1259" s="182"/>
      <c r="Q1259" s="192"/>
    </row>
    <row r="1260" spans="4:17" ht="18" customHeight="1" x14ac:dyDescent="0.25">
      <c r="D1260">
        <f t="shared" si="19"/>
        <v>0</v>
      </c>
      <c r="E1260" s="191"/>
      <c r="F1260" s="191"/>
      <c r="G1260" s="176"/>
      <c r="H1260" s="177"/>
      <c r="I1260" s="176"/>
      <c r="J1260" s="176"/>
      <c r="K1260" s="177"/>
      <c r="L1260" s="178"/>
      <c r="M1260" s="177"/>
      <c r="N1260" s="182"/>
      <c r="O1260" s="182"/>
      <c r="P1260" s="182"/>
      <c r="Q1260" s="192"/>
    </row>
    <row r="1261" spans="4:17" ht="18" customHeight="1" x14ac:dyDescent="0.25">
      <c r="D1261">
        <f t="shared" si="19"/>
        <v>0</v>
      </c>
      <c r="E1261" s="191"/>
      <c r="F1261" s="191"/>
      <c r="G1261" s="176"/>
      <c r="H1261" s="177"/>
      <c r="I1261" s="176"/>
      <c r="J1261" s="176"/>
      <c r="K1261" s="177"/>
      <c r="L1261" s="178"/>
      <c r="M1261" s="177"/>
      <c r="N1261" s="182"/>
      <c r="O1261" s="182"/>
      <c r="P1261" s="182"/>
      <c r="Q1261" s="192"/>
    </row>
    <row r="1262" spans="4:17" ht="18" customHeight="1" x14ac:dyDescent="0.25">
      <c r="D1262">
        <f t="shared" si="19"/>
        <v>0</v>
      </c>
      <c r="E1262" s="191"/>
      <c r="F1262" s="191"/>
      <c r="G1262" s="176"/>
      <c r="H1262" s="177"/>
      <c r="I1262" s="176"/>
      <c r="J1262" s="176"/>
      <c r="K1262" s="177"/>
      <c r="L1262" s="178"/>
      <c r="M1262" s="177"/>
      <c r="N1262" s="182"/>
      <c r="O1262" s="182"/>
      <c r="P1262" s="182"/>
      <c r="Q1262" s="192"/>
    </row>
    <row r="1263" spans="4:17" ht="18" customHeight="1" x14ac:dyDescent="0.25">
      <c r="D1263">
        <f t="shared" si="19"/>
        <v>0</v>
      </c>
      <c r="E1263" s="191"/>
      <c r="F1263" s="191"/>
      <c r="G1263" s="176"/>
      <c r="H1263" s="177"/>
      <c r="I1263" s="176"/>
      <c r="J1263" s="176"/>
      <c r="K1263" s="177"/>
      <c r="L1263" s="178"/>
      <c r="M1263" s="177"/>
      <c r="N1263" s="182"/>
      <c r="O1263" s="182"/>
      <c r="P1263" s="182"/>
      <c r="Q1263" s="192"/>
    </row>
    <row r="1264" spans="4:17" ht="18" customHeight="1" x14ac:dyDescent="0.25">
      <c r="D1264">
        <f t="shared" si="19"/>
        <v>0</v>
      </c>
      <c r="E1264" s="191"/>
      <c r="F1264" s="191"/>
      <c r="G1264" s="176"/>
      <c r="H1264" s="177"/>
      <c r="I1264" s="176"/>
      <c r="J1264" s="176"/>
      <c r="K1264" s="177"/>
      <c r="L1264" s="178"/>
      <c r="M1264" s="177"/>
      <c r="N1264" s="182"/>
      <c r="O1264" s="182"/>
      <c r="P1264" s="182"/>
      <c r="Q1264" s="192"/>
    </row>
    <row r="1265" spans="4:17" ht="18" customHeight="1" x14ac:dyDescent="0.25">
      <c r="D1265">
        <f t="shared" si="19"/>
        <v>0</v>
      </c>
      <c r="E1265" s="191"/>
      <c r="F1265" s="191"/>
      <c r="G1265" s="176"/>
      <c r="H1265" s="177"/>
      <c r="I1265" s="176"/>
      <c r="J1265" s="176"/>
      <c r="K1265" s="177"/>
      <c r="L1265" s="178"/>
      <c r="M1265" s="177"/>
      <c r="N1265" s="182"/>
      <c r="O1265" s="182"/>
      <c r="P1265" s="182"/>
      <c r="Q1265" s="192"/>
    </row>
    <row r="1266" spans="4:17" ht="18" customHeight="1" x14ac:dyDescent="0.25">
      <c r="D1266">
        <f t="shared" si="19"/>
        <v>0</v>
      </c>
      <c r="E1266" s="191"/>
      <c r="F1266" s="191"/>
      <c r="G1266" s="176"/>
      <c r="H1266" s="177"/>
      <c r="I1266" s="176"/>
      <c r="J1266" s="176"/>
      <c r="K1266" s="177"/>
      <c r="L1266" s="178"/>
      <c r="M1266" s="177"/>
      <c r="N1266" s="182"/>
      <c r="O1266" s="182"/>
      <c r="P1266" s="182"/>
      <c r="Q1266" s="192"/>
    </row>
    <row r="1267" spans="4:17" ht="18" customHeight="1" x14ac:dyDescent="0.25">
      <c r="D1267">
        <f t="shared" si="19"/>
        <v>0</v>
      </c>
      <c r="E1267" s="191"/>
      <c r="F1267" s="191"/>
      <c r="G1267" s="176"/>
      <c r="H1267" s="177"/>
      <c r="I1267" s="176"/>
      <c r="J1267" s="176"/>
      <c r="K1267" s="177"/>
      <c r="L1267" s="178"/>
      <c r="M1267" s="177"/>
      <c r="N1267" s="182"/>
      <c r="O1267" s="182"/>
      <c r="P1267" s="182"/>
      <c r="Q1267" s="192"/>
    </row>
    <row r="1268" spans="4:17" ht="18" customHeight="1" x14ac:dyDescent="0.25">
      <c r="D1268">
        <f t="shared" si="19"/>
        <v>0</v>
      </c>
      <c r="E1268" s="191"/>
      <c r="F1268" s="191"/>
      <c r="G1268" s="176"/>
      <c r="H1268" s="177"/>
      <c r="I1268" s="176"/>
      <c r="J1268" s="176"/>
      <c r="K1268" s="177"/>
      <c r="L1268" s="178"/>
      <c r="M1268" s="177"/>
      <c r="N1268" s="182"/>
      <c r="O1268" s="182"/>
      <c r="P1268" s="182"/>
      <c r="Q1268" s="192"/>
    </row>
    <row r="1269" spans="4:17" ht="18" customHeight="1" x14ac:dyDescent="0.25">
      <c r="D1269">
        <f t="shared" si="19"/>
        <v>0</v>
      </c>
      <c r="E1269" s="191"/>
      <c r="F1269" s="191"/>
      <c r="G1269" s="176"/>
      <c r="H1269" s="177"/>
      <c r="I1269" s="176"/>
      <c r="J1269" s="176"/>
      <c r="K1269" s="177"/>
      <c r="L1269" s="178"/>
      <c r="M1269" s="177"/>
      <c r="N1269" s="182"/>
      <c r="O1269" s="182"/>
      <c r="P1269" s="182"/>
      <c r="Q1269" s="192"/>
    </row>
    <row r="1270" spans="4:17" ht="18" customHeight="1" x14ac:dyDescent="0.25">
      <c r="D1270">
        <f t="shared" si="19"/>
        <v>0</v>
      </c>
      <c r="E1270" s="191"/>
      <c r="F1270" s="191"/>
      <c r="G1270" s="176"/>
      <c r="H1270" s="177"/>
      <c r="I1270" s="176"/>
      <c r="J1270" s="176"/>
      <c r="K1270" s="177"/>
      <c r="L1270" s="178"/>
      <c r="M1270" s="177"/>
      <c r="N1270" s="182"/>
      <c r="O1270" s="182"/>
      <c r="P1270" s="182"/>
      <c r="Q1270" s="192"/>
    </row>
    <row r="1271" spans="4:17" ht="18" customHeight="1" x14ac:dyDescent="0.25">
      <c r="D1271">
        <f t="shared" si="19"/>
        <v>0</v>
      </c>
      <c r="E1271" s="191"/>
      <c r="F1271" s="191"/>
      <c r="G1271" s="176"/>
      <c r="H1271" s="177"/>
      <c r="I1271" s="176"/>
      <c r="J1271" s="176"/>
      <c r="K1271" s="177"/>
      <c r="L1271" s="178"/>
      <c r="M1271" s="177"/>
      <c r="N1271" s="182"/>
      <c r="O1271" s="182"/>
      <c r="P1271" s="182"/>
      <c r="Q1271" s="192"/>
    </row>
    <row r="1272" spans="4:17" ht="18" customHeight="1" x14ac:dyDescent="0.25">
      <c r="D1272">
        <f t="shared" si="19"/>
        <v>0</v>
      </c>
      <c r="E1272" s="191"/>
      <c r="F1272" s="191"/>
      <c r="G1272" s="176"/>
      <c r="H1272" s="177"/>
      <c r="I1272" s="176"/>
      <c r="J1272" s="176"/>
      <c r="K1272" s="177"/>
      <c r="L1272" s="178"/>
      <c r="M1272" s="177"/>
      <c r="N1272" s="182"/>
      <c r="O1272" s="182"/>
      <c r="P1272" s="182"/>
      <c r="Q1272" s="192"/>
    </row>
    <row r="1273" spans="4:17" ht="18" customHeight="1" x14ac:dyDescent="0.25">
      <c r="D1273">
        <f t="shared" si="19"/>
        <v>0</v>
      </c>
      <c r="E1273" s="191"/>
      <c r="F1273" s="191"/>
      <c r="G1273" s="176"/>
      <c r="H1273" s="177"/>
      <c r="I1273" s="176"/>
      <c r="J1273" s="176"/>
      <c r="K1273" s="177"/>
      <c r="L1273" s="178"/>
      <c r="M1273" s="177"/>
      <c r="N1273" s="182"/>
      <c r="O1273" s="182"/>
      <c r="P1273" s="182"/>
      <c r="Q1273" s="192"/>
    </row>
    <row r="1274" spans="4:17" ht="18" customHeight="1" x14ac:dyDescent="0.25">
      <c r="D1274">
        <f t="shared" si="19"/>
        <v>0</v>
      </c>
      <c r="E1274" s="191"/>
      <c r="F1274" s="191"/>
      <c r="G1274" s="176"/>
      <c r="H1274" s="177"/>
      <c r="I1274" s="176"/>
      <c r="J1274" s="176"/>
      <c r="K1274" s="177"/>
      <c r="L1274" s="178"/>
      <c r="M1274" s="177"/>
      <c r="N1274" s="182"/>
      <c r="O1274" s="182"/>
      <c r="P1274" s="182"/>
      <c r="Q1274" s="192"/>
    </row>
    <row r="1275" spans="4:17" ht="18" customHeight="1" x14ac:dyDescent="0.25">
      <c r="D1275">
        <f t="shared" si="19"/>
        <v>0</v>
      </c>
      <c r="E1275" s="191"/>
      <c r="F1275" s="191"/>
      <c r="G1275" s="176"/>
      <c r="H1275" s="177"/>
      <c r="I1275" s="176"/>
      <c r="J1275" s="176"/>
      <c r="K1275" s="177"/>
      <c r="L1275" s="178"/>
      <c r="M1275" s="177"/>
      <c r="N1275" s="182"/>
      <c r="O1275" s="182"/>
      <c r="P1275" s="182"/>
      <c r="Q1275" s="192"/>
    </row>
    <row r="1276" spans="4:17" ht="18" customHeight="1" x14ac:dyDescent="0.25">
      <c r="D1276">
        <f t="shared" si="19"/>
        <v>0</v>
      </c>
      <c r="E1276" s="191"/>
      <c r="F1276" s="191"/>
      <c r="G1276" s="176"/>
      <c r="H1276" s="177"/>
      <c r="I1276" s="176"/>
      <c r="J1276" s="176"/>
      <c r="K1276" s="177"/>
      <c r="L1276" s="178"/>
      <c r="M1276" s="177"/>
      <c r="N1276" s="182"/>
      <c r="O1276" s="182"/>
      <c r="P1276" s="182"/>
      <c r="Q1276" s="192"/>
    </row>
    <row r="1277" spans="4:17" ht="18" customHeight="1" x14ac:dyDescent="0.25">
      <c r="D1277">
        <f t="shared" si="19"/>
        <v>0</v>
      </c>
      <c r="E1277" s="191"/>
      <c r="F1277" s="191"/>
      <c r="G1277" s="176"/>
      <c r="H1277" s="177"/>
      <c r="I1277" s="176"/>
      <c r="J1277" s="176"/>
      <c r="K1277" s="177"/>
      <c r="L1277" s="178"/>
      <c r="M1277" s="177"/>
      <c r="N1277" s="182"/>
      <c r="O1277" s="182"/>
      <c r="P1277" s="182"/>
      <c r="Q1277" s="192"/>
    </row>
    <row r="1278" spans="4:17" ht="18" customHeight="1" x14ac:dyDescent="0.25">
      <c r="D1278">
        <f t="shared" si="19"/>
        <v>0</v>
      </c>
      <c r="E1278" s="191"/>
      <c r="F1278" s="191"/>
      <c r="G1278" s="176"/>
      <c r="H1278" s="177"/>
      <c r="I1278" s="176"/>
      <c r="J1278" s="176"/>
      <c r="K1278" s="177"/>
      <c r="L1278" s="178"/>
      <c r="M1278" s="177"/>
      <c r="N1278" s="182"/>
      <c r="O1278" s="182"/>
      <c r="P1278" s="182"/>
      <c r="Q1278" s="192"/>
    </row>
    <row r="1279" spans="4:17" ht="18" customHeight="1" x14ac:dyDescent="0.25">
      <c r="D1279">
        <f t="shared" si="19"/>
        <v>0</v>
      </c>
      <c r="E1279" s="191"/>
      <c r="F1279" s="191"/>
      <c r="G1279" s="176"/>
      <c r="H1279" s="177"/>
      <c r="I1279" s="176"/>
      <c r="J1279" s="176"/>
      <c r="K1279" s="177"/>
      <c r="L1279" s="178"/>
      <c r="M1279" s="177"/>
      <c r="N1279" s="182"/>
      <c r="O1279" s="182"/>
      <c r="P1279" s="182"/>
      <c r="Q1279" s="192"/>
    </row>
    <row r="1280" spans="4:17" ht="18" customHeight="1" x14ac:dyDescent="0.25">
      <c r="D1280">
        <f t="shared" si="19"/>
        <v>0</v>
      </c>
      <c r="E1280" s="191"/>
      <c r="F1280" s="191"/>
      <c r="G1280" s="176"/>
      <c r="H1280" s="177"/>
      <c r="I1280" s="176"/>
      <c r="J1280" s="176"/>
      <c r="K1280" s="177"/>
      <c r="L1280" s="178"/>
      <c r="M1280" s="177"/>
      <c r="N1280" s="182"/>
      <c r="O1280" s="182"/>
      <c r="P1280" s="182"/>
      <c r="Q1280" s="192"/>
    </row>
    <row r="1281" spans="4:17" ht="18" customHeight="1" x14ac:dyDescent="0.25">
      <c r="D1281">
        <f t="shared" si="19"/>
        <v>0</v>
      </c>
      <c r="E1281" s="191"/>
      <c r="F1281" s="191"/>
      <c r="G1281" s="176"/>
      <c r="H1281" s="177"/>
      <c r="I1281" s="176"/>
      <c r="J1281" s="176"/>
      <c r="K1281" s="177"/>
      <c r="L1281" s="178"/>
      <c r="M1281" s="177"/>
      <c r="N1281" s="182"/>
      <c r="O1281" s="182"/>
      <c r="P1281" s="182"/>
      <c r="Q1281" s="192"/>
    </row>
    <row r="1282" spans="4:17" ht="18" customHeight="1" x14ac:dyDescent="0.25">
      <c r="D1282">
        <f t="shared" si="19"/>
        <v>0</v>
      </c>
      <c r="E1282" s="191"/>
      <c r="F1282" s="191"/>
      <c r="G1282" s="176"/>
      <c r="H1282" s="177"/>
      <c r="I1282" s="176"/>
      <c r="J1282" s="176"/>
      <c r="K1282" s="177"/>
      <c r="L1282" s="178"/>
      <c r="M1282" s="177"/>
      <c r="N1282" s="182"/>
      <c r="O1282" s="182"/>
      <c r="P1282" s="182"/>
      <c r="Q1282" s="192"/>
    </row>
    <row r="1283" spans="4:17" ht="18" customHeight="1" x14ac:dyDescent="0.25">
      <c r="D1283">
        <f t="shared" si="19"/>
        <v>0</v>
      </c>
      <c r="E1283" s="191"/>
      <c r="F1283" s="191"/>
      <c r="G1283" s="176"/>
      <c r="H1283" s="177"/>
      <c r="I1283" s="176"/>
      <c r="J1283" s="176"/>
      <c r="K1283" s="177"/>
      <c r="L1283" s="178"/>
      <c r="M1283" s="177"/>
      <c r="N1283" s="182"/>
      <c r="O1283" s="182"/>
      <c r="P1283" s="182"/>
      <c r="Q1283" s="192"/>
    </row>
    <row r="1284" spans="4:17" ht="18" customHeight="1" x14ac:dyDescent="0.25">
      <c r="D1284">
        <f t="shared" si="19"/>
        <v>0</v>
      </c>
      <c r="E1284" s="191"/>
      <c r="F1284" s="191"/>
      <c r="G1284" s="176"/>
      <c r="H1284" s="177"/>
      <c r="I1284" s="176"/>
      <c r="J1284" s="176"/>
      <c r="K1284" s="177"/>
      <c r="L1284" s="178"/>
      <c r="M1284" s="177"/>
      <c r="N1284" s="182"/>
      <c r="O1284" s="182"/>
      <c r="P1284" s="182"/>
      <c r="Q1284" s="192"/>
    </row>
    <row r="1285" spans="4:17" ht="18" customHeight="1" x14ac:dyDescent="0.25">
      <c r="D1285">
        <f t="shared" si="19"/>
        <v>0</v>
      </c>
      <c r="E1285" s="191"/>
      <c r="F1285" s="191"/>
      <c r="G1285" s="176"/>
      <c r="H1285" s="177"/>
      <c r="I1285" s="176"/>
      <c r="J1285" s="176"/>
      <c r="K1285" s="177"/>
      <c r="L1285" s="178"/>
      <c r="M1285" s="177"/>
      <c r="N1285" s="182"/>
      <c r="O1285" s="182"/>
      <c r="P1285" s="182"/>
      <c r="Q1285" s="192"/>
    </row>
    <row r="1286" spans="4:17" ht="18" customHeight="1" x14ac:dyDescent="0.25">
      <c r="D1286">
        <f t="shared" ref="D1286:D1349" si="20">IF(E1286&gt;=1,(IF(LEN(I1286)&gt;=2,(IF(LEN(K1286)&gt;=1,(IF(M1286&gt;=18,1,0)),0)),0)),0)</f>
        <v>0</v>
      </c>
      <c r="E1286" s="191"/>
      <c r="F1286" s="191"/>
      <c r="G1286" s="176"/>
      <c r="H1286" s="177"/>
      <c r="I1286" s="176"/>
      <c r="J1286" s="176"/>
      <c r="K1286" s="177"/>
      <c r="L1286" s="178"/>
      <c r="M1286" s="177"/>
      <c r="N1286" s="182"/>
      <c r="O1286" s="182"/>
      <c r="P1286" s="182"/>
      <c r="Q1286" s="192"/>
    </row>
    <row r="1287" spans="4:17" ht="18" customHeight="1" x14ac:dyDescent="0.25">
      <c r="D1287">
        <f t="shared" si="20"/>
        <v>0</v>
      </c>
      <c r="E1287" s="191"/>
      <c r="F1287" s="191"/>
      <c r="G1287" s="176"/>
      <c r="H1287" s="177"/>
      <c r="I1287" s="176"/>
      <c r="J1287" s="176"/>
      <c r="K1287" s="177"/>
      <c r="L1287" s="178"/>
      <c r="M1287" s="177"/>
      <c r="N1287" s="182"/>
      <c r="O1287" s="182"/>
      <c r="P1287" s="182"/>
      <c r="Q1287" s="192"/>
    </row>
    <row r="1288" spans="4:17" ht="18" customHeight="1" x14ac:dyDescent="0.25">
      <c r="D1288">
        <f t="shared" si="20"/>
        <v>0</v>
      </c>
      <c r="E1288" s="191"/>
      <c r="F1288" s="191"/>
      <c r="G1288" s="176"/>
      <c r="H1288" s="177"/>
      <c r="I1288" s="176"/>
      <c r="J1288" s="176"/>
      <c r="K1288" s="177"/>
      <c r="L1288" s="178"/>
      <c r="M1288" s="177"/>
      <c r="N1288" s="182"/>
      <c r="O1288" s="182"/>
      <c r="P1288" s="182"/>
      <c r="Q1288" s="192"/>
    </row>
    <row r="1289" spans="4:17" ht="18" customHeight="1" x14ac:dyDescent="0.25">
      <c r="D1289">
        <f t="shared" si="20"/>
        <v>0</v>
      </c>
      <c r="E1289" s="191"/>
      <c r="F1289" s="191"/>
      <c r="G1289" s="176"/>
      <c r="H1289" s="177"/>
      <c r="I1289" s="176"/>
      <c r="J1289" s="176"/>
      <c r="K1289" s="177"/>
      <c r="L1289" s="178"/>
      <c r="M1289" s="177"/>
      <c r="N1289" s="182"/>
      <c r="O1289" s="182"/>
      <c r="P1289" s="182"/>
      <c r="Q1289" s="192"/>
    </row>
    <row r="1290" spans="4:17" ht="18" customHeight="1" x14ac:dyDescent="0.25">
      <c r="D1290">
        <f t="shared" si="20"/>
        <v>0</v>
      </c>
      <c r="E1290" s="191"/>
      <c r="F1290" s="191"/>
      <c r="G1290" s="176"/>
      <c r="H1290" s="177"/>
      <c r="I1290" s="176"/>
      <c r="J1290" s="176"/>
      <c r="K1290" s="177"/>
      <c r="L1290" s="178"/>
      <c r="M1290" s="177"/>
      <c r="N1290" s="182"/>
      <c r="O1290" s="182"/>
      <c r="P1290" s="182"/>
      <c r="Q1290" s="192"/>
    </row>
    <row r="1291" spans="4:17" ht="18" customHeight="1" x14ac:dyDescent="0.25">
      <c r="D1291">
        <f t="shared" si="20"/>
        <v>0</v>
      </c>
      <c r="E1291" s="191"/>
      <c r="F1291" s="191"/>
      <c r="G1291" s="176"/>
      <c r="H1291" s="177"/>
      <c r="I1291" s="176"/>
      <c r="J1291" s="176"/>
      <c r="K1291" s="177"/>
      <c r="L1291" s="178"/>
      <c r="M1291" s="177"/>
      <c r="N1291" s="182"/>
      <c r="O1291" s="182"/>
      <c r="P1291" s="182"/>
      <c r="Q1291" s="192"/>
    </row>
    <row r="1292" spans="4:17" ht="18" customHeight="1" x14ac:dyDescent="0.25">
      <c r="D1292">
        <f t="shared" si="20"/>
        <v>0</v>
      </c>
      <c r="E1292" s="191"/>
      <c r="F1292" s="191"/>
      <c r="G1292" s="176"/>
      <c r="H1292" s="177"/>
      <c r="I1292" s="176"/>
      <c r="J1292" s="176"/>
      <c r="K1292" s="177"/>
      <c r="L1292" s="178"/>
      <c r="M1292" s="177"/>
      <c r="N1292" s="182"/>
      <c r="O1292" s="182"/>
      <c r="P1292" s="182"/>
      <c r="Q1292" s="192"/>
    </row>
    <row r="1293" spans="4:17" ht="18" customHeight="1" x14ac:dyDescent="0.25">
      <c r="D1293">
        <f t="shared" si="20"/>
        <v>0</v>
      </c>
      <c r="E1293" s="191"/>
      <c r="F1293" s="191"/>
      <c r="G1293" s="176"/>
      <c r="H1293" s="177"/>
      <c r="I1293" s="176"/>
      <c r="J1293" s="176"/>
      <c r="K1293" s="177"/>
      <c r="L1293" s="178"/>
      <c r="M1293" s="177"/>
      <c r="N1293" s="182"/>
      <c r="O1293" s="182"/>
      <c r="P1293" s="182"/>
      <c r="Q1293" s="192"/>
    </row>
    <row r="1294" spans="4:17" ht="18" customHeight="1" x14ac:dyDescent="0.25">
      <c r="D1294">
        <f t="shared" si="20"/>
        <v>0</v>
      </c>
      <c r="E1294" s="191"/>
      <c r="F1294" s="191"/>
      <c r="G1294" s="176"/>
      <c r="H1294" s="177"/>
      <c r="I1294" s="176"/>
      <c r="J1294" s="176"/>
      <c r="K1294" s="177"/>
      <c r="L1294" s="178"/>
      <c r="M1294" s="177"/>
      <c r="N1294" s="182"/>
      <c r="O1294" s="182"/>
      <c r="P1294" s="182"/>
      <c r="Q1294" s="192"/>
    </row>
    <row r="1295" spans="4:17" ht="18" customHeight="1" x14ac:dyDescent="0.25">
      <c r="D1295">
        <f t="shared" si="20"/>
        <v>0</v>
      </c>
      <c r="E1295" s="191"/>
      <c r="F1295" s="191"/>
      <c r="G1295" s="176"/>
      <c r="H1295" s="177"/>
      <c r="I1295" s="176"/>
      <c r="J1295" s="176"/>
      <c r="K1295" s="177"/>
      <c r="L1295" s="178"/>
      <c r="M1295" s="177"/>
      <c r="N1295" s="182"/>
      <c r="O1295" s="182"/>
      <c r="P1295" s="182"/>
      <c r="Q1295" s="192"/>
    </row>
    <row r="1296" spans="4:17" ht="18" customHeight="1" x14ac:dyDescent="0.25">
      <c r="D1296">
        <f t="shared" si="20"/>
        <v>0</v>
      </c>
      <c r="E1296" s="191"/>
      <c r="F1296" s="191"/>
      <c r="G1296" s="176"/>
      <c r="H1296" s="177"/>
      <c r="I1296" s="176"/>
      <c r="J1296" s="176"/>
      <c r="K1296" s="177"/>
      <c r="L1296" s="178"/>
      <c r="M1296" s="177"/>
      <c r="N1296" s="182"/>
      <c r="O1296" s="182"/>
      <c r="P1296" s="182"/>
      <c r="Q1296" s="192"/>
    </row>
    <row r="1297" spans="4:17" ht="18" customHeight="1" x14ac:dyDescent="0.25">
      <c r="D1297">
        <f t="shared" si="20"/>
        <v>0</v>
      </c>
      <c r="E1297" s="191"/>
      <c r="F1297" s="191"/>
      <c r="G1297" s="176"/>
      <c r="H1297" s="177"/>
      <c r="I1297" s="176"/>
      <c r="J1297" s="176"/>
      <c r="K1297" s="177"/>
      <c r="L1297" s="178"/>
      <c r="M1297" s="177"/>
      <c r="N1297" s="182"/>
      <c r="O1297" s="182"/>
      <c r="P1297" s="182"/>
      <c r="Q1297" s="192"/>
    </row>
    <row r="1298" spans="4:17" ht="18" customHeight="1" x14ac:dyDescent="0.25">
      <c r="D1298">
        <f t="shared" si="20"/>
        <v>0</v>
      </c>
      <c r="E1298" s="191"/>
      <c r="F1298" s="191"/>
      <c r="G1298" s="176"/>
      <c r="H1298" s="177"/>
      <c r="I1298" s="176"/>
      <c r="J1298" s="176"/>
      <c r="K1298" s="177"/>
      <c r="L1298" s="178"/>
      <c r="M1298" s="177"/>
      <c r="N1298" s="182"/>
      <c r="O1298" s="182"/>
      <c r="P1298" s="182"/>
      <c r="Q1298" s="192"/>
    </row>
    <row r="1299" spans="4:17" ht="18" customHeight="1" x14ac:dyDescent="0.25">
      <c r="D1299">
        <f t="shared" si="20"/>
        <v>0</v>
      </c>
      <c r="E1299" s="191"/>
      <c r="F1299" s="191"/>
      <c r="G1299" s="176"/>
      <c r="H1299" s="177"/>
      <c r="I1299" s="176"/>
      <c r="J1299" s="176"/>
      <c r="K1299" s="177"/>
      <c r="L1299" s="178"/>
      <c r="M1299" s="177"/>
      <c r="N1299" s="182"/>
      <c r="O1299" s="182"/>
      <c r="P1299" s="182"/>
      <c r="Q1299" s="192"/>
    </row>
    <row r="1300" spans="4:17" ht="18" customHeight="1" x14ac:dyDescent="0.25">
      <c r="D1300">
        <f t="shared" si="20"/>
        <v>0</v>
      </c>
      <c r="E1300" s="191"/>
      <c r="F1300" s="191"/>
      <c r="G1300" s="176"/>
      <c r="H1300" s="177"/>
      <c r="I1300" s="176"/>
      <c r="J1300" s="176"/>
      <c r="K1300" s="177"/>
      <c r="L1300" s="178"/>
      <c r="M1300" s="177"/>
      <c r="N1300" s="182"/>
      <c r="O1300" s="182"/>
      <c r="P1300" s="182"/>
      <c r="Q1300" s="192"/>
    </row>
    <row r="1301" spans="4:17" ht="18" customHeight="1" x14ac:dyDescent="0.25">
      <c r="D1301">
        <f t="shared" si="20"/>
        <v>0</v>
      </c>
      <c r="E1301" s="191"/>
      <c r="F1301" s="191"/>
      <c r="G1301" s="176"/>
      <c r="H1301" s="177"/>
      <c r="I1301" s="176"/>
      <c r="J1301" s="176"/>
      <c r="K1301" s="177"/>
      <c r="L1301" s="178"/>
      <c r="M1301" s="177"/>
      <c r="N1301" s="182"/>
      <c r="O1301" s="182"/>
      <c r="P1301" s="182"/>
      <c r="Q1301" s="192"/>
    </row>
    <row r="1302" spans="4:17" ht="18" customHeight="1" x14ac:dyDescent="0.25">
      <c r="D1302">
        <f t="shared" si="20"/>
        <v>0</v>
      </c>
      <c r="E1302" s="191"/>
      <c r="F1302" s="191"/>
      <c r="G1302" s="176"/>
      <c r="H1302" s="177"/>
      <c r="I1302" s="176"/>
      <c r="J1302" s="176"/>
      <c r="K1302" s="177"/>
      <c r="L1302" s="178"/>
      <c r="M1302" s="177"/>
      <c r="N1302" s="182"/>
      <c r="O1302" s="182"/>
      <c r="P1302" s="182"/>
      <c r="Q1302" s="192"/>
    </row>
    <row r="1303" spans="4:17" ht="18" customHeight="1" x14ac:dyDescent="0.25">
      <c r="D1303">
        <f t="shared" si="20"/>
        <v>0</v>
      </c>
      <c r="E1303" s="191"/>
      <c r="F1303" s="191"/>
      <c r="G1303" s="176"/>
      <c r="H1303" s="177"/>
      <c r="I1303" s="176"/>
      <c r="J1303" s="176"/>
      <c r="K1303" s="177"/>
      <c r="L1303" s="178"/>
      <c r="M1303" s="177"/>
      <c r="N1303" s="182"/>
      <c r="O1303" s="182"/>
      <c r="P1303" s="182"/>
      <c r="Q1303" s="192"/>
    </row>
    <row r="1304" spans="4:17" ht="18" customHeight="1" x14ac:dyDescent="0.25">
      <c r="D1304">
        <f t="shared" si="20"/>
        <v>0</v>
      </c>
      <c r="E1304" s="191"/>
      <c r="F1304" s="191"/>
      <c r="G1304" s="176"/>
      <c r="H1304" s="177"/>
      <c r="I1304" s="176"/>
      <c r="J1304" s="176"/>
      <c r="K1304" s="177"/>
      <c r="L1304" s="178"/>
      <c r="M1304" s="177"/>
      <c r="N1304" s="182"/>
      <c r="O1304" s="182"/>
      <c r="P1304" s="182"/>
      <c r="Q1304" s="192"/>
    </row>
    <row r="1305" spans="4:17" ht="18" customHeight="1" x14ac:dyDescent="0.25">
      <c r="D1305">
        <f t="shared" si="20"/>
        <v>0</v>
      </c>
      <c r="E1305" s="191"/>
      <c r="F1305" s="191"/>
      <c r="G1305" s="176"/>
      <c r="H1305" s="177"/>
      <c r="I1305" s="176"/>
      <c r="J1305" s="176"/>
      <c r="K1305" s="177"/>
      <c r="L1305" s="178"/>
      <c r="M1305" s="177"/>
      <c r="N1305" s="182"/>
      <c r="O1305" s="182"/>
      <c r="P1305" s="182"/>
      <c r="Q1305" s="192"/>
    </row>
    <row r="1306" spans="4:17" ht="18" customHeight="1" x14ac:dyDescent="0.25">
      <c r="D1306">
        <f t="shared" si="20"/>
        <v>0</v>
      </c>
      <c r="E1306" s="191"/>
      <c r="F1306" s="191"/>
      <c r="G1306" s="176"/>
      <c r="H1306" s="177"/>
      <c r="I1306" s="176"/>
      <c r="J1306" s="176"/>
      <c r="K1306" s="177"/>
      <c r="L1306" s="178"/>
      <c r="M1306" s="177"/>
      <c r="N1306" s="182"/>
      <c r="O1306" s="182"/>
      <c r="P1306" s="182"/>
      <c r="Q1306" s="192"/>
    </row>
    <row r="1307" spans="4:17" ht="18" customHeight="1" x14ac:dyDescent="0.25">
      <c r="D1307">
        <f t="shared" si="20"/>
        <v>0</v>
      </c>
      <c r="E1307" s="191"/>
      <c r="F1307" s="191"/>
      <c r="G1307" s="176"/>
      <c r="H1307" s="177"/>
      <c r="I1307" s="176"/>
      <c r="J1307" s="176"/>
      <c r="K1307" s="177"/>
      <c r="L1307" s="178"/>
      <c r="M1307" s="177"/>
      <c r="N1307" s="182"/>
      <c r="O1307" s="182"/>
      <c r="P1307" s="182"/>
      <c r="Q1307" s="192"/>
    </row>
    <row r="1308" spans="4:17" ht="18" customHeight="1" x14ac:dyDescent="0.25">
      <c r="D1308">
        <f t="shared" si="20"/>
        <v>0</v>
      </c>
      <c r="E1308" s="191"/>
      <c r="F1308" s="191"/>
      <c r="G1308" s="176"/>
      <c r="H1308" s="177"/>
      <c r="I1308" s="176"/>
      <c r="J1308" s="176"/>
      <c r="K1308" s="177"/>
      <c r="L1308" s="178"/>
      <c r="M1308" s="177"/>
      <c r="N1308" s="182"/>
      <c r="O1308" s="182"/>
      <c r="P1308" s="182"/>
      <c r="Q1308" s="192"/>
    </row>
    <row r="1309" spans="4:17" ht="18" customHeight="1" x14ac:dyDescent="0.25">
      <c r="D1309">
        <f t="shared" si="20"/>
        <v>0</v>
      </c>
      <c r="E1309" s="191"/>
      <c r="F1309" s="191"/>
      <c r="G1309" s="176"/>
      <c r="H1309" s="177"/>
      <c r="I1309" s="176"/>
      <c r="J1309" s="176"/>
      <c r="K1309" s="177"/>
      <c r="L1309" s="178"/>
      <c r="M1309" s="177"/>
      <c r="N1309" s="182"/>
      <c r="O1309" s="182"/>
      <c r="P1309" s="182"/>
      <c r="Q1309" s="192"/>
    </row>
    <row r="1310" spans="4:17" ht="18" customHeight="1" x14ac:dyDescent="0.25">
      <c r="D1310">
        <f t="shared" si="20"/>
        <v>0</v>
      </c>
      <c r="E1310" s="191"/>
      <c r="F1310" s="191"/>
      <c r="G1310" s="176"/>
      <c r="H1310" s="177"/>
      <c r="I1310" s="176"/>
      <c r="J1310" s="176"/>
      <c r="K1310" s="177"/>
      <c r="L1310" s="178"/>
      <c r="M1310" s="177"/>
      <c r="N1310" s="182"/>
      <c r="O1310" s="182"/>
      <c r="P1310" s="182"/>
      <c r="Q1310" s="192"/>
    </row>
    <row r="1311" spans="4:17" ht="18" customHeight="1" x14ac:dyDescent="0.25">
      <c r="D1311">
        <f t="shared" si="20"/>
        <v>0</v>
      </c>
      <c r="E1311" s="191"/>
      <c r="F1311" s="191"/>
      <c r="G1311" s="176"/>
      <c r="H1311" s="177"/>
      <c r="I1311" s="176"/>
      <c r="J1311" s="176"/>
      <c r="K1311" s="177"/>
      <c r="L1311" s="178"/>
      <c r="M1311" s="177"/>
      <c r="N1311" s="182"/>
      <c r="O1311" s="182"/>
      <c r="P1311" s="182"/>
      <c r="Q1311" s="192"/>
    </row>
    <row r="1312" spans="4:17" ht="18" customHeight="1" x14ac:dyDescent="0.25">
      <c r="D1312">
        <f t="shared" si="20"/>
        <v>0</v>
      </c>
      <c r="E1312" s="191"/>
      <c r="F1312" s="191"/>
      <c r="G1312" s="176"/>
      <c r="H1312" s="177"/>
      <c r="I1312" s="176"/>
      <c r="J1312" s="176"/>
      <c r="K1312" s="177"/>
      <c r="L1312" s="178"/>
      <c r="M1312" s="177"/>
      <c r="N1312" s="182"/>
      <c r="O1312" s="182"/>
      <c r="P1312" s="182"/>
      <c r="Q1312" s="192"/>
    </row>
    <row r="1313" spans="4:17" ht="18" customHeight="1" x14ac:dyDescent="0.25">
      <c r="D1313">
        <f t="shared" si="20"/>
        <v>0</v>
      </c>
      <c r="E1313" s="191"/>
      <c r="F1313" s="191"/>
      <c r="G1313" s="176"/>
      <c r="H1313" s="177"/>
      <c r="I1313" s="176"/>
      <c r="J1313" s="176"/>
      <c r="K1313" s="177"/>
      <c r="L1313" s="178"/>
      <c r="M1313" s="177"/>
      <c r="N1313" s="182"/>
      <c r="O1313" s="182"/>
      <c r="P1313" s="182"/>
      <c r="Q1313" s="192"/>
    </row>
    <row r="1314" spans="4:17" ht="18" customHeight="1" x14ac:dyDescent="0.25">
      <c r="D1314">
        <f t="shared" si="20"/>
        <v>0</v>
      </c>
      <c r="E1314" s="191"/>
      <c r="F1314" s="191"/>
      <c r="G1314" s="176"/>
      <c r="H1314" s="177"/>
      <c r="I1314" s="176"/>
      <c r="J1314" s="176"/>
      <c r="K1314" s="177"/>
      <c r="L1314" s="178"/>
      <c r="M1314" s="177"/>
      <c r="N1314" s="182"/>
      <c r="O1314" s="182"/>
      <c r="P1314" s="182"/>
      <c r="Q1314" s="192"/>
    </row>
    <row r="1315" spans="4:17" ht="18" customHeight="1" x14ac:dyDescent="0.25">
      <c r="D1315">
        <f t="shared" si="20"/>
        <v>0</v>
      </c>
      <c r="E1315" s="191"/>
      <c r="F1315" s="191"/>
      <c r="G1315" s="176"/>
      <c r="H1315" s="177"/>
      <c r="I1315" s="176"/>
      <c r="J1315" s="176"/>
      <c r="K1315" s="177"/>
      <c r="L1315" s="178"/>
      <c r="M1315" s="177"/>
      <c r="N1315" s="182"/>
      <c r="O1315" s="182"/>
      <c r="P1315" s="182"/>
      <c r="Q1315" s="192"/>
    </row>
    <row r="1316" spans="4:17" ht="18" customHeight="1" x14ac:dyDescent="0.25">
      <c r="D1316">
        <f t="shared" si="20"/>
        <v>0</v>
      </c>
      <c r="E1316" s="191"/>
      <c r="F1316" s="191"/>
      <c r="G1316" s="176"/>
      <c r="H1316" s="177"/>
      <c r="I1316" s="176"/>
      <c r="J1316" s="176"/>
      <c r="K1316" s="177"/>
      <c r="L1316" s="178"/>
      <c r="M1316" s="177"/>
      <c r="N1316" s="182"/>
      <c r="O1316" s="182"/>
      <c r="P1316" s="182"/>
      <c r="Q1316" s="192"/>
    </row>
    <row r="1317" spans="4:17" ht="18" customHeight="1" x14ac:dyDescent="0.25">
      <c r="D1317">
        <f t="shared" si="20"/>
        <v>0</v>
      </c>
      <c r="E1317" s="191"/>
      <c r="F1317" s="191"/>
      <c r="G1317" s="176"/>
      <c r="H1317" s="177"/>
      <c r="I1317" s="176"/>
      <c r="J1317" s="176"/>
      <c r="K1317" s="177"/>
      <c r="L1317" s="178"/>
      <c r="M1317" s="177"/>
      <c r="N1317" s="182"/>
      <c r="O1317" s="182"/>
      <c r="P1317" s="182"/>
      <c r="Q1317" s="192"/>
    </row>
    <row r="1318" spans="4:17" ht="18" customHeight="1" x14ac:dyDescent="0.25">
      <c r="D1318">
        <f t="shared" si="20"/>
        <v>0</v>
      </c>
      <c r="E1318" s="191"/>
      <c r="F1318" s="191"/>
      <c r="G1318" s="176"/>
      <c r="H1318" s="177"/>
      <c r="I1318" s="176"/>
      <c r="J1318" s="176"/>
      <c r="K1318" s="177"/>
      <c r="L1318" s="178"/>
      <c r="M1318" s="177"/>
      <c r="N1318" s="182"/>
      <c r="O1318" s="182"/>
      <c r="P1318" s="182"/>
      <c r="Q1318" s="192"/>
    </row>
    <row r="1319" spans="4:17" ht="18" customHeight="1" x14ac:dyDescent="0.25">
      <c r="D1319">
        <f t="shared" si="20"/>
        <v>0</v>
      </c>
      <c r="E1319" s="191"/>
      <c r="F1319" s="191"/>
      <c r="G1319" s="176"/>
      <c r="H1319" s="177"/>
      <c r="I1319" s="176"/>
      <c r="J1319" s="176"/>
      <c r="K1319" s="177"/>
      <c r="L1319" s="178"/>
      <c r="M1319" s="177"/>
      <c r="N1319" s="182"/>
      <c r="O1319" s="182"/>
      <c r="P1319" s="182"/>
      <c r="Q1319" s="192"/>
    </row>
    <row r="1320" spans="4:17" ht="18" customHeight="1" x14ac:dyDescent="0.25">
      <c r="D1320">
        <f t="shared" si="20"/>
        <v>0</v>
      </c>
      <c r="E1320" s="191"/>
      <c r="F1320" s="191"/>
      <c r="G1320" s="176"/>
      <c r="H1320" s="177"/>
      <c r="I1320" s="176"/>
      <c r="J1320" s="176"/>
      <c r="K1320" s="177"/>
      <c r="L1320" s="178"/>
      <c r="M1320" s="177"/>
      <c r="N1320" s="182"/>
      <c r="O1320" s="182"/>
      <c r="P1320" s="182"/>
      <c r="Q1320" s="192"/>
    </row>
    <row r="1321" spans="4:17" ht="18" customHeight="1" x14ac:dyDescent="0.25">
      <c r="D1321">
        <f t="shared" si="20"/>
        <v>0</v>
      </c>
      <c r="E1321" s="191"/>
      <c r="F1321" s="191"/>
      <c r="G1321" s="176"/>
      <c r="H1321" s="177"/>
      <c r="I1321" s="176"/>
      <c r="J1321" s="176"/>
      <c r="K1321" s="177"/>
      <c r="L1321" s="178"/>
      <c r="M1321" s="177"/>
      <c r="N1321" s="182"/>
      <c r="O1321" s="182"/>
      <c r="P1321" s="182"/>
      <c r="Q1321" s="192"/>
    </row>
    <row r="1322" spans="4:17" ht="18" customHeight="1" x14ac:dyDescent="0.25">
      <c r="D1322">
        <f t="shared" si="20"/>
        <v>0</v>
      </c>
      <c r="E1322" s="191"/>
      <c r="F1322" s="191"/>
      <c r="G1322" s="176"/>
      <c r="H1322" s="177"/>
      <c r="I1322" s="176"/>
      <c r="J1322" s="176"/>
      <c r="K1322" s="177"/>
      <c r="L1322" s="178"/>
      <c r="M1322" s="177"/>
      <c r="N1322" s="182"/>
      <c r="O1322" s="182"/>
      <c r="P1322" s="182"/>
      <c r="Q1322" s="192"/>
    </row>
    <row r="1323" spans="4:17" ht="18" customHeight="1" x14ac:dyDescent="0.25">
      <c r="D1323">
        <f t="shared" si="20"/>
        <v>0</v>
      </c>
      <c r="E1323" s="191"/>
      <c r="F1323" s="191"/>
      <c r="G1323" s="176"/>
      <c r="H1323" s="177"/>
      <c r="I1323" s="176"/>
      <c r="J1323" s="176"/>
      <c r="K1323" s="177"/>
      <c r="L1323" s="178"/>
      <c r="M1323" s="177"/>
      <c r="N1323" s="182"/>
      <c r="O1323" s="182"/>
      <c r="P1323" s="182"/>
      <c r="Q1323" s="192"/>
    </row>
    <row r="1324" spans="4:17" ht="18" customHeight="1" x14ac:dyDescent="0.25">
      <c r="D1324">
        <f t="shared" si="20"/>
        <v>0</v>
      </c>
      <c r="E1324" s="191"/>
      <c r="F1324" s="191"/>
      <c r="G1324" s="176"/>
      <c r="H1324" s="177"/>
      <c r="I1324" s="176"/>
      <c r="J1324" s="176"/>
      <c r="K1324" s="177"/>
      <c r="L1324" s="178"/>
      <c r="M1324" s="177"/>
      <c r="N1324" s="182"/>
      <c r="O1324" s="182"/>
      <c r="P1324" s="182"/>
      <c r="Q1324" s="192"/>
    </row>
    <row r="1325" spans="4:17" ht="18" customHeight="1" x14ac:dyDescent="0.25">
      <c r="D1325">
        <f t="shared" si="20"/>
        <v>0</v>
      </c>
      <c r="E1325" s="191"/>
      <c r="F1325" s="191"/>
      <c r="G1325" s="176"/>
      <c r="H1325" s="177"/>
      <c r="I1325" s="176"/>
      <c r="J1325" s="176"/>
      <c r="K1325" s="177"/>
      <c r="L1325" s="178"/>
      <c r="M1325" s="177"/>
      <c r="N1325" s="182"/>
      <c r="O1325" s="182"/>
      <c r="P1325" s="182"/>
      <c r="Q1325" s="192"/>
    </row>
    <row r="1326" spans="4:17" ht="18" customHeight="1" x14ac:dyDescent="0.25">
      <c r="D1326">
        <f t="shared" si="20"/>
        <v>0</v>
      </c>
      <c r="E1326" s="191"/>
      <c r="F1326" s="191"/>
      <c r="G1326" s="176"/>
      <c r="H1326" s="177"/>
      <c r="I1326" s="176"/>
      <c r="J1326" s="176"/>
      <c r="K1326" s="177"/>
      <c r="L1326" s="178"/>
      <c r="M1326" s="177"/>
      <c r="N1326" s="182"/>
      <c r="O1326" s="182"/>
      <c r="P1326" s="182"/>
      <c r="Q1326" s="192"/>
    </row>
    <row r="1327" spans="4:17" ht="18" customHeight="1" x14ac:dyDescent="0.25">
      <c r="D1327">
        <f t="shared" si="20"/>
        <v>0</v>
      </c>
      <c r="E1327" s="191"/>
      <c r="F1327" s="191"/>
      <c r="G1327" s="176"/>
      <c r="H1327" s="177"/>
      <c r="I1327" s="176"/>
      <c r="J1327" s="176"/>
      <c r="K1327" s="177"/>
      <c r="L1327" s="178"/>
      <c r="M1327" s="177"/>
      <c r="N1327" s="182"/>
      <c r="O1327" s="182"/>
      <c r="P1327" s="182"/>
      <c r="Q1327" s="192"/>
    </row>
    <row r="1328" spans="4:17" ht="18" customHeight="1" x14ac:dyDescent="0.25">
      <c r="D1328">
        <f t="shared" si="20"/>
        <v>0</v>
      </c>
      <c r="E1328" s="191"/>
      <c r="F1328" s="191"/>
      <c r="G1328" s="176"/>
      <c r="H1328" s="177"/>
      <c r="I1328" s="176"/>
      <c r="J1328" s="176"/>
      <c r="K1328" s="177"/>
      <c r="L1328" s="178"/>
      <c r="M1328" s="177"/>
      <c r="N1328" s="182"/>
      <c r="O1328" s="182"/>
      <c r="P1328" s="182"/>
      <c r="Q1328" s="192"/>
    </row>
    <row r="1329" spans="4:17" ht="18" customHeight="1" x14ac:dyDescent="0.25">
      <c r="D1329">
        <f t="shared" si="20"/>
        <v>0</v>
      </c>
      <c r="E1329" s="191"/>
      <c r="F1329" s="191"/>
      <c r="G1329" s="176"/>
      <c r="H1329" s="177"/>
      <c r="I1329" s="176"/>
      <c r="J1329" s="176"/>
      <c r="K1329" s="177"/>
      <c r="L1329" s="178"/>
      <c r="M1329" s="177"/>
      <c r="N1329" s="182"/>
      <c r="O1329" s="182"/>
      <c r="P1329" s="182"/>
      <c r="Q1329" s="192"/>
    </row>
    <row r="1330" spans="4:17" ht="18" customHeight="1" x14ac:dyDescent="0.25">
      <c r="D1330">
        <f t="shared" si="20"/>
        <v>0</v>
      </c>
      <c r="E1330" s="191"/>
      <c r="F1330" s="191"/>
      <c r="G1330" s="176"/>
      <c r="H1330" s="177"/>
      <c r="I1330" s="176"/>
      <c r="J1330" s="176"/>
      <c r="K1330" s="177"/>
      <c r="L1330" s="178"/>
      <c r="M1330" s="177"/>
      <c r="N1330" s="182"/>
      <c r="O1330" s="182"/>
      <c r="P1330" s="182"/>
      <c r="Q1330" s="192"/>
    </row>
    <row r="1331" spans="4:17" ht="18" customHeight="1" x14ac:dyDescent="0.25">
      <c r="D1331">
        <f t="shared" si="20"/>
        <v>0</v>
      </c>
      <c r="E1331" s="191"/>
      <c r="F1331" s="191"/>
      <c r="G1331" s="176"/>
      <c r="H1331" s="177"/>
      <c r="I1331" s="176"/>
      <c r="J1331" s="176"/>
      <c r="K1331" s="177"/>
      <c r="L1331" s="178"/>
      <c r="M1331" s="177"/>
      <c r="N1331" s="182"/>
      <c r="O1331" s="182"/>
      <c r="P1331" s="182"/>
      <c r="Q1331" s="192"/>
    </row>
    <row r="1332" spans="4:17" ht="18" customHeight="1" x14ac:dyDescent="0.25">
      <c r="D1332">
        <f t="shared" si="20"/>
        <v>0</v>
      </c>
      <c r="E1332" s="191"/>
      <c r="F1332" s="191"/>
      <c r="G1332" s="176"/>
      <c r="H1332" s="177"/>
      <c r="I1332" s="176"/>
      <c r="J1332" s="176"/>
      <c r="K1332" s="177"/>
      <c r="L1332" s="178"/>
      <c r="M1332" s="177"/>
      <c r="N1332" s="182"/>
      <c r="O1332" s="182"/>
      <c r="P1332" s="182"/>
      <c r="Q1332" s="192"/>
    </row>
    <row r="1333" spans="4:17" ht="18" customHeight="1" x14ac:dyDescent="0.25">
      <c r="D1333">
        <f t="shared" si="20"/>
        <v>0</v>
      </c>
      <c r="E1333" s="191"/>
      <c r="F1333" s="191"/>
      <c r="G1333" s="176"/>
      <c r="H1333" s="177"/>
      <c r="I1333" s="176"/>
      <c r="J1333" s="176"/>
      <c r="K1333" s="177"/>
      <c r="L1333" s="178"/>
      <c r="M1333" s="177"/>
      <c r="N1333" s="182"/>
      <c r="O1333" s="182"/>
      <c r="P1333" s="182"/>
      <c r="Q1333" s="192"/>
    </row>
    <row r="1334" spans="4:17" ht="18" customHeight="1" x14ac:dyDescent="0.25">
      <c r="D1334">
        <f t="shared" si="20"/>
        <v>0</v>
      </c>
      <c r="E1334" s="191"/>
      <c r="F1334" s="191"/>
      <c r="G1334" s="176"/>
      <c r="H1334" s="177"/>
      <c r="I1334" s="176"/>
      <c r="J1334" s="176"/>
      <c r="K1334" s="177"/>
      <c r="L1334" s="178"/>
      <c r="M1334" s="177"/>
      <c r="N1334" s="182"/>
      <c r="O1334" s="182"/>
      <c r="P1334" s="182"/>
      <c r="Q1334" s="192"/>
    </row>
    <row r="1335" spans="4:17" ht="18" customHeight="1" x14ac:dyDescent="0.25">
      <c r="D1335">
        <f t="shared" si="20"/>
        <v>0</v>
      </c>
      <c r="E1335" s="191"/>
      <c r="F1335" s="191"/>
      <c r="G1335" s="176"/>
      <c r="H1335" s="177"/>
      <c r="I1335" s="176"/>
      <c r="J1335" s="176"/>
      <c r="K1335" s="177"/>
      <c r="L1335" s="178"/>
      <c r="M1335" s="177"/>
      <c r="N1335" s="182"/>
      <c r="O1335" s="182"/>
      <c r="P1335" s="182"/>
      <c r="Q1335" s="192"/>
    </row>
    <row r="1336" spans="4:17" ht="18" customHeight="1" x14ac:dyDescent="0.25">
      <c r="D1336">
        <f t="shared" si="20"/>
        <v>0</v>
      </c>
      <c r="E1336" s="191"/>
      <c r="F1336" s="191"/>
      <c r="G1336" s="176"/>
      <c r="H1336" s="177"/>
      <c r="I1336" s="176"/>
      <c r="J1336" s="176"/>
      <c r="K1336" s="177"/>
      <c r="L1336" s="178"/>
      <c r="M1336" s="177"/>
      <c r="N1336" s="182"/>
      <c r="O1336" s="182"/>
      <c r="P1336" s="182"/>
      <c r="Q1336" s="192"/>
    </row>
    <row r="1337" spans="4:17" ht="18" customHeight="1" x14ac:dyDescent="0.25">
      <c r="D1337">
        <f t="shared" si="20"/>
        <v>0</v>
      </c>
      <c r="E1337" s="191"/>
      <c r="F1337" s="191"/>
      <c r="G1337" s="176"/>
      <c r="H1337" s="177"/>
      <c r="I1337" s="176"/>
      <c r="J1337" s="176"/>
      <c r="K1337" s="177"/>
      <c r="L1337" s="178"/>
      <c r="M1337" s="177"/>
      <c r="N1337" s="182"/>
      <c r="O1337" s="182"/>
      <c r="P1337" s="182"/>
      <c r="Q1337" s="192"/>
    </row>
    <row r="1338" spans="4:17" ht="18" customHeight="1" x14ac:dyDescent="0.25">
      <c r="D1338">
        <f t="shared" si="20"/>
        <v>0</v>
      </c>
      <c r="E1338" s="191"/>
      <c r="F1338" s="191"/>
      <c r="G1338" s="176"/>
      <c r="H1338" s="177"/>
      <c r="I1338" s="176"/>
      <c r="J1338" s="176"/>
      <c r="K1338" s="177"/>
      <c r="L1338" s="178"/>
      <c r="M1338" s="177"/>
      <c r="N1338" s="182"/>
      <c r="O1338" s="182"/>
      <c r="P1338" s="182"/>
      <c r="Q1338" s="192"/>
    </row>
    <row r="1339" spans="4:17" ht="18" customHeight="1" x14ac:dyDescent="0.25">
      <c r="D1339">
        <f t="shared" si="20"/>
        <v>0</v>
      </c>
      <c r="E1339" s="191"/>
      <c r="F1339" s="191"/>
      <c r="G1339" s="176"/>
      <c r="H1339" s="177"/>
      <c r="I1339" s="176"/>
      <c r="J1339" s="176"/>
      <c r="K1339" s="177"/>
      <c r="L1339" s="178"/>
      <c r="M1339" s="177"/>
      <c r="N1339" s="182"/>
      <c r="O1339" s="182"/>
      <c r="P1339" s="182"/>
      <c r="Q1339" s="192"/>
    </row>
    <row r="1340" spans="4:17" ht="18" customHeight="1" x14ac:dyDescent="0.25">
      <c r="D1340">
        <f t="shared" si="20"/>
        <v>0</v>
      </c>
      <c r="E1340" s="191"/>
      <c r="F1340" s="191"/>
      <c r="G1340" s="176"/>
      <c r="H1340" s="177"/>
      <c r="I1340" s="176"/>
      <c r="J1340" s="176"/>
      <c r="K1340" s="177"/>
      <c r="L1340" s="178"/>
      <c r="M1340" s="177"/>
      <c r="N1340" s="182"/>
      <c r="O1340" s="182"/>
      <c r="P1340" s="182"/>
      <c r="Q1340" s="192"/>
    </row>
    <row r="1341" spans="4:17" ht="18" customHeight="1" x14ac:dyDescent="0.25">
      <c r="D1341">
        <f t="shared" si="20"/>
        <v>0</v>
      </c>
      <c r="E1341" s="191"/>
      <c r="F1341" s="191"/>
      <c r="G1341" s="176"/>
      <c r="H1341" s="177"/>
      <c r="I1341" s="176"/>
      <c r="J1341" s="176"/>
      <c r="K1341" s="177"/>
      <c r="L1341" s="178"/>
      <c r="M1341" s="177"/>
      <c r="N1341" s="182"/>
      <c r="O1341" s="182"/>
      <c r="P1341" s="182"/>
      <c r="Q1341" s="192"/>
    </row>
    <row r="1342" spans="4:17" ht="18" customHeight="1" x14ac:dyDescent="0.25">
      <c r="D1342">
        <f t="shared" si="20"/>
        <v>0</v>
      </c>
      <c r="E1342" s="191"/>
      <c r="F1342" s="191"/>
      <c r="G1342" s="176"/>
      <c r="H1342" s="177"/>
      <c r="I1342" s="176"/>
      <c r="J1342" s="176"/>
      <c r="K1342" s="177"/>
      <c r="L1342" s="178"/>
      <c r="M1342" s="177"/>
      <c r="N1342" s="182"/>
      <c r="O1342" s="182"/>
      <c r="P1342" s="182"/>
      <c r="Q1342" s="192"/>
    </row>
    <row r="1343" spans="4:17" ht="18" customHeight="1" x14ac:dyDescent="0.25">
      <c r="D1343">
        <f t="shared" si="20"/>
        <v>0</v>
      </c>
      <c r="E1343" s="191"/>
      <c r="F1343" s="191"/>
      <c r="G1343" s="176"/>
      <c r="H1343" s="177"/>
      <c r="I1343" s="176"/>
      <c r="J1343" s="176"/>
      <c r="K1343" s="177"/>
      <c r="L1343" s="178"/>
      <c r="M1343" s="177"/>
      <c r="N1343" s="182"/>
      <c r="O1343" s="182"/>
      <c r="P1343" s="182"/>
      <c r="Q1343" s="192"/>
    </row>
    <row r="1344" spans="4:17" ht="18" customHeight="1" x14ac:dyDescent="0.25">
      <c r="D1344">
        <f t="shared" si="20"/>
        <v>0</v>
      </c>
      <c r="E1344" s="191"/>
      <c r="F1344" s="191"/>
      <c r="G1344" s="176"/>
      <c r="H1344" s="177"/>
      <c r="I1344" s="176"/>
      <c r="J1344" s="176"/>
      <c r="K1344" s="177"/>
      <c r="L1344" s="178"/>
      <c r="M1344" s="177"/>
      <c r="N1344" s="182"/>
      <c r="O1344" s="182"/>
      <c r="P1344" s="182"/>
      <c r="Q1344" s="192"/>
    </row>
    <row r="1345" spans="4:17" ht="18" customHeight="1" x14ac:dyDescent="0.25">
      <c r="D1345">
        <f t="shared" si="20"/>
        <v>0</v>
      </c>
      <c r="E1345" s="191"/>
      <c r="F1345" s="191"/>
      <c r="G1345" s="176"/>
      <c r="H1345" s="177"/>
      <c r="I1345" s="176"/>
      <c r="J1345" s="176"/>
      <c r="K1345" s="177"/>
      <c r="L1345" s="178"/>
      <c r="M1345" s="177"/>
      <c r="N1345" s="182"/>
      <c r="O1345" s="182"/>
      <c r="P1345" s="182"/>
      <c r="Q1345" s="192"/>
    </row>
    <row r="1346" spans="4:17" ht="18" customHeight="1" x14ac:dyDescent="0.25">
      <c r="D1346">
        <f t="shared" si="20"/>
        <v>0</v>
      </c>
      <c r="E1346" s="191"/>
      <c r="F1346" s="191"/>
      <c r="G1346" s="176"/>
      <c r="H1346" s="177"/>
      <c r="I1346" s="176"/>
      <c r="J1346" s="176"/>
      <c r="K1346" s="177"/>
      <c r="L1346" s="178"/>
      <c r="M1346" s="177"/>
      <c r="N1346" s="182"/>
      <c r="O1346" s="182"/>
      <c r="P1346" s="182"/>
      <c r="Q1346" s="192"/>
    </row>
    <row r="1347" spans="4:17" ht="18" customHeight="1" x14ac:dyDescent="0.25">
      <c r="D1347">
        <f t="shared" si="20"/>
        <v>0</v>
      </c>
      <c r="E1347" s="191"/>
      <c r="F1347" s="191"/>
      <c r="G1347" s="176"/>
      <c r="H1347" s="177"/>
      <c r="I1347" s="176"/>
      <c r="J1347" s="176"/>
      <c r="K1347" s="177"/>
      <c r="L1347" s="178"/>
      <c r="M1347" s="177"/>
      <c r="N1347" s="182"/>
      <c r="O1347" s="182"/>
      <c r="P1347" s="182"/>
      <c r="Q1347" s="192"/>
    </row>
    <row r="1348" spans="4:17" ht="18" customHeight="1" x14ac:dyDescent="0.25">
      <c r="D1348">
        <f t="shared" si="20"/>
        <v>0</v>
      </c>
      <c r="E1348" s="191"/>
      <c r="F1348" s="191"/>
      <c r="G1348" s="176"/>
      <c r="H1348" s="177"/>
      <c r="I1348" s="176"/>
      <c r="J1348" s="176"/>
      <c r="K1348" s="177"/>
      <c r="L1348" s="178"/>
      <c r="M1348" s="177"/>
      <c r="N1348" s="182"/>
      <c r="O1348" s="182"/>
      <c r="P1348" s="182"/>
      <c r="Q1348" s="192"/>
    </row>
    <row r="1349" spans="4:17" ht="18" customHeight="1" x14ac:dyDescent="0.25">
      <c r="D1349">
        <f t="shared" si="20"/>
        <v>0</v>
      </c>
      <c r="E1349" s="191"/>
      <c r="F1349" s="191"/>
      <c r="G1349" s="176"/>
      <c r="H1349" s="177"/>
      <c r="I1349" s="176"/>
      <c r="J1349" s="176"/>
      <c r="K1349" s="177"/>
      <c r="L1349" s="178"/>
      <c r="M1349" s="177"/>
      <c r="N1349" s="182"/>
      <c r="O1349" s="182"/>
      <c r="P1349" s="182"/>
      <c r="Q1349" s="192"/>
    </row>
    <row r="1350" spans="4:17" ht="18" customHeight="1" x14ac:dyDescent="0.25">
      <c r="D1350">
        <f t="shared" ref="D1350:D1413" si="21">IF(E1350&gt;=1,(IF(LEN(I1350)&gt;=2,(IF(LEN(K1350)&gt;=1,(IF(M1350&gt;=18,1,0)),0)),0)),0)</f>
        <v>0</v>
      </c>
      <c r="E1350" s="191"/>
      <c r="F1350" s="191"/>
      <c r="G1350" s="176"/>
      <c r="H1350" s="177"/>
      <c r="I1350" s="176"/>
      <c r="J1350" s="176"/>
      <c r="K1350" s="177"/>
      <c r="L1350" s="178"/>
      <c r="M1350" s="177"/>
      <c r="N1350" s="182"/>
      <c r="O1350" s="182"/>
      <c r="P1350" s="182"/>
      <c r="Q1350" s="192"/>
    </row>
    <row r="1351" spans="4:17" ht="18" customHeight="1" x14ac:dyDescent="0.25">
      <c r="D1351">
        <f t="shared" si="21"/>
        <v>0</v>
      </c>
      <c r="E1351" s="191"/>
      <c r="F1351" s="191"/>
      <c r="G1351" s="176"/>
      <c r="H1351" s="177"/>
      <c r="I1351" s="176"/>
      <c r="J1351" s="176"/>
      <c r="K1351" s="177"/>
      <c r="L1351" s="178"/>
      <c r="M1351" s="177"/>
      <c r="N1351" s="182"/>
      <c r="O1351" s="182"/>
      <c r="P1351" s="182"/>
      <c r="Q1351" s="192"/>
    </row>
    <row r="1352" spans="4:17" ht="18" customHeight="1" x14ac:dyDescent="0.25">
      <c r="D1352">
        <f t="shared" si="21"/>
        <v>0</v>
      </c>
      <c r="E1352" s="191"/>
      <c r="F1352" s="191"/>
      <c r="G1352" s="176"/>
      <c r="H1352" s="177"/>
      <c r="I1352" s="176"/>
      <c r="J1352" s="176"/>
      <c r="K1352" s="177"/>
      <c r="L1352" s="178"/>
      <c r="M1352" s="177"/>
      <c r="N1352" s="182"/>
      <c r="O1352" s="182"/>
      <c r="P1352" s="182"/>
      <c r="Q1352" s="192"/>
    </row>
    <row r="1353" spans="4:17" ht="18" customHeight="1" x14ac:dyDescent="0.25">
      <c r="D1353">
        <f t="shared" si="21"/>
        <v>0</v>
      </c>
      <c r="E1353" s="191"/>
      <c r="F1353" s="191"/>
      <c r="G1353" s="176"/>
      <c r="H1353" s="177"/>
      <c r="I1353" s="176"/>
      <c r="J1353" s="176"/>
      <c r="K1353" s="177"/>
      <c r="L1353" s="178"/>
      <c r="M1353" s="177"/>
      <c r="N1353" s="182"/>
      <c r="O1353" s="182"/>
      <c r="P1353" s="182"/>
      <c r="Q1353" s="192"/>
    </row>
    <row r="1354" spans="4:17" ht="18" customHeight="1" x14ac:dyDescent="0.25">
      <c r="D1354">
        <f t="shared" si="21"/>
        <v>0</v>
      </c>
      <c r="E1354" s="191"/>
      <c r="F1354" s="191"/>
      <c r="G1354" s="176"/>
      <c r="H1354" s="177"/>
      <c r="I1354" s="176"/>
      <c r="J1354" s="176"/>
      <c r="K1354" s="177"/>
      <c r="L1354" s="178"/>
      <c r="M1354" s="177"/>
      <c r="N1354" s="182"/>
      <c r="O1354" s="182"/>
      <c r="P1354" s="182"/>
      <c r="Q1354" s="192"/>
    </row>
    <row r="1355" spans="4:17" ht="18" customHeight="1" x14ac:dyDescent="0.25">
      <c r="D1355">
        <f t="shared" si="21"/>
        <v>0</v>
      </c>
      <c r="E1355" s="191"/>
      <c r="F1355" s="191"/>
      <c r="G1355" s="176"/>
      <c r="H1355" s="177"/>
      <c r="I1355" s="176"/>
      <c r="J1355" s="176"/>
      <c r="K1355" s="177"/>
      <c r="L1355" s="178"/>
      <c r="M1355" s="177"/>
      <c r="N1355" s="182"/>
      <c r="O1355" s="182"/>
      <c r="P1355" s="182"/>
      <c r="Q1355" s="192"/>
    </row>
    <row r="1356" spans="4:17" ht="18" customHeight="1" x14ac:dyDescent="0.25">
      <c r="D1356">
        <f t="shared" si="21"/>
        <v>0</v>
      </c>
      <c r="E1356" s="191"/>
      <c r="F1356" s="191"/>
      <c r="G1356" s="176"/>
      <c r="H1356" s="177"/>
      <c r="I1356" s="176"/>
      <c r="J1356" s="176"/>
      <c r="K1356" s="177"/>
      <c r="L1356" s="178"/>
      <c r="M1356" s="177"/>
      <c r="N1356" s="182"/>
      <c r="O1356" s="182"/>
      <c r="P1356" s="182"/>
      <c r="Q1356" s="192"/>
    </row>
    <row r="1357" spans="4:17" ht="18" customHeight="1" x14ac:dyDescent="0.25">
      <c r="D1357">
        <f t="shared" si="21"/>
        <v>0</v>
      </c>
      <c r="E1357" s="191"/>
      <c r="F1357" s="191"/>
      <c r="G1357" s="176"/>
      <c r="H1357" s="177"/>
      <c r="I1357" s="176"/>
      <c r="J1357" s="176"/>
      <c r="K1357" s="177"/>
      <c r="L1357" s="178"/>
      <c r="M1357" s="177"/>
      <c r="N1357" s="182"/>
      <c r="O1357" s="182"/>
      <c r="P1357" s="182"/>
      <c r="Q1357" s="192"/>
    </row>
    <row r="1358" spans="4:17" ht="18" customHeight="1" x14ac:dyDescent="0.25">
      <c r="D1358">
        <f t="shared" si="21"/>
        <v>0</v>
      </c>
      <c r="E1358" s="191"/>
      <c r="F1358" s="191"/>
      <c r="G1358" s="176"/>
      <c r="H1358" s="177"/>
      <c r="I1358" s="176"/>
      <c r="J1358" s="176"/>
      <c r="K1358" s="177"/>
      <c r="L1358" s="178"/>
      <c r="M1358" s="177"/>
      <c r="N1358" s="182"/>
      <c r="O1358" s="182"/>
      <c r="P1358" s="182"/>
      <c r="Q1358" s="192"/>
    </row>
    <row r="1359" spans="4:17" ht="18" customHeight="1" x14ac:dyDescent="0.25">
      <c r="D1359">
        <f t="shared" si="21"/>
        <v>0</v>
      </c>
      <c r="E1359" s="191"/>
      <c r="F1359" s="191"/>
      <c r="G1359" s="176"/>
      <c r="H1359" s="177"/>
      <c r="I1359" s="176"/>
      <c r="J1359" s="176"/>
      <c r="K1359" s="177"/>
      <c r="L1359" s="178"/>
      <c r="M1359" s="177"/>
      <c r="N1359" s="182"/>
      <c r="O1359" s="182"/>
      <c r="P1359" s="182"/>
      <c r="Q1359" s="192"/>
    </row>
    <row r="1360" spans="4:17" ht="18" customHeight="1" x14ac:dyDescent="0.25">
      <c r="D1360">
        <f t="shared" si="21"/>
        <v>0</v>
      </c>
      <c r="E1360" s="191"/>
      <c r="F1360" s="191"/>
      <c r="G1360" s="176"/>
      <c r="H1360" s="177"/>
      <c r="I1360" s="176"/>
      <c r="J1360" s="176"/>
      <c r="K1360" s="177"/>
      <c r="L1360" s="178"/>
      <c r="M1360" s="177"/>
      <c r="N1360" s="182"/>
      <c r="O1360" s="182"/>
      <c r="P1360" s="182"/>
      <c r="Q1360" s="192"/>
    </row>
    <row r="1361" spans="4:17" ht="18" customHeight="1" x14ac:dyDescent="0.25">
      <c r="D1361">
        <f t="shared" si="21"/>
        <v>0</v>
      </c>
      <c r="E1361" s="191"/>
      <c r="F1361" s="191"/>
      <c r="G1361" s="176"/>
      <c r="H1361" s="177"/>
      <c r="I1361" s="176"/>
      <c r="J1361" s="176"/>
      <c r="K1361" s="177"/>
      <c r="L1361" s="178"/>
      <c r="M1361" s="177"/>
      <c r="N1361" s="182"/>
      <c r="O1361" s="182"/>
      <c r="P1361" s="182"/>
      <c r="Q1361" s="192"/>
    </row>
    <row r="1362" spans="4:17" ht="18" customHeight="1" x14ac:dyDescent="0.25">
      <c r="D1362">
        <f t="shared" si="21"/>
        <v>0</v>
      </c>
      <c r="E1362" s="191"/>
      <c r="F1362" s="191"/>
      <c r="G1362" s="176"/>
      <c r="H1362" s="177"/>
      <c r="I1362" s="176"/>
      <c r="J1362" s="176"/>
      <c r="K1362" s="177"/>
      <c r="L1362" s="178"/>
      <c r="M1362" s="177"/>
      <c r="N1362" s="182"/>
      <c r="O1362" s="182"/>
      <c r="P1362" s="182"/>
      <c r="Q1362" s="192"/>
    </row>
    <row r="1363" spans="4:17" ht="18" customHeight="1" x14ac:dyDescent="0.25">
      <c r="D1363">
        <f t="shared" si="21"/>
        <v>0</v>
      </c>
      <c r="E1363" s="191"/>
      <c r="F1363" s="191"/>
      <c r="G1363" s="176"/>
      <c r="H1363" s="177"/>
      <c r="I1363" s="176"/>
      <c r="J1363" s="176"/>
      <c r="K1363" s="177"/>
      <c r="L1363" s="178"/>
      <c r="M1363" s="177"/>
      <c r="N1363" s="182"/>
      <c r="O1363" s="182"/>
      <c r="P1363" s="182"/>
      <c r="Q1363" s="192"/>
    </row>
    <row r="1364" spans="4:17" ht="18" customHeight="1" x14ac:dyDescent="0.25">
      <c r="D1364">
        <f t="shared" si="21"/>
        <v>0</v>
      </c>
      <c r="E1364" s="191"/>
      <c r="F1364" s="191"/>
      <c r="G1364" s="176"/>
      <c r="H1364" s="177"/>
      <c r="I1364" s="176"/>
      <c r="J1364" s="176"/>
      <c r="K1364" s="177"/>
      <c r="L1364" s="178"/>
      <c r="M1364" s="177"/>
      <c r="N1364" s="182"/>
      <c r="O1364" s="182"/>
      <c r="P1364" s="182"/>
      <c r="Q1364" s="192"/>
    </row>
    <row r="1365" spans="4:17" ht="18" customHeight="1" x14ac:dyDescent="0.25">
      <c r="D1365">
        <f t="shared" si="21"/>
        <v>0</v>
      </c>
      <c r="E1365" s="191"/>
      <c r="F1365" s="191"/>
      <c r="G1365" s="176"/>
      <c r="H1365" s="177"/>
      <c r="I1365" s="176"/>
      <c r="J1365" s="176"/>
      <c r="K1365" s="177"/>
      <c r="L1365" s="178"/>
      <c r="M1365" s="177"/>
      <c r="N1365" s="182"/>
      <c r="O1365" s="182"/>
      <c r="P1365" s="182"/>
      <c r="Q1365" s="192"/>
    </row>
    <row r="1366" spans="4:17" ht="18" customHeight="1" x14ac:dyDescent="0.25">
      <c r="D1366">
        <f t="shared" si="21"/>
        <v>0</v>
      </c>
      <c r="E1366" s="191"/>
      <c r="F1366" s="191"/>
      <c r="G1366" s="176"/>
      <c r="H1366" s="177"/>
      <c r="I1366" s="176"/>
      <c r="J1366" s="176"/>
      <c r="K1366" s="177"/>
      <c r="L1366" s="178"/>
      <c r="M1366" s="177"/>
      <c r="N1366" s="182"/>
      <c r="O1366" s="182"/>
      <c r="P1366" s="182"/>
      <c r="Q1366" s="192"/>
    </row>
    <row r="1367" spans="4:17" ht="18" customHeight="1" x14ac:dyDescent="0.25">
      <c r="D1367">
        <f t="shared" si="21"/>
        <v>0</v>
      </c>
      <c r="E1367" s="191"/>
      <c r="F1367" s="191"/>
      <c r="G1367" s="176"/>
      <c r="H1367" s="177"/>
      <c r="I1367" s="176"/>
      <c r="J1367" s="176"/>
      <c r="K1367" s="177"/>
      <c r="L1367" s="178"/>
      <c r="M1367" s="177"/>
      <c r="N1367" s="182"/>
      <c r="O1367" s="182"/>
      <c r="P1367" s="182"/>
      <c r="Q1367" s="192"/>
    </row>
    <row r="1368" spans="4:17" ht="18" customHeight="1" x14ac:dyDescent="0.25">
      <c r="D1368">
        <f t="shared" si="21"/>
        <v>0</v>
      </c>
      <c r="E1368" s="191"/>
      <c r="F1368" s="191"/>
      <c r="G1368" s="176"/>
      <c r="H1368" s="177"/>
      <c r="I1368" s="176"/>
      <c r="J1368" s="176"/>
      <c r="K1368" s="177"/>
      <c r="L1368" s="178"/>
      <c r="M1368" s="177"/>
      <c r="N1368" s="182"/>
      <c r="O1368" s="182"/>
      <c r="P1368" s="182"/>
      <c r="Q1368" s="192"/>
    </row>
    <row r="1369" spans="4:17" ht="18" customHeight="1" x14ac:dyDescent="0.25">
      <c r="D1369">
        <f t="shared" si="21"/>
        <v>0</v>
      </c>
      <c r="E1369" s="191"/>
      <c r="F1369" s="191"/>
      <c r="G1369" s="176"/>
      <c r="H1369" s="177"/>
      <c r="I1369" s="176"/>
      <c r="J1369" s="176"/>
      <c r="K1369" s="177"/>
      <c r="L1369" s="178"/>
      <c r="M1369" s="177"/>
      <c r="N1369" s="182"/>
      <c r="O1369" s="182"/>
      <c r="P1369" s="182"/>
      <c r="Q1369" s="192"/>
    </row>
    <row r="1370" spans="4:17" ht="18" customHeight="1" x14ac:dyDescent="0.25">
      <c r="D1370">
        <f t="shared" si="21"/>
        <v>0</v>
      </c>
      <c r="E1370" s="191"/>
      <c r="F1370" s="191"/>
      <c r="G1370" s="176"/>
      <c r="H1370" s="177"/>
      <c r="I1370" s="176"/>
      <c r="J1370" s="176"/>
      <c r="K1370" s="177"/>
      <c r="L1370" s="178"/>
      <c r="M1370" s="177"/>
      <c r="N1370" s="182"/>
      <c r="O1370" s="182"/>
      <c r="P1370" s="182"/>
      <c r="Q1370" s="192"/>
    </row>
    <row r="1371" spans="4:17" ht="18" customHeight="1" x14ac:dyDescent="0.25">
      <c r="D1371">
        <f t="shared" si="21"/>
        <v>0</v>
      </c>
      <c r="E1371" s="191"/>
      <c r="F1371" s="191"/>
      <c r="G1371" s="176"/>
      <c r="H1371" s="177"/>
      <c r="I1371" s="176"/>
      <c r="J1371" s="176"/>
      <c r="K1371" s="177"/>
      <c r="L1371" s="178"/>
      <c r="M1371" s="177"/>
      <c r="N1371" s="182"/>
      <c r="O1371" s="182"/>
      <c r="P1371" s="182"/>
      <c r="Q1371" s="192"/>
    </row>
    <row r="1372" spans="4:17" ht="18" customHeight="1" x14ac:dyDescent="0.25">
      <c r="D1372">
        <f t="shared" si="21"/>
        <v>0</v>
      </c>
      <c r="E1372" s="191"/>
      <c r="F1372" s="191"/>
      <c r="G1372" s="176"/>
      <c r="H1372" s="177"/>
      <c r="I1372" s="176"/>
      <c r="J1372" s="176"/>
      <c r="K1372" s="177"/>
      <c r="L1372" s="178"/>
      <c r="M1372" s="177"/>
      <c r="N1372" s="182"/>
      <c r="O1372" s="182"/>
      <c r="P1372" s="182"/>
      <c r="Q1372" s="192"/>
    </row>
    <row r="1373" spans="4:17" ht="18" customHeight="1" x14ac:dyDescent="0.25">
      <c r="D1373">
        <f t="shared" si="21"/>
        <v>0</v>
      </c>
      <c r="E1373" s="191"/>
      <c r="F1373" s="191"/>
      <c r="G1373" s="176"/>
      <c r="H1373" s="177"/>
      <c r="I1373" s="176"/>
      <c r="J1373" s="176"/>
      <c r="K1373" s="177"/>
      <c r="L1373" s="178"/>
      <c r="M1373" s="177"/>
      <c r="N1373" s="182"/>
      <c r="O1373" s="182"/>
      <c r="P1373" s="182"/>
      <c r="Q1373" s="192"/>
    </row>
    <row r="1374" spans="4:17" ht="18" customHeight="1" x14ac:dyDescent="0.25">
      <c r="D1374">
        <f t="shared" si="21"/>
        <v>0</v>
      </c>
      <c r="E1374" s="191"/>
      <c r="F1374" s="191"/>
      <c r="G1374" s="176"/>
      <c r="H1374" s="177"/>
      <c r="I1374" s="176"/>
      <c r="J1374" s="176"/>
      <c r="K1374" s="177"/>
      <c r="L1374" s="178"/>
      <c r="M1374" s="177"/>
      <c r="N1374" s="182"/>
      <c r="O1374" s="182"/>
      <c r="P1374" s="182"/>
      <c r="Q1374" s="192"/>
    </row>
    <row r="1375" spans="4:17" ht="18" customHeight="1" x14ac:dyDescent="0.25">
      <c r="D1375">
        <f t="shared" si="21"/>
        <v>0</v>
      </c>
      <c r="E1375" s="191"/>
      <c r="F1375" s="191"/>
      <c r="G1375" s="176"/>
      <c r="H1375" s="177"/>
      <c r="I1375" s="176"/>
      <c r="J1375" s="176"/>
      <c r="K1375" s="177"/>
      <c r="L1375" s="178"/>
      <c r="M1375" s="177"/>
      <c r="N1375" s="182"/>
      <c r="O1375" s="182"/>
      <c r="P1375" s="182"/>
      <c r="Q1375" s="192"/>
    </row>
    <row r="1376" spans="4:17" ht="18" customHeight="1" x14ac:dyDescent="0.25">
      <c r="D1376">
        <f t="shared" si="21"/>
        <v>0</v>
      </c>
      <c r="E1376" s="191"/>
      <c r="F1376" s="191"/>
      <c r="G1376" s="176"/>
      <c r="H1376" s="177"/>
      <c r="I1376" s="176"/>
      <c r="J1376" s="176"/>
      <c r="K1376" s="177"/>
      <c r="L1376" s="178"/>
      <c r="M1376" s="177"/>
      <c r="N1376" s="182"/>
      <c r="O1376" s="182"/>
      <c r="P1376" s="182"/>
      <c r="Q1376" s="192"/>
    </row>
    <row r="1377" spans="4:17" ht="18" customHeight="1" x14ac:dyDescent="0.25">
      <c r="D1377">
        <f t="shared" si="21"/>
        <v>0</v>
      </c>
      <c r="E1377" s="191"/>
      <c r="F1377" s="191"/>
      <c r="G1377" s="176"/>
      <c r="H1377" s="177"/>
      <c r="I1377" s="176"/>
      <c r="J1377" s="176"/>
      <c r="K1377" s="177"/>
      <c r="L1377" s="178"/>
      <c r="M1377" s="177"/>
      <c r="N1377" s="182"/>
      <c r="O1377" s="182"/>
      <c r="P1377" s="182"/>
      <c r="Q1377" s="192"/>
    </row>
    <row r="1378" spans="4:17" ht="18" customHeight="1" x14ac:dyDescent="0.25">
      <c r="D1378">
        <f t="shared" si="21"/>
        <v>0</v>
      </c>
      <c r="E1378" s="191"/>
      <c r="F1378" s="191"/>
      <c r="G1378" s="176"/>
      <c r="H1378" s="177"/>
      <c r="I1378" s="176"/>
      <c r="J1378" s="176"/>
      <c r="K1378" s="177"/>
      <c r="L1378" s="178"/>
      <c r="M1378" s="177"/>
      <c r="N1378" s="182"/>
      <c r="O1378" s="182"/>
      <c r="P1378" s="182"/>
      <c r="Q1378" s="192"/>
    </row>
    <row r="1379" spans="4:17" ht="18" customHeight="1" x14ac:dyDescent="0.25">
      <c r="D1379">
        <f t="shared" si="21"/>
        <v>0</v>
      </c>
      <c r="E1379" s="191"/>
      <c r="F1379" s="191"/>
      <c r="G1379" s="176"/>
      <c r="H1379" s="177"/>
      <c r="I1379" s="176"/>
      <c r="J1379" s="176"/>
      <c r="K1379" s="177"/>
      <c r="L1379" s="178"/>
      <c r="M1379" s="177"/>
      <c r="N1379" s="182"/>
      <c r="O1379" s="182"/>
      <c r="P1379" s="182"/>
      <c r="Q1379" s="192"/>
    </row>
    <row r="1380" spans="4:17" ht="18" customHeight="1" x14ac:dyDescent="0.25">
      <c r="D1380">
        <f t="shared" si="21"/>
        <v>0</v>
      </c>
      <c r="E1380" s="191"/>
      <c r="F1380" s="191"/>
      <c r="G1380" s="176"/>
      <c r="H1380" s="177"/>
      <c r="I1380" s="176"/>
      <c r="J1380" s="176"/>
      <c r="K1380" s="177"/>
      <c r="L1380" s="178"/>
      <c r="M1380" s="177"/>
      <c r="N1380" s="182"/>
      <c r="O1380" s="182"/>
      <c r="P1380" s="182"/>
      <c r="Q1380" s="192"/>
    </row>
    <row r="1381" spans="4:17" ht="18" customHeight="1" x14ac:dyDescent="0.25">
      <c r="D1381">
        <f t="shared" si="21"/>
        <v>0</v>
      </c>
      <c r="E1381" s="191"/>
      <c r="F1381" s="191"/>
      <c r="G1381" s="176"/>
      <c r="H1381" s="177"/>
      <c r="I1381" s="176"/>
      <c r="J1381" s="176"/>
      <c r="K1381" s="177"/>
      <c r="L1381" s="178"/>
      <c r="M1381" s="177"/>
      <c r="N1381" s="182"/>
      <c r="O1381" s="182"/>
      <c r="P1381" s="182"/>
      <c r="Q1381" s="192"/>
    </row>
    <row r="1382" spans="4:17" ht="18" customHeight="1" x14ac:dyDescent="0.25">
      <c r="D1382">
        <f t="shared" si="21"/>
        <v>0</v>
      </c>
      <c r="E1382" s="191"/>
      <c r="F1382" s="191"/>
      <c r="G1382" s="176"/>
      <c r="H1382" s="177"/>
      <c r="I1382" s="176"/>
      <c r="J1382" s="176"/>
      <c r="K1382" s="177"/>
      <c r="L1382" s="178"/>
      <c r="M1382" s="177"/>
      <c r="N1382" s="182"/>
      <c r="O1382" s="182"/>
      <c r="P1382" s="182"/>
      <c r="Q1382" s="192"/>
    </row>
    <row r="1383" spans="4:17" ht="18" customHeight="1" x14ac:dyDescent="0.25">
      <c r="D1383">
        <f t="shared" si="21"/>
        <v>0</v>
      </c>
      <c r="E1383" s="191"/>
      <c r="F1383" s="191"/>
      <c r="G1383" s="176"/>
      <c r="H1383" s="177"/>
      <c r="I1383" s="176"/>
      <c r="J1383" s="176"/>
      <c r="K1383" s="177"/>
      <c r="L1383" s="178"/>
      <c r="M1383" s="177"/>
      <c r="N1383" s="182"/>
      <c r="O1383" s="182"/>
      <c r="P1383" s="182"/>
      <c r="Q1383" s="192"/>
    </row>
    <row r="1384" spans="4:17" ht="18" customHeight="1" x14ac:dyDescent="0.25">
      <c r="D1384">
        <f t="shared" si="21"/>
        <v>0</v>
      </c>
      <c r="E1384" s="191"/>
      <c r="F1384" s="191"/>
      <c r="G1384" s="176"/>
      <c r="H1384" s="177"/>
      <c r="I1384" s="176"/>
      <c r="J1384" s="176"/>
      <c r="K1384" s="177"/>
      <c r="L1384" s="178"/>
      <c r="M1384" s="177"/>
      <c r="N1384" s="182"/>
      <c r="O1384" s="182"/>
      <c r="P1384" s="182"/>
      <c r="Q1384" s="192"/>
    </row>
    <row r="1385" spans="4:17" ht="18" customHeight="1" x14ac:dyDescent="0.25">
      <c r="D1385">
        <f t="shared" si="21"/>
        <v>0</v>
      </c>
      <c r="E1385" s="191"/>
      <c r="F1385" s="191"/>
      <c r="G1385" s="176"/>
      <c r="H1385" s="177"/>
      <c r="I1385" s="176"/>
      <c r="J1385" s="176"/>
      <c r="K1385" s="177"/>
      <c r="L1385" s="178"/>
      <c r="M1385" s="177"/>
      <c r="N1385" s="182"/>
      <c r="O1385" s="182"/>
      <c r="P1385" s="182"/>
      <c r="Q1385" s="192"/>
    </row>
    <row r="1386" spans="4:17" ht="18" customHeight="1" x14ac:dyDescent="0.25">
      <c r="D1386">
        <f t="shared" si="21"/>
        <v>0</v>
      </c>
      <c r="E1386" s="191"/>
      <c r="F1386" s="191"/>
      <c r="G1386" s="176"/>
      <c r="H1386" s="177"/>
      <c r="I1386" s="176"/>
      <c r="J1386" s="176"/>
      <c r="K1386" s="177"/>
      <c r="L1386" s="178"/>
      <c r="M1386" s="177"/>
      <c r="N1386" s="182"/>
      <c r="O1386" s="182"/>
      <c r="P1386" s="182"/>
      <c r="Q1386" s="192"/>
    </row>
    <row r="1387" spans="4:17" ht="18" customHeight="1" x14ac:dyDescent="0.25">
      <c r="D1387">
        <f t="shared" si="21"/>
        <v>0</v>
      </c>
      <c r="E1387" s="191"/>
      <c r="F1387" s="191"/>
      <c r="G1387" s="176"/>
      <c r="H1387" s="177"/>
      <c r="I1387" s="176"/>
      <c r="J1387" s="176"/>
      <c r="K1387" s="177"/>
      <c r="L1387" s="178"/>
      <c r="M1387" s="177"/>
      <c r="N1387" s="182"/>
      <c r="O1387" s="182"/>
      <c r="P1387" s="182"/>
      <c r="Q1387" s="192"/>
    </row>
    <row r="1388" spans="4:17" ht="18" customHeight="1" x14ac:dyDescent="0.25">
      <c r="D1388">
        <f t="shared" si="21"/>
        <v>0</v>
      </c>
      <c r="E1388" s="191"/>
      <c r="F1388" s="191"/>
      <c r="G1388" s="176"/>
      <c r="H1388" s="177"/>
      <c r="I1388" s="176"/>
      <c r="J1388" s="176"/>
      <c r="K1388" s="177"/>
      <c r="L1388" s="178"/>
      <c r="M1388" s="177"/>
      <c r="N1388" s="182"/>
      <c r="O1388" s="182"/>
      <c r="P1388" s="182"/>
      <c r="Q1388" s="192"/>
    </row>
    <row r="1389" spans="4:17" ht="18" customHeight="1" x14ac:dyDescent="0.25">
      <c r="D1389">
        <f t="shared" si="21"/>
        <v>0</v>
      </c>
      <c r="E1389" s="191"/>
      <c r="F1389" s="191"/>
      <c r="G1389" s="176"/>
      <c r="H1389" s="177"/>
      <c r="I1389" s="176"/>
      <c r="J1389" s="176"/>
      <c r="K1389" s="177"/>
      <c r="L1389" s="178"/>
      <c r="M1389" s="177"/>
      <c r="N1389" s="182"/>
      <c r="O1389" s="182"/>
      <c r="P1389" s="182"/>
      <c r="Q1389" s="192"/>
    </row>
    <row r="1390" spans="4:17" ht="18" customHeight="1" x14ac:dyDescent="0.25">
      <c r="D1390">
        <f t="shared" si="21"/>
        <v>0</v>
      </c>
      <c r="E1390" s="191"/>
      <c r="F1390" s="191"/>
      <c r="G1390" s="176"/>
      <c r="H1390" s="177"/>
      <c r="I1390" s="176"/>
      <c r="J1390" s="176"/>
      <c r="K1390" s="177"/>
      <c r="L1390" s="178"/>
      <c r="M1390" s="177"/>
      <c r="N1390" s="182"/>
      <c r="O1390" s="182"/>
      <c r="P1390" s="182"/>
      <c r="Q1390" s="192"/>
    </row>
    <row r="1391" spans="4:17" ht="18" customHeight="1" x14ac:dyDescent="0.25">
      <c r="D1391">
        <f t="shared" si="21"/>
        <v>0</v>
      </c>
      <c r="E1391" s="191"/>
      <c r="F1391" s="191"/>
      <c r="G1391" s="176"/>
      <c r="H1391" s="177"/>
      <c r="I1391" s="176"/>
      <c r="J1391" s="176"/>
      <c r="K1391" s="177"/>
      <c r="L1391" s="178"/>
      <c r="M1391" s="177"/>
      <c r="N1391" s="182"/>
      <c r="O1391" s="182"/>
      <c r="P1391" s="182"/>
      <c r="Q1391" s="192"/>
    </row>
    <row r="1392" spans="4:17" ht="18" customHeight="1" x14ac:dyDescent="0.25">
      <c r="D1392">
        <f t="shared" si="21"/>
        <v>0</v>
      </c>
      <c r="E1392" s="191"/>
      <c r="F1392" s="191"/>
      <c r="G1392" s="176"/>
      <c r="H1392" s="177"/>
      <c r="I1392" s="176"/>
      <c r="J1392" s="176"/>
      <c r="K1392" s="177"/>
      <c r="L1392" s="178"/>
      <c r="M1392" s="177"/>
      <c r="N1392" s="182"/>
      <c r="O1392" s="182"/>
      <c r="P1392" s="182"/>
      <c r="Q1392" s="192"/>
    </row>
    <row r="1393" spans="4:17" ht="18" customHeight="1" x14ac:dyDescent="0.25">
      <c r="D1393">
        <f t="shared" si="21"/>
        <v>0</v>
      </c>
      <c r="E1393" s="191"/>
      <c r="F1393" s="191"/>
      <c r="G1393" s="176"/>
      <c r="H1393" s="177"/>
      <c r="I1393" s="176"/>
      <c r="J1393" s="176"/>
      <c r="K1393" s="177"/>
      <c r="L1393" s="178"/>
      <c r="M1393" s="177"/>
      <c r="N1393" s="182"/>
      <c r="O1393" s="182"/>
      <c r="P1393" s="182"/>
      <c r="Q1393" s="192"/>
    </row>
    <row r="1394" spans="4:17" ht="18" customHeight="1" x14ac:dyDescent="0.25">
      <c r="D1394">
        <f t="shared" si="21"/>
        <v>0</v>
      </c>
      <c r="E1394" s="191"/>
      <c r="F1394" s="191"/>
      <c r="G1394" s="176"/>
      <c r="H1394" s="177"/>
      <c r="I1394" s="176"/>
      <c r="J1394" s="176"/>
      <c r="K1394" s="177"/>
      <c r="L1394" s="178"/>
      <c r="M1394" s="177"/>
      <c r="N1394" s="182"/>
      <c r="O1394" s="182"/>
      <c r="P1394" s="182"/>
      <c r="Q1394" s="192"/>
    </row>
    <row r="1395" spans="4:17" ht="18" customHeight="1" x14ac:dyDescent="0.25">
      <c r="D1395">
        <f t="shared" si="21"/>
        <v>0</v>
      </c>
      <c r="E1395" s="191"/>
      <c r="F1395" s="191"/>
      <c r="G1395" s="176"/>
      <c r="H1395" s="177"/>
      <c r="I1395" s="176"/>
      <c r="J1395" s="176"/>
      <c r="K1395" s="177"/>
      <c r="L1395" s="178"/>
      <c r="M1395" s="177"/>
      <c r="N1395" s="182"/>
      <c r="O1395" s="182"/>
      <c r="P1395" s="182"/>
      <c r="Q1395" s="192"/>
    </row>
    <row r="1396" spans="4:17" ht="18" customHeight="1" x14ac:dyDescent="0.25">
      <c r="D1396">
        <f t="shared" si="21"/>
        <v>0</v>
      </c>
      <c r="E1396" s="191"/>
      <c r="F1396" s="191"/>
      <c r="G1396" s="176"/>
      <c r="H1396" s="177"/>
      <c r="I1396" s="176"/>
      <c r="J1396" s="176"/>
      <c r="K1396" s="177"/>
      <c r="L1396" s="178"/>
      <c r="M1396" s="177"/>
      <c r="N1396" s="182"/>
      <c r="O1396" s="182"/>
      <c r="P1396" s="182"/>
      <c r="Q1396" s="192"/>
    </row>
    <row r="1397" spans="4:17" ht="18" customHeight="1" x14ac:dyDescent="0.25">
      <c r="D1397">
        <f t="shared" si="21"/>
        <v>0</v>
      </c>
      <c r="E1397" s="191"/>
      <c r="F1397" s="191"/>
      <c r="G1397" s="176"/>
      <c r="H1397" s="177"/>
      <c r="I1397" s="176"/>
      <c r="J1397" s="176"/>
      <c r="K1397" s="177"/>
      <c r="L1397" s="178"/>
      <c r="M1397" s="177"/>
      <c r="N1397" s="182"/>
      <c r="O1397" s="182"/>
      <c r="P1397" s="182"/>
      <c r="Q1397" s="192"/>
    </row>
    <row r="1398" spans="4:17" ht="18" customHeight="1" x14ac:dyDescent="0.25">
      <c r="D1398">
        <f t="shared" si="21"/>
        <v>0</v>
      </c>
      <c r="E1398" s="191"/>
      <c r="F1398" s="191"/>
      <c r="G1398" s="176"/>
      <c r="H1398" s="177"/>
      <c r="I1398" s="176"/>
      <c r="J1398" s="176"/>
      <c r="K1398" s="177"/>
      <c r="L1398" s="178"/>
      <c r="M1398" s="177"/>
      <c r="N1398" s="182"/>
      <c r="O1398" s="182"/>
      <c r="P1398" s="182"/>
      <c r="Q1398" s="192"/>
    </row>
    <row r="1399" spans="4:17" ht="18" customHeight="1" x14ac:dyDescent="0.25">
      <c r="D1399">
        <f t="shared" si="21"/>
        <v>0</v>
      </c>
      <c r="E1399" s="191"/>
      <c r="F1399" s="191"/>
      <c r="G1399" s="176"/>
      <c r="H1399" s="177"/>
      <c r="I1399" s="176"/>
      <c r="J1399" s="176"/>
      <c r="K1399" s="177"/>
      <c r="L1399" s="178"/>
      <c r="M1399" s="177"/>
      <c r="N1399" s="182"/>
      <c r="O1399" s="182"/>
      <c r="P1399" s="182"/>
      <c r="Q1399" s="192"/>
    </row>
    <row r="1400" spans="4:17" ht="18" customHeight="1" x14ac:dyDescent="0.25">
      <c r="D1400">
        <f t="shared" si="21"/>
        <v>0</v>
      </c>
      <c r="E1400" s="191"/>
      <c r="F1400" s="191"/>
      <c r="G1400" s="176"/>
      <c r="H1400" s="177"/>
      <c r="I1400" s="176"/>
      <c r="J1400" s="176"/>
      <c r="K1400" s="177"/>
      <c r="L1400" s="178"/>
      <c r="M1400" s="177"/>
      <c r="N1400" s="182"/>
      <c r="O1400" s="182"/>
      <c r="P1400" s="182"/>
      <c r="Q1400" s="192"/>
    </row>
    <row r="1401" spans="4:17" ht="18" customHeight="1" x14ac:dyDescent="0.25">
      <c r="D1401">
        <f t="shared" si="21"/>
        <v>0</v>
      </c>
      <c r="E1401" s="191"/>
      <c r="F1401" s="191"/>
      <c r="G1401" s="176"/>
      <c r="H1401" s="177"/>
      <c r="I1401" s="176"/>
      <c r="J1401" s="176"/>
      <c r="K1401" s="177"/>
      <c r="L1401" s="178"/>
      <c r="M1401" s="177"/>
      <c r="N1401" s="182"/>
      <c r="O1401" s="182"/>
      <c r="P1401" s="182"/>
      <c r="Q1401" s="192"/>
    </row>
    <row r="1402" spans="4:17" ht="18" customHeight="1" x14ac:dyDescent="0.25">
      <c r="D1402">
        <f t="shared" si="21"/>
        <v>0</v>
      </c>
      <c r="E1402" s="191"/>
      <c r="F1402" s="191"/>
      <c r="G1402" s="176"/>
      <c r="H1402" s="177"/>
      <c r="I1402" s="176"/>
      <c r="J1402" s="176"/>
      <c r="K1402" s="177"/>
      <c r="L1402" s="178"/>
      <c r="M1402" s="177"/>
      <c r="N1402" s="182"/>
      <c r="O1402" s="182"/>
      <c r="P1402" s="182"/>
      <c r="Q1402" s="192"/>
    </row>
    <row r="1403" spans="4:17" ht="18" customHeight="1" x14ac:dyDescent="0.25">
      <c r="D1403">
        <f t="shared" si="21"/>
        <v>0</v>
      </c>
      <c r="E1403" s="191"/>
      <c r="F1403" s="191"/>
      <c r="G1403" s="176"/>
      <c r="H1403" s="177"/>
      <c r="I1403" s="176"/>
      <c r="J1403" s="176"/>
      <c r="K1403" s="177"/>
      <c r="L1403" s="178"/>
      <c r="M1403" s="177"/>
      <c r="N1403" s="182"/>
      <c r="O1403" s="182"/>
      <c r="P1403" s="182"/>
      <c r="Q1403" s="192"/>
    </row>
    <row r="1404" spans="4:17" ht="18" customHeight="1" x14ac:dyDescent="0.25">
      <c r="D1404">
        <f t="shared" si="21"/>
        <v>0</v>
      </c>
      <c r="E1404" s="191"/>
      <c r="F1404" s="191"/>
      <c r="G1404" s="176"/>
      <c r="H1404" s="177"/>
      <c r="I1404" s="176"/>
      <c r="J1404" s="176"/>
      <c r="K1404" s="177"/>
      <c r="L1404" s="178"/>
      <c r="M1404" s="177"/>
      <c r="N1404" s="182"/>
      <c r="O1404" s="182"/>
      <c r="P1404" s="182"/>
      <c r="Q1404" s="192"/>
    </row>
    <row r="1405" spans="4:17" ht="18" customHeight="1" x14ac:dyDescent="0.25">
      <c r="D1405">
        <f t="shared" si="21"/>
        <v>0</v>
      </c>
      <c r="E1405" s="191"/>
      <c r="F1405" s="191"/>
      <c r="G1405" s="176"/>
      <c r="H1405" s="177"/>
      <c r="I1405" s="176"/>
      <c r="J1405" s="176"/>
      <c r="K1405" s="177"/>
      <c r="L1405" s="178"/>
      <c r="M1405" s="177"/>
      <c r="N1405" s="182"/>
      <c r="O1405" s="182"/>
      <c r="P1405" s="182"/>
      <c r="Q1405" s="192"/>
    </row>
    <row r="1406" spans="4:17" ht="18" customHeight="1" x14ac:dyDescent="0.25">
      <c r="D1406">
        <f t="shared" si="21"/>
        <v>0</v>
      </c>
      <c r="E1406" s="191"/>
      <c r="F1406" s="191"/>
      <c r="G1406" s="176"/>
      <c r="H1406" s="177"/>
      <c r="I1406" s="176"/>
      <c r="J1406" s="176"/>
      <c r="K1406" s="177"/>
      <c r="L1406" s="178"/>
      <c r="M1406" s="177"/>
      <c r="N1406" s="182"/>
      <c r="O1406" s="182"/>
      <c r="P1406" s="182"/>
      <c r="Q1406" s="192"/>
    </row>
    <row r="1407" spans="4:17" ht="18" customHeight="1" x14ac:dyDescent="0.25">
      <c r="D1407">
        <f t="shared" si="21"/>
        <v>0</v>
      </c>
      <c r="E1407" s="191"/>
      <c r="F1407" s="191"/>
      <c r="G1407" s="176"/>
      <c r="H1407" s="177"/>
      <c r="I1407" s="176"/>
      <c r="J1407" s="176"/>
      <c r="K1407" s="177"/>
      <c r="L1407" s="178"/>
      <c r="M1407" s="177"/>
      <c r="N1407" s="182"/>
      <c r="O1407" s="182"/>
      <c r="P1407" s="182"/>
      <c r="Q1407" s="192"/>
    </row>
    <row r="1408" spans="4:17" ht="18" customHeight="1" x14ac:dyDescent="0.25">
      <c r="D1408">
        <f t="shared" si="21"/>
        <v>0</v>
      </c>
      <c r="E1408" s="191"/>
      <c r="F1408" s="191"/>
      <c r="G1408" s="176"/>
      <c r="H1408" s="177"/>
      <c r="I1408" s="176"/>
      <c r="J1408" s="176"/>
      <c r="K1408" s="177"/>
      <c r="L1408" s="178"/>
      <c r="M1408" s="177"/>
      <c r="N1408" s="182"/>
      <c r="O1408" s="182"/>
      <c r="P1408" s="182"/>
      <c r="Q1408" s="192"/>
    </row>
    <row r="1409" spans="4:17" ht="18" customHeight="1" x14ac:dyDescent="0.25">
      <c r="D1409">
        <f t="shared" si="21"/>
        <v>0</v>
      </c>
      <c r="E1409" s="191"/>
      <c r="F1409" s="191"/>
      <c r="G1409" s="176"/>
      <c r="H1409" s="177"/>
      <c r="I1409" s="176"/>
      <c r="J1409" s="176"/>
      <c r="K1409" s="177"/>
      <c r="L1409" s="178"/>
      <c r="M1409" s="177"/>
      <c r="N1409" s="182"/>
      <c r="O1409" s="182"/>
      <c r="P1409" s="182"/>
      <c r="Q1409" s="192"/>
    </row>
    <row r="1410" spans="4:17" ht="18" customHeight="1" x14ac:dyDescent="0.25">
      <c r="D1410">
        <f t="shared" si="21"/>
        <v>0</v>
      </c>
      <c r="E1410" s="191"/>
      <c r="F1410" s="191"/>
      <c r="G1410" s="176"/>
      <c r="H1410" s="177"/>
      <c r="I1410" s="176"/>
      <c r="J1410" s="176"/>
      <c r="K1410" s="177"/>
      <c r="L1410" s="178"/>
      <c r="M1410" s="177"/>
      <c r="N1410" s="182"/>
      <c r="O1410" s="182"/>
      <c r="P1410" s="182"/>
      <c r="Q1410" s="192"/>
    </row>
    <row r="1411" spans="4:17" ht="18" customHeight="1" x14ac:dyDescent="0.25">
      <c r="D1411">
        <f t="shared" si="21"/>
        <v>0</v>
      </c>
      <c r="E1411" s="191"/>
      <c r="F1411" s="191"/>
      <c r="G1411" s="176"/>
      <c r="H1411" s="177"/>
      <c r="I1411" s="176"/>
      <c r="J1411" s="176"/>
      <c r="K1411" s="177"/>
      <c r="L1411" s="178"/>
      <c r="M1411" s="177"/>
      <c r="N1411" s="182"/>
      <c r="O1411" s="182"/>
      <c r="P1411" s="182"/>
      <c r="Q1411" s="192"/>
    </row>
    <row r="1412" spans="4:17" ht="18" customHeight="1" x14ac:dyDescent="0.25">
      <c r="D1412">
        <f t="shared" si="21"/>
        <v>0</v>
      </c>
      <c r="E1412" s="191"/>
      <c r="F1412" s="191"/>
      <c r="G1412" s="176"/>
      <c r="H1412" s="177"/>
      <c r="I1412" s="176"/>
      <c r="J1412" s="176"/>
      <c r="K1412" s="177"/>
      <c r="L1412" s="178"/>
      <c r="M1412" s="177"/>
      <c r="N1412" s="182"/>
      <c r="O1412" s="182"/>
      <c r="P1412" s="182"/>
      <c r="Q1412" s="192"/>
    </row>
    <row r="1413" spans="4:17" ht="18" customHeight="1" x14ac:dyDescent="0.25">
      <c r="D1413">
        <f t="shared" si="21"/>
        <v>0</v>
      </c>
      <c r="E1413" s="191"/>
      <c r="F1413" s="191"/>
      <c r="G1413" s="176"/>
      <c r="H1413" s="177"/>
      <c r="I1413" s="176"/>
      <c r="J1413" s="176"/>
      <c r="K1413" s="177"/>
      <c r="L1413" s="178"/>
      <c r="M1413" s="177"/>
      <c r="N1413" s="182"/>
      <c r="O1413" s="182"/>
      <c r="P1413" s="182"/>
      <c r="Q1413" s="192"/>
    </row>
    <row r="1414" spans="4:17" ht="18" customHeight="1" x14ac:dyDescent="0.25">
      <c r="D1414">
        <f t="shared" ref="D1414:D1477" si="22">IF(E1414&gt;=1,(IF(LEN(I1414)&gt;=2,(IF(LEN(K1414)&gt;=1,(IF(M1414&gt;=18,1,0)),0)),0)),0)</f>
        <v>0</v>
      </c>
      <c r="E1414" s="191"/>
      <c r="F1414" s="191"/>
      <c r="G1414" s="176"/>
      <c r="H1414" s="177"/>
      <c r="I1414" s="176"/>
      <c r="J1414" s="176"/>
      <c r="K1414" s="177"/>
      <c r="L1414" s="178"/>
      <c r="M1414" s="177"/>
      <c r="N1414" s="182"/>
      <c r="O1414" s="182"/>
      <c r="P1414" s="182"/>
      <c r="Q1414" s="192"/>
    </row>
    <row r="1415" spans="4:17" ht="18" customHeight="1" x14ac:dyDescent="0.25">
      <c r="D1415">
        <f t="shared" si="22"/>
        <v>0</v>
      </c>
      <c r="E1415" s="191"/>
      <c r="F1415" s="191"/>
      <c r="G1415" s="176"/>
      <c r="H1415" s="177"/>
      <c r="I1415" s="176"/>
      <c r="J1415" s="176"/>
      <c r="K1415" s="177"/>
      <c r="L1415" s="178"/>
      <c r="M1415" s="177"/>
      <c r="N1415" s="182"/>
      <c r="O1415" s="182"/>
      <c r="P1415" s="182"/>
      <c r="Q1415" s="192"/>
    </row>
    <row r="1416" spans="4:17" ht="18" customHeight="1" x14ac:dyDescent="0.25">
      <c r="D1416">
        <f t="shared" si="22"/>
        <v>0</v>
      </c>
      <c r="E1416" s="191"/>
      <c r="F1416" s="191"/>
      <c r="G1416" s="176"/>
      <c r="H1416" s="177"/>
      <c r="I1416" s="176"/>
      <c r="J1416" s="176"/>
      <c r="K1416" s="177"/>
      <c r="L1416" s="178"/>
      <c r="M1416" s="177"/>
      <c r="N1416" s="182"/>
      <c r="O1416" s="182"/>
      <c r="P1416" s="182"/>
      <c r="Q1416" s="192"/>
    </row>
    <row r="1417" spans="4:17" ht="18" customHeight="1" x14ac:dyDescent="0.25">
      <c r="D1417">
        <f t="shared" si="22"/>
        <v>0</v>
      </c>
      <c r="E1417" s="191"/>
      <c r="F1417" s="191"/>
      <c r="G1417" s="176"/>
      <c r="H1417" s="177"/>
      <c r="I1417" s="176"/>
      <c r="J1417" s="176"/>
      <c r="K1417" s="177"/>
      <c r="L1417" s="178"/>
      <c r="M1417" s="177"/>
      <c r="N1417" s="182"/>
      <c r="O1417" s="182"/>
      <c r="P1417" s="182"/>
      <c r="Q1417" s="192"/>
    </row>
    <row r="1418" spans="4:17" ht="18" customHeight="1" x14ac:dyDescent="0.25">
      <c r="D1418">
        <f t="shared" si="22"/>
        <v>0</v>
      </c>
      <c r="E1418" s="191"/>
      <c r="F1418" s="191"/>
      <c r="G1418" s="176"/>
      <c r="H1418" s="177"/>
      <c r="I1418" s="176"/>
      <c r="J1418" s="176"/>
      <c r="K1418" s="177"/>
      <c r="L1418" s="178"/>
      <c r="M1418" s="177"/>
      <c r="N1418" s="182"/>
      <c r="O1418" s="182"/>
      <c r="P1418" s="182"/>
      <c r="Q1418" s="192"/>
    </row>
    <row r="1419" spans="4:17" ht="18" customHeight="1" x14ac:dyDescent="0.25">
      <c r="D1419">
        <f t="shared" si="22"/>
        <v>0</v>
      </c>
      <c r="E1419" s="191"/>
      <c r="F1419" s="191"/>
      <c r="G1419" s="176"/>
      <c r="H1419" s="177"/>
      <c r="I1419" s="176"/>
      <c r="J1419" s="176"/>
      <c r="K1419" s="177"/>
      <c r="L1419" s="178"/>
      <c r="M1419" s="177"/>
      <c r="N1419" s="182"/>
      <c r="O1419" s="182"/>
      <c r="P1419" s="182"/>
      <c r="Q1419" s="192"/>
    </row>
    <row r="1420" spans="4:17" ht="18" customHeight="1" x14ac:dyDescent="0.25">
      <c r="D1420">
        <f t="shared" si="22"/>
        <v>0</v>
      </c>
      <c r="E1420" s="191"/>
      <c r="F1420" s="191"/>
      <c r="G1420" s="176"/>
      <c r="H1420" s="177"/>
      <c r="I1420" s="176"/>
      <c r="J1420" s="176"/>
      <c r="K1420" s="177"/>
      <c r="L1420" s="178"/>
      <c r="M1420" s="177"/>
      <c r="N1420" s="182"/>
      <c r="O1420" s="182"/>
      <c r="P1420" s="182"/>
      <c r="Q1420" s="192"/>
    </row>
    <row r="1421" spans="4:17" ht="18" customHeight="1" x14ac:dyDescent="0.25">
      <c r="D1421">
        <f t="shared" si="22"/>
        <v>0</v>
      </c>
      <c r="E1421" s="191"/>
      <c r="F1421" s="191"/>
      <c r="G1421" s="176"/>
      <c r="H1421" s="177"/>
      <c r="I1421" s="176"/>
      <c r="J1421" s="176"/>
      <c r="K1421" s="177"/>
      <c r="L1421" s="178"/>
      <c r="M1421" s="177"/>
      <c r="N1421" s="182"/>
      <c r="O1421" s="182"/>
      <c r="P1421" s="182"/>
      <c r="Q1421" s="192"/>
    </row>
    <row r="1422" spans="4:17" ht="18" customHeight="1" x14ac:dyDescent="0.25">
      <c r="D1422">
        <f t="shared" si="22"/>
        <v>0</v>
      </c>
      <c r="E1422" s="191"/>
      <c r="F1422" s="191"/>
      <c r="G1422" s="176"/>
      <c r="H1422" s="177"/>
      <c r="I1422" s="176"/>
      <c r="J1422" s="176"/>
      <c r="K1422" s="177"/>
      <c r="L1422" s="178"/>
      <c r="M1422" s="177"/>
      <c r="N1422" s="182"/>
      <c r="O1422" s="182"/>
      <c r="P1422" s="182"/>
      <c r="Q1422" s="192"/>
    </row>
    <row r="1423" spans="4:17" ht="18" customHeight="1" x14ac:dyDescent="0.25">
      <c r="D1423">
        <f t="shared" si="22"/>
        <v>0</v>
      </c>
      <c r="E1423" s="191"/>
      <c r="F1423" s="191"/>
      <c r="G1423" s="176"/>
      <c r="H1423" s="177"/>
      <c r="I1423" s="176"/>
      <c r="J1423" s="176"/>
      <c r="K1423" s="177"/>
      <c r="L1423" s="178"/>
      <c r="M1423" s="177"/>
      <c r="N1423" s="182"/>
      <c r="O1423" s="182"/>
      <c r="P1423" s="182"/>
      <c r="Q1423" s="192"/>
    </row>
    <row r="1424" spans="4:17" ht="18" customHeight="1" x14ac:dyDescent="0.25">
      <c r="D1424">
        <f t="shared" si="22"/>
        <v>0</v>
      </c>
      <c r="E1424" s="191"/>
      <c r="F1424" s="191"/>
      <c r="G1424" s="176"/>
      <c r="H1424" s="177"/>
      <c r="I1424" s="176"/>
      <c r="J1424" s="176"/>
      <c r="K1424" s="177"/>
      <c r="L1424" s="178"/>
      <c r="M1424" s="177"/>
      <c r="N1424" s="182"/>
      <c r="O1424" s="182"/>
      <c r="P1424" s="182"/>
      <c r="Q1424" s="192"/>
    </row>
    <row r="1425" spans="4:17" ht="18" customHeight="1" x14ac:dyDescent="0.25">
      <c r="D1425">
        <f t="shared" si="22"/>
        <v>0</v>
      </c>
      <c r="E1425" s="191"/>
      <c r="F1425" s="191"/>
      <c r="G1425" s="176"/>
      <c r="H1425" s="177"/>
      <c r="I1425" s="176"/>
      <c r="J1425" s="176"/>
      <c r="K1425" s="177"/>
      <c r="L1425" s="178"/>
      <c r="M1425" s="177"/>
      <c r="N1425" s="182"/>
      <c r="O1425" s="182"/>
      <c r="P1425" s="182"/>
      <c r="Q1425" s="192"/>
    </row>
    <row r="1426" spans="4:17" ht="18" customHeight="1" x14ac:dyDescent="0.25">
      <c r="D1426">
        <f t="shared" si="22"/>
        <v>0</v>
      </c>
      <c r="E1426" s="191"/>
      <c r="F1426" s="191"/>
      <c r="G1426" s="176"/>
      <c r="H1426" s="177"/>
      <c r="I1426" s="176"/>
      <c r="J1426" s="176"/>
      <c r="K1426" s="177"/>
      <c r="L1426" s="178"/>
      <c r="M1426" s="177"/>
      <c r="N1426" s="182"/>
      <c r="O1426" s="182"/>
      <c r="P1426" s="182"/>
      <c r="Q1426" s="192"/>
    </row>
    <row r="1427" spans="4:17" ht="18" customHeight="1" x14ac:dyDescent="0.25">
      <c r="D1427">
        <f t="shared" si="22"/>
        <v>0</v>
      </c>
      <c r="E1427" s="191"/>
      <c r="F1427" s="191"/>
      <c r="G1427" s="176"/>
      <c r="H1427" s="177"/>
      <c r="I1427" s="176"/>
      <c r="J1427" s="176"/>
      <c r="K1427" s="177"/>
      <c r="L1427" s="178"/>
      <c r="M1427" s="177"/>
      <c r="N1427" s="182"/>
      <c r="O1427" s="182"/>
      <c r="P1427" s="182"/>
      <c r="Q1427" s="192"/>
    </row>
    <row r="1428" spans="4:17" ht="18" customHeight="1" x14ac:dyDescent="0.25">
      <c r="D1428">
        <f t="shared" si="22"/>
        <v>0</v>
      </c>
      <c r="E1428" s="191"/>
      <c r="F1428" s="191"/>
      <c r="G1428" s="176"/>
      <c r="H1428" s="177"/>
      <c r="I1428" s="176"/>
      <c r="J1428" s="176"/>
      <c r="K1428" s="177"/>
      <c r="L1428" s="178"/>
      <c r="M1428" s="177"/>
      <c r="N1428" s="182"/>
      <c r="O1428" s="182"/>
      <c r="P1428" s="182"/>
      <c r="Q1428" s="192"/>
    </row>
    <row r="1429" spans="4:17" ht="18" customHeight="1" x14ac:dyDescent="0.25">
      <c r="D1429">
        <f t="shared" si="22"/>
        <v>0</v>
      </c>
      <c r="E1429" s="191"/>
      <c r="F1429" s="191"/>
      <c r="G1429" s="176"/>
      <c r="H1429" s="177"/>
      <c r="I1429" s="176"/>
      <c r="J1429" s="176"/>
      <c r="K1429" s="177"/>
      <c r="L1429" s="178"/>
      <c r="M1429" s="177"/>
      <c r="N1429" s="182"/>
      <c r="O1429" s="182"/>
      <c r="P1429" s="182"/>
      <c r="Q1429" s="192"/>
    </row>
    <row r="1430" spans="4:17" ht="18" customHeight="1" x14ac:dyDescent="0.25">
      <c r="D1430">
        <f t="shared" si="22"/>
        <v>0</v>
      </c>
      <c r="E1430" s="191"/>
      <c r="F1430" s="191"/>
      <c r="G1430" s="176"/>
      <c r="H1430" s="177"/>
      <c r="I1430" s="176"/>
      <c r="J1430" s="176"/>
      <c r="K1430" s="177"/>
      <c r="L1430" s="178"/>
      <c r="M1430" s="177"/>
      <c r="N1430" s="182"/>
      <c r="O1430" s="182"/>
      <c r="P1430" s="182"/>
      <c r="Q1430" s="192"/>
    </row>
    <row r="1431" spans="4:17" ht="18" customHeight="1" x14ac:dyDescent="0.25">
      <c r="D1431">
        <f t="shared" si="22"/>
        <v>0</v>
      </c>
      <c r="E1431" s="191"/>
      <c r="F1431" s="191"/>
      <c r="G1431" s="176"/>
      <c r="H1431" s="177"/>
      <c r="I1431" s="176"/>
      <c r="J1431" s="176"/>
      <c r="K1431" s="177"/>
      <c r="L1431" s="178"/>
      <c r="M1431" s="177"/>
      <c r="N1431" s="182"/>
      <c r="O1431" s="182"/>
      <c r="P1431" s="182"/>
      <c r="Q1431" s="192"/>
    </row>
    <row r="1432" spans="4:17" ht="18" customHeight="1" x14ac:dyDescent="0.25">
      <c r="D1432">
        <f t="shared" si="22"/>
        <v>0</v>
      </c>
      <c r="E1432" s="191"/>
      <c r="F1432" s="191"/>
      <c r="G1432" s="176"/>
      <c r="H1432" s="177"/>
      <c r="I1432" s="176"/>
      <c r="J1432" s="176"/>
      <c r="K1432" s="177"/>
      <c r="L1432" s="178"/>
      <c r="M1432" s="177"/>
      <c r="N1432" s="182"/>
      <c r="O1432" s="182"/>
      <c r="P1432" s="182"/>
      <c r="Q1432" s="192"/>
    </row>
    <row r="1433" spans="4:17" ht="18" customHeight="1" x14ac:dyDescent="0.25">
      <c r="D1433">
        <f t="shared" si="22"/>
        <v>0</v>
      </c>
      <c r="E1433" s="191"/>
      <c r="F1433" s="191"/>
      <c r="G1433" s="176"/>
      <c r="H1433" s="177"/>
      <c r="I1433" s="176"/>
      <c r="J1433" s="176"/>
      <c r="K1433" s="177"/>
      <c r="L1433" s="178"/>
      <c r="M1433" s="177"/>
      <c r="N1433" s="182"/>
      <c r="O1433" s="182"/>
      <c r="P1433" s="182"/>
      <c r="Q1433" s="192"/>
    </row>
    <row r="1434" spans="4:17" ht="18" customHeight="1" x14ac:dyDescent="0.25">
      <c r="D1434">
        <f t="shared" si="22"/>
        <v>0</v>
      </c>
      <c r="E1434" s="191"/>
      <c r="F1434" s="191"/>
      <c r="G1434" s="176"/>
      <c r="H1434" s="177"/>
      <c r="I1434" s="176"/>
      <c r="J1434" s="176"/>
      <c r="K1434" s="177"/>
      <c r="L1434" s="178"/>
      <c r="M1434" s="177"/>
      <c r="N1434" s="182"/>
      <c r="O1434" s="182"/>
      <c r="P1434" s="182"/>
      <c r="Q1434" s="192"/>
    </row>
    <row r="1435" spans="4:17" ht="18" customHeight="1" x14ac:dyDescent="0.25">
      <c r="D1435">
        <f t="shared" si="22"/>
        <v>0</v>
      </c>
      <c r="E1435" s="191"/>
      <c r="F1435" s="191"/>
      <c r="G1435" s="176"/>
      <c r="H1435" s="177"/>
      <c r="I1435" s="176"/>
      <c r="J1435" s="176"/>
      <c r="K1435" s="177"/>
      <c r="L1435" s="178"/>
      <c r="M1435" s="177"/>
      <c r="N1435" s="182"/>
      <c r="O1435" s="182"/>
      <c r="P1435" s="182"/>
      <c r="Q1435" s="192"/>
    </row>
    <row r="1436" spans="4:17" ht="18" customHeight="1" x14ac:dyDescent="0.25">
      <c r="D1436">
        <f t="shared" si="22"/>
        <v>0</v>
      </c>
      <c r="E1436" s="191"/>
      <c r="F1436" s="191"/>
      <c r="G1436" s="176"/>
      <c r="H1436" s="177"/>
      <c r="I1436" s="176"/>
      <c r="J1436" s="176"/>
      <c r="K1436" s="177"/>
      <c r="L1436" s="178"/>
      <c r="M1436" s="177"/>
      <c r="N1436" s="182"/>
      <c r="O1436" s="182"/>
      <c r="P1436" s="182"/>
      <c r="Q1436" s="192"/>
    </row>
    <row r="1437" spans="4:17" ht="18" customHeight="1" x14ac:dyDescent="0.25">
      <c r="D1437">
        <f t="shared" si="22"/>
        <v>0</v>
      </c>
      <c r="E1437" s="191"/>
      <c r="F1437" s="191"/>
      <c r="G1437" s="176"/>
      <c r="H1437" s="177"/>
      <c r="I1437" s="176"/>
      <c r="J1437" s="176"/>
      <c r="K1437" s="177"/>
      <c r="L1437" s="178"/>
      <c r="M1437" s="177"/>
      <c r="N1437" s="182"/>
      <c r="O1437" s="182"/>
      <c r="P1437" s="182"/>
      <c r="Q1437" s="192"/>
    </row>
    <row r="1438" spans="4:17" ht="18" customHeight="1" x14ac:dyDescent="0.25">
      <c r="D1438">
        <f t="shared" si="22"/>
        <v>0</v>
      </c>
      <c r="E1438" s="191"/>
      <c r="F1438" s="191"/>
      <c r="G1438" s="176"/>
      <c r="H1438" s="177"/>
      <c r="I1438" s="176"/>
      <c r="J1438" s="176"/>
      <c r="K1438" s="177"/>
      <c r="L1438" s="178"/>
      <c r="M1438" s="177"/>
      <c r="N1438" s="182"/>
      <c r="O1438" s="182"/>
      <c r="P1438" s="182"/>
      <c r="Q1438" s="192"/>
    </row>
    <row r="1439" spans="4:17" ht="18" customHeight="1" x14ac:dyDescent="0.25">
      <c r="D1439">
        <f t="shared" si="22"/>
        <v>0</v>
      </c>
      <c r="E1439" s="191"/>
      <c r="F1439" s="191"/>
      <c r="G1439" s="176"/>
      <c r="H1439" s="177"/>
      <c r="I1439" s="176"/>
      <c r="J1439" s="176"/>
      <c r="K1439" s="177"/>
      <c r="L1439" s="178"/>
      <c r="M1439" s="177"/>
      <c r="N1439" s="182"/>
      <c r="O1439" s="182"/>
      <c r="P1439" s="182"/>
      <c r="Q1439" s="192"/>
    </row>
    <row r="1440" spans="4:17" ht="18" customHeight="1" x14ac:dyDescent="0.25">
      <c r="D1440">
        <f t="shared" si="22"/>
        <v>0</v>
      </c>
      <c r="E1440" s="191"/>
      <c r="F1440" s="191"/>
      <c r="G1440" s="176"/>
      <c r="H1440" s="177"/>
      <c r="I1440" s="176"/>
      <c r="J1440" s="176"/>
      <c r="K1440" s="177"/>
      <c r="L1440" s="178"/>
      <c r="M1440" s="177"/>
      <c r="N1440" s="182"/>
      <c r="O1440" s="182"/>
      <c r="P1440" s="182"/>
      <c r="Q1440" s="192"/>
    </row>
    <row r="1441" spans="4:17" ht="18" customHeight="1" x14ac:dyDescent="0.25">
      <c r="D1441">
        <f t="shared" si="22"/>
        <v>0</v>
      </c>
      <c r="E1441" s="191"/>
      <c r="F1441" s="191"/>
      <c r="G1441" s="176"/>
      <c r="H1441" s="177"/>
      <c r="I1441" s="176"/>
      <c r="J1441" s="176"/>
      <c r="K1441" s="177"/>
      <c r="L1441" s="178"/>
      <c r="M1441" s="177"/>
      <c r="N1441" s="182"/>
      <c r="O1441" s="182"/>
      <c r="P1441" s="182"/>
      <c r="Q1441" s="192"/>
    </row>
    <row r="1442" spans="4:17" ht="18" customHeight="1" x14ac:dyDescent="0.25">
      <c r="D1442">
        <f t="shared" si="22"/>
        <v>0</v>
      </c>
      <c r="E1442" s="191"/>
      <c r="F1442" s="191"/>
      <c r="G1442" s="176"/>
      <c r="H1442" s="177"/>
      <c r="I1442" s="176"/>
      <c r="J1442" s="176"/>
      <c r="K1442" s="177"/>
      <c r="L1442" s="178"/>
      <c r="M1442" s="177"/>
      <c r="N1442" s="182"/>
      <c r="O1442" s="182"/>
      <c r="P1442" s="182"/>
      <c r="Q1442" s="192"/>
    </row>
    <row r="1443" spans="4:17" ht="18" customHeight="1" x14ac:dyDescent="0.25">
      <c r="D1443">
        <f t="shared" si="22"/>
        <v>0</v>
      </c>
      <c r="E1443" s="191"/>
      <c r="F1443" s="191"/>
      <c r="G1443" s="176"/>
      <c r="H1443" s="177"/>
      <c r="I1443" s="176"/>
      <c r="J1443" s="176"/>
      <c r="K1443" s="177"/>
      <c r="L1443" s="178"/>
      <c r="M1443" s="177"/>
      <c r="N1443" s="182"/>
      <c r="O1443" s="182"/>
      <c r="P1443" s="182"/>
      <c r="Q1443" s="192"/>
    </row>
    <row r="1444" spans="4:17" ht="18" customHeight="1" x14ac:dyDescent="0.25">
      <c r="D1444">
        <f t="shared" si="22"/>
        <v>0</v>
      </c>
      <c r="E1444" s="191"/>
      <c r="F1444" s="191"/>
      <c r="G1444" s="176"/>
      <c r="H1444" s="177"/>
      <c r="I1444" s="176"/>
      <c r="J1444" s="176"/>
      <c r="K1444" s="177"/>
      <c r="L1444" s="178"/>
      <c r="M1444" s="177"/>
      <c r="N1444" s="182"/>
      <c r="O1444" s="182"/>
      <c r="P1444" s="182"/>
      <c r="Q1444" s="192"/>
    </row>
    <row r="1445" spans="4:17" ht="18" customHeight="1" x14ac:dyDescent="0.25">
      <c r="D1445">
        <f t="shared" si="22"/>
        <v>0</v>
      </c>
      <c r="E1445" s="191"/>
      <c r="F1445" s="191"/>
      <c r="G1445" s="176"/>
      <c r="H1445" s="177"/>
      <c r="I1445" s="176"/>
      <c r="J1445" s="176"/>
      <c r="K1445" s="177"/>
      <c r="L1445" s="178"/>
      <c r="M1445" s="177"/>
      <c r="N1445" s="182"/>
      <c r="O1445" s="182"/>
      <c r="P1445" s="182"/>
      <c r="Q1445" s="192"/>
    </row>
    <row r="1446" spans="4:17" ht="18" customHeight="1" x14ac:dyDescent="0.25">
      <c r="D1446">
        <f t="shared" si="22"/>
        <v>0</v>
      </c>
      <c r="E1446" s="191"/>
      <c r="F1446" s="191"/>
      <c r="G1446" s="176"/>
      <c r="H1446" s="177"/>
      <c r="I1446" s="176"/>
      <c r="J1446" s="176"/>
      <c r="K1446" s="177"/>
      <c r="L1446" s="178"/>
      <c r="M1446" s="177"/>
      <c r="N1446" s="182"/>
      <c r="O1446" s="182"/>
      <c r="P1446" s="182"/>
      <c r="Q1446" s="192"/>
    </row>
    <row r="1447" spans="4:17" ht="18" customHeight="1" x14ac:dyDescent="0.25">
      <c r="D1447">
        <f t="shared" si="22"/>
        <v>0</v>
      </c>
      <c r="E1447" s="191"/>
      <c r="F1447" s="191"/>
      <c r="G1447" s="176"/>
      <c r="H1447" s="177"/>
      <c r="I1447" s="176"/>
      <c r="J1447" s="176"/>
      <c r="K1447" s="177"/>
      <c r="L1447" s="178"/>
      <c r="M1447" s="177"/>
      <c r="N1447" s="182"/>
      <c r="O1447" s="182"/>
      <c r="P1447" s="182"/>
      <c r="Q1447" s="192"/>
    </row>
    <row r="1448" spans="4:17" ht="18" customHeight="1" x14ac:dyDescent="0.25">
      <c r="D1448">
        <f t="shared" si="22"/>
        <v>0</v>
      </c>
      <c r="E1448" s="191"/>
      <c r="F1448" s="191"/>
      <c r="G1448" s="176"/>
      <c r="H1448" s="177"/>
      <c r="I1448" s="176"/>
      <c r="J1448" s="176"/>
      <c r="K1448" s="177"/>
      <c r="L1448" s="178"/>
      <c r="M1448" s="177"/>
      <c r="N1448" s="182"/>
      <c r="O1448" s="182"/>
      <c r="P1448" s="182"/>
      <c r="Q1448" s="192"/>
    </row>
    <row r="1449" spans="4:17" ht="18" customHeight="1" x14ac:dyDescent="0.25">
      <c r="D1449">
        <f t="shared" si="22"/>
        <v>0</v>
      </c>
      <c r="E1449" s="191"/>
      <c r="F1449" s="191"/>
      <c r="G1449" s="176"/>
      <c r="H1449" s="177"/>
      <c r="I1449" s="176"/>
      <c r="J1449" s="176"/>
      <c r="K1449" s="177"/>
      <c r="L1449" s="178"/>
      <c r="M1449" s="177"/>
      <c r="N1449" s="182"/>
      <c r="O1449" s="182"/>
      <c r="P1449" s="182"/>
      <c r="Q1449" s="192"/>
    </row>
    <row r="1450" spans="4:17" ht="18" customHeight="1" x14ac:dyDescent="0.25">
      <c r="D1450">
        <f t="shared" si="22"/>
        <v>0</v>
      </c>
      <c r="E1450" s="191"/>
      <c r="F1450" s="191"/>
      <c r="G1450" s="176"/>
      <c r="H1450" s="177"/>
      <c r="I1450" s="176"/>
      <c r="J1450" s="176"/>
      <c r="K1450" s="177"/>
      <c r="L1450" s="178"/>
      <c r="M1450" s="177"/>
      <c r="N1450" s="182"/>
      <c r="O1450" s="182"/>
      <c r="P1450" s="182"/>
      <c r="Q1450" s="192"/>
    </row>
    <row r="1451" spans="4:17" ht="18" customHeight="1" x14ac:dyDescent="0.25">
      <c r="D1451">
        <f t="shared" si="22"/>
        <v>0</v>
      </c>
      <c r="E1451" s="191"/>
      <c r="F1451" s="191"/>
      <c r="G1451" s="176"/>
      <c r="H1451" s="177"/>
      <c r="I1451" s="176"/>
      <c r="J1451" s="176"/>
      <c r="K1451" s="177"/>
      <c r="L1451" s="178"/>
      <c r="M1451" s="177"/>
      <c r="N1451" s="182"/>
      <c r="O1451" s="182"/>
      <c r="P1451" s="182"/>
      <c r="Q1451" s="192"/>
    </row>
    <row r="1452" spans="4:17" ht="18" customHeight="1" x14ac:dyDescent="0.25">
      <c r="D1452">
        <f t="shared" si="22"/>
        <v>0</v>
      </c>
      <c r="E1452" s="191"/>
      <c r="F1452" s="191"/>
      <c r="G1452" s="176"/>
      <c r="H1452" s="177"/>
      <c r="I1452" s="176"/>
      <c r="J1452" s="176"/>
      <c r="K1452" s="177"/>
      <c r="L1452" s="178"/>
      <c r="M1452" s="177"/>
      <c r="N1452" s="182"/>
      <c r="O1452" s="182"/>
      <c r="P1452" s="182"/>
      <c r="Q1452" s="192"/>
    </row>
    <row r="1453" spans="4:17" ht="18" customHeight="1" x14ac:dyDescent="0.25">
      <c r="D1453">
        <f t="shared" si="22"/>
        <v>0</v>
      </c>
      <c r="E1453" s="191"/>
      <c r="F1453" s="191"/>
      <c r="G1453" s="176"/>
      <c r="H1453" s="177"/>
      <c r="I1453" s="176"/>
      <c r="J1453" s="176"/>
      <c r="K1453" s="177"/>
      <c r="L1453" s="178"/>
      <c r="M1453" s="177"/>
      <c r="N1453" s="182"/>
      <c r="O1453" s="182"/>
      <c r="P1453" s="182"/>
      <c r="Q1453" s="192"/>
    </row>
    <row r="1454" spans="4:17" ht="18" customHeight="1" x14ac:dyDescent="0.25">
      <c r="D1454">
        <f t="shared" si="22"/>
        <v>0</v>
      </c>
      <c r="E1454" s="191"/>
      <c r="F1454" s="191"/>
      <c r="G1454" s="176"/>
      <c r="H1454" s="177"/>
      <c r="I1454" s="176"/>
      <c r="J1454" s="176"/>
      <c r="K1454" s="177"/>
      <c r="L1454" s="178"/>
      <c r="M1454" s="177"/>
      <c r="N1454" s="182"/>
      <c r="O1454" s="182"/>
      <c r="P1454" s="182"/>
      <c r="Q1454" s="192"/>
    </row>
    <row r="1455" spans="4:17" ht="18" customHeight="1" x14ac:dyDescent="0.25">
      <c r="D1455">
        <f t="shared" si="22"/>
        <v>0</v>
      </c>
      <c r="E1455" s="191"/>
      <c r="F1455" s="191"/>
      <c r="G1455" s="176"/>
      <c r="H1455" s="177"/>
      <c r="I1455" s="176"/>
      <c r="J1455" s="176"/>
      <c r="K1455" s="177"/>
      <c r="L1455" s="178"/>
      <c r="M1455" s="177"/>
      <c r="N1455" s="182"/>
      <c r="O1455" s="182"/>
      <c r="P1455" s="182"/>
      <c r="Q1455" s="192"/>
    </row>
    <row r="1456" spans="4:17" ht="18" customHeight="1" x14ac:dyDescent="0.25">
      <c r="D1456">
        <f t="shared" si="22"/>
        <v>0</v>
      </c>
      <c r="E1456" s="191"/>
      <c r="F1456" s="191"/>
      <c r="G1456" s="176"/>
      <c r="H1456" s="177"/>
      <c r="I1456" s="176"/>
      <c r="J1456" s="176"/>
      <c r="K1456" s="177"/>
      <c r="L1456" s="178"/>
      <c r="M1456" s="177"/>
      <c r="N1456" s="182"/>
      <c r="O1456" s="182"/>
      <c r="P1456" s="182"/>
      <c r="Q1456" s="192"/>
    </row>
    <row r="1457" spans="4:17" ht="18" customHeight="1" x14ac:dyDescent="0.25">
      <c r="D1457">
        <f t="shared" si="22"/>
        <v>0</v>
      </c>
      <c r="E1457" s="191"/>
      <c r="F1457" s="191"/>
      <c r="G1457" s="176"/>
      <c r="H1457" s="177"/>
      <c r="I1457" s="176"/>
      <c r="J1457" s="176"/>
      <c r="K1457" s="177"/>
      <c r="L1457" s="178"/>
      <c r="M1457" s="177"/>
      <c r="N1457" s="182"/>
      <c r="O1457" s="182"/>
      <c r="P1457" s="182"/>
      <c r="Q1457" s="192"/>
    </row>
    <row r="1458" spans="4:17" ht="18" customHeight="1" x14ac:dyDescent="0.25">
      <c r="D1458">
        <f t="shared" si="22"/>
        <v>0</v>
      </c>
      <c r="E1458" s="191"/>
      <c r="F1458" s="191"/>
      <c r="G1458" s="176"/>
      <c r="H1458" s="177"/>
      <c r="I1458" s="176"/>
      <c r="J1458" s="176"/>
      <c r="K1458" s="177"/>
      <c r="L1458" s="178"/>
      <c r="M1458" s="177"/>
      <c r="N1458" s="182"/>
      <c r="O1458" s="182"/>
      <c r="P1458" s="182"/>
      <c r="Q1458" s="192"/>
    </row>
    <row r="1459" spans="4:17" ht="18" customHeight="1" x14ac:dyDescent="0.25">
      <c r="D1459">
        <f t="shared" si="22"/>
        <v>0</v>
      </c>
      <c r="E1459" s="191"/>
      <c r="F1459" s="191"/>
      <c r="G1459" s="176"/>
      <c r="H1459" s="177"/>
      <c r="I1459" s="176"/>
      <c r="J1459" s="176"/>
      <c r="K1459" s="177"/>
      <c r="L1459" s="178"/>
      <c r="M1459" s="177"/>
      <c r="N1459" s="182"/>
      <c r="O1459" s="182"/>
      <c r="P1459" s="182"/>
      <c r="Q1459" s="192"/>
    </row>
    <row r="1460" spans="4:17" ht="18" customHeight="1" x14ac:dyDescent="0.25">
      <c r="D1460">
        <f t="shared" si="22"/>
        <v>0</v>
      </c>
      <c r="E1460" s="191"/>
      <c r="F1460" s="191"/>
      <c r="G1460" s="176"/>
      <c r="H1460" s="177"/>
      <c r="I1460" s="176"/>
      <c r="J1460" s="176"/>
      <c r="K1460" s="177"/>
      <c r="L1460" s="178"/>
      <c r="M1460" s="177"/>
      <c r="N1460" s="182"/>
      <c r="O1460" s="182"/>
      <c r="P1460" s="182"/>
      <c r="Q1460" s="192"/>
    </row>
    <row r="1461" spans="4:17" ht="18" customHeight="1" x14ac:dyDescent="0.25">
      <c r="D1461">
        <f t="shared" si="22"/>
        <v>0</v>
      </c>
      <c r="E1461" s="191"/>
      <c r="F1461" s="191"/>
      <c r="G1461" s="176"/>
      <c r="H1461" s="177"/>
      <c r="I1461" s="176"/>
      <c r="J1461" s="176"/>
      <c r="K1461" s="177"/>
      <c r="L1461" s="178"/>
      <c r="M1461" s="177"/>
      <c r="N1461" s="182"/>
      <c r="O1461" s="182"/>
      <c r="P1461" s="182"/>
      <c r="Q1461" s="192"/>
    </row>
    <row r="1462" spans="4:17" ht="18" customHeight="1" x14ac:dyDescent="0.25">
      <c r="D1462">
        <f t="shared" si="22"/>
        <v>0</v>
      </c>
      <c r="E1462" s="191"/>
      <c r="F1462" s="191"/>
      <c r="G1462" s="176"/>
      <c r="H1462" s="177"/>
      <c r="I1462" s="176"/>
      <c r="J1462" s="176"/>
      <c r="K1462" s="177"/>
      <c r="L1462" s="178"/>
      <c r="M1462" s="177"/>
      <c r="N1462" s="182"/>
      <c r="O1462" s="182"/>
      <c r="P1462" s="182"/>
      <c r="Q1462" s="192"/>
    </row>
    <row r="1463" spans="4:17" ht="18" customHeight="1" x14ac:dyDescent="0.25">
      <c r="D1463">
        <f t="shared" si="22"/>
        <v>0</v>
      </c>
      <c r="E1463" s="191"/>
      <c r="F1463" s="191"/>
      <c r="G1463" s="176"/>
      <c r="H1463" s="177"/>
      <c r="I1463" s="176"/>
      <c r="J1463" s="176"/>
      <c r="K1463" s="177"/>
      <c r="L1463" s="178"/>
      <c r="M1463" s="177"/>
      <c r="N1463" s="182"/>
      <c r="O1463" s="182"/>
      <c r="P1463" s="182"/>
      <c r="Q1463" s="192"/>
    </row>
    <row r="1464" spans="4:17" ht="18" customHeight="1" x14ac:dyDescent="0.25">
      <c r="D1464">
        <f t="shared" si="22"/>
        <v>0</v>
      </c>
      <c r="E1464" s="191"/>
      <c r="F1464" s="191"/>
      <c r="G1464" s="176"/>
      <c r="H1464" s="177"/>
      <c r="I1464" s="176"/>
      <c r="J1464" s="176"/>
      <c r="K1464" s="177"/>
      <c r="L1464" s="178"/>
      <c r="M1464" s="177"/>
      <c r="N1464" s="182"/>
      <c r="O1464" s="182"/>
      <c r="P1464" s="182"/>
      <c r="Q1464" s="192"/>
    </row>
    <row r="1465" spans="4:17" ht="18" customHeight="1" x14ac:dyDescent="0.25">
      <c r="D1465">
        <f t="shared" si="22"/>
        <v>0</v>
      </c>
      <c r="E1465" s="191"/>
      <c r="F1465" s="191"/>
      <c r="G1465" s="176"/>
      <c r="H1465" s="177"/>
      <c r="I1465" s="176"/>
      <c r="J1465" s="176"/>
      <c r="K1465" s="177"/>
      <c r="L1465" s="178"/>
      <c r="M1465" s="177"/>
      <c r="N1465" s="182"/>
      <c r="O1465" s="182"/>
      <c r="P1465" s="182"/>
      <c r="Q1465" s="192"/>
    </row>
    <row r="1466" spans="4:17" ht="18" customHeight="1" x14ac:dyDescent="0.25">
      <c r="D1466">
        <f t="shared" si="22"/>
        <v>0</v>
      </c>
      <c r="E1466" s="191"/>
      <c r="F1466" s="191"/>
      <c r="G1466" s="176"/>
      <c r="H1466" s="177"/>
      <c r="I1466" s="176"/>
      <c r="J1466" s="176"/>
      <c r="K1466" s="177"/>
      <c r="L1466" s="178"/>
      <c r="M1466" s="177"/>
      <c r="N1466" s="182"/>
      <c r="O1466" s="182"/>
      <c r="P1466" s="182"/>
      <c r="Q1466" s="192"/>
    </row>
    <row r="1467" spans="4:17" ht="18" customHeight="1" x14ac:dyDescent="0.25">
      <c r="D1467">
        <f t="shared" si="22"/>
        <v>0</v>
      </c>
      <c r="E1467" s="191"/>
      <c r="F1467" s="191"/>
      <c r="G1467" s="176"/>
      <c r="H1467" s="177"/>
      <c r="I1467" s="176"/>
      <c r="J1467" s="176"/>
      <c r="K1467" s="177"/>
      <c r="L1467" s="178"/>
      <c r="M1467" s="177"/>
      <c r="N1467" s="182"/>
      <c r="O1467" s="182"/>
      <c r="P1467" s="182"/>
      <c r="Q1467" s="192"/>
    </row>
    <row r="1468" spans="4:17" ht="18" customHeight="1" x14ac:dyDescent="0.25">
      <c r="D1468">
        <f t="shared" si="22"/>
        <v>0</v>
      </c>
      <c r="E1468" s="191"/>
      <c r="F1468" s="191"/>
      <c r="G1468" s="176"/>
      <c r="H1468" s="177"/>
      <c r="I1468" s="176"/>
      <c r="J1468" s="176"/>
      <c r="K1468" s="177"/>
      <c r="L1468" s="178"/>
      <c r="M1468" s="177"/>
      <c r="N1468" s="182"/>
      <c r="O1468" s="182"/>
      <c r="P1468" s="182"/>
      <c r="Q1468" s="192"/>
    </row>
    <row r="1469" spans="4:17" ht="18" customHeight="1" x14ac:dyDescent="0.25">
      <c r="D1469">
        <f t="shared" si="22"/>
        <v>0</v>
      </c>
      <c r="E1469" s="191"/>
      <c r="F1469" s="191"/>
      <c r="G1469" s="176"/>
      <c r="H1469" s="177"/>
      <c r="I1469" s="176"/>
      <c r="J1469" s="176"/>
      <c r="K1469" s="177"/>
      <c r="L1469" s="178"/>
      <c r="M1469" s="177"/>
      <c r="N1469" s="182"/>
      <c r="O1469" s="182"/>
      <c r="P1469" s="182"/>
      <c r="Q1469" s="192"/>
    </row>
    <row r="1470" spans="4:17" ht="18" customHeight="1" x14ac:dyDescent="0.25">
      <c r="D1470">
        <f t="shared" si="22"/>
        <v>0</v>
      </c>
      <c r="E1470" s="191"/>
      <c r="F1470" s="191"/>
      <c r="G1470" s="176"/>
      <c r="H1470" s="177"/>
      <c r="I1470" s="176"/>
      <c r="J1470" s="176"/>
      <c r="K1470" s="177"/>
      <c r="L1470" s="178"/>
      <c r="M1470" s="177"/>
      <c r="N1470" s="182"/>
      <c r="O1470" s="182"/>
      <c r="P1470" s="182"/>
      <c r="Q1470" s="192"/>
    </row>
    <row r="1471" spans="4:17" ht="18" customHeight="1" x14ac:dyDescent="0.25">
      <c r="D1471">
        <f t="shared" si="22"/>
        <v>0</v>
      </c>
      <c r="E1471" s="191"/>
      <c r="F1471" s="191"/>
      <c r="G1471" s="176"/>
      <c r="H1471" s="177"/>
      <c r="I1471" s="176"/>
      <c r="J1471" s="176"/>
      <c r="K1471" s="177"/>
      <c r="L1471" s="178"/>
      <c r="M1471" s="177"/>
      <c r="N1471" s="182"/>
      <c r="O1471" s="182"/>
      <c r="P1471" s="182"/>
      <c r="Q1471" s="192"/>
    </row>
    <row r="1472" spans="4:17" ht="18" customHeight="1" x14ac:dyDescent="0.25">
      <c r="D1472">
        <f t="shared" si="22"/>
        <v>0</v>
      </c>
      <c r="E1472" s="191"/>
      <c r="F1472" s="191"/>
      <c r="G1472" s="176"/>
      <c r="H1472" s="177"/>
      <c r="I1472" s="176"/>
      <c r="J1472" s="176"/>
      <c r="K1472" s="177"/>
      <c r="L1472" s="178"/>
      <c r="M1472" s="177"/>
      <c r="N1472" s="182"/>
      <c r="O1472" s="182"/>
      <c r="P1472" s="182"/>
      <c r="Q1472" s="192"/>
    </row>
    <row r="1473" spans="4:17" ht="18" customHeight="1" x14ac:dyDescent="0.25">
      <c r="D1473">
        <f t="shared" si="22"/>
        <v>0</v>
      </c>
      <c r="E1473" s="191"/>
      <c r="F1473" s="191"/>
      <c r="G1473" s="176"/>
      <c r="H1473" s="177"/>
      <c r="I1473" s="176"/>
      <c r="J1473" s="176"/>
      <c r="K1473" s="177"/>
      <c r="L1473" s="178"/>
      <c r="M1473" s="177"/>
      <c r="N1473" s="182"/>
      <c r="O1473" s="182"/>
      <c r="P1473" s="182"/>
      <c r="Q1473" s="192"/>
    </row>
    <row r="1474" spans="4:17" ht="18" customHeight="1" x14ac:dyDescent="0.25">
      <c r="D1474">
        <f t="shared" si="22"/>
        <v>0</v>
      </c>
      <c r="E1474" s="191"/>
      <c r="F1474" s="191"/>
      <c r="G1474" s="176"/>
      <c r="H1474" s="177"/>
      <c r="I1474" s="176"/>
      <c r="J1474" s="176"/>
      <c r="K1474" s="177"/>
      <c r="L1474" s="178"/>
      <c r="M1474" s="177"/>
      <c r="N1474" s="182"/>
      <c r="O1474" s="182"/>
      <c r="P1474" s="182"/>
      <c r="Q1474" s="192"/>
    </row>
    <row r="1475" spans="4:17" ht="18" customHeight="1" x14ac:dyDescent="0.25">
      <c r="D1475">
        <f t="shared" si="22"/>
        <v>0</v>
      </c>
      <c r="E1475" s="191"/>
      <c r="F1475" s="191"/>
      <c r="G1475" s="176"/>
      <c r="H1475" s="177"/>
      <c r="I1475" s="176"/>
      <c r="J1475" s="176"/>
      <c r="K1475" s="177"/>
      <c r="L1475" s="178"/>
      <c r="M1475" s="177"/>
      <c r="N1475" s="182"/>
      <c r="O1475" s="182"/>
      <c r="P1475" s="182"/>
      <c r="Q1475" s="192"/>
    </row>
    <row r="1476" spans="4:17" ht="18" customHeight="1" x14ac:dyDescent="0.25">
      <c r="D1476">
        <f t="shared" si="22"/>
        <v>0</v>
      </c>
      <c r="E1476" s="191"/>
      <c r="F1476" s="191"/>
      <c r="G1476" s="176"/>
      <c r="H1476" s="177"/>
      <c r="I1476" s="176"/>
      <c r="J1476" s="176"/>
      <c r="K1476" s="177"/>
      <c r="L1476" s="178"/>
      <c r="M1476" s="177"/>
      <c r="N1476" s="182"/>
      <c r="O1476" s="182"/>
      <c r="P1476" s="182"/>
      <c r="Q1476" s="192"/>
    </row>
    <row r="1477" spans="4:17" ht="18" customHeight="1" x14ac:dyDescent="0.25">
      <c r="D1477">
        <f t="shared" si="22"/>
        <v>0</v>
      </c>
      <c r="E1477" s="191"/>
      <c r="F1477" s="191"/>
      <c r="G1477" s="176"/>
      <c r="H1477" s="177"/>
      <c r="I1477" s="176"/>
      <c r="J1477" s="176"/>
      <c r="K1477" s="177"/>
      <c r="L1477" s="178"/>
      <c r="M1477" s="177"/>
      <c r="N1477" s="182"/>
      <c r="O1477" s="182"/>
      <c r="P1477" s="182"/>
      <c r="Q1477" s="192"/>
    </row>
    <row r="1478" spans="4:17" ht="18" customHeight="1" x14ac:dyDescent="0.25">
      <c r="D1478">
        <f t="shared" ref="D1478:D1541" si="23">IF(E1478&gt;=1,(IF(LEN(I1478)&gt;=2,(IF(LEN(K1478)&gt;=1,(IF(M1478&gt;=18,1,0)),0)),0)),0)</f>
        <v>0</v>
      </c>
      <c r="E1478" s="191"/>
      <c r="F1478" s="191"/>
      <c r="G1478" s="176"/>
      <c r="H1478" s="177"/>
      <c r="I1478" s="176"/>
      <c r="J1478" s="176"/>
      <c r="K1478" s="177"/>
      <c r="L1478" s="178"/>
      <c r="M1478" s="177"/>
      <c r="N1478" s="182"/>
      <c r="O1478" s="182"/>
      <c r="P1478" s="182"/>
      <c r="Q1478" s="192"/>
    </row>
    <row r="1479" spans="4:17" ht="18" customHeight="1" x14ac:dyDescent="0.25">
      <c r="D1479">
        <f t="shared" si="23"/>
        <v>0</v>
      </c>
      <c r="E1479" s="191"/>
      <c r="F1479" s="191"/>
      <c r="G1479" s="176"/>
      <c r="H1479" s="177"/>
      <c r="I1479" s="176"/>
      <c r="J1479" s="176"/>
      <c r="K1479" s="177"/>
      <c r="L1479" s="178"/>
      <c r="M1479" s="177"/>
      <c r="N1479" s="182"/>
      <c r="O1479" s="182"/>
      <c r="P1479" s="182"/>
      <c r="Q1479" s="192"/>
    </row>
    <row r="1480" spans="4:17" ht="18" customHeight="1" x14ac:dyDescent="0.25">
      <c r="D1480">
        <f t="shared" si="23"/>
        <v>0</v>
      </c>
      <c r="E1480" s="191"/>
      <c r="F1480" s="191"/>
      <c r="G1480" s="176"/>
      <c r="H1480" s="177"/>
      <c r="I1480" s="176"/>
      <c r="J1480" s="176"/>
      <c r="K1480" s="177"/>
      <c r="L1480" s="178"/>
      <c r="M1480" s="177"/>
      <c r="N1480" s="182"/>
      <c r="O1480" s="182"/>
      <c r="P1480" s="182"/>
      <c r="Q1480" s="192"/>
    </row>
    <row r="1481" spans="4:17" ht="18" customHeight="1" x14ac:dyDescent="0.25">
      <c r="D1481">
        <f t="shared" si="23"/>
        <v>0</v>
      </c>
      <c r="E1481" s="191"/>
      <c r="F1481" s="191"/>
      <c r="G1481" s="176"/>
      <c r="H1481" s="177"/>
      <c r="I1481" s="176"/>
      <c r="J1481" s="176"/>
      <c r="K1481" s="177"/>
      <c r="L1481" s="178"/>
      <c r="M1481" s="177"/>
      <c r="N1481" s="182"/>
      <c r="O1481" s="182"/>
      <c r="P1481" s="182"/>
      <c r="Q1481" s="192"/>
    </row>
    <row r="1482" spans="4:17" ht="18" customHeight="1" x14ac:dyDescent="0.25">
      <c r="D1482">
        <f t="shared" si="23"/>
        <v>0</v>
      </c>
      <c r="E1482" s="191"/>
      <c r="F1482" s="191"/>
      <c r="G1482" s="176"/>
      <c r="H1482" s="177"/>
      <c r="I1482" s="176"/>
      <c r="J1482" s="176"/>
      <c r="K1482" s="177"/>
      <c r="L1482" s="178"/>
      <c r="M1482" s="177"/>
      <c r="N1482" s="182"/>
      <c r="O1482" s="182"/>
      <c r="P1482" s="182"/>
      <c r="Q1482" s="192"/>
    </row>
    <row r="1483" spans="4:17" ht="18" customHeight="1" x14ac:dyDescent="0.25">
      <c r="D1483">
        <f t="shared" si="23"/>
        <v>0</v>
      </c>
      <c r="E1483" s="191"/>
      <c r="F1483" s="191"/>
      <c r="G1483" s="176"/>
      <c r="H1483" s="177"/>
      <c r="I1483" s="176"/>
      <c r="J1483" s="176"/>
      <c r="K1483" s="177"/>
      <c r="L1483" s="178"/>
      <c r="M1483" s="177"/>
      <c r="N1483" s="182"/>
      <c r="O1483" s="182"/>
      <c r="P1483" s="182"/>
      <c r="Q1483" s="192"/>
    </row>
    <row r="1484" spans="4:17" ht="18" customHeight="1" x14ac:dyDescent="0.25">
      <c r="D1484">
        <f t="shared" si="23"/>
        <v>0</v>
      </c>
      <c r="E1484" s="191"/>
      <c r="F1484" s="191"/>
      <c r="G1484" s="176"/>
      <c r="H1484" s="177"/>
      <c r="I1484" s="176"/>
      <c r="J1484" s="176"/>
      <c r="K1484" s="177"/>
      <c r="L1484" s="178"/>
      <c r="M1484" s="177"/>
      <c r="N1484" s="182"/>
      <c r="O1484" s="182"/>
      <c r="P1484" s="182"/>
      <c r="Q1484" s="192"/>
    </row>
    <row r="1485" spans="4:17" ht="18" customHeight="1" x14ac:dyDescent="0.25">
      <c r="D1485">
        <f t="shared" si="23"/>
        <v>0</v>
      </c>
      <c r="E1485" s="191"/>
      <c r="F1485" s="191"/>
      <c r="G1485" s="176"/>
      <c r="H1485" s="177"/>
      <c r="I1485" s="176"/>
      <c r="J1485" s="176"/>
      <c r="K1485" s="177"/>
      <c r="L1485" s="178"/>
      <c r="M1485" s="177"/>
      <c r="N1485" s="182"/>
      <c r="O1485" s="182"/>
      <c r="P1485" s="182"/>
      <c r="Q1485" s="192"/>
    </row>
    <row r="1486" spans="4:17" ht="18" customHeight="1" x14ac:dyDescent="0.25">
      <c r="D1486">
        <f t="shared" si="23"/>
        <v>0</v>
      </c>
      <c r="E1486" s="191"/>
      <c r="F1486" s="191"/>
      <c r="G1486" s="176"/>
      <c r="H1486" s="177"/>
      <c r="I1486" s="176"/>
      <c r="J1486" s="176"/>
      <c r="K1486" s="177"/>
      <c r="L1486" s="178"/>
      <c r="M1486" s="177"/>
      <c r="N1486" s="182"/>
      <c r="O1486" s="182"/>
      <c r="P1486" s="182"/>
      <c r="Q1486" s="192"/>
    </row>
    <row r="1487" spans="4:17" ht="18" customHeight="1" x14ac:dyDescent="0.25">
      <c r="D1487">
        <f t="shared" si="23"/>
        <v>0</v>
      </c>
      <c r="E1487" s="191"/>
      <c r="F1487" s="191"/>
      <c r="G1487" s="176"/>
      <c r="H1487" s="177"/>
      <c r="I1487" s="176"/>
      <c r="J1487" s="176"/>
      <c r="K1487" s="177"/>
      <c r="L1487" s="178"/>
      <c r="M1487" s="177"/>
      <c r="N1487" s="182"/>
      <c r="O1487" s="182"/>
      <c r="P1487" s="182"/>
      <c r="Q1487" s="192"/>
    </row>
    <row r="1488" spans="4:17" ht="18" customHeight="1" x14ac:dyDescent="0.25">
      <c r="D1488">
        <f t="shared" si="23"/>
        <v>0</v>
      </c>
      <c r="E1488" s="191"/>
      <c r="F1488" s="191"/>
      <c r="G1488" s="176"/>
      <c r="H1488" s="177"/>
      <c r="I1488" s="176"/>
      <c r="J1488" s="176"/>
      <c r="K1488" s="177"/>
      <c r="L1488" s="178"/>
      <c r="M1488" s="177"/>
      <c r="N1488" s="182"/>
      <c r="O1488" s="182"/>
      <c r="P1488" s="182"/>
      <c r="Q1488" s="192"/>
    </row>
    <row r="1489" spans="4:17" ht="18" customHeight="1" x14ac:dyDescent="0.25">
      <c r="D1489">
        <f t="shared" si="23"/>
        <v>0</v>
      </c>
      <c r="E1489" s="191"/>
      <c r="F1489" s="191"/>
      <c r="G1489" s="176"/>
      <c r="H1489" s="177"/>
      <c r="I1489" s="176"/>
      <c r="J1489" s="176"/>
      <c r="K1489" s="177"/>
      <c r="L1489" s="178"/>
      <c r="M1489" s="177"/>
      <c r="N1489" s="182"/>
      <c r="O1489" s="182"/>
      <c r="P1489" s="182"/>
      <c r="Q1489" s="192"/>
    </row>
    <row r="1490" spans="4:17" ht="18" customHeight="1" x14ac:dyDescent="0.25">
      <c r="D1490">
        <f t="shared" si="23"/>
        <v>0</v>
      </c>
      <c r="E1490" s="191"/>
      <c r="F1490" s="191"/>
      <c r="G1490" s="176"/>
      <c r="H1490" s="177"/>
      <c r="I1490" s="176"/>
      <c r="J1490" s="176"/>
      <c r="K1490" s="177"/>
      <c r="L1490" s="178"/>
      <c r="M1490" s="177"/>
      <c r="N1490" s="182"/>
      <c r="O1490" s="182"/>
      <c r="P1490" s="182"/>
      <c r="Q1490" s="192"/>
    </row>
    <row r="1491" spans="4:17" ht="18" customHeight="1" x14ac:dyDescent="0.25">
      <c r="D1491">
        <f t="shared" si="23"/>
        <v>0</v>
      </c>
      <c r="E1491" s="191"/>
      <c r="F1491" s="191"/>
      <c r="G1491" s="176"/>
      <c r="H1491" s="177"/>
      <c r="I1491" s="176"/>
      <c r="J1491" s="176"/>
      <c r="K1491" s="177"/>
      <c r="L1491" s="178"/>
      <c r="M1491" s="177"/>
      <c r="N1491" s="182"/>
      <c r="O1491" s="182"/>
      <c r="P1491" s="182"/>
      <c r="Q1491" s="192"/>
    </row>
    <row r="1492" spans="4:17" ht="18" customHeight="1" x14ac:dyDescent="0.25">
      <c r="D1492">
        <f t="shared" si="23"/>
        <v>0</v>
      </c>
      <c r="E1492" s="191"/>
      <c r="F1492" s="191"/>
      <c r="G1492" s="176"/>
      <c r="H1492" s="177"/>
      <c r="I1492" s="176"/>
      <c r="J1492" s="176"/>
      <c r="K1492" s="177"/>
      <c r="L1492" s="178"/>
      <c r="M1492" s="177"/>
      <c r="N1492" s="182"/>
      <c r="O1492" s="182"/>
      <c r="P1492" s="182"/>
      <c r="Q1492" s="192"/>
    </row>
    <row r="1493" spans="4:17" ht="18" customHeight="1" x14ac:dyDescent="0.25">
      <c r="D1493">
        <f t="shared" si="23"/>
        <v>0</v>
      </c>
      <c r="E1493" s="191"/>
      <c r="F1493" s="191"/>
      <c r="G1493" s="176"/>
      <c r="H1493" s="177"/>
      <c r="I1493" s="176"/>
      <c r="J1493" s="176"/>
      <c r="K1493" s="177"/>
      <c r="L1493" s="178"/>
      <c r="M1493" s="177"/>
      <c r="N1493" s="182"/>
      <c r="O1493" s="182"/>
      <c r="P1493" s="182"/>
      <c r="Q1493" s="192"/>
    </row>
    <row r="1494" spans="4:17" ht="18" customHeight="1" x14ac:dyDescent="0.25">
      <c r="D1494">
        <f t="shared" si="23"/>
        <v>0</v>
      </c>
      <c r="E1494" s="191"/>
      <c r="F1494" s="191"/>
      <c r="G1494" s="176"/>
      <c r="H1494" s="177"/>
      <c r="I1494" s="176"/>
      <c r="J1494" s="176"/>
      <c r="K1494" s="177"/>
      <c r="L1494" s="178"/>
      <c r="M1494" s="177"/>
      <c r="N1494" s="182"/>
      <c r="O1494" s="182"/>
      <c r="P1494" s="182"/>
      <c r="Q1494" s="192"/>
    </row>
    <row r="1495" spans="4:17" ht="18" customHeight="1" x14ac:dyDescent="0.25">
      <c r="D1495">
        <f t="shared" si="23"/>
        <v>0</v>
      </c>
      <c r="E1495" s="191"/>
      <c r="F1495" s="191"/>
      <c r="G1495" s="176"/>
      <c r="H1495" s="177"/>
      <c r="I1495" s="176"/>
      <c r="J1495" s="176"/>
      <c r="K1495" s="177"/>
      <c r="L1495" s="178"/>
      <c r="M1495" s="177"/>
      <c r="N1495" s="182"/>
      <c r="O1495" s="182"/>
      <c r="P1495" s="182"/>
      <c r="Q1495" s="192"/>
    </row>
    <row r="1496" spans="4:17" ht="18" customHeight="1" x14ac:dyDescent="0.25">
      <c r="D1496">
        <f t="shared" si="23"/>
        <v>0</v>
      </c>
      <c r="E1496" s="191"/>
      <c r="F1496" s="191"/>
      <c r="G1496" s="176"/>
      <c r="H1496" s="177"/>
      <c r="I1496" s="176"/>
      <c r="J1496" s="176"/>
      <c r="K1496" s="177"/>
      <c r="L1496" s="178"/>
      <c r="M1496" s="177"/>
      <c r="N1496" s="182"/>
      <c r="O1496" s="182"/>
      <c r="P1496" s="182"/>
      <c r="Q1496" s="192"/>
    </row>
    <row r="1497" spans="4:17" ht="18" customHeight="1" x14ac:dyDescent="0.25">
      <c r="D1497">
        <f t="shared" si="23"/>
        <v>0</v>
      </c>
      <c r="E1497" s="191"/>
      <c r="F1497" s="191"/>
      <c r="G1497" s="176"/>
      <c r="H1497" s="177"/>
      <c r="I1497" s="176"/>
      <c r="J1497" s="176"/>
      <c r="K1497" s="177"/>
      <c r="L1497" s="178"/>
      <c r="M1497" s="177"/>
      <c r="N1497" s="182"/>
      <c r="O1497" s="182"/>
      <c r="P1497" s="182"/>
      <c r="Q1497" s="192"/>
    </row>
    <row r="1498" spans="4:17" ht="18" customHeight="1" x14ac:dyDescent="0.25">
      <c r="D1498">
        <f t="shared" si="23"/>
        <v>0</v>
      </c>
      <c r="E1498" s="191"/>
      <c r="F1498" s="191"/>
      <c r="G1498" s="176"/>
      <c r="H1498" s="177"/>
      <c r="I1498" s="176"/>
      <c r="J1498" s="176"/>
      <c r="K1498" s="177"/>
      <c r="L1498" s="178"/>
      <c r="M1498" s="177"/>
      <c r="N1498" s="182"/>
      <c r="O1498" s="182"/>
      <c r="P1498" s="182"/>
      <c r="Q1498" s="192"/>
    </row>
    <row r="1499" spans="4:17" ht="18" customHeight="1" x14ac:dyDescent="0.25">
      <c r="D1499">
        <f t="shared" si="23"/>
        <v>0</v>
      </c>
      <c r="E1499" s="191"/>
      <c r="F1499" s="191"/>
      <c r="G1499" s="176"/>
      <c r="H1499" s="177"/>
      <c r="I1499" s="176"/>
      <c r="J1499" s="176"/>
      <c r="K1499" s="177"/>
      <c r="L1499" s="178"/>
      <c r="M1499" s="177"/>
      <c r="N1499" s="182"/>
      <c r="O1499" s="182"/>
      <c r="P1499" s="182"/>
      <c r="Q1499" s="192"/>
    </row>
    <row r="1500" spans="4:17" ht="18" customHeight="1" x14ac:dyDescent="0.25">
      <c r="D1500">
        <f t="shared" si="23"/>
        <v>0</v>
      </c>
      <c r="E1500" s="191"/>
      <c r="F1500" s="191"/>
      <c r="G1500" s="176"/>
      <c r="H1500" s="177"/>
      <c r="I1500" s="176"/>
      <c r="J1500" s="176"/>
      <c r="K1500" s="177"/>
      <c r="L1500" s="178"/>
      <c r="M1500" s="177"/>
      <c r="N1500" s="182"/>
      <c r="O1500" s="182"/>
      <c r="P1500" s="182"/>
      <c r="Q1500" s="192"/>
    </row>
    <row r="1501" spans="4:17" ht="18" customHeight="1" x14ac:dyDescent="0.25">
      <c r="D1501">
        <f t="shared" si="23"/>
        <v>0</v>
      </c>
      <c r="E1501" s="191"/>
      <c r="F1501" s="191"/>
      <c r="G1501" s="176"/>
      <c r="H1501" s="177"/>
      <c r="I1501" s="176"/>
      <c r="J1501" s="176"/>
      <c r="K1501" s="177"/>
      <c r="L1501" s="178"/>
      <c r="M1501" s="177"/>
      <c r="N1501" s="182"/>
      <c r="O1501" s="182"/>
      <c r="P1501" s="182"/>
      <c r="Q1501" s="192"/>
    </row>
    <row r="1502" spans="4:17" ht="18" customHeight="1" x14ac:dyDescent="0.25">
      <c r="D1502">
        <f t="shared" si="23"/>
        <v>0</v>
      </c>
      <c r="E1502" s="191"/>
      <c r="F1502" s="191"/>
      <c r="G1502" s="176"/>
      <c r="H1502" s="177"/>
      <c r="I1502" s="176"/>
      <c r="J1502" s="176"/>
      <c r="K1502" s="177"/>
      <c r="L1502" s="178"/>
      <c r="M1502" s="177"/>
      <c r="N1502" s="182"/>
      <c r="O1502" s="182"/>
      <c r="P1502" s="182"/>
      <c r="Q1502" s="192"/>
    </row>
    <row r="1503" spans="4:17" ht="18" customHeight="1" x14ac:dyDescent="0.25">
      <c r="D1503">
        <f t="shared" si="23"/>
        <v>0</v>
      </c>
      <c r="E1503" s="191"/>
      <c r="F1503" s="191"/>
      <c r="G1503" s="176"/>
      <c r="H1503" s="177"/>
      <c r="I1503" s="176"/>
      <c r="J1503" s="176"/>
      <c r="K1503" s="177"/>
      <c r="L1503" s="178"/>
      <c r="M1503" s="177"/>
      <c r="N1503" s="182"/>
      <c r="O1503" s="182"/>
      <c r="P1503" s="182"/>
      <c r="Q1503" s="192"/>
    </row>
    <row r="1504" spans="4:17" ht="18" customHeight="1" x14ac:dyDescent="0.25">
      <c r="D1504">
        <f t="shared" si="23"/>
        <v>0</v>
      </c>
      <c r="E1504" s="191"/>
      <c r="F1504" s="191"/>
      <c r="G1504" s="176"/>
      <c r="H1504" s="177"/>
      <c r="I1504" s="176"/>
      <c r="J1504" s="176"/>
      <c r="K1504" s="177"/>
      <c r="L1504" s="178"/>
      <c r="M1504" s="177"/>
      <c r="N1504" s="182"/>
      <c r="O1504" s="182"/>
      <c r="P1504" s="182"/>
      <c r="Q1504" s="192"/>
    </row>
    <row r="1505" spans="4:17" ht="18" customHeight="1" x14ac:dyDescent="0.25">
      <c r="D1505">
        <f t="shared" si="23"/>
        <v>0</v>
      </c>
      <c r="E1505" s="191"/>
      <c r="F1505" s="191"/>
      <c r="G1505" s="176"/>
      <c r="H1505" s="177"/>
      <c r="I1505" s="176"/>
      <c r="J1505" s="176"/>
      <c r="K1505" s="177"/>
      <c r="L1505" s="178"/>
      <c r="M1505" s="177"/>
      <c r="N1505" s="182"/>
      <c r="O1505" s="182"/>
      <c r="P1505" s="182"/>
      <c r="Q1505" s="192"/>
    </row>
    <row r="1506" spans="4:17" ht="18" customHeight="1" x14ac:dyDescent="0.25">
      <c r="D1506">
        <f t="shared" si="23"/>
        <v>0</v>
      </c>
      <c r="E1506" s="191"/>
      <c r="F1506" s="191"/>
      <c r="G1506" s="176"/>
      <c r="H1506" s="177"/>
      <c r="I1506" s="176"/>
      <c r="J1506" s="176"/>
      <c r="K1506" s="177"/>
      <c r="L1506" s="178"/>
      <c r="M1506" s="177"/>
      <c r="N1506" s="182"/>
      <c r="O1506" s="182"/>
      <c r="P1506" s="182"/>
      <c r="Q1506" s="192"/>
    </row>
    <row r="1507" spans="4:17" ht="18" customHeight="1" x14ac:dyDescent="0.25">
      <c r="D1507">
        <f t="shared" si="23"/>
        <v>0</v>
      </c>
      <c r="E1507" s="191"/>
      <c r="F1507" s="191"/>
      <c r="G1507" s="176"/>
      <c r="H1507" s="177"/>
      <c r="I1507" s="176"/>
      <c r="J1507" s="176"/>
      <c r="K1507" s="177"/>
      <c r="L1507" s="178"/>
      <c r="M1507" s="177"/>
      <c r="N1507" s="182"/>
      <c r="O1507" s="182"/>
      <c r="P1507" s="182"/>
      <c r="Q1507" s="192"/>
    </row>
    <row r="1508" spans="4:17" ht="18" customHeight="1" x14ac:dyDescent="0.25">
      <c r="D1508">
        <f t="shared" si="23"/>
        <v>0</v>
      </c>
      <c r="E1508" s="191"/>
      <c r="F1508" s="191"/>
      <c r="G1508" s="176"/>
      <c r="H1508" s="177"/>
      <c r="I1508" s="176"/>
      <c r="J1508" s="176"/>
      <c r="K1508" s="177"/>
      <c r="L1508" s="178"/>
      <c r="M1508" s="177"/>
      <c r="N1508" s="182"/>
      <c r="O1508" s="182"/>
      <c r="P1508" s="182"/>
      <c r="Q1508" s="192"/>
    </row>
    <row r="1509" spans="4:17" ht="18" customHeight="1" x14ac:dyDescent="0.25">
      <c r="D1509">
        <f t="shared" si="23"/>
        <v>0</v>
      </c>
      <c r="E1509" s="191"/>
      <c r="F1509" s="191"/>
      <c r="G1509" s="176"/>
      <c r="H1509" s="177"/>
      <c r="I1509" s="176"/>
      <c r="J1509" s="176"/>
      <c r="K1509" s="177"/>
      <c r="L1509" s="178"/>
      <c r="M1509" s="177"/>
      <c r="N1509" s="182"/>
      <c r="O1509" s="182"/>
      <c r="P1509" s="182"/>
      <c r="Q1509" s="192"/>
    </row>
    <row r="1510" spans="4:17" ht="18" customHeight="1" x14ac:dyDescent="0.25">
      <c r="D1510">
        <f t="shared" si="23"/>
        <v>0</v>
      </c>
      <c r="E1510" s="191"/>
      <c r="F1510" s="191"/>
      <c r="G1510" s="176"/>
      <c r="H1510" s="177"/>
      <c r="I1510" s="176"/>
      <c r="J1510" s="176"/>
      <c r="K1510" s="177"/>
      <c r="L1510" s="178"/>
      <c r="M1510" s="177"/>
      <c r="N1510" s="182"/>
      <c r="O1510" s="182"/>
      <c r="P1510" s="182"/>
      <c r="Q1510" s="192"/>
    </row>
    <row r="1511" spans="4:17" ht="18" customHeight="1" x14ac:dyDescent="0.25">
      <c r="D1511">
        <f t="shared" si="23"/>
        <v>0</v>
      </c>
      <c r="E1511" s="191"/>
      <c r="F1511" s="191"/>
      <c r="G1511" s="176"/>
      <c r="H1511" s="177"/>
      <c r="I1511" s="176"/>
      <c r="J1511" s="176"/>
      <c r="K1511" s="177"/>
      <c r="L1511" s="178"/>
      <c r="M1511" s="177"/>
      <c r="N1511" s="182"/>
      <c r="O1511" s="182"/>
      <c r="P1511" s="182"/>
      <c r="Q1511" s="192"/>
    </row>
    <row r="1512" spans="4:17" ht="18" customHeight="1" x14ac:dyDescent="0.25">
      <c r="D1512">
        <f t="shared" si="23"/>
        <v>0</v>
      </c>
      <c r="E1512" s="191"/>
      <c r="F1512" s="191"/>
      <c r="G1512" s="176"/>
      <c r="H1512" s="177"/>
      <c r="I1512" s="176"/>
      <c r="J1512" s="176"/>
      <c r="K1512" s="177"/>
      <c r="L1512" s="178"/>
      <c r="M1512" s="177"/>
      <c r="N1512" s="182"/>
      <c r="O1512" s="182"/>
      <c r="P1512" s="182"/>
      <c r="Q1512" s="192"/>
    </row>
    <row r="1513" spans="4:17" ht="18" customHeight="1" x14ac:dyDescent="0.25">
      <c r="D1513">
        <f t="shared" si="23"/>
        <v>0</v>
      </c>
      <c r="E1513" s="191"/>
      <c r="F1513" s="191"/>
      <c r="G1513" s="176"/>
      <c r="H1513" s="177"/>
      <c r="I1513" s="176"/>
      <c r="J1513" s="176"/>
      <c r="K1513" s="177"/>
      <c r="L1513" s="178"/>
      <c r="M1513" s="177"/>
      <c r="N1513" s="182"/>
      <c r="O1513" s="182"/>
      <c r="P1513" s="182"/>
      <c r="Q1513" s="192"/>
    </row>
    <row r="1514" spans="4:17" ht="18" customHeight="1" x14ac:dyDescent="0.25">
      <c r="D1514">
        <f t="shared" si="23"/>
        <v>0</v>
      </c>
      <c r="E1514" s="191"/>
      <c r="F1514" s="191"/>
      <c r="G1514" s="176"/>
      <c r="H1514" s="177"/>
      <c r="I1514" s="176"/>
      <c r="J1514" s="176"/>
      <c r="K1514" s="177"/>
      <c r="L1514" s="178"/>
      <c r="M1514" s="177"/>
      <c r="N1514" s="182"/>
      <c r="O1514" s="182"/>
      <c r="P1514" s="182"/>
      <c r="Q1514" s="192"/>
    </row>
    <row r="1515" spans="4:17" ht="18" customHeight="1" x14ac:dyDescent="0.25">
      <c r="D1515">
        <f t="shared" si="23"/>
        <v>0</v>
      </c>
      <c r="E1515" s="191"/>
      <c r="F1515" s="191"/>
      <c r="G1515" s="176"/>
      <c r="H1515" s="177"/>
      <c r="I1515" s="176"/>
      <c r="J1515" s="176"/>
      <c r="K1515" s="177"/>
      <c r="L1515" s="178"/>
      <c r="M1515" s="177"/>
      <c r="N1515" s="182"/>
      <c r="O1515" s="182"/>
      <c r="P1515" s="182"/>
      <c r="Q1515" s="192"/>
    </row>
    <row r="1516" spans="4:17" ht="18" customHeight="1" x14ac:dyDescent="0.25">
      <c r="D1516">
        <f t="shared" si="23"/>
        <v>0</v>
      </c>
      <c r="E1516" s="191"/>
      <c r="F1516" s="191"/>
      <c r="G1516" s="176"/>
      <c r="H1516" s="177"/>
      <c r="I1516" s="176"/>
      <c r="J1516" s="176"/>
      <c r="K1516" s="177"/>
      <c r="L1516" s="178"/>
      <c r="M1516" s="177"/>
      <c r="N1516" s="182"/>
      <c r="O1516" s="182"/>
      <c r="P1516" s="182"/>
      <c r="Q1516" s="192"/>
    </row>
    <row r="1517" spans="4:17" ht="18" customHeight="1" x14ac:dyDescent="0.25">
      <c r="D1517">
        <f t="shared" si="23"/>
        <v>0</v>
      </c>
      <c r="E1517" s="191"/>
      <c r="F1517" s="191"/>
      <c r="G1517" s="176"/>
      <c r="H1517" s="177"/>
      <c r="I1517" s="176"/>
      <c r="J1517" s="176"/>
      <c r="K1517" s="177"/>
      <c r="L1517" s="178"/>
      <c r="M1517" s="177"/>
      <c r="N1517" s="182"/>
      <c r="O1517" s="182"/>
      <c r="P1517" s="182"/>
      <c r="Q1517" s="192"/>
    </row>
    <row r="1518" spans="4:17" ht="18" customHeight="1" x14ac:dyDescent="0.25">
      <c r="D1518">
        <f t="shared" si="23"/>
        <v>0</v>
      </c>
      <c r="E1518" s="191"/>
      <c r="F1518" s="191"/>
      <c r="G1518" s="176"/>
      <c r="H1518" s="177"/>
      <c r="I1518" s="176"/>
      <c r="J1518" s="176"/>
      <c r="K1518" s="177"/>
      <c r="L1518" s="178"/>
      <c r="M1518" s="177"/>
      <c r="N1518" s="182"/>
      <c r="O1518" s="182"/>
      <c r="P1518" s="182"/>
      <c r="Q1518" s="192"/>
    </row>
    <row r="1519" spans="4:17" ht="18" customHeight="1" x14ac:dyDescent="0.25">
      <c r="D1519">
        <f t="shared" si="23"/>
        <v>0</v>
      </c>
      <c r="E1519" s="191"/>
      <c r="F1519" s="191"/>
      <c r="G1519" s="176"/>
      <c r="H1519" s="177"/>
      <c r="I1519" s="176"/>
      <c r="J1519" s="176"/>
      <c r="K1519" s="177"/>
      <c r="L1519" s="178"/>
      <c r="M1519" s="177"/>
      <c r="N1519" s="182"/>
      <c r="O1519" s="182"/>
      <c r="P1519" s="182"/>
      <c r="Q1519" s="192"/>
    </row>
    <row r="1520" spans="4:17" ht="18" customHeight="1" x14ac:dyDescent="0.25">
      <c r="D1520">
        <f t="shared" si="23"/>
        <v>0</v>
      </c>
      <c r="E1520" s="191"/>
      <c r="F1520" s="191"/>
      <c r="G1520" s="176"/>
      <c r="H1520" s="177"/>
      <c r="I1520" s="176"/>
      <c r="J1520" s="176"/>
      <c r="K1520" s="177"/>
      <c r="L1520" s="178"/>
      <c r="M1520" s="177"/>
      <c r="N1520" s="182"/>
      <c r="O1520" s="182"/>
      <c r="P1520" s="182"/>
      <c r="Q1520" s="192"/>
    </row>
    <row r="1521" spans="4:17" ht="18" customHeight="1" x14ac:dyDescent="0.25">
      <c r="D1521">
        <f t="shared" si="23"/>
        <v>0</v>
      </c>
      <c r="E1521" s="191"/>
      <c r="F1521" s="191"/>
      <c r="G1521" s="176"/>
      <c r="H1521" s="177"/>
      <c r="I1521" s="176"/>
      <c r="J1521" s="176"/>
      <c r="K1521" s="177"/>
      <c r="L1521" s="178"/>
      <c r="M1521" s="177"/>
      <c r="N1521" s="182"/>
      <c r="O1521" s="182"/>
      <c r="P1521" s="182"/>
      <c r="Q1521" s="192"/>
    </row>
    <row r="1522" spans="4:17" ht="18" customHeight="1" x14ac:dyDescent="0.25">
      <c r="D1522">
        <f t="shared" si="23"/>
        <v>0</v>
      </c>
      <c r="E1522" s="191"/>
      <c r="F1522" s="191"/>
      <c r="G1522" s="176"/>
      <c r="H1522" s="177"/>
      <c r="I1522" s="176"/>
      <c r="J1522" s="176"/>
      <c r="K1522" s="177"/>
      <c r="L1522" s="178"/>
      <c r="M1522" s="177"/>
      <c r="N1522" s="182"/>
      <c r="O1522" s="182"/>
      <c r="P1522" s="182"/>
      <c r="Q1522" s="192"/>
    </row>
    <row r="1523" spans="4:17" ht="18" customHeight="1" x14ac:dyDescent="0.25">
      <c r="D1523">
        <f t="shared" si="23"/>
        <v>0</v>
      </c>
      <c r="E1523" s="191"/>
      <c r="F1523" s="191"/>
      <c r="G1523" s="176"/>
      <c r="H1523" s="177"/>
      <c r="I1523" s="176"/>
      <c r="J1523" s="176"/>
      <c r="K1523" s="177"/>
      <c r="L1523" s="178"/>
      <c r="M1523" s="177"/>
      <c r="N1523" s="182"/>
      <c r="O1523" s="182"/>
      <c r="P1523" s="182"/>
      <c r="Q1523" s="192"/>
    </row>
    <row r="1524" spans="4:17" ht="18" customHeight="1" x14ac:dyDescent="0.25">
      <c r="D1524">
        <f t="shared" si="23"/>
        <v>0</v>
      </c>
      <c r="E1524" s="191"/>
      <c r="F1524" s="191"/>
      <c r="G1524" s="176"/>
      <c r="H1524" s="177"/>
      <c r="I1524" s="176"/>
      <c r="J1524" s="176"/>
      <c r="K1524" s="177"/>
      <c r="L1524" s="178"/>
      <c r="M1524" s="177"/>
      <c r="N1524" s="182"/>
      <c r="O1524" s="182"/>
      <c r="P1524" s="182"/>
      <c r="Q1524" s="192"/>
    </row>
    <row r="1525" spans="4:17" ht="18" customHeight="1" x14ac:dyDescent="0.25">
      <c r="D1525">
        <f t="shared" si="23"/>
        <v>0</v>
      </c>
      <c r="E1525" s="191"/>
      <c r="F1525" s="191"/>
      <c r="G1525" s="176"/>
      <c r="H1525" s="177"/>
      <c r="I1525" s="176"/>
      <c r="J1525" s="176"/>
      <c r="K1525" s="177"/>
      <c r="L1525" s="178"/>
      <c r="M1525" s="177"/>
      <c r="N1525" s="182"/>
      <c r="O1525" s="182"/>
      <c r="P1525" s="182"/>
      <c r="Q1525" s="192"/>
    </row>
    <row r="1526" spans="4:17" ht="18" customHeight="1" x14ac:dyDescent="0.25">
      <c r="D1526">
        <f t="shared" si="23"/>
        <v>0</v>
      </c>
      <c r="E1526" s="191"/>
      <c r="F1526" s="191"/>
      <c r="G1526" s="176"/>
      <c r="H1526" s="177"/>
      <c r="I1526" s="176"/>
      <c r="J1526" s="176"/>
      <c r="K1526" s="177"/>
      <c r="L1526" s="178"/>
      <c r="M1526" s="177"/>
      <c r="N1526" s="182"/>
      <c r="O1526" s="182"/>
      <c r="P1526" s="182"/>
      <c r="Q1526" s="192"/>
    </row>
    <row r="1527" spans="4:17" ht="18" customHeight="1" x14ac:dyDescent="0.25">
      <c r="D1527">
        <f t="shared" si="23"/>
        <v>0</v>
      </c>
      <c r="E1527" s="191"/>
      <c r="F1527" s="191"/>
      <c r="G1527" s="176"/>
      <c r="H1527" s="177"/>
      <c r="I1527" s="176"/>
      <c r="J1527" s="176"/>
      <c r="K1527" s="177"/>
      <c r="L1527" s="178"/>
      <c r="M1527" s="177"/>
      <c r="N1527" s="182"/>
      <c r="O1527" s="182"/>
      <c r="P1527" s="182"/>
      <c r="Q1527" s="192"/>
    </row>
    <row r="1528" spans="4:17" ht="18" customHeight="1" x14ac:dyDescent="0.25">
      <c r="D1528">
        <f t="shared" si="23"/>
        <v>0</v>
      </c>
      <c r="E1528" s="191"/>
      <c r="F1528" s="191"/>
      <c r="G1528" s="176"/>
      <c r="H1528" s="177"/>
      <c r="I1528" s="176"/>
      <c r="J1528" s="176"/>
      <c r="K1528" s="177"/>
      <c r="L1528" s="178"/>
      <c r="M1528" s="177"/>
      <c r="N1528" s="182"/>
      <c r="O1528" s="182"/>
      <c r="P1528" s="182"/>
      <c r="Q1528" s="192"/>
    </row>
    <row r="1529" spans="4:17" ht="18" customHeight="1" x14ac:dyDescent="0.25">
      <c r="D1529">
        <f t="shared" si="23"/>
        <v>0</v>
      </c>
      <c r="E1529" s="191"/>
      <c r="F1529" s="191"/>
      <c r="G1529" s="176"/>
      <c r="H1529" s="177"/>
      <c r="I1529" s="176"/>
      <c r="J1529" s="176"/>
      <c r="K1529" s="177"/>
      <c r="L1529" s="178"/>
      <c r="M1529" s="177"/>
      <c r="N1529" s="182"/>
      <c r="O1529" s="182"/>
      <c r="P1529" s="182"/>
      <c r="Q1529" s="192"/>
    </row>
    <row r="1530" spans="4:17" ht="18" customHeight="1" x14ac:dyDescent="0.25">
      <c r="D1530">
        <f t="shared" si="23"/>
        <v>0</v>
      </c>
      <c r="E1530" s="191"/>
      <c r="F1530" s="191"/>
      <c r="G1530" s="176"/>
      <c r="H1530" s="177"/>
      <c r="I1530" s="176"/>
      <c r="J1530" s="176"/>
      <c r="K1530" s="177"/>
      <c r="L1530" s="178"/>
      <c r="M1530" s="177"/>
      <c r="N1530" s="182"/>
      <c r="O1530" s="182"/>
      <c r="P1530" s="182"/>
      <c r="Q1530" s="192"/>
    </row>
    <row r="1531" spans="4:17" ht="18" customHeight="1" x14ac:dyDescent="0.25">
      <c r="D1531">
        <f t="shared" si="23"/>
        <v>0</v>
      </c>
      <c r="E1531" s="191"/>
      <c r="F1531" s="191"/>
      <c r="G1531" s="176"/>
      <c r="H1531" s="177"/>
      <c r="I1531" s="176"/>
      <c r="J1531" s="176"/>
      <c r="K1531" s="177"/>
      <c r="L1531" s="178"/>
      <c r="M1531" s="177"/>
      <c r="N1531" s="182"/>
      <c r="O1531" s="182"/>
      <c r="P1531" s="182"/>
      <c r="Q1531" s="192"/>
    </row>
    <row r="1532" spans="4:17" ht="18" customHeight="1" x14ac:dyDescent="0.25">
      <c r="D1532">
        <f t="shared" si="23"/>
        <v>0</v>
      </c>
      <c r="E1532" s="191"/>
      <c r="F1532" s="191"/>
      <c r="G1532" s="176"/>
      <c r="H1532" s="177"/>
      <c r="I1532" s="176"/>
      <c r="J1532" s="176"/>
      <c r="K1532" s="177"/>
      <c r="L1532" s="178"/>
      <c r="M1532" s="177"/>
      <c r="N1532" s="182"/>
      <c r="O1532" s="182"/>
      <c r="P1532" s="182"/>
      <c r="Q1532" s="192"/>
    </row>
    <row r="1533" spans="4:17" ht="18" customHeight="1" x14ac:dyDescent="0.25">
      <c r="D1533">
        <f t="shared" si="23"/>
        <v>0</v>
      </c>
      <c r="E1533" s="191"/>
      <c r="F1533" s="191"/>
      <c r="G1533" s="176"/>
      <c r="H1533" s="177"/>
      <c r="I1533" s="176"/>
      <c r="J1533" s="176"/>
      <c r="K1533" s="177"/>
      <c r="L1533" s="178"/>
      <c r="M1533" s="177"/>
      <c r="N1533" s="182"/>
      <c r="O1533" s="182"/>
      <c r="P1533" s="182"/>
      <c r="Q1533" s="192"/>
    </row>
    <row r="1534" spans="4:17" ht="18" customHeight="1" x14ac:dyDescent="0.25">
      <c r="D1534">
        <f t="shared" si="23"/>
        <v>0</v>
      </c>
      <c r="E1534" s="191"/>
      <c r="F1534" s="191"/>
      <c r="G1534" s="176"/>
      <c r="H1534" s="177"/>
      <c r="I1534" s="176"/>
      <c r="J1534" s="176"/>
      <c r="K1534" s="177"/>
      <c r="L1534" s="178"/>
      <c r="M1534" s="177"/>
      <c r="N1534" s="182"/>
      <c r="O1534" s="182"/>
      <c r="P1534" s="182"/>
      <c r="Q1534" s="192"/>
    </row>
    <row r="1535" spans="4:17" ht="18" customHeight="1" x14ac:dyDescent="0.25">
      <c r="D1535">
        <f t="shared" si="23"/>
        <v>0</v>
      </c>
      <c r="E1535" s="191"/>
      <c r="F1535" s="191"/>
      <c r="G1535" s="176"/>
      <c r="H1535" s="177"/>
      <c r="I1535" s="176"/>
      <c r="J1535" s="176"/>
      <c r="K1535" s="177"/>
      <c r="L1535" s="178"/>
      <c r="M1535" s="177"/>
      <c r="N1535" s="182"/>
      <c r="O1535" s="182"/>
      <c r="P1535" s="182"/>
      <c r="Q1535" s="192"/>
    </row>
    <row r="1536" spans="4:17" ht="18" customHeight="1" x14ac:dyDescent="0.25">
      <c r="D1536">
        <f t="shared" si="23"/>
        <v>0</v>
      </c>
      <c r="E1536" s="191"/>
      <c r="F1536" s="191"/>
      <c r="G1536" s="176"/>
      <c r="H1536" s="177"/>
      <c r="I1536" s="176"/>
      <c r="J1536" s="176"/>
      <c r="K1536" s="177"/>
      <c r="L1536" s="178"/>
      <c r="M1536" s="177"/>
      <c r="N1536" s="182"/>
      <c r="O1536" s="182"/>
      <c r="P1536" s="182"/>
      <c r="Q1536" s="192"/>
    </row>
    <row r="1537" spans="4:17" ht="18" customHeight="1" x14ac:dyDescent="0.25">
      <c r="D1537">
        <f t="shared" si="23"/>
        <v>0</v>
      </c>
      <c r="E1537" s="191"/>
      <c r="F1537" s="191"/>
      <c r="G1537" s="176"/>
      <c r="H1537" s="177"/>
      <c r="I1537" s="176"/>
      <c r="J1537" s="176"/>
      <c r="K1537" s="177"/>
      <c r="L1537" s="178"/>
      <c r="M1537" s="177"/>
      <c r="N1537" s="182"/>
      <c r="O1537" s="182"/>
      <c r="P1537" s="182"/>
      <c r="Q1537" s="192"/>
    </row>
    <row r="1538" spans="4:17" ht="18" customHeight="1" x14ac:dyDescent="0.25">
      <c r="D1538">
        <f t="shared" si="23"/>
        <v>0</v>
      </c>
      <c r="E1538" s="191"/>
      <c r="F1538" s="191"/>
      <c r="G1538" s="176"/>
      <c r="H1538" s="177"/>
      <c r="I1538" s="176"/>
      <c r="J1538" s="176"/>
      <c r="K1538" s="177"/>
      <c r="L1538" s="178"/>
      <c r="M1538" s="177"/>
      <c r="N1538" s="182"/>
      <c r="O1538" s="182"/>
      <c r="P1538" s="182"/>
      <c r="Q1538" s="192"/>
    </row>
    <row r="1539" spans="4:17" ht="18" customHeight="1" x14ac:dyDescent="0.25">
      <c r="D1539">
        <f t="shared" si="23"/>
        <v>0</v>
      </c>
      <c r="E1539" s="191"/>
      <c r="F1539" s="191"/>
      <c r="G1539" s="176"/>
      <c r="H1539" s="177"/>
      <c r="I1539" s="176"/>
      <c r="J1539" s="176"/>
      <c r="K1539" s="177"/>
      <c r="L1539" s="178"/>
      <c r="M1539" s="177"/>
      <c r="N1539" s="182"/>
      <c r="O1539" s="182"/>
      <c r="P1539" s="182"/>
      <c r="Q1539" s="192"/>
    </row>
    <row r="1540" spans="4:17" ht="18" customHeight="1" x14ac:dyDescent="0.25">
      <c r="D1540">
        <f t="shared" si="23"/>
        <v>0</v>
      </c>
      <c r="E1540" s="191"/>
      <c r="F1540" s="191"/>
      <c r="G1540" s="176"/>
      <c r="H1540" s="177"/>
      <c r="I1540" s="176"/>
      <c r="J1540" s="176"/>
      <c r="K1540" s="177"/>
      <c r="L1540" s="178"/>
      <c r="M1540" s="177"/>
      <c r="N1540" s="182"/>
      <c r="O1540" s="182"/>
      <c r="P1540" s="182"/>
      <c r="Q1540" s="192"/>
    </row>
    <row r="1541" spans="4:17" ht="18" customHeight="1" x14ac:dyDescent="0.25">
      <c r="D1541">
        <f t="shared" si="23"/>
        <v>0</v>
      </c>
      <c r="E1541" s="191"/>
      <c r="F1541" s="191"/>
      <c r="G1541" s="176"/>
      <c r="H1541" s="177"/>
      <c r="I1541" s="176"/>
      <c r="J1541" s="176"/>
      <c r="K1541" s="177"/>
      <c r="L1541" s="178"/>
      <c r="M1541" s="177"/>
      <c r="N1541" s="182"/>
      <c r="O1541" s="182"/>
      <c r="P1541" s="182"/>
      <c r="Q1541" s="192"/>
    </row>
    <row r="1542" spans="4:17" ht="18" customHeight="1" x14ac:dyDescent="0.25">
      <c r="D1542">
        <f t="shared" ref="D1542:D1605" si="24">IF(E1542&gt;=1,(IF(LEN(I1542)&gt;=2,(IF(LEN(K1542)&gt;=1,(IF(M1542&gt;=18,1,0)),0)),0)),0)</f>
        <v>0</v>
      </c>
      <c r="E1542" s="191"/>
      <c r="F1542" s="191"/>
      <c r="G1542" s="176"/>
      <c r="H1542" s="177"/>
      <c r="I1542" s="176"/>
      <c r="J1542" s="176"/>
      <c r="K1542" s="177"/>
      <c r="L1542" s="178"/>
      <c r="M1542" s="177"/>
      <c r="N1542" s="182"/>
      <c r="O1542" s="182"/>
      <c r="P1542" s="182"/>
      <c r="Q1542" s="192"/>
    </row>
    <row r="1543" spans="4:17" ht="18" customHeight="1" x14ac:dyDescent="0.25">
      <c r="D1543">
        <f t="shared" si="24"/>
        <v>0</v>
      </c>
      <c r="E1543" s="191"/>
      <c r="F1543" s="191"/>
      <c r="G1543" s="176"/>
      <c r="H1543" s="177"/>
      <c r="I1543" s="176"/>
      <c r="J1543" s="176"/>
      <c r="K1543" s="177"/>
      <c r="L1543" s="178"/>
      <c r="M1543" s="177"/>
      <c r="N1543" s="182"/>
      <c r="O1543" s="182"/>
      <c r="P1543" s="182"/>
      <c r="Q1543" s="192"/>
    </row>
    <row r="1544" spans="4:17" ht="18" customHeight="1" x14ac:dyDescent="0.25">
      <c r="D1544">
        <f t="shared" si="24"/>
        <v>0</v>
      </c>
      <c r="E1544" s="191"/>
      <c r="F1544" s="191"/>
      <c r="G1544" s="176"/>
      <c r="H1544" s="177"/>
      <c r="I1544" s="176"/>
      <c r="J1544" s="176"/>
      <c r="K1544" s="177"/>
      <c r="L1544" s="178"/>
      <c r="M1544" s="177"/>
      <c r="N1544" s="182"/>
      <c r="O1544" s="182"/>
      <c r="P1544" s="182"/>
      <c r="Q1544" s="192"/>
    </row>
    <row r="1545" spans="4:17" ht="18" customHeight="1" x14ac:dyDescent="0.25">
      <c r="D1545">
        <f t="shared" si="24"/>
        <v>0</v>
      </c>
      <c r="E1545" s="191"/>
      <c r="F1545" s="191"/>
      <c r="G1545" s="176"/>
      <c r="H1545" s="177"/>
      <c r="I1545" s="176"/>
      <c r="J1545" s="176"/>
      <c r="K1545" s="177"/>
      <c r="L1545" s="178"/>
      <c r="M1545" s="177"/>
      <c r="N1545" s="182"/>
      <c r="O1545" s="182"/>
      <c r="P1545" s="182"/>
      <c r="Q1545" s="192"/>
    </row>
    <row r="1546" spans="4:17" ht="18" customHeight="1" x14ac:dyDescent="0.25">
      <c r="D1546">
        <f t="shared" si="24"/>
        <v>0</v>
      </c>
      <c r="E1546" s="191"/>
      <c r="F1546" s="191"/>
      <c r="G1546" s="176"/>
      <c r="H1546" s="177"/>
      <c r="I1546" s="176"/>
      <c r="J1546" s="176"/>
      <c r="K1546" s="177"/>
      <c r="L1546" s="178"/>
      <c r="M1546" s="177"/>
      <c r="N1546" s="182"/>
      <c r="O1546" s="182"/>
      <c r="P1546" s="182"/>
      <c r="Q1546" s="192"/>
    </row>
    <row r="1547" spans="4:17" ht="18" customHeight="1" x14ac:dyDescent="0.25">
      <c r="D1547">
        <f t="shared" si="24"/>
        <v>0</v>
      </c>
      <c r="E1547" s="191"/>
      <c r="F1547" s="191"/>
      <c r="G1547" s="176"/>
      <c r="H1547" s="177"/>
      <c r="I1547" s="176"/>
      <c r="J1547" s="176"/>
      <c r="K1547" s="177"/>
      <c r="L1547" s="178"/>
      <c r="M1547" s="177"/>
      <c r="N1547" s="182"/>
      <c r="O1547" s="182"/>
      <c r="P1547" s="182"/>
      <c r="Q1547" s="192"/>
    </row>
    <row r="1548" spans="4:17" ht="18" customHeight="1" x14ac:dyDescent="0.25">
      <c r="D1548">
        <f t="shared" si="24"/>
        <v>0</v>
      </c>
      <c r="E1548" s="191"/>
      <c r="F1548" s="191"/>
      <c r="G1548" s="176"/>
      <c r="H1548" s="177"/>
      <c r="I1548" s="176"/>
      <c r="J1548" s="176"/>
      <c r="K1548" s="177"/>
      <c r="L1548" s="178"/>
      <c r="M1548" s="177"/>
      <c r="N1548" s="182"/>
      <c r="O1548" s="182"/>
      <c r="P1548" s="182"/>
      <c r="Q1548" s="192"/>
    </row>
    <row r="1549" spans="4:17" ht="18" customHeight="1" x14ac:dyDescent="0.25">
      <c r="D1549">
        <f t="shared" si="24"/>
        <v>0</v>
      </c>
      <c r="E1549" s="191"/>
      <c r="F1549" s="191"/>
      <c r="G1549" s="176"/>
      <c r="H1549" s="177"/>
      <c r="I1549" s="176"/>
      <c r="J1549" s="176"/>
      <c r="K1549" s="177"/>
      <c r="L1549" s="178"/>
      <c r="M1549" s="177"/>
      <c r="N1549" s="182"/>
      <c r="O1549" s="182"/>
      <c r="P1549" s="182"/>
      <c r="Q1549" s="192"/>
    </row>
    <row r="1550" spans="4:17" ht="18" customHeight="1" x14ac:dyDescent="0.25">
      <c r="D1550">
        <f t="shared" si="24"/>
        <v>0</v>
      </c>
      <c r="E1550" s="191"/>
      <c r="F1550" s="191"/>
      <c r="G1550" s="176"/>
      <c r="H1550" s="177"/>
      <c r="I1550" s="176"/>
      <c r="J1550" s="176"/>
      <c r="K1550" s="177"/>
      <c r="L1550" s="178"/>
      <c r="M1550" s="177"/>
      <c r="N1550" s="182"/>
      <c r="O1550" s="182"/>
      <c r="P1550" s="182"/>
      <c r="Q1550" s="192"/>
    </row>
    <row r="1551" spans="4:17" ht="18" customHeight="1" x14ac:dyDescent="0.25">
      <c r="D1551">
        <f t="shared" si="24"/>
        <v>0</v>
      </c>
      <c r="E1551" s="191"/>
      <c r="F1551" s="191"/>
      <c r="G1551" s="176"/>
      <c r="H1551" s="177"/>
      <c r="I1551" s="176"/>
      <c r="J1551" s="176"/>
      <c r="K1551" s="177"/>
      <c r="L1551" s="178"/>
      <c r="M1551" s="177"/>
      <c r="N1551" s="182"/>
      <c r="O1551" s="182"/>
      <c r="P1551" s="182"/>
      <c r="Q1551" s="192"/>
    </row>
    <row r="1552" spans="4:17" ht="18" customHeight="1" x14ac:dyDescent="0.25">
      <c r="D1552">
        <f t="shared" si="24"/>
        <v>0</v>
      </c>
      <c r="E1552" s="191"/>
      <c r="F1552" s="191"/>
      <c r="G1552" s="176"/>
      <c r="H1552" s="177"/>
      <c r="I1552" s="176"/>
      <c r="J1552" s="176"/>
      <c r="K1552" s="177"/>
      <c r="L1552" s="178"/>
      <c r="M1552" s="177"/>
      <c r="N1552" s="182"/>
      <c r="O1552" s="182"/>
      <c r="P1552" s="182"/>
      <c r="Q1552" s="192"/>
    </row>
    <row r="1553" spans="4:17" ht="18" customHeight="1" x14ac:dyDescent="0.25">
      <c r="D1553">
        <f t="shared" si="24"/>
        <v>0</v>
      </c>
      <c r="E1553" s="191"/>
      <c r="F1553" s="191"/>
      <c r="G1553" s="176"/>
      <c r="H1553" s="177"/>
      <c r="I1553" s="176"/>
      <c r="J1553" s="176"/>
      <c r="K1553" s="177"/>
      <c r="L1553" s="178"/>
      <c r="M1553" s="177"/>
      <c r="N1553" s="182"/>
      <c r="O1553" s="182"/>
      <c r="P1553" s="182"/>
      <c r="Q1553" s="192"/>
    </row>
    <row r="1554" spans="4:17" ht="18" customHeight="1" x14ac:dyDescent="0.25">
      <c r="D1554">
        <f t="shared" si="24"/>
        <v>0</v>
      </c>
      <c r="E1554" s="191"/>
      <c r="F1554" s="191"/>
      <c r="G1554" s="176"/>
      <c r="H1554" s="177"/>
      <c r="I1554" s="176"/>
      <c r="J1554" s="176"/>
      <c r="K1554" s="177"/>
      <c r="L1554" s="178"/>
      <c r="M1554" s="177"/>
      <c r="N1554" s="182"/>
      <c r="O1554" s="182"/>
      <c r="P1554" s="182"/>
      <c r="Q1554" s="192"/>
    </row>
    <row r="1555" spans="4:17" ht="18" customHeight="1" x14ac:dyDescent="0.25">
      <c r="D1555">
        <f t="shared" si="24"/>
        <v>0</v>
      </c>
      <c r="E1555" s="191"/>
      <c r="F1555" s="191"/>
      <c r="G1555" s="176"/>
      <c r="H1555" s="177"/>
      <c r="I1555" s="176"/>
      <c r="J1555" s="176"/>
      <c r="K1555" s="177"/>
      <c r="L1555" s="178"/>
      <c r="M1555" s="177"/>
      <c r="N1555" s="182"/>
      <c r="O1555" s="182"/>
      <c r="P1555" s="182"/>
      <c r="Q1555" s="192"/>
    </row>
    <row r="1556" spans="4:17" ht="18" customHeight="1" x14ac:dyDescent="0.25">
      <c r="D1556">
        <f t="shared" si="24"/>
        <v>0</v>
      </c>
      <c r="E1556" s="191"/>
      <c r="F1556" s="191"/>
      <c r="G1556" s="176"/>
      <c r="H1556" s="177"/>
      <c r="I1556" s="176"/>
      <c r="J1556" s="176"/>
      <c r="K1556" s="177"/>
      <c r="L1556" s="178"/>
      <c r="M1556" s="177"/>
      <c r="N1556" s="182"/>
      <c r="O1556" s="182"/>
      <c r="P1556" s="182"/>
      <c r="Q1556" s="192"/>
    </row>
    <row r="1557" spans="4:17" ht="18" customHeight="1" x14ac:dyDescent="0.25">
      <c r="D1557">
        <f t="shared" si="24"/>
        <v>0</v>
      </c>
      <c r="E1557" s="191"/>
      <c r="F1557" s="191"/>
      <c r="G1557" s="176"/>
      <c r="H1557" s="177"/>
      <c r="I1557" s="176"/>
      <c r="J1557" s="176"/>
      <c r="K1557" s="177"/>
      <c r="L1557" s="178"/>
      <c r="M1557" s="177"/>
      <c r="N1557" s="182"/>
      <c r="O1557" s="182"/>
      <c r="P1557" s="182"/>
      <c r="Q1557" s="192"/>
    </row>
    <row r="1558" spans="4:17" ht="18" customHeight="1" x14ac:dyDescent="0.25">
      <c r="D1558">
        <f t="shared" si="24"/>
        <v>0</v>
      </c>
      <c r="E1558" s="191"/>
      <c r="F1558" s="191"/>
      <c r="G1558" s="176"/>
      <c r="H1558" s="177"/>
      <c r="I1558" s="176"/>
      <c r="J1558" s="176"/>
      <c r="K1558" s="177"/>
      <c r="L1558" s="178"/>
      <c r="M1558" s="177"/>
      <c r="N1558" s="182"/>
      <c r="O1558" s="182"/>
      <c r="P1558" s="182"/>
      <c r="Q1558" s="192"/>
    </row>
    <row r="1559" spans="4:17" ht="18" customHeight="1" x14ac:dyDescent="0.25">
      <c r="D1559">
        <f t="shared" si="24"/>
        <v>0</v>
      </c>
      <c r="E1559" s="191"/>
      <c r="F1559" s="191"/>
      <c r="G1559" s="176"/>
      <c r="H1559" s="177"/>
      <c r="I1559" s="176"/>
      <c r="J1559" s="176"/>
      <c r="K1559" s="177"/>
      <c r="L1559" s="178"/>
      <c r="M1559" s="177"/>
      <c r="N1559" s="182"/>
      <c r="O1559" s="182"/>
      <c r="P1559" s="182"/>
      <c r="Q1559" s="192"/>
    </row>
    <row r="1560" spans="4:17" ht="18" customHeight="1" x14ac:dyDescent="0.25">
      <c r="D1560">
        <f t="shared" si="24"/>
        <v>0</v>
      </c>
      <c r="E1560" s="191"/>
      <c r="F1560" s="191"/>
      <c r="G1560" s="176"/>
      <c r="H1560" s="177"/>
      <c r="I1560" s="176"/>
      <c r="J1560" s="176"/>
      <c r="K1560" s="177"/>
      <c r="L1560" s="178"/>
      <c r="M1560" s="177"/>
      <c r="N1560" s="182"/>
      <c r="O1560" s="182"/>
      <c r="P1560" s="182"/>
      <c r="Q1560" s="192"/>
    </row>
    <row r="1561" spans="4:17" ht="18" customHeight="1" x14ac:dyDescent="0.25">
      <c r="D1561">
        <f t="shared" si="24"/>
        <v>0</v>
      </c>
      <c r="E1561" s="191"/>
      <c r="F1561" s="191"/>
      <c r="G1561" s="176"/>
      <c r="H1561" s="177"/>
      <c r="I1561" s="176"/>
      <c r="J1561" s="176"/>
      <c r="K1561" s="177"/>
      <c r="L1561" s="178"/>
      <c r="M1561" s="177"/>
      <c r="N1561" s="182"/>
      <c r="O1561" s="182"/>
      <c r="P1561" s="182"/>
      <c r="Q1561" s="192"/>
    </row>
    <row r="1562" spans="4:17" ht="18" customHeight="1" x14ac:dyDescent="0.25">
      <c r="D1562">
        <f t="shared" si="24"/>
        <v>0</v>
      </c>
      <c r="E1562" s="191"/>
      <c r="F1562" s="191"/>
      <c r="G1562" s="176"/>
      <c r="H1562" s="177"/>
      <c r="I1562" s="176"/>
      <c r="J1562" s="176"/>
      <c r="K1562" s="177"/>
      <c r="L1562" s="178"/>
      <c r="M1562" s="177"/>
      <c r="N1562" s="182"/>
      <c r="O1562" s="182"/>
      <c r="P1562" s="182"/>
      <c r="Q1562" s="192"/>
    </row>
    <row r="1563" spans="4:17" ht="18" customHeight="1" x14ac:dyDescent="0.25">
      <c r="D1563">
        <f t="shared" si="24"/>
        <v>0</v>
      </c>
      <c r="E1563" s="191"/>
      <c r="F1563" s="191"/>
      <c r="G1563" s="176"/>
      <c r="H1563" s="177"/>
      <c r="I1563" s="176"/>
      <c r="J1563" s="176"/>
      <c r="K1563" s="177"/>
      <c r="L1563" s="178"/>
      <c r="M1563" s="177"/>
      <c r="N1563" s="182"/>
      <c r="O1563" s="182"/>
      <c r="P1563" s="182"/>
      <c r="Q1563" s="192"/>
    </row>
    <row r="1564" spans="4:17" ht="18" customHeight="1" x14ac:dyDescent="0.25">
      <c r="D1564">
        <f t="shared" si="24"/>
        <v>0</v>
      </c>
      <c r="E1564" s="191"/>
      <c r="F1564" s="191"/>
      <c r="G1564" s="176"/>
      <c r="H1564" s="177"/>
      <c r="I1564" s="176"/>
      <c r="J1564" s="176"/>
      <c r="K1564" s="177"/>
      <c r="L1564" s="178"/>
      <c r="M1564" s="177"/>
      <c r="N1564" s="182"/>
      <c r="O1564" s="182"/>
      <c r="P1564" s="182"/>
      <c r="Q1564" s="192"/>
    </row>
    <row r="1565" spans="4:17" ht="18" customHeight="1" x14ac:dyDescent="0.25">
      <c r="D1565">
        <f t="shared" si="24"/>
        <v>0</v>
      </c>
      <c r="E1565" s="191"/>
      <c r="F1565" s="191"/>
      <c r="G1565" s="176"/>
      <c r="H1565" s="177"/>
      <c r="I1565" s="176"/>
      <c r="J1565" s="176"/>
      <c r="K1565" s="177"/>
      <c r="L1565" s="178"/>
      <c r="M1565" s="177"/>
      <c r="N1565" s="182"/>
      <c r="O1565" s="182"/>
      <c r="P1565" s="182"/>
      <c r="Q1565" s="192"/>
    </row>
    <row r="1566" spans="4:17" ht="18" customHeight="1" x14ac:dyDescent="0.25">
      <c r="D1566">
        <f t="shared" si="24"/>
        <v>0</v>
      </c>
      <c r="E1566" s="191"/>
      <c r="F1566" s="191"/>
      <c r="G1566" s="176"/>
      <c r="H1566" s="177"/>
      <c r="I1566" s="176"/>
      <c r="J1566" s="176"/>
      <c r="K1566" s="177"/>
      <c r="L1566" s="178"/>
      <c r="M1566" s="177"/>
      <c r="N1566" s="182"/>
      <c r="O1566" s="182"/>
      <c r="P1566" s="182"/>
      <c r="Q1566" s="192"/>
    </row>
    <row r="1567" spans="4:17" ht="18" customHeight="1" x14ac:dyDescent="0.25">
      <c r="D1567">
        <f t="shared" si="24"/>
        <v>0</v>
      </c>
      <c r="E1567" s="191"/>
      <c r="F1567" s="191"/>
      <c r="G1567" s="176"/>
      <c r="H1567" s="177"/>
      <c r="I1567" s="176"/>
      <c r="J1567" s="176"/>
      <c r="K1567" s="177"/>
      <c r="L1567" s="178"/>
      <c r="M1567" s="177"/>
      <c r="N1567" s="182"/>
      <c r="O1567" s="182"/>
      <c r="P1567" s="182"/>
      <c r="Q1567" s="192"/>
    </row>
    <row r="1568" spans="4:17" ht="18" customHeight="1" x14ac:dyDescent="0.25">
      <c r="D1568">
        <f t="shared" si="24"/>
        <v>0</v>
      </c>
      <c r="E1568" s="191"/>
      <c r="F1568" s="191"/>
      <c r="G1568" s="176"/>
      <c r="H1568" s="177"/>
      <c r="I1568" s="176"/>
      <c r="J1568" s="176"/>
      <c r="K1568" s="177"/>
      <c r="L1568" s="178"/>
      <c r="M1568" s="177"/>
      <c r="N1568" s="182"/>
      <c r="O1568" s="182"/>
      <c r="P1568" s="182"/>
      <c r="Q1568" s="192"/>
    </row>
    <row r="1569" spans="4:17" ht="18" customHeight="1" x14ac:dyDescent="0.25">
      <c r="D1569">
        <f t="shared" si="24"/>
        <v>0</v>
      </c>
      <c r="E1569" s="191"/>
      <c r="F1569" s="191"/>
      <c r="G1569" s="176"/>
      <c r="H1569" s="177"/>
      <c r="I1569" s="176"/>
      <c r="J1569" s="176"/>
      <c r="K1569" s="177"/>
      <c r="L1569" s="178"/>
      <c r="M1569" s="177"/>
      <c r="N1569" s="182"/>
      <c r="O1569" s="182"/>
      <c r="P1569" s="182"/>
      <c r="Q1569" s="192"/>
    </row>
    <row r="1570" spans="4:17" ht="18" customHeight="1" x14ac:dyDescent="0.25">
      <c r="D1570">
        <f t="shared" si="24"/>
        <v>0</v>
      </c>
      <c r="E1570" s="191"/>
      <c r="F1570" s="191"/>
      <c r="G1570" s="176"/>
      <c r="H1570" s="177"/>
      <c r="I1570" s="176"/>
      <c r="J1570" s="176"/>
      <c r="K1570" s="177"/>
      <c r="L1570" s="178"/>
      <c r="M1570" s="177"/>
      <c r="N1570" s="182"/>
      <c r="O1570" s="182"/>
      <c r="P1570" s="182"/>
      <c r="Q1570" s="192"/>
    </row>
    <row r="1571" spans="4:17" ht="18" customHeight="1" x14ac:dyDescent="0.25">
      <c r="D1571">
        <f t="shared" si="24"/>
        <v>0</v>
      </c>
      <c r="E1571" s="191"/>
      <c r="F1571" s="191"/>
      <c r="G1571" s="176"/>
      <c r="H1571" s="177"/>
      <c r="I1571" s="176"/>
      <c r="J1571" s="176"/>
      <c r="K1571" s="177"/>
      <c r="L1571" s="178"/>
      <c r="M1571" s="177"/>
      <c r="N1571" s="182"/>
      <c r="O1571" s="182"/>
      <c r="P1571" s="182"/>
      <c r="Q1571" s="192"/>
    </row>
    <row r="1572" spans="4:17" ht="18" customHeight="1" x14ac:dyDescent="0.25">
      <c r="D1572">
        <f t="shared" si="24"/>
        <v>0</v>
      </c>
      <c r="E1572" s="191"/>
      <c r="F1572" s="191"/>
      <c r="G1572" s="176"/>
      <c r="H1572" s="177"/>
      <c r="I1572" s="176"/>
      <c r="J1572" s="176"/>
      <c r="K1572" s="177"/>
      <c r="L1572" s="178"/>
      <c r="M1572" s="177"/>
      <c r="N1572" s="182"/>
      <c r="O1572" s="182"/>
      <c r="P1572" s="182"/>
      <c r="Q1572" s="192"/>
    </row>
    <row r="1573" spans="4:17" ht="18" customHeight="1" x14ac:dyDescent="0.25">
      <c r="D1573">
        <f t="shared" si="24"/>
        <v>0</v>
      </c>
      <c r="E1573" s="191"/>
      <c r="F1573" s="191"/>
      <c r="G1573" s="176"/>
      <c r="H1573" s="177"/>
      <c r="I1573" s="176"/>
      <c r="J1573" s="176"/>
      <c r="K1573" s="177"/>
      <c r="L1573" s="178"/>
      <c r="M1573" s="177"/>
      <c r="N1573" s="182"/>
      <c r="O1573" s="182"/>
      <c r="P1573" s="182"/>
      <c r="Q1573" s="192"/>
    </row>
    <row r="1574" spans="4:17" ht="18" customHeight="1" x14ac:dyDescent="0.25">
      <c r="D1574">
        <f t="shared" si="24"/>
        <v>0</v>
      </c>
      <c r="E1574" s="191"/>
      <c r="F1574" s="191"/>
      <c r="G1574" s="176"/>
      <c r="H1574" s="177"/>
      <c r="I1574" s="176"/>
      <c r="J1574" s="176"/>
      <c r="K1574" s="177"/>
      <c r="L1574" s="178"/>
      <c r="M1574" s="177"/>
      <c r="N1574" s="182"/>
      <c r="O1574" s="182"/>
      <c r="P1574" s="182"/>
      <c r="Q1574" s="192"/>
    </row>
    <row r="1575" spans="4:17" ht="18" customHeight="1" x14ac:dyDescent="0.25">
      <c r="D1575">
        <f t="shared" si="24"/>
        <v>0</v>
      </c>
      <c r="E1575" s="191"/>
      <c r="F1575" s="191"/>
      <c r="G1575" s="176"/>
      <c r="H1575" s="177"/>
      <c r="I1575" s="176"/>
      <c r="J1575" s="176"/>
      <c r="K1575" s="177"/>
      <c r="L1575" s="178"/>
      <c r="M1575" s="177"/>
      <c r="N1575" s="182"/>
      <c r="O1575" s="182"/>
      <c r="P1575" s="182"/>
      <c r="Q1575" s="192"/>
    </row>
    <row r="1576" spans="4:17" ht="18" customHeight="1" x14ac:dyDescent="0.25">
      <c r="D1576">
        <f t="shared" si="24"/>
        <v>0</v>
      </c>
      <c r="E1576" s="191"/>
      <c r="F1576" s="191"/>
      <c r="G1576" s="176"/>
      <c r="H1576" s="177"/>
      <c r="I1576" s="176"/>
      <c r="J1576" s="176"/>
      <c r="K1576" s="177"/>
      <c r="L1576" s="178"/>
      <c r="M1576" s="177"/>
      <c r="N1576" s="182"/>
      <c r="O1576" s="182"/>
      <c r="P1576" s="182"/>
      <c r="Q1576" s="192"/>
    </row>
    <row r="1577" spans="4:17" ht="18" customHeight="1" x14ac:dyDescent="0.25">
      <c r="D1577">
        <f t="shared" si="24"/>
        <v>0</v>
      </c>
      <c r="E1577" s="191"/>
      <c r="F1577" s="191"/>
      <c r="G1577" s="176"/>
      <c r="H1577" s="177"/>
      <c r="I1577" s="176"/>
      <c r="J1577" s="176"/>
      <c r="K1577" s="177"/>
      <c r="L1577" s="178"/>
      <c r="M1577" s="177"/>
      <c r="N1577" s="182"/>
      <c r="O1577" s="182"/>
      <c r="P1577" s="182"/>
      <c r="Q1577" s="192"/>
    </row>
    <row r="1578" spans="4:17" ht="18" customHeight="1" x14ac:dyDescent="0.25">
      <c r="D1578">
        <f t="shared" si="24"/>
        <v>0</v>
      </c>
      <c r="E1578" s="191"/>
      <c r="F1578" s="191"/>
      <c r="G1578" s="176"/>
      <c r="H1578" s="177"/>
      <c r="I1578" s="176"/>
      <c r="J1578" s="176"/>
      <c r="K1578" s="177"/>
      <c r="L1578" s="178"/>
      <c r="M1578" s="177"/>
      <c r="N1578" s="182"/>
      <c r="O1578" s="182"/>
      <c r="P1578" s="182"/>
      <c r="Q1578" s="192"/>
    </row>
    <row r="1579" spans="4:17" ht="18" customHeight="1" x14ac:dyDescent="0.25">
      <c r="D1579">
        <f t="shared" si="24"/>
        <v>0</v>
      </c>
      <c r="E1579" s="191"/>
      <c r="F1579" s="191"/>
      <c r="G1579" s="176"/>
      <c r="H1579" s="177"/>
      <c r="I1579" s="176"/>
      <c r="J1579" s="176"/>
      <c r="K1579" s="177"/>
      <c r="L1579" s="178"/>
      <c r="M1579" s="177"/>
      <c r="N1579" s="182"/>
      <c r="O1579" s="182"/>
      <c r="P1579" s="182"/>
      <c r="Q1579" s="192"/>
    </row>
    <row r="1580" spans="4:17" ht="18" customHeight="1" x14ac:dyDescent="0.25">
      <c r="D1580">
        <f t="shared" si="24"/>
        <v>0</v>
      </c>
      <c r="E1580" s="191"/>
      <c r="F1580" s="191"/>
      <c r="G1580" s="176"/>
      <c r="H1580" s="177"/>
      <c r="I1580" s="176"/>
      <c r="J1580" s="176"/>
      <c r="K1580" s="177"/>
      <c r="L1580" s="178"/>
      <c r="M1580" s="177"/>
      <c r="N1580" s="182"/>
      <c r="O1580" s="182"/>
      <c r="P1580" s="182"/>
      <c r="Q1580" s="192"/>
    </row>
    <row r="1581" spans="4:17" ht="18" customHeight="1" x14ac:dyDescent="0.25">
      <c r="D1581">
        <f t="shared" si="24"/>
        <v>0</v>
      </c>
      <c r="E1581" s="191"/>
      <c r="F1581" s="191"/>
      <c r="G1581" s="176"/>
      <c r="H1581" s="177"/>
      <c r="I1581" s="176"/>
      <c r="J1581" s="176"/>
      <c r="K1581" s="177"/>
      <c r="L1581" s="178"/>
      <c r="M1581" s="177"/>
      <c r="N1581" s="182"/>
      <c r="O1581" s="182"/>
      <c r="P1581" s="182"/>
      <c r="Q1581" s="192"/>
    </row>
    <row r="1582" spans="4:17" ht="18" customHeight="1" x14ac:dyDescent="0.25">
      <c r="D1582">
        <f t="shared" si="24"/>
        <v>0</v>
      </c>
      <c r="E1582" s="191"/>
      <c r="F1582" s="191"/>
      <c r="G1582" s="176"/>
      <c r="H1582" s="177"/>
      <c r="I1582" s="176"/>
      <c r="J1582" s="176"/>
      <c r="K1582" s="177"/>
      <c r="L1582" s="178"/>
      <c r="M1582" s="177"/>
      <c r="N1582" s="182"/>
      <c r="O1582" s="182"/>
      <c r="P1582" s="182"/>
      <c r="Q1582" s="192"/>
    </row>
    <row r="1583" spans="4:17" ht="18" customHeight="1" x14ac:dyDescent="0.25">
      <c r="D1583">
        <f t="shared" si="24"/>
        <v>0</v>
      </c>
      <c r="E1583" s="191"/>
      <c r="F1583" s="191"/>
      <c r="G1583" s="176"/>
      <c r="H1583" s="177"/>
      <c r="I1583" s="176"/>
      <c r="J1583" s="176"/>
      <c r="K1583" s="177"/>
      <c r="L1583" s="178"/>
      <c r="M1583" s="177"/>
      <c r="N1583" s="182"/>
      <c r="O1583" s="182"/>
      <c r="P1583" s="182"/>
      <c r="Q1583" s="192"/>
    </row>
    <row r="1584" spans="4:17" ht="18" customHeight="1" x14ac:dyDescent="0.25">
      <c r="D1584">
        <f t="shared" si="24"/>
        <v>0</v>
      </c>
      <c r="E1584" s="191"/>
      <c r="F1584" s="191"/>
      <c r="G1584" s="176"/>
      <c r="H1584" s="177"/>
      <c r="I1584" s="176"/>
      <c r="J1584" s="176"/>
      <c r="K1584" s="177"/>
      <c r="L1584" s="178"/>
      <c r="M1584" s="177"/>
      <c r="N1584" s="182"/>
      <c r="O1584" s="182"/>
      <c r="P1584" s="182"/>
      <c r="Q1584" s="192"/>
    </row>
    <row r="1585" spans="4:17" ht="18" customHeight="1" x14ac:dyDescent="0.25">
      <c r="D1585">
        <f t="shared" si="24"/>
        <v>0</v>
      </c>
      <c r="E1585" s="191"/>
      <c r="F1585" s="191"/>
      <c r="G1585" s="176"/>
      <c r="H1585" s="177"/>
      <c r="I1585" s="176"/>
      <c r="J1585" s="176"/>
      <c r="K1585" s="177"/>
      <c r="L1585" s="178"/>
      <c r="M1585" s="177"/>
      <c r="N1585" s="182"/>
      <c r="O1585" s="182"/>
      <c r="P1585" s="182"/>
      <c r="Q1585" s="192"/>
    </row>
    <row r="1586" spans="4:17" ht="18" customHeight="1" x14ac:dyDescent="0.25">
      <c r="D1586">
        <f t="shared" si="24"/>
        <v>0</v>
      </c>
      <c r="E1586" s="191"/>
      <c r="F1586" s="191"/>
      <c r="G1586" s="176"/>
      <c r="H1586" s="177"/>
      <c r="I1586" s="176"/>
      <c r="J1586" s="176"/>
      <c r="K1586" s="177"/>
      <c r="L1586" s="178"/>
      <c r="M1586" s="177"/>
      <c r="N1586" s="182"/>
      <c r="O1586" s="182"/>
      <c r="P1586" s="182"/>
      <c r="Q1586" s="192"/>
    </row>
    <row r="1587" spans="4:17" ht="18" customHeight="1" x14ac:dyDescent="0.25">
      <c r="D1587">
        <f t="shared" si="24"/>
        <v>0</v>
      </c>
      <c r="E1587" s="191"/>
      <c r="F1587" s="191"/>
      <c r="G1587" s="176"/>
      <c r="H1587" s="177"/>
      <c r="I1587" s="176"/>
      <c r="J1587" s="176"/>
      <c r="K1587" s="177"/>
      <c r="L1587" s="178"/>
      <c r="M1587" s="177"/>
      <c r="N1587" s="182"/>
      <c r="O1587" s="182"/>
      <c r="P1587" s="182"/>
      <c r="Q1587" s="192"/>
    </row>
    <row r="1588" spans="4:17" ht="18" customHeight="1" x14ac:dyDescent="0.25">
      <c r="D1588">
        <f t="shared" si="24"/>
        <v>0</v>
      </c>
      <c r="E1588" s="191"/>
      <c r="F1588" s="191"/>
      <c r="G1588" s="176"/>
      <c r="H1588" s="177"/>
      <c r="I1588" s="176"/>
      <c r="J1588" s="176"/>
      <c r="K1588" s="177"/>
      <c r="L1588" s="178"/>
      <c r="M1588" s="177"/>
      <c r="N1588" s="182"/>
      <c r="O1588" s="182"/>
      <c r="P1588" s="182"/>
      <c r="Q1588" s="192"/>
    </row>
    <row r="1589" spans="4:17" ht="18" customHeight="1" x14ac:dyDescent="0.25">
      <c r="D1589">
        <f t="shared" si="24"/>
        <v>0</v>
      </c>
      <c r="E1589" s="191"/>
      <c r="F1589" s="191"/>
      <c r="G1589" s="176"/>
      <c r="H1589" s="177"/>
      <c r="I1589" s="176"/>
      <c r="J1589" s="176"/>
      <c r="K1589" s="177"/>
      <c r="L1589" s="178"/>
      <c r="M1589" s="177"/>
      <c r="N1589" s="182"/>
      <c r="O1589" s="182"/>
      <c r="P1589" s="182"/>
      <c r="Q1589" s="192"/>
    </row>
    <row r="1590" spans="4:17" ht="18" customHeight="1" x14ac:dyDescent="0.25">
      <c r="D1590">
        <f t="shared" si="24"/>
        <v>0</v>
      </c>
      <c r="E1590" s="191"/>
      <c r="F1590" s="191"/>
      <c r="G1590" s="176"/>
      <c r="H1590" s="177"/>
      <c r="I1590" s="176"/>
      <c r="J1590" s="176"/>
      <c r="K1590" s="177"/>
      <c r="L1590" s="178"/>
      <c r="M1590" s="177"/>
      <c r="N1590" s="182"/>
      <c r="O1590" s="182"/>
      <c r="P1590" s="182"/>
      <c r="Q1590" s="192"/>
    </row>
    <row r="1591" spans="4:17" ht="18" customHeight="1" x14ac:dyDescent="0.25">
      <c r="D1591">
        <f t="shared" si="24"/>
        <v>0</v>
      </c>
      <c r="E1591" s="191"/>
      <c r="F1591" s="191"/>
      <c r="G1591" s="176"/>
      <c r="H1591" s="177"/>
      <c r="I1591" s="176"/>
      <c r="J1591" s="176"/>
      <c r="K1591" s="177"/>
      <c r="L1591" s="178"/>
      <c r="M1591" s="177"/>
      <c r="N1591" s="182"/>
      <c r="O1591" s="182"/>
      <c r="P1591" s="182"/>
      <c r="Q1591" s="192"/>
    </row>
    <row r="1592" spans="4:17" ht="18" customHeight="1" x14ac:dyDescent="0.25">
      <c r="D1592">
        <f t="shared" si="24"/>
        <v>0</v>
      </c>
      <c r="E1592" s="191"/>
      <c r="F1592" s="191"/>
      <c r="G1592" s="176"/>
      <c r="H1592" s="177"/>
      <c r="I1592" s="176"/>
      <c r="J1592" s="176"/>
      <c r="K1592" s="177"/>
      <c r="L1592" s="178"/>
      <c r="M1592" s="177"/>
      <c r="N1592" s="182"/>
      <c r="O1592" s="182"/>
      <c r="P1592" s="182"/>
      <c r="Q1592" s="192"/>
    </row>
    <row r="1593" spans="4:17" ht="18" customHeight="1" x14ac:dyDescent="0.25">
      <c r="D1593">
        <f t="shared" si="24"/>
        <v>0</v>
      </c>
      <c r="E1593" s="191"/>
      <c r="F1593" s="191"/>
      <c r="G1593" s="176"/>
      <c r="H1593" s="177"/>
      <c r="I1593" s="176"/>
      <c r="J1593" s="176"/>
      <c r="K1593" s="177"/>
      <c r="L1593" s="178"/>
      <c r="M1593" s="177"/>
      <c r="N1593" s="182"/>
      <c r="O1593" s="182"/>
      <c r="P1593" s="182"/>
      <c r="Q1593" s="192"/>
    </row>
    <row r="1594" spans="4:17" ht="18" customHeight="1" x14ac:dyDescent="0.25">
      <c r="D1594">
        <f t="shared" si="24"/>
        <v>0</v>
      </c>
      <c r="E1594" s="191"/>
      <c r="F1594" s="191"/>
      <c r="G1594" s="176"/>
      <c r="H1594" s="177"/>
      <c r="I1594" s="176"/>
      <c r="J1594" s="176"/>
      <c r="K1594" s="177"/>
      <c r="L1594" s="178"/>
      <c r="M1594" s="177"/>
      <c r="N1594" s="182"/>
      <c r="O1594" s="182"/>
      <c r="P1594" s="182"/>
      <c r="Q1594" s="192"/>
    </row>
    <row r="1595" spans="4:17" ht="18" customHeight="1" x14ac:dyDescent="0.25">
      <c r="D1595">
        <f t="shared" si="24"/>
        <v>0</v>
      </c>
      <c r="E1595" s="191"/>
      <c r="F1595" s="191"/>
      <c r="G1595" s="176"/>
      <c r="H1595" s="177"/>
      <c r="I1595" s="176"/>
      <c r="J1595" s="176"/>
      <c r="K1595" s="177"/>
      <c r="L1595" s="178"/>
      <c r="M1595" s="177"/>
      <c r="N1595" s="182"/>
      <c r="O1595" s="182"/>
      <c r="P1595" s="182"/>
      <c r="Q1595" s="192"/>
    </row>
    <row r="1596" spans="4:17" ht="18" customHeight="1" x14ac:dyDescent="0.25">
      <c r="D1596">
        <f t="shared" si="24"/>
        <v>0</v>
      </c>
      <c r="E1596" s="191"/>
      <c r="F1596" s="191"/>
      <c r="G1596" s="176"/>
      <c r="H1596" s="177"/>
      <c r="I1596" s="176"/>
      <c r="J1596" s="176"/>
      <c r="K1596" s="177"/>
      <c r="L1596" s="178"/>
      <c r="M1596" s="177"/>
      <c r="N1596" s="182"/>
      <c r="O1596" s="182"/>
      <c r="P1596" s="182"/>
      <c r="Q1596" s="192"/>
    </row>
    <row r="1597" spans="4:17" ht="18" customHeight="1" x14ac:dyDescent="0.25">
      <c r="D1597">
        <f t="shared" si="24"/>
        <v>0</v>
      </c>
      <c r="E1597" s="191"/>
      <c r="F1597" s="191"/>
      <c r="G1597" s="176"/>
      <c r="H1597" s="177"/>
      <c r="I1597" s="176"/>
      <c r="J1597" s="176"/>
      <c r="K1597" s="177"/>
      <c r="L1597" s="178"/>
      <c r="M1597" s="177"/>
      <c r="N1597" s="182"/>
      <c r="O1597" s="182"/>
      <c r="P1597" s="182"/>
      <c r="Q1597" s="192"/>
    </row>
    <row r="1598" spans="4:17" ht="18" customHeight="1" x14ac:dyDescent="0.25">
      <c r="D1598">
        <f t="shared" si="24"/>
        <v>0</v>
      </c>
      <c r="E1598" s="191"/>
      <c r="F1598" s="191"/>
      <c r="G1598" s="176"/>
      <c r="H1598" s="177"/>
      <c r="I1598" s="176"/>
      <c r="J1598" s="176"/>
      <c r="K1598" s="177"/>
      <c r="L1598" s="178"/>
      <c r="M1598" s="177"/>
      <c r="N1598" s="182"/>
      <c r="O1598" s="182"/>
      <c r="P1598" s="182"/>
      <c r="Q1598" s="192"/>
    </row>
    <row r="1599" spans="4:17" ht="18" customHeight="1" x14ac:dyDescent="0.25">
      <c r="D1599">
        <f t="shared" si="24"/>
        <v>0</v>
      </c>
      <c r="E1599" s="191"/>
      <c r="F1599" s="191"/>
      <c r="G1599" s="176"/>
      <c r="H1599" s="177"/>
      <c r="I1599" s="176"/>
      <c r="J1599" s="176"/>
      <c r="K1599" s="177"/>
      <c r="L1599" s="178"/>
      <c r="M1599" s="177"/>
      <c r="N1599" s="182"/>
      <c r="O1599" s="182"/>
      <c r="P1599" s="182"/>
      <c r="Q1599" s="192"/>
    </row>
    <row r="1600" spans="4:17" ht="18" customHeight="1" x14ac:dyDescent="0.25">
      <c r="D1600">
        <f t="shared" si="24"/>
        <v>0</v>
      </c>
      <c r="E1600" s="191"/>
      <c r="F1600" s="191"/>
      <c r="G1600" s="176"/>
      <c r="H1600" s="177"/>
      <c r="I1600" s="176"/>
      <c r="J1600" s="176"/>
      <c r="K1600" s="177"/>
      <c r="L1600" s="178"/>
      <c r="M1600" s="177"/>
      <c r="N1600" s="182"/>
      <c r="O1600" s="182"/>
      <c r="P1600" s="182"/>
      <c r="Q1600" s="192"/>
    </row>
    <row r="1601" spans="4:17" ht="18" customHeight="1" x14ac:dyDescent="0.25">
      <c r="D1601">
        <f t="shared" si="24"/>
        <v>0</v>
      </c>
      <c r="E1601" s="191"/>
      <c r="F1601" s="191"/>
      <c r="G1601" s="176"/>
      <c r="H1601" s="177"/>
      <c r="I1601" s="176"/>
      <c r="J1601" s="176"/>
      <c r="K1601" s="177"/>
      <c r="L1601" s="178"/>
      <c r="M1601" s="177"/>
      <c r="N1601" s="182"/>
      <c r="O1601" s="182"/>
      <c r="P1601" s="182"/>
      <c r="Q1601" s="192"/>
    </row>
    <row r="1602" spans="4:17" ht="18" customHeight="1" x14ac:dyDescent="0.25">
      <c r="D1602">
        <f t="shared" si="24"/>
        <v>0</v>
      </c>
      <c r="E1602" s="191"/>
      <c r="F1602" s="191"/>
      <c r="G1602" s="176"/>
      <c r="H1602" s="177"/>
      <c r="I1602" s="176"/>
      <c r="J1602" s="176"/>
      <c r="K1602" s="177"/>
      <c r="L1602" s="178"/>
      <c r="M1602" s="177"/>
      <c r="N1602" s="182"/>
      <c r="O1602" s="182"/>
      <c r="P1602" s="182"/>
      <c r="Q1602" s="192"/>
    </row>
    <row r="1603" spans="4:17" ht="18" customHeight="1" x14ac:dyDescent="0.25">
      <c r="D1603">
        <f t="shared" si="24"/>
        <v>0</v>
      </c>
      <c r="E1603" s="191"/>
      <c r="F1603" s="191"/>
      <c r="G1603" s="176"/>
      <c r="H1603" s="177"/>
      <c r="I1603" s="176"/>
      <c r="J1603" s="176"/>
      <c r="K1603" s="177"/>
      <c r="L1603" s="178"/>
      <c r="M1603" s="177"/>
      <c r="N1603" s="182"/>
      <c r="O1603" s="182"/>
      <c r="P1603" s="182"/>
      <c r="Q1603" s="192"/>
    </row>
    <row r="1604" spans="4:17" ht="18" customHeight="1" x14ac:dyDescent="0.25">
      <c r="D1604">
        <f t="shared" si="24"/>
        <v>0</v>
      </c>
      <c r="E1604" s="191"/>
      <c r="F1604" s="191"/>
      <c r="G1604" s="176"/>
      <c r="H1604" s="177"/>
      <c r="I1604" s="176"/>
      <c r="J1604" s="176"/>
      <c r="K1604" s="177"/>
      <c r="L1604" s="178"/>
      <c r="M1604" s="177"/>
      <c r="N1604" s="182"/>
      <c r="O1604" s="182"/>
      <c r="P1604" s="182"/>
      <c r="Q1604" s="192"/>
    </row>
    <row r="1605" spans="4:17" ht="18" customHeight="1" x14ac:dyDescent="0.25">
      <c r="D1605">
        <f t="shared" si="24"/>
        <v>0</v>
      </c>
      <c r="E1605" s="191"/>
      <c r="F1605" s="191"/>
      <c r="G1605" s="176"/>
      <c r="H1605" s="177"/>
      <c r="I1605" s="176"/>
      <c r="J1605" s="176"/>
      <c r="K1605" s="177"/>
      <c r="L1605" s="178"/>
      <c r="M1605" s="177"/>
      <c r="N1605" s="182"/>
      <c r="O1605" s="182"/>
      <c r="P1605" s="182"/>
      <c r="Q1605" s="192"/>
    </row>
    <row r="1606" spans="4:17" ht="18" customHeight="1" x14ac:dyDescent="0.25">
      <c r="D1606">
        <f t="shared" ref="D1606:D1669" si="25">IF(E1606&gt;=1,(IF(LEN(I1606)&gt;=2,(IF(LEN(K1606)&gt;=1,(IF(M1606&gt;=18,1,0)),0)),0)),0)</f>
        <v>0</v>
      </c>
      <c r="E1606" s="191"/>
      <c r="F1606" s="191"/>
      <c r="G1606" s="176"/>
      <c r="H1606" s="177"/>
      <c r="I1606" s="176"/>
      <c r="J1606" s="176"/>
      <c r="K1606" s="177"/>
      <c r="L1606" s="178"/>
      <c r="M1606" s="177"/>
      <c r="N1606" s="182"/>
      <c r="O1606" s="182"/>
      <c r="P1606" s="182"/>
      <c r="Q1606" s="192"/>
    </row>
    <row r="1607" spans="4:17" ht="18" customHeight="1" x14ac:dyDescent="0.25">
      <c r="D1607">
        <f t="shared" si="25"/>
        <v>0</v>
      </c>
      <c r="E1607" s="191"/>
      <c r="F1607" s="191"/>
      <c r="G1607" s="176"/>
      <c r="H1607" s="177"/>
      <c r="I1607" s="176"/>
      <c r="J1607" s="176"/>
      <c r="K1607" s="177"/>
      <c r="L1607" s="178"/>
      <c r="M1607" s="177"/>
      <c r="N1607" s="182"/>
      <c r="O1607" s="182"/>
      <c r="P1607" s="182"/>
      <c r="Q1607" s="192"/>
    </row>
    <row r="1608" spans="4:17" ht="18" customHeight="1" x14ac:dyDescent="0.25">
      <c r="D1608">
        <f t="shared" si="25"/>
        <v>0</v>
      </c>
      <c r="E1608" s="191"/>
      <c r="F1608" s="191"/>
      <c r="G1608" s="176"/>
      <c r="H1608" s="177"/>
      <c r="I1608" s="176"/>
      <c r="J1608" s="176"/>
      <c r="K1608" s="177"/>
      <c r="L1608" s="178"/>
      <c r="M1608" s="177"/>
      <c r="N1608" s="182"/>
      <c r="O1608" s="182"/>
      <c r="P1608" s="182"/>
      <c r="Q1608" s="192"/>
    </row>
    <row r="1609" spans="4:17" ht="18" customHeight="1" x14ac:dyDescent="0.25">
      <c r="D1609">
        <f t="shared" si="25"/>
        <v>0</v>
      </c>
      <c r="E1609" s="191"/>
      <c r="F1609" s="191"/>
      <c r="G1609" s="176"/>
      <c r="H1609" s="177"/>
      <c r="I1609" s="176"/>
      <c r="J1609" s="176"/>
      <c r="K1609" s="177"/>
      <c r="L1609" s="178"/>
      <c r="M1609" s="177"/>
      <c r="N1609" s="182"/>
      <c r="O1609" s="182"/>
      <c r="P1609" s="182"/>
      <c r="Q1609" s="192"/>
    </row>
    <row r="1610" spans="4:17" ht="18" customHeight="1" x14ac:dyDescent="0.25">
      <c r="D1610">
        <f t="shared" si="25"/>
        <v>0</v>
      </c>
      <c r="E1610" s="191"/>
      <c r="F1610" s="191"/>
      <c r="G1610" s="176"/>
      <c r="H1610" s="177"/>
      <c r="I1610" s="176"/>
      <c r="J1610" s="176"/>
      <c r="K1610" s="177"/>
      <c r="L1610" s="178"/>
      <c r="M1610" s="177"/>
      <c r="N1610" s="182"/>
      <c r="O1610" s="182"/>
      <c r="P1610" s="182"/>
      <c r="Q1610" s="192"/>
    </row>
    <row r="1611" spans="4:17" ht="18" customHeight="1" x14ac:dyDescent="0.25">
      <c r="D1611">
        <f t="shared" si="25"/>
        <v>0</v>
      </c>
      <c r="E1611" s="191"/>
      <c r="F1611" s="191"/>
      <c r="G1611" s="176"/>
      <c r="H1611" s="177"/>
      <c r="I1611" s="176"/>
      <c r="J1611" s="176"/>
      <c r="K1611" s="177"/>
      <c r="L1611" s="178"/>
      <c r="M1611" s="177"/>
      <c r="N1611" s="182"/>
      <c r="O1611" s="182"/>
      <c r="P1611" s="182"/>
      <c r="Q1611" s="192"/>
    </row>
    <row r="1612" spans="4:17" ht="18" customHeight="1" x14ac:dyDescent="0.25">
      <c r="D1612">
        <f t="shared" si="25"/>
        <v>0</v>
      </c>
      <c r="E1612" s="191"/>
      <c r="F1612" s="191"/>
      <c r="G1612" s="176"/>
      <c r="H1612" s="177"/>
      <c r="I1612" s="176"/>
      <c r="J1612" s="176"/>
      <c r="K1612" s="177"/>
      <c r="L1612" s="178"/>
      <c r="M1612" s="177"/>
      <c r="N1612" s="182"/>
      <c r="O1612" s="182"/>
      <c r="P1612" s="182"/>
      <c r="Q1612" s="192"/>
    </row>
    <row r="1613" spans="4:17" ht="18" customHeight="1" x14ac:dyDescent="0.25">
      <c r="D1613">
        <f t="shared" si="25"/>
        <v>0</v>
      </c>
      <c r="E1613" s="191"/>
      <c r="F1613" s="191"/>
      <c r="G1613" s="176"/>
      <c r="H1613" s="177"/>
      <c r="I1613" s="176"/>
      <c r="J1613" s="176"/>
      <c r="K1613" s="177"/>
      <c r="L1613" s="178"/>
      <c r="M1613" s="177"/>
      <c r="N1613" s="182"/>
      <c r="O1613" s="182"/>
      <c r="P1613" s="182"/>
      <c r="Q1613" s="192"/>
    </row>
    <row r="1614" spans="4:17" ht="18" customHeight="1" x14ac:dyDescent="0.25">
      <c r="D1614">
        <f t="shared" si="25"/>
        <v>0</v>
      </c>
      <c r="E1614" s="191"/>
      <c r="F1614" s="191"/>
      <c r="G1614" s="176"/>
      <c r="H1614" s="177"/>
      <c r="I1614" s="176"/>
      <c r="J1614" s="176"/>
      <c r="K1614" s="177"/>
      <c r="L1614" s="178"/>
      <c r="M1614" s="177"/>
      <c r="N1614" s="182"/>
      <c r="O1614" s="182"/>
      <c r="P1614" s="182"/>
      <c r="Q1614" s="192"/>
    </row>
    <row r="1615" spans="4:17" ht="18" customHeight="1" x14ac:dyDescent="0.25">
      <c r="D1615">
        <f t="shared" si="25"/>
        <v>0</v>
      </c>
      <c r="E1615" s="191"/>
      <c r="F1615" s="191"/>
      <c r="G1615" s="176"/>
      <c r="H1615" s="177"/>
      <c r="I1615" s="176"/>
      <c r="J1615" s="176"/>
      <c r="K1615" s="177"/>
      <c r="L1615" s="178"/>
      <c r="M1615" s="177"/>
      <c r="N1615" s="182"/>
      <c r="O1615" s="182"/>
      <c r="P1615" s="182"/>
      <c r="Q1615" s="192"/>
    </row>
    <row r="1616" spans="4:17" ht="18" customHeight="1" x14ac:dyDescent="0.25">
      <c r="D1616">
        <f t="shared" si="25"/>
        <v>0</v>
      </c>
      <c r="E1616" s="191"/>
      <c r="F1616" s="191"/>
      <c r="G1616" s="176"/>
      <c r="H1616" s="177"/>
      <c r="I1616" s="176"/>
      <c r="J1616" s="176"/>
      <c r="K1616" s="177"/>
      <c r="L1616" s="178"/>
      <c r="M1616" s="177"/>
      <c r="N1616" s="182"/>
      <c r="O1616" s="182"/>
      <c r="P1616" s="182"/>
      <c r="Q1616" s="192"/>
    </row>
    <row r="1617" spans="4:17" ht="18" customHeight="1" x14ac:dyDescent="0.25">
      <c r="D1617">
        <f t="shared" si="25"/>
        <v>0</v>
      </c>
      <c r="E1617" s="191"/>
      <c r="F1617" s="191"/>
      <c r="G1617" s="176"/>
      <c r="H1617" s="177"/>
      <c r="I1617" s="176"/>
      <c r="J1617" s="176"/>
      <c r="K1617" s="177"/>
      <c r="L1617" s="178"/>
      <c r="M1617" s="177"/>
      <c r="N1617" s="182"/>
      <c r="O1617" s="182"/>
      <c r="P1617" s="182"/>
      <c r="Q1617" s="192"/>
    </row>
    <row r="1618" spans="4:17" ht="18" customHeight="1" x14ac:dyDescent="0.25">
      <c r="D1618">
        <f t="shared" si="25"/>
        <v>0</v>
      </c>
      <c r="E1618" s="191"/>
      <c r="F1618" s="191"/>
      <c r="G1618" s="176"/>
      <c r="H1618" s="177"/>
      <c r="I1618" s="176"/>
      <c r="J1618" s="176"/>
      <c r="K1618" s="177"/>
      <c r="L1618" s="178"/>
      <c r="M1618" s="177"/>
      <c r="N1618" s="182"/>
      <c r="O1618" s="182"/>
      <c r="P1618" s="182"/>
      <c r="Q1618" s="192"/>
    </row>
    <row r="1619" spans="4:17" ht="18" customHeight="1" x14ac:dyDescent="0.25">
      <c r="D1619">
        <f t="shared" si="25"/>
        <v>0</v>
      </c>
      <c r="E1619" s="191"/>
      <c r="F1619" s="191"/>
      <c r="G1619" s="176"/>
      <c r="H1619" s="177"/>
      <c r="I1619" s="176"/>
      <c r="J1619" s="176"/>
      <c r="K1619" s="177"/>
      <c r="L1619" s="178"/>
      <c r="M1619" s="177"/>
      <c r="N1619" s="182"/>
      <c r="O1619" s="182"/>
      <c r="P1619" s="182"/>
      <c r="Q1619" s="192"/>
    </row>
    <row r="1620" spans="4:17" ht="18" customHeight="1" x14ac:dyDescent="0.25">
      <c r="D1620">
        <f t="shared" si="25"/>
        <v>0</v>
      </c>
      <c r="E1620" s="191"/>
      <c r="F1620" s="191"/>
      <c r="G1620" s="176"/>
      <c r="H1620" s="177"/>
      <c r="I1620" s="176"/>
      <c r="J1620" s="176"/>
      <c r="K1620" s="177"/>
      <c r="L1620" s="178"/>
      <c r="M1620" s="177"/>
      <c r="N1620" s="182"/>
      <c r="O1620" s="182"/>
      <c r="P1620" s="182"/>
      <c r="Q1620" s="192"/>
    </row>
    <row r="1621" spans="4:17" ht="18" customHeight="1" x14ac:dyDescent="0.25">
      <c r="D1621">
        <f t="shared" si="25"/>
        <v>0</v>
      </c>
      <c r="E1621" s="191"/>
      <c r="F1621" s="191"/>
      <c r="G1621" s="176"/>
      <c r="H1621" s="177"/>
      <c r="I1621" s="176"/>
      <c r="J1621" s="176"/>
      <c r="K1621" s="177"/>
      <c r="L1621" s="178"/>
      <c r="M1621" s="177"/>
      <c r="N1621" s="182"/>
      <c r="O1621" s="182"/>
      <c r="P1621" s="182"/>
      <c r="Q1621" s="192"/>
    </row>
    <row r="1622" spans="4:17" ht="18" customHeight="1" x14ac:dyDescent="0.25">
      <c r="D1622">
        <f t="shared" si="25"/>
        <v>0</v>
      </c>
      <c r="E1622" s="191"/>
      <c r="F1622" s="191"/>
      <c r="G1622" s="176"/>
      <c r="H1622" s="177"/>
      <c r="I1622" s="176"/>
      <c r="J1622" s="176"/>
      <c r="K1622" s="177"/>
      <c r="L1622" s="178"/>
      <c r="M1622" s="177"/>
      <c r="N1622" s="182"/>
      <c r="O1622" s="182"/>
      <c r="P1622" s="182"/>
      <c r="Q1622" s="192"/>
    </row>
    <row r="1623" spans="4:17" ht="18" customHeight="1" x14ac:dyDescent="0.25">
      <c r="D1623">
        <f t="shared" si="25"/>
        <v>0</v>
      </c>
      <c r="E1623" s="191"/>
      <c r="F1623" s="191"/>
      <c r="G1623" s="176"/>
      <c r="H1623" s="177"/>
      <c r="I1623" s="176"/>
      <c r="J1623" s="176"/>
      <c r="K1623" s="177"/>
      <c r="L1623" s="178"/>
      <c r="M1623" s="177"/>
      <c r="N1623" s="182"/>
      <c r="O1623" s="182"/>
      <c r="P1623" s="182"/>
      <c r="Q1623" s="192"/>
    </row>
    <row r="1624" spans="4:17" ht="18" customHeight="1" x14ac:dyDescent="0.25">
      <c r="D1624">
        <f t="shared" si="25"/>
        <v>0</v>
      </c>
      <c r="E1624" s="191"/>
      <c r="F1624" s="191"/>
      <c r="G1624" s="176"/>
      <c r="H1624" s="177"/>
      <c r="I1624" s="176"/>
      <c r="J1624" s="176"/>
      <c r="K1624" s="177"/>
      <c r="L1624" s="178"/>
      <c r="M1624" s="177"/>
      <c r="N1624" s="182"/>
      <c r="O1624" s="182"/>
      <c r="P1624" s="182"/>
      <c r="Q1624" s="192"/>
    </row>
    <row r="1625" spans="4:17" ht="18" customHeight="1" x14ac:dyDescent="0.25">
      <c r="D1625">
        <f t="shared" si="25"/>
        <v>0</v>
      </c>
      <c r="E1625" s="191"/>
      <c r="F1625" s="191"/>
      <c r="G1625" s="176"/>
      <c r="H1625" s="177"/>
      <c r="I1625" s="176"/>
      <c r="J1625" s="176"/>
      <c r="K1625" s="177"/>
      <c r="L1625" s="178"/>
      <c r="M1625" s="177"/>
      <c r="N1625" s="182"/>
      <c r="O1625" s="182"/>
      <c r="P1625" s="182"/>
      <c r="Q1625" s="192"/>
    </row>
    <row r="1626" spans="4:17" ht="18" customHeight="1" x14ac:dyDescent="0.25">
      <c r="D1626">
        <f t="shared" si="25"/>
        <v>0</v>
      </c>
      <c r="E1626" s="191"/>
      <c r="F1626" s="191"/>
      <c r="G1626" s="176"/>
      <c r="H1626" s="177"/>
      <c r="I1626" s="176"/>
      <c r="J1626" s="176"/>
      <c r="K1626" s="177"/>
      <c r="L1626" s="178"/>
      <c r="M1626" s="177"/>
      <c r="N1626" s="182"/>
      <c r="O1626" s="182"/>
      <c r="P1626" s="182"/>
      <c r="Q1626" s="192"/>
    </row>
    <row r="1627" spans="4:17" ht="18" customHeight="1" x14ac:dyDescent="0.25">
      <c r="D1627">
        <f t="shared" si="25"/>
        <v>0</v>
      </c>
      <c r="E1627" s="191"/>
      <c r="F1627" s="191"/>
      <c r="G1627" s="176"/>
      <c r="H1627" s="177"/>
      <c r="I1627" s="176"/>
      <c r="J1627" s="176"/>
      <c r="K1627" s="177"/>
      <c r="L1627" s="178"/>
      <c r="M1627" s="177"/>
      <c r="N1627" s="182"/>
      <c r="O1627" s="182"/>
      <c r="P1627" s="182"/>
      <c r="Q1627" s="192"/>
    </row>
    <row r="1628" spans="4:17" ht="18" customHeight="1" x14ac:dyDescent="0.25">
      <c r="D1628">
        <f t="shared" si="25"/>
        <v>0</v>
      </c>
      <c r="E1628" s="191"/>
      <c r="F1628" s="191"/>
      <c r="G1628" s="176"/>
      <c r="H1628" s="177"/>
      <c r="I1628" s="176"/>
      <c r="J1628" s="176"/>
      <c r="K1628" s="177"/>
      <c r="L1628" s="178"/>
      <c r="M1628" s="177"/>
      <c r="N1628" s="182"/>
      <c r="O1628" s="182"/>
      <c r="P1628" s="182"/>
      <c r="Q1628" s="192"/>
    </row>
    <row r="1629" spans="4:17" ht="18" customHeight="1" x14ac:dyDescent="0.25">
      <c r="D1629">
        <f t="shared" si="25"/>
        <v>0</v>
      </c>
      <c r="E1629" s="191"/>
      <c r="F1629" s="191"/>
      <c r="G1629" s="176"/>
      <c r="H1629" s="177"/>
      <c r="I1629" s="176"/>
      <c r="J1629" s="176"/>
      <c r="K1629" s="177"/>
      <c r="L1629" s="178"/>
      <c r="M1629" s="177"/>
      <c r="N1629" s="182"/>
      <c r="O1629" s="182"/>
      <c r="P1629" s="182"/>
      <c r="Q1629" s="192"/>
    </row>
    <row r="1630" spans="4:17" ht="18" customHeight="1" x14ac:dyDescent="0.25">
      <c r="D1630">
        <f t="shared" si="25"/>
        <v>0</v>
      </c>
      <c r="E1630" s="191"/>
      <c r="F1630" s="191"/>
      <c r="G1630" s="176"/>
      <c r="H1630" s="177"/>
      <c r="I1630" s="176"/>
      <c r="J1630" s="176"/>
      <c r="K1630" s="177"/>
      <c r="L1630" s="178"/>
      <c r="M1630" s="177"/>
      <c r="N1630" s="182"/>
      <c r="O1630" s="182"/>
      <c r="P1630" s="182"/>
      <c r="Q1630" s="192"/>
    </row>
    <row r="1631" spans="4:17" ht="18" customHeight="1" x14ac:dyDescent="0.25">
      <c r="D1631">
        <f t="shared" si="25"/>
        <v>0</v>
      </c>
      <c r="E1631" s="191"/>
      <c r="F1631" s="191"/>
      <c r="G1631" s="176"/>
      <c r="H1631" s="177"/>
      <c r="I1631" s="176"/>
      <c r="J1631" s="176"/>
      <c r="K1631" s="177"/>
      <c r="L1631" s="178"/>
      <c r="M1631" s="177"/>
      <c r="N1631" s="182"/>
      <c r="O1631" s="182"/>
      <c r="P1631" s="182"/>
      <c r="Q1631" s="192"/>
    </row>
    <row r="1632" spans="4:17" ht="18" customHeight="1" x14ac:dyDescent="0.25">
      <c r="D1632">
        <f t="shared" si="25"/>
        <v>0</v>
      </c>
      <c r="E1632" s="191"/>
      <c r="F1632" s="191"/>
      <c r="G1632" s="176"/>
      <c r="H1632" s="177"/>
      <c r="I1632" s="176"/>
      <c r="J1632" s="176"/>
      <c r="K1632" s="177"/>
      <c r="L1632" s="178"/>
      <c r="M1632" s="177"/>
      <c r="N1632" s="182"/>
      <c r="O1632" s="182"/>
      <c r="P1632" s="182"/>
      <c r="Q1632" s="192"/>
    </row>
    <row r="1633" spans="4:17" ht="18" customHeight="1" x14ac:dyDescent="0.25">
      <c r="D1633">
        <f t="shared" si="25"/>
        <v>0</v>
      </c>
      <c r="E1633" s="191"/>
      <c r="F1633" s="191"/>
      <c r="G1633" s="176"/>
      <c r="H1633" s="177"/>
      <c r="I1633" s="176"/>
      <c r="J1633" s="176"/>
      <c r="K1633" s="177"/>
      <c r="L1633" s="178"/>
      <c r="M1633" s="177"/>
      <c r="N1633" s="182"/>
      <c r="O1633" s="182"/>
      <c r="P1633" s="182"/>
      <c r="Q1633" s="192"/>
    </row>
    <row r="1634" spans="4:17" ht="18" customHeight="1" x14ac:dyDescent="0.25">
      <c r="D1634">
        <f t="shared" si="25"/>
        <v>0</v>
      </c>
      <c r="E1634" s="191"/>
      <c r="F1634" s="191"/>
      <c r="G1634" s="176"/>
      <c r="H1634" s="177"/>
      <c r="I1634" s="176"/>
      <c r="J1634" s="176"/>
      <c r="K1634" s="177"/>
      <c r="L1634" s="178"/>
      <c r="M1634" s="177"/>
      <c r="N1634" s="182"/>
      <c r="O1634" s="182"/>
      <c r="P1634" s="182"/>
      <c r="Q1634" s="192"/>
    </row>
    <row r="1635" spans="4:17" ht="18" customHeight="1" x14ac:dyDescent="0.25">
      <c r="D1635">
        <f t="shared" si="25"/>
        <v>0</v>
      </c>
      <c r="E1635" s="191"/>
      <c r="F1635" s="191"/>
      <c r="G1635" s="176"/>
      <c r="H1635" s="177"/>
      <c r="I1635" s="176"/>
      <c r="J1635" s="176"/>
      <c r="K1635" s="177"/>
      <c r="L1635" s="178"/>
      <c r="M1635" s="177"/>
      <c r="N1635" s="182"/>
      <c r="O1635" s="182"/>
      <c r="P1635" s="182"/>
      <c r="Q1635" s="192"/>
    </row>
    <row r="1636" spans="4:17" ht="18" customHeight="1" x14ac:dyDescent="0.25">
      <c r="D1636">
        <f t="shared" si="25"/>
        <v>0</v>
      </c>
      <c r="E1636" s="191"/>
      <c r="F1636" s="191"/>
      <c r="G1636" s="176"/>
      <c r="H1636" s="177"/>
      <c r="I1636" s="176"/>
      <c r="J1636" s="176"/>
      <c r="K1636" s="177"/>
      <c r="L1636" s="178"/>
      <c r="M1636" s="177"/>
      <c r="N1636" s="182"/>
      <c r="O1636" s="182"/>
      <c r="P1636" s="182"/>
      <c r="Q1636" s="192"/>
    </row>
    <row r="1637" spans="4:17" ht="18" customHeight="1" x14ac:dyDescent="0.25">
      <c r="D1637">
        <f t="shared" si="25"/>
        <v>0</v>
      </c>
      <c r="E1637" s="191"/>
      <c r="F1637" s="191"/>
      <c r="G1637" s="176"/>
      <c r="H1637" s="177"/>
      <c r="I1637" s="176"/>
      <c r="J1637" s="176"/>
      <c r="K1637" s="177"/>
      <c r="L1637" s="178"/>
      <c r="M1637" s="177"/>
      <c r="N1637" s="182"/>
      <c r="O1637" s="182"/>
      <c r="P1637" s="182"/>
      <c r="Q1637" s="192"/>
    </row>
    <row r="1638" spans="4:17" ht="18" customHeight="1" x14ac:dyDescent="0.25">
      <c r="D1638">
        <f t="shared" si="25"/>
        <v>0</v>
      </c>
      <c r="E1638" s="191"/>
      <c r="F1638" s="191"/>
      <c r="G1638" s="176"/>
      <c r="H1638" s="177"/>
      <c r="I1638" s="176"/>
      <c r="J1638" s="176"/>
      <c r="K1638" s="177"/>
      <c r="L1638" s="178"/>
      <c r="M1638" s="177"/>
      <c r="N1638" s="182"/>
      <c r="O1638" s="182"/>
      <c r="P1638" s="182"/>
      <c r="Q1638" s="192"/>
    </row>
    <row r="1639" spans="4:17" ht="18" customHeight="1" x14ac:dyDescent="0.25">
      <c r="D1639">
        <f t="shared" si="25"/>
        <v>0</v>
      </c>
      <c r="E1639" s="191"/>
      <c r="F1639" s="191"/>
      <c r="G1639" s="176"/>
      <c r="H1639" s="177"/>
      <c r="I1639" s="176"/>
      <c r="J1639" s="176"/>
      <c r="K1639" s="177"/>
      <c r="L1639" s="178"/>
      <c r="M1639" s="177"/>
      <c r="N1639" s="182"/>
      <c r="O1639" s="182"/>
      <c r="P1639" s="182"/>
      <c r="Q1639" s="192"/>
    </row>
    <row r="1640" spans="4:17" ht="18" customHeight="1" x14ac:dyDescent="0.25">
      <c r="D1640">
        <f t="shared" si="25"/>
        <v>0</v>
      </c>
      <c r="E1640" s="191"/>
      <c r="F1640" s="191"/>
      <c r="G1640" s="176"/>
      <c r="H1640" s="177"/>
      <c r="I1640" s="176"/>
      <c r="J1640" s="176"/>
      <c r="K1640" s="177"/>
      <c r="L1640" s="178"/>
      <c r="M1640" s="177"/>
      <c r="N1640" s="182"/>
      <c r="O1640" s="182"/>
      <c r="P1640" s="182"/>
      <c r="Q1640" s="192"/>
    </row>
    <row r="1641" spans="4:17" ht="18" customHeight="1" x14ac:dyDescent="0.25">
      <c r="D1641">
        <f t="shared" si="25"/>
        <v>0</v>
      </c>
      <c r="E1641" s="191"/>
      <c r="F1641" s="191"/>
      <c r="G1641" s="176"/>
      <c r="H1641" s="177"/>
      <c r="I1641" s="176"/>
      <c r="J1641" s="176"/>
      <c r="K1641" s="177"/>
      <c r="L1641" s="178"/>
      <c r="M1641" s="177"/>
      <c r="N1641" s="182"/>
      <c r="O1641" s="182"/>
      <c r="P1641" s="182"/>
      <c r="Q1641" s="192"/>
    </row>
    <row r="1642" spans="4:17" ht="18" customHeight="1" x14ac:dyDescent="0.25">
      <c r="D1642">
        <f t="shared" si="25"/>
        <v>0</v>
      </c>
      <c r="E1642" s="191"/>
      <c r="F1642" s="191"/>
      <c r="G1642" s="176"/>
      <c r="H1642" s="177"/>
      <c r="I1642" s="176"/>
      <c r="J1642" s="176"/>
      <c r="K1642" s="177"/>
      <c r="L1642" s="178"/>
      <c r="M1642" s="177"/>
      <c r="N1642" s="182"/>
      <c r="O1642" s="182"/>
      <c r="P1642" s="182"/>
      <c r="Q1642" s="192"/>
    </row>
    <row r="1643" spans="4:17" ht="18" customHeight="1" x14ac:dyDescent="0.25">
      <c r="D1643">
        <f t="shared" si="25"/>
        <v>0</v>
      </c>
      <c r="E1643" s="191"/>
      <c r="F1643" s="191"/>
      <c r="G1643" s="176"/>
      <c r="H1643" s="177"/>
      <c r="I1643" s="176"/>
      <c r="J1643" s="176"/>
      <c r="K1643" s="177"/>
      <c r="L1643" s="178"/>
      <c r="M1643" s="177"/>
      <c r="N1643" s="182"/>
      <c r="O1643" s="182"/>
      <c r="P1643" s="182"/>
      <c r="Q1643" s="192"/>
    </row>
    <row r="1644" spans="4:17" ht="18" customHeight="1" x14ac:dyDescent="0.25">
      <c r="D1644">
        <f t="shared" si="25"/>
        <v>0</v>
      </c>
      <c r="E1644" s="191"/>
      <c r="F1644" s="191"/>
      <c r="G1644" s="176"/>
      <c r="H1644" s="177"/>
      <c r="I1644" s="176"/>
      <c r="J1644" s="176"/>
      <c r="K1644" s="177"/>
      <c r="L1644" s="178"/>
      <c r="M1644" s="177"/>
      <c r="N1644" s="182"/>
      <c r="O1644" s="182"/>
      <c r="P1644" s="182"/>
      <c r="Q1644" s="192"/>
    </row>
    <row r="1645" spans="4:17" ht="18" customHeight="1" x14ac:dyDescent="0.25">
      <c r="D1645">
        <f t="shared" si="25"/>
        <v>0</v>
      </c>
      <c r="E1645" s="191"/>
      <c r="F1645" s="191"/>
      <c r="G1645" s="176"/>
      <c r="H1645" s="177"/>
      <c r="I1645" s="176"/>
      <c r="J1645" s="176"/>
      <c r="K1645" s="177"/>
      <c r="L1645" s="178"/>
      <c r="M1645" s="177"/>
      <c r="N1645" s="182"/>
      <c r="O1645" s="182"/>
      <c r="P1645" s="182"/>
      <c r="Q1645" s="192"/>
    </row>
    <row r="1646" spans="4:17" ht="18" customHeight="1" x14ac:dyDescent="0.25">
      <c r="D1646">
        <f t="shared" si="25"/>
        <v>0</v>
      </c>
      <c r="E1646" s="191"/>
      <c r="F1646" s="191"/>
      <c r="G1646" s="176"/>
      <c r="H1646" s="177"/>
      <c r="I1646" s="176"/>
      <c r="J1646" s="176"/>
      <c r="K1646" s="177"/>
      <c r="L1646" s="178"/>
      <c r="M1646" s="177"/>
      <c r="N1646" s="182"/>
      <c r="O1646" s="182"/>
      <c r="P1646" s="182"/>
      <c r="Q1646" s="192"/>
    </row>
    <row r="1647" spans="4:17" ht="18" customHeight="1" x14ac:dyDescent="0.25">
      <c r="D1647">
        <f t="shared" si="25"/>
        <v>0</v>
      </c>
      <c r="E1647" s="191"/>
      <c r="F1647" s="191"/>
      <c r="G1647" s="176"/>
      <c r="H1647" s="177"/>
      <c r="I1647" s="176"/>
      <c r="J1647" s="176"/>
      <c r="K1647" s="177"/>
      <c r="L1647" s="178"/>
      <c r="M1647" s="177"/>
      <c r="N1647" s="182"/>
      <c r="O1647" s="182"/>
      <c r="P1647" s="182"/>
      <c r="Q1647" s="192"/>
    </row>
    <row r="1648" spans="4:17" ht="18" customHeight="1" x14ac:dyDescent="0.25">
      <c r="D1648">
        <f t="shared" si="25"/>
        <v>0</v>
      </c>
      <c r="E1648" s="191"/>
      <c r="F1648" s="191"/>
      <c r="G1648" s="176"/>
      <c r="H1648" s="177"/>
      <c r="I1648" s="176"/>
      <c r="J1648" s="176"/>
      <c r="K1648" s="177"/>
      <c r="L1648" s="178"/>
      <c r="M1648" s="177"/>
      <c r="N1648" s="182"/>
      <c r="O1648" s="182"/>
      <c r="P1648" s="182"/>
      <c r="Q1648" s="192"/>
    </row>
    <row r="1649" spans="4:17" ht="18" customHeight="1" x14ac:dyDescent="0.25">
      <c r="D1649">
        <f t="shared" si="25"/>
        <v>0</v>
      </c>
      <c r="E1649" s="191"/>
      <c r="F1649" s="191"/>
      <c r="G1649" s="176"/>
      <c r="H1649" s="177"/>
      <c r="I1649" s="176"/>
      <c r="J1649" s="176"/>
      <c r="K1649" s="177"/>
      <c r="L1649" s="178"/>
      <c r="M1649" s="177"/>
      <c r="N1649" s="182"/>
      <c r="O1649" s="182"/>
      <c r="P1649" s="182"/>
      <c r="Q1649" s="192"/>
    </row>
    <row r="1650" spans="4:17" ht="18" customHeight="1" x14ac:dyDescent="0.25">
      <c r="D1650">
        <f t="shared" si="25"/>
        <v>0</v>
      </c>
      <c r="E1650" s="191"/>
      <c r="F1650" s="191"/>
      <c r="G1650" s="176"/>
      <c r="H1650" s="177"/>
      <c r="I1650" s="176"/>
      <c r="J1650" s="176"/>
      <c r="K1650" s="177"/>
      <c r="L1650" s="178"/>
      <c r="M1650" s="177"/>
      <c r="N1650" s="182"/>
      <c r="O1650" s="182"/>
      <c r="P1650" s="182"/>
      <c r="Q1650" s="192"/>
    </row>
    <row r="1651" spans="4:17" ht="18" customHeight="1" x14ac:dyDescent="0.25">
      <c r="D1651">
        <f t="shared" si="25"/>
        <v>0</v>
      </c>
      <c r="E1651" s="191"/>
      <c r="F1651" s="191"/>
      <c r="G1651" s="176"/>
      <c r="H1651" s="177"/>
      <c r="I1651" s="176"/>
      <c r="J1651" s="176"/>
      <c r="K1651" s="177"/>
      <c r="L1651" s="178"/>
      <c r="M1651" s="177"/>
      <c r="N1651" s="182"/>
      <c r="O1651" s="182"/>
      <c r="P1651" s="182"/>
      <c r="Q1651" s="192"/>
    </row>
    <row r="1652" spans="4:17" ht="18" customHeight="1" x14ac:dyDescent="0.25">
      <c r="D1652">
        <f t="shared" si="25"/>
        <v>0</v>
      </c>
      <c r="E1652" s="191"/>
      <c r="F1652" s="191"/>
      <c r="G1652" s="176"/>
      <c r="H1652" s="177"/>
      <c r="I1652" s="176"/>
      <c r="J1652" s="176"/>
      <c r="K1652" s="177"/>
      <c r="L1652" s="178"/>
      <c r="M1652" s="177"/>
      <c r="N1652" s="182"/>
      <c r="O1652" s="182"/>
      <c r="P1652" s="182"/>
      <c r="Q1652" s="192"/>
    </row>
    <row r="1653" spans="4:17" ht="18" customHeight="1" x14ac:dyDescent="0.25">
      <c r="D1653">
        <f t="shared" si="25"/>
        <v>0</v>
      </c>
      <c r="E1653" s="191"/>
      <c r="F1653" s="191"/>
      <c r="G1653" s="176"/>
      <c r="H1653" s="177"/>
      <c r="I1653" s="176"/>
      <c r="J1653" s="176"/>
      <c r="K1653" s="177"/>
      <c r="L1653" s="178"/>
      <c r="M1653" s="177"/>
      <c r="N1653" s="182"/>
      <c r="O1653" s="182"/>
      <c r="P1653" s="182"/>
      <c r="Q1653" s="192"/>
    </row>
    <row r="1654" spans="4:17" ht="18" customHeight="1" x14ac:dyDescent="0.25">
      <c r="D1654">
        <f t="shared" si="25"/>
        <v>0</v>
      </c>
      <c r="E1654" s="191"/>
      <c r="F1654" s="191"/>
      <c r="G1654" s="176"/>
      <c r="H1654" s="177"/>
      <c r="I1654" s="176"/>
      <c r="J1654" s="176"/>
      <c r="K1654" s="177"/>
      <c r="L1654" s="178"/>
      <c r="M1654" s="177"/>
      <c r="N1654" s="182"/>
      <c r="O1654" s="182"/>
      <c r="P1654" s="182"/>
      <c r="Q1654" s="192"/>
    </row>
    <row r="1655" spans="4:17" ht="18" customHeight="1" x14ac:dyDescent="0.25">
      <c r="D1655">
        <f t="shared" si="25"/>
        <v>0</v>
      </c>
      <c r="E1655" s="191"/>
      <c r="F1655" s="191"/>
      <c r="G1655" s="176"/>
      <c r="H1655" s="177"/>
      <c r="I1655" s="176"/>
      <c r="J1655" s="176"/>
      <c r="K1655" s="177"/>
      <c r="L1655" s="178"/>
      <c r="M1655" s="177"/>
      <c r="N1655" s="182"/>
      <c r="O1655" s="182"/>
      <c r="P1655" s="182"/>
      <c r="Q1655" s="192"/>
    </row>
    <row r="1656" spans="4:17" ht="18" customHeight="1" x14ac:dyDescent="0.25">
      <c r="D1656">
        <f t="shared" si="25"/>
        <v>0</v>
      </c>
      <c r="E1656" s="191"/>
      <c r="F1656" s="191"/>
      <c r="G1656" s="176"/>
      <c r="H1656" s="177"/>
      <c r="I1656" s="176"/>
      <c r="J1656" s="176"/>
      <c r="K1656" s="177"/>
      <c r="L1656" s="178"/>
      <c r="M1656" s="177"/>
      <c r="N1656" s="182"/>
      <c r="O1656" s="182"/>
      <c r="P1656" s="182"/>
      <c r="Q1656" s="192"/>
    </row>
    <row r="1657" spans="4:17" ht="18" customHeight="1" x14ac:dyDescent="0.25">
      <c r="D1657">
        <f t="shared" si="25"/>
        <v>0</v>
      </c>
      <c r="E1657" s="191"/>
      <c r="F1657" s="191"/>
      <c r="G1657" s="176"/>
      <c r="H1657" s="177"/>
      <c r="I1657" s="176"/>
      <c r="J1657" s="176"/>
      <c r="K1657" s="177"/>
      <c r="L1657" s="178"/>
      <c r="M1657" s="177"/>
      <c r="N1657" s="182"/>
      <c r="O1657" s="182"/>
      <c r="P1657" s="182"/>
      <c r="Q1657" s="192"/>
    </row>
    <row r="1658" spans="4:17" ht="18" customHeight="1" x14ac:dyDescent="0.25">
      <c r="D1658">
        <f t="shared" si="25"/>
        <v>0</v>
      </c>
      <c r="E1658" s="191"/>
      <c r="F1658" s="191"/>
      <c r="G1658" s="176"/>
      <c r="H1658" s="177"/>
      <c r="I1658" s="176"/>
      <c r="J1658" s="176"/>
      <c r="K1658" s="177"/>
      <c r="L1658" s="178"/>
      <c r="M1658" s="177"/>
      <c r="N1658" s="182"/>
      <c r="O1658" s="182"/>
      <c r="P1658" s="182"/>
      <c r="Q1658" s="192"/>
    </row>
    <row r="1659" spans="4:17" ht="18" customHeight="1" x14ac:dyDescent="0.25">
      <c r="D1659">
        <f t="shared" si="25"/>
        <v>0</v>
      </c>
      <c r="E1659" s="191"/>
      <c r="F1659" s="191"/>
      <c r="G1659" s="176"/>
      <c r="H1659" s="177"/>
      <c r="I1659" s="176"/>
      <c r="J1659" s="176"/>
      <c r="K1659" s="177"/>
      <c r="L1659" s="178"/>
      <c r="M1659" s="177"/>
      <c r="N1659" s="182"/>
      <c r="O1659" s="182"/>
      <c r="P1659" s="182"/>
      <c r="Q1659" s="192"/>
    </row>
    <row r="1660" spans="4:17" ht="18" customHeight="1" x14ac:dyDescent="0.25">
      <c r="D1660">
        <f t="shared" si="25"/>
        <v>0</v>
      </c>
      <c r="E1660" s="191"/>
      <c r="F1660" s="191"/>
      <c r="G1660" s="176"/>
      <c r="H1660" s="177"/>
      <c r="I1660" s="176"/>
      <c r="J1660" s="176"/>
      <c r="K1660" s="177"/>
      <c r="L1660" s="178"/>
      <c r="M1660" s="177"/>
      <c r="N1660" s="182"/>
      <c r="O1660" s="182"/>
      <c r="P1660" s="182"/>
      <c r="Q1660" s="192"/>
    </row>
    <row r="1661" spans="4:17" ht="18" customHeight="1" x14ac:dyDescent="0.25">
      <c r="D1661">
        <f t="shared" si="25"/>
        <v>0</v>
      </c>
      <c r="E1661" s="191"/>
      <c r="F1661" s="191"/>
      <c r="G1661" s="176"/>
      <c r="H1661" s="177"/>
      <c r="I1661" s="176"/>
      <c r="J1661" s="176"/>
      <c r="K1661" s="177"/>
      <c r="L1661" s="178"/>
      <c r="M1661" s="177"/>
      <c r="N1661" s="182"/>
      <c r="O1661" s="182"/>
      <c r="P1661" s="182"/>
      <c r="Q1661" s="192"/>
    </row>
    <row r="1662" spans="4:17" ht="18" customHeight="1" x14ac:dyDescent="0.25">
      <c r="D1662">
        <f t="shared" si="25"/>
        <v>0</v>
      </c>
      <c r="E1662" s="191"/>
      <c r="F1662" s="191"/>
      <c r="G1662" s="176"/>
      <c r="H1662" s="177"/>
      <c r="I1662" s="176"/>
      <c r="J1662" s="176"/>
      <c r="K1662" s="177"/>
      <c r="L1662" s="178"/>
      <c r="M1662" s="177"/>
      <c r="N1662" s="182"/>
      <c r="O1662" s="182"/>
      <c r="P1662" s="182"/>
      <c r="Q1662" s="192"/>
    </row>
    <row r="1663" spans="4:17" ht="18" customHeight="1" x14ac:dyDescent="0.25">
      <c r="D1663">
        <f t="shared" si="25"/>
        <v>0</v>
      </c>
      <c r="E1663" s="191"/>
      <c r="F1663" s="191"/>
      <c r="G1663" s="176"/>
      <c r="H1663" s="177"/>
      <c r="I1663" s="176"/>
      <c r="J1663" s="176"/>
      <c r="K1663" s="177"/>
      <c r="L1663" s="178"/>
      <c r="M1663" s="177"/>
      <c r="N1663" s="182"/>
      <c r="O1663" s="182"/>
      <c r="P1663" s="182"/>
      <c r="Q1663" s="192"/>
    </row>
    <row r="1664" spans="4:17" ht="18" customHeight="1" x14ac:dyDescent="0.25">
      <c r="D1664">
        <f t="shared" si="25"/>
        <v>0</v>
      </c>
      <c r="E1664" s="191"/>
      <c r="F1664" s="191"/>
      <c r="G1664" s="176"/>
      <c r="H1664" s="177"/>
      <c r="I1664" s="176"/>
      <c r="J1664" s="176"/>
      <c r="K1664" s="177"/>
      <c r="L1664" s="178"/>
      <c r="M1664" s="177"/>
      <c r="N1664" s="182"/>
      <c r="O1664" s="182"/>
      <c r="P1664" s="182"/>
      <c r="Q1664" s="192"/>
    </row>
    <row r="1665" spans="4:17" ht="18" customHeight="1" x14ac:dyDescent="0.25">
      <c r="D1665">
        <f t="shared" si="25"/>
        <v>0</v>
      </c>
      <c r="E1665" s="191"/>
      <c r="F1665" s="191"/>
      <c r="G1665" s="176"/>
      <c r="H1665" s="177"/>
      <c r="I1665" s="176"/>
      <c r="J1665" s="176"/>
      <c r="K1665" s="177"/>
      <c r="L1665" s="178"/>
      <c r="M1665" s="177"/>
      <c r="N1665" s="182"/>
      <c r="O1665" s="182"/>
      <c r="P1665" s="182"/>
      <c r="Q1665" s="192"/>
    </row>
    <row r="1666" spans="4:17" ht="18" customHeight="1" x14ac:dyDescent="0.25">
      <c r="D1666">
        <f t="shared" si="25"/>
        <v>0</v>
      </c>
      <c r="E1666" s="191"/>
      <c r="F1666" s="191"/>
      <c r="G1666" s="176"/>
      <c r="H1666" s="177"/>
      <c r="I1666" s="176"/>
      <c r="J1666" s="176"/>
      <c r="K1666" s="177"/>
      <c r="L1666" s="178"/>
      <c r="M1666" s="177"/>
      <c r="N1666" s="182"/>
      <c r="O1666" s="182"/>
      <c r="P1666" s="182"/>
      <c r="Q1666" s="192"/>
    </row>
    <row r="1667" spans="4:17" ht="18" customHeight="1" x14ac:dyDescent="0.25">
      <c r="D1667">
        <f t="shared" si="25"/>
        <v>0</v>
      </c>
      <c r="E1667" s="191"/>
      <c r="F1667" s="191"/>
      <c r="G1667" s="176"/>
      <c r="H1667" s="177"/>
      <c r="I1667" s="176"/>
      <c r="J1667" s="176"/>
      <c r="K1667" s="177"/>
      <c r="L1667" s="178"/>
      <c r="M1667" s="177"/>
      <c r="N1667" s="182"/>
      <c r="O1667" s="182"/>
      <c r="P1667" s="182"/>
      <c r="Q1667" s="192"/>
    </row>
    <row r="1668" spans="4:17" ht="18" customHeight="1" x14ac:dyDescent="0.25">
      <c r="D1668">
        <f t="shared" si="25"/>
        <v>0</v>
      </c>
      <c r="E1668" s="191"/>
      <c r="F1668" s="191"/>
      <c r="G1668" s="176"/>
      <c r="H1668" s="177"/>
      <c r="I1668" s="176"/>
      <c r="J1668" s="176"/>
      <c r="K1668" s="177"/>
      <c r="L1668" s="178"/>
      <c r="M1668" s="177"/>
      <c r="N1668" s="182"/>
      <c r="O1668" s="182"/>
      <c r="P1668" s="182"/>
      <c r="Q1668" s="192"/>
    </row>
    <row r="1669" spans="4:17" ht="18" customHeight="1" x14ac:dyDescent="0.25">
      <c r="D1669">
        <f t="shared" si="25"/>
        <v>0</v>
      </c>
      <c r="E1669" s="191"/>
      <c r="F1669" s="191"/>
      <c r="G1669" s="176"/>
      <c r="H1669" s="177"/>
      <c r="I1669" s="176"/>
      <c r="J1669" s="176"/>
      <c r="K1669" s="177"/>
      <c r="L1669" s="178"/>
      <c r="M1669" s="177"/>
      <c r="N1669" s="182"/>
      <c r="O1669" s="182"/>
      <c r="P1669" s="182"/>
      <c r="Q1669" s="192"/>
    </row>
    <row r="1670" spans="4:17" ht="18" customHeight="1" x14ac:dyDescent="0.25">
      <c r="D1670">
        <f t="shared" ref="D1670:D1733" si="26">IF(E1670&gt;=1,(IF(LEN(I1670)&gt;=2,(IF(LEN(K1670)&gt;=1,(IF(M1670&gt;=18,1,0)),0)),0)),0)</f>
        <v>0</v>
      </c>
      <c r="E1670" s="191"/>
      <c r="F1670" s="191"/>
      <c r="G1670" s="176"/>
      <c r="H1670" s="177"/>
      <c r="I1670" s="176"/>
      <c r="J1670" s="176"/>
      <c r="K1670" s="177"/>
      <c r="L1670" s="178"/>
      <c r="M1670" s="177"/>
      <c r="N1670" s="182"/>
      <c r="O1670" s="182"/>
      <c r="P1670" s="182"/>
      <c r="Q1670" s="192"/>
    </row>
    <row r="1671" spans="4:17" ht="18" customHeight="1" x14ac:dyDescent="0.25">
      <c r="D1671">
        <f t="shared" si="26"/>
        <v>0</v>
      </c>
      <c r="E1671" s="191"/>
      <c r="F1671" s="191"/>
      <c r="G1671" s="176"/>
      <c r="H1671" s="177"/>
      <c r="I1671" s="176"/>
      <c r="J1671" s="176"/>
      <c r="K1671" s="177"/>
      <c r="L1671" s="178"/>
      <c r="M1671" s="177"/>
      <c r="N1671" s="182"/>
      <c r="O1671" s="182"/>
      <c r="P1671" s="182"/>
      <c r="Q1671" s="192"/>
    </row>
    <row r="1672" spans="4:17" ht="18" customHeight="1" x14ac:dyDescent="0.25">
      <c r="D1672">
        <f t="shared" si="26"/>
        <v>0</v>
      </c>
      <c r="E1672" s="191"/>
      <c r="F1672" s="191"/>
      <c r="G1672" s="176"/>
      <c r="H1672" s="177"/>
      <c r="I1672" s="176"/>
      <c r="J1672" s="176"/>
      <c r="K1672" s="177"/>
      <c r="L1672" s="178"/>
      <c r="M1672" s="177"/>
      <c r="N1672" s="182"/>
      <c r="O1672" s="182"/>
      <c r="P1672" s="182"/>
      <c r="Q1672" s="192"/>
    </row>
    <row r="1673" spans="4:17" ht="18" customHeight="1" x14ac:dyDescent="0.25">
      <c r="D1673">
        <f t="shared" si="26"/>
        <v>0</v>
      </c>
      <c r="E1673" s="191"/>
      <c r="F1673" s="191"/>
      <c r="G1673" s="176"/>
      <c r="H1673" s="177"/>
      <c r="I1673" s="176"/>
      <c r="J1673" s="176"/>
      <c r="K1673" s="177"/>
      <c r="L1673" s="178"/>
      <c r="M1673" s="177"/>
      <c r="N1673" s="182"/>
      <c r="O1673" s="182"/>
      <c r="P1673" s="182"/>
      <c r="Q1673" s="192"/>
    </row>
    <row r="1674" spans="4:17" ht="18" customHeight="1" x14ac:dyDescent="0.25">
      <c r="D1674">
        <f t="shared" si="26"/>
        <v>0</v>
      </c>
      <c r="E1674" s="191"/>
      <c r="F1674" s="191"/>
      <c r="G1674" s="176"/>
      <c r="H1674" s="177"/>
      <c r="I1674" s="176"/>
      <c r="J1674" s="176"/>
      <c r="K1674" s="177"/>
      <c r="L1674" s="178"/>
      <c r="M1674" s="177"/>
      <c r="N1674" s="182"/>
      <c r="O1674" s="182"/>
      <c r="P1674" s="182"/>
      <c r="Q1674" s="192"/>
    </row>
    <row r="1675" spans="4:17" ht="18" customHeight="1" x14ac:dyDescent="0.25">
      <c r="D1675">
        <f t="shared" si="26"/>
        <v>0</v>
      </c>
      <c r="E1675" s="191"/>
      <c r="F1675" s="191"/>
      <c r="G1675" s="176"/>
      <c r="H1675" s="177"/>
      <c r="I1675" s="176"/>
      <c r="J1675" s="176"/>
      <c r="K1675" s="177"/>
      <c r="L1675" s="178"/>
      <c r="M1675" s="177"/>
      <c r="N1675" s="182"/>
      <c r="O1675" s="182"/>
      <c r="P1675" s="182"/>
      <c r="Q1675" s="192"/>
    </row>
    <row r="1676" spans="4:17" ht="18" customHeight="1" x14ac:dyDescent="0.25">
      <c r="D1676">
        <f t="shared" si="26"/>
        <v>0</v>
      </c>
      <c r="E1676" s="191"/>
      <c r="F1676" s="191"/>
      <c r="G1676" s="176"/>
      <c r="H1676" s="177"/>
      <c r="I1676" s="176"/>
      <c r="J1676" s="176"/>
      <c r="K1676" s="177"/>
      <c r="L1676" s="178"/>
      <c r="M1676" s="177"/>
      <c r="N1676" s="182"/>
      <c r="O1676" s="182"/>
      <c r="P1676" s="182"/>
      <c r="Q1676" s="192"/>
    </row>
    <row r="1677" spans="4:17" ht="18" customHeight="1" x14ac:dyDescent="0.25">
      <c r="D1677">
        <f t="shared" si="26"/>
        <v>0</v>
      </c>
      <c r="E1677" s="191"/>
      <c r="F1677" s="191"/>
      <c r="G1677" s="176"/>
      <c r="H1677" s="177"/>
      <c r="I1677" s="176"/>
      <c r="J1677" s="176"/>
      <c r="K1677" s="177"/>
      <c r="L1677" s="178"/>
      <c r="M1677" s="177"/>
      <c r="N1677" s="182"/>
      <c r="O1677" s="182"/>
      <c r="P1677" s="182"/>
      <c r="Q1677" s="192"/>
    </row>
    <row r="1678" spans="4:17" ht="18" customHeight="1" x14ac:dyDescent="0.25">
      <c r="D1678">
        <f t="shared" si="26"/>
        <v>0</v>
      </c>
      <c r="E1678" s="191"/>
      <c r="F1678" s="191"/>
      <c r="G1678" s="176"/>
      <c r="H1678" s="177"/>
      <c r="I1678" s="176"/>
      <c r="J1678" s="176"/>
      <c r="K1678" s="177"/>
      <c r="L1678" s="178"/>
      <c r="M1678" s="177"/>
      <c r="N1678" s="182"/>
      <c r="O1678" s="182"/>
      <c r="P1678" s="182"/>
      <c r="Q1678" s="192"/>
    </row>
    <row r="1679" spans="4:17" ht="18" customHeight="1" x14ac:dyDescent="0.25">
      <c r="D1679">
        <f t="shared" si="26"/>
        <v>0</v>
      </c>
      <c r="E1679" s="191"/>
      <c r="F1679" s="191"/>
      <c r="G1679" s="176"/>
      <c r="H1679" s="177"/>
      <c r="I1679" s="176"/>
      <c r="J1679" s="176"/>
      <c r="K1679" s="177"/>
      <c r="L1679" s="178"/>
      <c r="M1679" s="177"/>
      <c r="N1679" s="182"/>
      <c r="O1679" s="182"/>
      <c r="P1679" s="182"/>
      <c r="Q1679" s="192"/>
    </row>
    <row r="1680" spans="4:17" ht="18" customHeight="1" x14ac:dyDescent="0.25">
      <c r="D1680">
        <f t="shared" si="26"/>
        <v>0</v>
      </c>
      <c r="E1680" s="191"/>
      <c r="F1680" s="191"/>
      <c r="G1680" s="176"/>
      <c r="H1680" s="177"/>
      <c r="I1680" s="176"/>
      <c r="J1680" s="176"/>
      <c r="K1680" s="177"/>
      <c r="L1680" s="178"/>
      <c r="M1680" s="177"/>
      <c r="N1680" s="182"/>
      <c r="O1680" s="182"/>
      <c r="P1680" s="182"/>
      <c r="Q1680" s="192"/>
    </row>
    <row r="1681" spans="4:17" ht="18" customHeight="1" x14ac:dyDescent="0.25">
      <c r="D1681">
        <f t="shared" si="26"/>
        <v>0</v>
      </c>
      <c r="E1681" s="191"/>
      <c r="F1681" s="191"/>
      <c r="G1681" s="176"/>
      <c r="H1681" s="177"/>
      <c r="I1681" s="176"/>
      <c r="J1681" s="176"/>
      <c r="K1681" s="177"/>
      <c r="L1681" s="178"/>
      <c r="M1681" s="177"/>
      <c r="N1681" s="182"/>
      <c r="O1681" s="182"/>
      <c r="P1681" s="182"/>
      <c r="Q1681" s="192"/>
    </row>
    <row r="1682" spans="4:17" ht="18" customHeight="1" x14ac:dyDescent="0.25">
      <c r="D1682">
        <f t="shared" si="26"/>
        <v>0</v>
      </c>
      <c r="E1682" s="191"/>
      <c r="F1682" s="191"/>
      <c r="G1682" s="176"/>
      <c r="H1682" s="177"/>
      <c r="I1682" s="176"/>
      <c r="J1682" s="176"/>
      <c r="K1682" s="177"/>
      <c r="L1682" s="178"/>
      <c r="M1682" s="177"/>
      <c r="N1682" s="182"/>
      <c r="O1682" s="182"/>
      <c r="P1682" s="182"/>
      <c r="Q1682" s="192"/>
    </row>
    <row r="1683" spans="4:17" ht="18" customHeight="1" x14ac:dyDescent="0.25">
      <c r="D1683">
        <f t="shared" si="26"/>
        <v>0</v>
      </c>
      <c r="E1683" s="191"/>
      <c r="F1683" s="191"/>
      <c r="G1683" s="176"/>
      <c r="H1683" s="177"/>
      <c r="I1683" s="176"/>
      <c r="J1683" s="176"/>
      <c r="K1683" s="177"/>
      <c r="L1683" s="178"/>
      <c r="M1683" s="177"/>
      <c r="N1683" s="182"/>
      <c r="O1683" s="182"/>
      <c r="P1683" s="182"/>
      <c r="Q1683" s="192"/>
    </row>
    <row r="1684" spans="4:17" ht="18" customHeight="1" x14ac:dyDescent="0.25">
      <c r="D1684">
        <f t="shared" si="26"/>
        <v>0</v>
      </c>
      <c r="E1684" s="191"/>
      <c r="F1684" s="191"/>
      <c r="G1684" s="176"/>
      <c r="H1684" s="177"/>
      <c r="I1684" s="176"/>
      <c r="J1684" s="176"/>
      <c r="K1684" s="177"/>
      <c r="L1684" s="178"/>
      <c r="M1684" s="177"/>
      <c r="N1684" s="182"/>
      <c r="O1684" s="182"/>
      <c r="P1684" s="182"/>
      <c r="Q1684" s="192"/>
    </row>
    <row r="1685" spans="4:17" ht="18" customHeight="1" x14ac:dyDescent="0.25">
      <c r="D1685">
        <f t="shared" si="26"/>
        <v>0</v>
      </c>
      <c r="E1685" s="191"/>
      <c r="F1685" s="191"/>
      <c r="G1685" s="176"/>
      <c r="H1685" s="177"/>
      <c r="I1685" s="176"/>
      <c r="J1685" s="176"/>
      <c r="K1685" s="177"/>
      <c r="L1685" s="178"/>
      <c r="M1685" s="177"/>
      <c r="N1685" s="182"/>
      <c r="O1685" s="182"/>
      <c r="P1685" s="182"/>
      <c r="Q1685" s="192"/>
    </row>
    <row r="1686" spans="4:17" ht="18" customHeight="1" x14ac:dyDescent="0.25">
      <c r="D1686">
        <f t="shared" si="26"/>
        <v>0</v>
      </c>
      <c r="E1686" s="191"/>
      <c r="F1686" s="191"/>
      <c r="G1686" s="176"/>
      <c r="H1686" s="177"/>
      <c r="I1686" s="176"/>
      <c r="J1686" s="176"/>
      <c r="K1686" s="177"/>
      <c r="L1686" s="178"/>
      <c r="M1686" s="177"/>
      <c r="N1686" s="182"/>
      <c r="O1686" s="182"/>
      <c r="P1686" s="182"/>
      <c r="Q1686" s="192"/>
    </row>
    <row r="1687" spans="4:17" ht="18" customHeight="1" x14ac:dyDescent="0.25">
      <c r="D1687">
        <f t="shared" si="26"/>
        <v>0</v>
      </c>
      <c r="E1687" s="191"/>
      <c r="F1687" s="191"/>
      <c r="G1687" s="176"/>
      <c r="H1687" s="177"/>
      <c r="I1687" s="176"/>
      <c r="J1687" s="176"/>
      <c r="K1687" s="177"/>
      <c r="L1687" s="178"/>
      <c r="M1687" s="177"/>
      <c r="N1687" s="182"/>
      <c r="O1687" s="182"/>
      <c r="P1687" s="182"/>
      <c r="Q1687" s="192"/>
    </row>
    <row r="1688" spans="4:17" ht="18" customHeight="1" x14ac:dyDescent="0.25">
      <c r="D1688">
        <f t="shared" si="26"/>
        <v>0</v>
      </c>
      <c r="E1688" s="191"/>
      <c r="F1688" s="191"/>
      <c r="G1688" s="176"/>
      <c r="H1688" s="177"/>
      <c r="I1688" s="176"/>
      <c r="J1688" s="176"/>
      <c r="K1688" s="177"/>
      <c r="L1688" s="178"/>
      <c r="M1688" s="177"/>
      <c r="N1688" s="182"/>
      <c r="O1688" s="182"/>
      <c r="P1688" s="182"/>
      <c r="Q1688" s="192"/>
    </row>
    <row r="1689" spans="4:17" ht="18" customHeight="1" x14ac:dyDescent="0.25">
      <c r="D1689">
        <f t="shared" si="26"/>
        <v>0</v>
      </c>
      <c r="E1689" s="191"/>
      <c r="F1689" s="191"/>
      <c r="G1689" s="176"/>
      <c r="H1689" s="177"/>
      <c r="I1689" s="176"/>
      <c r="J1689" s="176"/>
      <c r="K1689" s="177"/>
      <c r="L1689" s="178"/>
      <c r="M1689" s="177"/>
      <c r="N1689" s="182"/>
      <c r="O1689" s="182"/>
      <c r="P1689" s="182"/>
      <c r="Q1689" s="192"/>
    </row>
    <row r="1690" spans="4:17" ht="18" customHeight="1" x14ac:dyDescent="0.25">
      <c r="D1690">
        <f t="shared" si="26"/>
        <v>0</v>
      </c>
      <c r="E1690" s="191"/>
      <c r="F1690" s="191"/>
      <c r="G1690" s="176"/>
      <c r="H1690" s="177"/>
      <c r="I1690" s="176"/>
      <c r="J1690" s="176"/>
      <c r="K1690" s="177"/>
      <c r="L1690" s="178"/>
      <c r="M1690" s="177"/>
      <c r="N1690" s="182"/>
      <c r="O1690" s="182"/>
      <c r="P1690" s="182"/>
      <c r="Q1690" s="192"/>
    </row>
    <row r="1691" spans="4:17" ht="18" customHeight="1" x14ac:dyDescent="0.25">
      <c r="D1691">
        <f t="shared" si="26"/>
        <v>0</v>
      </c>
      <c r="E1691" s="191"/>
      <c r="F1691" s="191"/>
      <c r="G1691" s="176"/>
      <c r="H1691" s="177"/>
      <c r="I1691" s="176"/>
      <c r="J1691" s="176"/>
      <c r="K1691" s="177"/>
      <c r="L1691" s="178"/>
      <c r="M1691" s="177"/>
      <c r="N1691" s="182"/>
      <c r="O1691" s="182"/>
      <c r="P1691" s="182"/>
      <c r="Q1691" s="192"/>
    </row>
    <row r="1692" spans="4:17" ht="18" customHeight="1" x14ac:dyDescent="0.25">
      <c r="D1692">
        <f t="shared" si="26"/>
        <v>0</v>
      </c>
      <c r="E1692" s="191"/>
      <c r="F1692" s="191"/>
      <c r="G1692" s="176"/>
      <c r="H1692" s="177"/>
      <c r="I1692" s="176"/>
      <c r="J1692" s="176"/>
      <c r="K1692" s="177"/>
      <c r="L1692" s="178"/>
      <c r="M1692" s="177"/>
      <c r="N1692" s="182"/>
      <c r="O1692" s="182"/>
      <c r="P1692" s="182"/>
      <c r="Q1692" s="192"/>
    </row>
    <row r="1693" spans="4:17" ht="18" customHeight="1" x14ac:dyDescent="0.25">
      <c r="D1693">
        <f t="shared" si="26"/>
        <v>0</v>
      </c>
      <c r="E1693" s="191"/>
      <c r="F1693" s="191"/>
      <c r="G1693" s="176"/>
      <c r="H1693" s="177"/>
      <c r="I1693" s="176"/>
      <c r="J1693" s="176"/>
      <c r="K1693" s="177"/>
      <c r="L1693" s="178"/>
      <c r="M1693" s="177"/>
      <c r="N1693" s="182"/>
      <c r="O1693" s="182"/>
      <c r="P1693" s="182"/>
      <c r="Q1693" s="192"/>
    </row>
    <row r="1694" spans="4:17" ht="18" customHeight="1" x14ac:dyDescent="0.25">
      <c r="D1694">
        <f t="shared" si="26"/>
        <v>0</v>
      </c>
      <c r="E1694" s="191"/>
      <c r="F1694" s="191"/>
      <c r="G1694" s="176"/>
      <c r="H1694" s="177"/>
      <c r="I1694" s="176"/>
      <c r="J1694" s="176"/>
      <c r="K1694" s="177"/>
      <c r="L1694" s="178"/>
      <c r="M1694" s="177"/>
      <c r="N1694" s="182"/>
      <c r="O1694" s="182"/>
      <c r="P1694" s="182"/>
      <c r="Q1694" s="192"/>
    </row>
    <row r="1695" spans="4:17" ht="18" customHeight="1" x14ac:dyDescent="0.25">
      <c r="D1695">
        <f t="shared" si="26"/>
        <v>0</v>
      </c>
      <c r="E1695" s="191"/>
      <c r="F1695" s="191"/>
      <c r="G1695" s="176"/>
      <c r="H1695" s="177"/>
      <c r="I1695" s="176"/>
      <c r="J1695" s="176"/>
      <c r="K1695" s="177"/>
      <c r="L1695" s="178"/>
      <c r="M1695" s="177"/>
      <c r="N1695" s="182"/>
      <c r="O1695" s="182"/>
      <c r="P1695" s="182"/>
      <c r="Q1695" s="192"/>
    </row>
    <row r="1696" spans="4:17" ht="18" customHeight="1" x14ac:dyDescent="0.25">
      <c r="D1696">
        <f t="shared" si="26"/>
        <v>0</v>
      </c>
      <c r="E1696" s="191"/>
      <c r="F1696" s="191"/>
      <c r="G1696" s="176"/>
      <c r="H1696" s="177"/>
      <c r="I1696" s="176"/>
      <c r="J1696" s="176"/>
      <c r="K1696" s="177"/>
      <c r="L1696" s="178"/>
      <c r="M1696" s="177"/>
      <c r="N1696" s="182"/>
      <c r="O1696" s="182"/>
      <c r="P1696" s="182"/>
      <c r="Q1696" s="192"/>
    </row>
    <row r="1697" spans="4:17" ht="18" customHeight="1" x14ac:dyDescent="0.25">
      <c r="D1697">
        <f t="shared" si="26"/>
        <v>0</v>
      </c>
      <c r="E1697" s="191"/>
      <c r="F1697" s="191"/>
      <c r="G1697" s="176"/>
      <c r="H1697" s="177"/>
      <c r="I1697" s="176"/>
      <c r="J1697" s="176"/>
      <c r="K1697" s="177"/>
      <c r="L1697" s="178"/>
      <c r="M1697" s="177"/>
      <c r="N1697" s="182"/>
      <c r="O1697" s="182"/>
      <c r="P1697" s="182"/>
      <c r="Q1697" s="192"/>
    </row>
    <row r="1698" spans="4:17" ht="18" customHeight="1" x14ac:dyDescent="0.25">
      <c r="D1698">
        <f t="shared" si="26"/>
        <v>0</v>
      </c>
      <c r="E1698" s="191"/>
      <c r="F1698" s="191"/>
      <c r="G1698" s="176"/>
      <c r="H1698" s="177"/>
      <c r="I1698" s="176"/>
      <c r="J1698" s="176"/>
      <c r="K1698" s="177"/>
      <c r="L1698" s="178"/>
      <c r="M1698" s="177"/>
      <c r="N1698" s="182"/>
      <c r="O1698" s="182"/>
      <c r="P1698" s="182"/>
      <c r="Q1698" s="192"/>
    </row>
    <row r="1699" spans="4:17" ht="18" customHeight="1" x14ac:dyDescent="0.25">
      <c r="D1699">
        <f t="shared" si="26"/>
        <v>0</v>
      </c>
      <c r="E1699" s="191"/>
      <c r="F1699" s="191"/>
      <c r="G1699" s="176"/>
      <c r="H1699" s="177"/>
      <c r="I1699" s="176"/>
      <c r="J1699" s="176"/>
      <c r="K1699" s="177"/>
      <c r="L1699" s="178"/>
      <c r="M1699" s="177"/>
      <c r="N1699" s="182"/>
      <c r="O1699" s="182"/>
      <c r="P1699" s="182"/>
      <c r="Q1699" s="192"/>
    </row>
    <row r="1700" spans="4:17" ht="18" customHeight="1" x14ac:dyDescent="0.25">
      <c r="D1700">
        <f t="shared" si="26"/>
        <v>0</v>
      </c>
      <c r="E1700" s="191"/>
      <c r="F1700" s="191"/>
      <c r="G1700" s="176"/>
      <c r="H1700" s="177"/>
      <c r="I1700" s="176"/>
      <c r="J1700" s="176"/>
      <c r="K1700" s="177"/>
      <c r="L1700" s="178"/>
      <c r="M1700" s="177"/>
      <c r="N1700" s="182"/>
      <c r="O1700" s="182"/>
      <c r="P1700" s="182"/>
      <c r="Q1700" s="192"/>
    </row>
    <row r="1701" spans="4:17" ht="18" customHeight="1" x14ac:dyDescent="0.25">
      <c r="D1701">
        <f t="shared" si="26"/>
        <v>0</v>
      </c>
      <c r="E1701" s="191"/>
      <c r="F1701" s="191"/>
      <c r="G1701" s="176"/>
      <c r="H1701" s="177"/>
      <c r="I1701" s="176"/>
      <c r="J1701" s="176"/>
      <c r="K1701" s="177"/>
      <c r="L1701" s="178"/>
      <c r="M1701" s="177"/>
      <c r="N1701" s="182"/>
      <c r="O1701" s="182"/>
      <c r="P1701" s="182"/>
      <c r="Q1701" s="192"/>
    </row>
    <row r="1702" spans="4:17" ht="18" customHeight="1" x14ac:dyDescent="0.25">
      <c r="D1702">
        <f t="shared" si="26"/>
        <v>0</v>
      </c>
      <c r="E1702" s="191"/>
      <c r="F1702" s="191"/>
      <c r="G1702" s="176"/>
      <c r="H1702" s="177"/>
      <c r="I1702" s="176"/>
      <c r="J1702" s="176"/>
      <c r="K1702" s="177"/>
      <c r="L1702" s="178"/>
      <c r="M1702" s="177"/>
      <c r="N1702" s="182"/>
      <c r="O1702" s="182"/>
      <c r="P1702" s="182"/>
      <c r="Q1702" s="192"/>
    </row>
    <row r="1703" spans="4:17" ht="18" customHeight="1" x14ac:dyDescent="0.25">
      <c r="D1703">
        <f t="shared" si="26"/>
        <v>0</v>
      </c>
      <c r="E1703" s="191"/>
      <c r="F1703" s="191"/>
      <c r="G1703" s="176"/>
      <c r="H1703" s="177"/>
      <c r="I1703" s="176"/>
      <c r="J1703" s="176"/>
      <c r="K1703" s="177"/>
      <c r="L1703" s="178"/>
      <c r="M1703" s="177"/>
      <c r="N1703" s="182"/>
      <c r="O1703" s="182"/>
      <c r="P1703" s="182"/>
      <c r="Q1703" s="192"/>
    </row>
    <row r="1704" spans="4:17" ht="18" customHeight="1" x14ac:dyDescent="0.25">
      <c r="D1704">
        <f t="shared" si="26"/>
        <v>0</v>
      </c>
      <c r="E1704" s="191"/>
      <c r="F1704" s="191"/>
      <c r="G1704" s="176"/>
      <c r="H1704" s="177"/>
      <c r="I1704" s="176"/>
      <c r="J1704" s="176"/>
      <c r="K1704" s="177"/>
      <c r="L1704" s="178"/>
      <c r="M1704" s="177"/>
      <c r="N1704" s="182"/>
      <c r="O1704" s="182"/>
      <c r="P1704" s="182"/>
      <c r="Q1704" s="192"/>
    </row>
    <row r="1705" spans="4:17" ht="18" customHeight="1" x14ac:dyDescent="0.25">
      <c r="D1705">
        <f t="shared" si="26"/>
        <v>0</v>
      </c>
      <c r="E1705" s="191"/>
      <c r="F1705" s="191"/>
      <c r="G1705" s="176"/>
      <c r="H1705" s="177"/>
      <c r="I1705" s="176"/>
      <c r="J1705" s="176"/>
      <c r="K1705" s="177"/>
      <c r="L1705" s="178"/>
      <c r="M1705" s="177"/>
      <c r="N1705" s="182"/>
      <c r="O1705" s="182"/>
      <c r="P1705" s="182"/>
      <c r="Q1705" s="192"/>
    </row>
    <row r="1706" spans="4:17" ht="18" customHeight="1" x14ac:dyDescent="0.25">
      <c r="D1706">
        <f t="shared" si="26"/>
        <v>0</v>
      </c>
      <c r="E1706" s="191"/>
      <c r="F1706" s="191"/>
      <c r="G1706" s="176"/>
      <c r="H1706" s="177"/>
      <c r="I1706" s="176"/>
      <c r="J1706" s="176"/>
      <c r="K1706" s="177"/>
      <c r="L1706" s="178"/>
      <c r="M1706" s="177"/>
      <c r="N1706" s="182"/>
      <c r="O1706" s="182"/>
      <c r="P1706" s="182"/>
      <c r="Q1706" s="192"/>
    </row>
    <row r="1707" spans="4:17" ht="18" customHeight="1" x14ac:dyDescent="0.25">
      <c r="D1707">
        <f t="shared" si="26"/>
        <v>0</v>
      </c>
      <c r="E1707" s="191"/>
      <c r="F1707" s="191"/>
      <c r="G1707" s="176"/>
      <c r="H1707" s="177"/>
      <c r="I1707" s="176"/>
      <c r="J1707" s="176"/>
      <c r="K1707" s="177"/>
      <c r="L1707" s="178"/>
      <c r="M1707" s="177"/>
      <c r="N1707" s="182"/>
      <c r="O1707" s="182"/>
      <c r="P1707" s="182"/>
      <c r="Q1707" s="192"/>
    </row>
    <row r="1708" spans="4:17" ht="18" customHeight="1" x14ac:dyDescent="0.25">
      <c r="D1708">
        <f t="shared" si="26"/>
        <v>0</v>
      </c>
      <c r="E1708" s="191"/>
      <c r="F1708" s="191"/>
      <c r="G1708" s="176"/>
      <c r="H1708" s="177"/>
      <c r="I1708" s="176"/>
      <c r="J1708" s="176"/>
      <c r="K1708" s="177"/>
      <c r="L1708" s="178"/>
      <c r="M1708" s="177"/>
      <c r="N1708" s="182"/>
      <c r="O1708" s="182"/>
      <c r="P1708" s="182"/>
      <c r="Q1708" s="192"/>
    </row>
    <row r="1709" spans="4:17" ht="18" customHeight="1" x14ac:dyDescent="0.25">
      <c r="D1709">
        <f t="shared" si="26"/>
        <v>0</v>
      </c>
      <c r="E1709" s="191"/>
      <c r="F1709" s="191"/>
      <c r="G1709" s="176"/>
      <c r="H1709" s="177"/>
      <c r="I1709" s="176"/>
      <c r="J1709" s="176"/>
      <c r="K1709" s="177"/>
      <c r="L1709" s="178"/>
      <c r="M1709" s="177"/>
      <c r="N1709" s="182"/>
      <c r="O1709" s="182"/>
      <c r="P1709" s="182"/>
      <c r="Q1709" s="192"/>
    </row>
    <row r="1710" spans="4:17" ht="18" customHeight="1" x14ac:dyDescent="0.25">
      <c r="D1710">
        <f t="shared" si="26"/>
        <v>0</v>
      </c>
      <c r="E1710" s="191"/>
      <c r="F1710" s="191"/>
      <c r="G1710" s="176"/>
      <c r="H1710" s="177"/>
      <c r="I1710" s="176"/>
      <c r="J1710" s="176"/>
      <c r="K1710" s="177"/>
      <c r="L1710" s="178"/>
      <c r="M1710" s="177"/>
      <c r="N1710" s="182"/>
      <c r="O1710" s="182"/>
      <c r="P1710" s="182"/>
      <c r="Q1710" s="192"/>
    </row>
    <row r="1711" spans="4:17" ht="18" customHeight="1" x14ac:dyDescent="0.25">
      <c r="D1711">
        <f t="shared" si="26"/>
        <v>0</v>
      </c>
      <c r="E1711" s="191"/>
      <c r="F1711" s="191"/>
      <c r="G1711" s="176"/>
      <c r="H1711" s="177"/>
      <c r="I1711" s="176"/>
      <c r="J1711" s="176"/>
      <c r="K1711" s="177"/>
      <c r="L1711" s="178"/>
      <c r="M1711" s="177"/>
      <c r="N1711" s="182"/>
      <c r="O1711" s="182"/>
      <c r="P1711" s="182"/>
      <c r="Q1711" s="192"/>
    </row>
    <row r="1712" spans="4:17" ht="18" customHeight="1" x14ac:dyDescent="0.25">
      <c r="D1712">
        <f t="shared" si="26"/>
        <v>0</v>
      </c>
      <c r="E1712" s="191"/>
      <c r="F1712" s="191"/>
      <c r="G1712" s="176"/>
      <c r="H1712" s="177"/>
      <c r="I1712" s="176"/>
      <c r="J1712" s="176"/>
      <c r="K1712" s="177"/>
      <c r="L1712" s="178"/>
      <c r="M1712" s="177"/>
      <c r="N1712" s="182"/>
      <c r="O1712" s="182"/>
      <c r="P1712" s="182"/>
      <c r="Q1712" s="192"/>
    </row>
    <row r="1713" spans="4:17" ht="18" customHeight="1" x14ac:dyDescent="0.25">
      <c r="D1713">
        <f t="shared" si="26"/>
        <v>0</v>
      </c>
      <c r="E1713" s="191"/>
      <c r="F1713" s="191"/>
      <c r="G1713" s="176"/>
      <c r="H1713" s="177"/>
      <c r="I1713" s="176"/>
      <c r="J1713" s="176"/>
      <c r="K1713" s="177"/>
      <c r="L1713" s="178"/>
      <c r="M1713" s="177"/>
      <c r="N1713" s="182"/>
      <c r="O1713" s="182"/>
      <c r="P1713" s="182"/>
      <c r="Q1713" s="192"/>
    </row>
    <row r="1714" spans="4:17" ht="18" customHeight="1" x14ac:dyDescent="0.25">
      <c r="D1714">
        <f t="shared" si="26"/>
        <v>0</v>
      </c>
      <c r="E1714" s="191"/>
      <c r="F1714" s="191"/>
      <c r="G1714" s="176"/>
      <c r="H1714" s="177"/>
      <c r="I1714" s="176"/>
      <c r="J1714" s="176"/>
      <c r="K1714" s="177"/>
      <c r="L1714" s="178"/>
      <c r="M1714" s="177"/>
      <c r="N1714" s="182"/>
      <c r="O1714" s="182"/>
      <c r="P1714" s="182"/>
      <c r="Q1714" s="192"/>
    </row>
    <row r="1715" spans="4:17" ht="18" customHeight="1" x14ac:dyDescent="0.25">
      <c r="D1715">
        <f t="shared" si="26"/>
        <v>0</v>
      </c>
      <c r="E1715" s="191"/>
      <c r="F1715" s="191"/>
      <c r="G1715" s="176"/>
      <c r="H1715" s="177"/>
      <c r="I1715" s="176"/>
      <c r="J1715" s="176"/>
      <c r="K1715" s="177"/>
      <c r="L1715" s="178"/>
      <c r="M1715" s="177"/>
      <c r="N1715" s="182"/>
      <c r="O1715" s="182"/>
      <c r="P1715" s="182"/>
      <c r="Q1715" s="192"/>
    </row>
    <row r="1716" spans="4:17" ht="18" customHeight="1" x14ac:dyDescent="0.25">
      <c r="D1716">
        <f t="shared" si="26"/>
        <v>0</v>
      </c>
      <c r="E1716" s="191"/>
      <c r="F1716" s="191"/>
      <c r="G1716" s="176"/>
      <c r="H1716" s="177"/>
      <c r="I1716" s="176"/>
      <c r="J1716" s="176"/>
      <c r="K1716" s="177"/>
      <c r="L1716" s="178"/>
      <c r="M1716" s="177"/>
      <c r="N1716" s="182"/>
      <c r="O1716" s="182"/>
      <c r="P1716" s="182"/>
      <c r="Q1716" s="192"/>
    </row>
    <row r="1717" spans="4:17" ht="18" customHeight="1" x14ac:dyDescent="0.25">
      <c r="D1717">
        <f t="shared" si="26"/>
        <v>0</v>
      </c>
      <c r="E1717" s="191"/>
      <c r="F1717" s="191"/>
      <c r="G1717" s="176"/>
      <c r="H1717" s="177"/>
      <c r="I1717" s="176"/>
      <c r="J1717" s="176"/>
      <c r="K1717" s="177"/>
      <c r="L1717" s="178"/>
      <c r="M1717" s="177"/>
      <c r="N1717" s="182"/>
      <c r="O1717" s="182"/>
      <c r="P1717" s="182"/>
      <c r="Q1717" s="192"/>
    </row>
    <row r="1718" spans="4:17" ht="18" customHeight="1" x14ac:dyDescent="0.25">
      <c r="D1718">
        <f t="shared" si="26"/>
        <v>0</v>
      </c>
      <c r="E1718" s="191"/>
      <c r="F1718" s="191"/>
      <c r="G1718" s="176"/>
      <c r="H1718" s="177"/>
      <c r="I1718" s="176"/>
      <c r="J1718" s="176"/>
      <c r="K1718" s="177"/>
      <c r="L1718" s="178"/>
      <c r="M1718" s="177"/>
      <c r="N1718" s="182"/>
      <c r="O1718" s="182"/>
      <c r="P1718" s="182"/>
      <c r="Q1718" s="192"/>
    </row>
    <row r="1719" spans="4:17" ht="18" customHeight="1" x14ac:dyDescent="0.25">
      <c r="D1719">
        <f t="shared" si="26"/>
        <v>0</v>
      </c>
      <c r="E1719" s="191"/>
      <c r="F1719" s="191"/>
      <c r="G1719" s="176"/>
      <c r="H1719" s="177"/>
      <c r="I1719" s="176"/>
      <c r="J1719" s="176"/>
      <c r="K1719" s="177"/>
      <c r="L1719" s="178"/>
      <c r="M1719" s="177"/>
      <c r="N1719" s="182"/>
      <c r="O1719" s="182"/>
      <c r="P1719" s="182"/>
      <c r="Q1719" s="192"/>
    </row>
    <row r="1720" spans="4:17" ht="18" customHeight="1" x14ac:dyDescent="0.25">
      <c r="D1720">
        <f t="shared" si="26"/>
        <v>0</v>
      </c>
      <c r="E1720" s="191"/>
      <c r="F1720" s="191"/>
      <c r="G1720" s="176"/>
      <c r="H1720" s="177"/>
      <c r="I1720" s="176"/>
      <c r="J1720" s="176"/>
      <c r="K1720" s="177"/>
      <c r="L1720" s="178"/>
      <c r="M1720" s="177"/>
      <c r="N1720" s="182"/>
      <c r="O1720" s="182"/>
      <c r="P1720" s="182"/>
      <c r="Q1720" s="192"/>
    </row>
    <row r="1721" spans="4:17" ht="18" customHeight="1" x14ac:dyDescent="0.25">
      <c r="D1721">
        <f t="shared" si="26"/>
        <v>0</v>
      </c>
      <c r="E1721" s="191"/>
      <c r="F1721" s="191"/>
      <c r="G1721" s="176"/>
      <c r="H1721" s="177"/>
      <c r="I1721" s="176"/>
      <c r="J1721" s="176"/>
      <c r="K1721" s="177"/>
      <c r="L1721" s="178"/>
      <c r="M1721" s="177"/>
      <c r="N1721" s="182"/>
      <c r="O1721" s="182"/>
      <c r="P1721" s="182"/>
      <c r="Q1721" s="192"/>
    </row>
    <row r="1722" spans="4:17" ht="18" customHeight="1" x14ac:dyDescent="0.25">
      <c r="D1722">
        <f t="shared" si="26"/>
        <v>0</v>
      </c>
      <c r="E1722" s="191"/>
      <c r="F1722" s="191"/>
      <c r="G1722" s="176"/>
      <c r="H1722" s="177"/>
      <c r="I1722" s="176"/>
      <c r="J1722" s="176"/>
      <c r="K1722" s="177"/>
      <c r="L1722" s="178"/>
      <c r="M1722" s="177"/>
      <c r="N1722" s="182"/>
      <c r="O1722" s="182"/>
      <c r="P1722" s="182"/>
      <c r="Q1722" s="192"/>
    </row>
    <row r="1723" spans="4:17" ht="18" customHeight="1" x14ac:dyDescent="0.25">
      <c r="D1723">
        <f t="shared" si="26"/>
        <v>0</v>
      </c>
      <c r="E1723" s="191"/>
      <c r="F1723" s="191"/>
      <c r="G1723" s="176"/>
      <c r="H1723" s="177"/>
      <c r="I1723" s="176"/>
      <c r="J1723" s="176"/>
      <c r="K1723" s="177"/>
      <c r="L1723" s="178"/>
      <c r="M1723" s="177"/>
      <c r="N1723" s="182"/>
      <c r="O1723" s="182"/>
      <c r="P1723" s="182"/>
      <c r="Q1723" s="192"/>
    </row>
    <row r="1724" spans="4:17" ht="18" customHeight="1" x14ac:dyDescent="0.25">
      <c r="D1724">
        <f t="shared" si="26"/>
        <v>0</v>
      </c>
      <c r="E1724" s="191"/>
      <c r="F1724" s="191"/>
      <c r="G1724" s="176"/>
      <c r="H1724" s="177"/>
      <c r="I1724" s="176"/>
      <c r="J1724" s="176"/>
      <c r="K1724" s="177"/>
      <c r="L1724" s="178"/>
      <c r="M1724" s="177"/>
      <c r="N1724" s="182"/>
      <c r="O1724" s="182"/>
      <c r="P1724" s="182"/>
      <c r="Q1724" s="192"/>
    </row>
    <row r="1725" spans="4:17" ht="18" customHeight="1" x14ac:dyDescent="0.25">
      <c r="D1725">
        <f t="shared" si="26"/>
        <v>0</v>
      </c>
      <c r="E1725" s="191"/>
      <c r="F1725" s="191"/>
      <c r="G1725" s="176"/>
      <c r="H1725" s="177"/>
      <c r="I1725" s="176"/>
      <c r="J1725" s="176"/>
      <c r="K1725" s="177"/>
      <c r="L1725" s="178"/>
      <c r="M1725" s="177"/>
      <c r="N1725" s="182"/>
      <c r="O1725" s="182"/>
      <c r="P1725" s="182"/>
      <c r="Q1725" s="192"/>
    </row>
    <row r="1726" spans="4:17" ht="18" customHeight="1" x14ac:dyDescent="0.25">
      <c r="D1726">
        <f t="shared" si="26"/>
        <v>0</v>
      </c>
      <c r="E1726" s="191"/>
      <c r="F1726" s="191"/>
      <c r="G1726" s="176"/>
      <c r="H1726" s="177"/>
      <c r="I1726" s="176"/>
      <c r="J1726" s="176"/>
      <c r="K1726" s="177"/>
      <c r="L1726" s="178"/>
      <c r="M1726" s="177"/>
      <c r="N1726" s="182"/>
      <c r="O1726" s="182"/>
      <c r="P1726" s="182"/>
      <c r="Q1726" s="192"/>
    </row>
    <row r="1727" spans="4:17" ht="18" customHeight="1" x14ac:dyDescent="0.25">
      <c r="D1727">
        <f t="shared" si="26"/>
        <v>0</v>
      </c>
      <c r="E1727" s="191"/>
      <c r="F1727" s="191"/>
      <c r="G1727" s="176"/>
      <c r="H1727" s="177"/>
      <c r="I1727" s="176"/>
      <c r="J1727" s="176"/>
      <c r="K1727" s="177"/>
      <c r="L1727" s="178"/>
      <c r="M1727" s="177"/>
      <c r="N1727" s="182"/>
      <c r="O1727" s="182"/>
      <c r="P1727" s="182"/>
      <c r="Q1727" s="192"/>
    </row>
    <row r="1728" spans="4:17" ht="18" customHeight="1" x14ac:dyDescent="0.25">
      <c r="D1728">
        <f t="shared" si="26"/>
        <v>0</v>
      </c>
      <c r="E1728" s="191"/>
      <c r="F1728" s="191"/>
      <c r="G1728" s="176"/>
      <c r="H1728" s="177"/>
      <c r="I1728" s="176"/>
      <c r="J1728" s="176"/>
      <c r="K1728" s="177"/>
      <c r="L1728" s="178"/>
      <c r="M1728" s="177"/>
      <c r="N1728" s="182"/>
      <c r="O1728" s="182"/>
      <c r="P1728" s="182"/>
      <c r="Q1728" s="192"/>
    </row>
    <row r="1729" spans="4:17" ht="18" customHeight="1" x14ac:dyDescent="0.25">
      <c r="D1729">
        <f t="shared" si="26"/>
        <v>0</v>
      </c>
      <c r="E1729" s="191"/>
      <c r="F1729" s="191"/>
      <c r="G1729" s="176"/>
      <c r="H1729" s="177"/>
      <c r="I1729" s="176"/>
      <c r="J1729" s="176"/>
      <c r="K1729" s="177"/>
      <c r="L1729" s="178"/>
      <c r="M1729" s="177"/>
      <c r="N1729" s="182"/>
      <c r="O1729" s="182"/>
      <c r="P1729" s="182"/>
      <c r="Q1729" s="192"/>
    </row>
    <row r="1730" spans="4:17" ht="18" customHeight="1" x14ac:dyDescent="0.25">
      <c r="D1730">
        <f t="shared" si="26"/>
        <v>0</v>
      </c>
      <c r="E1730" s="191"/>
      <c r="F1730" s="191"/>
      <c r="G1730" s="176"/>
      <c r="H1730" s="177"/>
      <c r="I1730" s="176"/>
      <c r="J1730" s="176"/>
      <c r="K1730" s="177"/>
      <c r="L1730" s="178"/>
      <c r="M1730" s="177"/>
      <c r="N1730" s="182"/>
      <c r="O1730" s="182"/>
      <c r="P1730" s="182"/>
      <c r="Q1730" s="192"/>
    </row>
    <row r="1731" spans="4:17" ht="18" customHeight="1" x14ac:dyDescent="0.25">
      <c r="D1731">
        <f t="shared" si="26"/>
        <v>0</v>
      </c>
      <c r="E1731" s="191"/>
      <c r="F1731" s="191"/>
      <c r="G1731" s="176"/>
      <c r="H1731" s="177"/>
      <c r="I1731" s="176"/>
      <c r="J1731" s="176"/>
      <c r="K1731" s="177"/>
      <c r="L1731" s="178"/>
      <c r="M1731" s="177"/>
      <c r="N1731" s="182"/>
      <c r="O1731" s="182"/>
      <c r="P1731" s="182"/>
      <c r="Q1731" s="192"/>
    </row>
    <row r="1732" spans="4:17" ht="18" customHeight="1" x14ac:dyDescent="0.25">
      <c r="D1732">
        <f t="shared" si="26"/>
        <v>0</v>
      </c>
      <c r="E1732" s="191"/>
      <c r="F1732" s="191"/>
      <c r="G1732" s="176"/>
      <c r="H1732" s="177"/>
      <c r="I1732" s="176"/>
      <c r="J1732" s="176"/>
      <c r="K1732" s="177"/>
      <c r="L1732" s="178"/>
      <c r="M1732" s="177"/>
      <c r="N1732" s="182"/>
      <c r="O1732" s="182"/>
      <c r="P1732" s="182"/>
      <c r="Q1732" s="192"/>
    </row>
    <row r="1733" spans="4:17" ht="18" customHeight="1" x14ac:dyDescent="0.25">
      <c r="D1733">
        <f t="shared" si="26"/>
        <v>0</v>
      </c>
      <c r="E1733" s="191"/>
      <c r="F1733" s="191"/>
      <c r="G1733" s="176"/>
      <c r="H1733" s="177"/>
      <c r="I1733" s="176"/>
      <c r="J1733" s="176"/>
      <c r="K1733" s="177"/>
      <c r="L1733" s="178"/>
      <c r="M1733" s="177"/>
      <c r="N1733" s="182"/>
      <c r="O1733" s="182"/>
      <c r="P1733" s="182"/>
      <c r="Q1733" s="192"/>
    </row>
    <row r="1734" spans="4:17" ht="18" customHeight="1" x14ac:dyDescent="0.25">
      <c r="D1734">
        <f t="shared" ref="D1734:D1797" si="27">IF(E1734&gt;=1,(IF(LEN(I1734)&gt;=2,(IF(LEN(K1734)&gt;=1,(IF(M1734&gt;=18,1,0)),0)),0)),0)</f>
        <v>0</v>
      </c>
      <c r="E1734" s="191"/>
      <c r="F1734" s="191"/>
      <c r="G1734" s="176"/>
      <c r="H1734" s="177"/>
      <c r="I1734" s="176"/>
      <c r="J1734" s="176"/>
      <c r="K1734" s="177"/>
      <c r="L1734" s="178"/>
      <c r="M1734" s="177"/>
      <c r="N1734" s="182"/>
      <c r="O1734" s="182"/>
      <c r="P1734" s="182"/>
      <c r="Q1734" s="192"/>
    </row>
    <row r="1735" spans="4:17" ht="18" customHeight="1" x14ac:dyDescent="0.25">
      <c r="D1735">
        <f t="shared" si="27"/>
        <v>0</v>
      </c>
      <c r="E1735" s="191"/>
      <c r="F1735" s="191"/>
      <c r="G1735" s="176"/>
      <c r="H1735" s="177"/>
      <c r="I1735" s="176"/>
      <c r="J1735" s="176"/>
      <c r="K1735" s="177"/>
      <c r="L1735" s="178"/>
      <c r="M1735" s="177"/>
      <c r="N1735" s="182"/>
      <c r="O1735" s="182"/>
      <c r="P1735" s="182"/>
      <c r="Q1735" s="192"/>
    </row>
    <row r="1736" spans="4:17" ht="18" customHeight="1" x14ac:dyDescent="0.25">
      <c r="D1736">
        <f t="shared" si="27"/>
        <v>0</v>
      </c>
      <c r="E1736" s="191"/>
      <c r="F1736" s="191"/>
      <c r="G1736" s="176"/>
      <c r="H1736" s="177"/>
      <c r="I1736" s="176"/>
      <c r="J1736" s="176"/>
      <c r="K1736" s="177"/>
      <c r="L1736" s="178"/>
      <c r="M1736" s="177"/>
      <c r="N1736" s="182"/>
      <c r="O1736" s="182"/>
      <c r="P1736" s="182"/>
      <c r="Q1736" s="192"/>
    </row>
    <row r="1737" spans="4:17" ht="18" customHeight="1" x14ac:dyDescent="0.25">
      <c r="D1737">
        <f t="shared" si="27"/>
        <v>0</v>
      </c>
      <c r="E1737" s="191"/>
      <c r="F1737" s="191"/>
      <c r="G1737" s="176"/>
      <c r="H1737" s="177"/>
      <c r="I1737" s="176"/>
      <c r="J1737" s="176"/>
      <c r="K1737" s="177"/>
      <c r="L1737" s="178"/>
      <c r="M1737" s="177"/>
      <c r="N1737" s="182"/>
      <c r="O1737" s="182"/>
      <c r="P1737" s="182"/>
      <c r="Q1737" s="192"/>
    </row>
    <row r="1738" spans="4:17" ht="18" customHeight="1" x14ac:dyDescent="0.25">
      <c r="D1738">
        <f t="shared" si="27"/>
        <v>0</v>
      </c>
      <c r="E1738" s="191"/>
      <c r="F1738" s="191"/>
      <c r="G1738" s="176"/>
      <c r="H1738" s="177"/>
      <c r="I1738" s="176"/>
      <c r="J1738" s="176"/>
      <c r="K1738" s="177"/>
      <c r="L1738" s="178"/>
      <c r="M1738" s="177"/>
      <c r="N1738" s="182"/>
      <c r="O1738" s="182"/>
      <c r="P1738" s="182"/>
      <c r="Q1738" s="192"/>
    </row>
    <row r="1739" spans="4:17" ht="18" customHeight="1" x14ac:dyDescent="0.25">
      <c r="D1739">
        <f t="shared" si="27"/>
        <v>0</v>
      </c>
      <c r="E1739" s="191"/>
      <c r="F1739" s="191"/>
      <c r="G1739" s="176"/>
      <c r="H1739" s="177"/>
      <c r="I1739" s="176"/>
      <c r="J1739" s="176"/>
      <c r="K1739" s="177"/>
      <c r="L1739" s="178"/>
      <c r="M1739" s="177"/>
      <c r="N1739" s="182"/>
      <c r="O1739" s="182"/>
      <c r="P1739" s="182"/>
      <c r="Q1739" s="192"/>
    </row>
    <row r="1740" spans="4:17" ht="18" customHeight="1" x14ac:dyDescent="0.25">
      <c r="D1740">
        <f t="shared" si="27"/>
        <v>0</v>
      </c>
      <c r="E1740" s="191"/>
      <c r="F1740" s="191"/>
      <c r="G1740" s="176"/>
      <c r="H1740" s="177"/>
      <c r="I1740" s="176"/>
      <c r="J1740" s="176"/>
      <c r="K1740" s="177"/>
      <c r="L1740" s="178"/>
      <c r="M1740" s="177"/>
      <c r="N1740" s="182"/>
      <c r="O1740" s="182"/>
      <c r="P1740" s="182"/>
      <c r="Q1740" s="192"/>
    </row>
    <row r="1741" spans="4:17" ht="18" customHeight="1" x14ac:dyDescent="0.25">
      <c r="D1741">
        <f t="shared" si="27"/>
        <v>0</v>
      </c>
      <c r="E1741" s="191"/>
      <c r="F1741" s="191"/>
      <c r="G1741" s="176"/>
      <c r="H1741" s="177"/>
      <c r="I1741" s="176"/>
      <c r="J1741" s="176"/>
      <c r="K1741" s="177"/>
      <c r="L1741" s="178"/>
      <c r="M1741" s="177"/>
      <c r="N1741" s="182"/>
      <c r="O1741" s="182"/>
      <c r="P1741" s="182"/>
      <c r="Q1741" s="192"/>
    </row>
    <row r="1742" spans="4:17" ht="18" customHeight="1" x14ac:dyDescent="0.25">
      <c r="D1742">
        <f t="shared" si="27"/>
        <v>0</v>
      </c>
      <c r="E1742" s="191"/>
      <c r="F1742" s="191"/>
      <c r="G1742" s="176"/>
      <c r="H1742" s="177"/>
      <c r="I1742" s="176"/>
      <c r="J1742" s="176"/>
      <c r="K1742" s="177"/>
      <c r="L1742" s="178"/>
      <c r="M1742" s="177"/>
      <c r="N1742" s="182"/>
      <c r="O1742" s="182"/>
      <c r="P1742" s="182"/>
      <c r="Q1742" s="192"/>
    </row>
    <row r="1743" spans="4:17" ht="18" customHeight="1" x14ac:dyDescent="0.25">
      <c r="D1743">
        <f t="shared" si="27"/>
        <v>0</v>
      </c>
      <c r="E1743" s="191"/>
      <c r="F1743" s="191"/>
      <c r="G1743" s="176"/>
      <c r="H1743" s="177"/>
      <c r="I1743" s="176"/>
      <c r="J1743" s="176"/>
      <c r="K1743" s="177"/>
      <c r="L1743" s="178"/>
      <c r="M1743" s="177"/>
      <c r="N1743" s="182"/>
      <c r="O1743" s="182"/>
      <c r="P1743" s="182"/>
      <c r="Q1743" s="192"/>
    </row>
    <row r="1744" spans="4:17" ht="18" customHeight="1" x14ac:dyDescent="0.25">
      <c r="D1744">
        <f t="shared" si="27"/>
        <v>0</v>
      </c>
      <c r="E1744" s="191"/>
      <c r="F1744" s="191"/>
      <c r="G1744" s="176"/>
      <c r="H1744" s="177"/>
      <c r="I1744" s="176"/>
      <c r="J1744" s="176"/>
      <c r="K1744" s="177"/>
      <c r="L1744" s="178"/>
      <c r="M1744" s="177"/>
      <c r="N1744" s="182"/>
      <c r="O1744" s="182"/>
      <c r="P1744" s="182"/>
      <c r="Q1744" s="192"/>
    </row>
    <row r="1745" spans="4:17" ht="18" customHeight="1" x14ac:dyDescent="0.25">
      <c r="D1745">
        <f t="shared" si="27"/>
        <v>0</v>
      </c>
      <c r="E1745" s="191"/>
      <c r="F1745" s="191"/>
      <c r="G1745" s="176"/>
      <c r="H1745" s="177"/>
      <c r="I1745" s="176"/>
      <c r="J1745" s="176"/>
      <c r="K1745" s="177"/>
      <c r="L1745" s="178"/>
      <c r="M1745" s="177"/>
      <c r="N1745" s="182"/>
      <c r="O1745" s="182"/>
      <c r="P1745" s="182"/>
      <c r="Q1745" s="192"/>
    </row>
    <row r="1746" spans="4:17" ht="18" customHeight="1" x14ac:dyDescent="0.25">
      <c r="D1746">
        <f t="shared" si="27"/>
        <v>0</v>
      </c>
      <c r="E1746" s="191"/>
      <c r="F1746" s="191"/>
      <c r="G1746" s="176"/>
      <c r="H1746" s="177"/>
      <c r="I1746" s="176"/>
      <c r="J1746" s="176"/>
      <c r="K1746" s="177"/>
      <c r="L1746" s="178"/>
      <c r="M1746" s="177"/>
      <c r="N1746" s="182"/>
      <c r="O1746" s="182"/>
      <c r="P1746" s="182"/>
      <c r="Q1746" s="192"/>
    </row>
    <row r="1747" spans="4:17" ht="18" customHeight="1" x14ac:dyDescent="0.25">
      <c r="D1747">
        <f t="shared" si="27"/>
        <v>0</v>
      </c>
      <c r="E1747" s="191"/>
      <c r="F1747" s="191"/>
      <c r="G1747" s="176"/>
      <c r="H1747" s="177"/>
      <c r="I1747" s="176"/>
      <c r="J1747" s="176"/>
      <c r="K1747" s="177"/>
      <c r="L1747" s="178"/>
      <c r="M1747" s="177"/>
      <c r="N1747" s="182"/>
      <c r="O1747" s="182"/>
      <c r="P1747" s="182"/>
      <c r="Q1747" s="192"/>
    </row>
    <row r="1748" spans="4:17" ht="18" customHeight="1" x14ac:dyDescent="0.25">
      <c r="D1748">
        <f t="shared" si="27"/>
        <v>0</v>
      </c>
      <c r="E1748" s="191"/>
      <c r="F1748" s="191"/>
      <c r="G1748" s="176"/>
      <c r="H1748" s="177"/>
      <c r="I1748" s="176"/>
      <c r="J1748" s="176"/>
      <c r="K1748" s="177"/>
      <c r="L1748" s="178"/>
      <c r="M1748" s="177"/>
      <c r="N1748" s="182"/>
      <c r="O1748" s="182"/>
      <c r="P1748" s="182"/>
      <c r="Q1748" s="192"/>
    </row>
    <row r="1749" spans="4:17" ht="18" customHeight="1" x14ac:dyDescent="0.25">
      <c r="D1749">
        <f t="shared" si="27"/>
        <v>0</v>
      </c>
      <c r="E1749" s="191"/>
      <c r="F1749" s="191"/>
      <c r="G1749" s="176"/>
      <c r="H1749" s="177"/>
      <c r="I1749" s="176"/>
      <c r="J1749" s="176"/>
      <c r="K1749" s="177"/>
      <c r="L1749" s="178"/>
      <c r="M1749" s="177"/>
      <c r="N1749" s="182"/>
      <c r="O1749" s="182"/>
      <c r="P1749" s="182"/>
      <c r="Q1749" s="192"/>
    </row>
    <row r="1750" spans="4:17" ht="18" customHeight="1" x14ac:dyDescent="0.25">
      <c r="D1750">
        <f t="shared" si="27"/>
        <v>0</v>
      </c>
      <c r="E1750" s="191"/>
      <c r="F1750" s="191"/>
      <c r="G1750" s="176"/>
      <c r="H1750" s="177"/>
      <c r="I1750" s="176"/>
      <c r="J1750" s="176"/>
      <c r="K1750" s="177"/>
      <c r="L1750" s="178"/>
      <c r="M1750" s="177"/>
      <c r="N1750" s="182"/>
      <c r="O1750" s="182"/>
      <c r="P1750" s="182"/>
      <c r="Q1750" s="192"/>
    </row>
    <row r="1751" spans="4:17" ht="18" customHeight="1" x14ac:dyDescent="0.25">
      <c r="D1751">
        <f t="shared" si="27"/>
        <v>0</v>
      </c>
      <c r="E1751" s="191"/>
      <c r="F1751" s="191"/>
      <c r="G1751" s="176"/>
      <c r="H1751" s="177"/>
      <c r="I1751" s="176"/>
      <c r="J1751" s="176"/>
      <c r="K1751" s="177"/>
      <c r="L1751" s="178"/>
      <c r="M1751" s="177"/>
      <c r="N1751" s="182"/>
      <c r="O1751" s="182"/>
      <c r="P1751" s="182"/>
      <c r="Q1751" s="192"/>
    </row>
    <row r="1752" spans="4:17" ht="18" customHeight="1" x14ac:dyDescent="0.25">
      <c r="D1752">
        <f t="shared" si="27"/>
        <v>0</v>
      </c>
      <c r="E1752" s="191"/>
      <c r="F1752" s="191"/>
      <c r="G1752" s="176"/>
      <c r="H1752" s="177"/>
      <c r="I1752" s="176"/>
      <c r="J1752" s="176"/>
      <c r="K1752" s="177"/>
      <c r="L1752" s="178"/>
      <c r="M1752" s="177"/>
      <c r="N1752" s="182"/>
      <c r="O1752" s="182"/>
      <c r="P1752" s="182"/>
      <c r="Q1752" s="192"/>
    </row>
    <row r="1753" spans="4:17" ht="18" customHeight="1" x14ac:dyDescent="0.25">
      <c r="D1753">
        <f t="shared" si="27"/>
        <v>0</v>
      </c>
      <c r="E1753" s="191"/>
      <c r="F1753" s="191"/>
      <c r="G1753" s="176"/>
      <c r="H1753" s="177"/>
      <c r="I1753" s="176"/>
      <c r="J1753" s="176"/>
      <c r="K1753" s="177"/>
      <c r="L1753" s="178"/>
      <c r="M1753" s="177"/>
      <c r="N1753" s="182"/>
      <c r="O1753" s="182"/>
      <c r="P1753" s="182"/>
      <c r="Q1753" s="192"/>
    </row>
    <row r="1754" spans="4:17" ht="18" customHeight="1" x14ac:dyDescent="0.25">
      <c r="D1754">
        <f t="shared" si="27"/>
        <v>0</v>
      </c>
      <c r="E1754" s="191"/>
      <c r="F1754" s="191"/>
      <c r="G1754" s="176"/>
      <c r="H1754" s="177"/>
      <c r="I1754" s="176"/>
      <c r="J1754" s="176"/>
      <c r="K1754" s="177"/>
      <c r="L1754" s="178"/>
      <c r="M1754" s="177"/>
      <c r="N1754" s="182"/>
      <c r="O1754" s="182"/>
      <c r="P1754" s="182"/>
      <c r="Q1754" s="192"/>
    </row>
    <row r="1755" spans="4:17" ht="18" customHeight="1" x14ac:dyDescent="0.25">
      <c r="D1755">
        <f t="shared" si="27"/>
        <v>0</v>
      </c>
      <c r="E1755" s="191"/>
      <c r="F1755" s="191"/>
      <c r="G1755" s="176"/>
      <c r="H1755" s="177"/>
      <c r="I1755" s="176"/>
      <c r="J1755" s="176"/>
      <c r="K1755" s="177"/>
      <c r="L1755" s="178"/>
      <c r="M1755" s="177"/>
      <c r="N1755" s="182"/>
      <c r="O1755" s="182"/>
      <c r="P1755" s="182"/>
      <c r="Q1755" s="192"/>
    </row>
    <row r="1756" spans="4:17" ht="18" customHeight="1" x14ac:dyDescent="0.25">
      <c r="D1756">
        <f t="shared" si="27"/>
        <v>0</v>
      </c>
      <c r="E1756" s="191"/>
      <c r="F1756" s="191"/>
      <c r="G1756" s="176"/>
      <c r="H1756" s="177"/>
      <c r="I1756" s="176"/>
      <c r="J1756" s="176"/>
      <c r="K1756" s="177"/>
      <c r="L1756" s="178"/>
      <c r="M1756" s="177"/>
      <c r="N1756" s="182"/>
      <c r="O1756" s="182"/>
      <c r="P1756" s="182"/>
      <c r="Q1756" s="192"/>
    </row>
    <row r="1757" spans="4:17" ht="18" customHeight="1" x14ac:dyDescent="0.25">
      <c r="D1757">
        <f t="shared" si="27"/>
        <v>0</v>
      </c>
      <c r="E1757" s="191"/>
      <c r="F1757" s="191"/>
      <c r="G1757" s="176"/>
      <c r="H1757" s="177"/>
      <c r="I1757" s="176"/>
      <c r="J1757" s="176"/>
      <c r="K1757" s="177"/>
      <c r="L1757" s="178"/>
      <c r="M1757" s="177"/>
      <c r="N1757" s="182"/>
      <c r="O1757" s="182"/>
      <c r="P1757" s="182"/>
      <c r="Q1757" s="192"/>
    </row>
    <row r="1758" spans="4:17" ht="18" customHeight="1" x14ac:dyDescent="0.25">
      <c r="D1758">
        <f t="shared" si="27"/>
        <v>0</v>
      </c>
      <c r="E1758" s="191"/>
      <c r="F1758" s="191"/>
      <c r="G1758" s="176"/>
      <c r="H1758" s="177"/>
      <c r="I1758" s="176"/>
      <c r="J1758" s="176"/>
      <c r="K1758" s="177"/>
      <c r="L1758" s="178"/>
      <c r="M1758" s="177"/>
      <c r="N1758" s="182"/>
      <c r="O1758" s="182"/>
      <c r="P1758" s="182"/>
      <c r="Q1758" s="192"/>
    </row>
    <row r="1759" spans="4:17" ht="18" customHeight="1" x14ac:dyDescent="0.25">
      <c r="D1759">
        <f t="shared" si="27"/>
        <v>0</v>
      </c>
      <c r="E1759" s="191"/>
      <c r="F1759" s="191"/>
      <c r="G1759" s="176"/>
      <c r="H1759" s="177"/>
      <c r="I1759" s="176"/>
      <c r="J1759" s="176"/>
      <c r="K1759" s="177"/>
      <c r="L1759" s="178"/>
      <c r="M1759" s="177"/>
      <c r="N1759" s="182"/>
      <c r="O1759" s="182"/>
      <c r="P1759" s="182"/>
      <c r="Q1759" s="192"/>
    </row>
    <row r="1760" spans="4:17" ht="18" customHeight="1" x14ac:dyDescent="0.25">
      <c r="D1760">
        <f t="shared" si="27"/>
        <v>0</v>
      </c>
      <c r="E1760" s="191"/>
      <c r="F1760" s="191"/>
      <c r="G1760" s="176"/>
      <c r="H1760" s="177"/>
      <c r="I1760" s="176"/>
      <c r="J1760" s="176"/>
      <c r="K1760" s="177"/>
      <c r="L1760" s="178"/>
      <c r="M1760" s="177"/>
      <c r="N1760" s="182"/>
      <c r="O1760" s="182"/>
      <c r="P1760" s="182"/>
      <c r="Q1760" s="192"/>
    </row>
    <row r="1761" spans="4:17" ht="18" customHeight="1" x14ac:dyDescent="0.25">
      <c r="D1761">
        <f t="shared" si="27"/>
        <v>0</v>
      </c>
      <c r="E1761" s="191"/>
      <c r="F1761" s="191"/>
      <c r="G1761" s="176"/>
      <c r="H1761" s="177"/>
      <c r="I1761" s="176"/>
      <c r="J1761" s="176"/>
      <c r="K1761" s="177"/>
      <c r="L1761" s="178"/>
      <c r="M1761" s="177"/>
      <c r="N1761" s="182"/>
      <c r="O1761" s="182"/>
      <c r="P1761" s="182"/>
      <c r="Q1761" s="192"/>
    </row>
    <row r="1762" spans="4:17" ht="18" customHeight="1" x14ac:dyDescent="0.25">
      <c r="D1762">
        <f t="shared" si="27"/>
        <v>0</v>
      </c>
      <c r="E1762" s="191"/>
      <c r="F1762" s="191"/>
      <c r="G1762" s="176"/>
      <c r="H1762" s="177"/>
      <c r="I1762" s="176"/>
      <c r="J1762" s="176"/>
      <c r="K1762" s="177"/>
      <c r="L1762" s="178"/>
      <c r="M1762" s="177"/>
      <c r="N1762" s="182"/>
      <c r="O1762" s="182"/>
      <c r="P1762" s="182"/>
      <c r="Q1762" s="192"/>
    </row>
    <row r="1763" spans="4:17" ht="18" customHeight="1" x14ac:dyDescent="0.25">
      <c r="D1763">
        <f t="shared" si="27"/>
        <v>0</v>
      </c>
      <c r="E1763" s="191"/>
      <c r="F1763" s="191"/>
      <c r="G1763" s="176"/>
      <c r="H1763" s="177"/>
      <c r="I1763" s="176"/>
      <c r="J1763" s="176"/>
      <c r="K1763" s="177"/>
      <c r="L1763" s="178"/>
      <c r="M1763" s="177"/>
      <c r="N1763" s="182"/>
      <c r="O1763" s="182"/>
      <c r="P1763" s="182"/>
      <c r="Q1763" s="192"/>
    </row>
    <row r="1764" spans="4:17" ht="18" customHeight="1" x14ac:dyDescent="0.25">
      <c r="D1764">
        <f t="shared" si="27"/>
        <v>0</v>
      </c>
      <c r="E1764" s="191"/>
      <c r="F1764" s="191"/>
      <c r="G1764" s="176"/>
      <c r="H1764" s="177"/>
      <c r="I1764" s="176"/>
      <c r="J1764" s="176"/>
      <c r="K1764" s="177"/>
      <c r="L1764" s="178"/>
      <c r="M1764" s="177"/>
      <c r="N1764" s="182"/>
      <c r="O1764" s="182"/>
      <c r="P1764" s="182"/>
      <c r="Q1764" s="192"/>
    </row>
    <row r="1765" spans="4:17" ht="18" customHeight="1" x14ac:dyDescent="0.25">
      <c r="D1765">
        <f t="shared" si="27"/>
        <v>0</v>
      </c>
      <c r="E1765" s="191"/>
      <c r="F1765" s="191"/>
      <c r="G1765" s="176"/>
      <c r="H1765" s="177"/>
      <c r="I1765" s="176"/>
      <c r="J1765" s="176"/>
      <c r="K1765" s="177"/>
      <c r="L1765" s="178"/>
      <c r="M1765" s="177"/>
      <c r="N1765" s="182"/>
      <c r="O1765" s="182"/>
      <c r="P1765" s="182"/>
      <c r="Q1765" s="192"/>
    </row>
    <row r="1766" spans="4:17" ht="18" customHeight="1" x14ac:dyDescent="0.25">
      <c r="D1766">
        <f t="shared" si="27"/>
        <v>0</v>
      </c>
      <c r="E1766" s="191"/>
      <c r="F1766" s="191"/>
      <c r="G1766" s="176"/>
      <c r="H1766" s="177"/>
      <c r="I1766" s="176"/>
      <c r="J1766" s="176"/>
      <c r="K1766" s="177"/>
      <c r="L1766" s="178"/>
      <c r="M1766" s="177"/>
      <c r="N1766" s="182"/>
      <c r="O1766" s="182"/>
      <c r="P1766" s="182"/>
      <c r="Q1766" s="192"/>
    </row>
    <row r="1767" spans="4:17" ht="18" customHeight="1" x14ac:dyDescent="0.25">
      <c r="D1767">
        <f t="shared" si="27"/>
        <v>0</v>
      </c>
      <c r="E1767" s="191"/>
      <c r="F1767" s="191"/>
      <c r="G1767" s="176"/>
      <c r="H1767" s="177"/>
      <c r="I1767" s="176"/>
      <c r="J1767" s="176"/>
      <c r="K1767" s="177"/>
      <c r="L1767" s="178"/>
      <c r="M1767" s="177"/>
      <c r="N1767" s="182"/>
      <c r="O1767" s="182"/>
      <c r="P1767" s="182"/>
      <c r="Q1767" s="192"/>
    </row>
    <row r="1768" spans="4:17" ht="18" customHeight="1" x14ac:dyDescent="0.25">
      <c r="D1768">
        <f t="shared" si="27"/>
        <v>0</v>
      </c>
      <c r="E1768" s="191"/>
      <c r="F1768" s="191"/>
      <c r="G1768" s="176"/>
      <c r="H1768" s="177"/>
      <c r="I1768" s="176"/>
      <c r="J1768" s="176"/>
      <c r="K1768" s="177"/>
      <c r="L1768" s="178"/>
      <c r="M1768" s="177"/>
      <c r="N1768" s="182"/>
      <c r="O1768" s="182"/>
      <c r="P1768" s="182"/>
      <c r="Q1768" s="192"/>
    </row>
    <row r="1769" spans="4:17" ht="18" customHeight="1" x14ac:dyDescent="0.25">
      <c r="D1769">
        <f t="shared" si="27"/>
        <v>0</v>
      </c>
      <c r="E1769" s="191"/>
      <c r="F1769" s="191"/>
      <c r="G1769" s="176"/>
      <c r="H1769" s="177"/>
      <c r="I1769" s="176"/>
      <c r="J1769" s="176"/>
      <c r="K1769" s="177"/>
      <c r="L1769" s="178"/>
      <c r="M1769" s="177"/>
      <c r="N1769" s="182"/>
      <c r="O1769" s="182"/>
      <c r="P1769" s="182"/>
      <c r="Q1769" s="192"/>
    </row>
    <row r="1770" spans="4:17" ht="18" customHeight="1" x14ac:dyDescent="0.25">
      <c r="D1770">
        <f t="shared" si="27"/>
        <v>0</v>
      </c>
      <c r="E1770" s="191"/>
      <c r="F1770" s="191"/>
      <c r="G1770" s="176"/>
      <c r="H1770" s="177"/>
      <c r="I1770" s="176"/>
      <c r="J1770" s="176"/>
      <c r="K1770" s="177"/>
      <c r="L1770" s="178"/>
      <c r="M1770" s="177"/>
      <c r="N1770" s="182"/>
      <c r="O1770" s="182"/>
      <c r="P1770" s="182"/>
      <c r="Q1770" s="192"/>
    </row>
    <row r="1771" spans="4:17" ht="18" customHeight="1" x14ac:dyDescent="0.25">
      <c r="D1771">
        <f t="shared" si="27"/>
        <v>0</v>
      </c>
      <c r="E1771" s="191"/>
      <c r="F1771" s="191"/>
      <c r="G1771" s="176"/>
      <c r="H1771" s="177"/>
      <c r="I1771" s="176"/>
      <c r="J1771" s="176"/>
      <c r="K1771" s="177"/>
      <c r="L1771" s="178"/>
      <c r="M1771" s="177"/>
      <c r="N1771" s="182"/>
      <c r="O1771" s="182"/>
      <c r="P1771" s="182"/>
      <c r="Q1771" s="192"/>
    </row>
    <row r="1772" spans="4:17" ht="18" customHeight="1" x14ac:dyDescent="0.25">
      <c r="D1772">
        <f t="shared" si="27"/>
        <v>0</v>
      </c>
      <c r="E1772" s="191"/>
      <c r="F1772" s="191"/>
      <c r="G1772" s="176"/>
      <c r="H1772" s="177"/>
      <c r="I1772" s="176"/>
      <c r="J1772" s="176"/>
      <c r="K1772" s="177"/>
      <c r="L1772" s="178"/>
      <c r="M1772" s="177"/>
      <c r="N1772" s="182"/>
      <c r="O1772" s="182"/>
      <c r="P1772" s="182"/>
      <c r="Q1772" s="192"/>
    </row>
    <row r="1773" spans="4:17" ht="18" customHeight="1" x14ac:dyDescent="0.25">
      <c r="D1773">
        <f t="shared" si="27"/>
        <v>0</v>
      </c>
      <c r="E1773" s="191"/>
      <c r="F1773" s="191"/>
      <c r="G1773" s="176"/>
      <c r="H1773" s="177"/>
      <c r="I1773" s="176"/>
      <c r="J1773" s="176"/>
      <c r="K1773" s="177"/>
      <c r="L1773" s="178"/>
      <c r="M1773" s="177"/>
      <c r="N1773" s="182"/>
      <c r="O1773" s="182"/>
      <c r="P1773" s="182"/>
      <c r="Q1773" s="192"/>
    </row>
    <row r="1774" spans="4:17" ht="18" customHeight="1" x14ac:dyDescent="0.25">
      <c r="D1774">
        <f t="shared" si="27"/>
        <v>0</v>
      </c>
      <c r="E1774" s="191"/>
      <c r="F1774" s="191"/>
      <c r="G1774" s="176"/>
      <c r="H1774" s="177"/>
      <c r="I1774" s="176"/>
      <c r="J1774" s="176"/>
      <c r="K1774" s="177"/>
      <c r="L1774" s="178"/>
      <c r="M1774" s="177"/>
      <c r="N1774" s="182"/>
      <c r="O1774" s="182"/>
      <c r="P1774" s="182"/>
      <c r="Q1774" s="192"/>
    </row>
    <row r="1775" spans="4:17" ht="18" customHeight="1" x14ac:dyDescent="0.25">
      <c r="D1775">
        <f t="shared" si="27"/>
        <v>0</v>
      </c>
      <c r="E1775" s="191"/>
      <c r="F1775" s="191"/>
      <c r="G1775" s="176"/>
      <c r="H1775" s="177"/>
      <c r="I1775" s="176"/>
      <c r="J1775" s="176"/>
      <c r="K1775" s="177"/>
      <c r="L1775" s="178"/>
      <c r="M1775" s="177"/>
      <c r="N1775" s="182"/>
      <c r="O1775" s="182"/>
      <c r="P1775" s="182"/>
      <c r="Q1775" s="192"/>
    </row>
    <row r="1776" spans="4:17" ht="18" customHeight="1" x14ac:dyDescent="0.25">
      <c r="D1776">
        <f t="shared" si="27"/>
        <v>0</v>
      </c>
      <c r="E1776" s="191"/>
      <c r="F1776" s="191"/>
      <c r="G1776" s="176"/>
      <c r="H1776" s="177"/>
      <c r="I1776" s="176"/>
      <c r="J1776" s="176"/>
      <c r="K1776" s="177"/>
      <c r="L1776" s="178"/>
      <c r="M1776" s="177"/>
      <c r="N1776" s="182"/>
      <c r="O1776" s="182"/>
      <c r="P1776" s="182"/>
      <c r="Q1776" s="192"/>
    </row>
    <row r="1777" spans="4:17" ht="18" customHeight="1" x14ac:dyDescent="0.25">
      <c r="D1777">
        <f t="shared" si="27"/>
        <v>0</v>
      </c>
      <c r="E1777" s="191"/>
      <c r="F1777" s="191"/>
      <c r="G1777" s="176"/>
      <c r="H1777" s="177"/>
      <c r="I1777" s="176"/>
      <c r="J1777" s="176"/>
      <c r="K1777" s="177"/>
      <c r="L1777" s="178"/>
      <c r="M1777" s="177"/>
      <c r="N1777" s="182"/>
      <c r="O1777" s="182"/>
      <c r="P1777" s="182"/>
      <c r="Q1777" s="192"/>
    </row>
    <row r="1778" spans="4:17" ht="18" customHeight="1" x14ac:dyDescent="0.25">
      <c r="D1778">
        <f t="shared" si="27"/>
        <v>0</v>
      </c>
      <c r="E1778" s="191"/>
      <c r="F1778" s="191"/>
      <c r="G1778" s="176"/>
      <c r="H1778" s="177"/>
      <c r="I1778" s="176"/>
      <c r="J1778" s="176"/>
      <c r="K1778" s="177"/>
      <c r="L1778" s="178"/>
      <c r="M1778" s="177"/>
      <c r="N1778" s="182"/>
      <c r="O1778" s="182"/>
      <c r="P1778" s="182"/>
      <c r="Q1778" s="192"/>
    </row>
    <row r="1779" spans="4:17" ht="18" customHeight="1" x14ac:dyDescent="0.25">
      <c r="D1779">
        <f t="shared" si="27"/>
        <v>0</v>
      </c>
      <c r="E1779" s="191"/>
      <c r="F1779" s="191"/>
      <c r="G1779" s="176"/>
      <c r="H1779" s="177"/>
      <c r="I1779" s="176"/>
      <c r="J1779" s="176"/>
      <c r="K1779" s="177"/>
      <c r="L1779" s="178"/>
      <c r="M1779" s="177"/>
      <c r="N1779" s="182"/>
      <c r="O1779" s="182"/>
      <c r="P1779" s="182"/>
      <c r="Q1779" s="192"/>
    </row>
    <row r="1780" spans="4:17" ht="18" customHeight="1" x14ac:dyDescent="0.25">
      <c r="D1780">
        <f t="shared" si="27"/>
        <v>0</v>
      </c>
      <c r="E1780" s="191"/>
      <c r="F1780" s="191"/>
      <c r="G1780" s="176"/>
      <c r="H1780" s="177"/>
      <c r="I1780" s="176"/>
      <c r="J1780" s="176"/>
      <c r="K1780" s="177"/>
      <c r="L1780" s="178"/>
      <c r="M1780" s="177"/>
      <c r="N1780" s="182"/>
      <c r="O1780" s="182"/>
      <c r="P1780" s="182"/>
      <c r="Q1780" s="192"/>
    </row>
    <row r="1781" spans="4:17" ht="18" customHeight="1" x14ac:dyDescent="0.25">
      <c r="D1781">
        <f t="shared" si="27"/>
        <v>0</v>
      </c>
      <c r="E1781" s="191"/>
      <c r="F1781" s="191"/>
      <c r="G1781" s="176"/>
      <c r="H1781" s="177"/>
      <c r="I1781" s="176"/>
      <c r="J1781" s="176"/>
      <c r="K1781" s="177"/>
      <c r="L1781" s="178"/>
      <c r="M1781" s="177"/>
      <c r="N1781" s="182"/>
      <c r="O1781" s="182"/>
      <c r="P1781" s="182"/>
      <c r="Q1781" s="192"/>
    </row>
    <row r="1782" spans="4:17" ht="18" customHeight="1" x14ac:dyDescent="0.25">
      <c r="D1782">
        <f t="shared" si="27"/>
        <v>0</v>
      </c>
      <c r="E1782" s="191"/>
      <c r="F1782" s="191"/>
      <c r="G1782" s="176"/>
      <c r="H1782" s="177"/>
      <c r="I1782" s="176"/>
      <c r="J1782" s="176"/>
      <c r="K1782" s="177"/>
      <c r="L1782" s="178"/>
      <c r="M1782" s="177"/>
      <c r="N1782" s="182"/>
      <c r="O1782" s="182"/>
      <c r="P1782" s="182"/>
      <c r="Q1782" s="192"/>
    </row>
    <row r="1783" spans="4:17" ht="18" customHeight="1" x14ac:dyDescent="0.25">
      <c r="D1783">
        <f t="shared" si="27"/>
        <v>0</v>
      </c>
      <c r="E1783" s="191"/>
      <c r="F1783" s="191"/>
      <c r="G1783" s="176"/>
      <c r="H1783" s="177"/>
      <c r="I1783" s="176"/>
      <c r="J1783" s="176"/>
      <c r="K1783" s="177"/>
      <c r="L1783" s="178"/>
      <c r="M1783" s="177"/>
      <c r="N1783" s="182"/>
      <c r="O1783" s="182"/>
      <c r="P1783" s="182"/>
      <c r="Q1783" s="192"/>
    </row>
    <row r="1784" spans="4:17" ht="18" customHeight="1" x14ac:dyDescent="0.25">
      <c r="D1784">
        <f t="shared" si="27"/>
        <v>0</v>
      </c>
      <c r="E1784" s="191"/>
      <c r="F1784" s="191"/>
      <c r="G1784" s="176"/>
      <c r="H1784" s="177"/>
      <c r="I1784" s="176"/>
      <c r="J1784" s="176"/>
      <c r="K1784" s="177"/>
      <c r="L1784" s="178"/>
      <c r="M1784" s="177"/>
      <c r="N1784" s="182"/>
      <c r="O1784" s="182"/>
      <c r="P1784" s="182"/>
      <c r="Q1784" s="192"/>
    </row>
    <row r="1785" spans="4:17" ht="18" customHeight="1" x14ac:dyDescent="0.25">
      <c r="D1785">
        <f t="shared" si="27"/>
        <v>0</v>
      </c>
      <c r="E1785" s="191"/>
      <c r="F1785" s="191"/>
      <c r="G1785" s="176"/>
      <c r="H1785" s="177"/>
      <c r="I1785" s="176"/>
      <c r="J1785" s="176"/>
      <c r="K1785" s="177"/>
      <c r="L1785" s="178"/>
      <c r="M1785" s="177"/>
      <c r="N1785" s="182"/>
      <c r="O1785" s="182"/>
      <c r="P1785" s="182"/>
      <c r="Q1785" s="192"/>
    </row>
    <row r="1786" spans="4:17" ht="18" customHeight="1" x14ac:dyDescent="0.25">
      <c r="D1786">
        <f t="shared" si="27"/>
        <v>0</v>
      </c>
      <c r="E1786" s="191"/>
      <c r="F1786" s="191"/>
      <c r="G1786" s="176"/>
      <c r="H1786" s="177"/>
      <c r="I1786" s="176"/>
      <c r="J1786" s="176"/>
      <c r="K1786" s="177"/>
      <c r="L1786" s="178"/>
      <c r="M1786" s="177"/>
      <c r="N1786" s="182"/>
      <c r="O1786" s="182"/>
      <c r="P1786" s="182"/>
      <c r="Q1786" s="192"/>
    </row>
    <row r="1787" spans="4:17" ht="18" customHeight="1" x14ac:dyDescent="0.25">
      <c r="D1787">
        <f t="shared" si="27"/>
        <v>0</v>
      </c>
      <c r="E1787" s="191"/>
      <c r="F1787" s="191"/>
      <c r="G1787" s="176"/>
      <c r="H1787" s="177"/>
      <c r="I1787" s="176"/>
      <c r="J1787" s="176"/>
      <c r="K1787" s="177"/>
      <c r="L1787" s="178"/>
      <c r="M1787" s="177"/>
      <c r="N1787" s="182"/>
      <c r="O1787" s="182"/>
      <c r="P1787" s="182"/>
      <c r="Q1787" s="192"/>
    </row>
    <row r="1788" spans="4:17" ht="18" customHeight="1" x14ac:dyDescent="0.25">
      <c r="D1788">
        <f t="shared" si="27"/>
        <v>0</v>
      </c>
      <c r="E1788" s="191"/>
      <c r="F1788" s="191"/>
      <c r="G1788" s="176"/>
      <c r="H1788" s="177"/>
      <c r="I1788" s="176"/>
      <c r="J1788" s="176"/>
      <c r="K1788" s="177"/>
      <c r="L1788" s="178"/>
      <c r="M1788" s="177"/>
      <c r="N1788" s="182"/>
      <c r="O1788" s="182"/>
      <c r="P1788" s="182"/>
      <c r="Q1788" s="192"/>
    </row>
    <row r="1789" spans="4:17" ht="18" customHeight="1" x14ac:dyDescent="0.25">
      <c r="D1789">
        <f t="shared" si="27"/>
        <v>0</v>
      </c>
      <c r="E1789" s="191"/>
      <c r="F1789" s="191"/>
      <c r="G1789" s="176"/>
      <c r="H1789" s="177"/>
      <c r="I1789" s="176"/>
      <c r="J1789" s="176"/>
      <c r="K1789" s="177"/>
      <c r="L1789" s="178"/>
      <c r="M1789" s="177"/>
      <c r="N1789" s="182"/>
      <c r="O1789" s="182"/>
      <c r="P1789" s="182"/>
      <c r="Q1789" s="192"/>
    </row>
    <row r="1790" spans="4:17" ht="18" customHeight="1" x14ac:dyDescent="0.25">
      <c r="D1790">
        <f t="shared" si="27"/>
        <v>0</v>
      </c>
      <c r="E1790" s="191"/>
      <c r="F1790" s="191"/>
      <c r="G1790" s="176"/>
      <c r="H1790" s="177"/>
      <c r="I1790" s="176"/>
      <c r="J1790" s="176"/>
      <c r="K1790" s="177"/>
      <c r="L1790" s="178"/>
      <c r="M1790" s="177"/>
      <c r="N1790" s="182"/>
      <c r="O1790" s="182"/>
      <c r="P1790" s="182"/>
      <c r="Q1790" s="192"/>
    </row>
    <row r="1791" spans="4:17" ht="18" customHeight="1" x14ac:dyDescent="0.25">
      <c r="D1791">
        <f t="shared" si="27"/>
        <v>0</v>
      </c>
      <c r="E1791" s="191"/>
      <c r="F1791" s="191"/>
      <c r="G1791" s="176"/>
      <c r="H1791" s="177"/>
      <c r="I1791" s="176"/>
      <c r="J1791" s="176"/>
      <c r="K1791" s="177"/>
      <c r="L1791" s="178"/>
      <c r="M1791" s="177"/>
      <c r="N1791" s="182"/>
      <c r="O1791" s="182"/>
      <c r="P1791" s="182"/>
      <c r="Q1791" s="192"/>
    </row>
    <row r="1792" spans="4:17" ht="18" customHeight="1" x14ac:dyDescent="0.25">
      <c r="D1792">
        <f t="shared" si="27"/>
        <v>0</v>
      </c>
      <c r="E1792" s="191"/>
      <c r="F1792" s="191"/>
      <c r="G1792" s="176"/>
      <c r="H1792" s="177"/>
      <c r="I1792" s="176"/>
      <c r="J1792" s="176"/>
      <c r="K1792" s="177"/>
      <c r="L1792" s="178"/>
      <c r="M1792" s="177"/>
      <c r="N1792" s="182"/>
      <c r="O1792" s="182"/>
      <c r="P1792" s="182"/>
      <c r="Q1792" s="192"/>
    </row>
    <row r="1793" spans="4:17" ht="18" customHeight="1" x14ac:dyDescent="0.25">
      <c r="D1793">
        <f t="shared" si="27"/>
        <v>0</v>
      </c>
      <c r="E1793" s="191"/>
      <c r="F1793" s="191"/>
      <c r="G1793" s="176"/>
      <c r="H1793" s="177"/>
      <c r="I1793" s="176"/>
      <c r="J1793" s="176"/>
      <c r="K1793" s="177"/>
      <c r="L1793" s="178"/>
      <c r="M1793" s="177"/>
      <c r="N1793" s="182"/>
      <c r="O1793" s="182"/>
      <c r="P1793" s="182"/>
      <c r="Q1793" s="192"/>
    </row>
    <row r="1794" spans="4:17" ht="18" customHeight="1" x14ac:dyDescent="0.25">
      <c r="D1794">
        <f t="shared" si="27"/>
        <v>0</v>
      </c>
      <c r="E1794" s="191"/>
      <c r="F1794" s="191"/>
      <c r="G1794" s="176"/>
      <c r="H1794" s="177"/>
      <c r="I1794" s="176"/>
      <c r="J1794" s="176"/>
      <c r="K1794" s="177"/>
      <c r="L1794" s="178"/>
      <c r="M1794" s="177"/>
      <c r="N1794" s="182"/>
      <c r="O1794" s="182"/>
      <c r="P1794" s="182"/>
      <c r="Q1794" s="192"/>
    </row>
    <row r="1795" spans="4:17" ht="18" customHeight="1" x14ac:dyDescent="0.25">
      <c r="D1795">
        <f t="shared" si="27"/>
        <v>0</v>
      </c>
      <c r="E1795" s="191"/>
      <c r="F1795" s="191"/>
      <c r="G1795" s="176"/>
      <c r="H1795" s="177"/>
      <c r="I1795" s="176"/>
      <c r="J1795" s="176"/>
      <c r="K1795" s="177"/>
      <c r="L1795" s="178"/>
      <c r="M1795" s="177"/>
      <c r="N1795" s="182"/>
      <c r="O1795" s="182"/>
      <c r="P1795" s="182"/>
      <c r="Q1795" s="192"/>
    </row>
    <row r="1796" spans="4:17" ht="18" customHeight="1" x14ac:dyDescent="0.25">
      <c r="D1796">
        <f t="shared" si="27"/>
        <v>0</v>
      </c>
      <c r="E1796" s="191"/>
      <c r="F1796" s="191"/>
      <c r="G1796" s="176"/>
      <c r="H1796" s="177"/>
      <c r="I1796" s="176"/>
      <c r="J1796" s="176"/>
      <c r="K1796" s="177"/>
      <c r="L1796" s="178"/>
      <c r="M1796" s="177"/>
      <c r="N1796" s="182"/>
      <c r="O1796" s="182"/>
      <c r="P1796" s="182"/>
      <c r="Q1796" s="192"/>
    </row>
    <row r="1797" spans="4:17" ht="18" customHeight="1" x14ac:dyDescent="0.25">
      <c r="D1797">
        <f t="shared" si="27"/>
        <v>0</v>
      </c>
      <c r="E1797" s="191"/>
      <c r="F1797" s="191"/>
      <c r="G1797" s="176"/>
      <c r="H1797" s="177"/>
      <c r="I1797" s="176"/>
      <c r="J1797" s="176"/>
      <c r="K1797" s="177"/>
      <c r="L1797" s="178"/>
      <c r="M1797" s="177"/>
      <c r="N1797" s="182"/>
      <c r="O1797" s="182"/>
      <c r="P1797" s="182"/>
      <c r="Q1797" s="192"/>
    </row>
    <row r="1798" spans="4:17" ht="18" customHeight="1" x14ac:dyDescent="0.25">
      <c r="D1798">
        <f t="shared" ref="D1798:D1861" si="28">IF(E1798&gt;=1,(IF(LEN(I1798)&gt;=2,(IF(LEN(K1798)&gt;=1,(IF(M1798&gt;=18,1,0)),0)),0)),0)</f>
        <v>0</v>
      </c>
      <c r="E1798" s="191"/>
      <c r="F1798" s="191"/>
      <c r="G1798" s="176"/>
      <c r="H1798" s="177"/>
      <c r="I1798" s="176"/>
      <c r="J1798" s="176"/>
      <c r="K1798" s="177"/>
      <c r="L1798" s="178"/>
      <c r="M1798" s="177"/>
      <c r="N1798" s="182"/>
      <c r="O1798" s="182"/>
      <c r="P1798" s="182"/>
      <c r="Q1798" s="192"/>
    </row>
    <row r="1799" spans="4:17" ht="18" customHeight="1" x14ac:dyDescent="0.25">
      <c r="D1799">
        <f t="shared" si="28"/>
        <v>0</v>
      </c>
      <c r="E1799" s="191"/>
      <c r="F1799" s="191"/>
      <c r="G1799" s="176"/>
      <c r="H1799" s="177"/>
      <c r="I1799" s="176"/>
      <c r="J1799" s="176"/>
      <c r="K1799" s="177"/>
      <c r="L1799" s="178"/>
      <c r="M1799" s="177"/>
      <c r="N1799" s="182"/>
      <c r="O1799" s="182"/>
      <c r="P1799" s="182"/>
      <c r="Q1799" s="192"/>
    </row>
    <row r="1800" spans="4:17" ht="18" customHeight="1" x14ac:dyDescent="0.25">
      <c r="D1800">
        <f t="shared" si="28"/>
        <v>0</v>
      </c>
      <c r="E1800" s="191"/>
      <c r="F1800" s="191"/>
      <c r="G1800" s="176"/>
      <c r="H1800" s="177"/>
      <c r="I1800" s="176"/>
      <c r="J1800" s="176"/>
      <c r="K1800" s="177"/>
      <c r="L1800" s="178"/>
      <c r="M1800" s="177"/>
      <c r="N1800" s="182"/>
      <c r="O1800" s="182"/>
      <c r="P1800" s="182"/>
      <c r="Q1800" s="192"/>
    </row>
    <row r="1801" spans="4:17" ht="18" customHeight="1" x14ac:dyDescent="0.25">
      <c r="D1801">
        <f t="shared" si="28"/>
        <v>0</v>
      </c>
      <c r="E1801" s="191"/>
      <c r="F1801" s="191"/>
      <c r="G1801" s="176"/>
      <c r="H1801" s="177"/>
      <c r="I1801" s="176"/>
      <c r="J1801" s="176"/>
      <c r="K1801" s="177"/>
      <c r="L1801" s="178"/>
      <c r="M1801" s="177"/>
      <c r="N1801" s="182"/>
      <c r="O1801" s="182"/>
      <c r="P1801" s="182"/>
      <c r="Q1801" s="192"/>
    </row>
    <row r="1802" spans="4:17" ht="18" customHeight="1" x14ac:dyDescent="0.25">
      <c r="D1802">
        <f t="shared" si="28"/>
        <v>0</v>
      </c>
      <c r="E1802" s="191"/>
      <c r="F1802" s="191"/>
      <c r="G1802" s="176"/>
      <c r="H1802" s="177"/>
      <c r="I1802" s="176"/>
      <c r="J1802" s="176"/>
      <c r="K1802" s="177"/>
      <c r="L1802" s="178"/>
      <c r="M1802" s="177"/>
      <c r="N1802" s="182"/>
      <c r="O1802" s="182"/>
      <c r="P1802" s="182"/>
      <c r="Q1802" s="192"/>
    </row>
    <row r="1803" spans="4:17" ht="18" customHeight="1" x14ac:dyDescent="0.25">
      <c r="D1803">
        <f t="shared" si="28"/>
        <v>0</v>
      </c>
      <c r="E1803" s="191"/>
      <c r="F1803" s="191"/>
      <c r="G1803" s="176"/>
      <c r="H1803" s="177"/>
      <c r="I1803" s="176"/>
      <c r="J1803" s="176"/>
      <c r="K1803" s="177"/>
      <c r="L1803" s="178"/>
      <c r="M1803" s="177"/>
      <c r="N1803" s="182"/>
      <c r="O1803" s="182"/>
      <c r="P1803" s="182"/>
      <c r="Q1803" s="192"/>
    </row>
    <row r="1804" spans="4:17" ht="18" customHeight="1" x14ac:dyDescent="0.25">
      <c r="D1804">
        <f t="shared" si="28"/>
        <v>0</v>
      </c>
      <c r="E1804" s="191"/>
      <c r="F1804" s="191"/>
      <c r="G1804" s="176"/>
      <c r="H1804" s="177"/>
      <c r="I1804" s="176"/>
      <c r="J1804" s="176"/>
      <c r="K1804" s="177"/>
      <c r="L1804" s="178"/>
      <c r="M1804" s="177"/>
      <c r="N1804" s="182"/>
      <c r="O1804" s="182"/>
      <c r="P1804" s="182"/>
      <c r="Q1804" s="192"/>
    </row>
    <row r="1805" spans="4:17" ht="18" customHeight="1" x14ac:dyDescent="0.25">
      <c r="D1805">
        <f t="shared" si="28"/>
        <v>0</v>
      </c>
      <c r="E1805" s="191"/>
      <c r="F1805" s="191"/>
      <c r="G1805" s="176"/>
      <c r="H1805" s="177"/>
      <c r="I1805" s="176"/>
      <c r="J1805" s="176"/>
      <c r="K1805" s="177"/>
      <c r="L1805" s="178"/>
      <c r="M1805" s="177"/>
      <c r="N1805" s="182"/>
      <c r="O1805" s="182"/>
      <c r="P1805" s="182"/>
      <c r="Q1805" s="192"/>
    </row>
    <row r="1806" spans="4:17" ht="18" customHeight="1" x14ac:dyDescent="0.25">
      <c r="D1806">
        <f t="shared" si="28"/>
        <v>0</v>
      </c>
      <c r="E1806" s="191"/>
      <c r="F1806" s="191"/>
      <c r="G1806" s="176"/>
      <c r="H1806" s="177"/>
      <c r="I1806" s="176"/>
      <c r="J1806" s="176"/>
      <c r="K1806" s="177"/>
      <c r="L1806" s="178"/>
      <c r="M1806" s="177"/>
      <c r="N1806" s="182"/>
      <c r="O1806" s="182"/>
      <c r="P1806" s="182"/>
      <c r="Q1806" s="192"/>
    </row>
    <row r="1807" spans="4:17" ht="18" customHeight="1" x14ac:dyDescent="0.25">
      <c r="D1807">
        <f t="shared" si="28"/>
        <v>0</v>
      </c>
      <c r="E1807" s="191"/>
      <c r="F1807" s="191"/>
      <c r="G1807" s="176"/>
      <c r="H1807" s="177"/>
      <c r="I1807" s="176"/>
      <c r="J1807" s="176"/>
      <c r="K1807" s="177"/>
      <c r="L1807" s="178"/>
      <c r="M1807" s="177"/>
      <c r="N1807" s="182"/>
      <c r="O1807" s="182"/>
      <c r="P1807" s="182"/>
      <c r="Q1807" s="192"/>
    </row>
    <row r="1808" spans="4:17" ht="18" customHeight="1" x14ac:dyDescent="0.25">
      <c r="D1808">
        <f t="shared" si="28"/>
        <v>0</v>
      </c>
      <c r="E1808" s="191"/>
      <c r="F1808" s="191"/>
      <c r="G1808" s="176"/>
      <c r="H1808" s="177"/>
      <c r="I1808" s="176"/>
      <c r="J1808" s="176"/>
      <c r="K1808" s="177"/>
      <c r="L1808" s="178"/>
      <c r="M1808" s="177"/>
      <c r="N1808" s="182"/>
      <c r="O1808" s="182"/>
      <c r="P1808" s="182"/>
      <c r="Q1808" s="192"/>
    </row>
    <row r="1809" spans="4:17" ht="18" customHeight="1" x14ac:dyDescent="0.25">
      <c r="D1809">
        <f t="shared" si="28"/>
        <v>0</v>
      </c>
      <c r="E1809" s="191"/>
      <c r="F1809" s="191"/>
      <c r="G1809" s="176"/>
      <c r="H1809" s="177"/>
      <c r="I1809" s="176"/>
      <c r="J1809" s="176"/>
      <c r="K1809" s="177"/>
      <c r="L1809" s="178"/>
      <c r="M1809" s="177"/>
      <c r="N1809" s="182"/>
      <c r="O1809" s="182"/>
      <c r="P1809" s="182"/>
      <c r="Q1809" s="192"/>
    </row>
    <row r="1810" spans="4:17" ht="18" customHeight="1" x14ac:dyDescent="0.25">
      <c r="D1810">
        <f t="shared" si="28"/>
        <v>0</v>
      </c>
      <c r="E1810" s="191"/>
      <c r="F1810" s="191"/>
      <c r="G1810" s="176"/>
      <c r="H1810" s="177"/>
      <c r="I1810" s="176"/>
      <c r="J1810" s="176"/>
      <c r="K1810" s="177"/>
      <c r="L1810" s="178"/>
      <c r="M1810" s="177"/>
      <c r="N1810" s="182"/>
      <c r="O1810" s="182"/>
      <c r="P1810" s="182"/>
      <c r="Q1810" s="192"/>
    </row>
    <row r="1811" spans="4:17" ht="18" customHeight="1" x14ac:dyDescent="0.25">
      <c r="D1811">
        <f t="shared" si="28"/>
        <v>0</v>
      </c>
      <c r="E1811" s="191"/>
      <c r="F1811" s="191"/>
      <c r="G1811" s="176"/>
      <c r="H1811" s="177"/>
      <c r="I1811" s="176"/>
      <c r="J1811" s="176"/>
      <c r="K1811" s="177"/>
      <c r="L1811" s="178"/>
      <c r="M1811" s="177"/>
      <c r="N1811" s="182"/>
      <c r="O1811" s="182"/>
      <c r="P1811" s="182"/>
      <c r="Q1811" s="192"/>
    </row>
    <row r="1812" spans="4:17" ht="18" customHeight="1" x14ac:dyDescent="0.25">
      <c r="D1812">
        <f t="shared" si="28"/>
        <v>0</v>
      </c>
      <c r="E1812" s="191"/>
      <c r="F1812" s="191"/>
      <c r="G1812" s="176"/>
      <c r="H1812" s="177"/>
      <c r="I1812" s="176"/>
      <c r="J1812" s="176"/>
      <c r="K1812" s="177"/>
      <c r="L1812" s="178"/>
      <c r="M1812" s="177"/>
      <c r="N1812" s="182"/>
      <c r="O1812" s="182"/>
      <c r="P1812" s="182"/>
      <c r="Q1812" s="192"/>
    </row>
    <row r="1813" spans="4:17" ht="18" customHeight="1" x14ac:dyDescent="0.25">
      <c r="D1813">
        <f t="shared" si="28"/>
        <v>0</v>
      </c>
      <c r="E1813" s="191"/>
      <c r="F1813" s="191"/>
      <c r="G1813" s="176"/>
      <c r="H1813" s="177"/>
      <c r="I1813" s="176"/>
      <c r="J1813" s="176"/>
      <c r="K1813" s="177"/>
      <c r="L1813" s="178"/>
      <c r="M1813" s="177"/>
      <c r="N1813" s="182"/>
      <c r="O1813" s="182"/>
      <c r="P1813" s="182"/>
      <c r="Q1813" s="192"/>
    </row>
    <row r="1814" spans="4:17" ht="18" customHeight="1" x14ac:dyDescent="0.25">
      <c r="D1814">
        <f t="shared" si="28"/>
        <v>0</v>
      </c>
      <c r="E1814" s="191"/>
      <c r="F1814" s="191"/>
      <c r="G1814" s="176"/>
      <c r="H1814" s="177"/>
      <c r="I1814" s="176"/>
      <c r="J1814" s="176"/>
      <c r="K1814" s="177"/>
      <c r="L1814" s="178"/>
      <c r="M1814" s="177"/>
      <c r="N1814" s="182"/>
      <c r="O1814" s="182"/>
      <c r="P1814" s="182"/>
      <c r="Q1814" s="192"/>
    </row>
    <row r="1815" spans="4:17" ht="18" customHeight="1" x14ac:dyDescent="0.25">
      <c r="D1815">
        <f t="shared" si="28"/>
        <v>0</v>
      </c>
      <c r="E1815" s="191"/>
      <c r="F1815" s="191"/>
      <c r="G1815" s="176"/>
      <c r="H1815" s="177"/>
      <c r="I1815" s="176"/>
      <c r="J1815" s="176"/>
      <c r="K1815" s="177"/>
      <c r="L1815" s="178"/>
      <c r="M1815" s="177"/>
      <c r="N1815" s="182"/>
      <c r="O1815" s="182"/>
      <c r="P1815" s="182"/>
      <c r="Q1815" s="192"/>
    </row>
    <row r="1816" spans="4:17" ht="18" customHeight="1" x14ac:dyDescent="0.25">
      <c r="D1816">
        <f t="shared" si="28"/>
        <v>0</v>
      </c>
      <c r="E1816" s="191"/>
      <c r="F1816" s="191"/>
      <c r="G1816" s="176"/>
      <c r="H1816" s="177"/>
      <c r="I1816" s="176"/>
      <c r="J1816" s="176"/>
      <c r="K1816" s="177"/>
      <c r="L1816" s="178"/>
      <c r="M1816" s="177"/>
      <c r="N1816" s="182"/>
      <c r="O1816" s="182"/>
      <c r="P1816" s="182"/>
      <c r="Q1816" s="192"/>
    </row>
    <row r="1817" spans="4:17" ht="18" customHeight="1" x14ac:dyDescent="0.25">
      <c r="D1817">
        <f t="shared" si="28"/>
        <v>0</v>
      </c>
      <c r="E1817" s="191"/>
      <c r="F1817" s="191"/>
      <c r="G1817" s="176"/>
      <c r="H1817" s="177"/>
      <c r="I1817" s="176"/>
      <c r="J1817" s="176"/>
      <c r="K1817" s="177"/>
      <c r="L1817" s="178"/>
      <c r="M1817" s="177"/>
      <c r="N1817" s="182"/>
      <c r="O1817" s="182"/>
      <c r="P1817" s="182"/>
      <c r="Q1817" s="192"/>
    </row>
    <row r="1818" spans="4:17" ht="18" customHeight="1" x14ac:dyDescent="0.25">
      <c r="D1818">
        <f t="shared" si="28"/>
        <v>0</v>
      </c>
      <c r="E1818" s="191"/>
      <c r="F1818" s="191"/>
      <c r="G1818" s="176"/>
      <c r="H1818" s="177"/>
      <c r="I1818" s="176"/>
      <c r="J1818" s="176"/>
      <c r="K1818" s="177"/>
      <c r="L1818" s="178"/>
      <c r="M1818" s="177"/>
      <c r="N1818" s="182"/>
      <c r="O1818" s="182"/>
      <c r="P1818" s="182"/>
      <c r="Q1818" s="192"/>
    </row>
    <row r="1819" spans="4:17" ht="18" customHeight="1" x14ac:dyDescent="0.25">
      <c r="D1819">
        <f t="shared" si="28"/>
        <v>0</v>
      </c>
      <c r="E1819" s="191"/>
      <c r="F1819" s="191"/>
      <c r="G1819" s="176"/>
      <c r="H1819" s="177"/>
      <c r="I1819" s="176"/>
      <c r="J1819" s="176"/>
      <c r="K1819" s="177"/>
      <c r="L1819" s="178"/>
      <c r="M1819" s="177"/>
      <c r="N1819" s="182"/>
      <c r="O1819" s="182"/>
      <c r="P1819" s="182"/>
      <c r="Q1819" s="192"/>
    </row>
    <row r="1820" spans="4:17" ht="18" customHeight="1" x14ac:dyDescent="0.25">
      <c r="D1820">
        <f t="shared" si="28"/>
        <v>0</v>
      </c>
      <c r="E1820" s="191"/>
      <c r="F1820" s="191"/>
      <c r="G1820" s="176"/>
      <c r="H1820" s="177"/>
      <c r="I1820" s="176"/>
      <c r="J1820" s="176"/>
      <c r="K1820" s="177"/>
      <c r="L1820" s="178"/>
      <c r="M1820" s="177"/>
      <c r="N1820" s="182"/>
      <c r="O1820" s="182"/>
      <c r="P1820" s="182"/>
      <c r="Q1820" s="192"/>
    </row>
    <row r="1821" spans="4:17" ht="18" customHeight="1" x14ac:dyDescent="0.25">
      <c r="D1821">
        <f t="shared" si="28"/>
        <v>0</v>
      </c>
      <c r="E1821" s="191"/>
      <c r="F1821" s="191"/>
      <c r="G1821" s="176"/>
      <c r="H1821" s="177"/>
      <c r="I1821" s="176"/>
      <c r="J1821" s="176"/>
      <c r="K1821" s="177"/>
      <c r="L1821" s="178"/>
      <c r="M1821" s="177"/>
      <c r="N1821" s="182"/>
      <c r="O1821" s="182"/>
      <c r="P1821" s="182"/>
      <c r="Q1821" s="192"/>
    </row>
    <row r="1822" spans="4:17" ht="18" customHeight="1" x14ac:dyDescent="0.25">
      <c r="D1822">
        <f t="shared" si="28"/>
        <v>0</v>
      </c>
      <c r="E1822" s="191"/>
      <c r="F1822" s="191"/>
      <c r="G1822" s="176"/>
      <c r="H1822" s="177"/>
      <c r="I1822" s="176"/>
      <c r="J1822" s="176"/>
      <c r="K1822" s="177"/>
      <c r="L1822" s="178"/>
      <c r="M1822" s="177"/>
      <c r="N1822" s="182"/>
      <c r="O1822" s="182"/>
      <c r="P1822" s="182"/>
      <c r="Q1822" s="192"/>
    </row>
    <row r="1823" spans="4:17" ht="18" customHeight="1" x14ac:dyDescent="0.25">
      <c r="D1823">
        <f t="shared" si="28"/>
        <v>0</v>
      </c>
      <c r="E1823" s="191"/>
      <c r="F1823" s="191"/>
      <c r="G1823" s="176"/>
      <c r="H1823" s="177"/>
      <c r="I1823" s="176"/>
      <c r="J1823" s="176"/>
      <c r="K1823" s="177"/>
      <c r="L1823" s="178"/>
      <c r="M1823" s="177"/>
      <c r="N1823" s="182"/>
      <c r="O1823" s="182"/>
      <c r="P1823" s="182"/>
      <c r="Q1823" s="192"/>
    </row>
    <row r="1824" spans="4:17" ht="18" customHeight="1" x14ac:dyDescent="0.25">
      <c r="D1824">
        <f t="shared" si="28"/>
        <v>0</v>
      </c>
      <c r="E1824" s="191"/>
      <c r="F1824" s="191"/>
      <c r="G1824" s="176"/>
      <c r="H1824" s="177"/>
      <c r="I1824" s="176"/>
      <c r="J1824" s="176"/>
      <c r="K1824" s="177"/>
      <c r="L1824" s="178"/>
      <c r="M1824" s="177"/>
      <c r="N1824" s="182"/>
      <c r="O1824" s="182"/>
      <c r="P1824" s="182"/>
      <c r="Q1824" s="192"/>
    </row>
    <row r="1825" spans="4:17" ht="18" customHeight="1" x14ac:dyDescent="0.25">
      <c r="D1825">
        <f t="shared" si="28"/>
        <v>0</v>
      </c>
      <c r="E1825" s="191"/>
      <c r="F1825" s="191"/>
      <c r="G1825" s="176"/>
      <c r="H1825" s="177"/>
      <c r="I1825" s="176"/>
      <c r="J1825" s="176"/>
      <c r="K1825" s="177"/>
      <c r="L1825" s="178"/>
      <c r="M1825" s="177"/>
      <c r="N1825" s="182"/>
      <c r="O1825" s="182"/>
      <c r="P1825" s="182"/>
      <c r="Q1825" s="192"/>
    </row>
    <row r="1826" spans="4:17" ht="18" customHeight="1" x14ac:dyDescent="0.25">
      <c r="D1826">
        <f t="shared" si="28"/>
        <v>0</v>
      </c>
      <c r="E1826" s="191"/>
      <c r="F1826" s="191"/>
      <c r="G1826" s="176"/>
      <c r="H1826" s="177"/>
      <c r="I1826" s="176"/>
      <c r="J1826" s="176"/>
      <c r="K1826" s="177"/>
      <c r="L1826" s="178"/>
      <c r="M1826" s="177"/>
      <c r="N1826" s="182"/>
      <c r="O1826" s="182"/>
      <c r="P1826" s="182"/>
      <c r="Q1826" s="192"/>
    </row>
    <row r="1827" spans="4:17" ht="18" customHeight="1" x14ac:dyDescent="0.25">
      <c r="D1827">
        <f t="shared" si="28"/>
        <v>0</v>
      </c>
      <c r="E1827" s="191"/>
      <c r="F1827" s="191"/>
      <c r="G1827" s="176"/>
      <c r="H1827" s="177"/>
      <c r="I1827" s="176"/>
      <c r="J1827" s="176"/>
      <c r="K1827" s="177"/>
      <c r="L1827" s="178"/>
      <c r="M1827" s="177"/>
      <c r="N1827" s="182"/>
      <c r="O1827" s="182"/>
      <c r="P1827" s="182"/>
      <c r="Q1827" s="192"/>
    </row>
    <row r="1828" spans="4:17" ht="18" customHeight="1" x14ac:dyDescent="0.25">
      <c r="D1828">
        <f t="shared" si="28"/>
        <v>0</v>
      </c>
      <c r="E1828" s="191"/>
      <c r="F1828" s="191"/>
      <c r="G1828" s="176"/>
      <c r="H1828" s="177"/>
      <c r="I1828" s="176"/>
      <c r="J1828" s="176"/>
      <c r="K1828" s="177"/>
      <c r="L1828" s="178"/>
      <c r="M1828" s="177"/>
      <c r="N1828" s="182"/>
      <c r="O1828" s="182"/>
      <c r="P1828" s="182"/>
      <c r="Q1828" s="192"/>
    </row>
    <row r="1829" spans="4:17" ht="18" customHeight="1" x14ac:dyDescent="0.25">
      <c r="D1829">
        <f t="shared" si="28"/>
        <v>0</v>
      </c>
      <c r="E1829" s="191"/>
      <c r="F1829" s="191"/>
      <c r="G1829" s="176"/>
      <c r="H1829" s="177"/>
      <c r="I1829" s="176"/>
      <c r="J1829" s="176"/>
      <c r="K1829" s="177"/>
      <c r="L1829" s="178"/>
      <c r="M1829" s="177"/>
      <c r="N1829" s="182"/>
      <c r="O1829" s="182"/>
      <c r="P1829" s="182"/>
      <c r="Q1829" s="192"/>
    </row>
    <row r="1830" spans="4:17" ht="18" customHeight="1" x14ac:dyDescent="0.25">
      <c r="D1830">
        <f t="shared" si="28"/>
        <v>0</v>
      </c>
      <c r="E1830" s="191"/>
      <c r="F1830" s="191"/>
      <c r="G1830" s="176"/>
      <c r="H1830" s="177"/>
      <c r="I1830" s="176"/>
      <c r="J1830" s="176"/>
      <c r="K1830" s="177"/>
      <c r="L1830" s="178"/>
      <c r="M1830" s="177"/>
      <c r="N1830" s="182"/>
      <c r="O1830" s="182"/>
      <c r="P1830" s="182"/>
      <c r="Q1830" s="192"/>
    </row>
    <row r="1831" spans="4:17" ht="18" customHeight="1" x14ac:dyDescent="0.25">
      <c r="D1831">
        <f t="shared" si="28"/>
        <v>0</v>
      </c>
      <c r="E1831" s="191"/>
      <c r="F1831" s="191"/>
      <c r="G1831" s="176"/>
      <c r="H1831" s="177"/>
      <c r="I1831" s="176"/>
      <c r="J1831" s="176"/>
      <c r="K1831" s="177"/>
      <c r="L1831" s="178"/>
      <c r="M1831" s="177"/>
      <c r="N1831" s="182"/>
      <c r="O1831" s="182"/>
      <c r="P1831" s="182"/>
      <c r="Q1831" s="192"/>
    </row>
    <row r="1832" spans="4:17" ht="18" customHeight="1" x14ac:dyDescent="0.25">
      <c r="D1832">
        <f t="shared" si="28"/>
        <v>0</v>
      </c>
      <c r="E1832" s="191"/>
      <c r="F1832" s="191"/>
      <c r="G1832" s="176"/>
      <c r="H1832" s="177"/>
      <c r="I1832" s="176"/>
      <c r="J1832" s="176"/>
      <c r="K1832" s="177"/>
      <c r="L1832" s="178"/>
      <c r="M1832" s="177"/>
      <c r="N1832" s="182"/>
      <c r="O1832" s="182"/>
      <c r="P1832" s="182"/>
      <c r="Q1832" s="192"/>
    </row>
    <row r="1833" spans="4:17" ht="18" customHeight="1" x14ac:dyDescent="0.25">
      <c r="D1833">
        <f t="shared" si="28"/>
        <v>0</v>
      </c>
      <c r="E1833" s="191"/>
      <c r="F1833" s="191"/>
      <c r="G1833" s="176"/>
      <c r="H1833" s="177"/>
      <c r="I1833" s="176"/>
      <c r="J1833" s="176"/>
      <c r="K1833" s="177"/>
      <c r="L1833" s="178"/>
      <c r="M1833" s="177"/>
      <c r="N1833" s="182"/>
      <c r="O1833" s="182"/>
      <c r="P1833" s="182"/>
      <c r="Q1833" s="192"/>
    </row>
    <row r="1834" spans="4:17" ht="18" customHeight="1" x14ac:dyDescent="0.25">
      <c r="D1834">
        <f t="shared" si="28"/>
        <v>0</v>
      </c>
      <c r="E1834" s="191"/>
      <c r="F1834" s="191"/>
      <c r="G1834" s="176"/>
      <c r="H1834" s="177"/>
      <c r="I1834" s="176"/>
      <c r="J1834" s="176"/>
      <c r="K1834" s="177"/>
      <c r="L1834" s="178"/>
      <c r="M1834" s="177"/>
      <c r="N1834" s="182"/>
      <c r="O1834" s="182"/>
      <c r="P1834" s="182"/>
      <c r="Q1834" s="192"/>
    </row>
    <row r="1835" spans="4:17" ht="18" customHeight="1" x14ac:dyDescent="0.25">
      <c r="D1835">
        <f t="shared" si="28"/>
        <v>0</v>
      </c>
      <c r="E1835" s="191"/>
      <c r="F1835" s="191"/>
      <c r="G1835" s="176"/>
      <c r="H1835" s="177"/>
      <c r="I1835" s="176"/>
      <c r="J1835" s="176"/>
      <c r="K1835" s="177"/>
      <c r="L1835" s="178"/>
      <c r="M1835" s="177"/>
      <c r="N1835" s="182"/>
      <c r="O1835" s="182"/>
      <c r="P1835" s="182"/>
      <c r="Q1835" s="192"/>
    </row>
    <row r="1836" spans="4:17" ht="18" customHeight="1" x14ac:dyDescent="0.25">
      <c r="D1836">
        <f t="shared" si="28"/>
        <v>0</v>
      </c>
      <c r="E1836" s="191"/>
      <c r="F1836" s="191"/>
      <c r="G1836" s="176"/>
      <c r="H1836" s="177"/>
      <c r="I1836" s="176"/>
      <c r="J1836" s="176"/>
      <c r="K1836" s="177"/>
      <c r="L1836" s="178"/>
      <c r="M1836" s="177"/>
      <c r="N1836" s="182"/>
      <c r="O1836" s="182"/>
      <c r="P1836" s="182"/>
      <c r="Q1836" s="192"/>
    </row>
    <row r="1837" spans="4:17" ht="18" customHeight="1" x14ac:dyDescent="0.25">
      <c r="D1837">
        <f t="shared" si="28"/>
        <v>0</v>
      </c>
      <c r="E1837" s="191"/>
      <c r="F1837" s="191"/>
      <c r="G1837" s="176"/>
      <c r="H1837" s="177"/>
      <c r="I1837" s="176"/>
      <c r="J1837" s="176"/>
      <c r="K1837" s="177"/>
      <c r="L1837" s="178"/>
      <c r="M1837" s="177"/>
      <c r="N1837" s="182"/>
      <c r="O1837" s="182"/>
      <c r="P1837" s="182"/>
      <c r="Q1837" s="192"/>
    </row>
    <row r="1838" spans="4:17" ht="18" customHeight="1" x14ac:dyDescent="0.25">
      <c r="D1838">
        <f t="shared" si="28"/>
        <v>0</v>
      </c>
      <c r="E1838" s="191"/>
      <c r="F1838" s="191"/>
      <c r="G1838" s="176"/>
      <c r="H1838" s="177"/>
      <c r="I1838" s="176"/>
      <c r="J1838" s="176"/>
      <c r="K1838" s="177"/>
      <c r="L1838" s="178"/>
      <c r="M1838" s="177"/>
      <c r="N1838" s="182"/>
      <c r="O1838" s="182"/>
      <c r="P1838" s="182"/>
      <c r="Q1838" s="192"/>
    </row>
    <row r="1839" spans="4:17" ht="18" customHeight="1" x14ac:dyDescent="0.25">
      <c r="D1839">
        <f t="shared" si="28"/>
        <v>0</v>
      </c>
      <c r="E1839" s="191"/>
      <c r="F1839" s="191"/>
      <c r="G1839" s="176"/>
      <c r="H1839" s="177"/>
      <c r="I1839" s="176"/>
      <c r="J1839" s="176"/>
      <c r="K1839" s="177"/>
      <c r="L1839" s="178"/>
      <c r="M1839" s="177"/>
      <c r="N1839" s="182"/>
      <c r="O1839" s="182"/>
      <c r="P1839" s="182"/>
      <c r="Q1839" s="192"/>
    </row>
    <row r="1840" spans="4:17" ht="18" customHeight="1" x14ac:dyDescent="0.25">
      <c r="D1840">
        <f t="shared" si="28"/>
        <v>0</v>
      </c>
      <c r="E1840" s="191"/>
      <c r="F1840" s="191"/>
      <c r="G1840" s="176"/>
      <c r="H1840" s="177"/>
      <c r="I1840" s="176"/>
      <c r="J1840" s="176"/>
      <c r="K1840" s="177"/>
      <c r="L1840" s="178"/>
      <c r="M1840" s="177"/>
      <c r="N1840" s="182"/>
      <c r="O1840" s="182"/>
      <c r="P1840" s="182"/>
      <c r="Q1840" s="192"/>
    </row>
    <row r="1841" spans="4:17" ht="18" customHeight="1" x14ac:dyDescent="0.25">
      <c r="D1841">
        <f t="shared" si="28"/>
        <v>0</v>
      </c>
      <c r="E1841" s="191"/>
      <c r="F1841" s="191"/>
      <c r="G1841" s="176"/>
      <c r="H1841" s="177"/>
      <c r="I1841" s="176"/>
      <c r="J1841" s="176"/>
      <c r="K1841" s="177"/>
      <c r="L1841" s="178"/>
      <c r="M1841" s="177"/>
      <c r="N1841" s="182"/>
      <c r="O1841" s="182"/>
      <c r="P1841" s="182"/>
      <c r="Q1841" s="192"/>
    </row>
    <row r="1842" spans="4:17" ht="18" customHeight="1" x14ac:dyDescent="0.25">
      <c r="D1842">
        <f t="shared" si="28"/>
        <v>0</v>
      </c>
      <c r="E1842" s="191"/>
      <c r="F1842" s="191"/>
      <c r="G1842" s="176"/>
      <c r="H1842" s="177"/>
      <c r="I1842" s="176"/>
      <c r="J1842" s="176"/>
      <c r="K1842" s="177"/>
      <c r="L1842" s="178"/>
      <c r="M1842" s="177"/>
      <c r="N1842" s="182"/>
      <c r="O1842" s="182"/>
      <c r="P1842" s="182"/>
      <c r="Q1842" s="192"/>
    </row>
    <row r="1843" spans="4:17" ht="18" customHeight="1" x14ac:dyDescent="0.25">
      <c r="D1843">
        <f t="shared" si="28"/>
        <v>0</v>
      </c>
      <c r="E1843" s="191"/>
      <c r="F1843" s="191"/>
      <c r="G1843" s="176"/>
      <c r="H1843" s="177"/>
      <c r="I1843" s="176"/>
      <c r="J1843" s="176"/>
      <c r="K1843" s="177"/>
      <c r="L1843" s="178"/>
      <c r="M1843" s="177"/>
      <c r="N1843" s="182"/>
      <c r="O1843" s="182"/>
      <c r="P1843" s="182"/>
      <c r="Q1843" s="192"/>
    </row>
    <row r="1844" spans="4:17" ht="18" customHeight="1" x14ac:dyDescent="0.25">
      <c r="D1844">
        <f t="shared" si="28"/>
        <v>0</v>
      </c>
      <c r="E1844" s="191"/>
      <c r="F1844" s="191"/>
      <c r="G1844" s="176"/>
      <c r="H1844" s="177"/>
      <c r="I1844" s="176"/>
      <c r="J1844" s="176"/>
      <c r="K1844" s="177"/>
      <c r="L1844" s="178"/>
      <c r="M1844" s="177"/>
      <c r="N1844" s="182"/>
      <c r="O1844" s="182"/>
      <c r="P1844" s="182"/>
      <c r="Q1844" s="192"/>
    </row>
    <row r="1845" spans="4:17" ht="18" customHeight="1" x14ac:dyDescent="0.25">
      <c r="D1845">
        <f t="shared" si="28"/>
        <v>0</v>
      </c>
      <c r="E1845" s="191"/>
      <c r="F1845" s="191"/>
      <c r="G1845" s="176"/>
      <c r="H1845" s="177"/>
      <c r="I1845" s="176"/>
      <c r="J1845" s="176"/>
      <c r="K1845" s="177"/>
      <c r="L1845" s="178"/>
      <c r="M1845" s="177"/>
      <c r="N1845" s="182"/>
      <c r="O1845" s="182"/>
      <c r="P1845" s="182"/>
      <c r="Q1845" s="192"/>
    </row>
    <row r="1846" spans="4:17" ht="18" customHeight="1" x14ac:dyDescent="0.25">
      <c r="D1846">
        <f t="shared" si="28"/>
        <v>0</v>
      </c>
      <c r="E1846" s="191"/>
      <c r="F1846" s="191"/>
      <c r="G1846" s="176"/>
      <c r="H1846" s="177"/>
      <c r="I1846" s="176"/>
      <c r="J1846" s="176"/>
      <c r="K1846" s="177"/>
      <c r="L1846" s="178"/>
      <c r="M1846" s="177"/>
      <c r="N1846" s="182"/>
      <c r="O1846" s="182"/>
      <c r="P1846" s="182"/>
      <c r="Q1846" s="192"/>
    </row>
    <row r="1847" spans="4:17" ht="18" customHeight="1" x14ac:dyDescent="0.25">
      <c r="D1847">
        <f t="shared" si="28"/>
        <v>0</v>
      </c>
      <c r="E1847" s="191"/>
      <c r="F1847" s="191"/>
      <c r="G1847" s="176"/>
      <c r="H1847" s="177"/>
      <c r="I1847" s="176"/>
      <c r="J1847" s="176"/>
      <c r="K1847" s="177"/>
      <c r="L1847" s="178"/>
      <c r="M1847" s="177"/>
      <c r="N1847" s="182"/>
      <c r="O1847" s="182"/>
      <c r="P1847" s="182"/>
      <c r="Q1847" s="192"/>
    </row>
    <row r="1848" spans="4:17" ht="18" customHeight="1" x14ac:dyDescent="0.25">
      <c r="D1848">
        <f t="shared" si="28"/>
        <v>0</v>
      </c>
      <c r="E1848" s="191"/>
      <c r="F1848" s="191"/>
      <c r="G1848" s="176"/>
      <c r="H1848" s="177"/>
      <c r="I1848" s="176"/>
      <c r="J1848" s="176"/>
      <c r="K1848" s="177"/>
      <c r="L1848" s="178"/>
      <c r="M1848" s="177"/>
      <c r="N1848" s="182"/>
      <c r="O1848" s="182"/>
      <c r="P1848" s="182"/>
      <c r="Q1848" s="192"/>
    </row>
    <row r="1849" spans="4:17" ht="18" customHeight="1" x14ac:dyDescent="0.25">
      <c r="D1849">
        <f t="shared" si="28"/>
        <v>0</v>
      </c>
      <c r="E1849" s="191"/>
      <c r="F1849" s="191"/>
      <c r="G1849" s="176"/>
      <c r="H1849" s="177"/>
      <c r="I1849" s="176"/>
      <c r="J1849" s="176"/>
      <c r="K1849" s="177"/>
      <c r="L1849" s="178"/>
      <c r="M1849" s="177"/>
      <c r="N1849" s="182"/>
      <c r="O1849" s="182"/>
      <c r="P1849" s="182"/>
      <c r="Q1849" s="192"/>
    </row>
    <row r="1850" spans="4:17" ht="18" customHeight="1" x14ac:dyDescent="0.25">
      <c r="D1850">
        <f t="shared" si="28"/>
        <v>0</v>
      </c>
      <c r="E1850" s="191"/>
      <c r="F1850" s="191"/>
      <c r="G1850" s="176"/>
      <c r="H1850" s="177"/>
      <c r="I1850" s="176"/>
      <c r="J1850" s="176"/>
      <c r="K1850" s="177"/>
      <c r="L1850" s="178"/>
      <c r="M1850" s="177"/>
      <c r="N1850" s="182"/>
      <c r="O1850" s="182"/>
      <c r="P1850" s="182"/>
      <c r="Q1850" s="192"/>
    </row>
    <row r="1851" spans="4:17" ht="18" customHeight="1" x14ac:dyDescent="0.25">
      <c r="D1851">
        <f t="shared" si="28"/>
        <v>0</v>
      </c>
      <c r="E1851" s="191"/>
      <c r="F1851" s="191"/>
      <c r="G1851" s="176"/>
      <c r="H1851" s="177"/>
      <c r="I1851" s="176"/>
      <c r="J1851" s="176"/>
      <c r="K1851" s="177"/>
      <c r="L1851" s="178"/>
      <c r="M1851" s="177"/>
      <c r="N1851" s="182"/>
      <c r="O1851" s="182"/>
      <c r="P1851" s="182"/>
      <c r="Q1851" s="192"/>
    </row>
    <row r="1852" spans="4:17" ht="18" customHeight="1" x14ac:dyDescent="0.25">
      <c r="D1852">
        <f t="shared" si="28"/>
        <v>0</v>
      </c>
      <c r="E1852" s="191"/>
      <c r="F1852" s="191"/>
      <c r="G1852" s="176"/>
      <c r="H1852" s="177"/>
      <c r="I1852" s="176"/>
      <c r="J1852" s="176"/>
      <c r="K1852" s="177"/>
      <c r="L1852" s="178"/>
      <c r="M1852" s="177"/>
      <c r="N1852" s="182"/>
      <c r="O1852" s="182"/>
      <c r="P1852" s="182"/>
      <c r="Q1852" s="192"/>
    </row>
    <row r="1853" spans="4:17" ht="18" customHeight="1" x14ac:dyDescent="0.25">
      <c r="D1853">
        <f t="shared" si="28"/>
        <v>0</v>
      </c>
      <c r="E1853" s="191"/>
      <c r="F1853" s="191"/>
      <c r="G1853" s="176"/>
      <c r="H1853" s="177"/>
      <c r="I1853" s="176"/>
      <c r="J1853" s="176"/>
      <c r="K1853" s="177"/>
      <c r="L1853" s="178"/>
      <c r="M1853" s="177"/>
      <c r="N1853" s="182"/>
      <c r="O1853" s="182"/>
      <c r="P1853" s="182"/>
      <c r="Q1853" s="192"/>
    </row>
    <row r="1854" spans="4:17" ht="18" customHeight="1" x14ac:dyDescent="0.25">
      <c r="D1854">
        <f t="shared" si="28"/>
        <v>0</v>
      </c>
      <c r="E1854" s="191"/>
      <c r="F1854" s="191"/>
      <c r="G1854" s="176"/>
      <c r="H1854" s="177"/>
      <c r="I1854" s="176"/>
      <c r="J1854" s="176"/>
      <c r="K1854" s="177"/>
      <c r="L1854" s="178"/>
      <c r="M1854" s="177"/>
      <c r="N1854" s="182"/>
      <c r="O1854" s="182"/>
      <c r="P1854" s="182"/>
      <c r="Q1854" s="192"/>
    </row>
    <row r="1855" spans="4:17" ht="18" customHeight="1" x14ac:dyDescent="0.25">
      <c r="D1855">
        <f t="shared" si="28"/>
        <v>0</v>
      </c>
      <c r="E1855" s="191"/>
      <c r="F1855" s="191"/>
      <c r="G1855" s="176"/>
      <c r="H1855" s="177"/>
      <c r="I1855" s="176"/>
      <c r="J1855" s="176"/>
      <c r="K1855" s="177"/>
      <c r="L1855" s="178"/>
      <c r="M1855" s="177"/>
      <c r="N1855" s="182"/>
      <c r="O1855" s="182"/>
      <c r="P1855" s="182"/>
      <c r="Q1855" s="192"/>
    </row>
    <row r="1856" spans="4:17" ht="18" customHeight="1" x14ac:dyDescent="0.25">
      <c r="D1856">
        <f t="shared" si="28"/>
        <v>0</v>
      </c>
      <c r="E1856" s="191"/>
      <c r="F1856" s="191"/>
      <c r="G1856" s="176"/>
      <c r="H1856" s="177"/>
      <c r="I1856" s="176"/>
      <c r="J1856" s="176"/>
      <c r="K1856" s="177"/>
      <c r="L1856" s="178"/>
      <c r="M1856" s="177"/>
      <c r="N1856" s="182"/>
      <c r="O1856" s="182"/>
      <c r="P1856" s="182"/>
      <c r="Q1856" s="192"/>
    </row>
    <row r="1857" spans="4:17" ht="18" customHeight="1" x14ac:dyDescent="0.25">
      <c r="D1857">
        <f t="shared" si="28"/>
        <v>0</v>
      </c>
      <c r="E1857" s="191"/>
      <c r="F1857" s="191"/>
      <c r="G1857" s="176"/>
      <c r="H1857" s="177"/>
      <c r="I1857" s="176"/>
      <c r="J1857" s="176"/>
      <c r="K1857" s="177"/>
      <c r="L1857" s="178"/>
      <c r="M1857" s="177"/>
      <c r="N1857" s="182"/>
      <c r="O1857" s="182"/>
      <c r="P1857" s="182"/>
      <c r="Q1857" s="192"/>
    </row>
    <row r="1858" spans="4:17" ht="18" customHeight="1" x14ac:dyDescent="0.25">
      <c r="D1858">
        <f t="shared" si="28"/>
        <v>0</v>
      </c>
      <c r="E1858" s="191"/>
      <c r="F1858" s="191"/>
      <c r="G1858" s="176"/>
      <c r="H1858" s="177"/>
      <c r="I1858" s="176"/>
      <c r="J1858" s="176"/>
      <c r="K1858" s="177"/>
      <c r="L1858" s="178"/>
      <c r="M1858" s="177"/>
      <c r="N1858" s="182"/>
      <c r="O1858" s="182"/>
      <c r="P1858" s="182"/>
      <c r="Q1858" s="192"/>
    </row>
    <row r="1859" spans="4:17" ht="18" customHeight="1" x14ac:dyDescent="0.25">
      <c r="D1859">
        <f t="shared" si="28"/>
        <v>0</v>
      </c>
      <c r="E1859" s="191"/>
      <c r="F1859" s="191"/>
      <c r="G1859" s="176"/>
      <c r="H1859" s="177"/>
      <c r="I1859" s="176"/>
      <c r="J1859" s="176"/>
      <c r="K1859" s="177"/>
      <c r="L1859" s="178"/>
      <c r="M1859" s="177"/>
      <c r="N1859" s="182"/>
      <c r="O1859" s="182"/>
      <c r="P1859" s="182"/>
      <c r="Q1859" s="192"/>
    </row>
    <row r="1860" spans="4:17" ht="18" customHeight="1" x14ac:dyDescent="0.25">
      <c r="D1860">
        <f t="shared" si="28"/>
        <v>0</v>
      </c>
      <c r="E1860" s="191"/>
      <c r="F1860" s="191"/>
      <c r="G1860" s="176"/>
      <c r="H1860" s="177"/>
      <c r="I1860" s="176"/>
      <c r="J1860" s="176"/>
      <c r="K1860" s="177"/>
      <c r="L1860" s="178"/>
      <c r="M1860" s="177"/>
      <c r="N1860" s="182"/>
      <c r="O1860" s="182"/>
      <c r="P1860" s="182"/>
      <c r="Q1860" s="192"/>
    </row>
    <row r="1861" spans="4:17" ht="18" customHeight="1" x14ac:dyDescent="0.25">
      <c r="D1861">
        <f t="shared" si="28"/>
        <v>0</v>
      </c>
      <c r="E1861" s="191"/>
      <c r="F1861" s="191"/>
      <c r="G1861" s="176"/>
      <c r="H1861" s="177"/>
      <c r="I1861" s="176"/>
      <c r="J1861" s="176"/>
      <c r="K1861" s="177"/>
      <c r="L1861" s="178"/>
      <c r="M1861" s="177"/>
      <c r="N1861" s="182"/>
      <c r="O1861" s="182"/>
      <c r="P1861" s="182"/>
      <c r="Q1861" s="192"/>
    </row>
    <row r="1862" spans="4:17" ht="18" customHeight="1" x14ac:dyDescent="0.25">
      <c r="D1862">
        <f t="shared" ref="D1862:D1925" si="29">IF(E1862&gt;=1,(IF(LEN(I1862)&gt;=2,(IF(LEN(K1862)&gt;=1,(IF(M1862&gt;=18,1,0)),0)),0)),0)</f>
        <v>0</v>
      </c>
      <c r="E1862" s="191"/>
      <c r="F1862" s="191"/>
      <c r="G1862" s="176"/>
      <c r="H1862" s="177"/>
      <c r="I1862" s="176"/>
      <c r="J1862" s="176"/>
      <c r="K1862" s="177"/>
      <c r="L1862" s="178"/>
      <c r="M1862" s="177"/>
      <c r="N1862" s="182"/>
      <c r="O1862" s="182"/>
      <c r="P1862" s="182"/>
      <c r="Q1862" s="192"/>
    </row>
    <row r="1863" spans="4:17" ht="18" customHeight="1" x14ac:dyDescent="0.25">
      <c r="D1863">
        <f t="shared" si="29"/>
        <v>0</v>
      </c>
      <c r="E1863" s="191"/>
      <c r="F1863" s="191"/>
      <c r="G1863" s="176"/>
      <c r="H1863" s="177"/>
      <c r="I1863" s="176"/>
      <c r="J1863" s="176"/>
      <c r="K1863" s="177"/>
      <c r="L1863" s="178"/>
      <c r="M1863" s="177"/>
      <c r="N1863" s="182"/>
      <c r="O1863" s="182"/>
      <c r="P1863" s="182"/>
      <c r="Q1863" s="192"/>
    </row>
    <row r="1864" spans="4:17" ht="18" customHeight="1" x14ac:dyDescent="0.25">
      <c r="D1864">
        <f t="shared" si="29"/>
        <v>0</v>
      </c>
      <c r="E1864" s="191"/>
      <c r="F1864" s="191"/>
      <c r="G1864" s="176"/>
      <c r="H1864" s="177"/>
      <c r="I1864" s="176"/>
      <c r="J1864" s="176"/>
      <c r="K1864" s="177"/>
      <c r="L1864" s="178"/>
      <c r="M1864" s="177"/>
      <c r="N1864" s="182"/>
      <c r="O1864" s="182"/>
      <c r="P1864" s="182"/>
      <c r="Q1864" s="192"/>
    </row>
    <row r="1865" spans="4:17" ht="18" customHeight="1" x14ac:dyDescent="0.25">
      <c r="D1865">
        <f t="shared" si="29"/>
        <v>0</v>
      </c>
      <c r="E1865" s="191"/>
      <c r="F1865" s="191"/>
      <c r="G1865" s="176"/>
      <c r="H1865" s="177"/>
      <c r="I1865" s="176"/>
      <c r="J1865" s="176"/>
      <c r="K1865" s="177"/>
      <c r="L1865" s="178"/>
      <c r="M1865" s="177"/>
      <c r="N1865" s="182"/>
      <c r="O1865" s="182"/>
      <c r="P1865" s="182"/>
      <c r="Q1865" s="192"/>
    </row>
    <row r="1866" spans="4:17" ht="18" customHeight="1" x14ac:dyDescent="0.25">
      <c r="D1866">
        <f t="shared" si="29"/>
        <v>0</v>
      </c>
      <c r="E1866" s="191"/>
      <c r="F1866" s="191"/>
      <c r="G1866" s="176"/>
      <c r="H1866" s="177"/>
      <c r="I1866" s="176"/>
      <c r="J1866" s="176"/>
      <c r="K1866" s="177"/>
      <c r="L1866" s="178"/>
      <c r="M1866" s="177"/>
      <c r="N1866" s="182"/>
      <c r="O1866" s="182"/>
      <c r="P1866" s="182"/>
      <c r="Q1866" s="192"/>
    </row>
    <row r="1867" spans="4:17" ht="18" customHeight="1" x14ac:dyDescent="0.25">
      <c r="D1867">
        <f t="shared" si="29"/>
        <v>0</v>
      </c>
      <c r="E1867" s="191"/>
      <c r="F1867" s="191"/>
      <c r="G1867" s="176"/>
      <c r="H1867" s="177"/>
      <c r="I1867" s="176"/>
      <c r="J1867" s="176"/>
      <c r="K1867" s="177"/>
      <c r="L1867" s="178"/>
      <c r="M1867" s="177"/>
      <c r="N1867" s="182"/>
      <c r="O1867" s="182"/>
      <c r="P1867" s="182"/>
      <c r="Q1867" s="192"/>
    </row>
    <row r="1868" spans="4:17" ht="18" customHeight="1" x14ac:dyDescent="0.25">
      <c r="D1868">
        <f t="shared" si="29"/>
        <v>0</v>
      </c>
      <c r="E1868" s="191"/>
      <c r="F1868" s="191"/>
      <c r="G1868" s="176"/>
      <c r="H1868" s="177"/>
      <c r="I1868" s="176"/>
      <c r="J1868" s="176"/>
      <c r="K1868" s="177"/>
      <c r="L1868" s="178"/>
      <c r="M1868" s="177"/>
      <c r="N1868" s="182"/>
      <c r="O1868" s="182"/>
      <c r="P1868" s="182"/>
      <c r="Q1868" s="192"/>
    </row>
    <row r="1869" spans="4:17" ht="18" customHeight="1" x14ac:dyDescent="0.25">
      <c r="D1869">
        <f t="shared" si="29"/>
        <v>0</v>
      </c>
      <c r="E1869" s="191"/>
      <c r="F1869" s="191"/>
      <c r="G1869" s="176"/>
      <c r="H1869" s="177"/>
      <c r="I1869" s="176"/>
      <c r="J1869" s="176"/>
      <c r="K1869" s="177"/>
      <c r="L1869" s="178"/>
      <c r="M1869" s="177"/>
      <c r="N1869" s="182"/>
      <c r="O1869" s="182"/>
      <c r="P1869" s="182"/>
      <c r="Q1869" s="192"/>
    </row>
    <row r="1870" spans="4:17" ht="18" customHeight="1" x14ac:dyDescent="0.25">
      <c r="D1870">
        <f t="shared" si="29"/>
        <v>0</v>
      </c>
      <c r="E1870" s="191"/>
      <c r="F1870" s="191"/>
      <c r="G1870" s="176"/>
      <c r="H1870" s="177"/>
      <c r="I1870" s="176"/>
      <c r="J1870" s="176"/>
      <c r="K1870" s="177"/>
      <c r="L1870" s="178"/>
      <c r="M1870" s="177"/>
      <c r="N1870" s="182"/>
      <c r="O1870" s="182"/>
      <c r="P1870" s="182"/>
      <c r="Q1870" s="192"/>
    </row>
    <row r="1871" spans="4:17" ht="18" customHeight="1" x14ac:dyDescent="0.25">
      <c r="D1871">
        <f t="shared" si="29"/>
        <v>0</v>
      </c>
      <c r="E1871" s="191"/>
      <c r="F1871" s="191"/>
      <c r="G1871" s="176"/>
      <c r="H1871" s="177"/>
      <c r="I1871" s="176"/>
      <c r="J1871" s="176"/>
      <c r="K1871" s="177"/>
      <c r="L1871" s="178"/>
      <c r="M1871" s="177"/>
      <c r="N1871" s="182"/>
      <c r="O1871" s="182"/>
      <c r="P1871" s="182"/>
      <c r="Q1871" s="192"/>
    </row>
    <row r="1872" spans="4:17" ht="18" customHeight="1" x14ac:dyDescent="0.25">
      <c r="D1872">
        <f t="shared" si="29"/>
        <v>0</v>
      </c>
      <c r="E1872" s="191"/>
      <c r="F1872" s="191"/>
      <c r="G1872" s="176"/>
      <c r="H1872" s="177"/>
      <c r="I1872" s="176"/>
      <c r="J1872" s="176"/>
      <c r="K1872" s="177"/>
      <c r="L1872" s="178"/>
      <c r="M1872" s="177"/>
      <c r="N1872" s="182"/>
      <c r="O1872" s="182"/>
      <c r="P1872" s="182"/>
      <c r="Q1872" s="192"/>
    </row>
    <row r="1873" spans="4:17" ht="18" customHeight="1" x14ac:dyDescent="0.25">
      <c r="D1873">
        <f t="shared" si="29"/>
        <v>0</v>
      </c>
      <c r="E1873" s="191"/>
      <c r="F1873" s="191"/>
      <c r="G1873" s="176"/>
      <c r="H1873" s="177"/>
      <c r="I1873" s="176"/>
      <c r="J1873" s="176"/>
      <c r="K1873" s="177"/>
      <c r="L1873" s="178"/>
      <c r="M1873" s="177"/>
      <c r="N1873" s="182"/>
      <c r="O1873" s="182"/>
      <c r="P1873" s="182"/>
      <c r="Q1873" s="192"/>
    </row>
    <row r="1874" spans="4:17" ht="18" customHeight="1" x14ac:dyDescent="0.25">
      <c r="D1874">
        <f t="shared" si="29"/>
        <v>0</v>
      </c>
      <c r="E1874" s="191"/>
      <c r="F1874" s="191"/>
      <c r="G1874" s="176"/>
      <c r="H1874" s="177"/>
      <c r="I1874" s="176"/>
      <c r="J1874" s="176"/>
      <c r="K1874" s="177"/>
      <c r="L1874" s="178"/>
      <c r="M1874" s="177"/>
      <c r="N1874" s="182"/>
      <c r="O1874" s="182"/>
      <c r="P1874" s="182"/>
      <c r="Q1874" s="192"/>
    </row>
    <row r="1875" spans="4:17" ht="18" customHeight="1" x14ac:dyDescent="0.25">
      <c r="D1875">
        <f t="shared" si="29"/>
        <v>0</v>
      </c>
      <c r="E1875" s="191"/>
      <c r="F1875" s="191"/>
      <c r="G1875" s="176"/>
      <c r="H1875" s="177"/>
      <c r="I1875" s="176"/>
      <c r="J1875" s="176"/>
      <c r="K1875" s="177"/>
      <c r="L1875" s="178"/>
      <c r="M1875" s="177"/>
      <c r="N1875" s="182"/>
      <c r="O1875" s="182"/>
      <c r="P1875" s="182"/>
      <c r="Q1875" s="192"/>
    </row>
    <row r="1876" spans="4:17" ht="18" customHeight="1" x14ac:dyDescent="0.25">
      <c r="D1876">
        <f t="shared" si="29"/>
        <v>0</v>
      </c>
      <c r="E1876" s="191"/>
      <c r="F1876" s="191"/>
      <c r="G1876" s="176"/>
      <c r="H1876" s="177"/>
      <c r="I1876" s="176"/>
      <c r="J1876" s="176"/>
      <c r="K1876" s="177"/>
      <c r="L1876" s="178"/>
      <c r="M1876" s="177"/>
      <c r="N1876" s="182"/>
      <c r="O1876" s="182"/>
      <c r="P1876" s="182"/>
      <c r="Q1876" s="192"/>
    </row>
    <row r="1877" spans="4:17" ht="18" customHeight="1" x14ac:dyDescent="0.25">
      <c r="D1877">
        <f t="shared" si="29"/>
        <v>0</v>
      </c>
      <c r="E1877" s="191"/>
      <c r="F1877" s="191"/>
      <c r="G1877" s="176"/>
      <c r="H1877" s="177"/>
      <c r="I1877" s="176"/>
      <c r="J1877" s="176"/>
      <c r="K1877" s="177"/>
      <c r="L1877" s="178"/>
      <c r="M1877" s="177"/>
      <c r="N1877" s="182"/>
      <c r="O1877" s="182"/>
      <c r="P1877" s="182"/>
      <c r="Q1877" s="192"/>
    </row>
    <row r="1878" spans="4:17" ht="18" customHeight="1" x14ac:dyDescent="0.25">
      <c r="D1878">
        <f t="shared" si="29"/>
        <v>0</v>
      </c>
      <c r="E1878" s="191"/>
      <c r="F1878" s="191"/>
      <c r="G1878" s="176"/>
      <c r="H1878" s="177"/>
      <c r="I1878" s="176"/>
      <c r="J1878" s="176"/>
      <c r="K1878" s="177"/>
      <c r="L1878" s="178"/>
      <c r="M1878" s="177"/>
      <c r="N1878" s="182"/>
      <c r="O1878" s="182"/>
      <c r="P1878" s="182"/>
      <c r="Q1878" s="192"/>
    </row>
    <row r="1879" spans="4:17" ht="18" customHeight="1" x14ac:dyDescent="0.25">
      <c r="D1879">
        <f t="shared" si="29"/>
        <v>0</v>
      </c>
      <c r="E1879" s="191"/>
      <c r="F1879" s="191"/>
      <c r="G1879" s="176"/>
      <c r="H1879" s="177"/>
      <c r="I1879" s="176"/>
      <c r="J1879" s="176"/>
      <c r="K1879" s="177"/>
      <c r="L1879" s="178"/>
      <c r="M1879" s="177"/>
      <c r="N1879" s="182"/>
      <c r="O1879" s="182"/>
      <c r="P1879" s="182"/>
      <c r="Q1879" s="192"/>
    </row>
    <row r="1880" spans="4:17" ht="18" customHeight="1" x14ac:dyDescent="0.25">
      <c r="D1880">
        <f t="shared" si="29"/>
        <v>0</v>
      </c>
      <c r="E1880" s="191"/>
      <c r="F1880" s="191"/>
      <c r="G1880" s="176"/>
      <c r="H1880" s="177"/>
      <c r="I1880" s="176"/>
      <c r="J1880" s="176"/>
      <c r="K1880" s="177"/>
      <c r="L1880" s="178"/>
      <c r="M1880" s="177"/>
      <c r="N1880" s="182"/>
      <c r="O1880" s="182"/>
      <c r="P1880" s="182"/>
      <c r="Q1880" s="192"/>
    </row>
    <row r="1881" spans="4:17" ht="18" customHeight="1" x14ac:dyDescent="0.25">
      <c r="D1881">
        <f t="shared" si="29"/>
        <v>0</v>
      </c>
      <c r="E1881" s="191"/>
      <c r="F1881" s="191"/>
      <c r="G1881" s="176"/>
      <c r="H1881" s="177"/>
      <c r="I1881" s="176"/>
      <c r="J1881" s="176"/>
      <c r="K1881" s="177"/>
      <c r="L1881" s="178"/>
      <c r="M1881" s="177"/>
      <c r="N1881" s="182"/>
      <c r="O1881" s="182"/>
      <c r="P1881" s="182"/>
      <c r="Q1881" s="192"/>
    </row>
    <row r="1882" spans="4:17" ht="18" customHeight="1" x14ac:dyDescent="0.25">
      <c r="D1882">
        <f t="shared" si="29"/>
        <v>0</v>
      </c>
      <c r="E1882" s="191"/>
      <c r="F1882" s="191"/>
      <c r="G1882" s="176"/>
      <c r="H1882" s="177"/>
      <c r="I1882" s="176"/>
      <c r="J1882" s="176"/>
      <c r="K1882" s="177"/>
      <c r="L1882" s="178"/>
      <c r="M1882" s="177"/>
      <c r="N1882" s="182"/>
      <c r="O1882" s="182"/>
      <c r="P1882" s="182"/>
      <c r="Q1882" s="192"/>
    </row>
    <row r="1883" spans="4:17" ht="18" customHeight="1" x14ac:dyDescent="0.25">
      <c r="D1883">
        <f t="shared" si="29"/>
        <v>0</v>
      </c>
      <c r="E1883" s="191"/>
      <c r="F1883" s="191"/>
      <c r="G1883" s="176"/>
      <c r="H1883" s="177"/>
      <c r="I1883" s="176"/>
      <c r="J1883" s="176"/>
      <c r="K1883" s="177"/>
      <c r="L1883" s="178"/>
      <c r="M1883" s="177"/>
      <c r="N1883" s="182"/>
      <c r="O1883" s="182"/>
      <c r="P1883" s="182"/>
      <c r="Q1883" s="192"/>
    </row>
    <row r="1884" spans="4:17" ht="18" customHeight="1" x14ac:dyDescent="0.25">
      <c r="D1884">
        <f t="shared" si="29"/>
        <v>0</v>
      </c>
      <c r="E1884" s="191"/>
      <c r="F1884" s="191"/>
      <c r="G1884" s="176"/>
      <c r="H1884" s="177"/>
      <c r="I1884" s="176"/>
      <c r="J1884" s="176"/>
      <c r="K1884" s="177"/>
      <c r="L1884" s="178"/>
      <c r="M1884" s="177"/>
      <c r="N1884" s="182"/>
      <c r="O1884" s="182"/>
      <c r="P1884" s="182"/>
      <c r="Q1884" s="192"/>
    </row>
    <row r="1885" spans="4:17" ht="18" customHeight="1" x14ac:dyDescent="0.25">
      <c r="D1885">
        <f t="shared" si="29"/>
        <v>0</v>
      </c>
      <c r="E1885" s="191"/>
      <c r="F1885" s="191"/>
      <c r="G1885" s="176"/>
      <c r="H1885" s="177"/>
      <c r="I1885" s="176"/>
      <c r="J1885" s="176"/>
      <c r="K1885" s="177"/>
      <c r="L1885" s="178"/>
      <c r="M1885" s="177"/>
      <c r="N1885" s="182"/>
      <c r="O1885" s="182"/>
      <c r="P1885" s="182"/>
      <c r="Q1885" s="192"/>
    </row>
    <row r="1886" spans="4:17" ht="18" customHeight="1" x14ac:dyDescent="0.25">
      <c r="D1886">
        <f t="shared" si="29"/>
        <v>0</v>
      </c>
      <c r="E1886" s="191"/>
      <c r="F1886" s="191"/>
      <c r="G1886" s="176"/>
      <c r="H1886" s="177"/>
      <c r="I1886" s="176"/>
      <c r="J1886" s="176"/>
      <c r="K1886" s="177"/>
      <c r="L1886" s="178"/>
      <c r="M1886" s="177"/>
      <c r="N1886" s="182"/>
      <c r="O1886" s="182"/>
      <c r="P1886" s="182"/>
      <c r="Q1886" s="192"/>
    </row>
    <row r="1887" spans="4:17" ht="18" customHeight="1" x14ac:dyDescent="0.25">
      <c r="D1887">
        <f t="shared" si="29"/>
        <v>0</v>
      </c>
      <c r="E1887" s="191"/>
      <c r="F1887" s="191"/>
      <c r="G1887" s="176"/>
      <c r="H1887" s="177"/>
      <c r="I1887" s="176"/>
      <c r="J1887" s="176"/>
      <c r="K1887" s="177"/>
      <c r="L1887" s="178"/>
      <c r="M1887" s="177"/>
      <c r="N1887" s="182"/>
      <c r="O1887" s="182"/>
      <c r="P1887" s="182"/>
      <c r="Q1887" s="192"/>
    </row>
    <row r="1888" spans="4:17" ht="18" customHeight="1" x14ac:dyDescent="0.25">
      <c r="D1888">
        <f t="shared" si="29"/>
        <v>0</v>
      </c>
      <c r="E1888" s="191"/>
      <c r="F1888" s="191"/>
      <c r="G1888" s="176"/>
      <c r="H1888" s="177"/>
      <c r="I1888" s="176"/>
      <c r="J1888" s="176"/>
      <c r="K1888" s="177"/>
      <c r="L1888" s="178"/>
      <c r="M1888" s="177"/>
      <c r="N1888" s="182"/>
      <c r="O1888" s="182"/>
      <c r="P1888" s="182"/>
      <c r="Q1888" s="192"/>
    </row>
    <row r="1889" spans="4:17" ht="18" customHeight="1" x14ac:dyDescent="0.25">
      <c r="D1889">
        <f t="shared" si="29"/>
        <v>0</v>
      </c>
      <c r="E1889" s="191"/>
      <c r="F1889" s="191"/>
      <c r="G1889" s="176"/>
      <c r="H1889" s="177"/>
      <c r="I1889" s="176"/>
      <c r="J1889" s="176"/>
      <c r="K1889" s="177"/>
      <c r="L1889" s="178"/>
      <c r="M1889" s="177"/>
      <c r="N1889" s="182"/>
      <c r="O1889" s="182"/>
      <c r="P1889" s="182"/>
      <c r="Q1889" s="192"/>
    </row>
    <row r="1890" spans="4:17" ht="18" customHeight="1" x14ac:dyDescent="0.25">
      <c r="D1890">
        <f t="shared" si="29"/>
        <v>0</v>
      </c>
      <c r="E1890" s="191"/>
      <c r="F1890" s="191"/>
      <c r="G1890" s="176"/>
      <c r="H1890" s="177"/>
      <c r="I1890" s="176"/>
      <c r="J1890" s="176"/>
      <c r="K1890" s="177"/>
      <c r="L1890" s="178"/>
      <c r="M1890" s="177"/>
      <c r="N1890" s="182"/>
      <c r="O1890" s="182"/>
      <c r="P1890" s="182"/>
      <c r="Q1890" s="192"/>
    </row>
    <row r="1891" spans="4:17" ht="18" customHeight="1" x14ac:dyDescent="0.25">
      <c r="D1891">
        <f t="shared" si="29"/>
        <v>0</v>
      </c>
      <c r="E1891" s="191"/>
      <c r="F1891" s="191"/>
      <c r="G1891" s="176"/>
      <c r="H1891" s="177"/>
      <c r="I1891" s="176"/>
      <c r="J1891" s="176"/>
      <c r="K1891" s="177"/>
      <c r="L1891" s="178"/>
      <c r="M1891" s="177"/>
      <c r="N1891" s="182"/>
      <c r="O1891" s="182"/>
      <c r="P1891" s="182"/>
      <c r="Q1891" s="192"/>
    </row>
    <row r="1892" spans="4:17" ht="18" customHeight="1" x14ac:dyDescent="0.25">
      <c r="D1892">
        <f t="shared" si="29"/>
        <v>0</v>
      </c>
      <c r="E1892" s="191"/>
      <c r="F1892" s="191"/>
      <c r="G1892" s="176"/>
      <c r="H1892" s="177"/>
      <c r="I1892" s="176"/>
      <c r="J1892" s="176"/>
      <c r="K1892" s="177"/>
      <c r="L1892" s="178"/>
      <c r="M1892" s="177"/>
      <c r="N1892" s="182"/>
      <c r="O1892" s="182"/>
      <c r="P1892" s="182"/>
      <c r="Q1892" s="192"/>
    </row>
    <row r="1893" spans="4:17" ht="18" customHeight="1" x14ac:dyDescent="0.25">
      <c r="D1893">
        <f t="shared" si="29"/>
        <v>0</v>
      </c>
      <c r="E1893" s="191"/>
      <c r="F1893" s="191"/>
      <c r="G1893" s="176"/>
      <c r="H1893" s="177"/>
      <c r="I1893" s="176"/>
      <c r="J1893" s="176"/>
      <c r="K1893" s="177"/>
      <c r="L1893" s="178"/>
      <c r="M1893" s="177"/>
      <c r="N1893" s="182"/>
      <c r="O1893" s="182"/>
      <c r="P1893" s="182"/>
      <c r="Q1893" s="192"/>
    </row>
    <row r="1894" spans="4:17" ht="18" customHeight="1" x14ac:dyDescent="0.25">
      <c r="D1894">
        <f t="shared" si="29"/>
        <v>0</v>
      </c>
      <c r="E1894" s="191"/>
      <c r="F1894" s="191"/>
      <c r="G1894" s="176"/>
      <c r="H1894" s="177"/>
      <c r="I1894" s="176"/>
      <c r="J1894" s="176"/>
      <c r="K1894" s="177"/>
      <c r="L1894" s="178"/>
      <c r="M1894" s="177"/>
      <c r="N1894" s="182"/>
      <c r="O1894" s="182"/>
      <c r="P1894" s="182"/>
      <c r="Q1894" s="192"/>
    </row>
    <row r="1895" spans="4:17" ht="18" customHeight="1" x14ac:dyDescent="0.25">
      <c r="D1895">
        <f t="shared" si="29"/>
        <v>0</v>
      </c>
      <c r="E1895" s="191"/>
      <c r="F1895" s="191"/>
      <c r="G1895" s="176"/>
      <c r="H1895" s="177"/>
      <c r="I1895" s="176"/>
      <c r="J1895" s="176"/>
      <c r="K1895" s="177"/>
      <c r="L1895" s="178"/>
      <c r="M1895" s="177"/>
      <c r="N1895" s="182"/>
      <c r="O1895" s="182"/>
      <c r="P1895" s="182"/>
      <c r="Q1895" s="192"/>
    </row>
    <row r="1896" spans="4:17" ht="18" customHeight="1" x14ac:dyDescent="0.25">
      <c r="D1896">
        <f t="shared" si="29"/>
        <v>0</v>
      </c>
      <c r="E1896" s="191"/>
      <c r="F1896" s="191"/>
      <c r="G1896" s="176"/>
      <c r="H1896" s="177"/>
      <c r="I1896" s="176"/>
      <c r="J1896" s="176"/>
      <c r="K1896" s="177"/>
      <c r="L1896" s="178"/>
      <c r="M1896" s="177"/>
      <c r="N1896" s="182"/>
      <c r="O1896" s="182"/>
      <c r="P1896" s="182"/>
      <c r="Q1896" s="192"/>
    </row>
    <row r="1897" spans="4:17" ht="18" customHeight="1" x14ac:dyDescent="0.25">
      <c r="D1897">
        <f t="shared" si="29"/>
        <v>0</v>
      </c>
      <c r="E1897" s="191"/>
      <c r="F1897" s="191"/>
      <c r="G1897" s="176"/>
      <c r="H1897" s="177"/>
      <c r="I1897" s="176"/>
      <c r="J1897" s="176"/>
      <c r="K1897" s="177"/>
      <c r="L1897" s="178"/>
      <c r="M1897" s="177"/>
      <c r="N1897" s="182"/>
      <c r="O1897" s="182"/>
      <c r="P1897" s="182"/>
      <c r="Q1897" s="192"/>
    </row>
    <row r="1898" spans="4:17" ht="18" customHeight="1" x14ac:dyDescent="0.25">
      <c r="D1898">
        <f t="shared" si="29"/>
        <v>0</v>
      </c>
      <c r="E1898" s="191"/>
      <c r="F1898" s="191"/>
      <c r="G1898" s="176"/>
      <c r="H1898" s="177"/>
      <c r="I1898" s="176"/>
      <c r="J1898" s="176"/>
      <c r="K1898" s="177"/>
      <c r="L1898" s="178"/>
      <c r="M1898" s="177"/>
      <c r="N1898" s="182"/>
      <c r="O1898" s="182"/>
      <c r="P1898" s="182"/>
      <c r="Q1898" s="192"/>
    </row>
    <row r="1899" spans="4:17" ht="18" customHeight="1" x14ac:dyDescent="0.25">
      <c r="D1899">
        <f t="shared" si="29"/>
        <v>0</v>
      </c>
      <c r="E1899" s="191"/>
      <c r="F1899" s="191"/>
      <c r="G1899" s="176"/>
      <c r="H1899" s="177"/>
      <c r="I1899" s="176"/>
      <c r="J1899" s="176"/>
      <c r="K1899" s="177"/>
      <c r="L1899" s="178"/>
      <c r="M1899" s="177"/>
      <c r="N1899" s="182"/>
      <c r="O1899" s="182"/>
      <c r="P1899" s="182"/>
      <c r="Q1899" s="192"/>
    </row>
    <row r="1900" spans="4:17" ht="18" customHeight="1" x14ac:dyDescent="0.25">
      <c r="D1900">
        <f t="shared" si="29"/>
        <v>0</v>
      </c>
      <c r="E1900" s="191"/>
      <c r="F1900" s="191"/>
      <c r="G1900" s="176"/>
      <c r="H1900" s="177"/>
      <c r="I1900" s="176"/>
      <c r="J1900" s="176"/>
      <c r="K1900" s="177"/>
      <c r="L1900" s="178"/>
      <c r="M1900" s="177"/>
      <c r="N1900" s="182"/>
      <c r="O1900" s="182"/>
      <c r="P1900" s="182"/>
      <c r="Q1900" s="192"/>
    </row>
    <row r="1901" spans="4:17" ht="18" customHeight="1" x14ac:dyDescent="0.25">
      <c r="D1901">
        <f t="shared" si="29"/>
        <v>0</v>
      </c>
      <c r="E1901" s="191"/>
      <c r="F1901" s="191"/>
      <c r="G1901" s="176"/>
      <c r="H1901" s="177"/>
      <c r="I1901" s="176"/>
      <c r="J1901" s="176"/>
      <c r="K1901" s="177"/>
      <c r="L1901" s="178"/>
      <c r="M1901" s="177"/>
      <c r="N1901" s="182"/>
      <c r="O1901" s="182"/>
      <c r="P1901" s="182"/>
      <c r="Q1901" s="192"/>
    </row>
    <row r="1902" spans="4:17" ht="18" customHeight="1" x14ac:dyDescent="0.25">
      <c r="D1902">
        <f t="shared" si="29"/>
        <v>0</v>
      </c>
      <c r="E1902" s="191"/>
      <c r="F1902" s="191"/>
      <c r="G1902" s="176"/>
      <c r="H1902" s="177"/>
      <c r="I1902" s="176"/>
      <c r="J1902" s="176"/>
      <c r="K1902" s="177"/>
      <c r="L1902" s="178"/>
      <c r="M1902" s="177"/>
      <c r="N1902" s="182"/>
      <c r="O1902" s="182"/>
      <c r="P1902" s="182"/>
      <c r="Q1902" s="192"/>
    </row>
    <row r="1903" spans="4:17" ht="18" customHeight="1" x14ac:dyDescent="0.25">
      <c r="D1903">
        <f t="shared" si="29"/>
        <v>0</v>
      </c>
      <c r="E1903" s="191"/>
      <c r="F1903" s="191"/>
      <c r="G1903" s="176"/>
      <c r="H1903" s="177"/>
      <c r="I1903" s="176"/>
      <c r="J1903" s="176"/>
      <c r="K1903" s="177"/>
      <c r="L1903" s="178"/>
      <c r="M1903" s="177"/>
      <c r="N1903" s="182"/>
      <c r="O1903" s="182"/>
      <c r="P1903" s="182"/>
      <c r="Q1903" s="192"/>
    </row>
    <row r="1904" spans="4:17" ht="18" customHeight="1" x14ac:dyDescent="0.25">
      <c r="D1904">
        <f t="shared" si="29"/>
        <v>0</v>
      </c>
      <c r="E1904" s="191"/>
      <c r="F1904" s="191"/>
      <c r="G1904" s="176"/>
      <c r="H1904" s="177"/>
      <c r="I1904" s="176"/>
      <c r="J1904" s="176"/>
      <c r="K1904" s="177"/>
      <c r="L1904" s="178"/>
      <c r="M1904" s="177"/>
      <c r="N1904" s="182"/>
      <c r="O1904" s="182"/>
      <c r="P1904" s="182"/>
      <c r="Q1904" s="192"/>
    </row>
    <row r="1905" spans="4:17" ht="18" customHeight="1" x14ac:dyDescent="0.25">
      <c r="D1905">
        <f t="shared" si="29"/>
        <v>0</v>
      </c>
      <c r="E1905" s="191"/>
      <c r="F1905" s="191"/>
      <c r="G1905" s="176"/>
      <c r="H1905" s="177"/>
      <c r="I1905" s="176"/>
      <c r="J1905" s="176"/>
      <c r="K1905" s="177"/>
      <c r="L1905" s="178"/>
      <c r="M1905" s="177"/>
      <c r="N1905" s="182"/>
      <c r="O1905" s="182"/>
      <c r="P1905" s="182"/>
      <c r="Q1905" s="192"/>
    </row>
    <row r="1906" spans="4:17" ht="18" customHeight="1" x14ac:dyDescent="0.25">
      <c r="D1906">
        <f t="shared" si="29"/>
        <v>0</v>
      </c>
      <c r="E1906" s="191"/>
      <c r="F1906" s="191"/>
      <c r="G1906" s="176"/>
      <c r="H1906" s="177"/>
      <c r="I1906" s="176"/>
      <c r="J1906" s="176"/>
      <c r="K1906" s="177"/>
      <c r="L1906" s="178"/>
      <c r="M1906" s="177"/>
      <c r="N1906" s="182"/>
      <c r="O1906" s="182"/>
      <c r="P1906" s="182"/>
      <c r="Q1906" s="192"/>
    </row>
    <row r="1907" spans="4:17" ht="18" customHeight="1" x14ac:dyDescent="0.25">
      <c r="D1907">
        <f t="shared" si="29"/>
        <v>0</v>
      </c>
      <c r="E1907" s="191"/>
      <c r="F1907" s="191"/>
      <c r="G1907" s="176"/>
      <c r="H1907" s="177"/>
      <c r="I1907" s="176"/>
      <c r="J1907" s="176"/>
      <c r="K1907" s="177"/>
      <c r="L1907" s="178"/>
      <c r="M1907" s="177"/>
      <c r="N1907" s="182"/>
      <c r="O1907" s="182"/>
      <c r="P1907" s="182"/>
      <c r="Q1907" s="192"/>
    </row>
    <row r="1908" spans="4:17" ht="18" customHeight="1" x14ac:dyDescent="0.25">
      <c r="D1908">
        <f t="shared" si="29"/>
        <v>0</v>
      </c>
      <c r="E1908" s="191"/>
      <c r="F1908" s="191"/>
      <c r="G1908" s="176"/>
      <c r="H1908" s="177"/>
      <c r="I1908" s="176"/>
      <c r="J1908" s="176"/>
      <c r="K1908" s="177"/>
      <c r="L1908" s="178"/>
      <c r="M1908" s="177"/>
      <c r="N1908" s="182"/>
      <c r="O1908" s="182"/>
      <c r="P1908" s="182"/>
      <c r="Q1908" s="192"/>
    </row>
    <row r="1909" spans="4:17" ht="18" customHeight="1" x14ac:dyDescent="0.25">
      <c r="D1909">
        <f t="shared" si="29"/>
        <v>0</v>
      </c>
      <c r="E1909" s="191"/>
      <c r="F1909" s="191"/>
      <c r="G1909" s="176"/>
      <c r="H1909" s="177"/>
      <c r="I1909" s="176"/>
      <c r="J1909" s="176"/>
      <c r="K1909" s="177"/>
      <c r="L1909" s="178"/>
      <c r="M1909" s="177"/>
      <c r="N1909" s="182"/>
      <c r="O1909" s="182"/>
      <c r="P1909" s="182"/>
      <c r="Q1909" s="192"/>
    </row>
    <row r="1910" spans="4:17" ht="18" customHeight="1" x14ac:dyDescent="0.25">
      <c r="D1910">
        <f t="shared" si="29"/>
        <v>0</v>
      </c>
      <c r="E1910" s="191"/>
      <c r="F1910" s="191"/>
      <c r="G1910" s="176"/>
      <c r="H1910" s="177"/>
      <c r="I1910" s="176"/>
      <c r="J1910" s="176"/>
      <c r="K1910" s="177"/>
      <c r="L1910" s="178"/>
      <c r="M1910" s="177"/>
      <c r="N1910" s="182"/>
      <c r="O1910" s="182"/>
      <c r="P1910" s="182"/>
      <c r="Q1910" s="192"/>
    </row>
    <row r="1911" spans="4:17" ht="18" customHeight="1" x14ac:dyDescent="0.25">
      <c r="D1911">
        <f t="shared" si="29"/>
        <v>0</v>
      </c>
      <c r="E1911" s="191"/>
      <c r="F1911" s="191"/>
      <c r="G1911" s="176"/>
      <c r="H1911" s="177"/>
      <c r="I1911" s="176"/>
      <c r="J1911" s="176"/>
      <c r="K1911" s="177"/>
      <c r="L1911" s="178"/>
      <c r="M1911" s="177"/>
      <c r="N1911" s="182"/>
      <c r="O1911" s="182"/>
      <c r="P1911" s="182"/>
      <c r="Q1911" s="192"/>
    </row>
    <row r="1912" spans="4:17" ht="18" customHeight="1" x14ac:dyDescent="0.25">
      <c r="D1912">
        <f t="shared" si="29"/>
        <v>0</v>
      </c>
      <c r="E1912" s="191"/>
      <c r="F1912" s="191"/>
      <c r="G1912" s="176"/>
      <c r="H1912" s="177"/>
      <c r="I1912" s="176"/>
      <c r="J1912" s="176"/>
      <c r="K1912" s="177"/>
      <c r="L1912" s="178"/>
      <c r="M1912" s="177"/>
      <c r="N1912" s="182"/>
      <c r="O1912" s="182"/>
      <c r="P1912" s="182"/>
      <c r="Q1912" s="192"/>
    </row>
    <row r="1913" spans="4:17" ht="18" customHeight="1" x14ac:dyDescent="0.25">
      <c r="D1913">
        <f t="shared" si="29"/>
        <v>0</v>
      </c>
      <c r="E1913" s="191"/>
      <c r="F1913" s="191"/>
      <c r="G1913" s="176"/>
      <c r="H1913" s="177"/>
      <c r="I1913" s="176"/>
      <c r="J1913" s="176"/>
      <c r="K1913" s="177"/>
      <c r="L1913" s="178"/>
      <c r="M1913" s="177"/>
      <c r="N1913" s="182"/>
      <c r="O1913" s="182"/>
      <c r="P1913" s="182"/>
      <c r="Q1913" s="192"/>
    </row>
    <row r="1914" spans="4:17" ht="18" customHeight="1" x14ac:dyDescent="0.25">
      <c r="D1914">
        <f t="shared" si="29"/>
        <v>0</v>
      </c>
      <c r="E1914" s="191"/>
      <c r="F1914" s="191"/>
      <c r="G1914" s="176"/>
      <c r="H1914" s="177"/>
      <c r="I1914" s="176"/>
      <c r="J1914" s="176"/>
      <c r="K1914" s="177"/>
      <c r="L1914" s="178"/>
      <c r="M1914" s="177"/>
      <c r="N1914" s="182"/>
      <c r="O1914" s="182"/>
      <c r="P1914" s="182"/>
      <c r="Q1914" s="192"/>
    </row>
    <row r="1915" spans="4:17" ht="18" customHeight="1" x14ac:dyDescent="0.25">
      <c r="D1915">
        <f t="shared" si="29"/>
        <v>0</v>
      </c>
      <c r="E1915" s="191"/>
      <c r="F1915" s="191"/>
      <c r="G1915" s="176"/>
      <c r="H1915" s="177"/>
      <c r="I1915" s="176"/>
      <c r="J1915" s="176"/>
      <c r="K1915" s="177"/>
      <c r="L1915" s="178"/>
      <c r="M1915" s="177"/>
      <c r="N1915" s="182"/>
      <c r="O1915" s="182"/>
      <c r="P1915" s="182"/>
      <c r="Q1915" s="192"/>
    </row>
    <row r="1916" spans="4:17" ht="18" customHeight="1" x14ac:dyDescent="0.25">
      <c r="D1916">
        <f t="shared" si="29"/>
        <v>0</v>
      </c>
      <c r="E1916" s="191"/>
      <c r="F1916" s="191"/>
      <c r="G1916" s="176"/>
      <c r="H1916" s="177"/>
      <c r="I1916" s="176"/>
      <c r="J1916" s="176"/>
      <c r="K1916" s="177"/>
      <c r="L1916" s="178"/>
      <c r="M1916" s="177"/>
      <c r="N1916" s="182"/>
      <c r="O1916" s="182"/>
      <c r="P1916" s="182"/>
      <c r="Q1916" s="192"/>
    </row>
    <row r="1917" spans="4:17" ht="18" customHeight="1" x14ac:dyDescent="0.25">
      <c r="D1917">
        <f t="shared" si="29"/>
        <v>0</v>
      </c>
      <c r="E1917" s="191"/>
      <c r="F1917" s="191"/>
      <c r="G1917" s="176"/>
      <c r="H1917" s="177"/>
      <c r="I1917" s="176"/>
      <c r="J1917" s="176"/>
      <c r="K1917" s="177"/>
      <c r="L1917" s="178"/>
      <c r="M1917" s="177"/>
      <c r="N1917" s="182"/>
      <c r="O1917" s="182"/>
      <c r="P1917" s="182"/>
      <c r="Q1917" s="192"/>
    </row>
    <row r="1918" spans="4:17" ht="18" customHeight="1" x14ac:dyDescent="0.25">
      <c r="D1918">
        <f t="shared" si="29"/>
        <v>0</v>
      </c>
      <c r="E1918" s="191"/>
      <c r="F1918" s="191"/>
      <c r="G1918" s="176"/>
      <c r="H1918" s="177"/>
      <c r="I1918" s="176"/>
      <c r="J1918" s="176"/>
      <c r="K1918" s="177"/>
      <c r="L1918" s="178"/>
      <c r="M1918" s="177"/>
      <c r="N1918" s="182"/>
      <c r="O1918" s="182"/>
      <c r="P1918" s="182"/>
      <c r="Q1918" s="192"/>
    </row>
    <row r="1919" spans="4:17" ht="18" customHeight="1" x14ac:dyDescent="0.25">
      <c r="D1919">
        <f t="shared" si="29"/>
        <v>0</v>
      </c>
      <c r="E1919" s="191"/>
      <c r="F1919" s="191"/>
      <c r="G1919" s="176"/>
      <c r="H1919" s="177"/>
      <c r="I1919" s="176"/>
      <c r="J1919" s="176"/>
      <c r="K1919" s="177"/>
      <c r="L1919" s="178"/>
      <c r="M1919" s="177"/>
      <c r="N1919" s="182"/>
      <c r="O1919" s="182"/>
      <c r="P1919" s="182"/>
      <c r="Q1919" s="192"/>
    </row>
    <row r="1920" spans="4:17" ht="18" customHeight="1" x14ac:dyDescent="0.25">
      <c r="D1920">
        <f t="shared" si="29"/>
        <v>0</v>
      </c>
      <c r="E1920" s="191"/>
      <c r="F1920" s="191"/>
      <c r="G1920" s="176"/>
      <c r="H1920" s="177"/>
      <c r="I1920" s="176"/>
      <c r="J1920" s="176"/>
      <c r="K1920" s="177"/>
      <c r="L1920" s="178"/>
      <c r="M1920" s="177"/>
      <c r="N1920" s="182"/>
      <c r="O1920" s="182"/>
      <c r="P1920" s="182"/>
      <c r="Q1920" s="192"/>
    </row>
    <row r="1921" spans="4:17" ht="18" customHeight="1" x14ac:dyDescent="0.25">
      <c r="D1921">
        <f t="shared" si="29"/>
        <v>0</v>
      </c>
      <c r="E1921" s="191"/>
      <c r="F1921" s="191"/>
      <c r="G1921" s="176"/>
      <c r="H1921" s="177"/>
      <c r="I1921" s="176"/>
      <c r="J1921" s="176"/>
      <c r="K1921" s="177"/>
      <c r="L1921" s="178"/>
      <c r="M1921" s="177"/>
      <c r="N1921" s="182"/>
      <c r="O1921" s="182"/>
      <c r="P1921" s="182"/>
      <c r="Q1921" s="192"/>
    </row>
    <row r="1922" spans="4:17" ht="18" customHeight="1" x14ac:dyDescent="0.25">
      <c r="D1922">
        <f t="shared" si="29"/>
        <v>0</v>
      </c>
      <c r="E1922" s="191"/>
      <c r="F1922" s="191"/>
      <c r="G1922" s="176"/>
      <c r="H1922" s="177"/>
      <c r="I1922" s="176"/>
      <c r="J1922" s="176"/>
      <c r="K1922" s="177"/>
      <c r="L1922" s="178"/>
      <c r="M1922" s="177"/>
      <c r="N1922" s="182"/>
      <c r="O1922" s="182"/>
      <c r="P1922" s="182"/>
      <c r="Q1922" s="192"/>
    </row>
    <row r="1923" spans="4:17" ht="18" customHeight="1" x14ac:dyDescent="0.25">
      <c r="D1923">
        <f t="shared" si="29"/>
        <v>0</v>
      </c>
      <c r="E1923" s="191"/>
      <c r="F1923" s="191"/>
      <c r="G1923" s="176"/>
      <c r="H1923" s="177"/>
      <c r="I1923" s="176"/>
      <c r="J1923" s="176"/>
      <c r="K1923" s="177"/>
      <c r="L1923" s="178"/>
      <c r="M1923" s="177"/>
      <c r="N1923" s="182"/>
      <c r="O1923" s="182"/>
      <c r="P1923" s="182"/>
      <c r="Q1923" s="192"/>
    </row>
    <row r="1924" spans="4:17" ht="18" customHeight="1" x14ac:dyDescent="0.25">
      <c r="D1924">
        <f t="shared" si="29"/>
        <v>0</v>
      </c>
      <c r="E1924" s="191"/>
      <c r="F1924" s="191"/>
      <c r="G1924" s="176"/>
      <c r="H1924" s="177"/>
      <c r="I1924" s="176"/>
      <c r="J1924" s="176"/>
      <c r="K1924" s="177"/>
      <c r="L1924" s="178"/>
      <c r="M1924" s="177"/>
      <c r="N1924" s="182"/>
      <c r="O1924" s="182"/>
      <c r="P1924" s="182"/>
      <c r="Q1924" s="192"/>
    </row>
    <row r="1925" spans="4:17" ht="18" customHeight="1" x14ac:dyDescent="0.25">
      <c r="D1925">
        <f t="shared" si="29"/>
        <v>0</v>
      </c>
      <c r="E1925" s="191"/>
      <c r="F1925" s="191"/>
      <c r="G1925" s="176"/>
      <c r="H1925" s="177"/>
      <c r="I1925" s="176"/>
      <c r="J1925" s="176"/>
      <c r="K1925" s="177"/>
      <c r="L1925" s="178"/>
      <c r="M1925" s="177"/>
      <c r="N1925" s="182"/>
      <c r="O1925" s="182"/>
      <c r="P1925" s="182"/>
      <c r="Q1925" s="192"/>
    </row>
    <row r="1926" spans="4:17" ht="18" customHeight="1" x14ac:dyDescent="0.25">
      <c r="D1926">
        <f t="shared" ref="D1926:D1989" si="30">IF(E1926&gt;=1,(IF(LEN(I1926)&gt;=2,(IF(LEN(K1926)&gt;=1,(IF(M1926&gt;=18,1,0)),0)),0)),0)</f>
        <v>0</v>
      </c>
      <c r="E1926" s="191"/>
      <c r="F1926" s="191"/>
      <c r="G1926" s="176"/>
      <c r="H1926" s="177"/>
      <c r="I1926" s="176"/>
      <c r="J1926" s="176"/>
      <c r="K1926" s="177"/>
      <c r="L1926" s="178"/>
      <c r="M1926" s="177"/>
      <c r="N1926" s="182"/>
      <c r="O1926" s="182"/>
      <c r="P1926" s="182"/>
      <c r="Q1926" s="192"/>
    </row>
    <row r="1927" spans="4:17" ht="18" customHeight="1" x14ac:dyDescent="0.25">
      <c r="D1927">
        <f t="shared" si="30"/>
        <v>0</v>
      </c>
      <c r="E1927" s="191"/>
      <c r="F1927" s="191"/>
      <c r="G1927" s="176"/>
      <c r="H1927" s="177"/>
      <c r="I1927" s="176"/>
      <c r="J1927" s="176"/>
      <c r="K1927" s="177"/>
      <c r="L1927" s="178"/>
      <c r="M1927" s="177"/>
      <c r="N1927" s="182"/>
      <c r="O1927" s="182"/>
      <c r="P1927" s="182"/>
      <c r="Q1927" s="192"/>
    </row>
    <row r="1928" spans="4:17" ht="18" customHeight="1" x14ac:dyDescent="0.25">
      <c r="D1928">
        <f t="shared" si="30"/>
        <v>0</v>
      </c>
      <c r="E1928" s="191"/>
      <c r="F1928" s="191"/>
      <c r="G1928" s="176"/>
      <c r="H1928" s="177"/>
      <c r="I1928" s="176"/>
      <c r="J1928" s="176"/>
      <c r="K1928" s="177"/>
      <c r="L1928" s="178"/>
      <c r="M1928" s="177"/>
      <c r="N1928" s="182"/>
      <c r="O1928" s="182"/>
      <c r="P1928" s="182"/>
      <c r="Q1928" s="192"/>
    </row>
    <row r="1929" spans="4:17" ht="18" customHeight="1" x14ac:dyDescent="0.25">
      <c r="D1929">
        <f t="shared" si="30"/>
        <v>0</v>
      </c>
      <c r="E1929" s="191"/>
      <c r="F1929" s="191"/>
      <c r="G1929" s="176"/>
      <c r="H1929" s="177"/>
      <c r="I1929" s="176"/>
      <c r="J1929" s="176"/>
      <c r="K1929" s="177"/>
      <c r="L1929" s="178"/>
      <c r="M1929" s="177"/>
      <c r="N1929" s="182"/>
      <c r="O1929" s="182"/>
      <c r="P1929" s="182"/>
      <c r="Q1929" s="192"/>
    </row>
    <row r="1930" spans="4:17" ht="18" customHeight="1" x14ac:dyDescent="0.25">
      <c r="D1930">
        <f t="shared" si="30"/>
        <v>0</v>
      </c>
      <c r="E1930" s="191"/>
      <c r="F1930" s="191"/>
      <c r="G1930" s="176"/>
      <c r="H1930" s="177"/>
      <c r="I1930" s="176"/>
      <c r="J1930" s="176"/>
      <c r="K1930" s="177"/>
      <c r="L1930" s="178"/>
      <c r="M1930" s="177"/>
      <c r="N1930" s="182"/>
      <c r="O1930" s="182"/>
      <c r="P1930" s="182"/>
      <c r="Q1930" s="192"/>
    </row>
    <row r="1931" spans="4:17" ht="18" customHeight="1" x14ac:dyDescent="0.25">
      <c r="D1931">
        <f t="shared" si="30"/>
        <v>0</v>
      </c>
      <c r="E1931" s="191"/>
      <c r="F1931" s="191"/>
      <c r="G1931" s="176"/>
      <c r="H1931" s="177"/>
      <c r="I1931" s="176"/>
      <c r="J1931" s="176"/>
      <c r="K1931" s="177"/>
      <c r="L1931" s="178"/>
      <c r="M1931" s="177"/>
      <c r="N1931" s="182"/>
      <c r="O1931" s="182"/>
      <c r="P1931" s="182"/>
      <c r="Q1931" s="192"/>
    </row>
    <row r="1932" spans="4:17" ht="18" customHeight="1" x14ac:dyDescent="0.25">
      <c r="D1932">
        <f t="shared" si="30"/>
        <v>0</v>
      </c>
      <c r="E1932" s="191"/>
      <c r="F1932" s="191"/>
      <c r="G1932" s="176"/>
      <c r="H1932" s="177"/>
      <c r="I1932" s="176"/>
      <c r="J1932" s="176"/>
      <c r="K1932" s="177"/>
      <c r="L1932" s="178"/>
      <c r="M1932" s="177"/>
      <c r="N1932" s="182"/>
      <c r="O1932" s="182"/>
      <c r="P1932" s="182"/>
      <c r="Q1932" s="192"/>
    </row>
    <row r="1933" spans="4:17" ht="18" customHeight="1" x14ac:dyDescent="0.25">
      <c r="D1933">
        <f t="shared" si="30"/>
        <v>0</v>
      </c>
      <c r="E1933" s="191"/>
      <c r="F1933" s="191"/>
      <c r="G1933" s="176"/>
      <c r="H1933" s="177"/>
      <c r="I1933" s="176"/>
      <c r="J1933" s="176"/>
      <c r="K1933" s="177"/>
      <c r="L1933" s="178"/>
      <c r="M1933" s="177"/>
      <c r="N1933" s="182"/>
      <c r="O1933" s="182"/>
      <c r="P1933" s="182"/>
      <c r="Q1933" s="192"/>
    </row>
    <row r="1934" spans="4:17" ht="18" customHeight="1" x14ac:dyDescent="0.25">
      <c r="D1934">
        <f t="shared" si="30"/>
        <v>0</v>
      </c>
      <c r="E1934" s="191"/>
      <c r="F1934" s="191"/>
      <c r="G1934" s="176"/>
      <c r="H1934" s="177"/>
      <c r="I1934" s="176"/>
      <c r="J1934" s="176"/>
      <c r="K1934" s="177"/>
      <c r="L1934" s="178"/>
      <c r="M1934" s="177"/>
      <c r="N1934" s="182"/>
      <c r="O1934" s="182"/>
      <c r="P1934" s="182"/>
      <c r="Q1934" s="192"/>
    </row>
    <row r="1935" spans="4:17" ht="18" customHeight="1" x14ac:dyDescent="0.25">
      <c r="D1935">
        <f t="shared" si="30"/>
        <v>0</v>
      </c>
      <c r="E1935" s="191"/>
      <c r="F1935" s="191"/>
      <c r="G1935" s="176"/>
      <c r="H1935" s="177"/>
      <c r="I1935" s="176"/>
      <c r="J1935" s="176"/>
      <c r="K1935" s="177"/>
      <c r="L1935" s="178"/>
      <c r="M1935" s="177"/>
      <c r="N1935" s="182"/>
      <c r="O1935" s="182"/>
      <c r="P1935" s="182"/>
      <c r="Q1935" s="192"/>
    </row>
    <row r="1936" spans="4:17" ht="18" customHeight="1" x14ac:dyDescent="0.25">
      <c r="D1936">
        <f t="shared" si="30"/>
        <v>0</v>
      </c>
      <c r="E1936" s="191"/>
      <c r="F1936" s="191"/>
      <c r="G1936" s="176"/>
      <c r="H1936" s="177"/>
      <c r="I1936" s="176"/>
      <c r="J1936" s="176"/>
      <c r="K1936" s="177"/>
      <c r="L1936" s="178"/>
      <c r="M1936" s="177"/>
      <c r="N1936" s="182"/>
      <c r="O1936" s="182"/>
      <c r="P1936" s="182"/>
      <c r="Q1936" s="192"/>
    </row>
    <row r="1937" spans="4:17" ht="18" customHeight="1" x14ac:dyDescent="0.25">
      <c r="D1937">
        <f t="shared" si="30"/>
        <v>0</v>
      </c>
      <c r="E1937" s="191"/>
      <c r="F1937" s="191"/>
      <c r="G1937" s="176"/>
      <c r="H1937" s="177"/>
      <c r="I1937" s="176"/>
      <c r="J1937" s="176"/>
      <c r="K1937" s="177"/>
      <c r="L1937" s="178"/>
      <c r="M1937" s="177"/>
      <c r="N1937" s="182"/>
      <c r="O1937" s="182"/>
      <c r="P1937" s="182"/>
      <c r="Q1937" s="192"/>
    </row>
    <row r="1938" spans="4:17" ht="18" customHeight="1" x14ac:dyDescent="0.25">
      <c r="D1938">
        <f t="shared" si="30"/>
        <v>0</v>
      </c>
      <c r="E1938" s="191"/>
      <c r="F1938" s="191"/>
      <c r="G1938" s="176"/>
      <c r="H1938" s="177"/>
      <c r="I1938" s="176"/>
      <c r="J1938" s="176"/>
      <c r="K1938" s="177"/>
      <c r="L1938" s="178"/>
      <c r="M1938" s="177"/>
      <c r="N1938" s="182"/>
      <c r="O1938" s="182"/>
      <c r="P1938" s="182"/>
      <c r="Q1938" s="192"/>
    </row>
    <row r="1939" spans="4:17" ht="18" customHeight="1" x14ac:dyDescent="0.25">
      <c r="D1939">
        <f t="shared" si="30"/>
        <v>0</v>
      </c>
      <c r="E1939" s="191"/>
      <c r="F1939" s="191"/>
      <c r="G1939" s="176"/>
      <c r="H1939" s="177"/>
      <c r="I1939" s="176"/>
      <c r="J1939" s="176"/>
      <c r="K1939" s="177"/>
      <c r="L1939" s="178"/>
      <c r="M1939" s="177"/>
      <c r="N1939" s="182"/>
      <c r="O1939" s="182"/>
      <c r="P1939" s="182"/>
      <c r="Q1939" s="192"/>
    </row>
    <row r="1940" spans="4:17" ht="18" customHeight="1" x14ac:dyDescent="0.25">
      <c r="D1940">
        <f t="shared" si="30"/>
        <v>0</v>
      </c>
      <c r="E1940" s="191"/>
      <c r="F1940" s="191"/>
      <c r="G1940" s="176"/>
      <c r="H1940" s="177"/>
      <c r="I1940" s="176"/>
      <c r="J1940" s="176"/>
      <c r="K1940" s="177"/>
      <c r="L1940" s="178"/>
      <c r="M1940" s="177"/>
      <c r="N1940" s="182"/>
      <c r="O1940" s="182"/>
      <c r="P1940" s="182"/>
      <c r="Q1940" s="192"/>
    </row>
    <row r="1941" spans="4:17" ht="18" customHeight="1" x14ac:dyDescent="0.25">
      <c r="D1941">
        <f t="shared" si="30"/>
        <v>0</v>
      </c>
      <c r="E1941" s="191"/>
      <c r="F1941" s="191"/>
      <c r="G1941" s="176"/>
      <c r="H1941" s="177"/>
      <c r="I1941" s="176"/>
      <c r="J1941" s="176"/>
      <c r="K1941" s="177"/>
      <c r="L1941" s="178"/>
      <c r="M1941" s="177"/>
      <c r="N1941" s="182"/>
      <c r="O1941" s="182"/>
      <c r="P1941" s="182"/>
      <c r="Q1941" s="192"/>
    </row>
    <row r="1942" spans="4:17" ht="18" customHeight="1" x14ac:dyDescent="0.25">
      <c r="D1942">
        <f t="shared" si="30"/>
        <v>0</v>
      </c>
      <c r="E1942" s="191"/>
      <c r="F1942" s="191"/>
      <c r="G1942" s="176"/>
      <c r="H1942" s="177"/>
      <c r="I1942" s="176"/>
      <c r="J1942" s="176"/>
      <c r="K1942" s="177"/>
      <c r="L1942" s="178"/>
      <c r="M1942" s="177"/>
      <c r="N1942" s="182"/>
      <c r="O1942" s="182"/>
      <c r="P1942" s="182"/>
      <c r="Q1942" s="192"/>
    </row>
    <row r="1943" spans="4:17" ht="18" customHeight="1" x14ac:dyDescent="0.25">
      <c r="D1943">
        <f t="shared" si="30"/>
        <v>0</v>
      </c>
      <c r="E1943" s="191"/>
      <c r="F1943" s="191"/>
      <c r="G1943" s="176"/>
      <c r="H1943" s="177"/>
      <c r="I1943" s="176"/>
      <c r="J1943" s="176"/>
      <c r="K1943" s="177"/>
      <c r="L1943" s="178"/>
      <c r="M1943" s="177"/>
      <c r="N1943" s="182"/>
      <c r="O1943" s="182"/>
      <c r="P1943" s="182"/>
      <c r="Q1943" s="192"/>
    </row>
    <row r="1944" spans="4:17" ht="18" customHeight="1" x14ac:dyDescent="0.25">
      <c r="D1944">
        <f t="shared" si="30"/>
        <v>0</v>
      </c>
      <c r="E1944" s="191"/>
      <c r="F1944" s="191"/>
      <c r="G1944" s="176"/>
      <c r="H1944" s="177"/>
      <c r="I1944" s="176"/>
      <c r="J1944" s="176"/>
      <c r="K1944" s="177"/>
      <c r="L1944" s="178"/>
      <c r="M1944" s="177"/>
      <c r="N1944" s="182"/>
      <c r="O1944" s="182"/>
      <c r="P1944" s="182"/>
      <c r="Q1944" s="192"/>
    </row>
    <row r="1945" spans="4:17" ht="18" customHeight="1" x14ac:dyDescent="0.25">
      <c r="D1945">
        <f t="shared" si="30"/>
        <v>0</v>
      </c>
      <c r="E1945" s="191"/>
      <c r="F1945" s="191"/>
      <c r="G1945" s="176"/>
      <c r="H1945" s="177"/>
      <c r="I1945" s="176"/>
      <c r="J1945" s="176"/>
      <c r="K1945" s="177"/>
      <c r="L1945" s="178"/>
      <c r="M1945" s="177"/>
      <c r="N1945" s="182"/>
      <c r="O1945" s="182"/>
      <c r="P1945" s="182"/>
      <c r="Q1945" s="192"/>
    </row>
    <row r="1946" spans="4:17" ht="18" customHeight="1" x14ac:dyDescent="0.25">
      <c r="D1946">
        <f t="shared" si="30"/>
        <v>0</v>
      </c>
      <c r="E1946" s="191"/>
      <c r="F1946" s="191"/>
      <c r="G1946" s="176"/>
      <c r="H1946" s="177"/>
      <c r="I1946" s="176"/>
      <c r="J1946" s="176"/>
      <c r="K1946" s="177"/>
      <c r="L1946" s="178"/>
      <c r="M1946" s="177"/>
      <c r="N1946" s="182"/>
      <c r="O1946" s="182"/>
      <c r="P1946" s="182"/>
      <c r="Q1946" s="192"/>
    </row>
    <row r="1947" spans="4:17" ht="18" customHeight="1" x14ac:dyDescent="0.25">
      <c r="D1947">
        <f t="shared" si="30"/>
        <v>0</v>
      </c>
      <c r="E1947" s="191"/>
      <c r="F1947" s="191"/>
      <c r="G1947" s="176"/>
      <c r="H1947" s="177"/>
      <c r="I1947" s="176"/>
      <c r="J1947" s="176"/>
      <c r="K1947" s="177"/>
      <c r="L1947" s="178"/>
      <c r="M1947" s="177"/>
      <c r="N1947" s="182"/>
      <c r="O1947" s="182"/>
      <c r="P1947" s="182"/>
      <c r="Q1947" s="192"/>
    </row>
    <row r="1948" spans="4:17" ht="18" customHeight="1" x14ac:dyDescent="0.25">
      <c r="D1948">
        <f t="shared" si="30"/>
        <v>0</v>
      </c>
      <c r="E1948" s="191"/>
      <c r="F1948" s="191"/>
      <c r="G1948" s="176"/>
      <c r="H1948" s="177"/>
      <c r="I1948" s="176"/>
      <c r="J1948" s="176"/>
      <c r="K1948" s="177"/>
      <c r="L1948" s="178"/>
      <c r="M1948" s="177"/>
      <c r="N1948" s="182"/>
      <c r="O1948" s="182"/>
      <c r="P1948" s="182"/>
      <c r="Q1948" s="192"/>
    </row>
    <row r="1949" spans="4:17" ht="18" customHeight="1" x14ac:dyDescent="0.25">
      <c r="D1949">
        <f t="shared" si="30"/>
        <v>0</v>
      </c>
      <c r="E1949" s="191"/>
      <c r="F1949" s="191"/>
      <c r="G1949" s="176"/>
      <c r="H1949" s="177"/>
      <c r="I1949" s="176"/>
      <c r="J1949" s="176"/>
      <c r="K1949" s="177"/>
      <c r="L1949" s="178"/>
      <c r="M1949" s="177"/>
      <c r="N1949" s="182"/>
      <c r="O1949" s="182"/>
      <c r="P1949" s="182"/>
      <c r="Q1949" s="192"/>
    </row>
    <row r="1950" spans="4:17" ht="18" customHeight="1" x14ac:dyDescent="0.25">
      <c r="D1950">
        <f t="shared" si="30"/>
        <v>0</v>
      </c>
      <c r="E1950" s="191"/>
      <c r="F1950" s="191"/>
      <c r="G1950" s="176"/>
      <c r="H1950" s="177"/>
      <c r="I1950" s="176"/>
      <c r="J1950" s="176"/>
      <c r="K1950" s="177"/>
      <c r="L1950" s="178"/>
      <c r="M1950" s="177"/>
      <c r="N1950" s="182"/>
      <c r="O1950" s="182"/>
      <c r="P1950" s="182"/>
      <c r="Q1950" s="192"/>
    </row>
    <row r="1951" spans="4:17" ht="18" customHeight="1" x14ac:dyDescent="0.25">
      <c r="D1951">
        <f t="shared" si="30"/>
        <v>0</v>
      </c>
      <c r="E1951" s="191"/>
      <c r="F1951" s="191"/>
      <c r="G1951" s="176"/>
      <c r="H1951" s="177"/>
      <c r="I1951" s="176"/>
      <c r="J1951" s="176"/>
      <c r="K1951" s="177"/>
      <c r="L1951" s="178"/>
      <c r="M1951" s="177"/>
      <c r="N1951" s="182"/>
      <c r="O1951" s="182"/>
      <c r="P1951" s="182"/>
      <c r="Q1951" s="192"/>
    </row>
    <row r="1952" spans="4:17" ht="18" customHeight="1" x14ac:dyDescent="0.25">
      <c r="D1952">
        <f t="shared" si="30"/>
        <v>0</v>
      </c>
      <c r="E1952" s="191"/>
      <c r="F1952" s="191"/>
      <c r="G1952" s="176"/>
      <c r="H1952" s="177"/>
      <c r="I1952" s="176"/>
      <c r="J1952" s="176"/>
      <c r="K1952" s="177"/>
      <c r="L1952" s="178"/>
      <c r="M1952" s="177"/>
      <c r="N1952" s="182"/>
      <c r="O1952" s="182"/>
      <c r="P1952" s="182"/>
      <c r="Q1952" s="192"/>
    </row>
    <row r="1953" spans="4:17" ht="18" customHeight="1" x14ac:dyDescent="0.25">
      <c r="D1953">
        <f t="shared" si="30"/>
        <v>0</v>
      </c>
      <c r="E1953" s="191"/>
      <c r="F1953" s="191"/>
      <c r="G1953" s="176"/>
      <c r="H1953" s="177"/>
      <c r="I1953" s="176"/>
      <c r="J1953" s="176"/>
      <c r="K1953" s="177"/>
      <c r="L1953" s="178"/>
      <c r="M1953" s="177"/>
      <c r="N1953" s="182"/>
      <c r="O1953" s="182"/>
      <c r="P1953" s="182"/>
      <c r="Q1953" s="192"/>
    </row>
    <row r="1954" spans="4:17" ht="18" customHeight="1" x14ac:dyDescent="0.25">
      <c r="D1954">
        <f t="shared" si="30"/>
        <v>0</v>
      </c>
      <c r="E1954" s="191"/>
      <c r="F1954" s="191"/>
      <c r="G1954" s="176"/>
      <c r="H1954" s="177"/>
      <c r="I1954" s="176"/>
      <c r="J1954" s="176"/>
      <c r="K1954" s="177"/>
      <c r="L1954" s="178"/>
      <c r="M1954" s="177"/>
      <c r="N1954" s="182"/>
      <c r="O1954" s="182"/>
      <c r="P1954" s="182"/>
      <c r="Q1954" s="192"/>
    </row>
    <row r="1955" spans="4:17" ht="18" customHeight="1" x14ac:dyDescent="0.25">
      <c r="D1955">
        <f t="shared" si="30"/>
        <v>0</v>
      </c>
      <c r="E1955" s="191"/>
      <c r="F1955" s="191"/>
      <c r="G1955" s="176"/>
      <c r="H1955" s="177"/>
      <c r="I1955" s="176"/>
      <c r="J1955" s="176"/>
      <c r="K1955" s="177"/>
      <c r="L1955" s="178"/>
      <c r="M1955" s="177"/>
      <c r="N1955" s="182"/>
      <c r="O1955" s="182"/>
      <c r="P1955" s="182"/>
      <c r="Q1955" s="192"/>
    </row>
    <row r="1956" spans="4:17" ht="18" customHeight="1" x14ac:dyDescent="0.25">
      <c r="D1956">
        <f t="shared" si="30"/>
        <v>0</v>
      </c>
      <c r="E1956" s="191"/>
      <c r="F1956" s="191"/>
      <c r="G1956" s="176"/>
      <c r="H1956" s="177"/>
      <c r="I1956" s="176"/>
      <c r="J1956" s="176"/>
      <c r="K1956" s="177"/>
      <c r="L1956" s="178"/>
      <c r="M1956" s="177"/>
      <c r="N1956" s="182"/>
      <c r="O1956" s="182"/>
      <c r="P1956" s="182"/>
      <c r="Q1956" s="192"/>
    </row>
    <row r="1957" spans="4:17" ht="18" customHeight="1" x14ac:dyDescent="0.25">
      <c r="D1957">
        <f t="shared" si="30"/>
        <v>0</v>
      </c>
      <c r="E1957" s="191"/>
      <c r="F1957" s="191"/>
      <c r="G1957" s="176"/>
      <c r="H1957" s="177"/>
      <c r="I1957" s="176"/>
      <c r="J1957" s="176"/>
      <c r="K1957" s="177"/>
      <c r="L1957" s="178"/>
      <c r="M1957" s="177"/>
      <c r="N1957" s="182"/>
      <c r="O1957" s="182"/>
      <c r="P1957" s="182"/>
      <c r="Q1957" s="192"/>
    </row>
    <row r="1958" spans="4:17" ht="18" customHeight="1" x14ac:dyDescent="0.25">
      <c r="D1958">
        <f t="shared" si="30"/>
        <v>0</v>
      </c>
      <c r="E1958" s="191"/>
      <c r="F1958" s="191"/>
      <c r="G1958" s="176"/>
      <c r="H1958" s="177"/>
      <c r="I1958" s="176"/>
      <c r="J1958" s="176"/>
      <c r="K1958" s="177"/>
      <c r="L1958" s="178"/>
      <c r="M1958" s="177"/>
      <c r="N1958" s="182"/>
      <c r="O1958" s="182"/>
      <c r="P1958" s="182"/>
      <c r="Q1958" s="192"/>
    </row>
    <row r="1959" spans="4:17" ht="18" customHeight="1" x14ac:dyDescent="0.25">
      <c r="D1959">
        <f t="shared" si="30"/>
        <v>0</v>
      </c>
      <c r="E1959" s="191"/>
      <c r="F1959" s="191"/>
      <c r="G1959" s="176"/>
      <c r="H1959" s="177"/>
      <c r="I1959" s="176"/>
      <c r="J1959" s="176"/>
      <c r="K1959" s="177"/>
      <c r="L1959" s="178"/>
      <c r="M1959" s="177"/>
      <c r="N1959" s="182"/>
      <c r="O1959" s="182"/>
      <c r="P1959" s="182"/>
      <c r="Q1959" s="192"/>
    </row>
    <row r="1960" spans="4:17" ht="18" customHeight="1" x14ac:dyDescent="0.25">
      <c r="D1960">
        <f t="shared" si="30"/>
        <v>0</v>
      </c>
      <c r="E1960" s="191"/>
      <c r="F1960" s="191"/>
      <c r="G1960" s="176"/>
      <c r="H1960" s="177"/>
      <c r="I1960" s="176"/>
      <c r="J1960" s="176"/>
      <c r="K1960" s="177"/>
      <c r="L1960" s="178"/>
      <c r="M1960" s="177"/>
      <c r="N1960" s="182"/>
      <c r="O1960" s="182"/>
      <c r="P1960" s="182"/>
      <c r="Q1960" s="192"/>
    </row>
    <row r="1961" spans="4:17" ht="18" customHeight="1" x14ac:dyDescent="0.25">
      <c r="D1961">
        <f t="shared" si="30"/>
        <v>0</v>
      </c>
      <c r="E1961" s="191"/>
      <c r="F1961" s="191"/>
      <c r="G1961" s="176"/>
      <c r="H1961" s="177"/>
      <c r="I1961" s="176"/>
      <c r="J1961" s="176"/>
      <c r="K1961" s="177"/>
      <c r="L1961" s="178"/>
      <c r="M1961" s="177"/>
      <c r="N1961" s="182"/>
      <c r="O1961" s="182"/>
      <c r="P1961" s="182"/>
      <c r="Q1961" s="192"/>
    </row>
    <row r="1962" spans="4:17" ht="18" customHeight="1" x14ac:dyDescent="0.25">
      <c r="D1962">
        <f t="shared" si="30"/>
        <v>0</v>
      </c>
      <c r="E1962" s="191"/>
      <c r="F1962" s="191"/>
      <c r="G1962" s="176"/>
      <c r="H1962" s="177"/>
      <c r="I1962" s="176"/>
      <c r="J1962" s="176"/>
      <c r="K1962" s="177"/>
      <c r="L1962" s="178"/>
      <c r="M1962" s="177"/>
      <c r="N1962" s="182"/>
      <c r="O1962" s="182"/>
      <c r="P1962" s="182"/>
      <c r="Q1962" s="192"/>
    </row>
    <row r="1963" spans="4:17" ht="18" customHeight="1" x14ac:dyDescent="0.25">
      <c r="D1963">
        <f t="shared" si="30"/>
        <v>0</v>
      </c>
      <c r="E1963" s="191"/>
      <c r="F1963" s="191"/>
      <c r="G1963" s="176"/>
      <c r="H1963" s="177"/>
      <c r="I1963" s="176"/>
      <c r="J1963" s="176"/>
      <c r="K1963" s="177"/>
      <c r="L1963" s="178"/>
      <c r="M1963" s="177"/>
      <c r="N1963" s="182"/>
      <c r="O1963" s="182"/>
      <c r="P1963" s="182"/>
      <c r="Q1963" s="192"/>
    </row>
    <row r="1964" spans="4:17" ht="18" customHeight="1" x14ac:dyDescent="0.25">
      <c r="D1964">
        <f t="shared" si="30"/>
        <v>0</v>
      </c>
      <c r="E1964" s="191"/>
      <c r="F1964" s="191"/>
      <c r="G1964" s="176"/>
      <c r="H1964" s="177"/>
      <c r="I1964" s="176"/>
      <c r="J1964" s="176"/>
      <c r="K1964" s="177"/>
      <c r="L1964" s="178"/>
      <c r="M1964" s="177"/>
      <c r="N1964" s="182"/>
      <c r="O1964" s="182"/>
      <c r="P1964" s="182"/>
      <c r="Q1964" s="192"/>
    </row>
    <row r="1965" spans="4:17" ht="18" customHeight="1" x14ac:dyDescent="0.25">
      <c r="D1965">
        <f t="shared" si="30"/>
        <v>0</v>
      </c>
      <c r="E1965" s="191"/>
      <c r="F1965" s="191"/>
      <c r="G1965" s="176"/>
      <c r="H1965" s="177"/>
      <c r="I1965" s="176"/>
      <c r="J1965" s="176"/>
      <c r="K1965" s="177"/>
      <c r="L1965" s="178"/>
      <c r="M1965" s="177"/>
      <c r="N1965" s="182"/>
      <c r="O1965" s="182"/>
      <c r="P1965" s="182"/>
      <c r="Q1965" s="192"/>
    </row>
    <row r="1966" spans="4:17" ht="18" customHeight="1" x14ac:dyDescent="0.25">
      <c r="D1966">
        <f t="shared" si="30"/>
        <v>0</v>
      </c>
      <c r="E1966" s="191"/>
      <c r="F1966" s="191"/>
      <c r="G1966" s="176"/>
      <c r="H1966" s="177"/>
      <c r="I1966" s="176"/>
      <c r="J1966" s="176"/>
      <c r="K1966" s="177"/>
      <c r="L1966" s="178"/>
      <c r="M1966" s="177"/>
      <c r="N1966" s="182"/>
      <c r="O1966" s="182"/>
      <c r="P1966" s="182"/>
      <c r="Q1966" s="192"/>
    </row>
    <row r="1967" spans="4:17" ht="18" customHeight="1" x14ac:dyDescent="0.25">
      <c r="D1967">
        <f t="shared" si="30"/>
        <v>0</v>
      </c>
      <c r="E1967" s="191"/>
      <c r="F1967" s="191"/>
      <c r="G1967" s="176"/>
      <c r="H1967" s="177"/>
      <c r="I1967" s="176"/>
      <c r="J1967" s="176"/>
      <c r="K1967" s="177"/>
      <c r="L1967" s="178"/>
      <c r="M1967" s="177"/>
      <c r="N1967" s="182"/>
      <c r="O1967" s="182"/>
      <c r="P1967" s="182"/>
      <c r="Q1967" s="192"/>
    </row>
    <row r="1968" spans="4:17" ht="18" customHeight="1" x14ac:dyDescent="0.25">
      <c r="D1968">
        <f t="shared" si="30"/>
        <v>0</v>
      </c>
      <c r="E1968" s="191"/>
      <c r="F1968" s="191"/>
      <c r="G1968" s="176"/>
      <c r="H1968" s="177"/>
      <c r="I1968" s="176"/>
      <c r="J1968" s="176"/>
      <c r="K1968" s="177"/>
      <c r="L1968" s="178"/>
      <c r="M1968" s="177"/>
      <c r="N1968" s="182"/>
      <c r="O1968" s="182"/>
      <c r="P1968" s="182"/>
      <c r="Q1968" s="192"/>
    </row>
    <row r="1969" spans="4:17" ht="18" customHeight="1" x14ac:dyDescent="0.25">
      <c r="D1969">
        <f t="shared" si="30"/>
        <v>0</v>
      </c>
      <c r="E1969" s="191"/>
      <c r="F1969" s="191"/>
      <c r="G1969" s="176"/>
      <c r="H1969" s="177"/>
      <c r="I1969" s="176"/>
      <c r="J1969" s="176"/>
      <c r="K1969" s="177"/>
      <c r="L1969" s="178"/>
      <c r="M1969" s="177"/>
      <c r="N1969" s="182"/>
      <c r="O1969" s="182"/>
      <c r="P1969" s="182"/>
      <c r="Q1969" s="192"/>
    </row>
    <row r="1970" spans="4:17" ht="18" customHeight="1" x14ac:dyDescent="0.25">
      <c r="D1970">
        <f t="shared" si="30"/>
        <v>0</v>
      </c>
      <c r="E1970" s="191"/>
      <c r="F1970" s="191"/>
      <c r="G1970" s="176"/>
      <c r="H1970" s="177"/>
      <c r="I1970" s="176"/>
      <c r="J1970" s="176"/>
      <c r="K1970" s="177"/>
      <c r="L1970" s="178"/>
      <c r="M1970" s="177"/>
      <c r="N1970" s="182"/>
      <c r="O1970" s="182"/>
      <c r="P1970" s="182"/>
      <c r="Q1970" s="192"/>
    </row>
    <row r="1971" spans="4:17" ht="18" customHeight="1" x14ac:dyDescent="0.25">
      <c r="D1971">
        <f t="shared" si="30"/>
        <v>0</v>
      </c>
      <c r="E1971" s="191"/>
      <c r="F1971" s="191"/>
      <c r="G1971" s="176"/>
      <c r="H1971" s="177"/>
      <c r="I1971" s="176"/>
      <c r="J1971" s="176"/>
      <c r="K1971" s="177"/>
      <c r="L1971" s="178"/>
      <c r="M1971" s="177"/>
      <c r="N1971" s="182"/>
      <c r="O1971" s="182"/>
      <c r="P1971" s="182"/>
      <c r="Q1971" s="192"/>
    </row>
    <row r="1972" spans="4:17" ht="18" customHeight="1" x14ac:dyDescent="0.25">
      <c r="D1972">
        <f t="shared" si="30"/>
        <v>0</v>
      </c>
      <c r="E1972" s="191"/>
      <c r="F1972" s="191"/>
      <c r="G1972" s="176"/>
      <c r="H1972" s="177"/>
      <c r="I1972" s="176"/>
      <c r="J1972" s="176"/>
      <c r="K1972" s="177"/>
      <c r="L1972" s="178"/>
      <c r="M1972" s="177"/>
      <c r="N1972" s="182"/>
      <c r="O1972" s="182"/>
      <c r="P1972" s="182"/>
      <c r="Q1972" s="192"/>
    </row>
    <row r="1973" spans="4:17" ht="18" customHeight="1" x14ac:dyDescent="0.25">
      <c r="D1973">
        <f t="shared" si="30"/>
        <v>0</v>
      </c>
      <c r="E1973" s="191"/>
      <c r="F1973" s="191"/>
      <c r="G1973" s="176"/>
      <c r="H1973" s="177"/>
      <c r="I1973" s="176"/>
      <c r="J1973" s="176"/>
      <c r="K1973" s="177"/>
      <c r="L1973" s="178"/>
      <c r="M1973" s="177"/>
      <c r="N1973" s="182"/>
      <c r="O1973" s="182"/>
      <c r="P1973" s="182"/>
      <c r="Q1973" s="192"/>
    </row>
    <row r="1974" spans="4:17" ht="18" customHeight="1" x14ac:dyDescent="0.25">
      <c r="D1974">
        <f t="shared" si="30"/>
        <v>0</v>
      </c>
      <c r="E1974" s="191"/>
      <c r="F1974" s="191"/>
      <c r="G1974" s="176"/>
      <c r="H1974" s="177"/>
      <c r="I1974" s="176"/>
      <c r="J1974" s="176"/>
      <c r="K1974" s="177"/>
      <c r="L1974" s="178"/>
      <c r="M1974" s="177"/>
      <c r="N1974" s="182"/>
      <c r="O1974" s="182"/>
      <c r="P1974" s="182"/>
      <c r="Q1974" s="192"/>
    </row>
    <row r="1975" spans="4:17" ht="18" customHeight="1" x14ac:dyDescent="0.25">
      <c r="D1975">
        <f t="shared" si="30"/>
        <v>0</v>
      </c>
      <c r="E1975" s="191"/>
      <c r="F1975" s="191"/>
      <c r="G1975" s="176"/>
      <c r="H1975" s="177"/>
      <c r="I1975" s="176"/>
      <c r="J1975" s="176"/>
      <c r="K1975" s="177"/>
      <c r="L1975" s="178"/>
      <c r="M1975" s="177"/>
      <c r="N1975" s="182"/>
      <c r="O1975" s="182"/>
      <c r="P1975" s="182"/>
      <c r="Q1975" s="192"/>
    </row>
    <row r="1976" spans="4:17" ht="18" customHeight="1" x14ac:dyDescent="0.25">
      <c r="D1976">
        <f t="shared" si="30"/>
        <v>0</v>
      </c>
      <c r="E1976" s="191"/>
      <c r="F1976" s="191"/>
      <c r="G1976" s="176"/>
      <c r="H1976" s="177"/>
      <c r="I1976" s="176"/>
      <c r="J1976" s="176"/>
      <c r="K1976" s="177"/>
      <c r="L1976" s="178"/>
      <c r="M1976" s="177"/>
      <c r="N1976" s="182"/>
      <c r="O1976" s="182"/>
      <c r="P1976" s="182"/>
      <c r="Q1976" s="192"/>
    </row>
    <row r="1977" spans="4:17" ht="18" customHeight="1" x14ac:dyDescent="0.25">
      <c r="D1977">
        <f t="shared" si="30"/>
        <v>0</v>
      </c>
      <c r="E1977" s="191"/>
      <c r="F1977" s="191"/>
      <c r="G1977" s="176"/>
      <c r="H1977" s="177"/>
      <c r="I1977" s="176"/>
      <c r="J1977" s="176"/>
      <c r="K1977" s="177"/>
      <c r="L1977" s="178"/>
      <c r="M1977" s="177"/>
      <c r="N1977" s="182"/>
      <c r="O1977" s="182"/>
      <c r="P1977" s="182"/>
      <c r="Q1977" s="192"/>
    </row>
    <row r="1978" spans="4:17" ht="18" customHeight="1" x14ac:dyDescent="0.25">
      <c r="D1978">
        <f t="shared" si="30"/>
        <v>0</v>
      </c>
      <c r="E1978" s="191"/>
      <c r="F1978" s="191"/>
      <c r="G1978" s="176"/>
      <c r="H1978" s="177"/>
      <c r="I1978" s="176"/>
      <c r="J1978" s="176"/>
      <c r="K1978" s="177"/>
      <c r="L1978" s="178"/>
      <c r="M1978" s="177"/>
      <c r="N1978" s="182"/>
      <c r="O1978" s="182"/>
      <c r="P1978" s="182"/>
      <c r="Q1978" s="192"/>
    </row>
    <row r="1979" spans="4:17" ht="18" customHeight="1" x14ac:dyDescent="0.25">
      <c r="D1979">
        <f t="shared" si="30"/>
        <v>0</v>
      </c>
      <c r="E1979" s="191"/>
      <c r="F1979" s="191"/>
      <c r="G1979" s="176"/>
      <c r="H1979" s="177"/>
      <c r="I1979" s="176"/>
      <c r="J1979" s="176"/>
      <c r="K1979" s="177"/>
      <c r="L1979" s="178"/>
      <c r="M1979" s="177"/>
      <c r="N1979" s="182"/>
      <c r="O1979" s="182"/>
      <c r="P1979" s="182"/>
      <c r="Q1979" s="192"/>
    </row>
    <row r="1980" spans="4:17" ht="18" customHeight="1" x14ac:dyDescent="0.25">
      <c r="D1980">
        <f t="shared" si="30"/>
        <v>0</v>
      </c>
      <c r="E1980" s="191"/>
      <c r="F1980" s="191"/>
      <c r="G1980" s="176"/>
      <c r="H1980" s="177"/>
      <c r="I1980" s="176"/>
      <c r="J1980" s="176"/>
      <c r="K1980" s="177"/>
      <c r="L1980" s="178"/>
      <c r="M1980" s="177"/>
      <c r="N1980" s="182"/>
      <c r="O1980" s="182"/>
      <c r="P1980" s="182"/>
      <c r="Q1980" s="192"/>
    </row>
    <row r="1981" spans="4:17" ht="18" customHeight="1" x14ac:dyDescent="0.25">
      <c r="D1981">
        <f t="shared" si="30"/>
        <v>0</v>
      </c>
      <c r="E1981" s="191"/>
      <c r="F1981" s="191"/>
      <c r="G1981" s="176"/>
      <c r="H1981" s="177"/>
      <c r="I1981" s="176"/>
      <c r="J1981" s="176"/>
      <c r="K1981" s="177"/>
      <c r="L1981" s="178"/>
      <c r="M1981" s="177"/>
      <c r="N1981" s="182"/>
      <c r="O1981" s="182"/>
      <c r="P1981" s="182"/>
      <c r="Q1981" s="192"/>
    </row>
    <row r="1982" spans="4:17" ht="18" customHeight="1" x14ac:dyDescent="0.25">
      <c r="D1982">
        <f t="shared" si="30"/>
        <v>0</v>
      </c>
      <c r="E1982" s="191"/>
      <c r="F1982" s="191"/>
      <c r="G1982" s="176"/>
      <c r="H1982" s="177"/>
      <c r="I1982" s="176"/>
      <c r="J1982" s="176"/>
      <c r="K1982" s="177"/>
      <c r="L1982" s="178"/>
      <c r="M1982" s="177"/>
      <c r="N1982" s="182"/>
      <c r="O1982" s="182"/>
      <c r="P1982" s="182"/>
      <c r="Q1982" s="192"/>
    </row>
    <row r="1983" spans="4:17" ht="18" customHeight="1" x14ac:dyDescent="0.25">
      <c r="D1983">
        <f t="shared" si="30"/>
        <v>0</v>
      </c>
      <c r="E1983" s="191"/>
      <c r="F1983" s="191"/>
      <c r="G1983" s="176"/>
      <c r="H1983" s="177"/>
      <c r="I1983" s="176"/>
      <c r="J1983" s="176"/>
      <c r="K1983" s="177"/>
      <c r="L1983" s="178"/>
      <c r="M1983" s="177"/>
      <c r="N1983" s="182"/>
      <c r="O1983" s="182"/>
      <c r="P1983" s="182"/>
      <c r="Q1983" s="192"/>
    </row>
    <row r="1984" spans="4:17" ht="18" customHeight="1" x14ac:dyDescent="0.25">
      <c r="D1984">
        <f t="shared" si="30"/>
        <v>0</v>
      </c>
      <c r="E1984" s="191"/>
      <c r="F1984" s="191"/>
      <c r="G1984" s="176"/>
      <c r="H1984" s="177"/>
      <c r="I1984" s="176"/>
      <c r="J1984" s="176"/>
      <c r="K1984" s="177"/>
      <c r="L1984" s="178"/>
      <c r="M1984" s="177"/>
      <c r="N1984" s="182"/>
      <c r="O1984" s="182"/>
      <c r="P1984" s="182"/>
      <c r="Q1984" s="192"/>
    </row>
    <row r="1985" spans="4:17" ht="18" customHeight="1" x14ac:dyDescent="0.25">
      <c r="D1985">
        <f t="shared" si="30"/>
        <v>0</v>
      </c>
      <c r="E1985" s="191"/>
      <c r="F1985" s="191"/>
      <c r="G1985" s="176"/>
      <c r="H1985" s="177"/>
      <c r="I1985" s="176"/>
      <c r="J1985" s="176"/>
      <c r="K1985" s="177"/>
      <c r="L1985" s="178"/>
      <c r="M1985" s="177"/>
      <c r="N1985" s="182"/>
      <c r="O1985" s="182"/>
      <c r="P1985" s="182"/>
      <c r="Q1985" s="192"/>
    </row>
    <row r="1986" spans="4:17" ht="18" customHeight="1" x14ac:dyDescent="0.25">
      <c r="D1986">
        <f t="shared" si="30"/>
        <v>0</v>
      </c>
      <c r="E1986" s="191"/>
      <c r="F1986" s="191"/>
      <c r="G1986" s="176"/>
      <c r="H1986" s="177"/>
      <c r="I1986" s="176"/>
      <c r="J1986" s="176"/>
      <c r="K1986" s="177"/>
      <c r="L1986" s="178"/>
      <c r="M1986" s="177"/>
      <c r="N1986" s="182"/>
      <c r="O1986" s="182"/>
      <c r="P1986" s="182"/>
      <c r="Q1986" s="192"/>
    </row>
    <row r="1987" spans="4:17" ht="18" customHeight="1" x14ac:dyDescent="0.25">
      <c r="D1987">
        <f t="shared" si="30"/>
        <v>0</v>
      </c>
      <c r="E1987" s="191"/>
      <c r="F1987" s="191"/>
      <c r="G1987" s="176"/>
      <c r="H1987" s="177"/>
      <c r="I1987" s="176"/>
      <c r="J1987" s="176"/>
      <c r="K1987" s="177"/>
      <c r="L1987" s="178"/>
      <c r="M1987" s="177"/>
      <c r="N1987" s="182"/>
      <c r="O1987" s="182"/>
      <c r="P1987" s="182"/>
      <c r="Q1987" s="192"/>
    </row>
    <row r="1988" spans="4:17" ht="18" customHeight="1" x14ac:dyDescent="0.25">
      <c r="D1988">
        <f t="shared" si="30"/>
        <v>0</v>
      </c>
      <c r="E1988" s="191"/>
      <c r="F1988" s="191"/>
      <c r="G1988" s="176"/>
      <c r="H1988" s="177"/>
      <c r="I1988" s="176"/>
      <c r="J1988" s="176"/>
      <c r="K1988" s="177"/>
      <c r="L1988" s="178"/>
      <c r="M1988" s="177"/>
      <c r="N1988" s="182"/>
      <c r="O1988" s="182"/>
      <c r="P1988" s="182"/>
      <c r="Q1988" s="192"/>
    </row>
    <row r="1989" spans="4:17" ht="18" customHeight="1" x14ac:dyDescent="0.25">
      <c r="D1989">
        <f t="shared" si="30"/>
        <v>0</v>
      </c>
      <c r="E1989" s="191"/>
      <c r="F1989" s="191"/>
      <c r="G1989" s="176"/>
      <c r="H1989" s="177"/>
      <c r="I1989" s="176"/>
      <c r="J1989" s="176"/>
      <c r="K1989" s="177"/>
      <c r="L1989" s="178"/>
      <c r="M1989" s="177"/>
      <c r="N1989" s="182"/>
      <c r="O1989" s="182"/>
      <c r="P1989" s="182"/>
      <c r="Q1989" s="192"/>
    </row>
    <row r="1990" spans="4:17" ht="18" customHeight="1" x14ac:dyDescent="0.25">
      <c r="D1990">
        <f t="shared" ref="D1990:D2053" si="31">IF(E1990&gt;=1,(IF(LEN(I1990)&gt;=2,(IF(LEN(K1990)&gt;=1,(IF(M1990&gt;=18,1,0)),0)),0)),0)</f>
        <v>0</v>
      </c>
      <c r="E1990" s="191"/>
      <c r="F1990" s="191"/>
      <c r="G1990" s="176"/>
      <c r="H1990" s="177"/>
      <c r="I1990" s="176"/>
      <c r="J1990" s="176"/>
      <c r="K1990" s="177"/>
      <c r="L1990" s="178"/>
      <c r="M1990" s="177"/>
      <c r="N1990" s="182"/>
      <c r="O1990" s="182"/>
      <c r="P1990" s="182"/>
      <c r="Q1990" s="192"/>
    </row>
    <row r="1991" spans="4:17" ht="18" customHeight="1" x14ac:dyDescent="0.25">
      <c r="D1991">
        <f t="shared" si="31"/>
        <v>0</v>
      </c>
      <c r="E1991" s="191"/>
      <c r="F1991" s="191"/>
      <c r="G1991" s="176"/>
      <c r="H1991" s="177"/>
      <c r="I1991" s="176"/>
      <c r="J1991" s="176"/>
      <c r="K1991" s="177"/>
      <c r="L1991" s="178"/>
      <c r="M1991" s="177"/>
      <c r="N1991" s="182"/>
      <c r="O1991" s="182"/>
      <c r="P1991" s="182"/>
      <c r="Q1991" s="192"/>
    </row>
    <row r="1992" spans="4:17" ht="18" customHeight="1" x14ac:dyDescent="0.25">
      <c r="D1992">
        <f t="shared" si="31"/>
        <v>0</v>
      </c>
      <c r="E1992" s="191"/>
      <c r="F1992" s="191"/>
      <c r="G1992" s="176"/>
      <c r="H1992" s="177"/>
      <c r="I1992" s="176"/>
      <c r="J1992" s="176"/>
      <c r="K1992" s="177"/>
      <c r="L1992" s="178"/>
      <c r="M1992" s="177"/>
      <c r="N1992" s="182"/>
      <c r="O1992" s="182"/>
      <c r="P1992" s="182"/>
      <c r="Q1992" s="192"/>
    </row>
    <row r="1993" spans="4:17" ht="18" customHeight="1" x14ac:dyDescent="0.25">
      <c r="D1993">
        <f t="shared" si="31"/>
        <v>0</v>
      </c>
      <c r="E1993" s="191"/>
      <c r="F1993" s="191"/>
      <c r="G1993" s="176"/>
      <c r="H1993" s="177"/>
      <c r="I1993" s="176"/>
      <c r="J1993" s="176"/>
      <c r="K1993" s="177"/>
      <c r="L1993" s="178"/>
      <c r="M1993" s="177"/>
      <c r="N1993" s="182"/>
      <c r="O1993" s="182"/>
      <c r="P1993" s="182"/>
      <c r="Q1993" s="192"/>
    </row>
    <row r="1994" spans="4:17" ht="18" customHeight="1" x14ac:dyDescent="0.25">
      <c r="D1994">
        <f t="shared" si="31"/>
        <v>0</v>
      </c>
      <c r="E1994" s="191"/>
      <c r="F1994" s="191"/>
      <c r="G1994" s="176"/>
      <c r="H1994" s="177"/>
      <c r="I1994" s="176"/>
      <c r="J1994" s="176"/>
      <c r="K1994" s="177"/>
      <c r="L1994" s="178"/>
      <c r="M1994" s="177"/>
      <c r="N1994" s="182"/>
      <c r="O1994" s="182"/>
      <c r="P1994" s="182"/>
      <c r="Q1994" s="192"/>
    </row>
    <row r="1995" spans="4:17" ht="18" customHeight="1" x14ac:dyDescent="0.25">
      <c r="D1995">
        <f t="shared" si="31"/>
        <v>0</v>
      </c>
      <c r="E1995" s="191"/>
      <c r="F1995" s="191"/>
      <c r="G1995" s="176"/>
      <c r="H1995" s="177"/>
      <c r="I1995" s="176"/>
      <c r="J1995" s="176"/>
      <c r="K1995" s="177"/>
      <c r="L1995" s="178"/>
      <c r="M1995" s="177"/>
      <c r="N1995" s="182"/>
      <c r="O1995" s="182"/>
      <c r="P1995" s="182"/>
      <c r="Q1995" s="192"/>
    </row>
    <row r="1996" spans="4:17" ht="18" customHeight="1" x14ac:dyDescent="0.25">
      <c r="D1996">
        <f t="shared" si="31"/>
        <v>0</v>
      </c>
      <c r="E1996" s="191"/>
      <c r="F1996" s="191"/>
      <c r="G1996" s="176"/>
      <c r="H1996" s="177"/>
      <c r="I1996" s="176"/>
      <c r="J1996" s="176"/>
      <c r="K1996" s="177"/>
      <c r="L1996" s="178"/>
      <c r="M1996" s="177"/>
      <c r="N1996" s="182"/>
      <c r="O1996" s="182"/>
      <c r="P1996" s="182"/>
      <c r="Q1996" s="192"/>
    </row>
    <row r="1997" spans="4:17" ht="18" customHeight="1" x14ac:dyDescent="0.25">
      <c r="D1997">
        <f t="shared" si="31"/>
        <v>0</v>
      </c>
      <c r="E1997" s="191"/>
      <c r="F1997" s="191"/>
      <c r="G1997" s="176"/>
      <c r="H1997" s="177"/>
      <c r="I1997" s="176"/>
      <c r="J1997" s="176"/>
      <c r="K1997" s="177"/>
      <c r="L1997" s="178"/>
      <c r="M1997" s="177"/>
      <c r="N1997" s="182"/>
      <c r="O1997" s="182"/>
      <c r="P1997" s="182"/>
      <c r="Q1997" s="192"/>
    </row>
    <row r="1998" spans="4:17" ht="18" customHeight="1" x14ac:dyDescent="0.25">
      <c r="D1998">
        <f t="shared" si="31"/>
        <v>0</v>
      </c>
      <c r="E1998" s="191"/>
      <c r="F1998" s="191"/>
      <c r="G1998" s="176"/>
      <c r="H1998" s="177"/>
      <c r="I1998" s="176"/>
      <c r="J1998" s="176"/>
      <c r="K1998" s="177"/>
      <c r="L1998" s="178"/>
      <c r="M1998" s="177"/>
      <c r="N1998" s="182"/>
      <c r="O1998" s="182"/>
      <c r="P1998" s="182"/>
      <c r="Q1998" s="192"/>
    </row>
    <row r="1999" spans="4:17" ht="18" customHeight="1" x14ac:dyDescent="0.25">
      <c r="D1999">
        <f t="shared" si="31"/>
        <v>0</v>
      </c>
      <c r="E1999" s="191"/>
      <c r="F1999" s="191"/>
      <c r="G1999" s="176"/>
      <c r="H1999" s="177"/>
      <c r="I1999" s="176"/>
      <c r="J1999" s="176"/>
      <c r="K1999" s="177"/>
      <c r="L1999" s="178"/>
      <c r="M1999" s="177"/>
      <c r="N1999" s="182"/>
      <c r="O1999" s="182"/>
      <c r="P1999" s="182"/>
      <c r="Q1999" s="192"/>
    </row>
    <row r="2000" spans="4:17" ht="18" customHeight="1" x14ac:dyDescent="0.25">
      <c r="D2000">
        <f t="shared" si="31"/>
        <v>0</v>
      </c>
      <c r="E2000" s="191"/>
      <c r="F2000" s="191"/>
      <c r="G2000" s="176"/>
      <c r="H2000" s="177"/>
      <c r="I2000" s="176"/>
      <c r="J2000" s="176"/>
      <c r="K2000" s="177"/>
      <c r="L2000" s="178"/>
      <c r="M2000" s="177"/>
      <c r="N2000" s="182"/>
      <c r="O2000" s="182"/>
      <c r="P2000" s="182"/>
      <c r="Q2000" s="192"/>
    </row>
    <row r="2001" spans="4:17" ht="18" customHeight="1" x14ac:dyDescent="0.25">
      <c r="D2001">
        <f t="shared" si="31"/>
        <v>0</v>
      </c>
      <c r="E2001" s="191"/>
      <c r="F2001" s="191"/>
      <c r="G2001" s="176"/>
      <c r="H2001" s="177"/>
      <c r="I2001" s="176"/>
      <c r="J2001" s="176"/>
      <c r="K2001" s="177"/>
      <c r="L2001" s="178"/>
      <c r="M2001" s="177"/>
      <c r="N2001" s="182"/>
      <c r="O2001" s="182"/>
      <c r="P2001" s="182"/>
      <c r="Q2001" s="192"/>
    </row>
    <row r="2002" spans="4:17" ht="18" customHeight="1" x14ac:dyDescent="0.25">
      <c r="D2002">
        <f t="shared" si="31"/>
        <v>0</v>
      </c>
      <c r="E2002" s="191"/>
      <c r="F2002" s="191"/>
      <c r="G2002" s="176"/>
      <c r="H2002" s="177"/>
      <c r="I2002" s="176"/>
      <c r="J2002" s="176"/>
      <c r="K2002" s="177"/>
      <c r="L2002" s="178"/>
      <c r="M2002" s="177"/>
      <c r="N2002" s="182"/>
      <c r="O2002" s="182"/>
      <c r="P2002" s="182"/>
      <c r="Q2002" s="192"/>
    </row>
    <row r="2003" spans="4:17" ht="18" customHeight="1" x14ac:dyDescent="0.25">
      <c r="D2003">
        <f t="shared" si="31"/>
        <v>0</v>
      </c>
      <c r="E2003" s="191"/>
      <c r="F2003" s="191"/>
      <c r="G2003" s="176"/>
      <c r="H2003" s="177"/>
      <c r="I2003" s="176"/>
      <c r="J2003" s="176"/>
      <c r="K2003" s="177"/>
      <c r="L2003" s="178"/>
      <c r="M2003" s="177"/>
      <c r="N2003" s="182"/>
      <c r="O2003" s="182"/>
      <c r="P2003" s="182"/>
      <c r="Q2003" s="192"/>
    </row>
    <row r="2004" spans="4:17" ht="18" customHeight="1" x14ac:dyDescent="0.25">
      <c r="D2004">
        <f t="shared" si="31"/>
        <v>0</v>
      </c>
      <c r="E2004" s="191"/>
      <c r="F2004" s="191"/>
      <c r="G2004" s="176"/>
      <c r="H2004" s="177"/>
      <c r="I2004" s="176"/>
      <c r="J2004" s="176"/>
      <c r="K2004" s="177"/>
      <c r="L2004" s="178"/>
      <c r="M2004" s="177"/>
      <c r="N2004" s="182"/>
      <c r="O2004" s="182"/>
      <c r="P2004" s="182"/>
      <c r="Q2004" s="192"/>
    </row>
    <row r="2005" spans="4:17" ht="18" customHeight="1" x14ac:dyDescent="0.25">
      <c r="D2005">
        <f t="shared" si="31"/>
        <v>0</v>
      </c>
      <c r="E2005" s="191"/>
      <c r="F2005" s="191"/>
      <c r="G2005" s="176"/>
      <c r="H2005" s="177"/>
      <c r="I2005" s="176"/>
      <c r="J2005" s="176"/>
      <c r="K2005" s="177"/>
      <c r="L2005" s="178"/>
      <c r="M2005" s="177"/>
      <c r="N2005" s="182"/>
      <c r="O2005" s="182"/>
      <c r="P2005" s="182"/>
      <c r="Q2005" s="192"/>
    </row>
    <row r="2006" spans="4:17" ht="18" customHeight="1" x14ac:dyDescent="0.25">
      <c r="D2006">
        <f t="shared" si="31"/>
        <v>0</v>
      </c>
      <c r="E2006" s="191"/>
      <c r="F2006" s="191"/>
      <c r="G2006" s="176"/>
      <c r="H2006" s="177"/>
      <c r="I2006" s="176"/>
      <c r="J2006" s="176"/>
      <c r="K2006" s="177"/>
      <c r="L2006" s="178"/>
      <c r="M2006" s="177"/>
      <c r="N2006" s="182"/>
      <c r="O2006" s="182"/>
      <c r="P2006" s="182"/>
      <c r="Q2006" s="192"/>
    </row>
    <row r="2007" spans="4:17" ht="18" customHeight="1" x14ac:dyDescent="0.25">
      <c r="D2007">
        <f t="shared" si="31"/>
        <v>0</v>
      </c>
      <c r="E2007" s="191"/>
      <c r="F2007" s="191"/>
      <c r="G2007" s="176"/>
      <c r="H2007" s="177"/>
      <c r="I2007" s="176"/>
      <c r="J2007" s="176"/>
      <c r="K2007" s="177"/>
      <c r="L2007" s="178"/>
      <c r="M2007" s="177"/>
      <c r="N2007" s="182"/>
      <c r="O2007" s="182"/>
      <c r="P2007" s="182"/>
      <c r="Q2007" s="192"/>
    </row>
    <row r="2008" spans="4:17" ht="18" customHeight="1" x14ac:dyDescent="0.25">
      <c r="D2008">
        <f t="shared" si="31"/>
        <v>0</v>
      </c>
      <c r="E2008" s="191"/>
      <c r="F2008" s="191"/>
      <c r="G2008" s="176"/>
      <c r="H2008" s="177"/>
      <c r="I2008" s="176"/>
      <c r="J2008" s="176"/>
      <c r="K2008" s="177"/>
      <c r="L2008" s="178"/>
      <c r="M2008" s="177"/>
      <c r="N2008" s="182"/>
      <c r="O2008" s="182"/>
      <c r="P2008" s="182"/>
      <c r="Q2008" s="192"/>
    </row>
    <row r="2009" spans="4:17" ht="18" customHeight="1" x14ac:dyDescent="0.25">
      <c r="D2009">
        <f t="shared" si="31"/>
        <v>0</v>
      </c>
      <c r="E2009" s="191"/>
      <c r="F2009" s="191"/>
      <c r="G2009" s="176"/>
      <c r="H2009" s="177"/>
      <c r="I2009" s="176"/>
      <c r="J2009" s="176"/>
      <c r="K2009" s="177"/>
      <c r="L2009" s="178"/>
      <c r="M2009" s="177"/>
      <c r="N2009" s="182"/>
      <c r="O2009" s="182"/>
      <c r="P2009" s="182"/>
      <c r="Q2009" s="192"/>
    </row>
    <row r="2010" spans="4:17" ht="18" customHeight="1" x14ac:dyDescent="0.25">
      <c r="D2010">
        <f t="shared" si="31"/>
        <v>0</v>
      </c>
      <c r="E2010" s="191"/>
      <c r="F2010" s="191"/>
      <c r="G2010" s="176"/>
      <c r="H2010" s="177"/>
      <c r="I2010" s="176"/>
      <c r="J2010" s="176"/>
      <c r="K2010" s="177"/>
      <c r="L2010" s="178"/>
      <c r="M2010" s="177"/>
      <c r="N2010" s="182"/>
      <c r="O2010" s="182"/>
      <c r="P2010" s="182"/>
      <c r="Q2010" s="192"/>
    </row>
    <row r="2011" spans="4:17" ht="18" customHeight="1" x14ac:dyDescent="0.25">
      <c r="D2011">
        <f t="shared" si="31"/>
        <v>0</v>
      </c>
      <c r="E2011" s="191"/>
      <c r="F2011" s="191"/>
      <c r="G2011" s="176"/>
      <c r="H2011" s="177"/>
      <c r="I2011" s="176"/>
      <c r="J2011" s="176"/>
      <c r="K2011" s="177"/>
      <c r="L2011" s="178"/>
      <c r="M2011" s="177"/>
      <c r="N2011" s="182"/>
      <c r="O2011" s="182"/>
      <c r="P2011" s="182"/>
      <c r="Q2011" s="192"/>
    </row>
    <row r="2012" spans="4:17" ht="18" customHeight="1" x14ac:dyDescent="0.25">
      <c r="D2012">
        <f t="shared" si="31"/>
        <v>0</v>
      </c>
      <c r="E2012" s="191"/>
      <c r="F2012" s="191"/>
      <c r="G2012" s="176"/>
      <c r="H2012" s="177"/>
      <c r="I2012" s="176"/>
      <c r="J2012" s="176"/>
      <c r="K2012" s="177"/>
      <c r="L2012" s="178"/>
      <c r="M2012" s="177"/>
      <c r="N2012" s="182"/>
      <c r="O2012" s="182"/>
      <c r="P2012" s="182"/>
      <c r="Q2012" s="192"/>
    </row>
    <row r="2013" spans="4:17" ht="18" customHeight="1" x14ac:dyDescent="0.25">
      <c r="D2013">
        <f t="shared" si="31"/>
        <v>0</v>
      </c>
      <c r="E2013" s="191"/>
      <c r="F2013" s="191"/>
      <c r="G2013" s="176"/>
      <c r="H2013" s="177"/>
      <c r="I2013" s="176"/>
      <c r="J2013" s="176"/>
      <c r="K2013" s="177"/>
      <c r="L2013" s="178"/>
      <c r="M2013" s="177"/>
      <c r="N2013" s="182"/>
      <c r="O2013" s="182"/>
      <c r="P2013" s="182"/>
      <c r="Q2013" s="192"/>
    </row>
    <row r="2014" spans="4:17" ht="18" customHeight="1" x14ac:dyDescent="0.25">
      <c r="D2014">
        <f t="shared" si="31"/>
        <v>0</v>
      </c>
      <c r="E2014" s="191"/>
      <c r="F2014" s="191"/>
      <c r="G2014" s="176"/>
      <c r="H2014" s="177"/>
      <c r="I2014" s="176"/>
      <c r="J2014" s="176"/>
      <c r="K2014" s="177"/>
      <c r="L2014" s="178"/>
      <c r="M2014" s="177"/>
      <c r="N2014" s="182"/>
      <c r="O2014" s="182"/>
      <c r="P2014" s="182"/>
      <c r="Q2014" s="192"/>
    </row>
    <row r="2015" spans="4:17" ht="18" customHeight="1" x14ac:dyDescent="0.25">
      <c r="D2015">
        <f t="shared" si="31"/>
        <v>0</v>
      </c>
      <c r="E2015" s="191"/>
      <c r="F2015" s="191"/>
      <c r="G2015" s="176"/>
      <c r="H2015" s="177"/>
      <c r="I2015" s="176"/>
      <c r="J2015" s="176"/>
      <c r="K2015" s="177"/>
      <c r="L2015" s="178"/>
      <c r="M2015" s="177"/>
      <c r="N2015" s="182"/>
      <c r="O2015" s="182"/>
      <c r="P2015" s="182"/>
      <c r="Q2015" s="192"/>
    </row>
    <row r="2016" spans="4:17" ht="18" customHeight="1" x14ac:dyDescent="0.25">
      <c r="D2016">
        <f t="shared" si="31"/>
        <v>0</v>
      </c>
      <c r="E2016" s="191"/>
      <c r="F2016" s="191"/>
      <c r="G2016" s="176"/>
      <c r="H2016" s="177"/>
      <c r="I2016" s="176"/>
      <c r="J2016" s="176"/>
      <c r="K2016" s="177"/>
      <c r="L2016" s="178"/>
      <c r="M2016" s="177"/>
      <c r="N2016" s="182"/>
      <c r="O2016" s="182"/>
      <c r="P2016" s="182"/>
      <c r="Q2016" s="192"/>
    </row>
    <row r="2017" spans="4:17" ht="18" customHeight="1" x14ac:dyDescent="0.25">
      <c r="D2017">
        <f t="shared" si="31"/>
        <v>0</v>
      </c>
      <c r="E2017" s="191"/>
      <c r="F2017" s="191"/>
      <c r="G2017" s="176"/>
      <c r="H2017" s="177"/>
      <c r="I2017" s="176"/>
      <c r="J2017" s="176"/>
      <c r="K2017" s="177"/>
      <c r="L2017" s="178"/>
      <c r="M2017" s="177"/>
      <c r="N2017" s="182"/>
      <c r="O2017" s="182"/>
      <c r="P2017" s="182"/>
      <c r="Q2017" s="192"/>
    </row>
    <row r="2018" spans="4:17" ht="18" customHeight="1" x14ac:dyDescent="0.25">
      <c r="D2018">
        <f t="shared" si="31"/>
        <v>0</v>
      </c>
      <c r="E2018" s="191"/>
      <c r="F2018" s="191"/>
      <c r="G2018" s="176"/>
      <c r="H2018" s="177"/>
      <c r="I2018" s="176"/>
      <c r="J2018" s="176"/>
      <c r="K2018" s="177"/>
      <c r="L2018" s="178"/>
      <c r="M2018" s="177"/>
      <c r="N2018" s="182"/>
      <c r="O2018" s="182"/>
      <c r="P2018" s="182"/>
      <c r="Q2018" s="192"/>
    </row>
    <row r="2019" spans="4:17" ht="18" customHeight="1" x14ac:dyDescent="0.25">
      <c r="D2019">
        <f t="shared" si="31"/>
        <v>0</v>
      </c>
      <c r="E2019" s="191"/>
      <c r="F2019" s="191"/>
      <c r="G2019" s="176"/>
      <c r="H2019" s="177"/>
      <c r="I2019" s="176"/>
      <c r="J2019" s="176"/>
      <c r="K2019" s="177"/>
      <c r="L2019" s="178"/>
      <c r="M2019" s="177"/>
      <c r="N2019" s="182"/>
      <c r="O2019" s="182"/>
      <c r="P2019" s="182"/>
      <c r="Q2019" s="192"/>
    </row>
    <row r="2020" spans="4:17" ht="18" customHeight="1" x14ac:dyDescent="0.25">
      <c r="D2020">
        <f t="shared" si="31"/>
        <v>0</v>
      </c>
      <c r="E2020" s="191"/>
      <c r="F2020" s="191"/>
      <c r="G2020" s="176"/>
      <c r="H2020" s="177"/>
      <c r="I2020" s="176"/>
      <c r="J2020" s="176"/>
      <c r="K2020" s="177"/>
      <c r="L2020" s="178"/>
      <c r="M2020" s="177"/>
      <c r="N2020" s="182"/>
      <c r="O2020" s="182"/>
      <c r="P2020" s="182"/>
      <c r="Q2020" s="192"/>
    </row>
    <row r="2021" spans="4:17" ht="18" customHeight="1" x14ac:dyDescent="0.25">
      <c r="D2021">
        <f t="shared" si="31"/>
        <v>0</v>
      </c>
      <c r="E2021" s="191"/>
      <c r="F2021" s="191"/>
      <c r="G2021" s="176"/>
      <c r="H2021" s="177"/>
      <c r="I2021" s="176"/>
      <c r="J2021" s="176"/>
      <c r="K2021" s="177"/>
      <c r="L2021" s="178"/>
      <c r="M2021" s="177"/>
      <c r="N2021" s="182"/>
      <c r="O2021" s="182"/>
      <c r="P2021" s="182"/>
      <c r="Q2021" s="192"/>
    </row>
    <row r="2022" spans="4:17" ht="18" customHeight="1" x14ac:dyDescent="0.25">
      <c r="D2022">
        <f t="shared" si="31"/>
        <v>0</v>
      </c>
      <c r="E2022" s="191"/>
      <c r="F2022" s="191"/>
      <c r="G2022" s="176"/>
      <c r="H2022" s="177"/>
      <c r="I2022" s="176"/>
      <c r="J2022" s="176"/>
      <c r="K2022" s="177"/>
      <c r="L2022" s="178"/>
      <c r="M2022" s="177"/>
      <c r="N2022" s="182"/>
      <c r="O2022" s="182"/>
      <c r="P2022" s="182"/>
      <c r="Q2022" s="192"/>
    </row>
    <row r="2023" spans="4:17" ht="18" customHeight="1" x14ac:dyDescent="0.25">
      <c r="D2023">
        <f t="shared" si="31"/>
        <v>0</v>
      </c>
      <c r="E2023" s="191"/>
      <c r="F2023" s="191"/>
      <c r="G2023" s="176"/>
      <c r="H2023" s="177"/>
      <c r="I2023" s="176"/>
      <c r="J2023" s="176"/>
      <c r="K2023" s="177"/>
      <c r="L2023" s="178"/>
      <c r="M2023" s="177"/>
      <c r="N2023" s="182"/>
      <c r="O2023" s="182"/>
      <c r="P2023" s="182"/>
      <c r="Q2023" s="192"/>
    </row>
    <row r="2024" spans="4:17" ht="18" customHeight="1" x14ac:dyDescent="0.25">
      <c r="D2024">
        <f t="shared" si="31"/>
        <v>0</v>
      </c>
      <c r="E2024" s="191"/>
      <c r="F2024" s="191"/>
      <c r="G2024" s="176"/>
      <c r="H2024" s="177"/>
      <c r="I2024" s="176"/>
      <c r="J2024" s="176"/>
      <c r="K2024" s="177"/>
      <c r="L2024" s="178"/>
      <c r="M2024" s="177"/>
      <c r="N2024" s="182"/>
      <c r="O2024" s="182"/>
      <c r="P2024" s="182"/>
      <c r="Q2024" s="192"/>
    </row>
    <row r="2025" spans="4:17" ht="18" customHeight="1" x14ac:dyDescent="0.25">
      <c r="D2025">
        <f t="shared" si="31"/>
        <v>0</v>
      </c>
      <c r="E2025" s="191"/>
      <c r="F2025" s="191"/>
      <c r="G2025" s="176"/>
      <c r="H2025" s="177"/>
      <c r="I2025" s="176"/>
      <c r="J2025" s="176"/>
      <c r="K2025" s="177"/>
      <c r="L2025" s="178"/>
      <c r="M2025" s="177"/>
      <c r="N2025" s="182"/>
      <c r="O2025" s="182"/>
      <c r="P2025" s="182"/>
      <c r="Q2025" s="192"/>
    </row>
    <row r="2026" spans="4:17" ht="18" customHeight="1" x14ac:dyDescent="0.25">
      <c r="D2026">
        <f t="shared" si="31"/>
        <v>0</v>
      </c>
      <c r="E2026" s="191"/>
      <c r="F2026" s="191"/>
      <c r="G2026" s="176"/>
      <c r="H2026" s="177"/>
      <c r="I2026" s="176"/>
      <c r="J2026" s="176"/>
      <c r="K2026" s="177"/>
      <c r="L2026" s="178"/>
      <c r="M2026" s="177"/>
      <c r="N2026" s="182"/>
      <c r="O2026" s="182"/>
      <c r="P2026" s="182"/>
      <c r="Q2026" s="192"/>
    </row>
    <row r="2027" spans="4:17" ht="18" customHeight="1" x14ac:dyDescent="0.25">
      <c r="D2027">
        <f t="shared" si="31"/>
        <v>0</v>
      </c>
      <c r="E2027" s="191"/>
      <c r="F2027" s="191"/>
      <c r="G2027" s="176"/>
      <c r="H2027" s="177"/>
      <c r="I2027" s="176"/>
      <c r="J2027" s="176"/>
      <c r="K2027" s="177"/>
      <c r="L2027" s="178"/>
      <c r="M2027" s="177"/>
      <c r="N2027" s="182"/>
      <c r="O2027" s="182"/>
      <c r="P2027" s="182"/>
      <c r="Q2027" s="192"/>
    </row>
    <row r="2028" spans="4:17" ht="18" customHeight="1" x14ac:dyDescent="0.25">
      <c r="D2028">
        <f t="shared" si="31"/>
        <v>0</v>
      </c>
      <c r="E2028" s="191"/>
      <c r="F2028" s="191"/>
      <c r="G2028" s="176"/>
      <c r="H2028" s="177"/>
      <c r="I2028" s="176"/>
      <c r="J2028" s="176"/>
      <c r="K2028" s="177"/>
      <c r="L2028" s="178"/>
      <c r="M2028" s="177"/>
      <c r="N2028" s="182"/>
      <c r="O2028" s="182"/>
      <c r="P2028" s="182"/>
      <c r="Q2028" s="192"/>
    </row>
    <row r="2029" spans="4:17" ht="18" customHeight="1" x14ac:dyDescent="0.25">
      <c r="D2029">
        <f t="shared" si="31"/>
        <v>0</v>
      </c>
      <c r="E2029" s="191"/>
      <c r="F2029" s="191"/>
      <c r="G2029" s="176"/>
      <c r="H2029" s="177"/>
      <c r="I2029" s="176"/>
      <c r="J2029" s="176"/>
      <c r="K2029" s="177"/>
      <c r="L2029" s="178"/>
      <c r="M2029" s="177"/>
      <c r="N2029" s="182"/>
      <c r="O2029" s="182"/>
      <c r="P2029" s="182"/>
      <c r="Q2029" s="192"/>
    </row>
    <row r="2030" spans="4:17" ht="18" customHeight="1" x14ac:dyDescent="0.25">
      <c r="D2030">
        <f t="shared" si="31"/>
        <v>0</v>
      </c>
      <c r="E2030" s="191"/>
      <c r="F2030" s="191"/>
      <c r="G2030" s="176"/>
      <c r="H2030" s="177"/>
      <c r="I2030" s="176"/>
      <c r="J2030" s="176"/>
      <c r="K2030" s="177"/>
      <c r="L2030" s="178"/>
      <c r="M2030" s="177"/>
      <c r="N2030" s="182"/>
      <c r="O2030" s="182"/>
      <c r="P2030" s="182"/>
      <c r="Q2030" s="192"/>
    </row>
    <row r="2031" spans="4:17" ht="18" customHeight="1" x14ac:dyDescent="0.25">
      <c r="D2031">
        <f t="shared" si="31"/>
        <v>0</v>
      </c>
      <c r="E2031" s="191"/>
      <c r="F2031" s="191"/>
      <c r="G2031" s="176"/>
      <c r="H2031" s="177"/>
      <c r="I2031" s="176"/>
      <c r="J2031" s="176"/>
      <c r="K2031" s="177"/>
      <c r="L2031" s="178"/>
      <c r="M2031" s="177"/>
      <c r="N2031" s="182"/>
      <c r="O2031" s="182"/>
      <c r="P2031" s="182"/>
      <c r="Q2031" s="192"/>
    </row>
    <row r="2032" spans="4:17" ht="18" customHeight="1" x14ac:dyDescent="0.25">
      <c r="D2032">
        <f t="shared" si="31"/>
        <v>0</v>
      </c>
      <c r="E2032" s="191"/>
      <c r="F2032" s="191"/>
      <c r="G2032" s="176"/>
      <c r="H2032" s="177"/>
      <c r="I2032" s="176"/>
      <c r="J2032" s="176"/>
      <c r="K2032" s="177"/>
      <c r="L2032" s="178"/>
      <c r="M2032" s="177"/>
      <c r="N2032" s="182"/>
      <c r="O2032" s="182"/>
      <c r="P2032" s="182"/>
      <c r="Q2032" s="192"/>
    </row>
    <row r="2033" spans="4:17" ht="18" customHeight="1" x14ac:dyDescent="0.25">
      <c r="D2033">
        <f t="shared" si="31"/>
        <v>0</v>
      </c>
      <c r="E2033" s="191"/>
      <c r="F2033" s="191"/>
      <c r="G2033" s="176"/>
      <c r="H2033" s="177"/>
      <c r="I2033" s="176"/>
      <c r="J2033" s="176"/>
      <c r="K2033" s="177"/>
      <c r="L2033" s="178"/>
      <c r="M2033" s="177"/>
      <c r="N2033" s="182"/>
      <c r="O2033" s="182"/>
      <c r="P2033" s="182"/>
      <c r="Q2033" s="192"/>
    </row>
    <row r="2034" spans="4:17" ht="18" customHeight="1" x14ac:dyDescent="0.25">
      <c r="D2034">
        <f t="shared" si="31"/>
        <v>0</v>
      </c>
      <c r="E2034" s="191"/>
      <c r="F2034" s="191"/>
      <c r="G2034" s="176"/>
      <c r="H2034" s="177"/>
      <c r="I2034" s="176"/>
      <c r="J2034" s="176"/>
      <c r="K2034" s="177"/>
      <c r="L2034" s="178"/>
      <c r="M2034" s="177"/>
      <c r="N2034" s="182"/>
      <c r="O2034" s="182"/>
      <c r="P2034" s="182"/>
      <c r="Q2034" s="192"/>
    </row>
    <row r="2035" spans="4:17" ht="18" customHeight="1" x14ac:dyDescent="0.25">
      <c r="D2035">
        <f t="shared" si="31"/>
        <v>0</v>
      </c>
      <c r="E2035" s="191"/>
      <c r="F2035" s="191"/>
      <c r="G2035" s="176"/>
      <c r="H2035" s="177"/>
      <c r="I2035" s="176"/>
      <c r="J2035" s="176"/>
      <c r="K2035" s="177"/>
      <c r="L2035" s="178"/>
      <c r="M2035" s="177"/>
      <c r="N2035" s="182"/>
      <c r="O2035" s="182"/>
      <c r="P2035" s="182"/>
      <c r="Q2035" s="192"/>
    </row>
    <row r="2036" spans="4:17" ht="18" customHeight="1" x14ac:dyDescent="0.25">
      <c r="D2036">
        <f t="shared" si="31"/>
        <v>0</v>
      </c>
      <c r="E2036" s="191"/>
      <c r="F2036" s="191"/>
      <c r="G2036" s="176"/>
      <c r="H2036" s="177"/>
      <c r="I2036" s="176"/>
      <c r="J2036" s="176"/>
      <c r="K2036" s="177"/>
      <c r="L2036" s="178"/>
      <c r="M2036" s="177"/>
      <c r="N2036" s="182"/>
      <c r="O2036" s="182"/>
      <c r="P2036" s="182"/>
      <c r="Q2036" s="192"/>
    </row>
    <row r="2037" spans="4:17" ht="18" customHeight="1" x14ac:dyDescent="0.25">
      <c r="D2037">
        <f t="shared" si="31"/>
        <v>0</v>
      </c>
      <c r="E2037" s="191"/>
      <c r="F2037" s="191"/>
      <c r="G2037" s="176"/>
      <c r="H2037" s="177"/>
      <c r="I2037" s="176"/>
      <c r="J2037" s="176"/>
      <c r="K2037" s="177"/>
      <c r="L2037" s="178"/>
      <c r="M2037" s="177"/>
      <c r="N2037" s="182"/>
      <c r="O2037" s="182"/>
      <c r="P2037" s="182"/>
      <c r="Q2037" s="192"/>
    </row>
    <row r="2038" spans="4:17" ht="18" customHeight="1" x14ac:dyDescent="0.25">
      <c r="D2038">
        <f t="shared" si="31"/>
        <v>0</v>
      </c>
      <c r="E2038" s="191"/>
      <c r="F2038" s="191"/>
      <c r="G2038" s="176"/>
      <c r="H2038" s="177"/>
      <c r="I2038" s="176"/>
      <c r="J2038" s="176"/>
      <c r="K2038" s="177"/>
      <c r="L2038" s="178"/>
      <c r="M2038" s="177"/>
      <c r="N2038" s="182"/>
      <c r="O2038" s="182"/>
      <c r="P2038" s="182"/>
      <c r="Q2038" s="192"/>
    </row>
    <row r="2039" spans="4:17" ht="18" customHeight="1" x14ac:dyDescent="0.25">
      <c r="D2039">
        <f t="shared" si="31"/>
        <v>0</v>
      </c>
      <c r="E2039" s="191"/>
      <c r="F2039" s="191"/>
      <c r="G2039" s="176"/>
      <c r="H2039" s="177"/>
      <c r="I2039" s="176"/>
      <c r="J2039" s="176"/>
      <c r="K2039" s="177"/>
      <c r="L2039" s="178"/>
      <c r="M2039" s="177"/>
      <c r="N2039" s="182"/>
      <c r="O2039" s="182"/>
      <c r="P2039" s="182"/>
      <c r="Q2039" s="192"/>
    </row>
    <row r="2040" spans="4:17" ht="18" customHeight="1" x14ac:dyDescent="0.25">
      <c r="D2040">
        <f t="shared" si="31"/>
        <v>0</v>
      </c>
      <c r="E2040" s="191"/>
      <c r="F2040" s="191"/>
      <c r="G2040" s="176"/>
      <c r="H2040" s="177"/>
      <c r="I2040" s="176"/>
      <c r="J2040" s="176"/>
      <c r="K2040" s="177"/>
      <c r="L2040" s="178"/>
      <c r="M2040" s="177"/>
      <c r="N2040" s="182"/>
      <c r="O2040" s="182"/>
      <c r="P2040" s="182"/>
      <c r="Q2040" s="192"/>
    </row>
    <row r="2041" spans="4:17" ht="18" customHeight="1" x14ac:dyDescent="0.25">
      <c r="D2041">
        <f t="shared" si="31"/>
        <v>0</v>
      </c>
      <c r="E2041" s="191"/>
      <c r="F2041" s="191"/>
      <c r="G2041" s="176"/>
      <c r="H2041" s="177"/>
      <c r="I2041" s="176"/>
      <c r="J2041" s="176"/>
      <c r="K2041" s="177"/>
      <c r="L2041" s="178"/>
      <c r="M2041" s="177"/>
      <c r="N2041" s="182"/>
      <c r="O2041" s="182"/>
      <c r="P2041" s="182"/>
      <c r="Q2041" s="192"/>
    </row>
    <row r="2042" spans="4:17" ht="18" customHeight="1" x14ac:dyDescent="0.25">
      <c r="D2042">
        <f t="shared" si="31"/>
        <v>0</v>
      </c>
      <c r="E2042" s="191"/>
      <c r="F2042" s="191"/>
      <c r="G2042" s="176"/>
      <c r="H2042" s="177"/>
      <c r="I2042" s="176"/>
      <c r="J2042" s="176"/>
      <c r="K2042" s="177"/>
      <c r="L2042" s="178"/>
      <c r="M2042" s="177"/>
      <c r="N2042" s="182"/>
      <c r="O2042" s="182"/>
      <c r="P2042" s="182"/>
      <c r="Q2042" s="192"/>
    </row>
    <row r="2043" spans="4:17" ht="18" customHeight="1" x14ac:dyDescent="0.25">
      <c r="D2043">
        <f t="shared" si="31"/>
        <v>0</v>
      </c>
      <c r="E2043" s="191"/>
      <c r="F2043" s="191"/>
      <c r="G2043" s="176"/>
      <c r="H2043" s="177"/>
      <c r="I2043" s="176"/>
      <c r="J2043" s="176"/>
      <c r="K2043" s="177"/>
      <c r="L2043" s="178"/>
      <c r="M2043" s="177"/>
      <c r="N2043" s="182"/>
      <c r="O2043" s="182"/>
      <c r="P2043" s="182"/>
      <c r="Q2043" s="192"/>
    </row>
    <row r="2044" spans="4:17" ht="18" customHeight="1" x14ac:dyDescent="0.25">
      <c r="D2044">
        <f t="shared" si="31"/>
        <v>0</v>
      </c>
      <c r="E2044" s="191"/>
      <c r="F2044" s="191"/>
      <c r="G2044" s="176"/>
      <c r="H2044" s="177"/>
      <c r="I2044" s="176"/>
      <c r="J2044" s="176"/>
      <c r="K2044" s="177"/>
      <c r="L2044" s="178"/>
      <c r="M2044" s="177"/>
      <c r="N2044" s="182"/>
      <c r="O2044" s="182"/>
      <c r="P2044" s="182"/>
      <c r="Q2044" s="192"/>
    </row>
    <row r="2045" spans="4:17" ht="18" customHeight="1" x14ac:dyDescent="0.25">
      <c r="D2045">
        <f t="shared" si="31"/>
        <v>0</v>
      </c>
      <c r="E2045" s="191"/>
      <c r="F2045" s="191"/>
      <c r="G2045" s="176"/>
      <c r="H2045" s="177"/>
      <c r="I2045" s="176"/>
      <c r="J2045" s="176"/>
      <c r="K2045" s="177"/>
      <c r="L2045" s="178"/>
      <c r="M2045" s="177"/>
      <c r="N2045" s="182"/>
      <c r="O2045" s="182"/>
      <c r="P2045" s="182"/>
      <c r="Q2045" s="192"/>
    </row>
    <row r="2046" spans="4:17" ht="18" customHeight="1" x14ac:dyDescent="0.25">
      <c r="D2046">
        <f t="shared" si="31"/>
        <v>0</v>
      </c>
      <c r="E2046" s="191"/>
      <c r="F2046" s="191"/>
      <c r="G2046" s="176"/>
      <c r="H2046" s="177"/>
      <c r="I2046" s="176"/>
      <c r="J2046" s="176"/>
      <c r="K2046" s="177"/>
      <c r="L2046" s="178"/>
      <c r="M2046" s="177"/>
      <c r="N2046" s="182"/>
      <c r="O2046" s="182"/>
      <c r="P2046" s="182"/>
      <c r="Q2046" s="192"/>
    </row>
    <row r="2047" spans="4:17" ht="18" customHeight="1" x14ac:dyDescent="0.25">
      <c r="D2047">
        <f t="shared" si="31"/>
        <v>0</v>
      </c>
      <c r="E2047" s="191"/>
      <c r="F2047" s="191"/>
      <c r="G2047" s="176"/>
      <c r="H2047" s="177"/>
      <c r="I2047" s="176"/>
      <c r="J2047" s="176"/>
      <c r="K2047" s="177"/>
      <c r="L2047" s="178"/>
      <c r="M2047" s="177"/>
      <c r="N2047" s="182"/>
      <c r="O2047" s="182"/>
      <c r="P2047" s="182"/>
      <c r="Q2047" s="192"/>
    </row>
    <row r="2048" spans="4:17" ht="18" customHeight="1" x14ac:dyDescent="0.25">
      <c r="D2048">
        <f t="shared" si="31"/>
        <v>0</v>
      </c>
      <c r="E2048" s="191"/>
      <c r="F2048" s="191"/>
      <c r="G2048" s="176"/>
      <c r="H2048" s="177"/>
      <c r="I2048" s="176"/>
      <c r="J2048" s="176"/>
      <c r="K2048" s="177"/>
      <c r="L2048" s="178"/>
      <c r="M2048" s="177"/>
      <c r="N2048" s="182"/>
      <c r="O2048" s="182"/>
      <c r="P2048" s="182"/>
      <c r="Q2048" s="192"/>
    </row>
    <row r="2049" spans="4:17" ht="18" customHeight="1" x14ac:dyDescent="0.25">
      <c r="D2049">
        <f t="shared" si="31"/>
        <v>0</v>
      </c>
      <c r="E2049" s="191"/>
      <c r="F2049" s="191"/>
      <c r="G2049" s="176"/>
      <c r="H2049" s="177"/>
      <c r="I2049" s="176"/>
      <c r="J2049" s="176"/>
      <c r="K2049" s="177"/>
      <c r="L2049" s="178"/>
      <c r="M2049" s="177"/>
      <c r="N2049" s="182"/>
      <c r="O2049" s="182"/>
      <c r="P2049" s="182"/>
      <c r="Q2049" s="192"/>
    </row>
    <row r="2050" spans="4:17" ht="18" customHeight="1" x14ac:dyDescent="0.25">
      <c r="D2050">
        <f t="shared" si="31"/>
        <v>0</v>
      </c>
      <c r="E2050" s="191"/>
      <c r="F2050" s="191"/>
      <c r="G2050" s="176"/>
      <c r="H2050" s="177"/>
      <c r="I2050" s="176"/>
      <c r="J2050" s="176"/>
      <c r="K2050" s="177"/>
      <c r="L2050" s="178"/>
      <c r="M2050" s="177"/>
      <c r="N2050" s="182"/>
      <c r="O2050" s="182"/>
      <c r="P2050" s="182"/>
      <c r="Q2050" s="192"/>
    </row>
    <row r="2051" spans="4:17" ht="18" customHeight="1" x14ac:dyDescent="0.25">
      <c r="D2051">
        <f t="shared" si="31"/>
        <v>0</v>
      </c>
      <c r="E2051" s="191"/>
      <c r="F2051" s="191"/>
      <c r="G2051" s="176"/>
      <c r="H2051" s="177"/>
      <c r="I2051" s="176"/>
      <c r="J2051" s="176"/>
      <c r="K2051" s="177"/>
      <c r="L2051" s="178"/>
      <c r="M2051" s="177"/>
      <c r="N2051" s="182"/>
      <c r="O2051" s="182"/>
      <c r="P2051" s="182"/>
      <c r="Q2051" s="192"/>
    </row>
    <row r="2052" spans="4:17" ht="18" customHeight="1" x14ac:dyDescent="0.25">
      <c r="D2052">
        <f t="shared" si="31"/>
        <v>0</v>
      </c>
      <c r="E2052" s="191"/>
      <c r="F2052" s="191"/>
      <c r="G2052" s="176"/>
      <c r="H2052" s="177"/>
      <c r="I2052" s="176"/>
      <c r="J2052" s="176"/>
      <c r="K2052" s="177"/>
      <c r="L2052" s="178"/>
      <c r="M2052" s="177"/>
      <c r="N2052" s="182"/>
      <c r="O2052" s="182"/>
      <c r="P2052" s="182"/>
      <c r="Q2052" s="192"/>
    </row>
    <row r="2053" spans="4:17" ht="18" customHeight="1" x14ac:dyDescent="0.25">
      <c r="D2053">
        <f t="shared" si="31"/>
        <v>0</v>
      </c>
      <c r="E2053" s="191"/>
      <c r="F2053" s="191"/>
      <c r="G2053" s="176"/>
      <c r="H2053" s="177"/>
      <c r="I2053" s="176"/>
      <c r="J2053" s="176"/>
      <c r="K2053" s="177"/>
      <c r="L2053" s="178"/>
      <c r="M2053" s="177"/>
      <c r="N2053" s="182"/>
      <c r="O2053" s="182"/>
      <c r="P2053" s="182"/>
      <c r="Q2053" s="192"/>
    </row>
    <row r="2054" spans="4:17" ht="18" customHeight="1" x14ac:dyDescent="0.25">
      <c r="D2054">
        <f t="shared" ref="D2054:D2117" si="32">IF(E2054&gt;=1,(IF(LEN(I2054)&gt;=2,(IF(LEN(K2054)&gt;=1,(IF(M2054&gt;=18,1,0)),0)),0)),0)</f>
        <v>0</v>
      </c>
      <c r="E2054" s="191"/>
      <c r="F2054" s="191"/>
      <c r="G2054" s="176"/>
      <c r="H2054" s="177"/>
      <c r="I2054" s="176"/>
      <c r="J2054" s="176"/>
      <c r="K2054" s="177"/>
      <c r="L2054" s="178"/>
      <c r="M2054" s="177"/>
      <c r="N2054" s="182"/>
      <c r="O2054" s="182"/>
      <c r="P2054" s="182"/>
      <c r="Q2054" s="192"/>
    </row>
    <row r="2055" spans="4:17" ht="18" customHeight="1" x14ac:dyDescent="0.25">
      <c r="D2055">
        <f t="shared" si="32"/>
        <v>0</v>
      </c>
      <c r="E2055" s="191"/>
      <c r="F2055" s="191"/>
      <c r="G2055" s="176"/>
      <c r="H2055" s="177"/>
      <c r="I2055" s="176"/>
      <c r="J2055" s="176"/>
      <c r="K2055" s="177"/>
      <c r="L2055" s="178"/>
      <c r="M2055" s="177"/>
      <c r="N2055" s="182"/>
      <c r="O2055" s="182"/>
      <c r="P2055" s="182"/>
      <c r="Q2055" s="192"/>
    </row>
    <row r="2056" spans="4:17" ht="18" customHeight="1" x14ac:dyDescent="0.25">
      <c r="D2056">
        <f t="shared" si="32"/>
        <v>0</v>
      </c>
      <c r="E2056" s="191"/>
      <c r="F2056" s="191"/>
      <c r="G2056" s="176"/>
      <c r="H2056" s="177"/>
      <c r="I2056" s="176"/>
      <c r="J2056" s="176"/>
      <c r="K2056" s="177"/>
      <c r="L2056" s="178"/>
      <c r="M2056" s="177"/>
      <c r="N2056" s="182"/>
      <c r="O2056" s="182"/>
      <c r="P2056" s="182"/>
      <c r="Q2056" s="192"/>
    </row>
    <row r="2057" spans="4:17" ht="18" customHeight="1" x14ac:dyDescent="0.25">
      <c r="D2057">
        <f t="shared" si="32"/>
        <v>0</v>
      </c>
      <c r="E2057" s="191"/>
      <c r="F2057" s="191"/>
      <c r="G2057" s="176"/>
      <c r="H2057" s="177"/>
      <c r="I2057" s="176"/>
      <c r="J2057" s="176"/>
      <c r="K2057" s="177"/>
      <c r="L2057" s="178"/>
      <c r="M2057" s="177"/>
      <c r="N2057" s="182"/>
      <c r="O2057" s="182"/>
      <c r="P2057" s="182"/>
      <c r="Q2057" s="192"/>
    </row>
    <row r="2058" spans="4:17" ht="18" customHeight="1" x14ac:dyDescent="0.25">
      <c r="D2058">
        <f t="shared" si="32"/>
        <v>0</v>
      </c>
      <c r="E2058" s="191"/>
      <c r="F2058" s="191"/>
      <c r="G2058" s="176"/>
      <c r="H2058" s="177"/>
      <c r="I2058" s="176"/>
      <c r="J2058" s="176"/>
      <c r="K2058" s="177"/>
      <c r="L2058" s="178"/>
      <c r="M2058" s="177"/>
      <c r="N2058" s="182"/>
      <c r="O2058" s="182"/>
      <c r="P2058" s="182"/>
      <c r="Q2058" s="192"/>
    </row>
    <row r="2059" spans="4:17" ht="18" customHeight="1" x14ac:dyDescent="0.25">
      <c r="D2059">
        <f t="shared" si="32"/>
        <v>0</v>
      </c>
      <c r="E2059" s="191"/>
      <c r="F2059" s="191"/>
      <c r="G2059" s="176"/>
      <c r="H2059" s="177"/>
      <c r="I2059" s="176"/>
      <c r="J2059" s="176"/>
      <c r="K2059" s="177"/>
      <c r="L2059" s="178"/>
      <c r="M2059" s="177"/>
      <c r="N2059" s="182"/>
      <c r="O2059" s="182"/>
      <c r="P2059" s="182"/>
      <c r="Q2059" s="192"/>
    </row>
    <row r="2060" spans="4:17" ht="18" customHeight="1" x14ac:dyDescent="0.25">
      <c r="D2060">
        <f t="shared" si="32"/>
        <v>0</v>
      </c>
      <c r="E2060" s="191"/>
      <c r="F2060" s="191"/>
      <c r="G2060" s="176"/>
      <c r="H2060" s="177"/>
      <c r="I2060" s="176"/>
      <c r="J2060" s="176"/>
      <c r="K2060" s="177"/>
      <c r="L2060" s="178"/>
      <c r="M2060" s="177"/>
      <c r="N2060" s="182"/>
      <c r="O2060" s="182"/>
      <c r="P2060" s="182"/>
      <c r="Q2060" s="192"/>
    </row>
    <row r="2061" spans="4:17" ht="18" customHeight="1" x14ac:dyDescent="0.25">
      <c r="D2061">
        <f t="shared" si="32"/>
        <v>0</v>
      </c>
      <c r="E2061" s="191"/>
      <c r="F2061" s="191"/>
      <c r="G2061" s="176"/>
      <c r="H2061" s="177"/>
      <c r="I2061" s="176"/>
      <c r="J2061" s="176"/>
      <c r="K2061" s="177"/>
      <c r="L2061" s="178"/>
      <c r="M2061" s="177"/>
      <c r="N2061" s="182"/>
      <c r="O2061" s="182"/>
      <c r="P2061" s="182"/>
      <c r="Q2061" s="192"/>
    </row>
    <row r="2062" spans="4:17" ht="18" customHeight="1" x14ac:dyDescent="0.25">
      <c r="D2062">
        <f t="shared" si="32"/>
        <v>0</v>
      </c>
      <c r="E2062" s="191"/>
      <c r="F2062" s="191"/>
      <c r="G2062" s="176"/>
      <c r="H2062" s="177"/>
      <c r="I2062" s="176"/>
      <c r="J2062" s="176"/>
      <c r="K2062" s="177"/>
      <c r="L2062" s="178"/>
      <c r="M2062" s="177"/>
      <c r="N2062" s="182"/>
      <c r="O2062" s="182"/>
      <c r="P2062" s="182"/>
      <c r="Q2062" s="192"/>
    </row>
    <row r="2063" spans="4:17" ht="18" customHeight="1" x14ac:dyDescent="0.25">
      <c r="D2063">
        <f t="shared" si="32"/>
        <v>0</v>
      </c>
      <c r="E2063" s="191"/>
      <c r="F2063" s="191"/>
      <c r="G2063" s="176"/>
      <c r="H2063" s="177"/>
      <c r="I2063" s="176"/>
      <c r="J2063" s="176"/>
      <c r="K2063" s="177"/>
      <c r="L2063" s="178"/>
      <c r="M2063" s="177"/>
      <c r="N2063" s="182"/>
      <c r="O2063" s="182"/>
      <c r="P2063" s="182"/>
      <c r="Q2063" s="192"/>
    </row>
    <row r="2064" spans="4:17" ht="18" customHeight="1" x14ac:dyDescent="0.25">
      <c r="D2064">
        <f t="shared" si="32"/>
        <v>0</v>
      </c>
      <c r="E2064" s="191"/>
      <c r="F2064" s="191"/>
      <c r="G2064" s="176"/>
      <c r="H2064" s="177"/>
      <c r="I2064" s="176"/>
      <c r="J2064" s="176"/>
      <c r="K2064" s="177"/>
      <c r="L2064" s="178"/>
      <c r="M2064" s="177"/>
      <c r="N2064" s="182"/>
      <c r="O2064" s="182"/>
      <c r="P2064" s="182"/>
      <c r="Q2064" s="192"/>
    </row>
    <row r="2065" spans="4:17" ht="18" customHeight="1" x14ac:dyDescent="0.25">
      <c r="D2065">
        <f t="shared" si="32"/>
        <v>0</v>
      </c>
      <c r="E2065" s="191"/>
      <c r="F2065" s="191"/>
      <c r="G2065" s="176"/>
      <c r="H2065" s="177"/>
      <c r="I2065" s="176"/>
      <c r="J2065" s="176"/>
      <c r="K2065" s="177"/>
      <c r="L2065" s="178"/>
      <c r="M2065" s="177"/>
      <c r="N2065" s="182"/>
      <c r="O2065" s="182"/>
      <c r="P2065" s="182"/>
      <c r="Q2065" s="192"/>
    </row>
    <row r="2066" spans="4:17" ht="18" customHeight="1" x14ac:dyDescent="0.25">
      <c r="D2066">
        <f t="shared" si="32"/>
        <v>0</v>
      </c>
      <c r="E2066" s="191"/>
      <c r="F2066" s="191"/>
      <c r="G2066" s="176"/>
      <c r="H2066" s="177"/>
      <c r="I2066" s="176"/>
      <c r="J2066" s="176"/>
      <c r="K2066" s="177"/>
      <c r="L2066" s="178"/>
      <c r="M2066" s="177"/>
      <c r="N2066" s="182"/>
      <c r="O2066" s="182"/>
      <c r="P2066" s="182"/>
      <c r="Q2066" s="192"/>
    </row>
    <row r="2067" spans="4:17" ht="18" customHeight="1" x14ac:dyDescent="0.25">
      <c r="D2067">
        <f t="shared" si="32"/>
        <v>0</v>
      </c>
      <c r="E2067" s="191"/>
      <c r="F2067" s="191"/>
      <c r="G2067" s="176"/>
      <c r="H2067" s="177"/>
      <c r="I2067" s="176"/>
      <c r="J2067" s="176"/>
      <c r="K2067" s="177"/>
      <c r="L2067" s="178"/>
      <c r="M2067" s="177"/>
      <c r="N2067" s="182"/>
      <c r="O2067" s="182"/>
      <c r="P2067" s="182"/>
      <c r="Q2067" s="192"/>
    </row>
    <row r="2068" spans="4:17" ht="18" customHeight="1" x14ac:dyDescent="0.25">
      <c r="D2068">
        <f t="shared" si="32"/>
        <v>0</v>
      </c>
      <c r="E2068" s="191"/>
      <c r="F2068" s="191"/>
      <c r="G2068" s="176"/>
      <c r="H2068" s="177"/>
      <c r="I2068" s="176"/>
      <c r="J2068" s="176"/>
      <c r="K2068" s="177"/>
      <c r="L2068" s="178"/>
      <c r="M2068" s="177"/>
      <c r="N2068" s="182"/>
      <c r="O2068" s="182"/>
      <c r="P2068" s="182"/>
      <c r="Q2068" s="192"/>
    </row>
    <row r="2069" spans="4:17" ht="18" customHeight="1" x14ac:dyDescent="0.25">
      <c r="D2069">
        <f t="shared" si="32"/>
        <v>0</v>
      </c>
      <c r="E2069" s="191"/>
      <c r="F2069" s="191"/>
      <c r="G2069" s="176"/>
      <c r="H2069" s="177"/>
      <c r="I2069" s="176"/>
      <c r="J2069" s="176"/>
      <c r="K2069" s="177"/>
      <c r="L2069" s="178"/>
      <c r="M2069" s="177"/>
      <c r="N2069" s="182"/>
      <c r="O2069" s="182"/>
      <c r="P2069" s="182"/>
      <c r="Q2069" s="192"/>
    </row>
    <row r="2070" spans="4:17" ht="18" customHeight="1" x14ac:dyDescent="0.25">
      <c r="D2070">
        <f t="shared" si="32"/>
        <v>0</v>
      </c>
      <c r="E2070" s="191"/>
      <c r="F2070" s="191"/>
      <c r="G2070" s="176"/>
      <c r="H2070" s="177"/>
      <c r="I2070" s="176"/>
      <c r="J2070" s="176"/>
      <c r="K2070" s="177"/>
      <c r="L2070" s="178"/>
      <c r="M2070" s="177"/>
      <c r="N2070" s="182"/>
      <c r="O2070" s="182"/>
      <c r="P2070" s="182"/>
      <c r="Q2070" s="192"/>
    </row>
    <row r="2071" spans="4:17" ht="18" customHeight="1" x14ac:dyDescent="0.25">
      <c r="D2071">
        <f t="shared" si="32"/>
        <v>0</v>
      </c>
      <c r="E2071" s="191"/>
      <c r="F2071" s="191"/>
      <c r="G2071" s="176"/>
      <c r="H2071" s="177"/>
      <c r="I2071" s="176"/>
      <c r="J2071" s="176"/>
      <c r="K2071" s="177"/>
      <c r="L2071" s="178"/>
      <c r="M2071" s="177"/>
      <c r="N2071" s="182"/>
      <c r="O2071" s="182"/>
      <c r="P2071" s="182"/>
      <c r="Q2071" s="192"/>
    </row>
    <row r="2072" spans="4:17" ht="18" customHeight="1" x14ac:dyDescent="0.25">
      <c r="D2072">
        <f t="shared" si="32"/>
        <v>0</v>
      </c>
      <c r="E2072" s="191"/>
      <c r="F2072" s="191"/>
      <c r="G2072" s="176"/>
      <c r="H2072" s="177"/>
      <c r="I2072" s="176"/>
      <c r="J2072" s="176"/>
      <c r="K2072" s="177"/>
      <c r="L2072" s="178"/>
      <c r="M2072" s="177"/>
      <c r="N2072" s="182"/>
      <c r="O2072" s="182"/>
      <c r="P2072" s="182"/>
      <c r="Q2072" s="192"/>
    </row>
    <row r="2073" spans="4:17" ht="18" customHeight="1" x14ac:dyDescent="0.25">
      <c r="D2073">
        <f t="shared" si="32"/>
        <v>0</v>
      </c>
      <c r="E2073" s="191"/>
      <c r="F2073" s="191"/>
      <c r="G2073" s="176"/>
      <c r="H2073" s="177"/>
      <c r="I2073" s="176"/>
      <c r="J2073" s="176"/>
      <c r="K2073" s="177"/>
      <c r="L2073" s="178"/>
      <c r="M2073" s="177"/>
      <c r="N2073" s="182"/>
      <c r="O2073" s="182"/>
      <c r="P2073" s="182"/>
      <c r="Q2073" s="192"/>
    </row>
    <row r="2074" spans="4:17" ht="18" customHeight="1" x14ac:dyDescent="0.25">
      <c r="D2074">
        <f t="shared" si="32"/>
        <v>0</v>
      </c>
      <c r="E2074" s="191"/>
      <c r="F2074" s="191"/>
      <c r="G2074" s="176"/>
      <c r="H2074" s="177"/>
      <c r="I2074" s="176"/>
      <c r="J2074" s="176"/>
      <c r="K2074" s="177"/>
      <c r="L2074" s="178"/>
      <c r="M2074" s="177"/>
      <c r="N2074" s="182"/>
      <c r="O2074" s="182"/>
      <c r="P2074" s="182"/>
      <c r="Q2074" s="192"/>
    </row>
    <row r="2075" spans="4:17" ht="18" customHeight="1" x14ac:dyDescent="0.25">
      <c r="D2075">
        <f t="shared" si="32"/>
        <v>0</v>
      </c>
      <c r="E2075" s="191"/>
      <c r="F2075" s="191"/>
      <c r="G2075" s="176"/>
      <c r="H2075" s="177"/>
      <c r="I2075" s="176"/>
      <c r="J2075" s="176"/>
      <c r="K2075" s="177"/>
      <c r="L2075" s="178"/>
      <c r="M2075" s="177"/>
      <c r="N2075" s="182"/>
      <c r="O2075" s="182"/>
      <c r="P2075" s="182"/>
      <c r="Q2075" s="192"/>
    </row>
    <row r="2076" spans="4:17" ht="18" customHeight="1" x14ac:dyDescent="0.25">
      <c r="D2076">
        <f t="shared" si="32"/>
        <v>0</v>
      </c>
      <c r="E2076" s="191"/>
      <c r="F2076" s="191"/>
      <c r="G2076" s="176"/>
      <c r="H2076" s="177"/>
      <c r="I2076" s="176"/>
      <c r="J2076" s="176"/>
      <c r="K2076" s="177"/>
      <c r="L2076" s="178"/>
      <c r="M2076" s="177"/>
      <c r="N2076" s="182"/>
      <c r="O2076" s="182"/>
      <c r="P2076" s="182"/>
      <c r="Q2076" s="192"/>
    </row>
    <row r="2077" spans="4:17" ht="18" customHeight="1" x14ac:dyDescent="0.25">
      <c r="D2077">
        <f t="shared" si="32"/>
        <v>0</v>
      </c>
      <c r="E2077" s="191"/>
      <c r="F2077" s="191"/>
      <c r="G2077" s="176"/>
      <c r="H2077" s="177"/>
      <c r="I2077" s="176"/>
      <c r="J2077" s="176"/>
      <c r="K2077" s="177"/>
      <c r="L2077" s="178"/>
      <c r="M2077" s="177"/>
      <c r="N2077" s="182"/>
      <c r="O2077" s="182"/>
      <c r="P2077" s="182"/>
      <c r="Q2077" s="192"/>
    </row>
    <row r="2078" spans="4:17" ht="18" customHeight="1" x14ac:dyDescent="0.25">
      <c r="D2078">
        <f t="shared" si="32"/>
        <v>0</v>
      </c>
      <c r="E2078" s="191"/>
      <c r="F2078" s="191"/>
      <c r="G2078" s="176"/>
      <c r="H2078" s="177"/>
      <c r="I2078" s="176"/>
      <c r="J2078" s="176"/>
      <c r="K2078" s="177"/>
      <c r="L2078" s="178"/>
      <c r="M2078" s="177"/>
      <c r="N2078" s="182"/>
      <c r="O2078" s="182"/>
      <c r="P2078" s="182"/>
      <c r="Q2078" s="192"/>
    </row>
    <row r="2079" spans="4:17" ht="18" customHeight="1" x14ac:dyDescent="0.25">
      <c r="D2079">
        <f t="shared" si="32"/>
        <v>0</v>
      </c>
      <c r="E2079" s="191"/>
      <c r="F2079" s="191"/>
      <c r="G2079" s="176"/>
      <c r="H2079" s="177"/>
      <c r="I2079" s="176"/>
      <c r="J2079" s="176"/>
      <c r="K2079" s="177"/>
      <c r="L2079" s="178"/>
      <c r="M2079" s="177"/>
      <c r="N2079" s="182"/>
      <c r="O2079" s="182"/>
      <c r="P2079" s="182"/>
      <c r="Q2079" s="192"/>
    </row>
    <row r="2080" spans="4:17" ht="18" customHeight="1" x14ac:dyDescent="0.25">
      <c r="D2080">
        <f t="shared" si="32"/>
        <v>0</v>
      </c>
      <c r="E2080" s="191"/>
      <c r="F2080" s="191"/>
      <c r="G2080" s="176"/>
      <c r="H2080" s="177"/>
      <c r="I2080" s="176"/>
      <c r="J2080" s="176"/>
      <c r="K2080" s="177"/>
      <c r="L2080" s="178"/>
      <c r="M2080" s="177"/>
      <c r="N2080" s="182"/>
      <c r="O2080" s="182"/>
      <c r="P2080" s="182"/>
      <c r="Q2080" s="192"/>
    </row>
    <row r="2081" spans="4:17" ht="18" customHeight="1" x14ac:dyDescent="0.25">
      <c r="D2081">
        <f t="shared" si="32"/>
        <v>0</v>
      </c>
      <c r="E2081" s="191"/>
      <c r="F2081" s="191"/>
      <c r="G2081" s="176"/>
      <c r="H2081" s="177"/>
      <c r="I2081" s="176"/>
      <c r="J2081" s="176"/>
      <c r="K2081" s="177"/>
      <c r="L2081" s="178"/>
      <c r="M2081" s="177"/>
      <c r="N2081" s="182"/>
      <c r="O2081" s="182"/>
      <c r="P2081" s="182"/>
      <c r="Q2081" s="192"/>
    </row>
    <row r="2082" spans="4:17" ht="18" customHeight="1" x14ac:dyDescent="0.25">
      <c r="D2082">
        <f t="shared" si="32"/>
        <v>0</v>
      </c>
      <c r="E2082" s="191"/>
      <c r="F2082" s="191"/>
      <c r="G2082" s="176"/>
      <c r="H2082" s="177"/>
      <c r="I2082" s="176"/>
      <c r="J2082" s="176"/>
      <c r="K2082" s="177"/>
      <c r="L2082" s="178"/>
      <c r="M2082" s="177"/>
      <c r="N2082" s="182"/>
      <c r="O2082" s="182"/>
      <c r="P2082" s="182"/>
      <c r="Q2082" s="192"/>
    </row>
    <row r="2083" spans="4:17" ht="18" customHeight="1" x14ac:dyDescent="0.25">
      <c r="D2083">
        <f t="shared" si="32"/>
        <v>0</v>
      </c>
      <c r="E2083" s="191"/>
      <c r="F2083" s="191"/>
      <c r="G2083" s="176"/>
      <c r="H2083" s="177"/>
      <c r="I2083" s="176"/>
      <c r="J2083" s="176"/>
      <c r="K2083" s="177"/>
      <c r="L2083" s="178"/>
      <c r="M2083" s="177"/>
      <c r="N2083" s="182"/>
      <c r="O2083" s="182"/>
      <c r="P2083" s="182"/>
      <c r="Q2083" s="192"/>
    </row>
    <row r="2084" spans="4:17" ht="18" customHeight="1" x14ac:dyDescent="0.25">
      <c r="D2084">
        <f t="shared" si="32"/>
        <v>0</v>
      </c>
      <c r="E2084" s="191"/>
      <c r="F2084" s="191"/>
      <c r="G2084" s="176"/>
      <c r="H2084" s="177"/>
      <c r="I2084" s="176"/>
      <c r="J2084" s="176"/>
      <c r="K2084" s="177"/>
      <c r="L2084" s="178"/>
      <c r="M2084" s="177"/>
      <c r="N2084" s="182"/>
      <c r="O2084" s="182"/>
      <c r="P2084" s="182"/>
      <c r="Q2084" s="192"/>
    </row>
    <row r="2085" spans="4:17" ht="18" customHeight="1" x14ac:dyDescent="0.25">
      <c r="D2085">
        <f t="shared" si="32"/>
        <v>0</v>
      </c>
      <c r="E2085" s="191"/>
      <c r="F2085" s="191"/>
      <c r="G2085" s="176"/>
      <c r="H2085" s="177"/>
      <c r="I2085" s="176"/>
      <c r="J2085" s="176"/>
      <c r="K2085" s="177"/>
      <c r="L2085" s="178"/>
      <c r="M2085" s="177"/>
      <c r="N2085" s="182"/>
      <c r="O2085" s="182"/>
      <c r="P2085" s="182"/>
      <c r="Q2085" s="192"/>
    </row>
    <row r="2086" spans="4:17" ht="18" customHeight="1" x14ac:dyDescent="0.25">
      <c r="D2086">
        <f t="shared" si="32"/>
        <v>0</v>
      </c>
      <c r="E2086" s="191"/>
      <c r="F2086" s="191"/>
      <c r="G2086" s="176"/>
      <c r="H2086" s="177"/>
      <c r="I2086" s="176"/>
      <c r="J2086" s="176"/>
      <c r="K2086" s="177"/>
      <c r="L2086" s="178"/>
      <c r="M2086" s="177"/>
      <c r="N2086" s="182"/>
      <c r="O2086" s="182"/>
      <c r="P2086" s="182"/>
      <c r="Q2086" s="192"/>
    </row>
    <row r="2087" spans="4:17" ht="18" customHeight="1" x14ac:dyDescent="0.25">
      <c r="D2087">
        <f t="shared" si="32"/>
        <v>0</v>
      </c>
      <c r="E2087" s="191"/>
      <c r="F2087" s="191"/>
      <c r="G2087" s="176"/>
      <c r="H2087" s="177"/>
      <c r="I2087" s="176"/>
      <c r="J2087" s="176"/>
      <c r="K2087" s="177"/>
      <c r="L2087" s="178"/>
      <c r="M2087" s="177"/>
      <c r="N2087" s="182"/>
      <c r="O2087" s="182"/>
      <c r="P2087" s="182"/>
      <c r="Q2087" s="192"/>
    </row>
    <row r="2088" spans="4:17" ht="18" customHeight="1" x14ac:dyDescent="0.25">
      <c r="D2088">
        <f t="shared" si="32"/>
        <v>0</v>
      </c>
      <c r="E2088" s="191"/>
      <c r="F2088" s="191"/>
      <c r="G2088" s="176"/>
      <c r="H2088" s="177"/>
      <c r="I2088" s="176"/>
      <c r="J2088" s="176"/>
      <c r="K2088" s="177"/>
      <c r="L2088" s="178"/>
      <c r="M2088" s="177"/>
      <c r="N2088" s="182"/>
      <c r="O2088" s="182"/>
      <c r="P2088" s="182"/>
      <c r="Q2088" s="192"/>
    </row>
    <row r="2089" spans="4:17" ht="18" customHeight="1" x14ac:dyDescent="0.25">
      <c r="D2089">
        <f t="shared" si="32"/>
        <v>0</v>
      </c>
      <c r="E2089" s="191"/>
      <c r="F2089" s="191"/>
      <c r="G2089" s="176"/>
      <c r="H2089" s="177"/>
      <c r="I2089" s="176"/>
      <c r="J2089" s="176"/>
      <c r="K2089" s="177"/>
      <c r="L2089" s="178"/>
      <c r="M2089" s="177"/>
      <c r="N2089" s="182"/>
      <c r="O2089" s="182"/>
      <c r="P2089" s="182"/>
      <c r="Q2089" s="192"/>
    </row>
    <row r="2090" spans="4:17" ht="18" customHeight="1" x14ac:dyDescent="0.25">
      <c r="D2090">
        <f t="shared" si="32"/>
        <v>0</v>
      </c>
      <c r="E2090" s="191"/>
      <c r="F2090" s="191"/>
      <c r="G2090" s="176"/>
      <c r="H2090" s="177"/>
      <c r="I2090" s="176"/>
      <c r="J2090" s="176"/>
      <c r="K2090" s="177"/>
      <c r="L2090" s="178"/>
      <c r="M2090" s="177"/>
      <c r="N2090" s="182"/>
      <c r="O2090" s="182"/>
      <c r="P2090" s="182"/>
      <c r="Q2090" s="192"/>
    </row>
    <row r="2091" spans="4:17" ht="18" customHeight="1" x14ac:dyDescent="0.25">
      <c r="D2091">
        <f t="shared" si="32"/>
        <v>0</v>
      </c>
      <c r="E2091" s="191"/>
      <c r="F2091" s="191"/>
      <c r="G2091" s="176"/>
      <c r="H2091" s="177"/>
      <c r="I2091" s="176"/>
      <c r="J2091" s="176"/>
      <c r="K2091" s="177"/>
      <c r="L2091" s="178"/>
      <c r="M2091" s="177"/>
      <c r="N2091" s="182"/>
      <c r="O2091" s="182"/>
      <c r="P2091" s="182"/>
      <c r="Q2091" s="192"/>
    </row>
    <row r="2092" spans="4:17" ht="18" customHeight="1" x14ac:dyDescent="0.25">
      <c r="D2092">
        <f t="shared" si="32"/>
        <v>0</v>
      </c>
      <c r="E2092" s="191"/>
      <c r="F2092" s="191"/>
      <c r="G2092" s="176"/>
      <c r="H2092" s="177"/>
      <c r="I2092" s="176"/>
      <c r="J2092" s="176"/>
      <c r="K2092" s="177"/>
      <c r="L2092" s="178"/>
      <c r="M2092" s="177"/>
      <c r="N2092" s="182"/>
      <c r="O2092" s="182"/>
      <c r="P2092" s="182"/>
      <c r="Q2092" s="192"/>
    </row>
    <row r="2093" spans="4:17" ht="18" customHeight="1" x14ac:dyDescent="0.25">
      <c r="D2093">
        <f t="shared" si="32"/>
        <v>0</v>
      </c>
      <c r="E2093" s="191"/>
      <c r="F2093" s="191"/>
      <c r="G2093" s="176"/>
      <c r="H2093" s="177"/>
      <c r="I2093" s="176"/>
      <c r="J2093" s="176"/>
      <c r="K2093" s="177"/>
      <c r="L2093" s="178"/>
      <c r="M2093" s="177"/>
      <c r="N2093" s="182"/>
      <c r="O2093" s="182"/>
      <c r="P2093" s="182"/>
      <c r="Q2093" s="192"/>
    </row>
    <row r="2094" spans="4:17" ht="18" customHeight="1" x14ac:dyDescent="0.25">
      <c r="D2094">
        <f t="shared" si="32"/>
        <v>0</v>
      </c>
      <c r="E2094" s="191"/>
      <c r="F2094" s="191"/>
      <c r="G2094" s="176"/>
      <c r="H2094" s="177"/>
      <c r="I2094" s="176"/>
      <c r="J2094" s="176"/>
      <c r="K2094" s="177"/>
      <c r="L2094" s="178"/>
      <c r="M2094" s="177"/>
      <c r="N2094" s="182"/>
      <c r="O2094" s="182"/>
      <c r="P2094" s="182"/>
      <c r="Q2094" s="192"/>
    </row>
    <row r="2095" spans="4:17" ht="18" customHeight="1" x14ac:dyDescent="0.25">
      <c r="D2095">
        <f t="shared" si="32"/>
        <v>0</v>
      </c>
      <c r="E2095" s="191"/>
      <c r="F2095" s="191"/>
      <c r="G2095" s="176"/>
      <c r="H2095" s="177"/>
      <c r="I2095" s="176"/>
      <c r="J2095" s="176"/>
      <c r="K2095" s="177"/>
      <c r="L2095" s="178"/>
      <c r="M2095" s="177"/>
      <c r="N2095" s="182"/>
      <c r="O2095" s="182"/>
      <c r="P2095" s="182"/>
      <c r="Q2095" s="192"/>
    </row>
    <row r="2096" spans="4:17" ht="18" customHeight="1" x14ac:dyDescent="0.25">
      <c r="D2096">
        <f t="shared" si="32"/>
        <v>0</v>
      </c>
      <c r="E2096" s="191"/>
      <c r="F2096" s="191"/>
      <c r="G2096" s="176"/>
      <c r="H2096" s="177"/>
      <c r="I2096" s="176"/>
      <c r="J2096" s="176"/>
      <c r="K2096" s="177"/>
      <c r="L2096" s="178"/>
      <c r="M2096" s="177"/>
      <c r="N2096" s="182"/>
      <c r="O2096" s="182"/>
      <c r="P2096" s="182"/>
      <c r="Q2096" s="192"/>
    </row>
    <row r="2097" spans="4:17" ht="18" customHeight="1" x14ac:dyDescent="0.25">
      <c r="D2097">
        <f t="shared" si="32"/>
        <v>0</v>
      </c>
      <c r="E2097" s="191"/>
      <c r="F2097" s="191"/>
      <c r="G2097" s="176"/>
      <c r="H2097" s="177"/>
      <c r="I2097" s="176"/>
      <c r="J2097" s="176"/>
      <c r="K2097" s="177"/>
      <c r="L2097" s="178"/>
      <c r="M2097" s="177"/>
      <c r="N2097" s="182"/>
      <c r="O2097" s="182"/>
      <c r="P2097" s="182"/>
      <c r="Q2097" s="192"/>
    </row>
    <row r="2098" spans="4:17" ht="18" customHeight="1" x14ac:dyDescent="0.25">
      <c r="D2098">
        <f t="shared" si="32"/>
        <v>0</v>
      </c>
      <c r="E2098" s="191"/>
      <c r="F2098" s="191"/>
      <c r="G2098" s="176"/>
      <c r="H2098" s="177"/>
      <c r="I2098" s="176"/>
      <c r="J2098" s="176"/>
      <c r="K2098" s="177"/>
      <c r="L2098" s="178"/>
      <c r="M2098" s="177"/>
      <c r="N2098" s="182"/>
      <c r="O2098" s="182"/>
      <c r="P2098" s="182"/>
      <c r="Q2098" s="192"/>
    </row>
    <row r="2099" spans="4:17" ht="18" customHeight="1" x14ac:dyDescent="0.25">
      <c r="D2099">
        <f t="shared" si="32"/>
        <v>0</v>
      </c>
      <c r="E2099" s="191"/>
      <c r="F2099" s="191"/>
      <c r="G2099" s="176"/>
      <c r="H2099" s="177"/>
      <c r="I2099" s="176"/>
      <c r="J2099" s="176"/>
      <c r="K2099" s="177"/>
      <c r="L2099" s="178"/>
      <c r="M2099" s="177"/>
      <c r="N2099" s="182"/>
      <c r="O2099" s="182"/>
      <c r="P2099" s="182"/>
      <c r="Q2099" s="192"/>
    </row>
    <row r="2100" spans="4:17" ht="18" customHeight="1" x14ac:dyDescent="0.25">
      <c r="D2100">
        <f t="shared" si="32"/>
        <v>0</v>
      </c>
      <c r="E2100" s="191"/>
      <c r="F2100" s="191"/>
      <c r="G2100" s="176"/>
      <c r="H2100" s="177"/>
      <c r="I2100" s="176"/>
      <c r="J2100" s="176"/>
      <c r="K2100" s="177"/>
      <c r="L2100" s="178"/>
      <c r="M2100" s="177"/>
      <c r="N2100" s="182"/>
      <c r="O2100" s="182"/>
      <c r="P2100" s="182"/>
      <c r="Q2100" s="192"/>
    </row>
    <row r="2101" spans="4:17" ht="18" customHeight="1" x14ac:dyDescent="0.25">
      <c r="D2101">
        <f t="shared" si="32"/>
        <v>0</v>
      </c>
      <c r="E2101" s="191"/>
      <c r="F2101" s="191"/>
      <c r="G2101" s="176"/>
      <c r="H2101" s="177"/>
      <c r="I2101" s="176"/>
      <c r="J2101" s="176"/>
      <c r="K2101" s="177"/>
      <c r="L2101" s="178"/>
      <c r="M2101" s="177"/>
      <c r="N2101" s="182"/>
      <c r="O2101" s="182"/>
      <c r="P2101" s="182"/>
      <c r="Q2101" s="192"/>
    </row>
    <row r="2102" spans="4:17" ht="18" customHeight="1" x14ac:dyDescent="0.25">
      <c r="D2102">
        <f t="shared" si="32"/>
        <v>0</v>
      </c>
      <c r="E2102" s="191"/>
      <c r="F2102" s="191"/>
      <c r="G2102" s="176"/>
      <c r="H2102" s="177"/>
      <c r="I2102" s="176"/>
      <c r="J2102" s="176"/>
      <c r="K2102" s="177"/>
      <c r="L2102" s="178"/>
      <c r="M2102" s="177"/>
      <c r="N2102" s="182"/>
      <c r="O2102" s="182"/>
      <c r="P2102" s="182"/>
      <c r="Q2102" s="192"/>
    </row>
    <row r="2103" spans="4:17" ht="18" customHeight="1" x14ac:dyDescent="0.25">
      <c r="D2103">
        <f t="shared" si="32"/>
        <v>0</v>
      </c>
      <c r="E2103" s="191"/>
      <c r="F2103" s="191"/>
      <c r="G2103" s="176"/>
      <c r="H2103" s="177"/>
      <c r="I2103" s="176"/>
      <c r="J2103" s="176"/>
      <c r="K2103" s="177"/>
      <c r="L2103" s="178"/>
      <c r="M2103" s="177"/>
      <c r="N2103" s="182"/>
      <c r="O2103" s="182"/>
      <c r="P2103" s="182"/>
      <c r="Q2103" s="192"/>
    </row>
    <row r="2104" spans="4:17" ht="18" customHeight="1" x14ac:dyDescent="0.25">
      <c r="D2104">
        <f t="shared" si="32"/>
        <v>0</v>
      </c>
      <c r="E2104" s="191"/>
      <c r="F2104" s="191"/>
      <c r="G2104" s="176"/>
      <c r="H2104" s="177"/>
      <c r="I2104" s="176"/>
      <c r="J2104" s="176"/>
      <c r="K2104" s="177"/>
      <c r="L2104" s="178"/>
      <c r="M2104" s="177"/>
      <c r="N2104" s="182"/>
      <c r="O2104" s="182"/>
      <c r="P2104" s="182"/>
      <c r="Q2104" s="192"/>
    </row>
    <row r="2105" spans="4:17" ht="18" customHeight="1" x14ac:dyDescent="0.25">
      <c r="D2105">
        <f t="shared" si="32"/>
        <v>0</v>
      </c>
      <c r="E2105" s="191"/>
      <c r="F2105" s="191"/>
      <c r="G2105" s="176"/>
      <c r="H2105" s="177"/>
      <c r="I2105" s="176"/>
      <c r="J2105" s="176"/>
      <c r="K2105" s="177"/>
      <c r="L2105" s="178"/>
      <c r="M2105" s="177"/>
      <c r="N2105" s="182"/>
      <c r="O2105" s="182"/>
      <c r="P2105" s="182"/>
      <c r="Q2105" s="192"/>
    </row>
    <row r="2106" spans="4:17" ht="18" customHeight="1" x14ac:dyDescent="0.25">
      <c r="D2106">
        <f t="shared" si="32"/>
        <v>0</v>
      </c>
      <c r="E2106" s="191"/>
      <c r="F2106" s="191"/>
      <c r="G2106" s="176"/>
      <c r="H2106" s="177"/>
      <c r="I2106" s="176"/>
      <c r="J2106" s="176"/>
      <c r="K2106" s="177"/>
      <c r="L2106" s="178"/>
      <c r="M2106" s="177"/>
      <c r="N2106" s="182"/>
      <c r="O2106" s="182"/>
      <c r="P2106" s="182"/>
      <c r="Q2106" s="192"/>
    </row>
    <row r="2107" spans="4:17" ht="18" customHeight="1" x14ac:dyDescent="0.25">
      <c r="D2107">
        <f t="shared" si="32"/>
        <v>0</v>
      </c>
      <c r="E2107" s="191"/>
      <c r="F2107" s="191"/>
      <c r="G2107" s="176"/>
      <c r="H2107" s="177"/>
      <c r="I2107" s="176"/>
      <c r="J2107" s="176"/>
      <c r="K2107" s="177"/>
      <c r="L2107" s="178"/>
      <c r="M2107" s="177"/>
      <c r="N2107" s="182"/>
      <c r="O2107" s="182"/>
      <c r="P2107" s="182"/>
      <c r="Q2107" s="192"/>
    </row>
    <row r="2108" spans="4:17" ht="18" customHeight="1" x14ac:dyDescent="0.25">
      <c r="D2108">
        <f t="shared" si="32"/>
        <v>0</v>
      </c>
      <c r="E2108" s="191"/>
      <c r="F2108" s="191"/>
      <c r="G2108" s="176"/>
      <c r="H2108" s="177"/>
      <c r="I2108" s="176"/>
      <c r="J2108" s="176"/>
      <c r="K2108" s="177"/>
      <c r="L2108" s="178"/>
      <c r="M2108" s="177"/>
      <c r="N2108" s="182"/>
      <c r="O2108" s="182"/>
      <c r="P2108" s="182"/>
      <c r="Q2108" s="192"/>
    </row>
    <row r="2109" spans="4:17" ht="18" customHeight="1" x14ac:dyDescent="0.25">
      <c r="D2109">
        <f t="shared" si="32"/>
        <v>0</v>
      </c>
      <c r="E2109" s="191"/>
      <c r="F2109" s="191"/>
      <c r="G2109" s="176"/>
      <c r="H2109" s="177"/>
      <c r="I2109" s="176"/>
      <c r="J2109" s="176"/>
      <c r="K2109" s="177"/>
      <c r="L2109" s="178"/>
      <c r="M2109" s="177"/>
      <c r="N2109" s="182"/>
      <c r="O2109" s="182"/>
      <c r="P2109" s="182"/>
      <c r="Q2109" s="192"/>
    </row>
    <row r="2110" spans="4:17" ht="18" customHeight="1" x14ac:dyDescent="0.25">
      <c r="D2110">
        <f t="shared" si="32"/>
        <v>0</v>
      </c>
      <c r="E2110" s="191"/>
      <c r="F2110" s="191"/>
      <c r="G2110" s="176"/>
      <c r="H2110" s="177"/>
      <c r="I2110" s="176"/>
      <c r="J2110" s="176"/>
      <c r="K2110" s="177"/>
      <c r="L2110" s="178"/>
      <c r="M2110" s="177"/>
      <c r="N2110" s="182"/>
      <c r="O2110" s="182"/>
      <c r="P2110" s="182"/>
      <c r="Q2110" s="192"/>
    </row>
    <row r="2111" spans="4:17" ht="18" customHeight="1" x14ac:dyDescent="0.25">
      <c r="D2111">
        <f t="shared" si="32"/>
        <v>0</v>
      </c>
      <c r="E2111" s="191"/>
      <c r="F2111" s="191"/>
      <c r="G2111" s="176"/>
      <c r="H2111" s="177"/>
      <c r="I2111" s="176"/>
      <c r="J2111" s="176"/>
      <c r="K2111" s="177"/>
      <c r="L2111" s="178"/>
      <c r="M2111" s="177"/>
      <c r="N2111" s="182"/>
      <c r="O2111" s="182"/>
      <c r="P2111" s="182"/>
      <c r="Q2111" s="192"/>
    </row>
    <row r="2112" spans="4:17" ht="18" customHeight="1" x14ac:dyDescent="0.25">
      <c r="D2112">
        <f t="shared" si="32"/>
        <v>0</v>
      </c>
      <c r="E2112" s="191"/>
      <c r="F2112" s="191"/>
      <c r="G2112" s="176"/>
      <c r="H2112" s="177"/>
      <c r="I2112" s="176"/>
      <c r="J2112" s="176"/>
      <c r="K2112" s="177"/>
      <c r="L2112" s="178"/>
      <c r="M2112" s="177"/>
      <c r="N2112" s="182"/>
      <c r="O2112" s="182"/>
      <c r="P2112" s="182"/>
      <c r="Q2112" s="192"/>
    </row>
    <row r="2113" spans="4:17" ht="18" customHeight="1" x14ac:dyDescent="0.25">
      <c r="D2113">
        <f t="shared" si="32"/>
        <v>0</v>
      </c>
      <c r="E2113" s="191"/>
      <c r="F2113" s="191"/>
      <c r="G2113" s="176"/>
      <c r="H2113" s="177"/>
      <c r="I2113" s="176"/>
      <c r="J2113" s="176"/>
      <c r="K2113" s="177"/>
      <c r="L2113" s="178"/>
      <c r="M2113" s="177"/>
      <c r="N2113" s="182"/>
      <c r="O2113" s="182"/>
      <c r="P2113" s="182"/>
      <c r="Q2113" s="192"/>
    </row>
    <row r="2114" spans="4:17" ht="18" customHeight="1" x14ac:dyDescent="0.25">
      <c r="D2114">
        <f t="shared" si="32"/>
        <v>0</v>
      </c>
      <c r="E2114" s="191"/>
      <c r="F2114" s="191"/>
      <c r="G2114" s="176"/>
      <c r="H2114" s="177"/>
      <c r="I2114" s="176"/>
      <c r="J2114" s="176"/>
      <c r="K2114" s="177"/>
      <c r="L2114" s="178"/>
      <c r="M2114" s="177"/>
      <c r="N2114" s="182"/>
      <c r="O2114" s="182"/>
      <c r="P2114" s="182"/>
      <c r="Q2114" s="192"/>
    </row>
    <row r="2115" spans="4:17" ht="18" customHeight="1" x14ac:dyDescent="0.25">
      <c r="D2115">
        <f t="shared" si="32"/>
        <v>0</v>
      </c>
      <c r="E2115" s="191"/>
      <c r="F2115" s="191"/>
      <c r="G2115" s="176"/>
      <c r="H2115" s="177"/>
      <c r="I2115" s="176"/>
      <c r="J2115" s="176"/>
      <c r="K2115" s="177"/>
      <c r="L2115" s="178"/>
      <c r="M2115" s="177"/>
      <c r="N2115" s="182"/>
      <c r="O2115" s="182"/>
      <c r="P2115" s="182"/>
      <c r="Q2115" s="192"/>
    </row>
    <row r="2116" spans="4:17" ht="18" customHeight="1" x14ac:dyDescent="0.25">
      <c r="D2116">
        <f t="shared" si="32"/>
        <v>0</v>
      </c>
      <c r="E2116" s="191"/>
      <c r="F2116" s="191"/>
      <c r="G2116" s="176"/>
      <c r="H2116" s="177"/>
      <c r="I2116" s="176"/>
      <c r="J2116" s="176"/>
      <c r="K2116" s="177"/>
      <c r="L2116" s="178"/>
      <c r="M2116" s="177"/>
      <c r="N2116" s="182"/>
      <c r="O2116" s="182"/>
      <c r="P2116" s="182"/>
      <c r="Q2116" s="192"/>
    </row>
    <row r="2117" spans="4:17" ht="18" customHeight="1" x14ac:dyDescent="0.25">
      <c r="D2117">
        <f t="shared" si="32"/>
        <v>0</v>
      </c>
      <c r="E2117" s="191"/>
      <c r="F2117" s="191"/>
      <c r="G2117" s="176"/>
      <c r="H2117" s="177"/>
      <c r="I2117" s="176"/>
      <c r="J2117" s="176"/>
      <c r="K2117" s="177"/>
      <c r="L2117" s="178"/>
      <c r="M2117" s="177"/>
      <c r="N2117" s="182"/>
      <c r="O2117" s="182"/>
      <c r="P2117" s="182"/>
      <c r="Q2117" s="192"/>
    </row>
    <row r="2118" spans="4:17" ht="18" customHeight="1" x14ac:dyDescent="0.25">
      <c r="D2118">
        <f t="shared" ref="D2118:D2181" si="33">IF(E2118&gt;=1,(IF(LEN(I2118)&gt;=2,(IF(LEN(K2118)&gt;=1,(IF(M2118&gt;=18,1,0)),0)),0)),0)</f>
        <v>0</v>
      </c>
      <c r="E2118" s="191"/>
      <c r="F2118" s="191"/>
      <c r="G2118" s="176"/>
      <c r="H2118" s="177"/>
      <c r="I2118" s="176"/>
      <c r="J2118" s="176"/>
      <c r="K2118" s="177"/>
      <c r="L2118" s="178"/>
      <c r="M2118" s="177"/>
      <c r="N2118" s="182"/>
      <c r="O2118" s="182"/>
      <c r="P2118" s="182"/>
      <c r="Q2118" s="192"/>
    </row>
    <row r="2119" spans="4:17" ht="18" customHeight="1" x14ac:dyDescent="0.25">
      <c r="D2119">
        <f t="shared" si="33"/>
        <v>0</v>
      </c>
      <c r="E2119" s="191"/>
      <c r="F2119" s="191"/>
      <c r="G2119" s="176"/>
      <c r="H2119" s="177"/>
      <c r="I2119" s="176"/>
      <c r="J2119" s="176"/>
      <c r="K2119" s="177"/>
      <c r="L2119" s="178"/>
      <c r="M2119" s="177"/>
      <c r="N2119" s="182"/>
      <c r="O2119" s="182"/>
      <c r="P2119" s="182"/>
      <c r="Q2119" s="192"/>
    </row>
    <row r="2120" spans="4:17" ht="18" customHeight="1" x14ac:dyDescent="0.25">
      <c r="D2120">
        <f t="shared" si="33"/>
        <v>0</v>
      </c>
      <c r="E2120" s="191"/>
      <c r="F2120" s="191"/>
      <c r="G2120" s="176"/>
      <c r="H2120" s="177"/>
      <c r="I2120" s="176"/>
      <c r="J2120" s="176"/>
      <c r="K2120" s="177"/>
      <c r="L2120" s="178"/>
      <c r="M2120" s="177"/>
      <c r="N2120" s="182"/>
      <c r="O2120" s="182"/>
      <c r="P2120" s="182"/>
      <c r="Q2120" s="192"/>
    </row>
    <row r="2121" spans="4:17" ht="18" customHeight="1" x14ac:dyDescent="0.25">
      <c r="D2121">
        <f t="shared" si="33"/>
        <v>0</v>
      </c>
      <c r="E2121" s="191"/>
      <c r="F2121" s="191"/>
      <c r="G2121" s="176"/>
      <c r="H2121" s="177"/>
      <c r="I2121" s="176"/>
      <c r="J2121" s="176"/>
      <c r="K2121" s="177"/>
      <c r="L2121" s="178"/>
      <c r="M2121" s="177"/>
      <c r="N2121" s="182"/>
      <c r="O2121" s="182"/>
      <c r="P2121" s="182"/>
      <c r="Q2121" s="192"/>
    </row>
    <row r="2122" spans="4:17" ht="18" customHeight="1" x14ac:dyDescent="0.25">
      <c r="D2122">
        <f t="shared" si="33"/>
        <v>0</v>
      </c>
      <c r="E2122" s="191"/>
      <c r="F2122" s="191"/>
      <c r="G2122" s="176"/>
      <c r="H2122" s="177"/>
      <c r="I2122" s="176"/>
      <c r="J2122" s="176"/>
      <c r="K2122" s="177"/>
      <c r="L2122" s="178"/>
      <c r="M2122" s="177"/>
      <c r="N2122" s="182"/>
      <c r="O2122" s="182"/>
      <c r="P2122" s="182"/>
      <c r="Q2122" s="192"/>
    </row>
    <row r="2123" spans="4:17" ht="18" customHeight="1" x14ac:dyDescent="0.25">
      <c r="D2123">
        <f t="shared" si="33"/>
        <v>0</v>
      </c>
      <c r="E2123" s="191"/>
      <c r="F2123" s="191"/>
      <c r="G2123" s="176"/>
      <c r="H2123" s="177"/>
      <c r="I2123" s="176"/>
      <c r="J2123" s="176"/>
      <c r="K2123" s="177"/>
      <c r="L2123" s="178"/>
      <c r="M2123" s="177"/>
      <c r="N2123" s="182"/>
      <c r="O2123" s="182"/>
      <c r="P2123" s="182"/>
      <c r="Q2123" s="192"/>
    </row>
    <row r="2124" spans="4:17" ht="18" customHeight="1" x14ac:dyDescent="0.25">
      <c r="D2124">
        <f t="shared" si="33"/>
        <v>0</v>
      </c>
      <c r="E2124" s="191"/>
      <c r="F2124" s="191"/>
      <c r="G2124" s="176"/>
      <c r="H2124" s="177"/>
      <c r="I2124" s="176"/>
      <c r="J2124" s="176"/>
      <c r="K2124" s="177"/>
      <c r="L2124" s="178"/>
      <c r="M2124" s="177"/>
      <c r="N2124" s="182"/>
      <c r="O2124" s="182"/>
      <c r="P2124" s="182"/>
      <c r="Q2124" s="192"/>
    </row>
    <row r="2125" spans="4:17" ht="18" customHeight="1" x14ac:dyDescent="0.25">
      <c r="D2125">
        <f t="shared" si="33"/>
        <v>0</v>
      </c>
      <c r="E2125" s="191"/>
      <c r="F2125" s="191"/>
      <c r="G2125" s="176"/>
      <c r="H2125" s="177"/>
      <c r="I2125" s="176"/>
      <c r="J2125" s="176"/>
      <c r="K2125" s="177"/>
      <c r="L2125" s="178"/>
      <c r="M2125" s="177"/>
      <c r="N2125" s="182"/>
      <c r="O2125" s="182"/>
      <c r="P2125" s="182"/>
      <c r="Q2125" s="192"/>
    </row>
    <row r="2126" spans="4:17" ht="18" customHeight="1" x14ac:dyDescent="0.25">
      <c r="D2126">
        <f t="shared" si="33"/>
        <v>0</v>
      </c>
      <c r="E2126" s="191"/>
      <c r="F2126" s="191"/>
      <c r="G2126" s="176"/>
      <c r="H2126" s="177"/>
      <c r="I2126" s="176"/>
      <c r="J2126" s="176"/>
      <c r="K2126" s="177"/>
      <c r="L2126" s="178"/>
      <c r="M2126" s="177"/>
      <c r="N2126" s="182"/>
      <c r="O2126" s="182"/>
      <c r="P2126" s="182"/>
      <c r="Q2126" s="192"/>
    </row>
    <row r="2127" spans="4:17" ht="18" customHeight="1" x14ac:dyDescent="0.25">
      <c r="D2127">
        <f t="shared" si="33"/>
        <v>0</v>
      </c>
      <c r="E2127" s="191"/>
      <c r="F2127" s="191"/>
      <c r="G2127" s="176"/>
      <c r="H2127" s="177"/>
      <c r="I2127" s="176"/>
      <c r="J2127" s="176"/>
      <c r="K2127" s="177"/>
      <c r="L2127" s="178"/>
      <c r="M2127" s="177"/>
      <c r="N2127" s="182"/>
      <c r="O2127" s="182"/>
      <c r="P2127" s="182"/>
      <c r="Q2127" s="192"/>
    </row>
    <row r="2128" spans="4:17" ht="18" customHeight="1" x14ac:dyDescent="0.25">
      <c r="D2128">
        <f t="shared" si="33"/>
        <v>0</v>
      </c>
      <c r="E2128" s="191"/>
      <c r="F2128" s="191"/>
      <c r="G2128" s="176"/>
      <c r="H2128" s="177"/>
      <c r="I2128" s="176"/>
      <c r="J2128" s="176"/>
      <c r="K2128" s="177"/>
      <c r="L2128" s="178"/>
      <c r="M2128" s="177"/>
      <c r="N2128" s="182"/>
      <c r="O2128" s="182"/>
      <c r="P2128" s="182"/>
      <c r="Q2128" s="192"/>
    </row>
    <row r="2129" spans="4:17" ht="18" customHeight="1" x14ac:dyDescent="0.25">
      <c r="D2129">
        <f t="shared" si="33"/>
        <v>0</v>
      </c>
      <c r="E2129" s="191"/>
      <c r="F2129" s="191"/>
      <c r="G2129" s="176"/>
      <c r="H2129" s="177"/>
      <c r="I2129" s="176"/>
      <c r="J2129" s="176"/>
      <c r="K2129" s="177"/>
      <c r="L2129" s="178"/>
      <c r="M2129" s="177"/>
      <c r="N2129" s="182"/>
      <c r="O2129" s="182"/>
      <c r="P2129" s="182"/>
      <c r="Q2129" s="192"/>
    </row>
    <row r="2130" spans="4:17" ht="18" customHeight="1" x14ac:dyDescent="0.25">
      <c r="D2130">
        <f t="shared" si="33"/>
        <v>0</v>
      </c>
      <c r="E2130" s="191"/>
      <c r="F2130" s="191"/>
      <c r="G2130" s="176"/>
      <c r="H2130" s="177"/>
      <c r="I2130" s="176"/>
      <c r="J2130" s="176"/>
      <c r="K2130" s="177"/>
      <c r="L2130" s="178"/>
      <c r="M2130" s="177"/>
      <c r="N2130" s="182"/>
      <c r="O2130" s="182"/>
      <c r="P2130" s="182"/>
      <c r="Q2130" s="192"/>
    </row>
    <row r="2131" spans="4:17" ht="18" customHeight="1" x14ac:dyDescent="0.25">
      <c r="D2131">
        <f t="shared" si="33"/>
        <v>0</v>
      </c>
      <c r="E2131" s="191"/>
      <c r="F2131" s="191"/>
      <c r="G2131" s="176"/>
      <c r="H2131" s="177"/>
      <c r="I2131" s="176"/>
      <c r="J2131" s="176"/>
      <c r="K2131" s="177"/>
      <c r="L2131" s="178"/>
      <c r="M2131" s="177"/>
      <c r="N2131" s="182"/>
      <c r="O2131" s="182"/>
      <c r="P2131" s="182"/>
      <c r="Q2131" s="192"/>
    </row>
    <row r="2132" spans="4:17" ht="18" customHeight="1" x14ac:dyDescent="0.25">
      <c r="D2132">
        <f t="shared" si="33"/>
        <v>0</v>
      </c>
      <c r="E2132" s="191"/>
      <c r="F2132" s="191"/>
      <c r="G2132" s="176"/>
      <c r="H2132" s="177"/>
      <c r="I2132" s="176"/>
      <c r="J2132" s="176"/>
      <c r="K2132" s="177"/>
      <c r="L2132" s="178"/>
      <c r="M2132" s="177"/>
      <c r="N2132" s="182"/>
      <c r="O2132" s="182"/>
      <c r="P2132" s="182"/>
      <c r="Q2132" s="192"/>
    </row>
    <row r="2133" spans="4:17" ht="18" customHeight="1" x14ac:dyDescent="0.25">
      <c r="D2133">
        <f t="shared" si="33"/>
        <v>0</v>
      </c>
      <c r="E2133" s="191"/>
      <c r="F2133" s="191"/>
      <c r="G2133" s="176"/>
      <c r="H2133" s="177"/>
      <c r="I2133" s="176"/>
      <c r="J2133" s="176"/>
      <c r="K2133" s="177"/>
      <c r="L2133" s="178"/>
      <c r="M2133" s="177"/>
      <c r="N2133" s="182"/>
      <c r="O2133" s="182"/>
      <c r="P2133" s="182"/>
      <c r="Q2133" s="192"/>
    </row>
    <row r="2134" spans="4:17" ht="18" customHeight="1" x14ac:dyDescent="0.25">
      <c r="D2134">
        <f t="shared" si="33"/>
        <v>0</v>
      </c>
      <c r="E2134" s="191"/>
      <c r="F2134" s="191"/>
      <c r="G2134" s="176"/>
      <c r="H2134" s="177"/>
      <c r="I2134" s="176"/>
      <c r="J2134" s="176"/>
      <c r="K2134" s="177"/>
      <c r="L2134" s="178"/>
      <c r="M2134" s="177"/>
      <c r="N2134" s="182"/>
      <c r="O2134" s="182"/>
      <c r="P2134" s="182"/>
      <c r="Q2134" s="192"/>
    </row>
    <row r="2135" spans="4:17" ht="18" customHeight="1" x14ac:dyDescent="0.25">
      <c r="D2135">
        <f t="shared" si="33"/>
        <v>0</v>
      </c>
      <c r="E2135" s="191"/>
      <c r="F2135" s="191"/>
      <c r="G2135" s="176"/>
      <c r="H2135" s="177"/>
      <c r="I2135" s="176"/>
      <c r="J2135" s="176"/>
      <c r="K2135" s="177"/>
      <c r="L2135" s="178"/>
      <c r="M2135" s="177"/>
      <c r="N2135" s="182"/>
      <c r="O2135" s="182"/>
      <c r="P2135" s="182"/>
      <c r="Q2135" s="192"/>
    </row>
    <row r="2136" spans="4:17" ht="18" customHeight="1" x14ac:dyDescent="0.25">
      <c r="D2136">
        <f t="shared" si="33"/>
        <v>0</v>
      </c>
      <c r="E2136" s="191"/>
      <c r="F2136" s="191"/>
      <c r="G2136" s="176"/>
      <c r="H2136" s="177"/>
      <c r="I2136" s="176"/>
      <c r="J2136" s="176"/>
      <c r="K2136" s="177"/>
      <c r="L2136" s="178"/>
      <c r="M2136" s="177"/>
      <c r="N2136" s="182"/>
      <c r="O2136" s="182"/>
      <c r="P2136" s="182"/>
      <c r="Q2136" s="192"/>
    </row>
    <row r="2137" spans="4:17" ht="18" customHeight="1" x14ac:dyDescent="0.25">
      <c r="D2137">
        <f t="shared" si="33"/>
        <v>0</v>
      </c>
      <c r="E2137" s="191"/>
      <c r="F2137" s="191"/>
      <c r="G2137" s="176"/>
      <c r="H2137" s="177"/>
      <c r="I2137" s="176"/>
      <c r="J2137" s="176"/>
      <c r="K2137" s="177"/>
      <c r="L2137" s="178"/>
      <c r="M2137" s="177"/>
      <c r="N2137" s="182"/>
      <c r="O2137" s="182"/>
      <c r="P2137" s="182"/>
      <c r="Q2137" s="192"/>
    </row>
    <row r="2138" spans="4:17" ht="18" customHeight="1" x14ac:dyDescent="0.25">
      <c r="D2138">
        <f t="shared" si="33"/>
        <v>0</v>
      </c>
      <c r="E2138" s="191"/>
      <c r="F2138" s="191"/>
      <c r="G2138" s="176"/>
      <c r="H2138" s="177"/>
      <c r="I2138" s="176"/>
      <c r="J2138" s="176"/>
      <c r="K2138" s="177"/>
      <c r="L2138" s="178"/>
      <c r="M2138" s="177"/>
      <c r="N2138" s="182"/>
      <c r="O2138" s="182"/>
      <c r="P2138" s="182"/>
      <c r="Q2138" s="192"/>
    </row>
    <row r="2139" spans="4:17" ht="18" customHeight="1" x14ac:dyDescent="0.25">
      <c r="D2139">
        <f t="shared" si="33"/>
        <v>0</v>
      </c>
      <c r="E2139" s="191"/>
      <c r="F2139" s="191"/>
      <c r="G2139" s="176"/>
      <c r="H2139" s="177"/>
      <c r="I2139" s="176"/>
      <c r="J2139" s="176"/>
      <c r="K2139" s="177"/>
      <c r="L2139" s="178"/>
      <c r="M2139" s="177"/>
      <c r="N2139" s="182"/>
      <c r="O2139" s="182"/>
      <c r="P2139" s="182"/>
      <c r="Q2139" s="192"/>
    </row>
    <row r="2140" spans="4:17" ht="18" customHeight="1" x14ac:dyDescent="0.25">
      <c r="D2140">
        <f t="shared" si="33"/>
        <v>0</v>
      </c>
      <c r="E2140" s="191"/>
      <c r="F2140" s="191"/>
      <c r="G2140" s="176"/>
      <c r="H2140" s="177"/>
      <c r="I2140" s="176"/>
      <c r="J2140" s="176"/>
      <c r="K2140" s="177"/>
      <c r="L2140" s="178"/>
      <c r="M2140" s="177"/>
      <c r="N2140" s="182"/>
      <c r="O2140" s="182"/>
      <c r="P2140" s="182"/>
      <c r="Q2140" s="192"/>
    </row>
    <row r="2141" spans="4:17" ht="18" customHeight="1" x14ac:dyDescent="0.25">
      <c r="D2141">
        <f t="shared" si="33"/>
        <v>0</v>
      </c>
      <c r="E2141" s="191"/>
      <c r="F2141" s="191"/>
      <c r="G2141" s="176"/>
      <c r="H2141" s="177"/>
      <c r="I2141" s="176"/>
      <c r="J2141" s="176"/>
      <c r="K2141" s="177"/>
      <c r="L2141" s="178"/>
      <c r="M2141" s="177"/>
      <c r="N2141" s="182"/>
      <c r="O2141" s="182"/>
      <c r="P2141" s="182"/>
      <c r="Q2141" s="192"/>
    </row>
    <row r="2142" spans="4:17" ht="18" customHeight="1" x14ac:dyDescent="0.25">
      <c r="D2142">
        <f t="shared" si="33"/>
        <v>0</v>
      </c>
      <c r="E2142" s="191"/>
      <c r="F2142" s="191"/>
      <c r="G2142" s="176"/>
      <c r="H2142" s="177"/>
      <c r="I2142" s="176"/>
      <c r="J2142" s="176"/>
      <c r="K2142" s="177"/>
      <c r="L2142" s="178"/>
      <c r="M2142" s="177"/>
      <c r="N2142" s="182"/>
      <c r="O2142" s="182"/>
      <c r="P2142" s="182"/>
      <c r="Q2142" s="192"/>
    </row>
    <row r="2143" spans="4:17" ht="18" customHeight="1" x14ac:dyDescent="0.25">
      <c r="D2143">
        <f t="shared" si="33"/>
        <v>0</v>
      </c>
      <c r="E2143" s="191"/>
      <c r="F2143" s="191"/>
      <c r="G2143" s="176"/>
      <c r="H2143" s="177"/>
      <c r="I2143" s="176"/>
      <c r="J2143" s="176"/>
      <c r="K2143" s="177"/>
      <c r="L2143" s="178"/>
      <c r="M2143" s="177"/>
      <c r="N2143" s="182"/>
      <c r="O2143" s="182"/>
      <c r="P2143" s="182"/>
      <c r="Q2143" s="192"/>
    </row>
    <row r="2144" spans="4:17" ht="18" customHeight="1" x14ac:dyDescent="0.25">
      <c r="D2144">
        <f t="shared" si="33"/>
        <v>0</v>
      </c>
      <c r="E2144" s="191"/>
      <c r="F2144" s="191"/>
      <c r="G2144" s="176"/>
      <c r="H2144" s="177"/>
      <c r="I2144" s="176"/>
      <c r="J2144" s="176"/>
      <c r="K2144" s="177"/>
      <c r="L2144" s="178"/>
      <c r="M2144" s="177"/>
      <c r="N2144" s="182"/>
      <c r="O2144" s="182"/>
      <c r="P2144" s="182"/>
      <c r="Q2144" s="192"/>
    </row>
    <row r="2145" spans="4:17" ht="18" customHeight="1" x14ac:dyDescent="0.25">
      <c r="D2145">
        <f t="shared" si="33"/>
        <v>0</v>
      </c>
      <c r="E2145" s="191"/>
      <c r="F2145" s="191"/>
      <c r="G2145" s="176"/>
      <c r="H2145" s="177"/>
      <c r="I2145" s="176"/>
      <c r="J2145" s="176"/>
      <c r="K2145" s="177"/>
      <c r="L2145" s="178"/>
      <c r="M2145" s="177"/>
      <c r="N2145" s="182"/>
      <c r="O2145" s="182"/>
      <c r="P2145" s="182"/>
      <c r="Q2145" s="192"/>
    </row>
    <row r="2146" spans="4:17" ht="18" customHeight="1" x14ac:dyDescent="0.25">
      <c r="D2146">
        <f t="shared" si="33"/>
        <v>0</v>
      </c>
      <c r="E2146" s="191"/>
      <c r="F2146" s="191"/>
      <c r="G2146" s="176"/>
      <c r="H2146" s="177"/>
      <c r="I2146" s="176"/>
      <c r="J2146" s="176"/>
      <c r="K2146" s="177"/>
      <c r="L2146" s="178"/>
      <c r="M2146" s="177"/>
      <c r="N2146" s="182"/>
      <c r="O2146" s="182"/>
      <c r="P2146" s="182"/>
      <c r="Q2146" s="192"/>
    </row>
    <row r="2147" spans="4:17" ht="18" customHeight="1" x14ac:dyDescent="0.25">
      <c r="D2147">
        <f t="shared" si="33"/>
        <v>0</v>
      </c>
      <c r="E2147" s="191"/>
      <c r="F2147" s="191"/>
      <c r="G2147" s="176"/>
      <c r="H2147" s="177"/>
      <c r="I2147" s="176"/>
      <c r="J2147" s="176"/>
      <c r="K2147" s="177"/>
      <c r="L2147" s="178"/>
      <c r="M2147" s="177"/>
      <c r="N2147" s="182"/>
      <c r="O2147" s="182"/>
      <c r="P2147" s="182"/>
      <c r="Q2147" s="192"/>
    </row>
    <row r="2148" spans="4:17" ht="18" customHeight="1" x14ac:dyDescent="0.25">
      <c r="D2148">
        <f t="shared" si="33"/>
        <v>0</v>
      </c>
      <c r="E2148" s="191"/>
      <c r="F2148" s="191"/>
      <c r="G2148" s="176"/>
      <c r="H2148" s="177"/>
      <c r="I2148" s="176"/>
      <c r="J2148" s="176"/>
      <c r="K2148" s="177"/>
      <c r="L2148" s="178"/>
      <c r="M2148" s="177"/>
      <c r="N2148" s="182"/>
      <c r="O2148" s="182"/>
      <c r="P2148" s="182"/>
      <c r="Q2148" s="192"/>
    </row>
    <row r="2149" spans="4:17" ht="18" customHeight="1" x14ac:dyDescent="0.25">
      <c r="D2149">
        <f t="shared" si="33"/>
        <v>0</v>
      </c>
      <c r="E2149" s="191"/>
      <c r="F2149" s="191"/>
      <c r="G2149" s="176"/>
      <c r="H2149" s="177"/>
      <c r="I2149" s="176"/>
      <c r="J2149" s="176"/>
      <c r="K2149" s="177"/>
      <c r="L2149" s="178"/>
      <c r="M2149" s="177"/>
      <c r="N2149" s="182"/>
      <c r="O2149" s="182"/>
      <c r="P2149" s="182"/>
      <c r="Q2149" s="192"/>
    </row>
    <row r="2150" spans="4:17" ht="18" customHeight="1" x14ac:dyDescent="0.25">
      <c r="D2150">
        <f t="shared" si="33"/>
        <v>0</v>
      </c>
      <c r="E2150" s="191"/>
      <c r="F2150" s="191"/>
      <c r="G2150" s="176"/>
      <c r="H2150" s="177"/>
      <c r="I2150" s="176"/>
      <c r="J2150" s="176"/>
      <c r="K2150" s="177"/>
      <c r="L2150" s="178"/>
      <c r="M2150" s="177"/>
      <c r="N2150" s="182"/>
      <c r="O2150" s="182"/>
      <c r="P2150" s="182"/>
      <c r="Q2150" s="192"/>
    </row>
    <row r="2151" spans="4:17" ht="18" customHeight="1" x14ac:dyDescent="0.25">
      <c r="D2151">
        <f t="shared" si="33"/>
        <v>0</v>
      </c>
      <c r="E2151" s="191"/>
      <c r="F2151" s="191"/>
      <c r="G2151" s="176"/>
      <c r="H2151" s="177"/>
      <c r="I2151" s="176"/>
      <c r="J2151" s="176"/>
      <c r="K2151" s="177"/>
      <c r="L2151" s="178"/>
      <c r="M2151" s="177"/>
      <c r="N2151" s="182"/>
      <c r="O2151" s="182"/>
      <c r="P2151" s="182"/>
      <c r="Q2151" s="192"/>
    </row>
    <row r="2152" spans="4:17" ht="18" customHeight="1" x14ac:dyDescent="0.25">
      <c r="D2152">
        <f t="shared" si="33"/>
        <v>0</v>
      </c>
      <c r="E2152" s="191"/>
      <c r="F2152" s="191"/>
      <c r="G2152" s="176"/>
      <c r="H2152" s="177"/>
      <c r="I2152" s="176"/>
      <c r="J2152" s="176"/>
      <c r="K2152" s="177"/>
      <c r="L2152" s="178"/>
      <c r="M2152" s="177"/>
      <c r="N2152" s="182"/>
      <c r="O2152" s="182"/>
      <c r="P2152" s="182"/>
      <c r="Q2152" s="192"/>
    </row>
    <row r="2153" spans="4:17" ht="18" customHeight="1" x14ac:dyDescent="0.25">
      <c r="D2153">
        <f t="shared" si="33"/>
        <v>0</v>
      </c>
      <c r="E2153" s="191"/>
      <c r="F2153" s="191"/>
      <c r="G2153" s="176"/>
      <c r="H2153" s="177"/>
      <c r="I2153" s="176"/>
      <c r="J2153" s="176"/>
      <c r="K2153" s="177"/>
      <c r="L2153" s="178"/>
      <c r="M2153" s="177"/>
      <c r="N2153" s="182"/>
      <c r="O2153" s="182"/>
      <c r="P2153" s="182"/>
      <c r="Q2153" s="192"/>
    </row>
    <row r="2154" spans="4:17" ht="18" customHeight="1" x14ac:dyDescent="0.25">
      <c r="D2154">
        <f t="shared" si="33"/>
        <v>0</v>
      </c>
      <c r="E2154" s="191"/>
      <c r="F2154" s="191"/>
      <c r="G2154" s="176"/>
      <c r="H2154" s="177"/>
      <c r="I2154" s="176"/>
      <c r="J2154" s="176"/>
      <c r="K2154" s="177"/>
      <c r="L2154" s="178"/>
      <c r="M2154" s="177"/>
      <c r="N2154" s="182"/>
      <c r="O2154" s="182"/>
      <c r="P2154" s="182"/>
      <c r="Q2154" s="192"/>
    </row>
    <row r="2155" spans="4:17" ht="18" customHeight="1" x14ac:dyDescent="0.25">
      <c r="D2155">
        <f t="shared" si="33"/>
        <v>0</v>
      </c>
      <c r="E2155" s="191"/>
      <c r="F2155" s="191"/>
      <c r="G2155" s="176"/>
      <c r="H2155" s="177"/>
      <c r="I2155" s="176"/>
      <c r="J2155" s="176"/>
      <c r="K2155" s="177"/>
      <c r="L2155" s="178"/>
      <c r="M2155" s="177"/>
      <c r="N2155" s="182"/>
      <c r="O2155" s="182"/>
      <c r="P2155" s="182"/>
      <c r="Q2155" s="192"/>
    </row>
    <row r="2156" spans="4:17" ht="18" customHeight="1" x14ac:dyDescent="0.25">
      <c r="D2156">
        <f t="shared" si="33"/>
        <v>0</v>
      </c>
      <c r="E2156" s="191"/>
      <c r="F2156" s="191"/>
      <c r="G2156" s="176"/>
      <c r="H2156" s="177"/>
      <c r="I2156" s="176"/>
      <c r="J2156" s="176"/>
      <c r="K2156" s="177"/>
      <c r="L2156" s="178"/>
      <c r="M2156" s="177"/>
      <c r="N2156" s="182"/>
      <c r="O2156" s="182"/>
      <c r="P2156" s="182"/>
      <c r="Q2156" s="192"/>
    </row>
    <row r="2157" spans="4:17" ht="18" customHeight="1" x14ac:dyDescent="0.25">
      <c r="D2157">
        <f t="shared" si="33"/>
        <v>0</v>
      </c>
      <c r="E2157" s="191"/>
      <c r="F2157" s="191"/>
      <c r="G2157" s="176"/>
      <c r="H2157" s="177"/>
      <c r="I2157" s="176"/>
      <c r="J2157" s="176"/>
      <c r="K2157" s="177"/>
      <c r="L2157" s="178"/>
      <c r="M2157" s="177"/>
      <c r="N2157" s="182"/>
      <c r="O2157" s="182"/>
      <c r="P2157" s="182"/>
      <c r="Q2157" s="192"/>
    </row>
    <row r="2158" spans="4:17" ht="18" customHeight="1" x14ac:dyDescent="0.25">
      <c r="D2158">
        <f t="shared" si="33"/>
        <v>0</v>
      </c>
      <c r="E2158" s="191"/>
      <c r="F2158" s="191"/>
      <c r="G2158" s="176"/>
      <c r="H2158" s="177"/>
      <c r="I2158" s="176"/>
      <c r="J2158" s="176"/>
      <c r="K2158" s="177"/>
      <c r="L2158" s="178"/>
      <c r="M2158" s="177"/>
      <c r="N2158" s="182"/>
      <c r="O2158" s="182"/>
      <c r="P2158" s="182"/>
      <c r="Q2158" s="192"/>
    </row>
    <row r="2159" spans="4:17" ht="18" customHeight="1" x14ac:dyDescent="0.25">
      <c r="D2159">
        <f t="shared" si="33"/>
        <v>0</v>
      </c>
      <c r="E2159" s="191"/>
      <c r="F2159" s="191"/>
      <c r="G2159" s="176"/>
      <c r="H2159" s="177"/>
      <c r="I2159" s="176"/>
      <c r="J2159" s="176"/>
      <c r="K2159" s="177"/>
      <c r="L2159" s="178"/>
      <c r="M2159" s="177"/>
      <c r="N2159" s="182"/>
      <c r="O2159" s="182"/>
      <c r="P2159" s="182"/>
      <c r="Q2159" s="192"/>
    </row>
    <row r="2160" spans="4:17" ht="18" customHeight="1" x14ac:dyDescent="0.25">
      <c r="D2160">
        <f t="shared" si="33"/>
        <v>0</v>
      </c>
      <c r="E2160" s="191"/>
      <c r="F2160" s="191"/>
      <c r="G2160" s="176"/>
      <c r="H2160" s="177"/>
      <c r="I2160" s="176"/>
      <c r="J2160" s="176"/>
      <c r="K2160" s="177"/>
      <c r="L2160" s="178"/>
      <c r="M2160" s="177"/>
      <c r="N2160" s="182"/>
      <c r="O2160" s="182"/>
      <c r="P2160" s="182"/>
      <c r="Q2160" s="192"/>
    </row>
    <row r="2161" spans="4:17" ht="18" customHeight="1" x14ac:dyDescent="0.25">
      <c r="D2161">
        <f t="shared" si="33"/>
        <v>0</v>
      </c>
      <c r="E2161" s="191"/>
      <c r="F2161" s="191"/>
      <c r="G2161" s="176"/>
      <c r="H2161" s="177"/>
      <c r="I2161" s="176"/>
      <c r="J2161" s="176"/>
      <c r="K2161" s="177"/>
      <c r="L2161" s="178"/>
      <c r="M2161" s="177"/>
      <c r="N2161" s="182"/>
      <c r="O2161" s="182"/>
      <c r="P2161" s="182"/>
      <c r="Q2161" s="192"/>
    </row>
    <row r="2162" spans="4:17" ht="18" customHeight="1" x14ac:dyDescent="0.25">
      <c r="D2162">
        <f t="shared" si="33"/>
        <v>0</v>
      </c>
      <c r="E2162" s="191"/>
      <c r="F2162" s="191"/>
      <c r="G2162" s="176"/>
      <c r="H2162" s="177"/>
      <c r="I2162" s="176"/>
      <c r="J2162" s="176"/>
      <c r="K2162" s="177"/>
      <c r="L2162" s="178"/>
      <c r="M2162" s="177"/>
      <c r="N2162" s="182"/>
      <c r="O2162" s="182"/>
      <c r="P2162" s="182"/>
      <c r="Q2162" s="192"/>
    </row>
    <row r="2163" spans="4:17" ht="18" customHeight="1" x14ac:dyDescent="0.25">
      <c r="D2163">
        <f t="shared" si="33"/>
        <v>0</v>
      </c>
      <c r="E2163" s="191"/>
      <c r="F2163" s="191"/>
      <c r="G2163" s="176"/>
      <c r="H2163" s="177"/>
      <c r="I2163" s="176"/>
      <c r="J2163" s="176"/>
      <c r="K2163" s="177"/>
      <c r="L2163" s="178"/>
      <c r="M2163" s="177"/>
      <c r="N2163" s="182"/>
      <c r="O2163" s="182"/>
      <c r="P2163" s="182"/>
      <c r="Q2163" s="192"/>
    </row>
    <row r="2164" spans="4:17" ht="18" customHeight="1" x14ac:dyDescent="0.25">
      <c r="D2164">
        <f t="shared" si="33"/>
        <v>0</v>
      </c>
      <c r="E2164" s="191"/>
      <c r="F2164" s="191"/>
      <c r="G2164" s="176"/>
      <c r="H2164" s="177"/>
      <c r="I2164" s="176"/>
      <c r="J2164" s="176"/>
      <c r="K2164" s="177"/>
      <c r="L2164" s="178"/>
      <c r="M2164" s="177"/>
      <c r="N2164" s="182"/>
      <c r="O2164" s="182"/>
      <c r="P2164" s="182"/>
      <c r="Q2164" s="192"/>
    </row>
    <row r="2165" spans="4:17" ht="18" customHeight="1" x14ac:dyDescent="0.25">
      <c r="D2165">
        <f t="shared" si="33"/>
        <v>0</v>
      </c>
      <c r="E2165" s="191"/>
      <c r="F2165" s="191"/>
      <c r="G2165" s="176"/>
      <c r="H2165" s="177"/>
      <c r="I2165" s="176"/>
      <c r="J2165" s="176"/>
      <c r="K2165" s="177"/>
      <c r="L2165" s="178"/>
      <c r="M2165" s="177"/>
      <c r="N2165" s="182"/>
      <c r="O2165" s="182"/>
      <c r="P2165" s="182"/>
      <c r="Q2165" s="192"/>
    </row>
    <row r="2166" spans="4:17" ht="18" customHeight="1" x14ac:dyDescent="0.25">
      <c r="D2166">
        <f t="shared" si="33"/>
        <v>0</v>
      </c>
      <c r="E2166" s="191"/>
      <c r="F2166" s="191"/>
      <c r="G2166" s="176"/>
      <c r="H2166" s="177"/>
      <c r="I2166" s="176"/>
      <c r="J2166" s="176"/>
      <c r="K2166" s="177"/>
      <c r="L2166" s="178"/>
      <c r="M2166" s="177"/>
      <c r="N2166" s="182"/>
      <c r="O2166" s="182"/>
      <c r="P2166" s="182"/>
      <c r="Q2166" s="192"/>
    </row>
    <row r="2167" spans="4:17" ht="18" customHeight="1" x14ac:dyDescent="0.25">
      <c r="D2167">
        <f t="shared" si="33"/>
        <v>0</v>
      </c>
      <c r="E2167" s="191"/>
      <c r="F2167" s="191"/>
      <c r="G2167" s="176"/>
      <c r="H2167" s="177"/>
      <c r="I2167" s="176"/>
      <c r="J2167" s="176"/>
      <c r="K2167" s="177"/>
      <c r="L2167" s="178"/>
      <c r="M2167" s="177"/>
      <c r="N2167" s="182"/>
      <c r="O2167" s="182"/>
      <c r="P2167" s="182"/>
      <c r="Q2167" s="192"/>
    </row>
    <row r="2168" spans="4:17" ht="18" customHeight="1" x14ac:dyDescent="0.25">
      <c r="D2168">
        <f t="shared" si="33"/>
        <v>0</v>
      </c>
      <c r="E2168" s="191"/>
      <c r="F2168" s="191"/>
      <c r="G2168" s="176"/>
      <c r="H2168" s="177"/>
      <c r="I2168" s="176"/>
      <c r="J2168" s="176"/>
      <c r="K2168" s="177"/>
      <c r="L2168" s="178"/>
      <c r="M2168" s="177"/>
      <c r="N2168" s="182"/>
      <c r="O2168" s="182"/>
      <c r="P2168" s="182"/>
      <c r="Q2168" s="192"/>
    </row>
    <row r="2169" spans="4:17" ht="18" customHeight="1" x14ac:dyDescent="0.25">
      <c r="D2169">
        <f t="shared" si="33"/>
        <v>0</v>
      </c>
      <c r="E2169" s="191"/>
      <c r="F2169" s="191"/>
      <c r="G2169" s="176"/>
      <c r="H2169" s="177"/>
      <c r="I2169" s="176"/>
      <c r="J2169" s="176"/>
      <c r="K2169" s="177"/>
      <c r="L2169" s="178"/>
      <c r="M2169" s="177"/>
      <c r="N2169" s="182"/>
      <c r="O2169" s="182"/>
      <c r="P2169" s="182"/>
      <c r="Q2169" s="192"/>
    </row>
    <row r="2170" spans="4:17" ht="18" customHeight="1" x14ac:dyDescent="0.25">
      <c r="D2170">
        <f t="shared" si="33"/>
        <v>0</v>
      </c>
      <c r="E2170" s="191"/>
      <c r="F2170" s="191"/>
      <c r="G2170" s="176"/>
      <c r="H2170" s="177"/>
      <c r="I2170" s="176"/>
      <c r="J2170" s="176"/>
      <c r="K2170" s="177"/>
      <c r="L2170" s="178"/>
      <c r="M2170" s="177"/>
      <c r="N2170" s="182"/>
      <c r="O2170" s="182"/>
      <c r="P2170" s="182"/>
      <c r="Q2170" s="192"/>
    </row>
    <row r="2171" spans="4:17" ht="18" customHeight="1" x14ac:dyDescent="0.25">
      <c r="D2171">
        <f t="shared" si="33"/>
        <v>0</v>
      </c>
      <c r="E2171" s="191"/>
      <c r="F2171" s="191"/>
      <c r="G2171" s="176"/>
      <c r="H2171" s="177"/>
      <c r="I2171" s="176"/>
      <c r="J2171" s="176"/>
      <c r="K2171" s="177"/>
      <c r="L2171" s="178"/>
      <c r="M2171" s="177"/>
      <c r="N2171" s="182"/>
      <c r="O2171" s="182"/>
      <c r="P2171" s="182"/>
      <c r="Q2171" s="192"/>
    </row>
    <row r="2172" spans="4:17" ht="18" customHeight="1" x14ac:dyDescent="0.25">
      <c r="D2172">
        <f t="shared" si="33"/>
        <v>0</v>
      </c>
      <c r="E2172" s="191"/>
      <c r="F2172" s="191"/>
      <c r="G2172" s="176"/>
      <c r="H2172" s="177"/>
      <c r="I2172" s="176"/>
      <c r="J2172" s="176"/>
      <c r="K2172" s="177"/>
      <c r="L2172" s="178"/>
      <c r="M2172" s="177"/>
      <c r="N2172" s="182"/>
      <c r="O2172" s="182"/>
      <c r="P2172" s="182"/>
      <c r="Q2172" s="192"/>
    </row>
    <row r="2173" spans="4:17" ht="18" customHeight="1" x14ac:dyDescent="0.25">
      <c r="D2173">
        <f t="shared" si="33"/>
        <v>0</v>
      </c>
      <c r="E2173" s="191"/>
      <c r="F2173" s="191"/>
      <c r="G2173" s="176"/>
      <c r="H2173" s="177"/>
      <c r="I2173" s="176"/>
      <c r="J2173" s="176"/>
      <c r="K2173" s="177"/>
      <c r="L2173" s="178"/>
      <c r="M2173" s="177"/>
      <c r="N2173" s="182"/>
      <c r="O2173" s="182"/>
      <c r="P2173" s="182"/>
      <c r="Q2173" s="192"/>
    </row>
    <row r="2174" spans="4:17" ht="18" customHeight="1" x14ac:dyDescent="0.25">
      <c r="D2174">
        <f t="shared" si="33"/>
        <v>0</v>
      </c>
      <c r="E2174" s="191"/>
      <c r="F2174" s="191"/>
      <c r="G2174" s="176"/>
      <c r="H2174" s="177"/>
      <c r="I2174" s="176"/>
      <c r="J2174" s="176"/>
      <c r="K2174" s="177"/>
      <c r="L2174" s="178"/>
      <c r="M2174" s="177"/>
      <c r="N2174" s="182"/>
      <c r="O2174" s="182"/>
      <c r="P2174" s="182"/>
      <c r="Q2174" s="192"/>
    </row>
    <row r="2175" spans="4:17" ht="18" customHeight="1" x14ac:dyDescent="0.25">
      <c r="D2175">
        <f t="shared" si="33"/>
        <v>0</v>
      </c>
      <c r="E2175" s="191"/>
      <c r="F2175" s="191"/>
      <c r="G2175" s="176"/>
      <c r="H2175" s="177"/>
      <c r="I2175" s="176"/>
      <c r="J2175" s="176"/>
      <c r="K2175" s="177"/>
      <c r="L2175" s="178"/>
      <c r="M2175" s="177"/>
      <c r="N2175" s="182"/>
      <c r="O2175" s="182"/>
      <c r="P2175" s="182"/>
      <c r="Q2175" s="192"/>
    </row>
    <row r="2176" spans="4:17" ht="18" customHeight="1" x14ac:dyDescent="0.25">
      <c r="D2176">
        <f t="shared" si="33"/>
        <v>0</v>
      </c>
      <c r="E2176" s="191"/>
      <c r="F2176" s="191"/>
      <c r="G2176" s="176"/>
      <c r="H2176" s="177"/>
      <c r="I2176" s="176"/>
      <c r="J2176" s="176"/>
      <c r="K2176" s="177"/>
      <c r="L2176" s="178"/>
      <c r="M2176" s="177"/>
      <c r="N2176" s="182"/>
      <c r="O2176" s="182"/>
      <c r="P2176" s="182"/>
      <c r="Q2176" s="192"/>
    </row>
    <row r="2177" spans="4:17" ht="18" customHeight="1" x14ac:dyDescent="0.25">
      <c r="D2177">
        <f t="shared" si="33"/>
        <v>0</v>
      </c>
      <c r="E2177" s="191"/>
      <c r="F2177" s="191"/>
      <c r="G2177" s="176"/>
      <c r="H2177" s="177"/>
      <c r="I2177" s="176"/>
      <c r="J2177" s="176"/>
      <c r="K2177" s="177"/>
      <c r="L2177" s="178"/>
      <c r="M2177" s="177"/>
      <c r="N2177" s="182"/>
      <c r="O2177" s="182"/>
      <c r="P2177" s="182"/>
      <c r="Q2177" s="192"/>
    </row>
    <row r="2178" spans="4:17" ht="18" customHeight="1" x14ac:dyDescent="0.25">
      <c r="D2178">
        <f t="shared" si="33"/>
        <v>0</v>
      </c>
      <c r="E2178" s="191"/>
      <c r="F2178" s="191"/>
      <c r="G2178" s="176"/>
      <c r="H2178" s="177"/>
      <c r="I2178" s="176"/>
      <c r="J2178" s="176"/>
      <c r="K2178" s="177"/>
      <c r="L2178" s="178"/>
      <c r="M2178" s="177"/>
      <c r="N2178" s="182"/>
      <c r="O2178" s="182"/>
      <c r="P2178" s="182"/>
      <c r="Q2178" s="192"/>
    </row>
    <row r="2179" spans="4:17" ht="18" customHeight="1" x14ac:dyDescent="0.25">
      <c r="D2179">
        <f t="shared" si="33"/>
        <v>0</v>
      </c>
      <c r="E2179" s="191"/>
      <c r="F2179" s="191"/>
      <c r="G2179" s="176"/>
      <c r="H2179" s="177"/>
      <c r="I2179" s="176"/>
      <c r="J2179" s="176"/>
      <c r="K2179" s="177"/>
      <c r="L2179" s="178"/>
      <c r="M2179" s="177"/>
      <c r="N2179" s="182"/>
      <c r="O2179" s="182"/>
      <c r="P2179" s="182"/>
      <c r="Q2179" s="192"/>
    </row>
    <row r="2180" spans="4:17" ht="18" customHeight="1" x14ac:dyDescent="0.25">
      <c r="D2180">
        <f t="shared" si="33"/>
        <v>0</v>
      </c>
      <c r="E2180" s="191"/>
      <c r="F2180" s="191"/>
      <c r="G2180" s="176"/>
      <c r="H2180" s="177"/>
      <c r="I2180" s="176"/>
      <c r="J2180" s="176"/>
      <c r="K2180" s="177"/>
      <c r="L2180" s="178"/>
      <c r="M2180" s="177"/>
      <c r="N2180" s="182"/>
      <c r="O2180" s="182"/>
      <c r="P2180" s="182"/>
      <c r="Q2180" s="192"/>
    </row>
    <row r="2181" spans="4:17" ht="18" customHeight="1" x14ac:dyDescent="0.25">
      <c r="D2181">
        <f t="shared" si="33"/>
        <v>0</v>
      </c>
      <c r="E2181" s="191"/>
      <c r="F2181" s="191"/>
      <c r="G2181" s="176"/>
      <c r="H2181" s="177"/>
      <c r="I2181" s="176"/>
      <c r="J2181" s="176"/>
      <c r="K2181" s="177"/>
      <c r="L2181" s="178"/>
      <c r="M2181" s="177"/>
      <c r="N2181" s="182"/>
      <c r="O2181" s="182"/>
      <c r="P2181" s="182"/>
      <c r="Q2181" s="192"/>
    </row>
    <row r="2182" spans="4:17" ht="18" customHeight="1" x14ac:dyDescent="0.25">
      <c r="D2182">
        <f t="shared" ref="D2182:D2245" si="34">IF(E2182&gt;=1,(IF(LEN(I2182)&gt;=2,(IF(LEN(K2182)&gt;=1,(IF(M2182&gt;=18,1,0)),0)),0)),0)</f>
        <v>0</v>
      </c>
      <c r="E2182" s="191"/>
      <c r="F2182" s="191"/>
      <c r="G2182" s="176"/>
      <c r="H2182" s="177"/>
      <c r="I2182" s="176"/>
      <c r="J2182" s="176"/>
      <c r="K2182" s="177"/>
      <c r="L2182" s="178"/>
      <c r="M2182" s="177"/>
      <c r="N2182" s="182"/>
      <c r="O2182" s="182"/>
      <c r="P2182" s="182"/>
      <c r="Q2182" s="192"/>
    </row>
    <row r="2183" spans="4:17" ht="18" customHeight="1" x14ac:dyDescent="0.25">
      <c r="D2183">
        <f t="shared" si="34"/>
        <v>0</v>
      </c>
      <c r="E2183" s="191"/>
      <c r="F2183" s="191"/>
      <c r="G2183" s="176"/>
      <c r="H2183" s="177"/>
      <c r="I2183" s="176"/>
      <c r="J2183" s="176"/>
      <c r="K2183" s="177"/>
      <c r="L2183" s="178"/>
      <c r="M2183" s="177"/>
      <c r="N2183" s="182"/>
      <c r="O2183" s="182"/>
      <c r="P2183" s="182"/>
      <c r="Q2183" s="192"/>
    </row>
    <row r="2184" spans="4:17" ht="18" customHeight="1" x14ac:dyDescent="0.25">
      <c r="D2184">
        <f t="shared" si="34"/>
        <v>0</v>
      </c>
      <c r="E2184" s="191"/>
      <c r="F2184" s="191"/>
      <c r="G2184" s="176"/>
      <c r="H2184" s="177"/>
      <c r="I2184" s="176"/>
      <c r="J2184" s="176"/>
      <c r="K2184" s="177"/>
      <c r="L2184" s="178"/>
      <c r="M2184" s="177"/>
      <c r="N2184" s="182"/>
      <c r="O2184" s="182"/>
      <c r="P2184" s="182"/>
      <c r="Q2184" s="192"/>
    </row>
    <row r="2185" spans="4:17" ht="18" customHeight="1" x14ac:dyDescent="0.25">
      <c r="D2185">
        <f t="shared" si="34"/>
        <v>0</v>
      </c>
      <c r="E2185" s="191"/>
      <c r="F2185" s="191"/>
      <c r="G2185" s="176"/>
      <c r="H2185" s="177"/>
      <c r="I2185" s="176"/>
      <c r="J2185" s="176"/>
      <c r="K2185" s="177"/>
      <c r="L2185" s="178"/>
      <c r="M2185" s="177"/>
      <c r="N2185" s="182"/>
      <c r="O2185" s="182"/>
      <c r="P2185" s="182"/>
      <c r="Q2185" s="192"/>
    </row>
    <row r="2186" spans="4:17" ht="18" customHeight="1" x14ac:dyDescent="0.25">
      <c r="D2186">
        <f t="shared" si="34"/>
        <v>0</v>
      </c>
      <c r="E2186" s="191"/>
      <c r="F2186" s="191"/>
      <c r="G2186" s="176"/>
      <c r="H2186" s="177"/>
      <c r="I2186" s="176"/>
      <c r="J2186" s="176"/>
      <c r="K2186" s="177"/>
      <c r="L2186" s="178"/>
      <c r="M2186" s="177"/>
      <c r="N2186" s="182"/>
      <c r="O2186" s="182"/>
      <c r="P2186" s="182"/>
      <c r="Q2186" s="192"/>
    </row>
    <row r="2187" spans="4:17" ht="18" customHeight="1" x14ac:dyDescent="0.25">
      <c r="D2187">
        <f t="shared" si="34"/>
        <v>0</v>
      </c>
      <c r="E2187" s="191"/>
      <c r="F2187" s="191"/>
      <c r="G2187" s="176"/>
      <c r="H2187" s="177"/>
      <c r="I2187" s="176"/>
      <c r="J2187" s="176"/>
      <c r="K2187" s="177"/>
      <c r="L2187" s="178"/>
      <c r="M2187" s="177"/>
      <c r="N2187" s="182"/>
      <c r="O2187" s="182"/>
      <c r="P2187" s="182"/>
      <c r="Q2187" s="192"/>
    </row>
    <row r="2188" spans="4:17" ht="18" customHeight="1" x14ac:dyDescent="0.25">
      <c r="D2188">
        <f t="shared" si="34"/>
        <v>0</v>
      </c>
      <c r="E2188" s="191"/>
      <c r="F2188" s="191"/>
      <c r="G2188" s="176"/>
      <c r="H2188" s="177"/>
      <c r="I2188" s="176"/>
      <c r="J2188" s="176"/>
      <c r="K2188" s="177"/>
      <c r="L2188" s="178"/>
      <c r="M2188" s="177"/>
      <c r="N2188" s="182"/>
      <c r="O2188" s="182"/>
      <c r="P2188" s="182"/>
      <c r="Q2188" s="192"/>
    </row>
    <row r="2189" spans="4:17" ht="18" customHeight="1" x14ac:dyDescent="0.25">
      <c r="D2189">
        <f t="shared" si="34"/>
        <v>0</v>
      </c>
      <c r="E2189" s="191"/>
      <c r="F2189" s="191"/>
      <c r="G2189" s="176"/>
      <c r="H2189" s="177"/>
      <c r="I2189" s="176"/>
      <c r="J2189" s="176"/>
      <c r="K2189" s="177"/>
      <c r="L2189" s="178"/>
      <c r="M2189" s="177"/>
      <c r="N2189" s="182"/>
      <c r="O2189" s="182"/>
      <c r="P2189" s="182"/>
      <c r="Q2189" s="192"/>
    </row>
    <row r="2190" spans="4:17" ht="18" customHeight="1" x14ac:dyDescent="0.25">
      <c r="D2190">
        <f t="shared" si="34"/>
        <v>0</v>
      </c>
      <c r="E2190" s="191"/>
      <c r="F2190" s="191"/>
      <c r="G2190" s="176"/>
      <c r="H2190" s="177"/>
      <c r="I2190" s="176"/>
      <c r="J2190" s="176"/>
      <c r="K2190" s="177"/>
      <c r="L2190" s="178"/>
      <c r="M2190" s="177"/>
      <c r="N2190" s="182"/>
      <c r="O2190" s="182"/>
      <c r="P2190" s="182"/>
      <c r="Q2190" s="192"/>
    </row>
    <row r="2191" spans="4:17" ht="18" customHeight="1" x14ac:dyDescent="0.25">
      <c r="D2191">
        <f t="shared" si="34"/>
        <v>0</v>
      </c>
      <c r="E2191" s="191"/>
      <c r="F2191" s="191"/>
      <c r="G2191" s="176"/>
      <c r="H2191" s="177"/>
      <c r="I2191" s="176"/>
      <c r="J2191" s="176"/>
      <c r="K2191" s="177"/>
      <c r="L2191" s="178"/>
      <c r="M2191" s="177"/>
      <c r="N2191" s="182"/>
      <c r="O2191" s="182"/>
      <c r="P2191" s="182"/>
      <c r="Q2191" s="192"/>
    </row>
    <row r="2192" spans="4:17" ht="18" customHeight="1" x14ac:dyDescent="0.25">
      <c r="D2192">
        <f t="shared" si="34"/>
        <v>0</v>
      </c>
      <c r="E2192" s="191"/>
      <c r="F2192" s="191"/>
      <c r="G2192" s="176"/>
      <c r="H2192" s="177"/>
      <c r="I2192" s="176"/>
      <c r="J2192" s="176"/>
      <c r="K2192" s="177"/>
      <c r="L2192" s="178"/>
      <c r="M2192" s="177"/>
      <c r="N2192" s="182"/>
      <c r="O2192" s="182"/>
      <c r="P2192" s="182"/>
      <c r="Q2192" s="192"/>
    </row>
    <row r="2193" spans="4:17" ht="18" customHeight="1" x14ac:dyDescent="0.25">
      <c r="D2193">
        <f t="shared" si="34"/>
        <v>0</v>
      </c>
      <c r="E2193" s="191"/>
      <c r="F2193" s="191"/>
      <c r="G2193" s="176"/>
      <c r="H2193" s="177"/>
      <c r="I2193" s="176"/>
      <c r="J2193" s="176"/>
      <c r="K2193" s="177"/>
      <c r="L2193" s="178"/>
      <c r="M2193" s="177"/>
      <c r="N2193" s="182"/>
      <c r="O2193" s="182"/>
      <c r="P2193" s="182"/>
      <c r="Q2193" s="192"/>
    </row>
    <row r="2194" spans="4:17" ht="18" customHeight="1" x14ac:dyDescent="0.25">
      <c r="D2194">
        <f t="shared" si="34"/>
        <v>0</v>
      </c>
      <c r="E2194" s="191"/>
      <c r="F2194" s="191"/>
      <c r="G2194" s="176"/>
      <c r="H2194" s="177"/>
      <c r="I2194" s="176"/>
      <c r="J2194" s="176"/>
      <c r="K2194" s="177"/>
      <c r="L2194" s="178"/>
      <c r="M2194" s="177"/>
      <c r="N2194" s="182"/>
      <c r="O2194" s="182"/>
      <c r="P2194" s="182"/>
      <c r="Q2194" s="192"/>
    </row>
    <row r="2195" spans="4:17" ht="18" customHeight="1" x14ac:dyDescent="0.25">
      <c r="D2195">
        <f t="shared" si="34"/>
        <v>0</v>
      </c>
      <c r="E2195" s="191"/>
      <c r="F2195" s="191"/>
      <c r="G2195" s="176"/>
      <c r="H2195" s="177"/>
      <c r="I2195" s="176"/>
      <c r="J2195" s="176"/>
      <c r="K2195" s="177"/>
      <c r="L2195" s="178"/>
      <c r="M2195" s="177"/>
      <c r="N2195" s="182"/>
      <c r="O2195" s="182"/>
      <c r="P2195" s="182"/>
      <c r="Q2195" s="192"/>
    </row>
    <row r="2196" spans="4:17" ht="18" customHeight="1" x14ac:dyDescent="0.25">
      <c r="D2196">
        <f t="shared" si="34"/>
        <v>0</v>
      </c>
      <c r="E2196" s="191"/>
      <c r="F2196" s="191"/>
      <c r="G2196" s="176"/>
      <c r="H2196" s="177"/>
      <c r="I2196" s="176"/>
      <c r="J2196" s="176"/>
      <c r="K2196" s="177"/>
      <c r="L2196" s="178"/>
      <c r="M2196" s="177"/>
      <c r="N2196" s="182"/>
      <c r="O2196" s="182"/>
      <c r="P2196" s="182"/>
      <c r="Q2196" s="192"/>
    </row>
    <row r="2197" spans="4:17" ht="18" customHeight="1" x14ac:dyDescent="0.25">
      <c r="D2197">
        <f t="shared" si="34"/>
        <v>0</v>
      </c>
      <c r="E2197" s="191"/>
      <c r="F2197" s="191"/>
      <c r="G2197" s="176"/>
      <c r="H2197" s="177"/>
      <c r="I2197" s="176"/>
      <c r="J2197" s="176"/>
      <c r="K2197" s="177"/>
      <c r="L2197" s="178"/>
      <c r="M2197" s="177"/>
      <c r="N2197" s="182"/>
      <c r="O2197" s="182"/>
      <c r="P2197" s="182"/>
      <c r="Q2197" s="192"/>
    </row>
    <row r="2198" spans="4:17" ht="18" customHeight="1" x14ac:dyDescent="0.25">
      <c r="D2198">
        <f t="shared" si="34"/>
        <v>0</v>
      </c>
      <c r="E2198" s="191"/>
      <c r="F2198" s="191"/>
      <c r="G2198" s="176"/>
      <c r="H2198" s="177"/>
      <c r="I2198" s="176"/>
      <c r="J2198" s="176"/>
      <c r="K2198" s="177"/>
      <c r="L2198" s="178"/>
      <c r="M2198" s="177"/>
      <c r="N2198" s="182"/>
      <c r="O2198" s="182"/>
      <c r="P2198" s="182"/>
      <c r="Q2198" s="192"/>
    </row>
    <row r="2199" spans="4:17" ht="18" customHeight="1" x14ac:dyDescent="0.25">
      <c r="D2199">
        <f t="shared" si="34"/>
        <v>0</v>
      </c>
      <c r="E2199" s="191"/>
      <c r="F2199" s="191"/>
      <c r="G2199" s="176"/>
      <c r="H2199" s="177"/>
      <c r="I2199" s="176"/>
      <c r="J2199" s="176"/>
      <c r="K2199" s="177"/>
      <c r="L2199" s="178"/>
      <c r="M2199" s="177"/>
      <c r="N2199" s="182"/>
      <c r="O2199" s="182"/>
      <c r="P2199" s="182"/>
      <c r="Q2199" s="192"/>
    </row>
    <row r="2200" spans="4:17" ht="18" customHeight="1" x14ac:dyDescent="0.25">
      <c r="D2200">
        <f t="shared" si="34"/>
        <v>0</v>
      </c>
      <c r="E2200" s="191"/>
      <c r="F2200" s="191"/>
      <c r="G2200" s="176"/>
      <c r="H2200" s="177"/>
      <c r="I2200" s="176"/>
      <c r="J2200" s="176"/>
      <c r="K2200" s="177"/>
      <c r="L2200" s="178"/>
      <c r="M2200" s="177"/>
      <c r="N2200" s="182"/>
      <c r="O2200" s="182"/>
      <c r="P2200" s="182"/>
      <c r="Q2200" s="192"/>
    </row>
    <row r="2201" spans="4:17" ht="18" customHeight="1" x14ac:dyDescent="0.25">
      <c r="D2201">
        <f t="shared" si="34"/>
        <v>0</v>
      </c>
      <c r="E2201" s="191"/>
      <c r="F2201" s="191"/>
      <c r="G2201" s="176"/>
      <c r="H2201" s="177"/>
      <c r="I2201" s="176"/>
      <c r="J2201" s="176"/>
      <c r="K2201" s="177"/>
      <c r="L2201" s="178"/>
      <c r="M2201" s="177"/>
      <c r="N2201" s="182"/>
      <c r="O2201" s="182"/>
      <c r="P2201" s="182"/>
      <c r="Q2201" s="192"/>
    </row>
    <row r="2202" spans="4:17" ht="18" customHeight="1" x14ac:dyDescent="0.25">
      <c r="D2202">
        <f t="shared" si="34"/>
        <v>0</v>
      </c>
      <c r="E2202" s="191"/>
      <c r="F2202" s="191"/>
      <c r="G2202" s="176"/>
      <c r="H2202" s="177"/>
      <c r="I2202" s="176"/>
      <c r="J2202" s="176"/>
      <c r="K2202" s="177"/>
      <c r="L2202" s="178"/>
      <c r="M2202" s="177"/>
      <c r="N2202" s="182"/>
      <c r="O2202" s="182"/>
      <c r="P2202" s="182"/>
      <c r="Q2202" s="192"/>
    </row>
    <row r="2203" spans="4:17" ht="18" customHeight="1" x14ac:dyDescent="0.25">
      <c r="D2203">
        <f t="shared" si="34"/>
        <v>0</v>
      </c>
      <c r="E2203" s="191"/>
      <c r="F2203" s="191"/>
      <c r="G2203" s="176"/>
      <c r="H2203" s="177"/>
      <c r="I2203" s="176"/>
      <c r="J2203" s="176"/>
      <c r="K2203" s="177"/>
      <c r="L2203" s="178"/>
      <c r="M2203" s="177"/>
      <c r="N2203" s="182"/>
      <c r="O2203" s="182"/>
      <c r="P2203" s="182"/>
      <c r="Q2203" s="192"/>
    </row>
    <row r="2204" spans="4:17" ht="18" customHeight="1" x14ac:dyDescent="0.25">
      <c r="D2204">
        <f t="shared" si="34"/>
        <v>0</v>
      </c>
      <c r="E2204" s="191"/>
      <c r="F2204" s="191"/>
      <c r="G2204" s="176"/>
      <c r="H2204" s="177"/>
      <c r="I2204" s="176"/>
      <c r="J2204" s="176"/>
      <c r="K2204" s="177"/>
      <c r="L2204" s="178"/>
      <c r="M2204" s="177"/>
      <c r="N2204" s="182"/>
      <c r="O2204" s="182"/>
      <c r="P2204" s="182"/>
      <c r="Q2204" s="192"/>
    </row>
    <row r="2205" spans="4:17" ht="18" customHeight="1" x14ac:dyDescent="0.25">
      <c r="D2205">
        <f t="shared" si="34"/>
        <v>0</v>
      </c>
      <c r="E2205" s="191"/>
      <c r="F2205" s="191"/>
      <c r="G2205" s="176"/>
      <c r="H2205" s="177"/>
      <c r="I2205" s="176"/>
      <c r="J2205" s="176"/>
      <c r="K2205" s="177"/>
      <c r="L2205" s="178"/>
      <c r="M2205" s="177"/>
      <c r="N2205" s="182"/>
      <c r="O2205" s="182"/>
      <c r="P2205" s="182"/>
      <c r="Q2205" s="192"/>
    </row>
    <row r="2206" spans="4:17" ht="18" customHeight="1" x14ac:dyDescent="0.25">
      <c r="D2206">
        <f t="shared" si="34"/>
        <v>0</v>
      </c>
      <c r="E2206" s="191"/>
      <c r="F2206" s="191"/>
      <c r="G2206" s="176"/>
      <c r="H2206" s="177"/>
      <c r="I2206" s="176"/>
      <c r="J2206" s="176"/>
      <c r="K2206" s="177"/>
      <c r="L2206" s="178"/>
      <c r="M2206" s="177"/>
      <c r="N2206" s="182"/>
      <c r="O2206" s="182"/>
      <c r="P2206" s="182"/>
      <c r="Q2206" s="192"/>
    </row>
    <row r="2207" spans="4:17" ht="18" customHeight="1" x14ac:dyDescent="0.25">
      <c r="D2207">
        <f t="shared" si="34"/>
        <v>0</v>
      </c>
      <c r="E2207" s="191"/>
      <c r="F2207" s="191"/>
      <c r="G2207" s="176"/>
      <c r="H2207" s="177"/>
      <c r="I2207" s="176"/>
      <c r="J2207" s="176"/>
      <c r="K2207" s="177"/>
      <c r="L2207" s="178"/>
      <c r="M2207" s="177"/>
      <c r="N2207" s="182"/>
      <c r="O2207" s="182"/>
      <c r="P2207" s="182"/>
      <c r="Q2207" s="192"/>
    </row>
    <row r="2208" spans="4:17" ht="18" customHeight="1" x14ac:dyDescent="0.25">
      <c r="D2208">
        <f t="shared" si="34"/>
        <v>0</v>
      </c>
      <c r="E2208" s="191"/>
      <c r="F2208" s="191"/>
      <c r="G2208" s="176"/>
      <c r="H2208" s="177"/>
      <c r="I2208" s="176"/>
      <c r="J2208" s="176"/>
      <c r="K2208" s="177"/>
      <c r="L2208" s="178"/>
      <c r="M2208" s="177"/>
      <c r="N2208" s="182"/>
      <c r="O2208" s="182"/>
      <c r="P2208" s="182"/>
      <c r="Q2208" s="192"/>
    </row>
    <row r="2209" spans="4:17" ht="18" customHeight="1" x14ac:dyDescent="0.25">
      <c r="D2209">
        <f t="shared" si="34"/>
        <v>0</v>
      </c>
      <c r="E2209" s="191"/>
      <c r="F2209" s="191"/>
      <c r="G2209" s="176"/>
      <c r="H2209" s="177"/>
      <c r="I2209" s="176"/>
      <c r="J2209" s="176"/>
      <c r="K2209" s="177"/>
      <c r="L2209" s="178"/>
      <c r="M2209" s="177"/>
      <c r="N2209" s="182"/>
      <c r="O2209" s="182"/>
      <c r="P2209" s="182"/>
      <c r="Q2209" s="192"/>
    </row>
    <row r="2210" spans="4:17" ht="18" customHeight="1" x14ac:dyDescent="0.25">
      <c r="D2210">
        <f t="shared" si="34"/>
        <v>0</v>
      </c>
      <c r="E2210" s="191"/>
      <c r="F2210" s="191"/>
      <c r="G2210" s="176"/>
      <c r="H2210" s="177"/>
      <c r="I2210" s="176"/>
      <c r="J2210" s="176"/>
      <c r="K2210" s="177"/>
      <c r="L2210" s="178"/>
      <c r="M2210" s="177"/>
      <c r="N2210" s="182"/>
      <c r="O2210" s="182"/>
      <c r="P2210" s="182"/>
      <c r="Q2210" s="192"/>
    </row>
    <row r="2211" spans="4:17" ht="18" customHeight="1" x14ac:dyDescent="0.25">
      <c r="D2211">
        <f t="shared" si="34"/>
        <v>0</v>
      </c>
      <c r="E2211" s="191"/>
      <c r="F2211" s="191"/>
      <c r="G2211" s="176"/>
      <c r="H2211" s="177"/>
      <c r="I2211" s="176"/>
      <c r="J2211" s="176"/>
      <c r="K2211" s="177"/>
      <c r="L2211" s="178"/>
      <c r="M2211" s="177"/>
      <c r="N2211" s="182"/>
      <c r="O2211" s="182"/>
      <c r="P2211" s="182"/>
      <c r="Q2211" s="192"/>
    </row>
    <row r="2212" spans="4:17" ht="18" customHeight="1" x14ac:dyDescent="0.25">
      <c r="D2212">
        <f t="shared" si="34"/>
        <v>0</v>
      </c>
      <c r="E2212" s="191"/>
      <c r="F2212" s="191"/>
      <c r="G2212" s="176"/>
      <c r="H2212" s="177"/>
      <c r="I2212" s="176"/>
      <c r="J2212" s="176"/>
      <c r="K2212" s="177"/>
      <c r="L2212" s="178"/>
      <c r="M2212" s="177"/>
      <c r="N2212" s="182"/>
      <c r="O2212" s="182"/>
      <c r="P2212" s="182"/>
      <c r="Q2212" s="192"/>
    </row>
    <row r="2213" spans="4:17" ht="18" customHeight="1" x14ac:dyDescent="0.25">
      <c r="D2213">
        <f t="shared" si="34"/>
        <v>0</v>
      </c>
      <c r="E2213" s="191"/>
      <c r="F2213" s="191"/>
      <c r="G2213" s="176"/>
      <c r="H2213" s="177"/>
      <c r="I2213" s="176"/>
      <c r="J2213" s="176"/>
      <c r="K2213" s="177"/>
      <c r="L2213" s="178"/>
      <c r="M2213" s="177"/>
      <c r="N2213" s="182"/>
      <c r="O2213" s="182"/>
      <c r="P2213" s="182"/>
      <c r="Q2213" s="192"/>
    </row>
    <row r="2214" spans="4:17" ht="18" customHeight="1" x14ac:dyDescent="0.25">
      <c r="D2214">
        <f t="shared" si="34"/>
        <v>0</v>
      </c>
      <c r="E2214" s="191"/>
      <c r="F2214" s="191"/>
      <c r="G2214" s="176"/>
      <c r="H2214" s="177"/>
      <c r="I2214" s="176"/>
      <c r="J2214" s="176"/>
      <c r="K2214" s="177"/>
      <c r="L2214" s="178"/>
      <c r="M2214" s="177"/>
      <c r="N2214" s="182"/>
      <c r="O2214" s="182"/>
      <c r="P2214" s="182"/>
      <c r="Q2214" s="192"/>
    </row>
    <row r="2215" spans="4:17" ht="18" customHeight="1" x14ac:dyDescent="0.25">
      <c r="D2215">
        <f t="shared" si="34"/>
        <v>0</v>
      </c>
      <c r="E2215" s="191"/>
      <c r="F2215" s="191"/>
      <c r="G2215" s="176"/>
      <c r="H2215" s="177"/>
      <c r="I2215" s="176"/>
      <c r="J2215" s="176"/>
      <c r="K2215" s="177"/>
      <c r="L2215" s="178"/>
      <c r="M2215" s="177"/>
      <c r="N2215" s="182"/>
      <c r="O2215" s="182"/>
      <c r="P2215" s="182"/>
      <c r="Q2215" s="192"/>
    </row>
    <row r="2216" spans="4:17" ht="18" customHeight="1" x14ac:dyDescent="0.25">
      <c r="D2216">
        <f t="shared" si="34"/>
        <v>0</v>
      </c>
      <c r="E2216" s="191"/>
      <c r="F2216" s="191"/>
      <c r="G2216" s="176"/>
      <c r="H2216" s="177"/>
      <c r="I2216" s="176"/>
      <c r="J2216" s="176"/>
      <c r="K2216" s="177"/>
      <c r="L2216" s="178"/>
      <c r="M2216" s="177"/>
      <c r="N2216" s="182"/>
      <c r="O2216" s="182"/>
      <c r="P2216" s="182"/>
      <c r="Q2216" s="192"/>
    </row>
    <row r="2217" spans="4:17" ht="18" customHeight="1" x14ac:dyDescent="0.25">
      <c r="D2217">
        <f t="shared" si="34"/>
        <v>0</v>
      </c>
      <c r="E2217" s="191"/>
      <c r="F2217" s="191"/>
      <c r="G2217" s="176"/>
      <c r="H2217" s="177"/>
      <c r="I2217" s="176"/>
      <c r="J2217" s="176"/>
      <c r="K2217" s="177"/>
      <c r="L2217" s="178"/>
      <c r="M2217" s="177"/>
      <c r="N2217" s="182"/>
      <c r="O2217" s="182"/>
      <c r="P2217" s="182"/>
      <c r="Q2217" s="192"/>
    </row>
    <row r="2218" spans="4:17" ht="18" customHeight="1" x14ac:dyDescent="0.25">
      <c r="D2218">
        <f t="shared" si="34"/>
        <v>0</v>
      </c>
      <c r="E2218" s="191"/>
      <c r="F2218" s="191"/>
      <c r="G2218" s="176"/>
      <c r="H2218" s="177"/>
      <c r="I2218" s="176"/>
      <c r="J2218" s="176"/>
      <c r="K2218" s="177"/>
      <c r="L2218" s="178"/>
      <c r="M2218" s="177"/>
      <c r="N2218" s="182"/>
      <c r="O2218" s="182"/>
      <c r="P2218" s="182"/>
      <c r="Q2218" s="192"/>
    </row>
    <row r="2219" spans="4:17" ht="18" customHeight="1" x14ac:dyDescent="0.25">
      <c r="D2219">
        <f t="shared" si="34"/>
        <v>0</v>
      </c>
      <c r="E2219" s="191"/>
      <c r="F2219" s="191"/>
      <c r="G2219" s="176"/>
      <c r="H2219" s="177"/>
      <c r="I2219" s="176"/>
      <c r="J2219" s="176"/>
      <c r="K2219" s="177"/>
      <c r="L2219" s="178"/>
      <c r="M2219" s="177"/>
      <c r="N2219" s="182"/>
      <c r="O2219" s="182"/>
      <c r="P2219" s="182"/>
      <c r="Q2219" s="192"/>
    </row>
    <row r="2220" spans="4:17" ht="18" customHeight="1" x14ac:dyDescent="0.25">
      <c r="D2220">
        <f t="shared" si="34"/>
        <v>0</v>
      </c>
      <c r="E2220" s="191"/>
      <c r="F2220" s="191"/>
      <c r="G2220" s="176"/>
      <c r="H2220" s="177"/>
      <c r="I2220" s="176"/>
      <c r="J2220" s="176"/>
      <c r="K2220" s="177"/>
      <c r="L2220" s="178"/>
      <c r="M2220" s="177"/>
      <c r="N2220" s="182"/>
      <c r="O2220" s="182"/>
      <c r="P2220" s="182"/>
      <c r="Q2220" s="192"/>
    </row>
    <row r="2221" spans="4:17" ht="18" customHeight="1" x14ac:dyDescent="0.25">
      <c r="D2221">
        <f t="shared" si="34"/>
        <v>0</v>
      </c>
      <c r="E2221" s="191"/>
      <c r="F2221" s="191"/>
      <c r="G2221" s="176"/>
      <c r="H2221" s="177"/>
      <c r="I2221" s="176"/>
      <c r="J2221" s="176"/>
      <c r="K2221" s="177"/>
      <c r="L2221" s="178"/>
      <c r="M2221" s="177"/>
      <c r="N2221" s="182"/>
      <c r="O2221" s="182"/>
      <c r="P2221" s="182"/>
      <c r="Q2221" s="192"/>
    </row>
    <row r="2222" spans="4:17" ht="18" customHeight="1" x14ac:dyDescent="0.25">
      <c r="D2222">
        <f t="shared" si="34"/>
        <v>0</v>
      </c>
      <c r="E2222" s="191"/>
      <c r="F2222" s="191"/>
      <c r="G2222" s="176"/>
      <c r="H2222" s="177"/>
      <c r="I2222" s="176"/>
      <c r="J2222" s="176"/>
      <c r="K2222" s="177"/>
      <c r="L2222" s="178"/>
      <c r="M2222" s="177"/>
      <c r="N2222" s="182"/>
      <c r="O2222" s="182"/>
      <c r="P2222" s="182"/>
      <c r="Q2222" s="192"/>
    </row>
    <row r="2223" spans="4:17" ht="18" customHeight="1" x14ac:dyDescent="0.25">
      <c r="D2223">
        <f t="shared" si="34"/>
        <v>0</v>
      </c>
      <c r="E2223" s="191"/>
      <c r="F2223" s="191"/>
      <c r="G2223" s="176"/>
      <c r="H2223" s="177"/>
      <c r="I2223" s="176"/>
      <c r="J2223" s="176"/>
      <c r="K2223" s="177"/>
      <c r="L2223" s="178"/>
      <c r="M2223" s="177"/>
      <c r="N2223" s="182"/>
      <c r="O2223" s="182"/>
      <c r="P2223" s="182"/>
      <c r="Q2223" s="192"/>
    </row>
    <row r="2224" spans="4:17" ht="18" customHeight="1" x14ac:dyDescent="0.25">
      <c r="D2224">
        <f t="shared" si="34"/>
        <v>0</v>
      </c>
      <c r="E2224" s="191"/>
      <c r="F2224" s="191"/>
      <c r="G2224" s="176"/>
      <c r="H2224" s="177"/>
      <c r="I2224" s="176"/>
      <c r="J2224" s="176"/>
      <c r="K2224" s="177"/>
      <c r="L2224" s="178"/>
      <c r="M2224" s="177"/>
      <c r="N2224" s="182"/>
      <c r="O2224" s="182"/>
      <c r="P2224" s="182"/>
      <c r="Q2224" s="192"/>
    </row>
    <row r="2225" spans="4:17" ht="18" customHeight="1" x14ac:dyDescent="0.25">
      <c r="D2225">
        <f t="shared" si="34"/>
        <v>0</v>
      </c>
      <c r="E2225" s="191"/>
      <c r="F2225" s="191"/>
      <c r="G2225" s="176"/>
      <c r="H2225" s="177"/>
      <c r="I2225" s="176"/>
      <c r="J2225" s="176"/>
      <c r="K2225" s="177"/>
      <c r="L2225" s="178"/>
      <c r="M2225" s="177"/>
      <c r="N2225" s="182"/>
      <c r="O2225" s="182"/>
      <c r="P2225" s="182"/>
      <c r="Q2225" s="192"/>
    </row>
    <row r="2226" spans="4:17" ht="18" customHeight="1" x14ac:dyDescent="0.25">
      <c r="D2226">
        <f t="shared" si="34"/>
        <v>0</v>
      </c>
      <c r="E2226" s="191"/>
      <c r="F2226" s="191"/>
      <c r="G2226" s="176"/>
      <c r="H2226" s="177"/>
      <c r="I2226" s="176"/>
      <c r="J2226" s="176"/>
      <c r="K2226" s="177"/>
      <c r="L2226" s="178"/>
      <c r="M2226" s="177"/>
      <c r="N2226" s="182"/>
      <c r="O2226" s="182"/>
      <c r="P2226" s="182"/>
      <c r="Q2226" s="192"/>
    </row>
    <row r="2227" spans="4:17" ht="18" customHeight="1" x14ac:dyDescent="0.25">
      <c r="D2227">
        <f t="shared" si="34"/>
        <v>0</v>
      </c>
      <c r="E2227" s="191"/>
      <c r="F2227" s="191"/>
      <c r="G2227" s="176"/>
      <c r="H2227" s="177"/>
      <c r="I2227" s="176"/>
      <c r="J2227" s="176"/>
      <c r="K2227" s="177"/>
      <c r="L2227" s="178"/>
      <c r="M2227" s="177"/>
      <c r="N2227" s="182"/>
      <c r="O2227" s="182"/>
      <c r="P2227" s="182"/>
      <c r="Q2227" s="192"/>
    </row>
    <row r="2228" spans="4:17" ht="18" customHeight="1" x14ac:dyDescent="0.25">
      <c r="D2228">
        <f t="shared" si="34"/>
        <v>0</v>
      </c>
      <c r="E2228" s="191"/>
      <c r="F2228" s="191"/>
      <c r="G2228" s="176"/>
      <c r="H2228" s="177"/>
      <c r="I2228" s="176"/>
      <c r="J2228" s="176"/>
      <c r="K2228" s="177"/>
      <c r="L2228" s="178"/>
      <c r="M2228" s="177"/>
      <c r="N2228" s="182"/>
      <c r="O2228" s="182"/>
      <c r="P2228" s="182"/>
      <c r="Q2228" s="192"/>
    </row>
    <row r="2229" spans="4:17" ht="18" customHeight="1" x14ac:dyDescent="0.25">
      <c r="D2229">
        <f t="shared" si="34"/>
        <v>0</v>
      </c>
      <c r="E2229" s="191"/>
      <c r="F2229" s="191"/>
      <c r="G2229" s="176"/>
      <c r="H2229" s="177"/>
      <c r="I2229" s="176"/>
      <c r="J2229" s="176"/>
      <c r="K2229" s="177"/>
      <c r="L2229" s="178"/>
      <c r="M2229" s="177"/>
      <c r="N2229" s="182"/>
      <c r="O2229" s="182"/>
      <c r="P2229" s="182"/>
      <c r="Q2229" s="192"/>
    </row>
    <row r="2230" spans="4:17" ht="18" customHeight="1" x14ac:dyDescent="0.25">
      <c r="D2230">
        <f t="shared" si="34"/>
        <v>0</v>
      </c>
      <c r="E2230" s="191"/>
      <c r="F2230" s="191"/>
      <c r="G2230" s="176"/>
      <c r="H2230" s="177"/>
      <c r="I2230" s="176"/>
      <c r="J2230" s="176"/>
      <c r="K2230" s="177"/>
      <c r="L2230" s="178"/>
      <c r="M2230" s="177"/>
      <c r="N2230" s="182"/>
      <c r="O2230" s="182"/>
      <c r="P2230" s="182"/>
      <c r="Q2230" s="192"/>
    </row>
    <row r="2231" spans="4:17" ht="18" customHeight="1" x14ac:dyDescent="0.25">
      <c r="D2231">
        <f t="shared" si="34"/>
        <v>0</v>
      </c>
      <c r="E2231" s="191"/>
      <c r="F2231" s="191"/>
      <c r="G2231" s="176"/>
      <c r="H2231" s="177"/>
      <c r="I2231" s="176"/>
      <c r="J2231" s="176"/>
      <c r="K2231" s="177"/>
      <c r="L2231" s="178"/>
      <c r="M2231" s="177"/>
      <c r="N2231" s="182"/>
      <c r="O2231" s="182"/>
      <c r="P2231" s="182"/>
      <c r="Q2231" s="192"/>
    </row>
    <row r="2232" spans="4:17" ht="18" customHeight="1" x14ac:dyDescent="0.25">
      <c r="D2232">
        <f t="shared" si="34"/>
        <v>0</v>
      </c>
      <c r="E2232" s="191"/>
      <c r="F2232" s="191"/>
      <c r="G2232" s="176"/>
      <c r="H2232" s="177"/>
      <c r="I2232" s="176"/>
      <c r="J2232" s="176"/>
      <c r="K2232" s="177"/>
      <c r="L2232" s="178"/>
      <c r="M2232" s="177"/>
      <c r="N2232" s="182"/>
      <c r="O2232" s="182"/>
      <c r="P2232" s="182"/>
      <c r="Q2232" s="192"/>
    </row>
    <row r="2233" spans="4:17" ht="18" customHeight="1" x14ac:dyDescent="0.25">
      <c r="D2233">
        <f t="shared" si="34"/>
        <v>0</v>
      </c>
      <c r="E2233" s="191"/>
      <c r="F2233" s="191"/>
      <c r="G2233" s="176"/>
      <c r="H2233" s="177"/>
      <c r="I2233" s="176"/>
      <c r="J2233" s="176"/>
      <c r="K2233" s="177"/>
      <c r="L2233" s="178"/>
      <c r="M2233" s="177"/>
      <c r="N2233" s="182"/>
      <c r="O2233" s="182"/>
      <c r="P2233" s="182"/>
      <c r="Q2233" s="192"/>
    </row>
    <row r="2234" spans="4:17" ht="18" customHeight="1" x14ac:dyDescent="0.25">
      <c r="D2234">
        <f t="shared" si="34"/>
        <v>0</v>
      </c>
      <c r="E2234" s="191"/>
      <c r="F2234" s="191"/>
      <c r="G2234" s="176"/>
      <c r="H2234" s="177"/>
      <c r="I2234" s="176"/>
      <c r="J2234" s="176"/>
      <c r="K2234" s="177"/>
      <c r="L2234" s="178"/>
      <c r="M2234" s="177"/>
      <c r="N2234" s="182"/>
      <c r="O2234" s="182"/>
      <c r="P2234" s="182"/>
      <c r="Q2234" s="192"/>
    </row>
    <row r="2235" spans="4:17" ht="18" customHeight="1" x14ac:dyDescent="0.25">
      <c r="D2235">
        <f t="shared" si="34"/>
        <v>0</v>
      </c>
      <c r="E2235" s="191"/>
      <c r="F2235" s="191"/>
      <c r="G2235" s="176"/>
      <c r="H2235" s="177"/>
      <c r="I2235" s="176"/>
      <c r="J2235" s="176"/>
      <c r="K2235" s="177"/>
      <c r="L2235" s="178"/>
      <c r="M2235" s="177"/>
      <c r="N2235" s="182"/>
      <c r="O2235" s="182"/>
      <c r="P2235" s="182"/>
      <c r="Q2235" s="192"/>
    </row>
    <row r="2236" spans="4:17" ht="18" customHeight="1" x14ac:dyDescent="0.25">
      <c r="D2236">
        <f t="shared" si="34"/>
        <v>0</v>
      </c>
      <c r="E2236" s="191"/>
      <c r="F2236" s="191"/>
      <c r="G2236" s="176"/>
      <c r="H2236" s="177"/>
      <c r="I2236" s="176"/>
      <c r="J2236" s="176"/>
      <c r="K2236" s="177"/>
      <c r="L2236" s="178"/>
      <c r="M2236" s="177"/>
      <c r="N2236" s="182"/>
      <c r="O2236" s="182"/>
      <c r="P2236" s="182"/>
      <c r="Q2236" s="192"/>
    </row>
    <row r="2237" spans="4:17" ht="18" customHeight="1" x14ac:dyDescent="0.25">
      <c r="D2237">
        <f t="shared" si="34"/>
        <v>0</v>
      </c>
      <c r="E2237" s="191"/>
      <c r="F2237" s="191"/>
      <c r="G2237" s="176"/>
      <c r="H2237" s="177"/>
      <c r="I2237" s="176"/>
      <c r="J2237" s="176"/>
      <c r="K2237" s="177"/>
      <c r="L2237" s="178"/>
      <c r="M2237" s="177"/>
      <c r="N2237" s="182"/>
      <c r="O2237" s="182"/>
      <c r="P2237" s="182"/>
      <c r="Q2237" s="192"/>
    </row>
    <row r="2238" spans="4:17" ht="18" customHeight="1" x14ac:dyDescent="0.25">
      <c r="D2238">
        <f t="shared" si="34"/>
        <v>0</v>
      </c>
      <c r="E2238" s="191"/>
      <c r="F2238" s="191"/>
      <c r="G2238" s="176"/>
      <c r="H2238" s="177"/>
      <c r="I2238" s="176"/>
      <c r="J2238" s="176"/>
      <c r="K2238" s="177"/>
      <c r="L2238" s="178"/>
      <c r="M2238" s="177"/>
      <c r="N2238" s="182"/>
      <c r="O2238" s="182"/>
      <c r="P2238" s="182"/>
      <c r="Q2238" s="192"/>
    </row>
    <row r="2239" spans="4:17" ht="18" customHeight="1" x14ac:dyDescent="0.25">
      <c r="D2239">
        <f t="shared" si="34"/>
        <v>0</v>
      </c>
      <c r="E2239" s="191"/>
      <c r="F2239" s="191"/>
      <c r="G2239" s="176"/>
      <c r="H2239" s="177"/>
      <c r="I2239" s="176"/>
      <c r="J2239" s="176"/>
      <c r="K2239" s="177"/>
      <c r="L2239" s="178"/>
      <c r="M2239" s="177"/>
      <c r="N2239" s="182"/>
      <c r="O2239" s="182"/>
      <c r="P2239" s="182"/>
      <c r="Q2239" s="192"/>
    </row>
    <row r="2240" spans="4:17" ht="18" customHeight="1" x14ac:dyDescent="0.25">
      <c r="D2240">
        <f t="shared" si="34"/>
        <v>0</v>
      </c>
      <c r="E2240" s="191"/>
      <c r="F2240" s="191"/>
      <c r="G2240" s="176"/>
      <c r="H2240" s="177"/>
      <c r="I2240" s="176"/>
      <c r="J2240" s="176"/>
      <c r="K2240" s="177"/>
      <c r="L2240" s="178"/>
      <c r="M2240" s="177"/>
      <c r="N2240" s="182"/>
      <c r="O2240" s="182"/>
      <c r="P2240" s="182"/>
      <c r="Q2240" s="192"/>
    </row>
    <row r="2241" spans="4:17" ht="18" customHeight="1" x14ac:dyDescent="0.25">
      <c r="D2241">
        <f t="shared" si="34"/>
        <v>0</v>
      </c>
      <c r="E2241" s="191"/>
      <c r="F2241" s="191"/>
      <c r="G2241" s="176"/>
      <c r="H2241" s="177"/>
      <c r="I2241" s="176"/>
      <c r="J2241" s="176"/>
      <c r="K2241" s="177"/>
      <c r="L2241" s="178"/>
      <c r="M2241" s="177"/>
      <c r="N2241" s="182"/>
      <c r="O2241" s="182"/>
      <c r="P2241" s="182"/>
      <c r="Q2241" s="192"/>
    </row>
    <row r="2242" spans="4:17" ht="18" customHeight="1" x14ac:dyDescent="0.25">
      <c r="D2242">
        <f t="shared" si="34"/>
        <v>0</v>
      </c>
      <c r="E2242" s="191"/>
      <c r="F2242" s="191"/>
      <c r="G2242" s="176"/>
      <c r="H2242" s="177"/>
      <c r="I2242" s="176"/>
      <c r="J2242" s="176"/>
      <c r="K2242" s="177"/>
      <c r="L2242" s="178"/>
      <c r="M2242" s="177"/>
      <c r="N2242" s="182"/>
      <c r="O2242" s="182"/>
      <c r="P2242" s="182"/>
      <c r="Q2242" s="192"/>
    </row>
    <row r="2243" spans="4:17" ht="18" customHeight="1" x14ac:dyDescent="0.25">
      <c r="D2243">
        <f t="shared" si="34"/>
        <v>0</v>
      </c>
      <c r="E2243" s="191"/>
      <c r="F2243" s="191"/>
      <c r="G2243" s="176"/>
      <c r="H2243" s="177"/>
      <c r="I2243" s="176"/>
      <c r="J2243" s="176"/>
      <c r="K2243" s="177"/>
      <c r="L2243" s="178"/>
      <c r="M2243" s="177"/>
      <c r="N2243" s="182"/>
      <c r="O2243" s="182"/>
      <c r="P2243" s="182"/>
      <c r="Q2243" s="192"/>
    </row>
    <row r="2244" spans="4:17" ht="18" customHeight="1" x14ac:dyDescent="0.25">
      <c r="D2244">
        <f t="shared" si="34"/>
        <v>0</v>
      </c>
      <c r="E2244" s="191"/>
      <c r="F2244" s="191"/>
      <c r="G2244" s="176"/>
      <c r="H2244" s="177"/>
      <c r="I2244" s="176"/>
      <c r="J2244" s="176"/>
      <c r="K2244" s="177"/>
      <c r="L2244" s="178"/>
      <c r="M2244" s="177"/>
      <c r="N2244" s="182"/>
      <c r="O2244" s="182"/>
      <c r="P2244" s="182"/>
      <c r="Q2244" s="192"/>
    </row>
    <row r="2245" spans="4:17" ht="18" customHeight="1" x14ac:dyDescent="0.25">
      <c r="D2245">
        <f t="shared" si="34"/>
        <v>0</v>
      </c>
      <c r="E2245" s="191"/>
      <c r="F2245" s="191"/>
      <c r="G2245" s="176"/>
      <c r="H2245" s="177"/>
      <c r="I2245" s="176"/>
      <c r="J2245" s="176"/>
      <c r="K2245" s="177"/>
      <c r="L2245" s="178"/>
      <c r="M2245" s="177"/>
      <c r="N2245" s="182"/>
      <c r="O2245" s="182"/>
      <c r="P2245" s="182"/>
      <c r="Q2245" s="192"/>
    </row>
    <row r="2246" spans="4:17" ht="18" customHeight="1" x14ac:dyDescent="0.25">
      <c r="D2246">
        <f t="shared" ref="D2246:D2309" si="35">IF(E2246&gt;=1,(IF(LEN(I2246)&gt;=2,(IF(LEN(K2246)&gt;=1,(IF(M2246&gt;=18,1,0)),0)),0)),0)</f>
        <v>0</v>
      </c>
      <c r="E2246" s="191"/>
      <c r="F2246" s="191"/>
      <c r="G2246" s="176"/>
      <c r="H2246" s="177"/>
      <c r="I2246" s="176"/>
      <c r="J2246" s="176"/>
      <c r="K2246" s="177"/>
      <c r="L2246" s="178"/>
      <c r="M2246" s="177"/>
      <c r="N2246" s="182"/>
      <c r="O2246" s="182"/>
      <c r="P2246" s="182"/>
      <c r="Q2246" s="192"/>
    </row>
    <row r="2247" spans="4:17" ht="18" customHeight="1" x14ac:dyDescent="0.25">
      <c r="D2247">
        <f t="shared" si="35"/>
        <v>0</v>
      </c>
      <c r="E2247" s="191"/>
      <c r="F2247" s="191"/>
      <c r="G2247" s="176"/>
      <c r="H2247" s="177"/>
      <c r="I2247" s="176"/>
      <c r="J2247" s="176"/>
      <c r="K2247" s="177"/>
      <c r="L2247" s="178"/>
      <c r="M2247" s="177"/>
      <c r="N2247" s="182"/>
      <c r="O2247" s="182"/>
      <c r="P2247" s="182"/>
      <c r="Q2247" s="192"/>
    </row>
    <row r="2248" spans="4:17" ht="18" customHeight="1" x14ac:dyDescent="0.25">
      <c r="D2248">
        <f t="shared" si="35"/>
        <v>0</v>
      </c>
      <c r="E2248" s="191"/>
      <c r="F2248" s="191"/>
      <c r="G2248" s="176"/>
      <c r="H2248" s="177"/>
      <c r="I2248" s="176"/>
      <c r="J2248" s="176"/>
      <c r="K2248" s="177"/>
      <c r="L2248" s="178"/>
      <c r="M2248" s="177"/>
      <c r="N2248" s="182"/>
      <c r="O2248" s="182"/>
      <c r="P2248" s="182"/>
      <c r="Q2248" s="192"/>
    </row>
    <row r="2249" spans="4:17" ht="18" customHeight="1" x14ac:dyDescent="0.25">
      <c r="D2249">
        <f t="shared" si="35"/>
        <v>0</v>
      </c>
      <c r="E2249" s="191"/>
      <c r="F2249" s="191"/>
      <c r="G2249" s="176"/>
      <c r="H2249" s="177"/>
      <c r="I2249" s="176"/>
      <c r="J2249" s="176"/>
      <c r="K2249" s="177"/>
      <c r="L2249" s="178"/>
      <c r="M2249" s="177"/>
      <c r="N2249" s="182"/>
      <c r="O2249" s="182"/>
      <c r="P2249" s="182"/>
      <c r="Q2249" s="192"/>
    </row>
    <row r="2250" spans="4:17" ht="18" customHeight="1" x14ac:dyDescent="0.25">
      <c r="D2250">
        <f t="shared" si="35"/>
        <v>0</v>
      </c>
      <c r="E2250" s="191"/>
      <c r="F2250" s="191"/>
      <c r="G2250" s="176"/>
      <c r="H2250" s="177"/>
      <c r="I2250" s="176"/>
      <c r="J2250" s="176"/>
      <c r="K2250" s="177"/>
      <c r="L2250" s="178"/>
      <c r="M2250" s="177"/>
      <c r="N2250" s="182"/>
      <c r="O2250" s="182"/>
      <c r="P2250" s="182"/>
      <c r="Q2250" s="192"/>
    </row>
    <row r="2251" spans="4:17" ht="18" customHeight="1" x14ac:dyDescent="0.25">
      <c r="D2251">
        <f t="shared" si="35"/>
        <v>0</v>
      </c>
      <c r="E2251" s="191"/>
      <c r="F2251" s="191"/>
      <c r="G2251" s="176"/>
      <c r="H2251" s="177"/>
      <c r="I2251" s="176"/>
      <c r="J2251" s="176"/>
      <c r="K2251" s="177"/>
      <c r="L2251" s="178"/>
      <c r="M2251" s="177"/>
      <c r="N2251" s="182"/>
      <c r="O2251" s="182"/>
      <c r="P2251" s="182"/>
      <c r="Q2251" s="192"/>
    </row>
    <row r="2252" spans="4:17" ht="18" customHeight="1" x14ac:dyDescent="0.25">
      <c r="D2252">
        <f t="shared" si="35"/>
        <v>0</v>
      </c>
      <c r="E2252" s="191"/>
      <c r="F2252" s="191"/>
      <c r="G2252" s="176"/>
      <c r="H2252" s="177"/>
      <c r="I2252" s="176"/>
      <c r="J2252" s="176"/>
      <c r="K2252" s="177"/>
      <c r="L2252" s="178"/>
      <c r="M2252" s="177"/>
      <c r="N2252" s="182"/>
      <c r="O2252" s="182"/>
      <c r="P2252" s="182"/>
      <c r="Q2252" s="192"/>
    </row>
    <row r="2253" spans="4:17" ht="18" customHeight="1" x14ac:dyDescent="0.25">
      <c r="D2253">
        <f t="shared" si="35"/>
        <v>0</v>
      </c>
      <c r="E2253" s="191"/>
      <c r="F2253" s="191"/>
      <c r="G2253" s="176"/>
      <c r="H2253" s="177"/>
      <c r="I2253" s="176"/>
      <c r="J2253" s="176"/>
      <c r="K2253" s="177"/>
      <c r="L2253" s="178"/>
      <c r="M2253" s="177"/>
      <c r="N2253" s="182"/>
      <c r="O2253" s="182"/>
      <c r="P2253" s="182"/>
      <c r="Q2253" s="192"/>
    </row>
    <row r="2254" spans="4:17" ht="18" customHeight="1" x14ac:dyDescent="0.25">
      <c r="D2254">
        <f t="shared" si="35"/>
        <v>0</v>
      </c>
      <c r="E2254" s="191"/>
      <c r="F2254" s="191"/>
      <c r="G2254" s="176"/>
      <c r="H2254" s="177"/>
      <c r="I2254" s="176"/>
      <c r="J2254" s="176"/>
      <c r="K2254" s="177"/>
      <c r="L2254" s="178"/>
      <c r="M2254" s="177"/>
      <c r="N2254" s="182"/>
      <c r="O2254" s="182"/>
      <c r="P2254" s="182"/>
      <c r="Q2254" s="192"/>
    </row>
    <row r="2255" spans="4:17" ht="18" customHeight="1" x14ac:dyDescent="0.25">
      <c r="D2255">
        <f t="shared" si="35"/>
        <v>0</v>
      </c>
      <c r="E2255" s="191"/>
      <c r="F2255" s="191"/>
      <c r="G2255" s="176"/>
      <c r="H2255" s="177"/>
      <c r="I2255" s="176"/>
      <c r="J2255" s="176"/>
      <c r="K2255" s="177"/>
      <c r="L2255" s="178"/>
      <c r="M2255" s="177"/>
      <c r="N2255" s="182"/>
      <c r="O2255" s="182"/>
      <c r="P2255" s="182"/>
      <c r="Q2255" s="192"/>
    </row>
    <row r="2256" spans="4:17" ht="18" customHeight="1" x14ac:dyDescent="0.25">
      <c r="D2256">
        <f t="shared" si="35"/>
        <v>0</v>
      </c>
      <c r="E2256" s="191"/>
      <c r="F2256" s="191"/>
      <c r="G2256" s="176"/>
      <c r="H2256" s="177"/>
      <c r="I2256" s="176"/>
      <c r="J2256" s="176"/>
      <c r="K2256" s="177"/>
      <c r="L2256" s="178"/>
      <c r="M2256" s="177"/>
      <c r="N2256" s="182"/>
      <c r="O2256" s="182"/>
      <c r="P2256" s="182"/>
      <c r="Q2256" s="192"/>
    </row>
    <row r="2257" spans="4:17" ht="18" customHeight="1" x14ac:dyDescent="0.25">
      <c r="D2257">
        <f t="shared" si="35"/>
        <v>0</v>
      </c>
      <c r="E2257" s="191"/>
      <c r="F2257" s="191"/>
      <c r="G2257" s="176"/>
      <c r="H2257" s="177"/>
      <c r="I2257" s="176"/>
      <c r="J2257" s="176"/>
      <c r="K2257" s="177"/>
      <c r="L2257" s="178"/>
      <c r="M2257" s="177"/>
      <c r="N2257" s="182"/>
      <c r="O2257" s="182"/>
      <c r="P2257" s="182"/>
      <c r="Q2257" s="192"/>
    </row>
    <row r="2258" spans="4:17" ht="18" customHeight="1" x14ac:dyDescent="0.25">
      <c r="D2258">
        <f t="shared" si="35"/>
        <v>0</v>
      </c>
      <c r="E2258" s="191"/>
      <c r="F2258" s="191"/>
      <c r="G2258" s="176"/>
      <c r="H2258" s="177"/>
      <c r="I2258" s="176"/>
      <c r="J2258" s="176"/>
      <c r="K2258" s="177"/>
      <c r="L2258" s="178"/>
      <c r="M2258" s="177"/>
      <c r="N2258" s="182"/>
      <c r="O2258" s="182"/>
      <c r="P2258" s="182"/>
      <c r="Q2258" s="192"/>
    </row>
    <row r="2259" spans="4:17" ht="18" customHeight="1" x14ac:dyDescent="0.25">
      <c r="D2259">
        <f t="shared" si="35"/>
        <v>0</v>
      </c>
      <c r="E2259" s="191"/>
      <c r="F2259" s="191"/>
      <c r="G2259" s="176"/>
      <c r="H2259" s="177"/>
      <c r="I2259" s="176"/>
      <c r="J2259" s="176"/>
      <c r="K2259" s="177"/>
      <c r="L2259" s="178"/>
      <c r="M2259" s="177"/>
      <c r="N2259" s="182"/>
      <c r="O2259" s="182"/>
      <c r="P2259" s="182"/>
      <c r="Q2259" s="192"/>
    </row>
    <row r="2260" spans="4:17" ht="18" customHeight="1" x14ac:dyDescent="0.25">
      <c r="D2260">
        <f t="shared" si="35"/>
        <v>0</v>
      </c>
      <c r="E2260" s="191"/>
      <c r="F2260" s="191"/>
      <c r="G2260" s="176"/>
      <c r="H2260" s="177"/>
      <c r="I2260" s="176"/>
      <c r="J2260" s="176"/>
      <c r="K2260" s="177"/>
      <c r="L2260" s="178"/>
      <c r="M2260" s="177"/>
      <c r="N2260" s="182"/>
      <c r="O2260" s="182"/>
      <c r="P2260" s="182"/>
      <c r="Q2260" s="192"/>
    </row>
    <row r="2261" spans="4:17" ht="18" customHeight="1" x14ac:dyDescent="0.25">
      <c r="D2261">
        <f t="shared" si="35"/>
        <v>0</v>
      </c>
      <c r="E2261" s="191"/>
      <c r="F2261" s="191"/>
      <c r="G2261" s="176"/>
      <c r="H2261" s="177"/>
      <c r="I2261" s="176"/>
      <c r="J2261" s="176"/>
      <c r="K2261" s="177"/>
      <c r="L2261" s="178"/>
      <c r="M2261" s="177"/>
      <c r="N2261" s="182"/>
      <c r="O2261" s="182"/>
      <c r="P2261" s="182"/>
      <c r="Q2261" s="192"/>
    </row>
    <row r="2262" spans="4:17" ht="18" customHeight="1" x14ac:dyDescent="0.25">
      <c r="D2262">
        <f t="shared" si="35"/>
        <v>0</v>
      </c>
      <c r="E2262" s="191"/>
      <c r="F2262" s="191"/>
      <c r="G2262" s="176"/>
      <c r="H2262" s="177"/>
      <c r="I2262" s="176"/>
      <c r="J2262" s="176"/>
      <c r="K2262" s="177"/>
      <c r="L2262" s="178"/>
      <c r="M2262" s="177"/>
      <c r="N2262" s="182"/>
      <c r="O2262" s="182"/>
      <c r="P2262" s="182"/>
      <c r="Q2262" s="192"/>
    </row>
    <row r="2263" spans="4:17" ht="18" customHeight="1" x14ac:dyDescent="0.25">
      <c r="D2263">
        <f t="shared" si="35"/>
        <v>0</v>
      </c>
      <c r="E2263" s="191"/>
      <c r="F2263" s="191"/>
      <c r="G2263" s="176"/>
      <c r="H2263" s="177"/>
      <c r="I2263" s="176"/>
      <c r="J2263" s="176"/>
      <c r="K2263" s="177"/>
      <c r="L2263" s="178"/>
      <c r="M2263" s="177"/>
      <c r="N2263" s="182"/>
      <c r="O2263" s="182"/>
      <c r="P2263" s="182"/>
      <c r="Q2263" s="192"/>
    </row>
    <row r="2264" spans="4:17" ht="18" customHeight="1" x14ac:dyDescent="0.25">
      <c r="D2264">
        <f t="shared" si="35"/>
        <v>0</v>
      </c>
      <c r="E2264" s="191"/>
      <c r="F2264" s="191"/>
      <c r="G2264" s="176"/>
      <c r="H2264" s="177"/>
      <c r="I2264" s="176"/>
      <c r="J2264" s="176"/>
      <c r="K2264" s="177"/>
      <c r="L2264" s="178"/>
      <c r="M2264" s="177"/>
      <c r="N2264" s="182"/>
      <c r="O2264" s="182"/>
      <c r="P2264" s="182"/>
      <c r="Q2264" s="192"/>
    </row>
    <row r="2265" spans="4:17" ht="18" customHeight="1" x14ac:dyDescent="0.25">
      <c r="D2265">
        <f t="shared" si="35"/>
        <v>0</v>
      </c>
      <c r="E2265" s="191"/>
      <c r="F2265" s="191"/>
      <c r="G2265" s="176"/>
      <c r="H2265" s="177"/>
      <c r="I2265" s="176"/>
      <c r="J2265" s="176"/>
      <c r="K2265" s="177"/>
      <c r="L2265" s="178"/>
      <c r="M2265" s="177"/>
      <c r="N2265" s="182"/>
      <c r="O2265" s="182"/>
      <c r="P2265" s="182"/>
      <c r="Q2265" s="192"/>
    </row>
    <row r="2266" spans="4:17" ht="18" customHeight="1" x14ac:dyDescent="0.25">
      <c r="D2266">
        <f t="shared" si="35"/>
        <v>0</v>
      </c>
      <c r="E2266" s="191"/>
      <c r="F2266" s="191"/>
      <c r="G2266" s="176"/>
      <c r="H2266" s="177"/>
      <c r="I2266" s="176"/>
      <c r="J2266" s="176"/>
      <c r="K2266" s="177"/>
      <c r="L2266" s="178"/>
      <c r="M2266" s="177"/>
      <c r="N2266" s="182"/>
      <c r="O2266" s="182"/>
      <c r="P2266" s="182"/>
      <c r="Q2266" s="192"/>
    </row>
    <row r="2267" spans="4:17" ht="18" customHeight="1" x14ac:dyDescent="0.25">
      <c r="D2267">
        <f t="shared" si="35"/>
        <v>0</v>
      </c>
      <c r="E2267" s="191"/>
      <c r="F2267" s="191"/>
      <c r="G2267" s="176"/>
      <c r="H2267" s="177"/>
      <c r="I2267" s="176"/>
      <c r="J2267" s="176"/>
      <c r="K2267" s="177"/>
      <c r="L2267" s="178"/>
      <c r="M2267" s="177"/>
      <c r="N2267" s="182"/>
      <c r="O2267" s="182"/>
      <c r="P2267" s="182"/>
      <c r="Q2267" s="192"/>
    </row>
    <row r="2268" spans="4:17" ht="18" customHeight="1" x14ac:dyDescent="0.25">
      <c r="D2268">
        <f t="shared" si="35"/>
        <v>0</v>
      </c>
      <c r="E2268" s="191"/>
      <c r="F2268" s="191"/>
      <c r="G2268" s="176"/>
      <c r="H2268" s="177"/>
      <c r="I2268" s="176"/>
      <c r="J2268" s="176"/>
      <c r="K2268" s="177"/>
      <c r="L2268" s="178"/>
      <c r="M2268" s="177"/>
      <c r="N2268" s="182"/>
      <c r="O2268" s="182"/>
      <c r="P2268" s="182"/>
      <c r="Q2268" s="192"/>
    </row>
    <row r="2269" spans="4:17" ht="18" customHeight="1" x14ac:dyDescent="0.25">
      <c r="D2269">
        <f t="shared" si="35"/>
        <v>0</v>
      </c>
      <c r="E2269" s="191"/>
      <c r="F2269" s="191"/>
      <c r="G2269" s="176"/>
      <c r="H2269" s="177"/>
      <c r="I2269" s="176"/>
      <c r="J2269" s="176"/>
      <c r="K2269" s="177"/>
      <c r="L2269" s="178"/>
      <c r="M2269" s="177"/>
      <c r="N2269" s="182"/>
      <c r="O2269" s="182"/>
      <c r="P2269" s="182"/>
      <c r="Q2269" s="192"/>
    </row>
    <row r="2270" spans="4:17" ht="18" customHeight="1" x14ac:dyDescent="0.25">
      <c r="D2270">
        <f t="shared" si="35"/>
        <v>0</v>
      </c>
      <c r="E2270" s="191"/>
      <c r="F2270" s="191"/>
      <c r="G2270" s="176"/>
      <c r="H2270" s="177"/>
      <c r="I2270" s="176"/>
      <c r="J2270" s="176"/>
      <c r="K2270" s="177"/>
      <c r="L2270" s="178"/>
      <c r="M2270" s="177"/>
      <c r="N2270" s="182"/>
      <c r="O2270" s="182"/>
      <c r="P2270" s="182"/>
      <c r="Q2270" s="192"/>
    </row>
    <row r="2271" spans="4:17" ht="18" customHeight="1" x14ac:dyDescent="0.25">
      <c r="D2271">
        <f t="shared" si="35"/>
        <v>0</v>
      </c>
      <c r="E2271" s="191"/>
      <c r="F2271" s="191"/>
      <c r="G2271" s="176"/>
      <c r="H2271" s="177"/>
      <c r="I2271" s="176"/>
      <c r="J2271" s="176"/>
      <c r="K2271" s="177"/>
      <c r="L2271" s="178"/>
      <c r="M2271" s="177"/>
      <c r="N2271" s="182"/>
      <c r="O2271" s="182"/>
      <c r="P2271" s="182"/>
      <c r="Q2271" s="192"/>
    </row>
    <row r="2272" spans="4:17" ht="18" customHeight="1" x14ac:dyDescent="0.25">
      <c r="D2272">
        <f t="shared" si="35"/>
        <v>0</v>
      </c>
      <c r="E2272" s="191"/>
      <c r="F2272" s="191"/>
      <c r="G2272" s="176"/>
      <c r="H2272" s="177"/>
      <c r="I2272" s="176"/>
      <c r="J2272" s="176"/>
      <c r="K2272" s="177"/>
      <c r="L2272" s="178"/>
      <c r="M2272" s="177"/>
      <c r="N2272" s="182"/>
      <c r="O2272" s="182"/>
      <c r="P2272" s="182"/>
      <c r="Q2272" s="192"/>
    </row>
    <row r="2273" spans="4:17" ht="18" customHeight="1" x14ac:dyDescent="0.25">
      <c r="D2273">
        <f t="shared" si="35"/>
        <v>0</v>
      </c>
      <c r="E2273" s="191"/>
      <c r="F2273" s="191"/>
      <c r="G2273" s="176"/>
      <c r="H2273" s="177"/>
      <c r="I2273" s="176"/>
      <c r="J2273" s="176"/>
      <c r="K2273" s="177"/>
      <c r="L2273" s="178"/>
      <c r="M2273" s="177"/>
      <c r="N2273" s="182"/>
      <c r="O2273" s="182"/>
      <c r="P2273" s="182"/>
      <c r="Q2273" s="192"/>
    </row>
    <row r="2274" spans="4:17" ht="18" customHeight="1" x14ac:dyDescent="0.25">
      <c r="D2274">
        <f t="shared" si="35"/>
        <v>0</v>
      </c>
      <c r="E2274" s="191"/>
      <c r="F2274" s="191"/>
      <c r="G2274" s="176"/>
      <c r="H2274" s="177"/>
      <c r="I2274" s="176"/>
      <c r="J2274" s="176"/>
      <c r="K2274" s="177"/>
      <c r="L2274" s="178"/>
      <c r="M2274" s="177"/>
      <c r="N2274" s="182"/>
      <c r="O2274" s="182"/>
      <c r="P2274" s="182"/>
      <c r="Q2274" s="192"/>
    </row>
    <row r="2275" spans="4:17" ht="18" customHeight="1" x14ac:dyDescent="0.25">
      <c r="D2275">
        <f t="shared" si="35"/>
        <v>0</v>
      </c>
      <c r="E2275" s="191"/>
      <c r="F2275" s="191"/>
      <c r="G2275" s="176"/>
      <c r="H2275" s="177"/>
      <c r="I2275" s="176"/>
      <c r="J2275" s="176"/>
      <c r="K2275" s="177"/>
      <c r="L2275" s="178"/>
      <c r="M2275" s="177"/>
      <c r="N2275" s="182"/>
      <c r="O2275" s="182"/>
      <c r="P2275" s="182"/>
      <c r="Q2275" s="192"/>
    </row>
    <row r="2276" spans="4:17" ht="18" customHeight="1" x14ac:dyDescent="0.25">
      <c r="D2276">
        <f t="shared" si="35"/>
        <v>0</v>
      </c>
      <c r="E2276" s="191"/>
      <c r="F2276" s="191"/>
      <c r="G2276" s="176"/>
      <c r="H2276" s="177"/>
      <c r="I2276" s="176"/>
      <c r="J2276" s="176"/>
      <c r="K2276" s="177"/>
      <c r="L2276" s="178"/>
      <c r="M2276" s="177"/>
      <c r="N2276" s="182"/>
      <c r="O2276" s="182"/>
      <c r="P2276" s="182"/>
      <c r="Q2276" s="192"/>
    </row>
    <row r="2277" spans="4:17" ht="18" customHeight="1" x14ac:dyDescent="0.25">
      <c r="D2277">
        <f t="shared" si="35"/>
        <v>0</v>
      </c>
      <c r="E2277" s="191"/>
      <c r="F2277" s="191"/>
      <c r="G2277" s="176"/>
      <c r="H2277" s="177"/>
      <c r="I2277" s="176"/>
      <c r="J2277" s="176"/>
      <c r="K2277" s="177"/>
      <c r="L2277" s="178"/>
      <c r="M2277" s="177"/>
      <c r="N2277" s="182"/>
      <c r="O2277" s="182"/>
      <c r="P2277" s="182"/>
      <c r="Q2277" s="192"/>
    </row>
    <row r="2278" spans="4:17" ht="18" customHeight="1" x14ac:dyDescent="0.25">
      <c r="D2278">
        <f t="shared" si="35"/>
        <v>0</v>
      </c>
      <c r="E2278" s="191"/>
      <c r="F2278" s="191"/>
      <c r="G2278" s="176"/>
      <c r="H2278" s="177"/>
      <c r="I2278" s="176"/>
      <c r="J2278" s="176"/>
      <c r="K2278" s="177"/>
      <c r="L2278" s="178"/>
      <c r="M2278" s="177"/>
      <c r="N2278" s="182"/>
      <c r="O2278" s="182"/>
      <c r="P2278" s="182"/>
      <c r="Q2278" s="192"/>
    </row>
    <row r="2279" spans="4:17" ht="18" customHeight="1" x14ac:dyDescent="0.25">
      <c r="D2279">
        <f t="shared" si="35"/>
        <v>0</v>
      </c>
      <c r="E2279" s="191"/>
      <c r="F2279" s="191"/>
      <c r="G2279" s="176"/>
      <c r="H2279" s="177"/>
      <c r="I2279" s="176"/>
      <c r="J2279" s="176"/>
      <c r="K2279" s="177"/>
      <c r="L2279" s="178"/>
      <c r="M2279" s="177"/>
      <c r="N2279" s="182"/>
      <c r="O2279" s="182"/>
      <c r="P2279" s="182"/>
      <c r="Q2279" s="192"/>
    </row>
    <row r="2280" spans="4:17" ht="18" customHeight="1" x14ac:dyDescent="0.25">
      <c r="D2280">
        <f t="shared" si="35"/>
        <v>0</v>
      </c>
      <c r="E2280" s="191"/>
      <c r="F2280" s="191"/>
      <c r="G2280" s="176"/>
      <c r="H2280" s="177"/>
      <c r="I2280" s="176"/>
      <c r="J2280" s="176"/>
      <c r="K2280" s="177"/>
      <c r="L2280" s="178"/>
      <c r="M2280" s="177"/>
      <c r="N2280" s="182"/>
      <c r="O2280" s="182"/>
      <c r="P2280" s="182"/>
      <c r="Q2280" s="192"/>
    </row>
    <row r="2281" spans="4:17" ht="18" customHeight="1" x14ac:dyDescent="0.25">
      <c r="D2281">
        <f t="shared" si="35"/>
        <v>0</v>
      </c>
      <c r="E2281" s="191"/>
      <c r="F2281" s="191"/>
      <c r="G2281" s="176"/>
      <c r="H2281" s="177"/>
      <c r="I2281" s="176"/>
      <c r="J2281" s="176"/>
      <c r="K2281" s="177"/>
      <c r="L2281" s="178"/>
      <c r="M2281" s="177"/>
      <c r="N2281" s="182"/>
      <c r="O2281" s="182"/>
      <c r="P2281" s="182"/>
      <c r="Q2281" s="192"/>
    </row>
    <row r="2282" spans="4:17" ht="18" customHeight="1" x14ac:dyDescent="0.25">
      <c r="D2282">
        <f t="shared" si="35"/>
        <v>0</v>
      </c>
      <c r="E2282" s="191"/>
      <c r="F2282" s="191"/>
      <c r="G2282" s="176"/>
      <c r="H2282" s="177"/>
      <c r="I2282" s="176"/>
      <c r="J2282" s="176"/>
      <c r="K2282" s="177"/>
      <c r="L2282" s="178"/>
      <c r="M2282" s="177"/>
      <c r="N2282" s="182"/>
      <c r="O2282" s="182"/>
      <c r="P2282" s="182"/>
      <c r="Q2282" s="192"/>
    </row>
    <row r="2283" spans="4:17" ht="18" customHeight="1" x14ac:dyDescent="0.25">
      <c r="D2283">
        <f t="shared" si="35"/>
        <v>0</v>
      </c>
      <c r="E2283" s="191"/>
      <c r="F2283" s="191"/>
      <c r="G2283" s="176"/>
      <c r="H2283" s="177"/>
      <c r="I2283" s="176"/>
      <c r="J2283" s="176"/>
      <c r="K2283" s="177"/>
      <c r="L2283" s="178"/>
      <c r="M2283" s="177"/>
      <c r="N2283" s="182"/>
      <c r="O2283" s="182"/>
      <c r="P2283" s="182"/>
      <c r="Q2283" s="192"/>
    </row>
    <row r="2284" spans="4:17" ht="18" customHeight="1" x14ac:dyDescent="0.25">
      <c r="D2284">
        <f t="shared" si="35"/>
        <v>0</v>
      </c>
      <c r="E2284" s="191"/>
      <c r="F2284" s="191"/>
      <c r="G2284" s="176"/>
      <c r="H2284" s="177"/>
      <c r="I2284" s="176"/>
      <c r="J2284" s="176"/>
      <c r="K2284" s="177"/>
      <c r="L2284" s="178"/>
      <c r="M2284" s="177"/>
      <c r="N2284" s="182"/>
      <c r="O2284" s="182"/>
      <c r="P2284" s="182"/>
      <c r="Q2284" s="192"/>
    </row>
    <row r="2285" spans="4:17" ht="18" customHeight="1" x14ac:dyDescent="0.25">
      <c r="D2285">
        <f t="shared" si="35"/>
        <v>0</v>
      </c>
      <c r="E2285" s="191"/>
      <c r="F2285" s="191"/>
      <c r="G2285" s="176"/>
      <c r="H2285" s="177"/>
      <c r="I2285" s="176"/>
      <c r="J2285" s="176"/>
      <c r="K2285" s="177"/>
      <c r="L2285" s="178"/>
      <c r="M2285" s="177"/>
      <c r="N2285" s="182"/>
      <c r="O2285" s="182"/>
      <c r="P2285" s="182"/>
      <c r="Q2285" s="192"/>
    </row>
    <row r="2286" spans="4:17" ht="18" customHeight="1" x14ac:dyDescent="0.25">
      <c r="D2286">
        <f t="shared" si="35"/>
        <v>0</v>
      </c>
      <c r="E2286" s="191"/>
      <c r="F2286" s="191"/>
      <c r="G2286" s="176"/>
      <c r="H2286" s="177"/>
      <c r="I2286" s="176"/>
      <c r="J2286" s="176"/>
      <c r="K2286" s="177"/>
      <c r="L2286" s="178"/>
      <c r="M2286" s="177"/>
      <c r="N2286" s="182"/>
      <c r="O2286" s="182"/>
      <c r="P2286" s="182"/>
      <c r="Q2286" s="192"/>
    </row>
    <row r="2287" spans="4:17" ht="18" customHeight="1" x14ac:dyDescent="0.25">
      <c r="D2287">
        <f t="shared" si="35"/>
        <v>0</v>
      </c>
      <c r="E2287" s="191"/>
      <c r="F2287" s="191"/>
      <c r="G2287" s="176"/>
      <c r="H2287" s="177"/>
      <c r="I2287" s="176"/>
      <c r="J2287" s="176"/>
      <c r="K2287" s="177"/>
      <c r="L2287" s="178"/>
      <c r="M2287" s="177"/>
      <c r="N2287" s="182"/>
      <c r="O2287" s="182"/>
      <c r="P2287" s="182"/>
      <c r="Q2287" s="192"/>
    </row>
    <row r="2288" spans="4:17" ht="18" customHeight="1" x14ac:dyDescent="0.25">
      <c r="D2288">
        <f t="shared" si="35"/>
        <v>0</v>
      </c>
      <c r="E2288" s="191"/>
      <c r="F2288" s="191"/>
      <c r="G2288" s="176"/>
      <c r="H2288" s="177"/>
      <c r="I2288" s="176"/>
      <c r="J2288" s="176"/>
      <c r="K2288" s="177"/>
      <c r="L2288" s="178"/>
      <c r="M2288" s="177"/>
      <c r="N2288" s="182"/>
      <c r="O2288" s="182"/>
      <c r="P2288" s="182"/>
      <c r="Q2288" s="192"/>
    </row>
    <row r="2289" spans="4:17" ht="18" customHeight="1" x14ac:dyDescent="0.25">
      <c r="D2289">
        <f t="shared" si="35"/>
        <v>0</v>
      </c>
      <c r="E2289" s="191"/>
      <c r="F2289" s="191"/>
      <c r="G2289" s="176"/>
      <c r="H2289" s="177"/>
      <c r="I2289" s="176"/>
      <c r="J2289" s="176"/>
      <c r="K2289" s="177"/>
      <c r="L2289" s="178"/>
      <c r="M2289" s="177"/>
      <c r="N2289" s="182"/>
      <c r="O2289" s="182"/>
      <c r="P2289" s="182"/>
      <c r="Q2289" s="192"/>
    </row>
    <row r="2290" spans="4:17" ht="18" customHeight="1" x14ac:dyDescent="0.25">
      <c r="D2290">
        <f t="shared" si="35"/>
        <v>0</v>
      </c>
      <c r="E2290" s="191"/>
      <c r="F2290" s="191"/>
      <c r="G2290" s="176"/>
      <c r="H2290" s="177"/>
      <c r="I2290" s="176"/>
      <c r="J2290" s="176"/>
      <c r="K2290" s="177"/>
      <c r="L2290" s="178"/>
      <c r="M2290" s="177"/>
      <c r="N2290" s="182"/>
      <c r="O2290" s="182"/>
      <c r="P2290" s="182"/>
      <c r="Q2290" s="192"/>
    </row>
    <row r="2291" spans="4:17" ht="18" customHeight="1" x14ac:dyDescent="0.25">
      <c r="D2291">
        <f t="shared" si="35"/>
        <v>0</v>
      </c>
      <c r="E2291" s="191"/>
      <c r="F2291" s="191"/>
      <c r="G2291" s="176"/>
      <c r="H2291" s="177"/>
      <c r="I2291" s="176"/>
      <c r="J2291" s="176"/>
      <c r="K2291" s="177"/>
      <c r="L2291" s="178"/>
      <c r="M2291" s="177"/>
      <c r="N2291" s="182"/>
      <c r="O2291" s="182"/>
      <c r="P2291" s="182"/>
      <c r="Q2291" s="192"/>
    </row>
    <row r="2292" spans="4:17" ht="18" customHeight="1" x14ac:dyDescent="0.25">
      <c r="D2292">
        <f t="shared" si="35"/>
        <v>0</v>
      </c>
      <c r="E2292" s="191"/>
      <c r="F2292" s="191"/>
      <c r="G2292" s="176"/>
      <c r="H2292" s="177"/>
      <c r="I2292" s="176"/>
      <c r="J2292" s="176"/>
      <c r="K2292" s="177"/>
      <c r="L2292" s="178"/>
      <c r="M2292" s="177"/>
      <c r="N2292" s="182"/>
      <c r="O2292" s="182"/>
      <c r="P2292" s="182"/>
      <c r="Q2292" s="192"/>
    </row>
    <row r="2293" spans="4:17" ht="18" customHeight="1" x14ac:dyDescent="0.25">
      <c r="D2293">
        <f t="shared" si="35"/>
        <v>0</v>
      </c>
      <c r="E2293" s="191"/>
      <c r="F2293" s="191"/>
      <c r="G2293" s="176"/>
      <c r="H2293" s="177"/>
      <c r="I2293" s="176"/>
      <c r="J2293" s="176"/>
      <c r="K2293" s="177"/>
      <c r="L2293" s="178"/>
      <c r="M2293" s="177"/>
      <c r="N2293" s="182"/>
      <c r="O2293" s="182"/>
      <c r="P2293" s="182"/>
      <c r="Q2293" s="192"/>
    </row>
    <row r="2294" spans="4:17" ht="18" customHeight="1" x14ac:dyDescent="0.25">
      <c r="D2294">
        <f t="shared" si="35"/>
        <v>0</v>
      </c>
      <c r="E2294" s="191"/>
      <c r="F2294" s="191"/>
      <c r="G2294" s="176"/>
      <c r="H2294" s="177"/>
      <c r="I2294" s="176"/>
      <c r="J2294" s="176"/>
      <c r="K2294" s="177"/>
      <c r="L2294" s="178"/>
      <c r="M2294" s="177"/>
      <c r="N2294" s="182"/>
      <c r="O2294" s="182"/>
      <c r="P2294" s="182"/>
      <c r="Q2294" s="192"/>
    </row>
    <row r="2295" spans="4:17" ht="18" customHeight="1" x14ac:dyDescent="0.25">
      <c r="D2295">
        <f t="shared" si="35"/>
        <v>0</v>
      </c>
      <c r="E2295" s="191"/>
      <c r="F2295" s="191"/>
      <c r="G2295" s="176"/>
      <c r="H2295" s="177"/>
      <c r="I2295" s="176"/>
      <c r="J2295" s="176"/>
      <c r="K2295" s="177"/>
      <c r="L2295" s="178"/>
      <c r="M2295" s="177"/>
      <c r="N2295" s="182"/>
      <c r="O2295" s="182"/>
      <c r="P2295" s="182"/>
      <c r="Q2295" s="192"/>
    </row>
    <row r="2296" spans="4:17" ht="18" customHeight="1" x14ac:dyDescent="0.25">
      <c r="D2296">
        <f t="shared" si="35"/>
        <v>0</v>
      </c>
      <c r="E2296" s="191"/>
      <c r="F2296" s="191"/>
      <c r="G2296" s="176"/>
      <c r="H2296" s="177"/>
      <c r="I2296" s="176"/>
      <c r="J2296" s="176"/>
      <c r="K2296" s="177"/>
      <c r="L2296" s="178"/>
      <c r="M2296" s="177"/>
      <c r="N2296" s="182"/>
      <c r="O2296" s="182"/>
      <c r="P2296" s="182"/>
      <c r="Q2296" s="192"/>
    </row>
    <row r="2297" spans="4:17" ht="18" customHeight="1" x14ac:dyDescent="0.25">
      <c r="D2297">
        <f t="shared" si="35"/>
        <v>0</v>
      </c>
      <c r="E2297" s="191"/>
      <c r="F2297" s="191"/>
      <c r="G2297" s="176"/>
      <c r="H2297" s="177"/>
      <c r="I2297" s="176"/>
      <c r="J2297" s="176"/>
      <c r="K2297" s="177"/>
      <c r="L2297" s="178"/>
      <c r="M2297" s="177"/>
      <c r="N2297" s="182"/>
      <c r="O2297" s="182"/>
      <c r="P2297" s="182"/>
      <c r="Q2297" s="192"/>
    </row>
    <row r="2298" spans="4:17" ht="18" customHeight="1" x14ac:dyDescent="0.25">
      <c r="D2298">
        <f t="shared" si="35"/>
        <v>0</v>
      </c>
      <c r="E2298" s="191"/>
      <c r="F2298" s="191"/>
      <c r="G2298" s="176"/>
      <c r="H2298" s="177"/>
      <c r="I2298" s="176"/>
      <c r="J2298" s="176"/>
      <c r="K2298" s="177"/>
      <c r="L2298" s="178"/>
      <c r="M2298" s="177"/>
      <c r="N2298" s="182"/>
      <c r="O2298" s="182"/>
      <c r="P2298" s="182"/>
      <c r="Q2298" s="192"/>
    </row>
    <row r="2299" spans="4:17" ht="18" customHeight="1" x14ac:dyDescent="0.25">
      <c r="D2299">
        <f t="shared" si="35"/>
        <v>0</v>
      </c>
      <c r="E2299" s="191"/>
      <c r="F2299" s="191"/>
      <c r="G2299" s="176"/>
      <c r="H2299" s="177"/>
      <c r="I2299" s="176"/>
      <c r="J2299" s="176"/>
      <c r="K2299" s="177"/>
      <c r="L2299" s="178"/>
      <c r="M2299" s="177"/>
      <c r="N2299" s="182"/>
      <c r="O2299" s="182"/>
      <c r="P2299" s="182"/>
      <c r="Q2299" s="192"/>
    </row>
    <row r="2300" spans="4:17" ht="18" customHeight="1" x14ac:dyDescent="0.25">
      <c r="D2300">
        <f t="shared" si="35"/>
        <v>0</v>
      </c>
      <c r="E2300" s="191"/>
      <c r="F2300" s="191"/>
      <c r="G2300" s="176"/>
      <c r="H2300" s="177"/>
      <c r="I2300" s="176"/>
      <c r="J2300" s="176"/>
      <c r="K2300" s="177"/>
      <c r="L2300" s="178"/>
      <c r="M2300" s="177"/>
      <c r="N2300" s="182"/>
      <c r="O2300" s="182"/>
      <c r="P2300" s="182"/>
      <c r="Q2300" s="192"/>
    </row>
    <row r="2301" spans="4:17" ht="18" customHeight="1" x14ac:dyDescent="0.25">
      <c r="D2301">
        <f t="shared" si="35"/>
        <v>0</v>
      </c>
      <c r="E2301" s="191"/>
      <c r="F2301" s="191"/>
      <c r="G2301" s="176"/>
      <c r="H2301" s="177"/>
      <c r="I2301" s="176"/>
      <c r="J2301" s="176"/>
      <c r="K2301" s="177"/>
      <c r="L2301" s="178"/>
      <c r="M2301" s="177"/>
      <c r="N2301" s="182"/>
      <c r="O2301" s="182"/>
      <c r="P2301" s="182"/>
      <c r="Q2301" s="192"/>
    </row>
    <row r="2302" spans="4:17" ht="18" customHeight="1" x14ac:dyDescent="0.25">
      <c r="D2302">
        <f t="shared" si="35"/>
        <v>0</v>
      </c>
      <c r="E2302" s="191"/>
      <c r="F2302" s="191"/>
      <c r="G2302" s="176"/>
      <c r="H2302" s="177"/>
      <c r="I2302" s="176"/>
      <c r="J2302" s="176"/>
      <c r="K2302" s="177"/>
      <c r="L2302" s="178"/>
      <c r="M2302" s="177"/>
      <c r="N2302" s="182"/>
      <c r="O2302" s="182"/>
      <c r="P2302" s="182"/>
      <c r="Q2302" s="192"/>
    </row>
    <row r="2303" spans="4:17" ht="18" customHeight="1" x14ac:dyDescent="0.25">
      <c r="D2303">
        <f t="shared" si="35"/>
        <v>0</v>
      </c>
      <c r="E2303" s="191"/>
      <c r="F2303" s="191"/>
      <c r="G2303" s="176"/>
      <c r="H2303" s="177"/>
      <c r="I2303" s="176"/>
      <c r="J2303" s="176"/>
      <c r="K2303" s="177"/>
      <c r="L2303" s="178"/>
      <c r="M2303" s="177"/>
      <c r="N2303" s="182"/>
      <c r="O2303" s="182"/>
      <c r="P2303" s="182"/>
      <c r="Q2303" s="192"/>
    </row>
    <row r="2304" spans="4:17" ht="18" customHeight="1" x14ac:dyDescent="0.25">
      <c r="D2304">
        <f t="shared" si="35"/>
        <v>0</v>
      </c>
      <c r="E2304" s="191"/>
      <c r="F2304" s="191"/>
      <c r="G2304" s="176"/>
      <c r="H2304" s="177"/>
      <c r="I2304" s="176"/>
      <c r="J2304" s="176"/>
      <c r="K2304" s="177"/>
      <c r="L2304" s="178"/>
      <c r="M2304" s="177"/>
      <c r="N2304" s="182"/>
      <c r="O2304" s="182"/>
      <c r="P2304" s="182"/>
      <c r="Q2304" s="192"/>
    </row>
    <row r="2305" spans="4:17" ht="18" customHeight="1" x14ac:dyDescent="0.25">
      <c r="D2305">
        <f t="shared" si="35"/>
        <v>0</v>
      </c>
      <c r="E2305" s="191"/>
      <c r="F2305" s="191"/>
      <c r="G2305" s="176"/>
      <c r="H2305" s="177"/>
      <c r="I2305" s="176"/>
      <c r="J2305" s="176"/>
      <c r="K2305" s="177"/>
      <c r="L2305" s="178"/>
      <c r="M2305" s="177"/>
      <c r="N2305" s="182"/>
      <c r="O2305" s="182"/>
      <c r="P2305" s="182"/>
      <c r="Q2305" s="192"/>
    </row>
    <row r="2306" spans="4:17" ht="18" customHeight="1" x14ac:dyDescent="0.25">
      <c r="D2306">
        <f t="shared" si="35"/>
        <v>0</v>
      </c>
      <c r="E2306" s="191"/>
      <c r="F2306" s="191"/>
      <c r="G2306" s="176"/>
      <c r="H2306" s="177"/>
      <c r="I2306" s="176"/>
      <c r="J2306" s="176"/>
      <c r="K2306" s="177"/>
      <c r="L2306" s="178"/>
      <c r="M2306" s="177"/>
      <c r="N2306" s="182"/>
      <c r="O2306" s="182"/>
      <c r="P2306" s="182"/>
      <c r="Q2306" s="192"/>
    </row>
    <row r="2307" spans="4:17" ht="18" customHeight="1" x14ac:dyDescent="0.25">
      <c r="D2307">
        <f t="shared" si="35"/>
        <v>0</v>
      </c>
      <c r="E2307" s="191"/>
      <c r="F2307" s="191"/>
      <c r="G2307" s="176"/>
      <c r="H2307" s="177"/>
      <c r="I2307" s="176"/>
      <c r="J2307" s="176"/>
      <c r="K2307" s="177"/>
      <c r="L2307" s="178"/>
      <c r="M2307" s="177"/>
      <c r="N2307" s="182"/>
      <c r="O2307" s="182"/>
      <c r="P2307" s="182"/>
      <c r="Q2307" s="192"/>
    </row>
    <row r="2308" spans="4:17" ht="18" customHeight="1" x14ac:dyDescent="0.25">
      <c r="D2308">
        <f t="shared" si="35"/>
        <v>0</v>
      </c>
      <c r="E2308" s="191"/>
      <c r="F2308" s="191"/>
      <c r="G2308" s="176"/>
      <c r="H2308" s="177"/>
      <c r="I2308" s="176"/>
      <c r="J2308" s="176"/>
      <c r="K2308" s="177"/>
      <c r="L2308" s="178"/>
      <c r="M2308" s="177"/>
      <c r="N2308" s="182"/>
      <c r="O2308" s="182"/>
      <c r="P2308" s="182"/>
      <c r="Q2308" s="192"/>
    </row>
    <row r="2309" spans="4:17" ht="18" customHeight="1" x14ac:dyDescent="0.25">
      <c r="D2309">
        <f t="shared" si="35"/>
        <v>0</v>
      </c>
      <c r="E2309" s="191"/>
      <c r="F2309" s="191"/>
      <c r="G2309" s="176"/>
      <c r="H2309" s="177"/>
      <c r="I2309" s="176"/>
      <c r="J2309" s="176"/>
      <c r="K2309" s="177"/>
      <c r="L2309" s="178"/>
      <c r="M2309" s="177"/>
      <c r="N2309" s="182"/>
      <c r="O2309" s="182"/>
      <c r="P2309" s="182"/>
      <c r="Q2309" s="192"/>
    </row>
    <row r="2310" spans="4:17" ht="18" customHeight="1" x14ac:dyDescent="0.25">
      <c r="D2310">
        <f t="shared" ref="D2310:D2373" si="36">IF(E2310&gt;=1,(IF(LEN(I2310)&gt;=2,(IF(LEN(K2310)&gt;=1,(IF(M2310&gt;=18,1,0)),0)),0)),0)</f>
        <v>0</v>
      </c>
      <c r="E2310" s="191"/>
      <c r="F2310" s="191"/>
      <c r="G2310" s="176"/>
      <c r="H2310" s="177"/>
      <c r="I2310" s="176"/>
      <c r="J2310" s="176"/>
      <c r="K2310" s="177"/>
      <c r="L2310" s="178"/>
      <c r="M2310" s="177"/>
      <c r="N2310" s="182"/>
      <c r="O2310" s="182"/>
      <c r="P2310" s="182"/>
      <c r="Q2310" s="192"/>
    </row>
    <row r="2311" spans="4:17" ht="18" customHeight="1" x14ac:dyDescent="0.25">
      <c r="D2311">
        <f t="shared" si="36"/>
        <v>0</v>
      </c>
      <c r="E2311" s="191"/>
      <c r="F2311" s="191"/>
      <c r="G2311" s="176"/>
      <c r="H2311" s="177"/>
      <c r="I2311" s="176"/>
      <c r="J2311" s="176"/>
      <c r="K2311" s="177"/>
      <c r="L2311" s="178"/>
      <c r="M2311" s="177"/>
      <c r="N2311" s="182"/>
      <c r="O2311" s="182"/>
      <c r="P2311" s="182"/>
      <c r="Q2311" s="192"/>
    </row>
    <row r="2312" spans="4:17" ht="18" customHeight="1" x14ac:dyDescent="0.25">
      <c r="D2312">
        <f t="shared" si="36"/>
        <v>0</v>
      </c>
      <c r="E2312" s="191"/>
      <c r="F2312" s="191"/>
      <c r="G2312" s="176"/>
      <c r="H2312" s="177"/>
      <c r="I2312" s="176"/>
      <c r="J2312" s="176"/>
      <c r="K2312" s="177"/>
      <c r="L2312" s="178"/>
      <c r="M2312" s="177"/>
      <c r="N2312" s="182"/>
      <c r="O2312" s="182"/>
      <c r="P2312" s="182"/>
      <c r="Q2312" s="192"/>
    </row>
    <row r="2313" spans="4:17" ht="18" customHeight="1" x14ac:dyDescent="0.25">
      <c r="D2313">
        <f t="shared" si="36"/>
        <v>0</v>
      </c>
      <c r="E2313" s="191"/>
      <c r="F2313" s="191"/>
      <c r="G2313" s="176"/>
      <c r="H2313" s="177"/>
      <c r="I2313" s="176"/>
      <c r="J2313" s="176"/>
      <c r="K2313" s="177"/>
      <c r="L2313" s="178"/>
      <c r="M2313" s="177"/>
      <c r="N2313" s="182"/>
      <c r="O2313" s="182"/>
      <c r="P2313" s="182"/>
      <c r="Q2313" s="192"/>
    </row>
    <row r="2314" spans="4:17" ht="18" customHeight="1" x14ac:dyDescent="0.25">
      <c r="D2314">
        <f t="shared" si="36"/>
        <v>0</v>
      </c>
      <c r="E2314" s="191"/>
      <c r="F2314" s="191"/>
      <c r="G2314" s="176"/>
      <c r="H2314" s="177"/>
      <c r="I2314" s="176"/>
      <c r="J2314" s="176"/>
      <c r="K2314" s="177"/>
      <c r="L2314" s="178"/>
      <c r="M2314" s="177"/>
      <c r="N2314" s="182"/>
      <c r="O2314" s="182"/>
      <c r="P2314" s="182"/>
      <c r="Q2314" s="192"/>
    </row>
    <row r="2315" spans="4:17" ht="18" customHeight="1" x14ac:dyDescent="0.25">
      <c r="D2315">
        <f t="shared" si="36"/>
        <v>0</v>
      </c>
      <c r="E2315" s="191"/>
      <c r="F2315" s="191"/>
      <c r="G2315" s="176"/>
      <c r="H2315" s="177"/>
      <c r="I2315" s="176"/>
      <c r="J2315" s="176"/>
      <c r="K2315" s="177"/>
      <c r="L2315" s="178"/>
      <c r="M2315" s="177"/>
      <c r="N2315" s="182"/>
      <c r="O2315" s="182"/>
      <c r="P2315" s="182"/>
      <c r="Q2315" s="192"/>
    </row>
    <row r="2316" spans="4:17" ht="18" customHeight="1" x14ac:dyDescent="0.25">
      <c r="D2316">
        <f t="shared" si="36"/>
        <v>0</v>
      </c>
      <c r="E2316" s="191"/>
      <c r="F2316" s="191"/>
      <c r="G2316" s="176"/>
      <c r="H2316" s="177"/>
      <c r="I2316" s="176"/>
      <c r="J2316" s="176"/>
      <c r="K2316" s="177"/>
      <c r="L2316" s="178"/>
      <c r="M2316" s="177"/>
      <c r="N2316" s="182"/>
      <c r="O2316" s="182"/>
      <c r="P2316" s="182"/>
      <c r="Q2316" s="192"/>
    </row>
    <row r="2317" spans="4:17" ht="18" customHeight="1" x14ac:dyDescent="0.25">
      <c r="D2317">
        <f t="shared" si="36"/>
        <v>0</v>
      </c>
      <c r="E2317" s="191"/>
      <c r="F2317" s="191"/>
      <c r="G2317" s="176"/>
      <c r="H2317" s="177"/>
      <c r="I2317" s="176"/>
      <c r="J2317" s="176"/>
      <c r="K2317" s="177"/>
      <c r="L2317" s="178"/>
      <c r="M2317" s="177"/>
      <c r="N2317" s="182"/>
      <c r="O2317" s="182"/>
      <c r="P2317" s="182"/>
      <c r="Q2317" s="192"/>
    </row>
    <row r="2318" spans="4:17" ht="18" customHeight="1" x14ac:dyDescent="0.25">
      <c r="D2318">
        <f t="shared" si="36"/>
        <v>0</v>
      </c>
      <c r="E2318" s="191"/>
      <c r="F2318" s="191"/>
      <c r="G2318" s="176"/>
      <c r="H2318" s="177"/>
      <c r="I2318" s="176"/>
      <c r="J2318" s="176"/>
      <c r="K2318" s="177"/>
      <c r="L2318" s="178"/>
      <c r="M2318" s="177"/>
      <c r="N2318" s="182"/>
      <c r="O2318" s="182"/>
      <c r="P2318" s="182"/>
      <c r="Q2318" s="192"/>
    </row>
    <row r="2319" spans="4:17" ht="18" customHeight="1" x14ac:dyDescent="0.25">
      <c r="D2319">
        <f t="shared" si="36"/>
        <v>0</v>
      </c>
      <c r="E2319" s="191"/>
      <c r="F2319" s="191"/>
      <c r="G2319" s="176"/>
      <c r="H2319" s="177"/>
      <c r="I2319" s="176"/>
      <c r="J2319" s="176"/>
      <c r="K2319" s="177"/>
      <c r="L2319" s="178"/>
      <c r="M2319" s="177"/>
      <c r="N2319" s="182"/>
      <c r="O2319" s="182"/>
      <c r="P2319" s="182"/>
      <c r="Q2319" s="192"/>
    </row>
    <row r="2320" spans="4:17" ht="18" customHeight="1" x14ac:dyDescent="0.25">
      <c r="D2320">
        <f t="shared" si="36"/>
        <v>0</v>
      </c>
      <c r="E2320" s="191"/>
      <c r="F2320" s="191"/>
      <c r="G2320" s="176"/>
      <c r="H2320" s="177"/>
      <c r="I2320" s="176"/>
      <c r="J2320" s="176"/>
      <c r="K2320" s="177"/>
      <c r="L2320" s="178"/>
      <c r="M2320" s="177"/>
      <c r="N2320" s="182"/>
      <c r="O2320" s="182"/>
      <c r="P2320" s="182"/>
      <c r="Q2320" s="192"/>
    </row>
    <row r="2321" spans="4:17" ht="18" customHeight="1" x14ac:dyDescent="0.25">
      <c r="D2321">
        <f t="shared" si="36"/>
        <v>0</v>
      </c>
      <c r="E2321" s="191"/>
      <c r="F2321" s="191"/>
      <c r="G2321" s="176"/>
      <c r="H2321" s="177"/>
      <c r="I2321" s="176"/>
      <c r="J2321" s="176"/>
      <c r="K2321" s="177"/>
      <c r="L2321" s="178"/>
      <c r="M2321" s="177"/>
      <c r="N2321" s="182"/>
      <c r="O2321" s="182"/>
      <c r="P2321" s="182"/>
      <c r="Q2321" s="192"/>
    </row>
    <row r="2322" spans="4:17" ht="18" customHeight="1" x14ac:dyDescent="0.25">
      <c r="D2322">
        <f t="shared" si="36"/>
        <v>0</v>
      </c>
      <c r="E2322" s="191"/>
      <c r="F2322" s="191"/>
      <c r="G2322" s="176"/>
      <c r="H2322" s="177"/>
      <c r="I2322" s="176"/>
      <c r="J2322" s="176"/>
      <c r="K2322" s="177"/>
      <c r="L2322" s="178"/>
      <c r="M2322" s="177"/>
      <c r="N2322" s="182"/>
      <c r="O2322" s="182"/>
      <c r="P2322" s="182"/>
      <c r="Q2322" s="192"/>
    </row>
    <row r="2323" spans="4:17" ht="18" customHeight="1" x14ac:dyDescent="0.25">
      <c r="D2323">
        <f t="shared" si="36"/>
        <v>0</v>
      </c>
      <c r="E2323" s="191"/>
      <c r="F2323" s="191"/>
      <c r="G2323" s="176"/>
      <c r="H2323" s="177"/>
      <c r="I2323" s="176"/>
      <c r="J2323" s="176"/>
      <c r="K2323" s="177"/>
      <c r="L2323" s="178"/>
      <c r="M2323" s="177"/>
      <c r="N2323" s="182"/>
      <c r="O2323" s="182"/>
      <c r="P2323" s="182"/>
      <c r="Q2323" s="192"/>
    </row>
    <row r="2324" spans="4:17" ht="18" customHeight="1" x14ac:dyDescent="0.25">
      <c r="D2324">
        <f t="shared" si="36"/>
        <v>0</v>
      </c>
      <c r="E2324" s="191"/>
      <c r="F2324" s="191"/>
      <c r="G2324" s="176"/>
      <c r="H2324" s="177"/>
      <c r="I2324" s="176"/>
      <c r="J2324" s="176"/>
      <c r="K2324" s="177"/>
      <c r="L2324" s="178"/>
      <c r="M2324" s="177"/>
      <c r="N2324" s="182"/>
      <c r="O2324" s="182"/>
      <c r="P2324" s="182"/>
      <c r="Q2324" s="192"/>
    </row>
    <row r="2325" spans="4:17" ht="18" customHeight="1" x14ac:dyDescent="0.25">
      <c r="D2325">
        <f t="shared" si="36"/>
        <v>0</v>
      </c>
      <c r="E2325" s="191"/>
      <c r="F2325" s="191"/>
      <c r="G2325" s="176"/>
      <c r="H2325" s="177"/>
      <c r="I2325" s="176"/>
      <c r="J2325" s="176"/>
      <c r="K2325" s="177"/>
      <c r="L2325" s="178"/>
      <c r="M2325" s="177"/>
      <c r="N2325" s="182"/>
      <c r="O2325" s="182"/>
      <c r="P2325" s="182"/>
      <c r="Q2325" s="192"/>
    </row>
    <row r="2326" spans="4:17" ht="18" customHeight="1" x14ac:dyDescent="0.25">
      <c r="D2326">
        <f t="shared" si="36"/>
        <v>0</v>
      </c>
      <c r="E2326" s="191"/>
      <c r="F2326" s="191"/>
      <c r="G2326" s="176"/>
      <c r="H2326" s="177"/>
      <c r="I2326" s="176"/>
      <c r="J2326" s="176"/>
      <c r="K2326" s="177"/>
      <c r="L2326" s="178"/>
      <c r="M2326" s="177"/>
      <c r="N2326" s="182"/>
      <c r="O2326" s="182"/>
      <c r="P2326" s="182"/>
      <c r="Q2326" s="192"/>
    </row>
    <row r="2327" spans="4:17" ht="18" customHeight="1" x14ac:dyDescent="0.25">
      <c r="D2327">
        <f t="shared" si="36"/>
        <v>0</v>
      </c>
      <c r="E2327" s="191"/>
      <c r="F2327" s="191"/>
      <c r="G2327" s="176"/>
      <c r="H2327" s="177"/>
      <c r="I2327" s="176"/>
      <c r="J2327" s="176"/>
      <c r="K2327" s="177"/>
      <c r="L2327" s="178"/>
      <c r="M2327" s="177"/>
      <c r="N2327" s="182"/>
      <c r="O2327" s="182"/>
      <c r="P2327" s="182"/>
      <c r="Q2327" s="192"/>
    </row>
    <row r="2328" spans="4:17" ht="18" customHeight="1" x14ac:dyDescent="0.25">
      <c r="D2328">
        <f t="shared" si="36"/>
        <v>0</v>
      </c>
      <c r="E2328" s="191"/>
      <c r="F2328" s="191"/>
      <c r="G2328" s="176"/>
      <c r="H2328" s="177"/>
      <c r="I2328" s="176"/>
      <c r="J2328" s="176"/>
      <c r="K2328" s="177"/>
      <c r="L2328" s="178"/>
      <c r="M2328" s="177"/>
      <c r="N2328" s="182"/>
      <c r="O2328" s="182"/>
      <c r="P2328" s="182"/>
      <c r="Q2328" s="192"/>
    </row>
    <row r="2329" spans="4:17" ht="18" customHeight="1" x14ac:dyDescent="0.25">
      <c r="D2329">
        <f t="shared" si="36"/>
        <v>0</v>
      </c>
      <c r="E2329" s="191"/>
      <c r="F2329" s="191"/>
      <c r="G2329" s="176"/>
      <c r="H2329" s="177"/>
      <c r="I2329" s="176"/>
      <c r="J2329" s="176"/>
      <c r="K2329" s="177"/>
      <c r="L2329" s="178"/>
      <c r="M2329" s="177"/>
      <c r="N2329" s="182"/>
      <c r="O2329" s="182"/>
      <c r="P2329" s="182"/>
      <c r="Q2329" s="192"/>
    </row>
    <row r="2330" spans="4:17" ht="18" customHeight="1" x14ac:dyDescent="0.25">
      <c r="D2330">
        <f t="shared" si="36"/>
        <v>0</v>
      </c>
      <c r="E2330" s="191"/>
      <c r="F2330" s="191"/>
      <c r="G2330" s="176"/>
      <c r="H2330" s="177"/>
      <c r="I2330" s="176"/>
      <c r="J2330" s="176"/>
      <c r="K2330" s="177"/>
      <c r="L2330" s="178"/>
      <c r="M2330" s="177"/>
      <c r="N2330" s="182"/>
      <c r="O2330" s="182"/>
      <c r="P2330" s="182"/>
      <c r="Q2330" s="192"/>
    </row>
    <row r="2331" spans="4:17" ht="18" customHeight="1" x14ac:dyDescent="0.25">
      <c r="D2331">
        <f t="shared" si="36"/>
        <v>0</v>
      </c>
      <c r="E2331" s="191"/>
      <c r="F2331" s="191"/>
      <c r="G2331" s="176"/>
      <c r="H2331" s="177"/>
      <c r="I2331" s="176"/>
      <c r="J2331" s="176"/>
      <c r="K2331" s="177"/>
      <c r="L2331" s="178"/>
      <c r="M2331" s="177"/>
      <c r="N2331" s="182"/>
      <c r="O2331" s="182"/>
      <c r="P2331" s="182"/>
      <c r="Q2331" s="192"/>
    </row>
    <row r="2332" spans="4:17" ht="18" customHeight="1" x14ac:dyDescent="0.25">
      <c r="D2332">
        <f t="shared" si="36"/>
        <v>0</v>
      </c>
      <c r="E2332" s="191"/>
      <c r="F2332" s="191"/>
      <c r="G2332" s="176"/>
      <c r="H2332" s="177"/>
      <c r="I2332" s="176"/>
      <c r="J2332" s="176"/>
      <c r="K2332" s="177"/>
      <c r="L2332" s="178"/>
      <c r="M2332" s="177"/>
      <c r="N2332" s="182"/>
      <c r="O2332" s="182"/>
      <c r="P2332" s="182"/>
      <c r="Q2332" s="192"/>
    </row>
    <row r="2333" spans="4:17" ht="18" customHeight="1" x14ac:dyDescent="0.25">
      <c r="D2333">
        <f t="shared" si="36"/>
        <v>0</v>
      </c>
      <c r="E2333" s="191"/>
      <c r="F2333" s="191"/>
      <c r="G2333" s="176"/>
      <c r="H2333" s="177"/>
      <c r="I2333" s="176"/>
      <c r="J2333" s="176"/>
      <c r="K2333" s="177"/>
      <c r="L2333" s="178"/>
      <c r="M2333" s="177"/>
      <c r="N2333" s="182"/>
      <c r="O2333" s="182"/>
      <c r="P2333" s="182"/>
      <c r="Q2333" s="192"/>
    </row>
    <row r="2334" spans="4:17" ht="18" customHeight="1" x14ac:dyDescent="0.25">
      <c r="D2334">
        <f t="shared" si="36"/>
        <v>0</v>
      </c>
      <c r="E2334" s="191"/>
      <c r="F2334" s="191"/>
      <c r="G2334" s="176"/>
      <c r="H2334" s="177"/>
      <c r="I2334" s="176"/>
      <c r="J2334" s="176"/>
      <c r="K2334" s="177"/>
      <c r="L2334" s="178"/>
      <c r="M2334" s="177"/>
      <c r="N2334" s="182"/>
      <c r="O2334" s="182"/>
      <c r="P2334" s="182"/>
      <c r="Q2334" s="192"/>
    </row>
    <row r="2335" spans="4:17" ht="18" customHeight="1" x14ac:dyDescent="0.25">
      <c r="D2335">
        <f t="shared" si="36"/>
        <v>0</v>
      </c>
      <c r="E2335" s="191"/>
      <c r="F2335" s="191"/>
      <c r="G2335" s="176"/>
      <c r="H2335" s="177"/>
      <c r="I2335" s="176"/>
      <c r="J2335" s="176"/>
      <c r="K2335" s="177"/>
      <c r="L2335" s="178"/>
      <c r="M2335" s="177"/>
      <c r="N2335" s="182"/>
      <c r="O2335" s="182"/>
      <c r="P2335" s="182"/>
      <c r="Q2335" s="192"/>
    </row>
    <row r="2336" spans="4:17" ht="18" customHeight="1" x14ac:dyDescent="0.25">
      <c r="D2336">
        <f t="shared" si="36"/>
        <v>0</v>
      </c>
      <c r="E2336" s="191"/>
      <c r="F2336" s="191"/>
      <c r="G2336" s="176"/>
      <c r="H2336" s="177"/>
      <c r="I2336" s="176"/>
      <c r="J2336" s="176"/>
      <c r="K2336" s="177"/>
      <c r="L2336" s="178"/>
      <c r="M2336" s="177"/>
      <c r="N2336" s="182"/>
      <c r="O2336" s="182"/>
      <c r="P2336" s="182"/>
      <c r="Q2336" s="192"/>
    </row>
    <row r="2337" spans="4:17" ht="18" customHeight="1" x14ac:dyDescent="0.25">
      <c r="D2337">
        <f t="shared" si="36"/>
        <v>0</v>
      </c>
      <c r="E2337" s="191"/>
      <c r="F2337" s="191"/>
      <c r="G2337" s="176"/>
      <c r="H2337" s="177"/>
      <c r="I2337" s="176"/>
      <c r="J2337" s="176"/>
      <c r="K2337" s="177"/>
      <c r="L2337" s="178"/>
      <c r="M2337" s="177"/>
      <c r="N2337" s="182"/>
      <c r="O2337" s="182"/>
      <c r="P2337" s="182"/>
      <c r="Q2337" s="192"/>
    </row>
    <row r="2338" spans="4:17" ht="18" customHeight="1" x14ac:dyDescent="0.25">
      <c r="D2338">
        <f t="shared" si="36"/>
        <v>0</v>
      </c>
      <c r="E2338" s="191"/>
      <c r="F2338" s="191"/>
      <c r="G2338" s="176"/>
      <c r="H2338" s="177"/>
      <c r="I2338" s="176"/>
      <c r="J2338" s="176"/>
      <c r="K2338" s="177"/>
      <c r="L2338" s="178"/>
      <c r="M2338" s="177"/>
      <c r="N2338" s="182"/>
      <c r="O2338" s="182"/>
      <c r="P2338" s="182"/>
      <c r="Q2338" s="192"/>
    </row>
    <row r="2339" spans="4:17" ht="18" customHeight="1" x14ac:dyDescent="0.25">
      <c r="D2339">
        <f t="shared" si="36"/>
        <v>0</v>
      </c>
      <c r="E2339" s="191"/>
      <c r="F2339" s="191"/>
      <c r="G2339" s="176"/>
      <c r="H2339" s="177"/>
      <c r="I2339" s="176"/>
      <c r="J2339" s="176"/>
      <c r="K2339" s="177"/>
      <c r="L2339" s="178"/>
      <c r="M2339" s="177"/>
      <c r="N2339" s="182"/>
      <c r="O2339" s="182"/>
      <c r="P2339" s="182"/>
      <c r="Q2339" s="192"/>
    </row>
    <row r="2340" spans="4:17" ht="18" customHeight="1" x14ac:dyDescent="0.25">
      <c r="D2340">
        <f t="shared" si="36"/>
        <v>0</v>
      </c>
      <c r="E2340" s="191"/>
      <c r="F2340" s="191"/>
      <c r="G2340" s="176"/>
      <c r="H2340" s="177"/>
      <c r="I2340" s="176"/>
      <c r="J2340" s="176"/>
      <c r="K2340" s="177"/>
      <c r="L2340" s="178"/>
      <c r="M2340" s="177"/>
      <c r="N2340" s="182"/>
      <c r="O2340" s="182"/>
      <c r="P2340" s="182"/>
      <c r="Q2340" s="192"/>
    </row>
    <row r="2341" spans="4:17" ht="18" customHeight="1" x14ac:dyDescent="0.25">
      <c r="D2341">
        <f t="shared" si="36"/>
        <v>0</v>
      </c>
      <c r="E2341" s="191"/>
      <c r="F2341" s="191"/>
      <c r="G2341" s="176"/>
      <c r="H2341" s="177"/>
      <c r="I2341" s="176"/>
      <c r="J2341" s="176"/>
      <c r="K2341" s="177"/>
      <c r="L2341" s="178"/>
      <c r="M2341" s="177"/>
      <c r="N2341" s="182"/>
      <c r="O2341" s="182"/>
      <c r="P2341" s="182"/>
      <c r="Q2341" s="192"/>
    </row>
    <row r="2342" spans="4:17" ht="18" customHeight="1" x14ac:dyDescent="0.25">
      <c r="D2342">
        <f t="shared" si="36"/>
        <v>0</v>
      </c>
      <c r="E2342" s="191"/>
      <c r="F2342" s="191"/>
      <c r="G2342" s="176"/>
      <c r="H2342" s="177"/>
      <c r="I2342" s="176"/>
      <c r="J2342" s="176"/>
      <c r="K2342" s="177"/>
      <c r="L2342" s="178"/>
      <c r="M2342" s="177"/>
      <c r="N2342" s="182"/>
      <c r="O2342" s="182"/>
      <c r="P2342" s="182"/>
      <c r="Q2342" s="192"/>
    </row>
    <row r="2343" spans="4:17" ht="18" customHeight="1" x14ac:dyDescent="0.25">
      <c r="D2343">
        <f t="shared" si="36"/>
        <v>0</v>
      </c>
      <c r="E2343" s="191"/>
      <c r="F2343" s="191"/>
      <c r="G2343" s="176"/>
      <c r="H2343" s="177"/>
      <c r="I2343" s="176"/>
      <c r="J2343" s="176"/>
      <c r="K2343" s="177"/>
      <c r="L2343" s="178"/>
      <c r="M2343" s="177"/>
      <c r="N2343" s="182"/>
      <c r="O2343" s="182"/>
      <c r="P2343" s="182"/>
      <c r="Q2343" s="192"/>
    </row>
    <row r="2344" spans="4:17" ht="18" customHeight="1" x14ac:dyDescent="0.25">
      <c r="D2344">
        <f t="shared" si="36"/>
        <v>0</v>
      </c>
      <c r="E2344" s="191"/>
      <c r="F2344" s="191"/>
      <c r="G2344" s="176"/>
      <c r="H2344" s="177"/>
      <c r="I2344" s="176"/>
      <c r="J2344" s="176"/>
      <c r="K2344" s="177"/>
      <c r="L2344" s="178"/>
      <c r="M2344" s="177"/>
      <c r="N2344" s="182"/>
      <c r="O2344" s="182"/>
      <c r="P2344" s="182"/>
      <c r="Q2344" s="192"/>
    </row>
    <row r="2345" spans="4:17" ht="18" customHeight="1" x14ac:dyDescent="0.25">
      <c r="D2345">
        <f t="shared" si="36"/>
        <v>0</v>
      </c>
      <c r="E2345" s="191"/>
      <c r="F2345" s="191"/>
      <c r="G2345" s="176"/>
      <c r="H2345" s="177"/>
      <c r="I2345" s="176"/>
      <c r="J2345" s="176"/>
      <c r="K2345" s="177"/>
      <c r="L2345" s="178"/>
      <c r="M2345" s="177"/>
      <c r="N2345" s="182"/>
      <c r="O2345" s="182"/>
      <c r="P2345" s="182"/>
      <c r="Q2345" s="192"/>
    </row>
    <row r="2346" spans="4:17" ht="18" customHeight="1" x14ac:dyDescent="0.25">
      <c r="D2346">
        <f t="shared" si="36"/>
        <v>0</v>
      </c>
      <c r="E2346" s="191"/>
      <c r="F2346" s="191"/>
      <c r="G2346" s="176"/>
      <c r="H2346" s="177"/>
      <c r="I2346" s="176"/>
      <c r="J2346" s="176"/>
      <c r="K2346" s="177"/>
      <c r="L2346" s="178"/>
      <c r="M2346" s="177"/>
      <c r="N2346" s="182"/>
      <c r="O2346" s="182"/>
      <c r="P2346" s="182"/>
      <c r="Q2346" s="192"/>
    </row>
    <row r="2347" spans="4:17" ht="18" customHeight="1" x14ac:dyDescent="0.25">
      <c r="D2347">
        <f t="shared" si="36"/>
        <v>0</v>
      </c>
      <c r="E2347" s="191"/>
      <c r="F2347" s="191"/>
      <c r="G2347" s="176"/>
      <c r="H2347" s="177"/>
      <c r="I2347" s="176"/>
      <c r="J2347" s="176"/>
      <c r="K2347" s="177"/>
      <c r="L2347" s="178"/>
      <c r="M2347" s="177"/>
      <c r="N2347" s="182"/>
      <c r="O2347" s="182"/>
      <c r="P2347" s="182"/>
      <c r="Q2347" s="192"/>
    </row>
    <row r="2348" spans="4:17" ht="18" customHeight="1" x14ac:dyDescent="0.25">
      <c r="D2348">
        <f t="shared" si="36"/>
        <v>0</v>
      </c>
      <c r="E2348" s="191"/>
      <c r="F2348" s="191"/>
      <c r="G2348" s="176"/>
      <c r="H2348" s="177"/>
      <c r="I2348" s="176"/>
      <c r="J2348" s="176"/>
      <c r="K2348" s="177"/>
      <c r="L2348" s="178"/>
      <c r="M2348" s="177"/>
      <c r="N2348" s="182"/>
      <c r="O2348" s="182"/>
      <c r="P2348" s="182"/>
      <c r="Q2348" s="192"/>
    </row>
    <row r="2349" spans="4:17" ht="18" customHeight="1" x14ac:dyDescent="0.25">
      <c r="D2349">
        <f t="shared" si="36"/>
        <v>0</v>
      </c>
      <c r="E2349" s="191"/>
      <c r="F2349" s="191"/>
      <c r="G2349" s="176"/>
      <c r="H2349" s="177"/>
      <c r="I2349" s="176"/>
      <c r="J2349" s="176"/>
      <c r="K2349" s="177"/>
      <c r="L2349" s="178"/>
      <c r="M2349" s="177"/>
      <c r="N2349" s="182"/>
      <c r="O2349" s="182"/>
      <c r="P2349" s="182"/>
      <c r="Q2349" s="192"/>
    </row>
    <row r="2350" spans="4:17" ht="18" customHeight="1" x14ac:dyDescent="0.25">
      <c r="D2350">
        <f t="shared" si="36"/>
        <v>0</v>
      </c>
      <c r="E2350" s="191"/>
      <c r="F2350" s="191"/>
      <c r="G2350" s="176"/>
      <c r="H2350" s="177"/>
      <c r="I2350" s="176"/>
      <c r="J2350" s="176"/>
      <c r="K2350" s="177"/>
      <c r="L2350" s="178"/>
      <c r="M2350" s="177"/>
      <c r="N2350" s="182"/>
      <c r="O2350" s="182"/>
      <c r="P2350" s="182"/>
      <c r="Q2350" s="192"/>
    </row>
    <row r="2351" spans="4:17" ht="18" customHeight="1" x14ac:dyDescent="0.25">
      <c r="D2351">
        <f t="shared" si="36"/>
        <v>0</v>
      </c>
      <c r="E2351" s="191"/>
      <c r="F2351" s="191"/>
      <c r="G2351" s="176"/>
      <c r="H2351" s="177"/>
      <c r="I2351" s="176"/>
      <c r="J2351" s="176"/>
      <c r="K2351" s="177"/>
      <c r="L2351" s="178"/>
      <c r="M2351" s="177"/>
      <c r="N2351" s="182"/>
      <c r="O2351" s="182"/>
      <c r="P2351" s="182"/>
      <c r="Q2351" s="192"/>
    </row>
    <row r="2352" spans="4:17" ht="18" customHeight="1" x14ac:dyDescent="0.25">
      <c r="D2352">
        <f t="shared" si="36"/>
        <v>0</v>
      </c>
      <c r="E2352" s="191"/>
      <c r="F2352" s="191"/>
      <c r="G2352" s="176"/>
      <c r="H2352" s="177"/>
      <c r="I2352" s="176"/>
      <c r="J2352" s="176"/>
      <c r="K2352" s="177"/>
      <c r="L2352" s="178"/>
      <c r="M2352" s="177"/>
      <c r="N2352" s="182"/>
      <c r="O2352" s="182"/>
      <c r="P2352" s="182"/>
      <c r="Q2352" s="192"/>
    </row>
    <row r="2353" spans="4:17" ht="18" customHeight="1" x14ac:dyDescent="0.25">
      <c r="D2353">
        <f t="shared" si="36"/>
        <v>0</v>
      </c>
      <c r="E2353" s="191"/>
      <c r="F2353" s="191"/>
      <c r="G2353" s="176"/>
      <c r="H2353" s="177"/>
      <c r="I2353" s="176"/>
      <c r="J2353" s="176"/>
      <c r="K2353" s="177"/>
      <c r="L2353" s="178"/>
      <c r="M2353" s="177"/>
      <c r="N2353" s="182"/>
      <c r="O2353" s="182"/>
      <c r="P2353" s="182"/>
      <c r="Q2353" s="192"/>
    </row>
    <row r="2354" spans="4:17" ht="18" customHeight="1" x14ac:dyDescent="0.25">
      <c r="D2354">
        <f t="shared" si="36"/>
        <v>0</v>
      </c>
      <c r="E2354" s="191"/>
      <c r="F2354" s="191"/>
      <c r="G2354" s="176"/>
      <c r="H2354" s="177"/>
      <c r="I2354" s="176"/>
      <c r="J2354" s="176"/>
      <c r="K2354" s="177"/>
      <c r="L2354" s="178"/>
      <c r="M2354" s="177"/>
      <c r="N2354" s="182"/>
      <c r="O2354" s="182"/>
      <c r="P2354" s="182"/>
      <c r="Q2354" s="192"/>
    </row>
    <row r="2355" spans="4:17" ht="18" customHeight="1" x14ac:dyDescent="0.25">
      <c r="D2355">
        <f t="shared" si="36"/>
        <v>0</v>
      </c>
      <c r="E2355" s="191"/>
      <c r="F2355" s="191"/>
      <c r="G2355" s="176"/>
      <c r="H2355" s="177"/>
      <c r="I2355" s="176"/>
      <c r="J2355" s="176"/>
      <c r="K2355" s="177"/>
      <c r="L2355" s="178"/>
      <c r="M2355" s="177"/>
      <c r="N2355" s="182"/>
      <c r="O2355" s="182"/>
      <c r="P2355" s="182"/>
      <c r="Q2355" s="192"/>
    </row>
    <row r="2356" spans="4:17" ht="18" customHeight="1" x14ac:dyDescent="0.25">
      <c r="D2356">
        <f t="shared" si="36"/>
        <v>0</v>
      </c>
      <c r="E2356" s="191"/>
      <c r="F2356" s="191"/>
      <c r="G2356" s="176"/>
      <c r="H2356" s="177"/>
      <c r="I2356" s="176"/>
      <c r="J2356" s="176"/>
      <c r="K2356" s="177"/>
      <c r="L2356" s="178"/>
      <c r="M2356" s="177"/>
      <c r="N2356" s="182"/>
      <c r="O2356" s="182"/>
      <c r="P2356" s="182"/>
      <c r="Q2356" s="192"/>
    </row>
    <row r="2357" spans="4:17" ht="18" customHeight="1" x14ac:dyDescent="0.25">
      <c r="D2357">
        <f t="shared" si="36"/>
        <v>0</v>
      </c>
      <c r="E2357" s="191"/>
      <c r="F2357" s="191"/>
      <c r="G2357" s="176"/>
      <c r="H2357" s="177"/>
      <c r="I2357" s="176"/>
      <c r="J2357" s="176"/>
      <c r="K2357" s="177"/>
      <c r="L2357" s="178"/>
      <c r="M2357" s="177"/>
      <c r="N2357" s="182"/>
      <c r="O2357" s="182"/>
      <c r="P2357" s="182"/>
      <c r="Q2357" s="192"/>
    </row>
    <row r="2358" spans="4:17" ht="18" customHeight="1" x14ac:dyDescent="0.25">
      <c r="D2358">
        <f t="shared" si="36"/>
        <v>0</v>
      </c>
      <c r="E2358" s="191"/>
      <c r="F2358" s="191"/>
      <c r="G2358" s="176"/>
      <c r="H2358" s="177"/>
      <c r="I2358" s="176"/>
      <c r="J2358" s="176"/>
      <c r="K2358" s="177"/>
      <c r="L2358" s="178"/>
      <c r="M2358" s="177"/>
      <c r="N2358" s="182"/>
      <c r="O2358" s="182"/>
      <c r="P2358" s="182"/>
      <c r="Q2358" s="192"/>
    </row>
    <row r="2359" spans="4:17" ht="18" customHeight="1" x14ac:dyDescent="0.25">
      <c r="D2359">
        <f t="shared" si="36"/>
        <v>0</v>
      </c>
      <c r="E2359" s="191"/>
      <c r="F2359" s="191"/>
      <c r="G2359" s="176"/>
      <c r="H2359" s="177"/>
      <c r="I2359" s="176"/>
      <c r="J2359" s="176"/>
      <c r="K2359" s="177"/>
      <c r="L2359" s="178"/>
      <c r="M2359" s="177"/>
      <c r="N2359" s="182"/>
      <c r="O2359" s="182"/>
      <c r="P2359" s="182"/>
      <c r="Q2359" s="192"/>
    </row>
    <row r="2360" spans="4:17" ht="18" customHeight="1" x14ac:dyDescent="0.25">
      <c r="D2360">
        <f t="shared" si="36"/>
        <v>0</v>
      </c>
      <c r="E2360" s="191"/>
      <c r="F2360" s="191"/>
      <c r="G2360" s="176"/>
      <c r="H2360" s="177"/>
      <c r="I2360" s="176"/>
      <c r="J2360" s="176"/>
      <c r="K2360" s="177"/>
      <c r="L2360" s="178"/>
      <c r="M2360" s="177"/>
      <c r="N2360" s="182"/>
      <c r="O2360" s="182"/>
      <c r="P2360" s="182"/>
      <c r="Q2360" s="192"/>
    </row>
    <row r="2361" spans="4:17" ht="18" customHeight="1" x14ac:dyDescent="0.25">
      <c r="D2361">
        <f t="shared" si="36"/>
        <v>0</v>
      </c>
      <c r="E2361" s="191"/>
      <c r="F2361" s="191"/>
      <c r="G2361" s="176"/>
      <c r="H2361" s="177"/>
      <c r="I2361" s="176"/>
      <c r="J2361" s="176"/>
      <c r="K2361" s="177"/>
      <c r="L2361" s="178"/>
      <c r="M2361" s="177"/>
      <c r="N2361" s="182"/>
      <c r="O2361" s="182"/>
      <c r="P2361" s="182"/>
      <c r="Q2361" s="192"/>
    </row>
    <row r="2362" spans="4:17" ht="18" customHeight="1" x14ac:dyDescent="0.25">
      <c r="D2362">
        <f t="shared" si="36"/>
        <v>0</v>
      </c>
      <c r="E2362" s="191"/>
      <c r="F2362" s="191"/>
      <c r="G2362" s="176"/>
      <c r="H2362" s="177"/>
      <c r="I2362" s="176"/>
      <c r="J2362" s="176"/>
      <c r="K2362" s="177"/>
      <c r="L2362" s="178"/>
      <c r="M2362" s="177"/>
      <c r="N2362" s="182"/>
      <c r="O2362" s="182"/>
      <c r="P2362" s="182"/>
      <c r="Q2362" s="192"/>
    </row>
    <row r="2363" spans="4:17" ht="18" customHeight="1" x14ac:dyDescent="0.25">
      <c r="D2363">
        <f t="shared" si="36"/>
        <v>0</v>
      </c>
      <c r="E2363" s="191"/>
      <c r="F2363" s="191"/>
      <c r="G2363" s="176"/>
      <c r="H2363" s="177"/>
      <c r="I2363" s="176"/>
      <c r="J2363" s="176"/>
      <c r="K2363" s="177"/>
      <c r="L2363" s="178"/>
      <c r="M2363" s="177"/>
      <c r="N2363" s="182"/>
      <c r="O2363" s="182"/>
      <c r="P2363" s="182"/>
      <c r="Q2363" s="192"/>
    </row>
    <row r="2364" spans="4:17" ht="18" customHeight="1" x14ac:dyDescent="0.25">
      <c r="D2364">
        <f t="shared" si="36"/>
        <v>0</v>
      </c>
      <c r="E2364" s="191"/>
      <c r="F2364" s="191"/>
      <c r="G2364" s="176"/>
      <c r="H2364" s="177"/>
      <c r="I2364" s="176"/>
      <c r="J2364" s="176"/>
      <c r="K2364" s="177"/>
      <c r="L2364" s="178"/>
      <c r="M2364" s="177"/>
      <c r="N2364" s="182"/>
      <c r="O2364" s="182"/>
      <c r="P2364" s="182"/>
      <c r="Q2364" s="192"/>
    </row>
    <row r="2365" spans="4:17" ht="18" customHeight="1" x14ac:dyDescent="0.25">
      <c r="D2365">
        <f t="shared" si="36"/>
        <v>0</v>
      </c>
      <c r="E2365" s="191"/>
      <c r="F2365" s="191"/>
      <c r="G2365" s="176"/>
      <c r="H2365" s="177"/>
      <c r="I2365" s="176"/>
      <c r="J2365" s="176"/>
      <c r="K2365" s="177"/>
      <c r="L2365" s="178"/>
      <c r="M2365" s="177"/>
      <c r="N2365" s="182"/>
      <c r="O2365" s="182"/>
      <c r="P2365" s="182"/>
      <c r="Q2365" s="192"/>
    </row>
    <row r="2366" spans="4:17" ht="18" customHeight="1" x14ac:dyDescent="0.25">
      <c r="D2366">
        <f t="shared" si="36"/>
        <v>0</v>
      </c>
      <c r="E2366" s="191"/>
      <c r="F2366" s="191"/>
      <c r="G2366" s="176"/>
      <c r="H2366" s="177"/>
      <c r="I2366" s="176"/>
      <c r="J2366" s="176"/>
      <c r="K2366" s="177"/>
      <c r="L2366" s="178"/>
      <c r="M2366" s="177"/>
      <c r="N2366" s="182"/>
      <c r="O2366" s="182"/>
      <c r="P2366" s="182"/>
      <c r="Q2366" s="192"/>
    </row>
    <row r="2367" spans="4:17" ht="18" customHeight="1" x14ac:dyDescent="0.25">
      <c r="D2367">
        <f t="shared" si="36"/>
        <v>0</v>
      </c>
      <c r="E2367" s="191"/>
      <c r="F2367" s="191"/>
      <c r="G2367" s="176"/>
      <c r="H2367" s="177"/>
      <c r="I2367" s="176"/>
      <c r="J2367" s="176"/>
      <c r="K2367" s="177"/>
      <c r="L2367" s="178"/>
      <c r="M2367" s="177"/>
      <c r="N2367" s="182"/>
      <c r="O2367" s="182"/>
      <c r="P2367" s="182"/>
      <c r="Q2367" s="192"/>
    </row>
    <row r="2368" spans="4:17" ht="18" customHeight="1" x14ac:dyDescent="0.25">
      <c r="D2368">
        <f t="shared" si="36"/>
        <v>0</v>
      </c>
      <c r="E2368" s="191"/>
      <c r="F2368" s="191"/>
      <c r="G2368" s="176"/>
      <c r="H2368" s="177"/>
      <c r="I2368" s="176"/>
      <c r="J2368" s="176"/>
      <c r="K2368" s="177"/>
      <c r="L2368" s="178"/>
      <c r="M2368" s="177"/>
      <c r="N2368" s="182"/>
      <c r="O2368" s="182"/>
      <c r="P2368" s="182"/>
      <c r="Q2368" s="192"/>
    </row>
    <row r="2369" spans="4:17" ht="18" customHeight="1" x14ac:dyDescent="0.25">
      <c r="D2369">
        <f t="shared" si="36"/>
        <v>0</v>
      </c>
      <c r="E2369" s="191"/>
      <c r="F2369" s="191"/>
      <c r="G2369" s="176"/>
      <c r="H2369" s="177"/>
      <c r="I2369" s="176"/>
      <c r="J2369" s="176"/>
      <c r="K2369" s="177"/>
      <c r="L2369" s="178"/>
      <c r="M2369" s="177"/>
      <c r="N2369" s="182"/>
      <c r="O2369" s="182"/>
      <c r="P2369" s="182"/>
      <c r="Q2369" s="192"/>
    </row>
    <row r="2370" spans="4:17" ht="18" customHeight="1" x14ac:dyDescent="0.25">
      <c r="D2370">
        <f t="shared" si="36"/>
        <v>0</v>
      </c>
      <c r="E2370" s="191"/>
      <c r="F2370" s="191"/>
      <c r="G2370" s="176"/>
      <c r="H2370" s="177"/>
      <c r="I2370" s="176"/>
      <c r="J2370" s="176"/>
      <c r="K2370" s="177"/>
      <c r="L2370" s="178"/>
      <c r="M2370" s="177"/>
      <c r="N2370" s="182"/>
      <c r="O2370" s="182"/>
      <c r="P2370" s="182"/>
      <c r="Q2370" s="192"/>
    </row>
    <row r="2371" spans="4:17" ht="18" customHeight="1" x14ac:dyDescent="0.25">
      <c r="D2371">
        <f t="shared" si="36"/>
        <v>0</v>
      </c>
      <c r="E2371" s="191"/>
      <c r="F2371" s="191"/>
      <c r="G2371" s="176"/>
      <c r="H2371" s="177"/>
      <c r="I2371" s="176"/>
      <c r="J2371" s="176"/>
      <c r="K2371" s="177"/>
      <c r="L2371" s="178"/>
      <c r="M2371" s="177"/>
      <c r="N2371" s="182"/>
      <c r="O2371" s="182"/>
      <c r="P2371" s="182"/>
      <c r="Q2371" s="192"/>
    </row>
    <row r="2372" spans="4:17" ht="18" customHeight="1" x14ac:dyDescent="0.25">
      <c r="D2372">
        <f t="shared" si="36"/>
        <v>0</v>
      </c>
      <c r="E2372" s="191"/>
      <c r="F2372" s="191"/>
      <c r="G2372" s="176"/>
      <c r="H2372" s="177"/>
      <c r="I2372" s="176"/>
      <c r="J2372" s="176"/>
      <c r="K2372" s="177"/>
      <c r="L2372" s="178"/>
      <c r="M2372" s="177"/>
      <c r="N2372" s="182"/>
      <c r="O2372" s="182"/>
      <c r="P2372" s="182"/>
      <c r="Q2372" s="192"/>
    </row>
    <row r="2373" spans="4:17" ht="18" customHeight="1" x14ac:dyDescent="0.25">
      <c r="D2373">
        <f t="shared" si="36"/>
        <v>0</v>
      </c>
      <c r="E2373" s="191"/>
      <c r="F2373" s="191"/>
      <c r="G2373" s="176"/>
      <c r="H2373" s="177"/>
      <c r="I2373" s="176"/>
      <c r="J2373" s="176"/>
      <c r="K2373" s="177"/>
      <c r="L2373" s="178"/>
      <c r="M2373" s="177"/>
      <c r="N2373" s="182"/>
      <c r="O2373" s="182"/>
      <c r="P2373" s="182"/>
      <c r="Q2373" s="192"/>
    </row>
    <row r="2374" spans="4:17" ht="18" customHeight="1" x14ac:dyDescent="0.25">
      <c r="D2374">
        <f t="shared" ref="D2374:D2437" si="37">IF(E2374&gt;=1,(IF(LEN(I2374)&gt;=2,(IF(LEN(K2374)&gt;=1,(IF(M2374&gt;=18,1,0)),0)),0)),0)</f>
        <v>0</v>
      </c>
      <c r="E2374" s="191"/>
      <c r="F2374" s="191"/>
      <c r="G2374" s="176"/>
      <c r="H2374" s="177"/>
      <c r="I2374" s="176"/>
      <c r="J2374" s="176"/>
      <c r="K2374" s="177"/>
      <c r="L2374" s="178"/>
      <c r="M2374" s="177"/>
      <c r="N2374" s="182"/>
      <c r="O2374" s="182"/>
      <c r="P2374" s="182"/>
      <c r="Q2374" s="192"/>
    </row>
    <row r="2375" spans="4:17" ht="18" customHeight="1" x14ac:dyDescent="0.25">
      <c r="D2375">
        <f t="shared" si="37"/>
        <v>0</v>
      </c>
      <c r="E2375" s="191"/>
      <c r="F2375" s="191"/>
      <c r="G2375" s="176"/>
      <c r="H2375" s="177"/>
      <c r="I2375" s="176"/>
      <c r="J2375" s="176"/>
      <c r="K2375" s="177"/>
      <c r="L2375" s="178"/>
      <c r="M2375" s="177"/>
      <c r="N2375" s="182"/>
      <c r="O2375" s="182"/>
      <c r="P2375" s="182"/>
      <c r="Q2375" s="192"/>
    </row>
    <row r="2376" spans="4:17" ht="18" customHeight="1" x14ac:dyDescent="0.25">
      <c r="D2376">
        <f t="shared" si="37"/>
        <v>0</v>
      </c>
      <c r="E2376" s="191"/>
      <c r="F2376" s="191"/>
      <c r="G2376" s="176"/>
      <c r="H2376" s="177"/>
      <c r="I2376" s="176"/>
      <c r="J2376" s="176"/>
      <c r="K2376" s="177"/>
      <c r="L2376" s="178"/>
      <c r="M2376" s="177"/>
      <c r="N2376" s="182"/>
      <c r="O2376" s="182"/>
      <c r="P2376" s="182"/>
      <c r="Q2376" s="192"/>
    </row>
    <row r="2377" spans="4:17" ht="18" customHeight="1" x14ac:dyDescent="0.25">
      <c r="D2377">
        <f t="shared" si="37"/>
        <v>0</v>
      </c>
      <c r="E2377" s="191"/>
      <c r="F2377" s="191"/>
      <c r="G2377" s="176"/>
      <c r="H2377" s="177"/>
      <c r="I2377" s="176"/>
      <c r="J2377" s="176"/>
      <c r="K2377" s="177"/>
      <c r="L2377" s="178"/>
      <c r="M2377" s="177"/>
      <c r="N2377" s="182"/>
      <c r="O2377" s="182"/>
      <c r="P2377" s="182"/>
      <c r="Q2377" s="192"/>
    </row>
    <row r="2378" spans="4:17" ht="18" customHeight="1" x14ac:dyDescent="0.25">
      <c r="D2378">
        <f t="shared" si="37"/>
        <v>0</v>
      </c>
      <c r="E2378" s="191"/>
      <c r="F2378" s="191"/>
      <c r="G2378" s="176"/>
      <c r="H2378" s="177"/>
      <c r="I2378" s="176"/>
      <c r="J2378" s="176"/>
      <c r="K2378" s="177"/>
      <c r="L2378" s="178"/>
      <c r="M2378" s="177"/>
      <c r="N2378" s="182"/>
      <c r="O2378" s="182"/>
      <c r="P2378" s="182"/>
      <c r="Q2378" s="192"/>
    </row>
    <row r="2379" spans="4:17" ht="18" customHeight="1" x14ac:dyDescent="0.25">
      <c r="D2379">
        <f t="shared" si="37"/>
        <v>0</v>
      </c>
      <c r="E2379" s="191"/>
      <c r="F2379" s="191"/>
      <c r="G2379" s="176"/>
      <c r="H2379" s="177"/>
      <c r="I2379" s="176"/>
      <c r="J2379" s="176"/>
      <c r="K2379" s="177"/>
      <c r="L2379" s="178"/>
      <c r="M2379" s="177"/>
      <c r="N2379" s="182"/>
      <c r="O2379" s="182"/>
      <c r="P2379" s="182"/>
      <c r="Q2379" s="192"/>
    </row>
    <row r="2380" spans="4:17" ht="18" customHeight="1" x14ac:dyDescent="0.25">
      <c r="D2380">
        <f t="shared" si="37"/>
        <v>0</v>
      </c>
      <c r="E2380" s="191"/>
      <c r="F2380" s="191"/>
      <c r="G2380" s="176"/>
      <c r="H2380" s="177"/>
      <c r="I2380" s="176"/>
      <c r="J2380" s="176"/>
      <c r="K2380" s="177"/>
      <c r="L2380" s="178"/>
      <c r="M2380" s="177"/>
      <c r="N2380" s="182"/>
      <c r="O2380" s="182"/>
      <c r="P2380" s="182"/>
      <c r="Q2380" s="192"/>
    </row>
    <row r="2381" spans="4:17" ht="18" customHeight="1" x14ac:dyDescent="0.25">
      <c r="D2381">
        <f t="shared" si="37"/>
        <v>0</v>
      </c>
      <c r="E2381" s="191"/>
      <c r="F2381" s="191"/>
      <c r="G2381" s="176"/>
      <c r="H2381" s="177"/>
      <c r="I2381" s="176"/>
      <c r="J2381" s="176"/>
      <c r="K2381" s="177"/>
      <c r="L2381" s="178"/>
      <c r="M2381" s="177"/>
      <c r="N2381" s="182"/>
      <c r="O2381" s="182"/>
      <c r="P2381" s="182"/>
      <c r="Q2381" s="192"/>
    </row>
    <row r="2382" spans="4:17" ht="18" customHeight="1" x14ac:dyDescent="0.25">
      <c r="D2382">
        <f t="shared" si="37"/>
        <v>0</v>
      </c>
      <c r="E2382" s="191"/>
      <c r="F2382" s="191"/>
      <c r="G2382" s="176"/>
      <c r="H2382" s="177"/>
      <c r="I2382" s="176"/>
      <c r="J2382" s="176"/>
      <c r="K2382" s="177"/>
      <c r="L2382" s="178"/>
      <c r="M2382" s="177"/>
      <c r="N2382" s="182"/>
      <c r="O2382" s="182"/>
      <c r="P2382" s="182"/>
      <c r="Q2382" s="192"/>
    </row>
    <row r="2383" spans="4:17" ht="18" customHeight="1" x14ac:dyDescent="0.25">
      <c r="D2383">
        <f t="shared" si="37"/>
        <v>0</v>
      </c>
      <c r="E2383" s="191"/>
      <c r="F2383" s="191"/>
      <c r="G2383" s="176"/>
      <c r="H2383" s="177"/>
      <c r="I2383" s="176"/>
      <c r="J2383" s="176"/>
      <c r="K2383" s="177"/>
      <c r="L2383" s="178"/>
      <c r="M2383" s="177"/>
      <c r="N2383" s="182"/>
      <c r="O2383" s="182"/>
      <c r="P2383" s="182"/>
      <c r="Q2383" s="192"/>
    </row>
    <row r="2384" spans="4:17" ht="18" customHeight="1" x14ac:dyDescent="0.25">
      <c r="D2384">
        <f t="shared" si="37"/>
        <v>0</v>
      </c>
      <c r="E2384" s="191"/>
      <c r="F2384" s="191"/>
      <c r="G2384" s="176"/>
      <c r="H2384" s="177"/>
      <c r="I2384" s="176"/>
      <c r="J2384" s="176"/>
      <c r="K2384" s="177"/>
      <c r="L2384" s="178"/>
      <c r="M2384" s="177"/>
      <c r="N2384" s="182"/>
      <c r="O2384" s="182"/>
      <c r="P2384" s="182"/>
      <c r="Q2384" s="192"/>
    </row>
    <row r="2385" spans="4:17" ht="18" customHeight="1" x14ac:dyDescent="0.25">
      <c r="D2385">
        <f t="shared" si="37"/>
        <v>0</v>
      </c>
      <c r="E2385" s="191"/>
      <c r="F2385" s="191"/>
      <c r="G2385" s="176"/>
      <c r="H2385" s="177"/>
      <c r="I2385" s="176"/>
      <c r="J2385" s="176"/>
      <c r="K2385" s="177"/>
      <c r="L2385" s="178"/>
      <c r="M2385" s="177"/>
      <c r="N2385" s="182"/>
      <c r="O2385" s="182"/>
      <c r="P2385" s="182"/>
      <c r="Q2385" s="192"/>
    </row>
    <row r="2386" spans="4:17" ht="18" customHeight="1" x14ac:dyDescent="0.25">
      <c r="D2386">
        <f t="shared" si="37"/>
        <v>0</v>
      </c>
      <c r="E2386" s="191"/>
      <c r="F2386" s="191"/>
      <c r="G2386" s="176"/>
      <c r="H2386" s="177"/>
      <c r="I2386" s="176"/>
      <c r="J2386" s="176"/>
      <c r="K2386" s="177"/>
      <c r="L2386" s="178"/>
      <c r="M2386" s="177"/>
      <c r="N2386" s="182"/>
      <c r="O2386" s="182"/>
      <c r="P2386" s="182"/>
      <c r="Q2386" s="192"/>
    </row>
    <row r="2387" spans="4:17" ht="18" customHeight="1" x14ac:dyDescent="0.25">
      <c r="D2387">
        <f t="shared" si="37"/>
        <v>0</v>
      </c>
      <c r="E2387" s="191"/>
      <c r="F2387" s="191"/>
      <c r="G2387" s="176"/>
      <c r="H2387" s="177"/>
      <c r="I2387" s="176"/>
      <c r="J2387" s="176"/>
      <c r="K2387" s="177"/>
      <c r="L2387" s="178"/>
      <c r="M2387" s="177"/>
      <c r="N2387" s="182"/>
      <c r="O2387" s="182"/>
      <c r="P2387" s="182"/>
      <c r="Q2387" s="192"/>
    </row>
    <row r="2388" spans="4:17" ht="18" customHeight="1" x14ac:dyDescent="0.25">
      <c r="D2388">
        <f t="shared" si="37"/>
        <v>0</v>
      </c>
      <c r="E2388" s="191"/>
      <c r="F2388" s="191"/>
      <c r="G2388" s="176"/>
      <c r="H2388" s="177"/>
      <c r="I2388" s="176"/>
      <c r="J2388" s="176"/>
      <c r="K2388" s="177"/>
      <c r="L2388" s="178"/>
      <c r="M2388" s="177"/>
      <c r="N2388" s="182"/>
      <c r="O2388" s="182"/>
      <c r="P2388" s="182"/>
      <c r="Q2388" s="192"/>
    </row>
    <row r="2389" spans="4:17" ht="18" customHeight="1" x14ac:dyDescent="0.25">
      <c r="D2389">
        <f t="shared" si="37"/>
        <v>0</v>
      </c>
      <c r="E2389" s="191"/>
      <c r="F2389" s="191"/>
      <c r="G2389" s="176"/>
      <c r="H2389" s="177"/>
      <c r="I2389" s="176"/>
      <c r="J2389" s="176"/>
      <c r="K2389" s="177"/>
      <c r="L2389" s="178"/>
      <c r="M2389" s="177"/>
      <c r="N2389" s="182"/>
      <c r="O2389" s="182"/>
      <c r="P2389" s="182"/>
      <c r="Q2389" s="192"/>
    </row>
    <row r="2390" spans="4:17" ht="18" customHeight="1" x14ac:dyDescent="0.25">
      <c r="D2390">
        <f t="shared" si="37"/>
        <v>0</v>
      </c>
      <c r="E2390" s="191"/>
      <c r="F2390" s="191"/>
      <c r="G2390" s="176"/>
      <c r="H2390" s="177"/>
      <c r="I2390" s="176"/>
      <c r="J2390" s="176"/>
      <c r="K2390" s="177"/>
      <c r="L2390" s="178"/>
      <c r="M2390" s="177"/>
      <c r="N2390" s="182"/>
      <c r="O2390" s="182"/>
      <c r="P2390" s="182"/>
      <c r="Q2390" s="192"/>
    </row>
    <row r="2391" spans="4:17" ht="18" customHeight="1" x14ac:dyDescent="0.25">
      <c r="D2391">
        <f t="shared" si="37"/>
        <v>0</v>
      </c>
      <c r="E2391" s="191"/>
      <c r="F2391" s="191"/>
      <c r="G2391" s="176"/>
      <c r="H2391" s="177"/>
      <c r="I2391" s="176"/>
      <c r="J2391" s="176"/>
      <c r="K2391" s="177"/>
      <c r="L2391" s="178"/>
      <c r="M2391" s="177"/>
      <c r="N2391" s="182"/>
      <c r="O2391" s="182"/>
      <c r="P2391" s="182"/>
      <c r="Q2391" s="192"/>
    </row>
    <row r="2392" spans="4:17" ht="18" customHeight="1" x14ac:dyDescent="0.25">
      <c r="D2392">
        <f t="shared" si="37"/>
        <v>0</v>
      </c>
      <c r="E2392" s="191"/>
      <c r="F2392" s="191"/>
      <c r="G2392" s="176"/>
      <c r="H2392" s="177"/>
      <c r="I2392" s="176"/>
      <c r="J2392" s="176"/>
      <c r="K2392" s="177"/>
      <c r="L2392" s="178"/>
      <c r="M2392" s="177"/>
      <c r="N2392" s="182"/>
      <c r="O2392" s="182"/>
      <c r="P2392" s="182"/>
      <c r="Q2392" s="192"/>
    </row>
    <row r="2393" spans="4:17" ht="18" customHeight="1" x14ac:dyDescent="0.25">
      <c r="D2393">
        <f t="shared" si="37"/>
        <v>0</v>
      </c>
      <c r="E2393" s="191"/>
      <c r="F2393" s="191"/>
      <c r="G2393" s="176"/>
      <c r="H2393" s="177"/>
      <c r="I2393" s="176"/>
      <c r="J2393" s="176"/>
      <c r="K2393" s="177"/>
      <c r="L2393" s="178"/>
      <c r="M2393" s="177"/>
      <c r="N2393" s="182"/>
      <c r="O2393" s="182"/>
      <c r="P2393" s="182"/>
      <c r="Q2393" s="192"/>
    </row>
    <row r="2394" spans="4:17" ht="18" customHeight="1" x14ac:dyDescent="0.25">
      <c r="D2394">
        <f t="shared" si="37"/>
        <v>0</v>
      </c>
      <c r="E2394" s="191"/>
      <c r="F2394" s="191"/>
      <c r="G2394" s="176"/>
      <c r="H2394" s="177"/>
      <c r="I2394" s="176"/>
      <c r="J2394" s="176"/>
      <c r="K2394" s="177"/>
      <c r="L2394" s="178"/>
      <c r="M2394" s="177"/>
      <c r="N2394" s="182"/>
      <c r="O2394" s="182"/>
      <c r="P2394" s="182"/>
      <c r="Q2394" s="192"/>
    </row>
    <row r="2395" spans="4:17" ht="18" customHeight="1" x14ac:dyDescent="0.25">
      <c r="D2395">
        <f t="shared" si="37"/>
        <v>0</v>
      </c>
      <c r="E2395" s="191"/>
      <c r="F2395" s="191"/>
      <c r="G2395" s="176"/>
      <c r="H2395" s="177"/>
      <c r="I2395" s="176"/>
      <c r="J2395" s="176"/>
      <c r="K2395" s="177"/>
      <c r="L2395" s="178"/>
      <c r="M2395" s="177"/>
      <c r="N2395" s="182"/>
      <c r="O2395" s="182"/>
      <c r="P2395" s="182"/>
      <c r="Q2395" s="192"/>
    </row>
    <row r="2396" spans="4:17" ht="18" customHeight="1" x14ac:dyDescent="0.25">
      <c r="D2396">
        <f t="shared" si="37"/>
        <v>0</v>
      </c>
      <c r="E2396" s="191"/>
      <c r="F2396" s="191"/>
      <c r="G2396" s="176"/>
      <c r="H2396" s="177"/>
      <c r="I2396" s="176"/>
      <c r="J2396" s="176"/>
      <c r="K2396" s="177"/>
      <c r="L2396" s="178"/>
      <c r="M2396" s="177"/>
      <c r="N2396" s="182"/>
      <c r="O2396" s="182"/>
      <c r="P2396" s="182"/>
      <c r="Q2396" s="192"/>
    </row>
    <row r="2397" spans="4:17" ht="18" customHeight="1" x14ac:dyDescent="0.25">
      <c r="D2397">
        <f t="shared" si="37"/>
        <v>0</v>
      </c>
      <c r="E2397" s="191"/>
      <c r="F2397" s="191"/>
      <c r="G2397" s="176"/>
      <c r="H2397" s="177"/>
      <c r="I2397" s="176"/>
      <c r="J2397" s="176"/>
      <c r="K2397" s="177"/>
      <c r="L2397" s="178"/>
      <c r="M2397" s="177"/>
      <c r="N2397" s="182"/>
      <c r="O2397" s="182"/>
      <c r="P2397" s="182"/>
      <c r="Q2397" s="192"/>
    </row>
    <row r="2398" spans="4:17" ht="18" customHeight="1" x14ac:dyDescent="0.25">
      <c r="D2398">
        <f t="shared" si="37"/>
        <v>0</v>
      </c>
      <c r="E2398" s="191"/>
      <c r="F2398" s="191"/>
      <c r="G2398" s="176"/>
      <c r="H2398" s="177"/>
      <c r="I2398" s="176"/>
      <c r="J2398" s="176"/>
      <c r="K2398" s="177"/>
      <c r="L2398" s="178"/>
      <c r="M2398" s="177"/>
      <c r="N2398" s="182"/>
      <c r="O2398" s="182"/>
      <c r="P2398" s="182"/>
      <c r="Q2398" s="192"/>
    </row>
    <row r="2399" spans="4:17" ht="18" customHeight="1" x14ac:dyDescent="0.25">
      <c r="D2399">
        <f t="shared" si="37"/>
        <v>0</v>
      </c>
      <c r="E2399" s="191"/>
      <c r="F2399" s="191"/>
      <c r="G2399" s="176"/>
      <c r="H2399" s="177"/>
      <c r="I2399" s="176"/>
      <c r="J2399" s="176"/>
      <c r="K2399" s="177"/>
      <c r="L2399" s="178"/>
      <c r="M2399" s="177"/>
      <c r="N2399" s="182"/>
      <c r="O2399" s="182"/>
      <c r="P2399" s="182"/>
      <c r="Q2399" s="192"/>
    </row>
    <row r="2400" spans="4:17" ht="18" customHeight="1" x14ac:dyDescent="0.25">
      <c r="D2400">
        <f t="shared" si="37"/>
        <v>0</v>
      </c>
      <c r="E2400" s="191"/>
      <c r="F2400" s="191"/>
      <c r="G2400" s="176"/>
      <c r="H2400" s="177"/>
      <c r="I2400" s="176"/>
      <c r="J2400" s="176"/>
      <c r="K2400" s="177"/>
      <c r="L2400" s="178"/>
      <c r="M2400" s="177"/>
      <c r="N2400" s="182"/>
      <c r="O2400" s="182"/>
      <c r="P2400" s="182"/>
      <c r="Q2400" s="192"/>
    </row>
    <row r="2401" spans="4:17" ht="18" customHeight="1" x14ac:dyDescent="0.25">
      <c r="D2401">
        <f t="shared" si="37"/>
        <v>0</v>
      </c>
      <c r="E2401" s="191"/>
      <c r="F2401" s="191"/>
      <c r="G2401" s="176"/>
      <c r="H2401" s="177"/>
      <c r="I2401" s="176"/>
      <c r="J2401" s="176"/>
      <c r="K2401" s="177"/>
      <c r="L2401" s="178"/>
      <c r="M2401" s="177"/>
      <c r="N2401" s="182"/>
      <c r="O2401" s="182"/>
      <c r="P2401" s="182"/>
      <c r="Q2401" s="192"/>
    </row>
    <row r="2402" spans="4:17" ht="18" customHeight="1" x14ac:dyDescent="0.25">
      <c r="D2402">
        <f t="shared" si="37"/>
        <v>0</v>
      </c>
      <c r="E2402" s="191"/>
      <c r="F2402" s="191"/>
      <c r="G2402" s="176"/>
      <c r="H2402" s="177"/>
      <c r="I2402" s="176"/>
      <c r="J2402" s="176"/>
      <c r="K2402" s="177"/>
      <c r="L2402" s="178"/>
      <c r="M2402" s="177"/>
      <c r="N2402" s="182"/>
      <c r="O2402" s="182"/>
      <c r="P2402" s="182"/>
      <c r="Q2402" s="192"/>
    </row>
    <row r="2403" spans="4:17" ht="18" customHeight="1" x14ac:dyDescent="0.25">
      <c r="D2403">
        <f t="shared" si="37"/>
        <v>0</v>
      </c>
      <c r="E2403" s="191"/>
      <c r="F2403" s="191"/>
      <c r="G2403" s="176"/>
      <c r="H2403" s="177"/>
      <c r="I2403" s="176"/>
      <c r="J2403" s="176"/>
      <c r="K2403" s="177"/>
      <c r="L2403" s="178"/>
      <c r="M2403" s="177"/>
      <c r="N2403" s="182"/>
      <c r="O2403" s="182"/>
      <c r="P2403" s="182"/>
      <c r="Q2403" s="192"/>
    </row>
    <row r="2404" spans="4:17" ht="18" customHeight="1" x14ac:dyDescent="0.25">
      <c r="D2404">
        <f t="shared" si="37"/>
        <v>0</v>
      </c>
      <c r="E2404" s="191"/>
      <c r="F2404" s="191"/>
      <c r="G2404" s="176"/>
      <c r="H2404" s="177"/>
      <c r="I2404" s="176"/>
      <c r="J2404" s="176"/>
      <c r="K2404" s="177"/>
      <c r="L2404" s="178"/>
      <c r="M2404" s="177"/>
      <c r="N2404" s="182"/>
      <c r="O2404" s="182"/>
      <c r="P2404" s="182"/>
      <c r="Q2404" s="192"/>
    </row>
    <row r="2405" spans="4:17" ht="18" customHeight="1" x14ac:dyDescent="0.25">
      <c r="D2405">
        <f t="shared" si="37"/>
        <v>0</v>
      </c>
      <c r="E2405" s="191"/>
      <c r="F2405" s="191"/>
      <c r="G2405" s="176"/>
      <c r="H2405" s="177"/>
      <c r="I2405" s="176"/>
      <c r="J2405" s="176"/>
      <c r="K2405" s="177"/>
      <c r="L2405" s="178"/>
      <c r="M2405" s="177"/>
      <c r="N2405" s="182"/>
      <c r="O2405" s="182"/>
      <c r="P2405" s="182"/>
      <c r="Q2405" s="192"/>
    </row>
    <row r="2406" spans="4:17" ht="18" customHeight="1" x14ac:dyDescent="0.25">
      <c r="D2406">
        <f t="shared" si="37"/>
        <v>0</v>
      </c>
      <c r="E2406" s="191"/>
      <c r="F2406" s="191"/>
      <c r="G2406" s="176"/>
      <c r="H2406" s="177"/>
      <c r="I2406" s="176"/>
      <c r="J2406" s="176"/>
      <c r="K2406" s="177"/>
      <c r="L2406" s="178"/>
      <c r="M2406" s="177"/>
      <c r="N2406" s="182"/>
      <c r="O2406" s="182"/>
      <c r="P2406" s="182"/>
      <c r="Q2406" s="192"/>
    </row>
    <row r="2407" spans="4:17" ht="18" customHeight="1" x14ac:dyDescent="0.25">
      <c r="D2407">
        <f t="shared" si="37"/>
        <v>0</v>
      </c>
      <c r="E2407" s="191"/>
      <c r="F2407" s="191"/>
      <c r="G2407" s="176"/>
      <c r="H2407" s="177"/>
      <c r="I2407" s="176"/>
      <c r="J2407" s="176"/>
      <c r="K2407" s="177"/>
      <c r="L2407" s="178"/>
      <c r="M2407" s="177"/>
      <c r="N2407" s="182"/>
      <c r="O2407" s="182"/>
      <c r="P2407" s="182"/>
      <c r="Q2407" s="192"/>
    </row>
    <row r="2408" spans="4:17" ht="18" customHeight="1" x14ac:dyDescent="0.25">
      <c r="D2408">
        <f t="shared" si="37"/>
        <v>0</v>
      </c>
      <c r="E2408" s="191"/>
      <c r="F2408" s="191"/>
      <c r="G2408" s="176"/>
      <c r="H2408" s="177"/>
      <c r="I2408" s="176"/>
      <c r="J2408" s="176"/>
      <c r="K2408" s="177"/>
      <c r="L2408" s="178"/>
      <c r="M2408" s="177"/>
      <c r="N2408" s="182"/>
      <c r="O2408" s="182"/>
      <c r="P2408" s="182"/>
      <c r="Q2408" s="192"/>
    </row>
    <row r="2409" spans="4:17" ht="18" customHeight="1" x14ac:dyDescent="0.25">
      <c r="D2409">
        <f t="shared" si="37"/>
        <v>0</v>
      </c>
      <c r="E2409" s="191"/>
      <c r="F2409" s="191"/>
      <c r="G2409" s="176"/>
      <c r="H2409" s="177"/>
      <c r="I2409" s="176"/>
      <c r="J2409" s="176"/>
      <c r="K2409" s="177"/>
      <c r="L2409" s="178"/>
      <c r="M2409" s="177"/>
      <c r="N2409" s="182"/>
      <c r="O2409" s="182"/>
      <c r="P2409" s="182"/>
      <c r="Q2409" s="192"/>
    </row>
    <row r="2410" spans="4:17" ht="18" customHeight="1" x14ac:dyDescent="0.25">
      <c r="D2410">
        <f t="shared" si="37"/>
        <v>0</v>
      </c>
      <c r="E2410" s="191"/>
      <c r="F2410" s="191"/>
      <c r="G2410" s="176"/>
      <c r="H2410" s="177"/>
      <c r="I2410" s="176"/>
      <c r="J2410" s="176"/>
      <c r="K2410" s="177"/>
      <c r="L2410" s="178"/>
      <c r="M2410" s="177"/>
      <c r="N2410" s="182"/>
      <c r="O2410" s="182"/>
      <c r="P2410" s="182"/>
      <c r="Q2410" s="192"/>
    </row>
    <row r="2411" spans="4:17" ht="18" customHeight="1" x14ac:dyDescent="0.25">
      <c r="D2411">
        <f t="shared" si="37"/>
        <v>0</v>
      </c>
      <c r="E2411" s="191"/>
      <c r="F2411" s="191"/>
      <c r="G2411" s="176"/>
      <c r="H2411" s="177"/>
      <c r="I2411" s="176"/>
      <c r="J2411" s="176"/>
      <c r="K2411" s="177"/>
      <c r="L2411" s="178"/>
      <c r="M2411" s="177"/>
      <c r="N2411" s="182"/>
      <c r="O2411" s="182"/>
      <c r="P2411" s="182"/>
      <c r="Q2411" s="192"/>
    </row>
    <row r="2412" spans="4:17" ht="18" customHeight="1" x14ac:dyDescent="0.25">
      <c r="D2412">
        <f t="shared" si="37"/>
        <v>0</v>
      </c>
      <c r="E2412" s="191"/>
      <c r="F2412" s="191"/>
      <c r="G2412" s="176"/>
      <c r="H2412" s="177"/>
      <c r="I2412" s="176"/>
      <c r="J2412" s="176"/>
      <c r="K2412" s="177"/>
      <c r="L2412" s="178"/>
      <c r="M2412" s="177"/>
      <c r="N2412" s="182"/>
      <c r="O2412" s="182"/>
      <c r="P2412" s="182"/>
      <c r="Q2412" s="192"/>
    </row>
    <row r="2413" spans="4:17" ht="18" customHeight="1" x14ac:dyDescent="0.25">
      <c r="D2413">
        <f t="shared" si="37"/>
        <v>0</v>
      </c>
      <c r="E2413" s="191"/>
      <c r="F2413" s="191"/>
      <c r="G2413" s="176"/>
      <c r="H2413" s="177"/>
      <c r="I2413" s="176"/>
      <c r="J2413" s="176"/>
      <c r="K2413" s="177"/>
      <c r="L2413" s="178"/>
      <c r="M2413" s="177"/>
      <c r="N2413" s="182"/>
      <c r="O2413" s="182"/>
      <c r="P2413" s="182"/>
      <c r="Q2413" s="192"/>
    </row>
    <row r="2414" spans="4:17" ht="18" customHeight="1" x14ac:dyDescent="0.25">
      <c r="D2414">
        <f t="shared" si="37"/>
        <v>0</v>
      </c>
      <c r="E2414" s="191"/>
      <c r="F2414" s="191"/>
      <c r="G2414" s="176"/>
      <c r="H2414" s="177"/>
      <c r="I2414" s="176"/>
      <c r="J2414" s="176"/>
      <c r="K2414" s="177"/>
      <c r="L2414" s="178"/>
      <c r="M2414" s="177"/>
      <c r="N2414" s="182"/>
      <c r="O2414" s="182"/>
      <c r="P2414" s="182"/>
      <c r="Q2414" s="192"/>
    </row>
    <row r="2415" spans="4:17" ht="18" customHeight="1" x14ac:dyDescent="0.25">
      <c r="D2415">
        <f t="shared" si="37"/>
        <v>0</v>
      </c>
      <c r="E2415" s="191"/>
      <c r="F2415" s="191"/>
      <c r="G2415" s="176"/>
      <c r="H2415" s="177"/>
      <c r="I2415" s="176"/>
      <c r="J2415" s="176"/>
      <c r="K2415" s="177"/>
      <c r="L2415" s="178"/>
      <c r="M2415" s="177"/>
      <c r="N2415" s="182"/>
      <c r="O2415" s="182"/>
      <c r="P2415" s="182"/>
      <c r="Q2415" s="192"/>
    </row>
    <row r="2416" spans="4:17" ht="18" customHeight="1" x14ac:dyDescent="0.25">
      <c r="D2416">
        <f t="shared" si="37"/>
        <v>0</v>
      </c>
      <c r="E2416" s="191"/>
      <c r="F2416" s="191"/>
      <c r="G2416" s="176"/>
      <c r="H2416" s="177"/>
      <c r="I2416" s="176"/>
      <c r="J2416" s="176"/>
      <c r="K2416" s="177"/>
      <c r="L2416" s="178"/>
      <c r="M2416" s="177"/>
      <c r="N2416" s="182"/>
      <c r="O2416" s="182"/>
      <c r="P2416" s="182"/>
      <c r="Q2416" s="192"/>
    </row>
    <row r="2417" spans="4:17" ht="18" customHeight="1" x14ac:dyDescent="0.25">
      <c r="D2417">
        <f t="shared" si="37"/>
        <v>0</v>
      </c>
      <c r="E2417" s="191"/>
      <c r="F2417" s="191"/>
      <c r="G2417" s="176"/>
      <c r="H2417" s="177"/>
      <c r="I2417" s="176"/>
      <c r="J2417" s="176"/>
      <c r="K2417" s="177"/>
      <c r="L2417" s="178"/>
      <c r="M2417" s="177"/>
      <c r="N2417" s="182"/>
      <c r="O2417" s="182"/>
      <c r="P2417" s="182"/>
      <c r="Q2417" s="192"/>
    </row>
    <row r="2418" spans="4:17" ht="18" customHeight="1" x14ac:dyDescent="0.25">
      <c r="D2418">
        <f t="shared" si="37"/>
        <v>0</v>
      </c>
      <c r="E2418" s="191"/>
      <c r="F2418" s="191"/>
      <c r="G2418" s="176"/>
      <c r="H2418" s="177"/>
      <c r="I2418" s="176"/>
      <c r="J2418" s="176"/>
      <c r="K2418" s="177"/>
      <c r="L2418" s="178"/>
      <c r="M2418" s="177"/>
      <c r="N2418" s="182"/>
      <c r="O2418" s="182"/>
      <c r="P2418" s="182"/>
      <c r="Q2418" s="192"/>
    </row>
    <row r="2419" spans="4:17" ht="18" customHeight="1" x14ac:dyDescent="0.25">
      <c r="D2419">
        <f t="shared" si="37"/>
        <v>0</v>
      </c>
      <c r="E2419" s="191"/>
      <c r="F2419" s="191"/>
      <c r="G2419" s="176"/>
      <c r="H2419" s="177"/>
      <c r="I2419" s="176"/>
      <c r="J2419" s="176"/>
      <c r="K2419" s="177"/>
      <c r="L2419" s="178"/>
      <c r="M2419" s="177"/>
      <c r="N2419" s="182"/>
      <c r="O2419" s="182"/>
      <c r="P2419" s="182"/>
      <c r="Q2419" s="192"/>
    </row>
    <row r="2420" spans="4:17" ht="18" customHeight="1" x14ac:dyDescent="0.25">
      <c r="D2420">
        <f t="shared" si="37"/>
        <v>0</v>
      </c>
      <c r="E2420" s="191"/>
      <c r="F2420" s="191"/>
      <c r="G2420" s="176"/>
      <c r="H2420" s="177"/>
      <c r="I2420" s="176"/>
      <c r="J2420" s="176"/>
      <c r="K2420" s="177"/>
      <c r="L2420" s="178"/>
      <c r="M2420" s="177"/>
      <c r="N2420" s="182"/>
      <c r="O2420" s="182"/>
      <c r="P2420" s="182"/>
      <c r="Q2420" s="192"/>
    </row>
    <row r="2421" spans="4:17" ht="18" customHeight="1" x14ac:dyDescent="0.25">
      <c r="D2421">
        <f t="shared" si="37"/>
        <v>0</v>
      </c>
      <c r="E2421" s="191"/>
      <c r="F2421" s="191"/>
      <c r="G2421" s="176"/>
      <c r="H2421" s="177"/>
      <c r="I2421" s="176"/>
      <c r="J2421" s="176"/>
      <c r="K2421" s="177"/>
      <c r="L2421" s="178"/>
      <c r="M2421" s="177"/>
      <c r="N2421" s="182"/>
      <c r="O2421" s="182"/>
      <c r="P2421" s="182"/>
      <c r="Q2421" s="192"/>
    </row>
    <row r="2422" spans="4:17" ht="18" customHeight="1" x14ac:dyDescent="0.25">
      <c r="D2422">
        <f t="shared" si="37"/>
        <v>0</v>
      </c>
      <c r="E2422" s="191"/>
      <c r="F2422" s="191"/>
      <c r="G2422" s="176"/>
      <c r="H2422" s="177"/>
      <c r="I2422" s="176"/>
      <c r="J2422" s="176"/>
      <c r="K2422" s="177"/>
      <c r="L2422" s="178"/>
      <c r="M2422" s="177"/>
      <c r="N2422" s="182"/>
      <c r="O2422" s="182"/>
      <c r="P2422" s="182"/>
      <c r="Q2422" s="192"/>
    </row>
    <row r="2423" spans="4:17" ht="18" customHeight="1" x14ac:dyDescent="0.25">
      <c r="D2423">
        <f t="shared" si="37"/>
        <v>0</v>
      </c>
      <c r="E2423" s="191"/>
      <c r="F2423" s="191"/>
      <c r="G2423" s="176"/>
      <c r="H2423" s="177"/>
      <c r="I2423" s="176"/>
      <c r="J2423" s="176"/>
      <c r="K2423" s="177"/>
      <c r="L2423" s="178"/>
      <c r="M2423" s="177"/>
      <c r="N2423" s="182"/>
      <c r="O2423" s="182"/>
      <c r="P2423" s="182"/>
      <c r="Q2423" s="192"/>
    </row>
    <row r="2424" spans="4:17" ht="18" customHeight="1" x14ac:dyDescent="0.25">
      <c r="D2424">
        <f t="shared" si="37"/>
        <v>0</v>
      </c>
      <c r="E2424" s="191"/>
      <c r="F2424" s="191"/>
      <c r="G2424" s="176"/>
      <c r="H2424" s="177"/>
      <c r="I2424" s="176"/>
      <c r="J2424" s="176"/>
      <c r="K2424" s="177"/>
      <c r="L2424" s="178"/>
      <c r="M2424" s="177"/>
      <c r="N2424" s="182"/>
      <c r="O2424" s="182"/>
      <c r="P2424" s="182"/>
      <c r="Q2424" s="192"/>
    </row>
    <row r="2425" spans="4:17" ht="18" customHeight="1" x14ac:dyDescent="0.25">
      <c r="D2425">
        <f t="shared" si="37"/>
        <v>0</v>
      </c>
      <c r="E2425" s="191"/>
      <c r="F2425" s="191"/>
      <c r="G2425" s="176"/>
      <c r="H2425" s="177"/>
      <c r="I2425" s="176"/>
      <c r="J2425" s="176"/>
      <c r="K2425" s="177"/>
      <c r="L2425" s="178"/>
      <c r="M2425" s="177"/>
      <c r="N2425" s="182"/>
      <c r="O2425" s="182"/>
      <c r="P2425" s="182"/>
      <c r="Q2425" s="192"/>
    </row>
    <row r="2426" spans="4:17" ht="18" customHeight="1" x14ac:dyDescent="0.25">
      <c r="D2426">
        <f t="shared" si="37"/>
        <v>0</v>
      </c>
      <c r="E2426" s="191"/>
      <c r="F2426" s="191"/>
      <c r="G2426" s="176"/>
      <c r="H2426" s="177"/>
      <c r="I2426" s="176"/>
      <c r="J2426" s="176"/>
      <c r="K2426" s="177"/>
      <c r="L2426" s="178"/>
      <c r="M2426" s="177"/>
      <c r="N2426" s="182"/>
      <c r="O2426" s="182"/>
      <c r="P2426" s="182"/>
      <c r="Q2426" s="192"/>
    </row>
    <row r="2427" spans="4:17" ht="18" customHeight="1" x14ac:dyDescent="0.25">
      <c r="D2427">
        <f t="shared" si="37"/>
        <v>0</v>
      </c>
      <c r="E2427" s="191"/>
      <c r="F2427" s="191"/>
      <c r="G2427" s="176"/>
      <c r="H2427" s="177"/>
      <c r="I2427" s="176"/>
      <c r="J2427" s="176"/>
      <c r="K2427" s="177"/>
      <c r="L2427" s="178"/>
      <c r="M2427" s="177"/>
      <c r="N2427" s="182"/>
      <c r="O2427" s="182"/>
      <c r="P2427" s="182"/>
      <c r="Q2427" s="192"/>
    </row>
    <row r="2428" spans="4:17" ht="18" customHeight="1" x14ac:dyDescent="0.25">
      <c r="D2428">
        <f t="shared" si="37"/>
        <v>0</v>
      </c>
      <c r="E2428" s="191"/>
      <c r="F2428" s="191"/>
      <c r="G2428" s="176"/>
      <c r="H2428" s="177"/>
      <c r="I2428" s="176"/>
      <c r="J2428" s="176"/>
      <c r="K2428" s="177"/>
      <c r="L2428" s="178"/>
      <c r="M2428" s="177"/>
      <c r="N2428" s="182"/>
      <c r="O2428" s="182"/>
      <c r="P2428" s="182"/>
      <c r="Q2428" s="192"/>
    </row>
    <row r="2429" spans="4:17" ht="18" customHeight="1" x14ac:dyDescent="0.25">
      <c r="D2429">
        <f t="shared" si="37"/>
        <v>0</v>
      </c>
      <c r="E2429" s="191"/>
      <c r="F2429" s="191"/>
      <c r="G2429" s="176"/>
      <c r="H2429" s="177"/>
      <c r="I2429" s="176"/>
      <c r="J2429" s="176"/>
      <c r="K2429" s="177"/>
      <c r="L2429" s="178"/>
      <c r="M2429" s="177"/>
      <c r="N2429" s="182"/>
      <c r="O2429" s="182"/>
      <c r="P2429" s="182"/>
      <c r="Q2429" s="192"/>
    </row>
    <row r="2430" spans="4:17" ht="18" customHeight="1" x14ac:dyDescent="0.25">
      <c r="D2430">
        <f t="shared" si="37"/>
        <v>0</v>
      </c>
      <c r="E2430" s="191"/>
      <c r="F2430" s="191"/>
      <c r="G2430" s="176"/>
      <c r="H2430" s="177"/>
      <c r="I2430" s="176"/>
      <c r="J2430" s="176"/>
      <c r="K2430" s="177"/>
      <c r="L2430" s="178"/>
      <c r="M2430" s="177"/>
      <c r="N2430" s="182"/>
      <c r="O2430" s="182"/>
      <c r="P2430" s="182"/>
      <c r="Q2430" s="192"/>
    </row>
    <row r="2431" spans="4:17" ht="18" customHeight="1" x14ac:dyDescent="0.25">
      <c r="D2431">
        <f t="shared" si="37"/>
        <v>0</v>
      </c>
      <c r="E2431" s="191"/>
      <c r="F2431" s="191"/>
      <c r="G2431" s="176"/>
      <c r="H2431" s="177"/>
      <c r="I2431" s="176"/>
      <c r="J2431" s="176"/>
      <c r="K2431" s="177"/>
      <c r="L2431" s="178"/>
      <c r="M2431" s="177"/>
      <c r="N2431" s="182"/>
      <c r="O2431" s="182"/>
      <c r="P2431" s="182"/>
      <c r="Q2431" s="192"/>
    </row>
    <row r="2432" spans="4:17" ht="18" customHeight="1" x14ac:dyDescent="0.25">
      <c r="D2432">
        <f t="shared" si="37"/>
        <v>0</v>
      </c>
      <c r="E2432" s="191"/>
      <c r="F2432" s="191"/>
      <c r="G2432" s="176"/>
      <c r="H2432" s="177"/>
      <c r="I2432" s="176"/>
      <c r="J2432" s="176"/>
      <c r="K2432" s="177"/>
      <c r="L2432" s="178"/>
      <c r="M2432" s="177"/>
      <c r="N2432" s="182"/>
      <c r="O2432" s="182"/>
      <c r="P2432" s="182"/>
      <c r="Q2432" s="192"/>
    </row>
    <row r="2433" spans="4:17" ht="18" customHeight="1" x14ac:dyDescent="0.25">
      <c r="D2433">
        <f t="shared" si="37"/>
        <v>0</v>
      </c>
      <c r="E2433" s="191"/>
      <c r="F2433" s="191"/>
      <c r="G2433" s="176"/>
      <c r="H2433" s="177"/>
      <c r="I2433" s="176"/>
      <c r="J2433" s="176"/>
      <c r="K2433" s="177"/>
      <c r="L2433" s="178"/>
      <c r="M2433" s="177"/>
      <c r="N2433" s="182"/>
      <c r="O2433" s="182"/>
      <c r="P2433" s="182"/>
      <c r="Q2433" s="192"/>
    </row>
    <row r="2434" spans="4:17" ht="18" customHeight="1" x14ac:dyDescent="0.25">
      <c r="D2434">
        <f t="shared" si="37"/>
        <v>0</v>
      </c>
      <c r="E2434" s="191"/>
      <c r="F2434" s="191"/>
      <c r="G2434" s="176"/>
      <c r="H2434" s="177"/>
      <c r="I2434" s="176"/>
      <c r="J2434" s="176"/>
      <c r="K2434" s="177"/>
      <c r="L2434" s="178"/>
      <c r="M2434" s="177"/>
      <c r="N2434" s="182"/>
      <c r="O2434" s="182"/>
      <c r="P2434" s="182"/>
      <c r="Q2434" s="192"/>
    </row>
    <row r="2435" spans="4:17" ht="18" customHeight="1" x14ac:dyDescent="0.25">
      <c r="D2435">
        <f t="shared" si="37"/>
        <v>0</v>
      </c>
      <c r="E2435" s="191"/>
      <c r="F2435" s="191"/>
      <c r="G2435" s="176"/>
      <c r="H2435" s="177"/>
      <c r="I2435" s="176"/>
      <c r="J2435" s="176"/>
      <c r="K2435" s="177"/>
      <c r="L2435" s="178"/>
      <c r="M2435" s="177"/>
      <c r="N2435" s="182"/>
      <c r="O2435" s="182"/>
      <c r="P2435" s="182"/>
      <c r="Q2435" s="192"/>
    </row>
    <row r="2436" spans="4:17" ht="18" customHeight="1" x14ac:dyDescent="0.25">
      <c r="D2436">
        <f t="shared" si="37"/>
        <v>0</v>
      </c>
      <c r="E2436" s="191"/>
      <c r="F2436" s="191"/>
      <c r="G2436" s="176"/>
      <c r="H2436" s="177"/>
      <c r="I2436" s="176"/>
      <c r="J2436" s="176"/>
      <c r="K2436" s="177"/>
      <c r="L2436" s="178"/>
      <c r="M2436" s="177"/>
      <c r="N2436" s="182"/>
      <c r="O2436" s="182"/>
      <c r="P2436" s="182"/>
      <c r="Q2436" s="192"/>
    </row>
    <row r="2437" spans="4:17" ht="18" customHeight="1" x14ac:dyDescent="0.25">
      <c r="D2437">
        <f t="shared" si="37"/>
        <v>0</v>
      </c>
      <c r="E2437" s="191"/>
      <c r="F2437" s="191"/>
      <c r="G2437" s="176"/>
      <c r="H2437" s="177"/>
      <c r="I2437" s="176"/>
      <c r="J2437" s="176"/>
      <c r="K2437" s="177"/>
      <c r="L2437" s="178"/>
      <c r="M2437" s="177"/>
      <c r="N2437" s="182"/>
      <c r="O2437" s="182"/>
      <c r="P2437" s="182"/>
      <c r="Q2437" s="192"/>
    </row>
    <row r="2438" spans="4:17" ht="18" customHeight="1" x14ac:dyDescent="0.25">
      <c r="D2438">
        <f t="shared" ref="D2438:D2501" si="38">IF(E2438&gt;=1,(IF(LEN(I2438)&gt;=2,(IF(LEN(K2438)&gt;=1,(IF(M2438&gt;=18,1,0)),0)),0)),0)</f>
        <v>0</v>
      </c>
      <c r="E2438" s="191"/>
      <c r="F2438" s="191"/>
      <c r="G2438" s="176"/>
      <c r="H2438" s="177"/>
      <c r="I2438" s="176"/>
      <c r="J2438" s="176"/>
      <c r="K2438" s="177"/>
      <c r="L2438" s="178"/>
      <c r="M2438" s="177"/>
      <c r="N2438" s="182"/>
      <c r="O2438" s="182"/>
      <c r="P2438" s="182"/>
      <c r="Q2438" s="192"/>
    </row>
    <row r="2439" spans="4:17" ht="18" customHeight="1" x14ac:dyDescent="0.25">
      <c r="D2439">
        <f t="shared" si="38"/>
        <v>0</v>
      </c>
      <c r="E2439" s="191"/>
      <c r="F2439" s="191"/>
      <c r="G2439" s="176"/>
      <c r="H2439" s="177"/>
      <c r="I2439" s="176"/>
      <c r="J2439" s="176"/>
      <c r="K2439" s="177"/>
      <c r="L2439" s="178"/>
      <c r="M2439" s="177"/>
      <c r="N2439" s="182"/>
      <c r="O2439" s="182"/>
      <c r="P2439" s="182"/>
      <c r="Q2439" s="192"/>
    </row>
    <row r="2440" spans="4:17" ht="18" customHeight="1" x14ac:dyDescent="0.25">
      <c r="D2440">
        <f t="shared" si="38"/>
        <v>0</v>
      </c>
      <c r="E2440" s="191"/>
      <c r="F2440" s="191"/>
      <c r="G2440" s="176"/>
      <c r="H2440" s="177"/>
      <c r="I2440" s="176"/>
      <c r="J2440" s="176"/>
      <c r="K2440" s="177"/>
      <c r="L2440" s="178"/>
      <c r="M2440" s="177"/>
      <c r="N2440" s="182"/>
      <c r="O2440" s="182"/>
      <c r="P2440" s="182"/>
      <c r="Q2440" s="192"/>
    </row>
    <row r="2441" spans="4:17" ht="18" customHeight="1" x14ac:dyDescent="0.25">
      <c r="D2441">
        <f t="shared" si="38"/>
        <v>0</v>
      </c>
      <c r="E2441" s="191"/>
      <c r="F2441" s="191"/>
      <c r="G2441" s="176"/>
      <c r="H2441" s="177"/>
      <c r="I2441" s="176"/>
      <c r="J2441" s="176"/>
      <c r="K2441" s="177"/>
      <c r="L2441" s="178"/>
      <c r="M2441" s="177"/>
      <c r="N2441" s="182"/>
      <c r="O2441" s="182"/>
      <c r="P2441" s="182"/>
      <c r="Q2441" s="192"/>
    </row>
    <row r="2442" spans="4:17" ht="18" customHeight="1" x14ac:dyDescent="0.25">
      <c r="D2442">
        <f t="shared" si="38"/>
        <v>0</v>
      </c>
      <c r="E2442" s="191"/>
      <c r="F2442" s="191"/>
      <c r="G2442" s="176"/>
      <c r="H2442" s="177"/>
      <c r="I2442" s="176"/>
      <c r="J2442" s="176"/>
      <c r="K2442" s="177"/>
      <c r="L2442" s="178"/>
      <c r="M2442" s="177"/>
      <c r="N2442" s="182"/>
      <c r="O2442" s="182"/>
      <c r="P2442" s="182"/>
      <c r="Q2442" s="192"/>
    </row>
    <row r="2443" spans="4:17" ht="18" customHeight="1" x14ac:dyDescent="0.25">
      <c r="D2443">
        <f t="shared" si="38"/>
        <v>0</v>
      </c>
      <c r="E2443" s="191"/>
      <c r="F2443" s="191"/>
      <c r="G2443" s="176"/>
      <c r="H2443" s="177"/>
      <c r="I2443" s="176"/>
      <c r="J2443" s="176"/>
      <c r="K2443" s="177"/>
      <c r="L2443" s="178"/>
      <c r="M2443" s="177"/>
      <c r="N2443" s="182"/>
      <c r="O2443" s="182"/>
      <c r="P2443" s="182"/>
      <c r="Q2443" s="192"/>
    </row>
    <row r="2444" spans="4:17" ht="18" customHeight="1" x14ac:dyDescent="0.25">
      <c r="D2444">
        <f t="shared" si="38"/>
        <v>0</v>
      </c>
      <c r="E2444" s="191"/>
      <c r="F2444" s="191"/>
      <c r="G2444" s="176"/>
      <c r="H2444" s="177"/>
      <c r="I2444" s="176"/>
      <c r="J2444" s="176"/>
      <c r="K2444" s="177"/>
      <c r="L2444" s="178"/>
      <c r="M2444" s="177"/>
      <c r="N2444" s="182"/>
      <c r="O2444" s="182"/>
      <c r="P2444" s="182"/>
      <c r="Q2444" s="192"/>
    </row>
    <row r="2445" spans="4:17" ht="18" customHeight="1" x14ac:dyDescent="0.25">
      <c r="D2445">
        <f t="shared" si="38"/>
        <v>0</v>
      </c>
      <c r="E2445" s="191"/>
      <c r="F2445" s="191"/>
      <c r="G2445" s="176"/>
      <c r="H2445" s="177"/>
      <c r="I2445" s="176"/>
      <c r="J2445" s="176"/>
      <c r="K2445" s="177"/>
      <c r="L2445" s="178"/>
      <c r="M2445" s="177"/>
      <c r="N2445" s="182"/>
      <c r="O2445" s="182"/>
      <c r="P2445" s="182"/>
      <c r="Q2445" s="192"/>
    </row>
    <row r="2446" spans="4:17" ht="18" customHeight="1" x14ac:dyDescent="0.25">
      <c r="D2446">
        <f t="shared" si="38"/>
        <v>0</v>
      </c>
      <c r="E2446" s="191"/>
      <c r="F2446" s="191"/>
      <c r="G2446" s="176"/>
      <c r="H2446" s="177"/>
      <c r="I2446" s="176"/>
      <c r="J2446" s="176"/>
      <c r="K2446" s="177"/>
      <c r="L2446" s="178"/>
      <c r="M2446" s="177"/>
      <c r="N2446" s="182"/>
      <c r="O2446" s="182"/>
      <c r="P2446" s="182"/>
      <c r="Q2446" s="192"/>
    </row>
    <row r="2447" spans="4:17" ht="18" customHeight="1" x14ac:dyDescent="0.25">
      <c r="D2447">
        <f t="shared" si="38"/>
        <v>0</v>
      </c>
      <c r="E2447" s="191"/>
      <c r="F2447" s="191"/>
      <c r="G2447" s="176"/>
      <c r="H2447" s="177"/>
      <c r="I2447" s="176"/>
      <c r="J2447" s="176"/>
      <c r="K2447" s="177"/>
      <c r="L2447" s="178"/>
      <c r="M2447" s="177"/>
      <c r="N2447" s="182"/>
      <c r="O2447" s="182"/>
      <c r="P2447" s="182"/>
      <c r="Q2447" s="192"/>
    </row>
    <row r="2448" spans="4:17" ht="18" customHeight="1" x14ac:dyDescent="0.25">
      <c r="D2448">
        <f t="shared" si="38"/>
        <v>0</v>
      </c>
      <c r="E2448" s="191"/>
      <c r="F2448" s="191"/>
      <c r="G2448" s="176"/>
      <c r="H2448" s="177"/>
      <c r="I2448" s="176"/>
      <c r="J2448" s="176"/>
      <c r="K2448" s="177"/>
      <c r="L2448" s="178"/>
      <c r="M2448" s="177"/>
      <c r="N2448" s="182"/>
      <c r="O2448" s="182"/>
      <c r="P2448" s="182"/>
      <c r="Q2448" s="192"/>
    </row>
    <row r="2449" spans="4:17" ht="18" customHeight="1" x14ac:dyDescent="0.25">
      <c r="D2449">
        <f t="shared" si="38"/>
        <v>0</v>
      </c>
      <c r="E2449" s="191"/>
      <c r="F2449" s="191"/>
      <c r="G2449" s="176"/>
      <c r="H2449" s="177"/>
      <c r="I2449" s="176"/>
      <c r="J2449" s="176"/>
      <c r="K2449" s="177"/>
      <c r="L2449" s="178"/>
      <c r="M2449" s="177"/>
      <c r="N2449" s="182"/>
      <c r="O2449" s="182"/>
      <c r="P2449" s="182"/>
      <c r="Q2449" s="192"/>
    </row>
    <row r="2450" spans="4:17" ht="18" customHeight="1" x14ac:dyDescent="0.25">
      <c r="D2450">
        <f t="shared" si="38"/>
        <v>0</v>
      </c>
      <c r="E2450" s="191"/>
      <c r="F2450" s="191"/>
      <c r="G2450" s="176"/>
      <c r="H2450" s="177"/>
      <c r="I2450" s="176"/>
      <c r="J2450" s="176"/>
      <c r="K2450" s="177"/>
      <c r="L2450" s="178"/>
      <c r="M2450" s="177"/>
      <c r="N2450" s="182"/>
      <c r="O2450" s="182"/>
      <c r="P2450" s="182"/>
      <c r="Q2450" s="192"/>
    </row>
    <row r="2451" spans="4:17" ht="18" customHeight="1" x14ac:dyDescent="0.25">
      <c r="D2451">
        <f t="shared" si="38"/>
        <v>0</v>
      </c>
      <c r="E2451" s="191"/>
      <c r="F2451" s="191"/>
      <c r="G2451" s="176"/>
      <c r="H2451" s="177"/>
      <c r="I2451" s="176"/>
      <c r="J2451" s="176"/>
      <c r="K2451" s="177"/>
      <c r="L2451" s="178"/>
      <c r="M2451" s="177"/>
      <c r="N2451" s="182"/>
      <c r="O2451" s="182"/>
      <c r="P2451" s="182"/>
      <c r="Q2451" s="192"/>
    </row>
    <row r="2452" spans="4:17" ht="18" customHeight="1" x14ac:dyDescent="0.25">
      <c r="D2452">
        <f t="shared" si="38"/>
        <v>0</v>
      </c>
      <c r="E2452" s="191"/>
      <c r="F2452" s="191"/>
      <c r="G2452" s="176"/>
      <c r="H2452" s="177"/>
      <c r="I2452" s="176"/>
      <c r="J2452" s="176"/>
      <c r="K2452" s="177"/>
      <c r="L2452" s="178"/>
      <c r="M2452" s="177"/>
      <c r="N2452" s="182"/>
      <c r="O2452" s="182"/>
      <c r="P2452" s="182"/>
      <c r="Q2452" s="192"/>
    </row>
    <row r="2453" spans="4:17" ht="18" customHeight="1" x14ac:dyDescent="0.25">
      <c r="D2453">
        <f t="shared" si="38"/>
        <v>0</v>
      </c>
      <c r="E2453" s="191"/>
      <c r="F2453" s="191"/>
      <c r="G2453" s="176"/>
      <c r="H2453" s="177"/>
      <c r="I2453" s="176"/>
      <c r="J2453" s="176"/>
      <c r="K2453" s="177"/>
      <c r="L2453" s="178"/>
      <c r="M2453" s="177"/>
      <c r="N2453" s="182"/>
      <c r="O2453" s="182"/>
      <c r="P2453" s="182"/>
      <c r="Q2453" s="192"/>
    </row>
    <row r="2454" spans="4:17" ht="18" customHeight="1" x14ac:dyDescent="0.25">
      <c r="D2454">
        <f t="shared" si="38"/>
        <v>0</v>
      </c>
      <c r="E2454" s="191"/>
      <c r="F2454" s="191"/>
      <c r="G2454" s="176"/>
      <c r="H2454" s="177"/>
      <c r="I2454" s="176"/>
      <c r="J2454" s="176"/>
      <c r="K2454" s="177"/>
      <c r="L2454" s="178"/>
      <c r="M2454" s="177"/>
      <c r="N2454" s="182"/>
      <c r="O2454" s="182"/>
      <c r="P2454" s="182"/>
      <c r="Q2454" s="192"/>
    </row>
    <row r="2455" spans="4:17" ht="18" customHeight="1" x14ac:dyDescent="0.25">
      <c r="D2455">
        <f t="shared" si="38"/>
        <v>0</v>
      </c>
      <c r="E2455" s="191"/>
      <c r="F2455" s="191"/>
      <c r="G2455" s="176"/>
      <c r="H2455" s="177"/>
      <c r="I2455" s="176"/>
      <c r="J2455" s="176"/>
      <c r="K2455" s="177"/>
      <c r="L2455" s="178"/>
      <c r="M2455" s="177"/>
      <c r="N2455" s="182"/>
      <c r="O2455" s="182"/>
      <c r="P2455" s="182"/>
      <c r="Q2455" s="192"/>
    </row>
    <row r="2456" spans="4:17" ht="18" customHeight="1" x14ac:dyDescent="0.25">
      <c r="D2456">
        <f t="shared" si="38"/>
        <v>0</v>
      </c>
      <c r="E2456" s="191"/>
      <c r="F2456" s="191"/>
      <c r="G2456" s="176"/>
      <c r="H2456" s="177"/>
      <c r="I2456" s="176"/>
      <c r="J2456" s="176"/>
      <c r="K2456" s="177"/>
      <c r="L2456" s="178"/>
      <c r="M2456" s="177"/>
      <c r="N2456" s="182"/>
      <c r="O2456" s="182"/>
      <c r="P2456" s="182"/>
      <c r="Q2456" s="192"/>
    </row>
    <row r="2457" spans="4:17" ht="18" customHeight="1" x14ac:dyDescent="0.25">
      <c r="D2457">
        <f t="shared" si="38"/>
        <v>0</v>
      </c>
      <c r="E2457" s="191"/>
      <c r="F2457" s="191"/>
      <c r="G2457" s="176"/>
      <c r="H2457" s="177"/>
      <c r="I2457" s="176"/>
      <c r="J2457" s="176"/>
      <c r="K2457" s="177"/>
      <c r="L2457" s="178"/>
      <c r="M2457" s="177"/>
      <c r="N2457" s="182"/>
      <c r="O2457" s="182"/>
      <c r="P2457" s="182"/>
      <c r="Q2457" s="192"/>
    </row>
    <row r="2458" spans="4:17" ht="18" customHeight="1" x14ac:dyDescent="0.25">
      <c r="D2458">
        <f t="shared" si="38"/>
        <v>0</v>
      </c>
      <c r="E2458" s="191"/>
      <c r="F2458" s="191"/>
      <c r="G2458" s="176"/>
      <c r="H2458" s="177"/>
      <c r="I2458" s="176"/>
      <c r="J2458" s="176"/>
      <c r="K2458" s="177"/>
      <c r="L2458" s="178"/>
      <c r="M2458" s="177"/>
      <c r="N2458" s="182"/>
      <c r="O2458" s="182"/>
      <c r="P2458" s="182"/>
      <c r="Q2458" s="192"/>
    </row>
    <row r="2459" spans="4:17" ht="18" customHeight="1" x14ac:dyDescent="0.25">
      <c r="D2459">
        <f t="shared" si="38"/>
        <v>0</v>
      </c>
      <c r="E2459" s="191"/>
      <c r="F2459" s="191"/>
      <c r="G2459" s="176"/>
      <c r="H2459" s="177"/>
      <c r="I2459" s="176"/>
      <c r="J2459" s="176"/>
      <c r="K2459" s="177"/>
      <c r="L2459" s="178"/>
      <c r="M2459" s="177"/>
      <c r="N2459" s="182"/>
      <c r="O2459" s="182"/>
      <c r="P2459" s="182"/>
      <c r="Q2459" s="192"/>
    </row>
    <row r="2460" spans="4:17" ht="18" customHeight="1" x14ac:dyDescent="0.25">
      <c r="D2460">
        <f t="shared" si="38"/>
        <v>0</v>
      </c>
      <c r="E2460" s="191"/>
      <c r="F2460" s="191"/>
      <c r="G2460" s="176"/>
      <c r="H2460" s="177"/>
      <c r="I2460" s="176"/>
      <c r="J2460" s="176"/>
      <c r="K2460" s="177"/>
      <c r="L2460" s="178"/>
      <c r="M2460" s="177"/>
      <c r="N2460" s="182"/>
      <c r="O2460" s="182"/>
      <c r="P2460" s="182"/>
      <c r="Q2460" s="192"/>
    </row>
    <row r="2461" spans="4:17" ht="18" customHeight="1" x14ac:dyDescent="0.25">
      <c r="D2461">
        <f t="shared" si="38"/>
        <v>0</v>
      </c>
      <c r="E2461" s="191"/>
      <c r="F2461" s="191"/>
      <c r="G2461" s="176"/>
      <c r="H2461" s="177"/>
      <c r="I2461" s="176"/>
      <c r="J2461" s="176"/>
      <c r="K2461" s="177"/>
      <c r="L2461" s="178"/>
      <c r="M2461" s="177"/>
      <c r="N2461" s="182"/>
      <c r="O2461" s="182"/>
      <c r="P2461" s="182"/>
      <c r="Q2461" s="192"/>
    </row>
    <row r="2462" spans="4:17" ht="18" customHeight="1" x14ac:dyDescent="0.25">
      <c r="D2462">
        <f t="shared" si="38"/>
        <v>0</v>
      </c>
      <c r="E2462" s="191"/>
      <c r="F2462" s="191"/>
      <c r="G2462" s="176"/>
      <c r="H2462" s="177"/>
      <c r="I2462" s="176"/>
      <c r="J2462" s="176"/>
      <c r="K2462" s="177"/>
      <c r="L2462" s="178"/>
      <c r="M2462" s="177"/>
      <c r="N2462" s="182"/>
      <c r="O2462" s="182"/>
      <c r="P2462" s="182"/>
      <c r="Q2462" s="192"/>
    </row>
    <row r="2463" spans="4:17" ht="18" customHeight="1" x14ac:dyDescent="0.25">
      <c r="D2463">
        <f t="shared" si="38"/>
        <v>0</v>
      </c>
      <c r="E2463" s="191"/>
      <c r="F2463" s="191"/>
      <c r="G2463" s="176"/>
      <c r="H2463" s="177"/>
      <c r="I2463" s="176"/>
      <c r="J2463" s="176"/>
      <c r="K2463" s="177"/>
      <c r="L2463" s="178"/>
      <c r="M2463" s="177"/>
      <c r="N2463" s="182"/>
      <c r="O2463" s="182"/>
      <c r="P2463" s="182"/>
      <c r="Q2463" s="192"/>
    </row>
    <row r="2464" spans="4:17" ht="18" customHeight="1" x14ac:dyDescent="0.25">
      <c r="D2464">
        <f t="shared" si="38"/>
        <v>0</v>
      </c>
      <c r="E2464" s="191"/>
      <c r="F2464" s="191"/>
      <c r="G2464" s="176"/>
      <c r="H2464" s="177"/>
      <c r="I2464" s="176"/>
      <c r="J2464" s="176"/>
      <c r="K2464" s="177"/>
      <c r="L2464" s="178"/>
      <c r="M2464" s="177"/>
      <c r="N2464" s="182"/>
      <c r="O2464" s="182"/>
      <c r="P2464" s="182"/>
      <c r="Q2464" s="192"/>
    </row>
    <row r="2465" spans="4:17" ht="18" customHeight="1" x14ac:dyDescent="0.25">
      <c r="D2465">
        <f t="shared" si="38"/>
        <v>0</v>
      </c>
      <c r="E2465" s="191"/>
      <c r="F2465" s="191"/>
      <c r="G2465" s="176"/>
      <c r="H2465" s="177"/>
      <c r="I2465" s="176"/>
      <c r="J2465" s="176"/>
      <c r="K2465" s="177"/>
      <c r="L2465" s="178"/>
      <c r="M2465" s="177"/>
      <c r="N2465" s="182"/>
      <c r="O2465" s="182"/>
      <c r="P2465" s="182"/>
      <c r="Q2465" s="192"/>
    </row>
    <row r="2466" spans="4:17" ht="18" customHeight="1" x14ac:dyDescent="0.25">
      <c r="D2466">
        <f t="shared" si="38"/>
        <v>0</v>
      </c>
      <c r="E2466" s="191"/>
      <c r="F2466" s="191"/>
      <c r="G2466" s="176"/>
      <c r="H2466" s="177"/>
      <c r="I2466" s="176"/>
      <c r="J2466" s="176"/>
      <c r="K2466" s="177"/>
      <c r="L2466" s="178"/>
      <c r="M2466" s="177"/>
      <c r="N2466" s="182"/>
      <c r="O2466" s="182"/>
      <c r="P2466" s="182"/>
      <c r="Q2466" s="192"/>
    </row>
    <row r="2467" spans="4:17" ht="18" customHeight="1" x14ac:dyDescent="0.25">
      <c r="D2467">
        <f t="shared" si="38"/>
        <v>0</v>
      </c>
      <c r="E2467" s="191"/>
      <c r="F2467" s="191"/>
      <c r="G2467" s="176"/>
      <c r="H2467" s="177"/>
      <c r="I2467" s="176"/>
      <c r="J2467" s="176"/>
      <c r="K2467" s="177"/>
      <c r="L2467" s="178"/>
      <c r="M2467" s="177"/>
      <c r="N2467" s="182"/>
      <c r="O2467" s="182"/>
      <c r="P2467" s="182"/>
      <c r="Q2467" s="192"/>
    </row>
    <row r="2468" spans="4:17" ht="18" customHeight="1" x14ac:dyDescent="0.25">
      <c r="D2468">
        <f t="shared" si="38"/>
        <v>0</v>
      </c>
      <c r="E2468" s="191"/>
      <c r="F2468" s="191"/>
      <c r="G2468" s="176"/>
      <c r="H2468" s="177"/>
      <c r="I2468" s="176"/>
      <c r="J2468" s="176"/>
      <c r="K2468" s="177"/>
      <c r="L2468" s="178"/>
      <c r="M2468" s="177"/>
      <c r="N2468" s="182"/>
      <c r="O2468" s="182"/>
      <c r="P2468" s="182"/>
      <c r="Q2468" s="192"/>
    </row>
    <row r="2469" spans="4:17" ht="18" customHeight="1" x14ac:dyDescent="0.25">
      <c r="D2469">
        <f t="shared" si="38"/>
        <v>0</v>
      </c>
      <c r="E2469" s="191"/>
      <c r="F2469" s="191"/>
      <c r="G2469" s="176"/>
      <c r="H2469" s="177"/>
      <c r="I2469" s="176"/>
      <c r="J2469" s="176"/>
      <c r="K2469" s="177"/>
      <c r="L2469" s="178"/>
      <c r="M2469" s="177"/>
      <c r="N2469" s="182"/>
      <c r="O2469" s="182"/>
      <c r="P2469" s="182"/>
      <c r="Q2469" s="192"/>
    </row>
    <row r="2470" spans="4:17" ht="18" customHeight="1" x14ac:dyDescent="0.25">
      <c r="D2470">
        <f t="shared" si="38"/>
        <v>0</v>
      </c>
      <c r="E2470" s="191"/>
      <c r="F2470" s="191"/>
      <c r="G2470" s="176"/>
      <c r="H2470" s="177"/>
      <c r="I2470" s="176"/>
      <c r="J2470" s="176"/>
      <c r="K2470" s="177"/>
      <c r="L2470" s="178"/>
      <c r="M2470" s="177"/>
      <c r="N2470" s="182"/>
      <c r="O2470" s="182"/>
      <c r="P2470" s="182"/>
      <c r="Q2470" s="192"/>
    </row>
    <row r="2471" spans="4:17" ht="18" customHeight="1" x14ac:dyDescent="0.25">
      <c r="D2471">
        <f t="shared" si="38"/>
        <v>0</v>
      </c>
      <c r="E2471" s="191"/>
      <c r="F2471" s="191"/>
      <c r="G2471" s="176"/>
      <c r="H2471" s="177"/>
      <c r="I2471" s="176"/>
      <c r="J2471" s="176"/>
      <c r="K2471" s="177"/>
      <c r="L2471" s="178"/>
      <c r="M2471" s="177"/>
      <c r="N2471" s="182"/>
      <c r="O2471" s="182"/>
      <c r="P2471" s="182"/>
      <c r="Q2471" s="192"/>
    </row>
    <row r="2472" spans="4:17" ht="18" customHeight="1" x14ac:dyDescent="0.25">
      <c r="D2472">
        <f t="shared" si="38"/>
        <v>0</v>
      </c>
      <c r="E2472" s="191"/>
      <c r="F2472" s="191"/>
      <c r="G2472" s="176"/>
      <c r="H2472" s="177"/>
      <c r="I2472" s="176"/>
      <c r="J2472" s="176"/>
      <c r="K2472" s="177"/>
      <c r="L2472" s="178"/>
      <c r="M2472" s="177"/>
      <c r="N2472" s="182"/>
      <c r="O2472" s="182"/>
      <c r="P2472" s="182"/>
      <c r="Q2472" s="192"/>
    </row>
    <row r="2473" spans="4:17" ht="18" customHeight="1" x14ac:dyDescent="0.25">
      <c r="D2473">
        <f t="shared" si="38"/>
        <v>0</v>
      </c>
      <c r="E2473" s="191"/>
      <c r="F2473" s="191"/>
      <c r="G2473" s="176"/>
      <c r="H2473" s="177"/>
      <c r="I2473" s="176"/>
      <c r="J2473" s="176"/>
      <c r="K2473" s="177"/>
      <c r="L2473" s="178"/>
      <c r="M2473" s="177"/>
      <c r="N2473" s="182"/>
      <c r="O2473" s="182"/>
      <c r="P2473" s="182"/>
      <c r="Q2473" s="192"/>
    </row>
    <row r="2474" spans="4:17" ht="18" customHeight="1" x14ac:dyDescent="0.25">
      <c r="D2474">
        <f t="shared" si="38"/>
        <v>0</v>
      </c>
      <c r="E2474" s="191"/>
      <c r="F2474" s="191"/>
      <c r="G2474" s="176"/>
      <c r="H2474" s="177"/>
      <c r="I2474" s="176"/>
      <c r="J2474" s="176"/>
      <c r="K2474" s="177"/>
      <c r="L2474" s="178"/>
      <c r="M2474" s="177"/>
      <c r="N2474" s="182"/>
      <c r="O2474" s="182"/>
      <c r="P2474" s="182"/>
      <c r="Q2474" s="192"/>
    </row>
    <row r="2475" spans="4:17" ht="18" customHeight="1" x14ac:dyDescent="0.25">
      <c r="D2475">
        <f t="shared" si="38"/>
        <v>0</v>
      </c>
      <c r="E2475" s="191"/>
      <c r="F2475" s="191"/>
      <c r="G2475" s="176"/>
      <c r="H2475" s="177"/>
      <c r="I2475" s="176"/>
      <c r="J2475" s="176"/>
      <c r="K2475" s="177"/>
      <c r="L2475" s="178"/>
      <c r="M2475" s="177"/>
      <c r="N2475" s="182"/>
      <c r="O2475" s="182"/>
      <c r="P2475" s="182"/>
      <c r="Q2475" s="192"/>
    </row>
    <row r="2476" spans="4:17" ht="18" customHeight="1" x14ac:dyDescent="0.25">
      <c r="D2476">
        <f t="shared" si="38"/>
        <v>0</v>
      </c>
      <c r="E2476" s="191"/>
      <c r="F2476" s="191"/>
      <c r="G2476" s="176"/>
      <c r="H2476" s="177"/>
      <c r="I2476" s="176"/>
      <c r="J2476" s="176"/>
      <c r="K2476" s="177"/>
      <c r="L2476" s="178"/>
      <c r="M2476" s="177"/>
      <c r="N2476" s="182"/>
      <c r="O2476" s="182"/>
      <c r="P2476" s="182"/>
      <c r="Q2476" s="192"/>
    </row>
    <row r="2477" spans="4:17" ht="18" customHeight="1" x14ac:dyDescent="0.25">
      <c r="D2477">
        <f t="shared" si="38"/>
        <v>0</v>
      </c>
      <c r="E2477" s="191"/>
      <c r="F2477" s="191"/>
      <c r="G2477" s="176"/>
      <c r="H2477" s="177"/>
      <c r="I2477" s="176"/>
      <c r="J2477" s="176"/>
      <c r="K2477" s="177"/>
      <c r="L2477" s="178"/>
      <c r="M2477" s="177"/>
      <c r="N2477" s="182"/>
      <c r="O2477" s="182"/>
      <c r="P2477" s="182"/>
      <c r="Q2477" s="192"/>
    </row>
    <row r="2478" spans="4:17" ht="18" customHeight="1" x14ac:dyDescent="0.25">
      <c r="D2478">
        <f t="shared" si="38"/>
        <v>0</v>
      </c>
      <c r="E2478" s="191"/>
      <c r="F2478" s="191"/>
      <c r="G2478" s="176"/>
      <c r="H2478" s="177"/>
      <c r="I2478" s="176"/>
      <c r="J2478" s="176"/>
      <c r="K2478" s="177"/>
      <c r="L2478" s="178"/>
      <c r="M2478" s="177"/>
      <c r="N2478" s="182"/>
      <c r="O2478" s="182"/>
      <c r="P2478" s="182"/>
      <c r="Q2478" s="192"/>
    </row>
    <row r="2479" spans="4:17" ht="18" customHeight="1" x14ac:dyDescent="0.25">
      <c r="D2479">
        <f t="shared" si="38"/>
        <v>0</v>
      </c>
      <c r="E2479" s="191"/>
      <c r="F2479" s="191"/>
      <c r="G2479" s="176"/>
      <c r="H2479" s="177"/>
      <c r="I2479" s="176"/>
      <c r="J2479" s="176"/>
      <c r="K2479" s="177"/>
      <c r="L2479" s="178"/>
      <c r="M2479" s="177"/>
      <c r="N2479" s="182"/>
      <c r="O2479" s="182"/>
      <c r="P2479" s="182"/>
      <c r="Q2479" s="192"/>
    </row>
    <row r="2480" spans="4:17" ht="18" customHeight="1" x14ac:dyDescent="0.25">
      <c r="D2480">
        <f t="shared" si="38"/>
        <v>0</v>
      </c>
      <c r="E2480" s="191"/>
      <c r="F2480" s="191"/>
      <c r="G2480" s="176"/>
      <c r="H2480" s="177"/>
      <c r="I2480" s="176"/>
      <c r="J2480" s="176"/>
      <c r="K2480" s="177"/>
      <c r="L2480" s="178"/>
      <c r="M2480" s="177"/>
      <c r="N2480" s="182"/>
      <c r="O2480" s="182"/>
      <c r="P2480" s="182"/>
      <c r="Q2480" s="192"/>
    </row>
    <row r="2481" spans="4:17" ht="18" customHeight="1" x14ac:dyDescent="0.25">
      <c r="D2481">
        <f t="shared" si="38"/>
        <v>0</v>
      </c>
      <c r="E2481" s="191"/>
      <c r="F2481" s="191"/>
      <c r="G2481" s="176"/>
      <c r="H2481" s="177"/>
      <c r="I2481" s="176"/>
      <c r="J2481" s="176"/>
      <c r="K2481" s="177"/>
      <c r="L2481" s="178"/>
      <c r="M2481" s="177"/>
      <c r="N2481" s="182"/>
      <c r="O2481" s="182"/>
      <c r="P2481" s="182"/>
      <c r="Q2481" s="192"/>
    </row>
    <row r="2482" spans="4:17" ht="18" customHeight="1" x14ac:dyDescent="0.25">
      <c r="D2482">
        <f t="shared" si="38"/>
        <v>0</v>
      </c>
      <c r="E2482" s="191"/>
      <c r="F2482" s="191"/>
      <c r="G2482" s="176"/>
      <c r="H2482" s="177"/>
      <c r="I2482" s="176"/>
      <c r="J2482" s="176"/>
      <c r="K2482" s="177"/>
      <c r="L2482" s="178"/>
      <c r="M2482" s="177"/>
      <c r="N2482" s="182"/>
      <c r="O2482" s="182"/>
      <c r="P2482" s="182"/>
      <c r="Q2482" s="192"/>
    </row>
    <row r="2483" spans="4:17" ht="18" customHeight="1" x14ac:dyDescent="0.25">
      <c r="D2483">
        <f t="shared" si="38"/>
        <v>0</v>
      </c>
      <c r="E2483" s="191"/>
      <c r="F2483" s="191"/>
      <c r="G2483" s="176"/>
      <c r="H2483" s="177"/>
      <c r="I2483" s="176"/>
      <c r="J2483" s="176"/>
      <c r="K2483" s="177"/>
      <c r="L2483" s="178"/>
      <c r="M2483" s="177"/>
      <c r="N2483" s="182"/>
      <c r="O2483" s="182"/>
      <c r="P2483" s="182"/>
      <c r="Q2483" s="192"/>
    </row>
    <row r="2484" spans="4:17" ht="18" customHeight="1" x14ac:dyDescent="0.25">
      <c r="D2484">
        <f t="shared" si="38"/>
        <v>0</v>
      </c>
      <c r="E2484" s="191"/>
      <c r="F2484" s="191"/>
      <c r="G2484" s="176"/>
      <c r="H2484" s="177"/>
      <c r="I2484" s="176"/>
      <c r="J2484" s="176"/>
      <c r="K2484" s="177"/>
      <c r="L2484" s="178"/>
      <c r="M2484" s="177"/>
      <c r="N2484" s="182"/>
      <c r="O2484" s="182"/>
      <c r="P2484" s="182"/>
      <c r="Q2484" s="192"/>
    </row>
    <row r="2485" spans="4:17" ht="18" customHeight="1" x14ac:dyDescent="0.25">
      <c r="D2485">
        <f t="shared" si="38"/>
        <v>0</v>
      </c>
      <c r="E2485" s="191"/>
      <c r="F2485" s="191"/>
      <c r="G2485" s="176"/>
      <c r="H2485" s="177"/>
      <c r="I2485" s="176"/>
      <c r="J2485" s="176"/>
      <c r="K2485" s="177"/>
      <c r="L2485" s="178"/>
      <c r="M2485" s="177"/>
      <c r="N2485" s="182"/>
      <c r="O2485" s="182"/>
      <c r="P2485" s="182"/>
      <c r="Q2485" s="192"/>
    </row>
    <row r="2486" spans="4:17" ht="18" customHeight="1" x14ac:dyDescent="0.25">
      <c r="D2486">
        <f t="shared" si="38"/>
        <v>0</v>
      </c>
      <c r="E2486" s="191"/>
      <c r="F2486" s="191"/>
      <c r="G2486" s="176"/>
      <c r="H2486" s="177"/>
      <c r="I2486" s="176"/>
      <c r="J2486" s="176"/>
      <c r="K2486" s="177"/>
      <c r="L2486" s="178"/>
      <c r="M2486" s="177"/>
      <c r="N2486" s="182"/>
      <c r="O2486" s="182"/>
      <c r="P2486" s="182"/>
      <c r="Q2486" s="192"/>
    </row>
    <row r="2487" spans="4:17" ht="18" customHeight="1" x14ac:dyDescent="0.25">
      <c r="D2487">
        <f t="shared" si="38"/>
        <v>0</v>
      </c>
      <c r="E2487" s="191"/>
      <c r="F2487" s="191"/>
      <c r="G2487" s="176"/>
      <c r="H2487" s="177"/>
      <c r="I2487" s="176"/>
      <c r="J2487" s="176"/>
      <c r="K2487" s="177"/>
      <c r="L2487" s="178"/>
      <c r="M2487" s="177"/>
      <c r="N2487" s="182"/>
      <c r="O2487" s="182"/>
      <c r="P2487" s="182"/>
      <c r="Q2487" s="192"/>
    </row>
    <row r="2488" spans="4:17" ht="18" customHeight="1" x14ac:dyDescent="0.25">
      <c r="D2488">
        <f t="shared" si="38"/>
        <v>0</v>
      </c>
      <c r="E2488" s="191"/>
      <c r="F2488" s="191"/>
      <c r="G2488" s="176"/>
      <c r="H2488" s="177"/>
      <c r="I2488" s="176"/>
      <c r="J2488" s="176"/>
      <c r="K2488" s="177"/>
      <c r="L2488" s="178"/>
      <c r="M2488" s="177"/>
      <c r="N2488" s="182"/>
      <c r="O2488" s="182"/>
      <c r="P2488" s="182"/>
      <c r="Q2488" s="192"/>
    </row>
    <row r="2489" spans="4:17" ht="18" customHeight="1" x14ac:dyDescent="0.25">
      <c r="D2489">
        <f t="shared" si="38"/>
        <v>0</v>
      </c>
      <c r="E2489" s="191"/>
      <c r="F2489" s="191"/>
      <c r="G2489" s="176"/>
      <c r="H2489" s="177"/>
      <c r="I2489" s="176"/>
      <c r="J2489" s="176"/>
      <c r="K2489" s="177"/>
      <c r="L2489" s="178"/>
      <c r="M2489" s="177"/>
      <c r="N2489" s="182"/>
      <c r="O2489" s="182"/>
      <c r="P2489" s="182"/>
      <c r="Q2489" s="192"/>
    </row>
    <row r="2490" spans="4:17" ht="18" customHeight="1" x14ac:dyDescent="0.25">
      <c r="D2490">
        <f t="shared" si="38"/>
        <v>0</v>
      </c>
      <c r="E2490" s="191"/>
      <c r="F2490" s="191"/>
      <c r="G2490" s="176"/>
      <c r="H2490" s="177"/>
      <c r="I2490" s="176"/>
      <c r="J2490" s="176"/>
      <c r="K2490" s="177"/>
      <c r="L2490" s="178"/>
      <c r="M2490" s="177"/>
      <c r="N2490" s="182"/>
      <c r="O2490" s="182"/>
      <c r="P2490" s="182"/>
      <c r="Q2490" s="192"/>
    </row>
    <row r="2491" spans="4:17" ht="18" customHeight="1" x14ac:dyDescent="0.25">
      <c r="D2491">
        <f t="shared" si="38"/>
        <v>0</v>
      </c>
      <c r="E2491" s="191"/>
      <c r="F2491" s="191"/>
      <c r="G2491" s="176"/>
      <c r="H2491" s="177"/>
      <c r="I2491" s="176"/>
      <c r="J2491" s="176"/>
      <c r="K2491" s="177"/>
      <c r="L2491" s="178"/>
      <c r="M2491" s="177"/>
      <c r="N2491" s="182"/>
      <c r="O2491" s="182"/>
      <c r="P2491" s="182"/>
      <c r="Q2491" s="192"/>
    </row>
    <row r="2492" spans="4:17" ht="18" customHeight="1" x14ac:dyDescent="0.25">
      <c r="D2492">
        <f t="shared" si="38"/>
        <v>0</v>
      </c>
      <c r="E2492" s="191"/>
      <c r="F2492" s="191"/>
      <c r="G2492" s="176"/>
      <c r="H2492" s="177"/>
      <c r="I2492" s="176"/>
      <c r="J2492" s="176"/>
      <c r="K2492" s="177"/>
      <c r="L2492" s="178"/>
      <c r="M2492" s="177"/>
      <c r="N2492" s="182"/>
      <c r="O2492" s="182"/>
      <c r="P2492" s="182"/>
      <c r="Q2492" s="192"/>
    </row>
    <row r="2493" spans="4:17" ht="18" customHeight="1" x14ac:dyDescent="0.25">
      <c r="D2493">
        <f t="shared" si="38"/>
        <v>0</v>
      </c>
      <c r="E2493" s="191"/>
      <c r="F2493" s="191"/>
      <c r="G2493" s="176"/>
      <c r="H2493" s="177"/>
      <c r="I2493" s="176"/>
      <c r="J2493" s="176"/>
      <c r="K2493" s="177"/>
      <c r="L2493" s="178"/>
      <c r="M2493" s="177"/>
      <c r="N2493" s="182"/>
      <c r="O2493" s="182"/>
      <c r="P2493" s="182"/>
      <c r="Q2493" s="192"/>
    </row>
    <row r="2494" spans="4:17" ht="18" customHeight="1" x14ac:dyDescent="0.25">
      <c r="D2494">
        <f t="shared" si="38"/>
        <v>0</v>
      </c>
      <c r="E2494" s="191"/>
      <c r="F2494" s="191"/>
      <c r="G2494" s="176"/>
      <c r="H2494" s="177"/>
      <c r="I2494" s="176"/>
      <c r="J2494" s="176"/>
      <c r="K2494" s="177"/>
      <c r="L2494" s="178"/>
      <c r="M2494" s="177"/>
      <c r="N2494" s="182"/>
      <c r="O2494" s="182"/>
      <c r="P2494" s="182"/>
      <c r="Q2494" s="192"/>
    </row>
    <row r="2495" spans="4:17" ht="18" customHeight="1" x14ac:dyDescent="0.25">
      <c r="D2495">
        <f t="shared" si="38"/>
        <v>0</v>
      </c>
      <c r="E2495" s="191"/>
      <c r="F2495" s="191"/>
      <c r="G2495" s="176"/>
      <c r="H2495" s="177"/>
      <c r="I2495" s="176"/>
      <c r="J2495" s="176"/>
      <c r="K2495" s="177"/>
      <c r="L2495" s="178"/>
      <c r="M2495" s="177"/>
      <c r="N2495" s="182"/>
      <c r="O2495" s="182"/>
      <c r="P2495" s="182"/>
      <c r="Q2495" s="192"/>
    </row>
    <row r="2496" spans="4:17" ht="18" customHeight="1" x14ac:dyDescent="0.25">
      <c r="D2496">
        <f t="shared" si="38"/>
        <v>0</v>
      </c>
      <c r="E2496" s="191"/>
      <c r="F2496" s="191"/>
      <c r="G2496" s="176"/>
      <c r="H2496" s="177"/>
      <c r="I2496" s="176"/>
      <c r="J2496" s="176"/>
      <c r="K2496" s="177"/>
      <c r="L2496" s="178"/>
      <c r="M2496" s="177"/>
      <c r="N2496" s="182"/>
      <c r="O2496" s="182"/>
      <c r="P2496" s="182"/>
      <c r="Q2496" s="192"/>
    </row>
    <row r="2497" spans="4:17" ht="18" customHeight="1" x14ac:dyDescent="0.25">
      <c r="D2497">
        <f t="shared" si="38"/>
        <v>0</v>
      </c>
      <c r="E2497" s="191"/>
      <c r="F2497" s="191"/>
      <c r="G2497" s="176"/>
      <c r="H2497" s="177"/>
      <c r="I2497" s="176"/>
      <c r="J2497" s="176"/>
      <c r="K2497" s="177"/>
      <c r="L2497" s="178"/>
      <c r="M2497" s="177"/>
      <c r="N2497" s="182"/>
      <c r="O2497" s="182"/>
      <c r="P2497" s="182"/>
      <c r="Q2497" s="192"/>
    </row>
    <row r="2498" spans="4:17" ht="18" customHeight="1" x14ac:dyDescent="0.25">
      <c r="D2498">
        <f t="shared" si="38"/>
        <v>0</v>
      </c>
      <c r="E2498" s="191"/>
      <c r="F2498" s="191"/>
      <c r="G2498" s="176"/>
      <c r="H2498" s="177"/>
      <c r="I2498" s="176"/>
      <c r="J2498" s="176"/>
      <c r="K2498" s="177"/>
      <c r="L2498" s="178"/>
      <c r="M2498" s="177"/>
      <c r="N2498" s="182"/>
      <c r="O2498" s="182"/>
      <c r="P2498" s="182"/>
      <c r="Q2498" s="192"/>
    </row>
    <row r="2499" spans="4:17" ht="18" customHeight="1" x14ac:dyDescent="0.25">
      <c r="D2499">
        <f t="shared" si="38"/>
        <v>0</v>
      </c>
      <c r="E2499" s="191"/>
      <c r="F2499" s="191"/>
      <c r="G2499" s="176"/>
      <c r="H2499" s="177"/>
      <c r="I2499" s="176"/>
      <c r="J2499" s="176"/>
      <c r="K2499" s="177"/>
      <c r="L2499" s="178"/>
      <c r="M2499" s="177"/>
      <c r="N2499" s="182"/>
      <c r="O2499" s="182"/>
      <c r="P2499" s="182"/>
      <c r="Q2499" s="192"/>
    </row>
    <row r="2500" spans="4:17" ht="18" customHeight="1" x14ac:dyDescent="0.25">
      <c r="D2500">
        <f t="shared" si="38"/>
        <v>0</v>
      </c>
      <c r="E2500" s="191"/>
      <c r="F2500" s="191"/>
      <c r="G2500" s="176"/>
      <c r="H2500" s="177"/>
      <c r="I2500" s="176"/>
      <c r="J2500" s="176"/>
      <c r="K2500" s="177"/>
      <c r="L2500" s="178"/>
      <c r="M2500" s="177"/>
      <c r="N2500" s="182"/>
      <c r="O2500" s="182"/>
      <c r="P2500" s="182"/>
      <c r="Q2500" s="192"/>
    </row>
    <row r="2501" spans="4:17" ht="18" customHeight="1" x14ac:dyDescent="0.25">
      <c r="D2501">
        <f t="shared" si="38"/>
        <v>0</v>
      </c>
      <c r="E2501" s="191"/>
      <c r="F2501" s="191"/>
      <c r="G2501" s="176"/>
      <c r="H2501" s="177"/>
      <c r="I2501" s="176"/>
      <c r="J2501" s="176"/>
      <c r="K2501" s="177"/>
      <c r="L2501" s="178"/>
      <c r="M2501" s="177"/>
      <c r="N2501" s="182"/>
      <c r="O2501" s="182"/>
      <c r="P2501" s="182"/>
      <c r="Q2501" s="192"/>
    </row>
    <row r="2502" spans="4:17" ht="18" customHeight="1" x14ac:dyDescent="0.25">
      <c r="D2502">
        <f t="shared" ref="D2502:D2504" si="39">IF(E2502&gt;=1,(IF(LEN(I2502)&gt;=2,(IF(LEN(K2502)&gt;=1,(IF(M2502&gt;=18,1,0)),0)),0)),0)</f>
        <v>0</v>
      </c>
      <c r="E2502" s="191"/>
      <c r="F2502" s="191"/>
      <c r="G2502" s="176"/>
      <c r="H2502" s="177"/>
      <c r="I2502" s="176"/>
      <c r="J2502" s="176"/>
      <c r="K2502" s="177"/>
      <c r="L2502" s="178"/>
      <c r="M2502" s="177"/>
      <c r="N2502" s="182"/>
      <c r="O2502" s="182"/>
      <c r="P2502" s="182"/>
      <c r="Q2502" s="192"/>
    </row>
    <row r="2503" spans="4:17" ht="18" customHeight="1" x14ac:dyDescent="0.25">
      <c r="D2503">
        <f t="shared" si="39"/>
        <v>0</v>
      </c>
      <c r="E2503" s="191"/>
      <c r="F2503" s="191"/>
      <c r="G2503" s="176"/>
      <c r="H2503" s="177"/>
      <c r="I2503" s="176"/>
      <c r="J2503" s="176"/>
      <c r="K2503" s="177"/>
      <c r="L2503" s="178"/>
      <c r="M2503" s="177"/>
      <c r="N2503" s="182"/>
      <c r="O2503" s="182"/>
      <c r="P2503" s="182"/>
      <c r="Q2503" s="192"/>
    </row>
    <row r="2504" spans="4:17" ht="18" customHeight="1" x14ac:dyDescent="0.25">
      <c r="D2504">
        <f t="shared" si="39"/>
        <v>0</v>
      </c>
      <c r="E2504" s="191"/>
      <c r="F2504" s="191"/>
      <c r="G2504" s="176"/>
      <c r="H2504" s="177"/>
      <c r="I2504" s="176"/>
      <c r="J2504" s="176"/>
      <c r="K2504" s="177"/>
      <c r="L2504" s="178"/>
      <c r="M2504" s="177"/>
      <c r="N2504" s="182"/>
      <c r="O2504" s="182"/>
      <c r="P2504" s="182"/>
      <c r="Q2504" s="192"/>
    </row>
  </sheetData>
  <sheetProtection password="CD8E" sheet="1" objects="1" scenarios="1"/>
  <mergeCells count="1">
    <mergeCell ref="E3:Q3"/>
  </mergeCells>
  <conditionalFormatting sqref="E6:P2504">
    <cfRule type="expression" dxfId="45" priority="3">
      <formula>$E5&gt;=1</formula>
    </cfRule>
  </conditionalFormatting>
  <conditionalFormatting sqref="Q6:Q2504">
    <cfRule type="expression" dxfId="44" priority="2">
      <formula>$E5&gt;=1</formula>
    </cfRule>
  </conditionalFormatting>
  <conditionalFormatting sqref="E5:Q2504">
    <cfRule type="expression" dxfId="43" priority="1">
      <formula>$D5=1</formula>
    </cfRule>
  </conditionalFormatting>
  <dataValidations count="4">
    <dataValidation type="list" allowBlank="1" showInputMessage="1" showErrorMessage="1" sqref="G5:G2504">
      <formula1>वास</formula1>
    </dataValidation>
    <dataValidation type="list" allowBlank="1" showInputMessage="1" showErrorMessage="1" sqref="K5:K2504">
      <formula1>लिंग</formula1>
    </dataValidation>
    <dataValidation type="whole" allowBlank="1" showInputMessage="1" showErrorMessage="1" error="आयु 18 वर्ष से अधिक लिखें" sqref="M5:M2504">
      <formula1>18</formula1>
      <formula2>125</formula2>
    </dataValidation>
    <dataValidation type="list" allowBlank="1" showInputMessage="1" showErrorMessage="1" sqref="Q5:Q2504">
      <formula1>"YES"</formula1>
    </dataValidation>
  </dataValidations>
  <pageMargins left="0" right="0" top="0" bottom="0" header="0" footer="0"/>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2506"/>
  <sheetViews>
    <sheetView view="pageBreakPreview" topLeftCell="G4" zoomScaleNormal="100" zoomScaleSheetLayoutView="100" workbookViewId="0">
      <pane xSplit="5" ySplit="3" topLeftCell="L7" activePane="bottomRight" state="frozen"/>
      <selection activeCell="G4" sqref="G4"/>
      <selection pane="topRight" activeCell="L4" sqref="L4"/>
      <selection pane="bottomLeft" activeCell="G7" sqref="G7"/>
      <selection pane="bottomRight" activeCell="R7" sqref="R7"/>
    </sheetView>
  </sheetViews>
  <sheetFormatPr defaultRowHeight="15" x14ac:dyDescent="0.25"/>
  <cols>
    <col min="1" max="2" width="10.7109375" style="4" hidden="1" customWidth="1"/>
    <col min="3" max="6" width="0" style="4" hidden="1" customWidth="1"/>
    <col min="7" max="7" width="7.42578125" style="4" customWidth="1"/>
    <col min="8" max="8" width="26.140625" style="4" customWidth="1"/>
    <col min="9" max="9" width="7" style="4" customWidth="1"/>
    <col min="10" max="11" width="18.7109375" style="4" customWidth="1"/>
    <col min="12" max="12" width="6.42578125" style="4" customWidth="1"/>
    <col min="13" max="13" width="13.7109375" style="4" customWidth="1"/>
    <col min="14" max="15" width="4.7109375" style="4" customWidth="1"/>
    <col min="16" max="16" width="16.7109375" style="4" customWidth="1"/>
    <col min="17" max="17" width="13.7109375" style="4" customWidth="1"/>
    <col min="18" max="16384" width="9.140625" style="4"/>
  </cols>
  <sheetData>
    <row r="1" spans="1:18" hidden="1" x14ac:dyDescent="0.25">
      <c r="A1" s="5">
        <f ca="1">IFERROR(IF(A2&gt;=B1,DATE(YEAR(A2),1,1),0),0)</f>
        <v>43831</v>
      </c>
      <c r="B1" s="5">
        <v>18264</v>
      </c>
    </row>
    <row r="2" spans="1:18" hidden="1" x14ac:dyDescent="0.25">
      <c r="A2" s="5">
        <f ca="1">TODAY()</f>
        <v>44005</v>
      </c>
    </row>
    <row r="3" spans="1:18" hidden="1" x14ac:dyDescent="0.25"/>
    <row r="4" spans="1:18" ht="47.25" customHeight="1" x14ac:dyDescent="0.25">
      <c r="G4" s="333" t="s">
        <v>406</v>
      </c>
      <c r="H4" s="333"/>
      <c r="I4" s="333"/>
      <c r="J4" s="333"/>
      <c r="K4" s="333"/>
      <c r="L4" s="333"/>
      <c r="M4" s="333"/>
      <c r="N4" s="333"/>
      <c r="O4" s="333"/>
      <c r="P4" s="333"/>
      <c r="Q4" s="333"/>
      <c r="R4" s="167">
        <f>COUNTIF(F7:F2506,"&gt;=1")</f>
        <v>0</v>
      </c>
    </row>
    <row r="5" spans="1:18" ht="15" customHeight="1" x14ac:dyDescent="0.25">
      <c r="G5" s="331" t="s">
        <v>15</v>
      </c>
      <c r="H5" s="331" t="s">
        <v>18</v>
      </c>
      <c r="I5" s="331" t="s">
        <v>19</v>
      </c>
      <c r="J5" s="331" t="s">
        <v>16</v>
      </c>
      <c r="K5" s="331" t="s">
        <v>17</v>
      </c>
      <c r="L5" s="331" t="s">
        <v>20</v>
      </c>
      <c r="M5" s="331" t="s">
        <v>21</v>
      </c>
      <c r="N5" s="331" t="s">
        <v>22</v>
      </c>
      <c r="O5" s="331"/>
      <c r="P5" s="331" t="s">
        <v>24</v>
      </c>
      <c r="Q5" s="331" t="s">
        <v>25</v>
      </c>
      <c r="R5" s="331" t="s">
        <v>29</v>
      </c>
    </row>
    <row r="6" spans="1:18" ht="15" customHeight="1" x14ac:dyDescent="0.25">
      <c r="G6" s="332"/>
      <c r="H6" s="332"/>
      <c r="I6" s="332"/>
      <c r="J6" s="332"/>
      <c r="K6" s="332"/>
      <c r="L6" s="332"/>
      <c r="M6" s="332"/>
      <c r="N6" s="168" t="s">
        <v>59</v>
      </c>
      <c r="O6" s="168" t="s">
        <v>60</v>
      </c>
      <c r="P6" s="332"/>
      <c r="Q6" s="332"/>
      <c r="R6" s="332"/>
    </row>
    <row r="7" spans="1:18" ht="15.75" x14ac:dyDescent="0.25">
      <c r="F7" s="4">
        <f>IF(G7&gt;=1,(IF(LEN(R7)=0,(IF(N7&gt;=18,1,0)),0)),0)</f>
        <v>0</v>
      </c>
      <c r="G7" s="169">
        <f>IFERROR(IF(LEN(J7)&gt;=2,(IF(LEN(L7)&gt;=1,1,0)),0),0)</f>
        <v>0</v>
      </c>
      <c r="H7" s="173"/>
      <c r="I7" s="174"/>
      <c r="J7" s="173"/>
      <c r="K7" s="173"/>
      <c r="L7" s="174"/>
      <c r="M7" s="175"/>
      <c r="N7" s="170">
        <f>IFERROR(IF(G7&gt;=1,(IF(M7&gt;=B1,ROUNDDOWN((A1-M7)/365,0),0)),0),0)</f>
        <v>0</v>
      </c>
      <c r="O7" s="170">
        <f>IF(N7&gt;=18,ROUNDDOWN(((A1-M7)-N7*365)/30,0),0)</f>
        <v>0</v>
      </c>
      <c r="P7" s="179"/>
      <c r="Q7" s="180"/>
      <c r="R7" s="181"/>
    </row>
    <row r="8" spans="1:18" ht="15.75" x14ac:dyDescent="0.25">
      <c r="F8" s="4">
        <f t="shared" ref="F8:F71" si="0">IF(G8&gt;=1,(IF(LEN(R8)=0,(IF(N8&gt;=18,1,0)),0)),0)</f>
        <v>0</v>
      </c>
      <c r="G8" s="171">
        <f>IFERROR(IF(LEN(J8)&gt;=2,(IF(LEN(L8)&gt;=1,1,0)),0),0)</f>
        <v>0</v>
      </c>
      <c r="H8" s="176"/>
      <c r="I8" s="177"/>
      <c r="J8" s="176"/>
      <c r="K8" s="176"/>
      <c r="L8" s="177"/>
      <c r="M8" s="178"/>
      <c r="N8" s="172"/>
      <c r="O8" s="172"/>
      <c r="P8" s="182"/>
      <c r="Q8" s="182"/>
      <c r="R8" s="183"/>
    </row>
    <row r="9" spans="1:18" ht="15.75" x14ac:dyDescent="0.25">
      <c r="F9" s="4">
        <f t="shared" si="0"/>
        <v>0</v>
      </c>
      <c r="G9" s="171">
        <f t="shared" ref="G9:G72" si="1">IFERROR(IF(LEN(J9)&gt;=2,(IF(LEN(L9)&gt;=1,1,0)),0),0)</f>
        <v>0</v>
      </c>
      <c r="H9" s="176"/>
      <c r="I9" s="177"/>
      <c r="J9" s="176"/>
      <c r="K9" s="176"/>
      <c r="L9" s="177"/>
      <c r="M9" s="178"/>
      <c r="N9" s="172"/>
      <c r="O9" s="172"/>
      <c r="P9" s="182"/>
      <c r="Q9" s="182"/>
      <c r="R9" s="183"/>
    </row>
    <row r="10" spans="1:18" ht="15.75" x14ac:dyDescent="0.25">
      <c r="F10" s="4">
        <f t="shared" si="0"/>
        <v>0</v>
      </c>
      <c r="G10" s="171">
        <f t="shared" si="1"/>
        <v>0</v>
      </c>
      <c r="H10" s="176"/>
      <c r="I10" s="177"/>
      <c r="J10" s="176"/>
      <c r="K10" s="176"/>
      <c r="L10" s="177"/>
      <c r="M10" s="178"/>
      <c r="N10" s="172"/>
      <c r="O10" s="172"/>
      <c r="P10" s="182"/>
      <c r="Q10" s="182"/>
      <c r="R10" s="183"/>
    </row>
    <row r="11" spans="1:18" ht="15.75" x14ac:dyDescent="0.25">
      <c r="F11" s="4">
        <f t="shared" si="0"/>
        <v>0</v>
      </c>
      <c r="G11" s="171">
        <f t="shared" si="1"/>
        <v>0</v>
      </c>
      <c r="H11" s="176"/>
      <c r="I11" s="177"/>
      <c r="J11" s="176"/>
      <c r="K11" s="176"/>
      <c r="L11" s="177"/>
      <c r="M11" s="178"/>
      <c r="N11" s="172"/>
      <c r="O11" s="172"/>
      <c r="P11" s="182"/>
      <c r="Q11" s="182"/>
      <c r="R11" s="183"/>
    </row>
    <row r="12" spans="1:18" ht="15.75" x14ac:dyDescent="0.25">
      <c r="F12" s="4">
        <f t="shared" si="0"/>
        <v>0</v>
      </c>
      <c r="G12" s="171">
        <f t="shared" si="1"/>
        <v>0</v>
      </c>
      <c r="H12" s="176"/>
      <c r="I12" s="177"/>
      <c r="J12" s="176"/>
      <c r="K12" s="176"/>
      <c r="L12" s="177"/>
      <c r="M12" s="178"/>
      <c r="N12" s="172"/>
      <c r="O12" s="172"/>
      <c r="P12" s="182"/>
      <c r="Q12" s="182"/>
      <c r="R12" s="183"/>
    </row>
    <row r="13" spans="1:18" ht="15.75" x14ac:dyDescent="0.25">
      <c r="F13" s="4">
        <f t="shared" si="0"/>
        <v>0</v>
      </c>
      <c r="G13" s="171">
        <f t="shared" si="1"/>
        <v>0</v>
      </c>
      <c r="H13" s="176"/>
      <c r="I13" s="177"/>
      <c r="J13" s="176"/>
      <c r="K13" s="176"/>
      <c r="L13" s="177"/>
      <c r="M13" s="178"/>
      <c r="N13" s="172"/>
      <c r="O13" s="172"/>
      <c r="P13" s="182"/>
      <c r="Q13" s="182"/>
      <c r="R13" s="183"/>
    </row>
    <row r="14" spans="1:18" ht="15.75" x14ac:dyDescent="0.25">
      <c r="F14" s="4">
        <f t="shared" si="0"/>
        <v>0</v>
      </c>
      <c r="G14" s="171">
        <f t="shared" si="1"/>
        <v>0</v>
      </c>
      <c r="H14" s="176"/>
      <c r="I14" s="177"/>
      <c r="J14" s="176"/>
      <c r="K14" s="176"/>
      <c r="L14" s="177"/>
      <c r="M14" s="178"/>
      <c r="N14" s="172"/>
      <c r="O14" s="172"/>
      <c r="P14" s="182"/>
      <c r="Q14" s="182"/>
      <c r="R14" s="183"/>
    </row>
    <row r="15" spans="1:18" ht="15.75" x14ac:dyDescent="0.25">
      <c r="F15" s="4">
        <f t="shared" si="0"/>
        <v>0</v>
      </c>
      <c r="G15" s="171">
        <f t="shared" si="1"/>
        <v>0</v>
      </c>
      <c r="H15" s="176"/>
      <c r="I15" s="177"/>
      <c r="J15" s="176"/>
      <c r="K15" s="176"/>
      <c r="L15" s="177"/>
      <c r="M15" s="178"/>
      <c r="N15" s="172"/>
      <c r="O15" s="172"/>
      <c r="P15" s="182"/>
      <c r="Q15" s="182"/>
      <c r="R15" s="183"/>
    </row>
    <row r="16" spans="1:18" ht="15.75" x14ac:dyDescent="0.25">
      <c r="F16" s="4">
        <f t="shared" si="0"/>
        <v>0</v>
      </c>
      <c r="G16" s="171">
        <f t="shared" si="1"/>
        <v>0</v>
      </c>
      <c r="H16" s="176"/>
      <c r="I16" s="177"/>
      <c r="J16" s="176"/>
      <c r="K16" s="176"/>
      <c r="L16" s="177"/>
      <c r="M16" s="178"/>
      <c r="N16" s="172"/>
      <c r="O16" s="172"/>
      <c r="P16" s="182"/>
      <c r="Q16" s="182"/>
      <c r="R16" s="183"/>
    </row>
    <row r="17" spans="6:18" ht="15.75" x14ac:dyDescent="0.25">
      <c r="F17" s="4">
        <f t="shared" si="0"/>
        <v>0</v>
      </c>
      <c r="G17" s="171">
        <f t="shared" si="1"/>
        <v>0</v>
      </c>
      <c r="H17" s="176"/>
      <c r="I17" s="177"/>
      <c r="J17" s="176"/>
      <c r="K17" s="176"/>
      <c r="L17" s="177"/>
      <c r="M17" s="178"/>
      <c r="N17" s="172"/>
      <c r="O17" s="172"/>
      <c r="P17" s="182"/>
      <c r="Q17" s="182"/>
      <c r="R17" s="183"/>
    </row>
    <row r="18" spans="6:18" ht="15.75" x14ac:dyDescent="0.25">
      <c r="F18" s="4">
        <f t="shared" si="0"/>
        <v>0</v>
      </c>
      <c r="G18" s="171">
        <f t="shared" si="1"/>
        <v>0</v>
      </c>
      <c r="H18" s="176"/>
      <c r="I18" s="177"/>
      <c r="J18" s="176"/>
      <c r="K18" s="176"/>
      <c r="L18" s="177"/>
      <c r="M18" s="178"/>
      <c r="N18" s="172"/>
      <c r="O18" s="172"/>
      <c r="P18" s="182"/>
      <c r="Q18" s="182"/>
      <c r="R18" s="183"/>
    </row>
    <row r="19" spans="6:18" ht="15.75" x14ac:dyDescent="0.25">
      <c r="F19" s="4">
        <f t="shared" si="0"/>
        <v>0</v>
      </c>
      <c r="G19" s="171">
        <f t="shared" si="1"/>
        <v>0</v>
      </c>
      <c r="H19" s="176"/>
      <c r="I19" s="177"/>
      <c r="J19" s="176"/>
      <c r="K19" s="176"/>
      <c r="L19" s="177"/>
      <c r="M19" s="178"/>
      <c r="N19" s="172"/>
      <c r="O19" s="172"/>
      <c r="P19" s="182"/>
      <c r="Q19" s="182"/>
      <c r="R19" s="183"/>
    </row>
    <row r="20" spans="6:18" ht="15.75" x14ac:dyDescent="0.25">
      <c r="F20" s="4">
        <f t="shared" si="0"/>
        <v>0</v>
      </c>
      <c r="G20" s="171">
        <f t="shared" si="1"/>
        <v>0</v>
      </c>
      <c r="H20" s="176"/>
      <c r="I20" s="177"/>
      <c r="J20" s="176"/>
      <c r="K20" s="176"/>
      <c r="L20" s="177"/>
      <c r="M20" s="178"/>
      <c r="N20" s="172"/>
      <c r="O20" s="172"/>
      <c r="P20" s="182"/>
      <c r="Q20" s="182"/>
      <c r="R20" s="183"/>
    </row>
    <row r="21" spans="6:18" ht="15.75" x14ac:dyDescent="0.25">
      <c r="F21" s="4">
        <f t="shared" si="0"/>
        <v>0</v>
      </c>
      <c r="G21" s="171">
        <f t="shared" si="1"/>
        <v>0</v>
      </c>
      <c r="H21" s="176"/>
      <c r="I21" s="177"/>
      <c r="J21" s="176"/>
      <c r="K21" s="176"/>
      <c r="L21" s="177"/>
      <c r="M21" s="178"/>
      <c r="N21" s="172"/>
      <c r="O21" s="172"/>
      <c r="P21" s="182"/>
      <c r="Q21" s="182"/>
      <c r="R21" s="183"/>
    </row>
    <row r="22" spans="6:18" ht="15.75" x14ac:dyDescent="0.25">
      <c r="F22" s="4">
        <f t="shared" si="0"/>
        <v>0</v>
      </c>
      <c r="G22" s="171">
        <f t="shared" si="1"/>
        <v>0</v>
      </c>
      <c r="H22" s="176"/>
      <c r="I22" s="177"/>
      <c r="J22" s="176"/>
      <c r="K22" s="176"/>
      <c r="L22" s="177"/>
      <c r="M22" s="178"/>
      <c r="N22" s="172"/>
      <c r="O22" s="172"/>
      <c r="P22" s="182"/>
      <c r="Q22" s="182"/>
      <c r="R22" s="183"/>
    </row>
    <row r="23" spans="6:18" ht="15.75" x14ac:dyDescent="0.25">
      <c r="F23" s="4">
        <f t="shared" si="0"/>
        <v>0</v>
      </c>
      <c r="G23" s="171">
        <f t="shared" si="1"/>
        <v>0</v>
      </c>
      <c r="H23" s="176"/>
      <c r="I23" s="177"/>
      <c r="J23" s="176"/>
      <c r="K23" s="176"/>
      <c r="L23" s="177"/>
      <c r="M23" s="178"/>
      <c r="N23" s="172"/>
      <c r="O23" s="172"/>
      <c r="P23" s="182"/>
      <c r="Q23" s="182"/>
      <c r="R23" s="183"/>
    </row>
    <row r="24" spans="6:18" ht="15.75" x14ac:dyDescent="0.25">
      <c r="F24" s="4">
        <f t="shared" si="0"/>
        <v>0</v>
      </c>
      <c r="G24" s="171">
        <f t="shared" si="1"/>
        <v>0</v>
      </c>
      <c r="H24" s="176"/>
      <c r="I24" s="177"/>
      <c r="J24" s="176"/>
      <c r="K24" s="176"/>
      <c r="L24" s="177"/>
      <c r="M24" s="178"/>
      <c r="N24" s="172"/>
      <c r="O24" s="172"/>
      <c r="P24" s="182"/>
      <c r="Q24" s="182"/>
      <c r="R24" s="183"/>
    </row>
    <row r="25" spans="6:18" ht="15.75" x14ac:dyDescent="0.25">
      <c r="F25" s="4">
        <f t="shared" si="0"/>
        <v>0</v>
      </c>
      <c r="G25" s="171">
        <f t="shared" si="1"/>
        <v>0</v>
      </c>
      <c r="H25" s="176"/>
      <c r="I25" s="177"/>
      <c r="J25" s="176"/>
      <c r="K25" s="176"/>
      <c r="L25" s="177"/>
      <c r="M25" s="178"/>
      <c r="N25" s="172"/>
      <c r="O25" s="172"/>
      <c r="P25" s="182"/>
      <c r="Q25" s="182"/>
      <c r="R25" s="183"/>
    </row>
    <row r="26" spans="6:18" ht="15.75" x14ac:dyDescent="0.25">
      <c r="F26" s="4">
        <f t="shared" si="0"/>
        <v>0</v>
      </c>
      <c r="G26" s="171">
        <f t="shared" si="1"/>
        <v>0</v>
      </c>
      <c r="H26" s="176"/>
      <c r="I26" s="177"/>
      <c r="J26" s="176"/>
      <c r="K26" s="176"/>
      <c r="L26" s="177"/>
      <c r="M26" s="178"/>
      <c r="N26" s="172"/>
      <c r="O26" s="172"/>
      <c r="P26" s="182"/>
      <c r="Q26" s="182"/>
      <c r="R26" s="183"/>
    </row>
    <row r="27" spans="6:18" ht="15.75" x14ac:dyDescent="0.25">
      <c r="F27" s="4">
        <f t="shared" si="0"/>
        <v>0</v>
      </c>
      <c r="G27" s="171">
        <f t="shared" si="1"/>
        <v>0</v>
      </c>
      <c r="H27" s="176"/>
      <c r="I27" s="177"/>
      <c r="J27" s="176"/>
      <c r="K27" s="176"/>
      <c r="L27" s="177"/>
      <c r="M27" s="178"/>
      <c r="N27" s="172"/>
      <c r="O27" s="172"/>
      <c r="P27" s="182"/>
      <c r="Q27" s="182"/>
      <c r="R27" s="183"/>
    </row>
    <row r="28" spans="6:18" ht="15.75" x14ac:dyDescent="0.25">
      <c r="F28" s="4">
        <f t="shared" si="0"/>
        <v>0</v>
      </c>
      <c r="G28" s="171">
        <f t="shared" si="1"/>
        <v>0</v>
      </c>
      <c r="H28" s="176"/>
      <c r="I28" s="177"/>
      <c r="J28" s="176"/>
      <c r="K28" s="176"/>
      <c r="L28" s="177"/>
      <c r="M28" s="178"/>
      <c r="N28" s="172"/>
      <c r="O28" s="172"/>
      <c r="P28" s="182"/>
      <c r="Q28" s="182"/>
      <c r="R28" s="183"/>
    </row>
    <row r="29" spans="6:18" ht="15.75" x14ac:dyDescent="0.25">
      <c r="F29" s="4">
        <f t="shared" si="0"/>
        <v>0</v>
      </c>
      <c r="G29" s="171">
        <f t="shared" si="1"/>
        <v>0</v>
      </c>
      <c r="H29" s="176"/>
      <c r="I29" s="177"/>
      <c r="J29" s="176"/>
      <c r="K29" s="176"/>
      <c r="L29" s="177"/>
      <c r="M29" s="178"/>
      <c r="N29" s="172"/>
      <c r="O29" s="172"/>
      <c r="P29" s="182"/>
      <c r="Q29" s="182"/>
      <c r="R29" s="183"/>
    </row>
    <row r="30" spans="6:18" ht="15.75" x14ac:dyDescent="0.25">
      <c r="F30" s="4">
        <f t="shared" si="0"/>
        <v>0</v>
      </c>
      <c r="G30" s="171">
        <f t="shared" si="1"/>
        <v>0</v>
      </c>
      <c r="H30" s="176"/>
      <c r="I30" s="177"/>
      <c r="J30" s="176"/>
      <c r="K30" s="176"/>
      <c r="L30" s="177"/>
      <c r="M30" s="178"/>
      <c r="N30" s="172"/>
      <c r="O30" s="172"/>
      <c r="P30" s="182"/>
      <c r="Q30" s="182"/>
      <c r="R30" s="183"/>
    </row>
    <row r="31" spans="6:18" ht="15.75" x14ac:dyDescent="0.25">
      <c r="F31" s="4">
        <f t="shared" si="0"/>
        <v>0</v>
      </c>
      <c r="G31" s="171">
        <f t="shared" si="1"/>
        <v>0</v>
      </c>
      <c r="H31" s="176"/>
      <c r="I31" s="177"/>
      <c r="J31" s="176"/>
      <c r="K31" s="176"/>
      <c r="L31" s="177"/>
      <c r="M31" s="178"/>
      <c r="N31" s="172"/>
      <c r="O31" s="172"/>
      <c r="P31" s="182"/>
      <c r="Q31" s="182"/>
      <c r="R31" s="183"/>
    </row>
    <row r="32" spans="6:18" ht="15.75" x14ac:dyDescent="0.25">
      <c r="F32" s="4">
        <f t="shared" si="0"/>
        <v>0</v>
      </c>
      <c r="G32" s="171">
        <f t="shared" si="1"/>
        <v>0</v>
      </c>
      <c r="H32" s="176"/>
      <c r="I32" s="177"/>
      <c r="J32" s="176"/>
      <c r="K32" s="176"/>
      <c r="L32" s="177"/>
      <c r="M32" s="178"/>
      <c r="N32" s="172"/>
      <c r="O32" s="172"/>
      <c r="P32" s="182"/>
      <c r="Q32" s="182"/>
      <c r="R32" s="183"/>
    </row>
    <row r="33" spans="6:18" ht="15.75" x14ac:dyDescent="0.25">
      <c r="F33" s="4">
        <f t="shared" si="0"/>
        <v>0</v>
      </c>
      <c r="G33" s="171">
        <f t="shared" si="1"/>
        <v>0</v>
      </c>
      <c r="H33" s="176"/>
      <c r="I33" s="177"/>
      <c r="J33" s="176"/>
      <c r="K33" s="176"/>
      <c r="L33" s="177"/>
      <c r="M33" s="178"/>
      <c r="N33" s="172"/>
      <c r="O33" s="172"/>
      <c r="P33" s="182"/>
      <c r="Q33" s="182"/>
      <c r="R33" s="183"/>
    </row>
    <row r="34" spans="6:18" ht="15.75" x14ac:dyDescent="0.25">
      <c r="F34" s="4">
        <f t="shared" si="0"/>
        <v>0</v>
      </c>
      <c r="G34" s="171">
        <f t="shared" si="1"/>
        <v>0</v>
      </c>
      <c r="H34" s="176"/>
      <c r="I34" s="177"/>
      <c r="J34" s="176"/>
      <c r="K34" s="176"/>
      <c r="L34" s="177"/>
      <c r="M34" s="178"/>
      <c r="N34" s="172"/>
      <c r="O34" s="172"/>
      <c r="P34" s="182"/>
      <c r="Q34" s="182"/>
      <c r="R34" s="183"/>
    </row>
    <row r="35" spans="6:18" ht="15.75" x14ac:dyDescent="0.25">
      <c r="F35" s="4">
        <f t="shared" si="0"/>
        <v>0</v>
      </c>
      <c r="G35" s="171">
        <f t="shared" si="1"/>
        <v>0</v>
      </c>
      <c r="H35" s="176"/>
      <c r="I35" s="177"/>
      <c r="J35" s="176"/>
      <c r="K35" s="176"/>
      <c r="L35" s="177"/>
      <c r="M35" s="178"/>
      <c r="N35" s="172"/>
      <c r="O35" s="172"/>
      <c r="P35" s="182"/>
      <c r="Q35" s="182"/>
      <c r="R35" s="183"/>
    </row>
    <row r="36" spans="6:18" ht="15.75" x14ac:dyDescent="0.25">
      <c r="F36" s="4">
        <f t="shared" si="0"/>
        <v>0</v>
      </c>
      <c r="G36" s="171">
        <f t="shared" si="1"/>
        <v>0</v>
      </c>
      <c r="H36" s="176"/>
      <c r="I36" s="177"/>
      <c r="J36" s="176"/>
      <c r="K36" s="176"/>
      <c r="L36" s="177"/>
      <c r="M36" s="178"/>
      <c r="N36" s="172"/>
      <c r="O36" s="172"/>
      <c r="P36" s="182"/>
      <c r="Q36" s="182"/>
      <c r="R36" s="183"/>
    </row>
    <row r="37" spans="6:18" ht="15.75" x14ac:dyDescent="0.25">
      <c r="F37" s="4">
        <f t="shared" si="0"/>
        <v>0</v>
      </c>
      <c r="G37" s="171">
        <f t="shared" si="1"/>
        <v>0</v>
      </c>
      <c r="H37" s="176"/>
      <c r="I37" s="177"/>
      <c r="J37" s="176"/>
      <c r="K37" s="176"/>
      <c r="L37" s="177"/>
      <c r="M37" s="178"/>
      <c r="N37" s="172"/>
      <c r="O37" s="172"/>
      <c r="P37" s="182"/>
      <c r="Q37" s="182"/>
      <c r="R37" s="183"/>
    </row>
    <row r="38" spans="6:18" ht="15.75" x14ac:dyDescent="0.25">
      <c r="F38" s="4">
        <f t="shared" si="0"/>
        <v>0</v>
      </c>
      <c r="G38" s="171">
        <f t="shared" si="1"/>
        <v>0</v>
      </c>
      <c r="H38" s="176"/>
      <c r="I38" s="177"/>
      <c r="J38" s="176"/>
      <c r="K38" s="176"/>
      <c r="L38" s="177"/>
      <c r="M38" s="178"/>
      <c r="N38" s="172"/>
      <c r="O38" s="172"/>
      <c r="P38" s="182"/>
      <c r="Q38" s="182"/>
      <c r="R38" s="183"/>
    </row>
    <row r="39" spans="6:18" ht="15.75" x14ac:dyDescent="0.25">
      <c r="F39" s="4">
        <f t="shared" si="0"/>
        <v>0</v>
      </c>
      <c r="G39" s="171">
        <f t="shared" si="1"/>
        <v>0</v>
      </c>
      <c r="H39" s="176"/>
      <c r="I39" s="177"/>
      <c r="J39" s="176"/>
      <c r="K39" s="176"/>
      <c r="L39" s="177"/>
      <c r="M39" s="178"/>
      <c r="N39" s="172"/>
      <c r="O39" s="172"/>
      <c r="P39" s="182"/>
      <c r="Q39" s="182"/>
      <c r="R39" s="183"/>
    </row>
    <row r="40" spans="6:18" ht="15.75" x14ac:dyDescent="0.25">
      <c r="F40" s="4">
        <f t="shared" si="0"/>
        <v>0</v>
      </c>
      <c r="G40" s="171">
        <f t="shared" si="1"/>
        <v>0</v>
      </c>
      <c r="H40" s="176"/>
      <c r="I40" s="177"/>
      <c r="J40" s="176"/>
      <c r="K40" s="176"/>
      <c r="L40" s="177"/>
      <c r="M40" s="178"/>
      <c r="N40" s="172"/>
      <c r="O40" s="172"/>
      <c r="P40" s="182"/>
      <c r="Q40" s="182"/>
      <c r="R40" s="183"/>
    </row>
    <row r="41" spans="6:18" ht="15.75" x14ac:dyDescent="0.25">
      <c r="F41" s="4">
        <f t="shared" si="0"/>
        <v>0</v>
      </c>
      <c r="G41" s="171">
        <f t="shared" si="1"/>
        <v>0</v>
      </c>
      <c r="H41" s="176"/>
      <c r="I41" s="177"/>
      <c r="J41" s="176"/>
      <c r="K41" s="176"/>
      <c r="L41" s="177"/>
      <c r="M41" s="178"/>
      <c r="N41" s="172"/>
      <c r="O41" s="172"/>
      <c r="P41" s="182"/>
      <c r="Q41" s="182"/>
      <c r="R41" s="183"/>
    </row>
    <row r="42" spans="6:18" ht="15.75" x14ac:dyDescent="0.25">
      <c r="F42" s="4">
        <f t="shared" si="0"/>
        <v>0</v>
      </c>
      <c r="G42" s="171">
        <f t="shared" si="1"/>
        <v>0</v>
      </c>
      <c r="H42" s="176"/>
      <c r="I42" s="177"/>
      <c r="J42" s="176"/>
      <c r="K42" s="176"/>
      <c r="L42" s="177"/>
      <c r="M42" s="178"/>
      <c r="N42" s="172"/>
      <c r="O42" s="172"/>
      <c r="P42" s="182"/>
      <c r="Q42" s="182"/>
      <c r="R42" s="183"/>
    </row>
    <row r="43" spans="6:18" ht="15.75" x14ac:dyDescent="0.25">
      <c r="F43" s="4">
        <f t="shared" si="0"/>
        <v>0</v>
      </c>
      <c r="G43" s="171">
        <f t="shared" si="1"/>
        <v>0</v>
      </c>
      <c r="H43" s="176"/>
      <c r="I43" s="177"/>
      <c r="J43" s="176"/>
      <c r="K43" s="176"/>
      <c r="L43" s="177"/>
      <c r="M43" s="178"/>
      <c r="N43" s="172"/>
      <c r="O43" s="172"/>
      <c r="P43" s="182"/>
      <c r="Q43" s="182"/>
      <c r="R43" s="183"/>
    </row>
    <row r="44" spans="6:18" ht="15.75" x14ac:dyDescent="0.25">
      <c r="F44" s="4">
        <f t="shared" si="0"/>
        <v>0</v>
      </c>
      <c r="G44" s="171">
        <f t="shared" si="1"/>
        <v>0</v>
      </c>
      <c r="H44" s="176"/>
      <c r="I44" s="177"/>
      <c r="J44" s="176"/>
      <c r="K44" s="176"/>
      <c r="L44" s="177"/>
      <c r="M44" s="178"/>
      <c r="N44" s="172"/>
      <c r="O44" s="172"/>
      <c r="P44" s="182"/>
      <c r="Q44" s="182"/>
      <c r="R44" s="183"/>
    </row>
    <row r="45" spans="6:18" ht="15.75" x14ac:dyDescent="0.25">
      <c r="F45" s="4">
        <f t="shared" si="0"/>
        <v>0</v>
      </c>
      <c r="G45" s="171">
        <f t="shared" si="1"/>
        <v>0</v>
      </c>
      <c r="H45" s="176"/>
      <c r="I45" s="177"/>
      <c r="J45" s="176"/>
      <c r="K45" s="176"/>
      <c r="L45" s="177"/>
      <c r="M45" s="178"/>
      <c r="N45" s="172"/>
      <c r="O45" s="172"/>
      <c r="P45" s="182"/>
      <c r="Q45" s="182"/>
      <c r="R45" s="183"/>
    </row>
    <row r="46" spans="6:18" ht="15.75" x14ac:dyDescent="0.25">
      <c r="F46" s="4">
        <f t="shared" si="0"/>
        <v>0</v>
      </c>
      <c r="G46" s="171">
        <f t="shared" si="1"/>
        <v>0</v>
      </c>
      <c r="H46" s="176"/>
      <c r="I46" s="177"/>
      <c r="J46" s="176"/>
      <c r="K46" s="176"/>
      <c r="L46" s="177"/>
      <c r="M46" s="178"/>
      <c r="N46" s="172"/>
      <c r="O46" s="172"/>
      <c r="P46" s="182"/>
      <c r="Q46" s="182"/>
      <c r="R46" s="183"/>
    </row>
    <row r="47" spans="6:18" ht="15.75" x14ac:dyDescent="0.25">
      <c r="F47" s="4">
        <f t="shared" si="0"/>
        <v>0</v>
      </c>
      <c r="G47" s="171">
        <f t="shared" si="1"/>
        <v>0</v>
      </c>
      <c r="H47" s="176"/>
      <c r="I47" s="177"/>
      <c r="J47" s="176"/>
      <c r="K47" s="176"/>
      <c r="L47" s="177"/>
      <c r="M47" s="178"/>
      <c r="N47" s="172"/>
      <c r="O47" s="172"/>
      <c r="P47" s="182"/>
      <c r="Q47" s="182"/>
      <c r="R47" s="183"/>
    </row>
    <row r="48" spans="6:18" ht="15.75" x14ac:dyDescent="0.25">
      <c r="F48" s="4">
        <f t="shared" si="0"/>
        <v>0</v>
      </c>
      <c r="G48" s="171">
        <f t="shared" si="1"/>
        <v>0</v>
      </c>
      <c r="H48" s="176"/>
      <c r="I48" s="177"/>
      <c r="J48" s="176"/>
      <c r="K48" s="176"/>
      <c r="L48" s="177"/>
      <c r="M48" s="178"/>
      <c r="N48" s="172"/>
      <c r="O48" s="172"/>
      <c r="P48" s="182"/>
      <c r="Q48" s="182"/>
      <c r="R48" s="183"/>
    </row>
    <row r="49" spans="6:18" ht="15.75" x14ac:dyDescent="0.25">
      <c r="F49" s="4">
        <f t="shared" si="0"/>
        <v>0</v>
      </c>
      <c r="G49" s="171">
        <f t="shared" si="1"/>
        <v>0</v>
      </c>
      <c r="H49" s="176"/>
      <c r="I49" s="177"/>
      <c r="J49" s="176"/>
      <c r="K49" s="176"/>
      <c r="L49" s="177"/>
      <c r="M49" s="178"/>
      <c r="N49" s="172"/>
      <c r="O49" s="172"/>
      <c r="P49" s="182"/>
      <c r="Q49" s="182"/>
      <c r="R49" s="183"/>
    </row>
    <row r="50" spans="6:18" ht="15.75" x14ac:dyDescent="0.25">
      <c r="F50" s="4">
        <f t="shared" si="0"/>
        <v>0</v>
      </c>
      <c r="G50" s="171">
        <f t="shared" si="1"/>
        <v>0</v>
      </c>
      <c r="H50" s="176"/>
      <c r="I50" s="177"/>
      <c r="J50" s="176"/>
      <c r="K50" s="176"/>
      <c r="L50" s="177"/>
      <c r="M50" s="178"/>
      <c r="N50" s="172"/>
      <c r="O50" s="172"/>
      <c r="P50" s="182"/>
      <c r="Q50" s="182"/>
      <c r="R50" s="183"/>
    </row>
    <row r="51" spans="6:18" ht="15.75" x14ac:dyDescent="0.25">
      <c r="F51" s="4">
        <f t="shared" si="0"/>
        <v>0</v>
      </c>
      <c r="G51" s="171">
        <f t="shared" si="1"/>
        <v>0</v>
      </c>
      <c r="H51" s="176"/>
      <c r="I51" s="177"/>
      <c r="J51" s="176"/>
      <c r="K51" s="176"/>
      <c r="L51" s="177"/>
      <c r="M51" s="178"/>
      <c r="N51" s="172"/>
      <c r="O51" s="172"/>
      <c r="P51" s="182"/>
      <c r="Q51" s="182"/>
      <c r="R51" s="183"/>
    </row>
    <row r="52" spans="6:18" ht="15.75" x14ac:dyDescent="0.25">
      <c r="F52" s="4">
        <f t="shared" si="0"/>
        <v>0</v>
      </c>
      <c r="G52" s="171">
        <f t="shared" si="1"/>
        <v>0</v>
      </c>
      <c r="H52" s="176"/>
      <c r="I52" s="177"/>
      <c r="J52" s="176"/>
      <c r="K52" s="176"/>
      <c r="L52" s="177"/>
      <c r="M52" s="178"/>
      <c r="N52" s="172"/>
      <c r="O52" s="172"/>
      <c r="P52" s="182"/>
      <c r="Q52" s="182"/>
      <c r="R52" s="183"/>
    </row>
    <row r="53" spans="6:18" ht="15.75" x14ac:dyDescent="0.25">
      <c r="F53" s="4">
        <f t="shared" si="0"/>
        <v>0</v>
      </c>
      <c r="G53" s="171">
        <f t="shared" si="1"/>
        <v>0</v>
      </c>
      <c r="H53" s="176"/>
      <c r="I53" s="177"/>
      <c r="J53" s="176"/>
      <c r="K53" s="176"/>
      <c r="L53" s="177"/>
      <c r="M53" s="178"/>
      <c r="N53" s="172"/>
      <c r="O53" s="172"/>
      <c r="P53" s="182"/>
      <c r="Q53" s="182"/>
      <c r="R53" s="183"/>
    </row>
    <row r="54" spans="6:18" ht="15.75" x14ac:dyDescent="0.25">
      <c r="F54" s="4">
        <f t="shared" si="0"/>
        <v>0</v>
      </c>
      <c r="G54" s="171">
        <f t="shared" si="1"/>
        <v>0</v>
      </c>
      <c r="H54" s="176"/>
      <c r="I54" s="177"/>
      <c r="J54" s="176"/>
      <c r="K54" s="176"/>
      <c r="L54" s="177"/>
      <c r="M54" s="178"/>
      <c r="N54" s="172"/>
      <c r="O54" s="172"/>
      <c r="P54" s="182"/>
      <c r="Q54" s="182"/>
      <c r="R54" s="183"/>
    </row>
    <row r="55" spans="6:18" ht="15.75" x14ac:dyDescent="0.25">
      <c r="F55" s="4">
        <f t="shared" si="0"/>
        <v>0</v>
      </c>
      <c r="G55" s="171">
        <f t="shared" si="1"/>
        <v>0</v>
      </c>
      <c r="H55" s="176"/>
      <c r="I55" s="177"/>
      <c r="J55" s="176"/>
      <c r="K55" s="176"/>
      <c r="L55" s="177"/>
      <c r="M55" s="178"/>
      <c r="N55" s="172"/>
      <c r="O55" s="172"/>
      <c r="P55" s="182"/>
      <c r="Q55" s="182"/>
      <c r="R55" s="183"/>
    </row>
    <row r="56" spans="6:18" ht="15.75" x14ac:dyDescent="0.25">
      <c r="F56" s="4">
        <f t="shared" si="0"/>
        <v>0</v>
      </c>
      <c r="G56" s="171">
        <f t="shared" si="1"/>
        <v>0</v>
      </c>
      <c r="H56" s="176"/>
      <c r="I56" s="177"/>
      <c r="J56" s="176"/>
      <c r="K56" s="176"/>
      <c r="L56" s="177"/>
      <c r="M56" s="178"/>
      <c r="N56" s="172"/>
      <c r="O56" s="172"/>
      <c r="P56" s="182"/>
      <c r="Q56" s="182"/>
      <c r="R56" s="183"/>
    </row>
    <row r="57" spans="6:18" ht="15.75" x14ac:dyDescent="0.25">
      <c r="F57" s="4">
        <f t="shared" si="0"/>
        <v>0</v>
      </c>
      <c r="G57" s="171">
        <f t="shared" si="1"/>
        <v>0</v>
      </c>
      <c r="H57" s="176"/>
      <c r="I57" s="177"/>
      <c r="J57" s="176"/>
      <c r="K57" s="176"/>
      <c r="L57" s="177"/>
      <c r="M57" s="178"/>
      <c r="N57" s="172"/>
      <c r="O57" s="172"/>
      <c r="P57" s="182"/>
      <c r="Q57" s="182"/>
      <c r="R57" s="183"/>
    </row>
    <row r="58" spans="6:18" ht="15.75" x14ac:dyDescent="0.25">
      <c r="F58" s="4">
        <f t="shared" si="0"/>
        <v>0</v>
      </c>
      <c r="G58" s="171">
        <f t="shared" si="1"/>
        <v>0</v>
      </c>
      <c r="H58" s="176"/>
      <c r="I58" s="177"/>
      <c r="J58" s="176"/>
      <c r="K58" s="176"/>
      <c r="L58" s="177"/>
      <c r="M58" s="178"/>
      <c r="N58" s="172"/>
      <c r="O58" s="172"/>
      <c r="P58" s="182"/>
      <c r="Q58" s="182"/>
      <c r="R58" s="183"/>
    </row>
    <row r="59" spans="6:18" ht="15.75" x14ac:dyDescent="0.25">
      <c r="F59" s="4">
        <f t="shared" si="0"/>
        <v>0</v>
      </c>
      <c r="G59" s="171">
        <f t="shared" si="1"/>
        <v>0</v>
      </c>
      <c r="H59" s="176"/>
      <c r="I59" s="177"/>
      <c r="J59" s="176"/>
      <c r="K59" s="176"/>
      <c r="L59" s="177"/>
      <c r="M59" s="178"/>
      <c r="N59" s="172"/>
      <c r="O59" s="172"/>
      <c r="P59" s="182"/>
      <c r="Q59" s="182"/>
      <c r="R59" s="183"/>
    </row>
    <row r="60" spans="6:18" ht="15.75" x14ac:dyDescent="0.25">
      <c r="F60" s="4">
        <f t="shared" si="0"/>
        <v>0</v>
      </c>
      <c r="G60" s="171">
        <f t="shared" si="1"/>
        <v>0</v>
      </c>
      <c r="H60" s="176"/>
      <c r="I60" s="177"/>
      <c r="J60" s="176"/>
      <c r="K60" s="176"/>
      <c r="L60" s="177"/>
      <c r="M60" s="178"/>
      <c r="N60" s="172"/>
      <c r="O60" s="172"/>
      <c r="P60" s="182"/>
      <c r="Q60" s="182"/>
      <c r="R60" s="183"/>
    </row>
    <row r="61" spans="6:18" ht="15.75" x14ac:dyDescent="0.25">
      <c r="F61" s="4">
        <f t="shared" si="0"/>
        <v>0</v>
      </c>
      <c r="G61" s="171">
        <f t="shared" si="1"/>
        <v>0</v>
      </c>
      <c r="H61" s="176"/>
      <c r="I61" s="177"/>
      <c r="J61" s="176"/>
      <c r="K61" s="176"/>
      <c r="L61" s="177"/>
      <c r="M61" s="178"/>
      <c r="N61" s="172"/>
      <c r="O61" s="172"/>
      <c r="P61" s="182"/>
      <c r="Q61" s="182"/>
      <c r="R61" s="183"/>
    </row>
    <row r="62" spans="6:18" ht="15.75" x14ac:dyDescent="0.25">
      <c r="F62" s="4">
        <f t="shared" si="0"/>
        <v>0</v>
      </c>
      <c r="G62" s="171">
        <f t="shared" si="1"/>
        <v>0</v>
      </c>
      <c r="H62" s="176"/>
      <c r="I62" s="177"/>
      <c r="J62" s="176"/>
      <c r="K62" s="176"/>
      <c r="L62" s="177"/>
      <c r="M62" s="178"/>
      <c r="N62" s="172"/>
      <c r="O62" s="172"/>
      <c r="P62" s="182"/>
      <c r="Q62" s="182"/>
      <c r="R62" s="183"/>
    </row>
    <row r="63" spans="6:18" ht="15.75" x14ac:dyDescent="0.25">
      <c r="F63" s="4">
        <f t="shared" si="0"/>
        <v>0</v>
      </c>
      <c r="G63" s="171">
        <f t="shared" si="1"/>
        <v>0</v>
      </c>
      <c r="H63" s="176"/>
      <c r="I63" s="177"/>
      <c r="J63" s="176"/>
      <c r="K63" s="176"/>
      <c r="L63" s="177"/>
      <c r="M63" s="178"/>
      <c r="N63" s="172"/>
      <c r="O63" s="172"/>
      <c r="P63" s="182"/>
      <c r="Q63" s="182"/>
      <c r="R63" s="183"/>
    </row>
    <row r="64" spans="6:18" ht="15.75" x14ac:dyDescent="0.25">
      <c r="F64" s="4">
        <f t="shared" si="0"/>
        <v>0</v>
      </c>
      <c r="G64" s="171">
        <f t="shared" si="1"/>
        <v>0</v>
      </c>
      <c r="H64" s="176"/>
      <c r="I64" s="177"/>
      <c r="J64" s="176"/>
      <c r="K64" s="176"/>
      <c r="L64" s="177"/>
      <c r="M64" s="178"/>
      <c r="N64" s="172"/>
      <c r="O64" s="172"/>
      <c r="P64" s="182"/>
      <c r="Q64" s="182"/>
      <c r="R64" s="183"/>
    </row>
    <row r="65" spans="6:18" ht="15.75" x14ac:dyDescent="0.25">
      <c r="F65" s="4">
        <f t="shared" si="0"/>
        <v>0</v>
      </c>
      <c r="G65" s="171">
        <f t="shared" si="1"/>
        <v>0</v>
      </c>
      <c r="H65" s="176"/>
      <c r="I65" s="177"/>
      <c r="J65" s="176"/>
      <c r="K65" s="176"/>
      <c r="L65" s="177"/>
      <c r="M65" s="178"/>
      <c r="N65" s="172"/>
      <c r="O65" s="172"/>
      <c r="P65" s="182"/>
      <c r="Q65" s="182"/>
      <c r="R65" s="183"/>
    </row>
    <row r="66" spans="6:18" ht="15.75" x14ac:dyDescent="0.25">
      <c r="F66" s="4">
        <f t="shared" si="0"/>
        <v>0</v>
      </c>
      <c r="G66" s="171">
        <f t="shared" si="1"/>
        <v>0</v>
      </c>
      <c r="H66" s="176"/>
      <c r="I66" s="177"/>
      <c r="J66" s="176"/>
      <c r="K66" s="176"/>
      <c r="L66" s="177"/>
      <c r="M66" s="178"/>
      <c r="N66" s="172"/>
      <c r="O66" s="172"/>
      <c r="P66" s="182"/>
      <c r="Q66" s="182"/>
      <c r="R66" s="183"/>
    </row>
    <row r="67" spans="6:18" ht="15.75" x14ac:dyDescent="0.25">
      <c r="F67" s="4">
        <f t="shared" si="0"/>
        <v>0</v>
      </c>
      <c r="G67" s="171">
        <f t="shared" si="1"/>
        <v>0</v>
      </c>
      <c r="H67" s="176"/>
      <c r="I67" s="177"/>
      <c r="J67" s="176"/>
      <c r="K67" s="176"/>
      <c r="L67" s="177"/>
      <c r="M67" s="178"/>
      <c r="N67" s="172"/>
      <c r="O67" s="172"/>
      <c r="P67" s="182"/>
      <c r="Q67" s="182"/>
      <c r="R67" s="183"/>
    </row>
    <row r="68" spans="6:18" ht="15.75" x14ac:dyDescent="0.25">
      <c r="F68" s="4">
        <f t="shared" si="0"/>
        <v>0</v>
      </c>
      <c r="G68" s="171">
        <f t="shared" si="1"/>
        <v>0</v>
      </c>
      <c r="H68" s="176"/>
      <c r="I68" s="177"/>
      <c r="J68" s="176"/>
      <c r="K68" s="176"/>
      <c r="L68" s="177"/>
      <c r="M68" s="178"/>
      <c r="N68" s="172"/>
      <c r="O68" s="172"/>
      <c r="P68" s="182"/>
      <c r="Q68" s="182"/>
      <c r="R68" s="183"/>
    </row>
    <row r="69" spans="6:18" ht="15.75" x14ac:dyDescent="0.25">
      <c r="F69" s="4">
        <f t="shared" si="0"/>
        <v>0</v>
      </c>
      <c r="G69" s="171">
        <f t="shared" si="1"/>
        <v>0</v>
      </c>
      <c r="H69" s="176"/>
      <c r="I69" s="177"/>
      <c r="J69" s="176"/>
      <c r="K69" s="176"/>
      <c r="L69" s="177"/>
      <c r="M69" s="178"/>
      <c r="N69" s="172"/>
      <c r="O69" s="172"/>
      <c r="P69" s="182"/>
      <c r="Q69" s="182"/>
      <c r="R69" s="183"/>
    </row>
    <row r="70" spans="6:18" ht="15.75" x14ac:dyDescent="0.25">
      <c r="F70" s="4">
        <f t="shared" si="0"/>
        <v>0</v>
      </c>
      <c r="G70" s="171">
        <f t="shared" si="1"/>
        <v>0</v>
      </c>
      <c r="H70" s="176"/>
      <c r="I70" s="177"/>
      <c r="J70" s="176"/>
      <c r="K70" s="176"/>
      <c r="L70" s="177"/>
      <c r="M70" s="178"/>
      <c r="N70" s="172"/>
      <c r="O70" s="172"/>
      <c r="P70" s="182"/>
      <c r="Q70" s="182"/>
      <c r="R70" s="183"/>
    </row>
    <row r="71" spans="6:18" ht="15.75" x14ac:dyDescent="0.25">
      <c r="F71" s="4">
        <f t="shared" si="0"/>
        <v>0</v>
      </c>
      <c r="G71" s="171">
        <f t="shared" si="1"/>
        <v>0</v>
      </c>
      <c r="H71" s="176"/>
      <c r="I71" s="177"/>
      <c r="J71" s="176"/>
      <c r="K71" s="176"/>
      <c r="L71" s="177"/>
      <c r="M71" s="178"/>
      <c r="N71" s="172"/>
      <c r="O71" s="172"/>
      <c r="P71" s="182"/>
      <c r="Q71" s="182"/>
      <c r="R71" s="183"/>
    </row>
    <row r="72" spans="6:18" ht="15.75" x14ac:dyDescent="0.25">
      <c r="F72" s="4">
        <f t="shared" ref="F72:F135" si="2">IF(G72&gt;=1,(IF(LEN(R72)=0,(IF(N72&gt;=18,1,0)),0)),0)</f>
        <v>0</v>
      </c>
      <c r="G72" s="171">
        <f t="shared" si="1"/>
        <v>0</v>
      </c>
      <c r="H72" s="176"/>
      <c r="I72" s="177"/>
      <c r="J72" s="176"/>
      <c r="K72" s="176"/>
      <c r="L72" s="177"/>
      <c r="M72" s="178"/>
      <c r="N72" s="172"/>
      <c r="O72" s="172"/>
      <c r="P72" s="182"/>
      <c r="Q72" s="182"/>
      <c r="R72" s="183"/>
    </row>
    <row r="73" spans="6:18" ht="15.75" x14ac:dyDescent="0.25">
      <c r="F73" s="4">
        <f t="shared" si="2"/>
        <v>0</v>
      </c>
      <c r="G73" s="171">
        <f t="shared" ref="G73:G136" si="3">IFERROR(IF(LEN(J73)&gt;=2,(IF(LEN(L73)&gt;=1,1,0)),0),0)</f>
        <v>0</v>
      </c>
      <c r="H73" s="176"/>
      <c r="I73" s="177"/>
      <c r="J73" s="176"/>
      <c r="K73" s="176"/>
      <c r="L73" s="177"/>
      <c r="M73" s="178"/>
      <c r="N73" s="172"/>
      <c r="O73" s="172"/>
      <c r="P73" s="182"/>
      <c r="Q73" s="182"/>
      <c r="R73" s="183"/>
    </row>
    <row r="74" spans="6:18" ht="15.75" x14ac:dyDescent="0.25">
      <c r="F74" s="4">
        <f t="shared" si="2"/>
        <v>0</v>
      </c>
      <c r="G74" s="171">
        <f t="shared" si="3"/>
        <v>0</v>
      </c>
      <c r="H74" s="176"/>
      <c r="I74" s="177"/>
      <c r="J74" s="176"/>
      <c r="K74" s="176"/>
      <c r="L74" s="177"/>
      <c r="M74" s="178"/>
      <c r="N74" s="172"/>
      <c r="O74" s="172"/>
      <c r="P74" s="182"/>
      <c r="Q74" s="182"/>
      <c r="R74" s="183"/>
    </row>
    <row r="75" spans="6:18" ht="15.75" x14ac:dyDescent="0.25">
      <c r="F75" s="4">
        <f t="shared" si="2"/>
        <v>0</v>
      </c>
      <c r="G75" s="171">
        <f t="shared" si="3"/>
        <v>0</v>
      </c>
      <c r="H75" s="176"/>
      <c r="I75" s="177"/>
      <c r="J75" s="176"/>
      <c r="K75" s="176"/>
      <c r="L75" s="177"/>
      <c r="M75" s="178"/>
      <c r="N75" s="172"/>
      <c r="O75" s="172"/>
      <c r="P75" s="182"/>
      <c r="Q75" s="182"/>
      <c r="R75" s="183"/>
    </row>
    <row r="76" spans="6:18" ht="15.75" x14ac:dyDescent="0.25">
      <c r="F76" s="4">
        <f t="shared" si="2"/>
        <v>0</v>
      </c>
      <c r="G76" s="171">
        <f t="shared" si="3"/>
        <v>0</v>
      </c>
      <c r="H76" s="176"/>
      <c r="I76" s="177"/>
      <c r="J76" s="176"/>
      <c r="K76" s="176"/>
      <c r="L76" s="177"/>
      <c r="M76" s="178"/>
      <c r="N76" s="172"/>
      <c r="O76" s="172"/>
      <c r="P76" s="182"/>
      <c r="Q76" s="182"/>
      <c r="R76" s="183"/>
    </row>
    <row r="77" spans="6:18" ht="15.75" x14ac:dyDescent="0.25">
      <c r="F77" s="4">
        <f t="shared" si="2"/>
        <v>0</v>
      </c>
      <c r="G77" s="171">
        <f t="shared" si="3"/>
        <v>0</v>
      </c>
      <c r="H77" s="176"/>
      <c r="I77" s="177"/>
      <c r="J77" s="176"/>
      <c r="K77" s="176"/>
      <c r="L77" s="177"/>
      <c r="M77" s="178"/>
      <c r="N77" s="172"/>
      <c r="O77" s="172"/>
      <c r="P77" s="182"/>
      <c r="Q77" s="182"/>
      <c r="R77" s="183"/>
    </row>
    <row r="78" spans="6:18" ht="15.75" x14ac:dyDescent="0.25">
      <c r="F78" s="4">
        <f t="shared" si="2"/>
        <v>0</v>
      </c>
      <c r="G78" s="171">
        <f t="shared" si="3"/>
        <v>0</v>
      </c>
      <c r="H78" s="176"/>
      <c r="I78" s="177"/>
      <c r="J78" s="176"/>
      <c r="K78" s="176"/>
      <c r="L78" s="177"/>
      <c r="M78" s="178"/>
      <c r="N78" s="172"/>
      <c r="O78" s="172"/>
      <c r="P78" s="182"/>
      <c r="Q78" s="182"/>
      <c r="R78" s="183"/>
    </row>
    <row r="79" spans="6:18" ht="15.75" x14ac:dyDescent="0.25">
      <c r="F79" s="4">
        <f t="shared" si="2"/>
        <v>0</v>
      </c>
      <c r="G79" s="171">
        <f t="shared" si="3"/>
        <v>0</v>
      </c>
      <c r="H79" s="176"/>
      <c r="I79" s="177"/>
      <c r="J79" s="176"/>
      <c r="K79" s="176"/>
      <c r="L79" s="177"/>
      <c r="M79" s="178"/>
      <c r="N79" s="172"/>
      <c r="O79" s="172"/>
      <c r="P79" s="182"/>
      <c r="Q79" s="182"/>
      <c r="R79" s="183"/>
    </row>
    <row r="80" spans="6:18" ht="15.75" x14ac:dyDescent="0.25">
      <c r="F80" s="4">
        <f t="shared" si="2"/>
        <v>0</v>
      </c>
      <c r="G80" s="171">
        <f t="shared" si="3"/>
        <v>0</v>
      </c>
      <c r="H80" s="176"/>
      <c r="I80" s="177"/>
      <c r="J80" s="176"/>
      <c r="K80" s="176"/>
      <c r="L80" s="177"/>
      <c r="M80" s="178"/>
      <c r="N80" s="172"/>
      <c r="O80" s="172"/>
      <c r="P80" s="182"/>
      <c r="Q80" s="182"/>
      <c r="R80" s="183"/>
    </row>
    <row r="81" spans="6:18" ht="15.75" x14ac:dyDescent="0.25">
      <c r="F81" s="4">
        <f t="shared" si="2"/>
        <v>0</v>
      </c>
      <c r="G81" s="171">
        <f t="shared" si="3"/>
        <v>0</v>
      </c>
      <c r="H81" s="176"/>
      <c r="I81" s="177"/>
      <c r="J81" s="176"/>
      <c r="K81" s="176"/>
      <c r="L81" s="177"/>
      <c r="M81" s="178"/>
      <c r="N81" s="172"/>
      <c r="O81" s="172"/>
      <c r="P81" s="182"/>
      <c r="Q81" s="182"/>
      <c r="R81" s="183"/>
    </row>
    <row r="82" spans="6:18" ht="15.75" x14ac:dyDescent="0.25">
      <c r="F82" s="4">
        <f t="shared" si="2"/>
        <v>0</v>
      </c>
      <c r="G82" s="171">
        <f t="shared" si="3"/>
        <v>0</v>
      </c>
      <c r="H82" s="176"/>
      <c r="I82" s="177"/>
      <c r="J82" s="176"/>
      <c r="K82" s="176"/>
      <c r="L82" s="177"/>
      <c r="M82" s="178"/>
      <c r="N82" s="172"/>
      <c r="O82" s="172"/>
      <c r="P82" s="182"/>
      <c r="Q82" s="182"/>
      <c r="R82" s="183"/>
    </row>
    <row r="83" spans="6:18" ht="15.75" x14ac:dyDescent="0.25">
      <c r="F83" s="4">
        <f t="shared" si="2"/>
        <v>0</v>
      </c>
      <c r="G83" s="171">
        <f t="shared" si="3"/>
        <v>0</v>
      </c>
      <c r="H83" s="176"/>
      <c r="I83" s="177"/>
      <c r="J83" s="176"/>
      <c r="K83" s="176"/>
      <c r="L83" s="177"/>
      <c r="M83" s="178"/>
      <c r="N83" s="172"/>
      <c r="O83" s="172"/>
      <c r="P83" s="182"/>
      <c r="Q83" s="182"/>
      <c r="R83" s="183"/>
    </row>
    <row r="84" spans="6:18" ht="15.75" x14ac:dyDescent="0.25">
      <c r="F84" s="4">
        <f t="shared" si="2"/>
        <v>0</v>
      </c>
      <c r="G84" s="171">
        <f t="shared" si="3"/>
        <v>0</v>
      </c>
      <c r="H84" s="176"/>
      <c r="I84" s="177"/>
      <c r="J84" s="176"/>
      <c r="K84" s="176"/>
      <c r="L84" s="177"/>
      <c r="M84" s="178"/>
      <c r="N84" s="172"/>
      <c r="O84" s="172"/>
      <c r="P84" s="182"/>
      <c r="Q84" s="182"/>
      <c r="R84" s="183"/>
    </row>
    <row r="85" spans="6:18" ht="15.75" x14ac:dyDescent="0.25">
      <c r="F85" s="4">
        <f t="shared" si="2"/>
        <v>0</v>
      </c>
      <c r="G85" s="171">
        <f t="shared" si="3"/>
        <v>0</v>
      </c>
      <c r="H85" s="176"/>
      <c r="I85" s="177"/>
      <c r="J85" s="176"/>
      <c r="K85" s="176"/>
      <c r="L85" s="177"/>
      <c r="M85" s="178"/>
      <c r="N85" s="172"/>
      <c r="O85" s="172"/>
      <c r="P85" s="182"/>
      <c r="Q85" s="182"/>
      <c r="R85" s="183"/>
    </row>
    <row r="86" spans="6:18" ht="15.75" x14ac:dyDescent="0.25">
      <c r="F86" s="4">
        <f t="shared" si="2"/>
        <v>0</v>
      </c>
      <c r="G86" s="171">
        <f t="shared" si="3"/>
        <v>0</v>
      </c>
      <c r="H86" s="176"/>
      <c r="I86" s="177"/>
      <c r="J86" s="176"/>
      <c r="K86" s="176"/>
      <c r="L86" s="177"/>
      <c r="M86" s="178"/>
      <c r="N86" s="172"/>
      <c r="O86" s="172"/>
      <c r="P86" s="182"/>
      <c r="Q86" s="182"/>
      <c r="R86" s="183"/>
    </row>
    <row r="87" spans="6:18" ht="15.75" x14ac:dyDescent="0.25">
      <c r="F87" s="4">
        <f t="shared" si="2"/>
        <v>0</v>
      </c>
      <c r="G87" s="171">
        <f t="shared" si="3"/>
        <v>0</v>
      </c>
      <c r="H87" s="176"/>
      <c r="I87" s="177"/>
      <c r="J87" s="176"/>
      <c r="K87" s="176"/>
      <c r="L87" s="177"/>
      <c r="M87" s="178"/>
      <c r="N87" s="172"/>
      <c r="O87" s="172"/>
      <c r="P87" s="182"/>
      <c r="Q87" s="182"/>
      <c r="R87" s="183"/>
    </row>
    <row r="88" spans="6:18" ht="15.75" x14ac:dyDescent="0.25">
      <c r="F88" s="4">
        <f t="shared" si="2"/>
        <v>0</v>
      </c>
      <c r="G88" s="171">
        <f t="shared" si="3"/>
        <v>0</v>
      </c>
      <c r="H88" s="176"/>
      <c r="I88" s="177"/>
      <c r="J88" s="176"/>
      <c r="K88" s="176"/>
      <c r="L88" s="177"/>
      <c r="M88" s="178"/>
      <c r="N88" s="172"/>
      <c r="O88" s="172"/>
      <c r="P88" s="182"/>
      <c r="Q88" s="182"/>
      <c r="R88" s="183"/>
    </row>
    <row r="89" spans="6:18" ht="15.75" x14ac:dyDescent="0.25">
      <c r="F89" s="4">
        <f t="shared" si="2"/>
        <v>0</v>
      </c>
      <c r="G89" s="171">
        <f t="shared" si="3"/>
        <v>0</v>
      </c>
      <c r="H89" s="176"/>
      <c r="I89" s="177"/>
      <c r="J89" s="176"/>
      <c r="K89" s="176"/>
      <c r="L89" s="177"/>
      <c r="M89" s="178"/>
      <c r="N89" s="172"/>
      <c r="O89" s="172"/>
      <c r="P89" s="182"/>
      <c r="Q89" s="182"/>
      <c r="R89" s="183"/>
    </row>
    <row r="90" spans="6:18" ht="15.75" x14ac:dyDescent="0.25">
      <c r="F90" s="4">
        <f t="shared" si="2"/>
        <v>0</v>
      </c>
      <c r="G90" s="171">
        <f t="shared" si="3"/>
        <v>0</v>
      </c>
      <c r="H90" s="176"/>
      <c r="I90" s="177"/>
      <c r="J90" s="176"/>
      <c r="K90" s="176"/>
      <c r="L90" s="177"/>
      <c r="M90" s="178"/>
      <c r="N90" s="172"/>
      <c r="O90" s="172"/>
      <c r="P90" s="182"/>
      <c r="Q90" s="182"/>
      <c r="R90" s="183"/>
    </row>
    <row r="91" spans="6:18" ht="15.75" x14ac:dyDescent="0.25">
      <c r="F91" s="4">
        <f t="shared" si="2"/>
        <v>0</v>
      </c>
      <c r="G91" s="171">
        <f t="shared" si="3"/>
        <v>0</v>
      </c>
      <c r="H91" s="176"/>
      <c r="I91" s="177"/>
      <c r="J91" s="176"/>
      <c r="K91" s="176"/>
      <c r="L91" s="177"/>
      <c r="M91" s="178"/>
      <c r="N91" s="172"/>
      <c r="O91" s="172"/>
      <c r="P91" s="182"/>
      <c r="Q91" s="182"/>
      <c r="R91" s="183"/>
    </row>
    <row r="92" spans="6:18" ht="15.75" x14ac:dyDescent="0.25">
      <c r="F92" s="4">
        <f t="shared" si="2"/>
        <v>0</v>
      </c>
      <c r="G92" s="171">
        <f t="shared" si="3"/>
        <v>0</v>
      </c>
      <c r="H92" s="176"/>
      <c r="I92" s="177"/>
      <c r="J92" s="176"/>
      <c r="K92" s="176"/>
      <c r="L92" s="177"/>
      <c r="M92" s="178"/>
      <c r="N92" s="172"/>
      <c r="O92" s="172"/>
      <c r="P92" s="182"/>
      <c r="Q92" s="182"/>
      <c r="R92" s="183"/>
    </row>
    <row r="93" spans="6:18" ht="15.75" x14ac:dyDescent="0.25">
      <c r="F93" s="4">
        <f t="shared" si="2"/>
        <v>0</v>
      </c>
      <c r="G93" s="171">
        <f t="shared" si="3"/>
        <v>0</v>
      </c>
      <c r="H93" s="176"/>
      <c r="I93" s="177"/>
      <c r="J93" s="176"/>
      <c r="K93" s="176"/>
      <c r="L93" s="177"/>
      <c r="M93" s="178"/>
      <c r="N93" s="172"/>
      <c r="O93" s="172"/>
      <c r="P93" s="182"/>
      <c r="Q93" s="182"/>
      <c r="R93" s="183"/>
    </row>
    <row r="94" spans="6:18" ht="15.75" x14ac:dyDescent="0.25">
      <c r="F94" s="4">
        <f t="shared" si="2"/>
        <v>0</v>
      </c>
      <c r="G94" s="171">
        <f t="shared" si="3"/>
        <v>0</v>
      </c>
      <c r="H94" s="176"/>
      <c r="I94" s="177"/>
      <c r="J94" s="176"/>
      <c r="K94" s="176"/>
      <c r="L94" s="177"/>
      <c r="M94" s="178"/>
      <c r="N94" s="172"/>
      <c r="O94" s="172"/>
      <c r="P94" s="182"/>
      <c r="Q94" s="182"/>
      <c r="R94" s="183"/>
    </row>
    <row r="95" spans="6:18" ht="15.75" x14ac:dyDescent="0.25">
      <c r="F95" s="4">
        <f t="shared" si="2"/>
        <v>0</v>
      </c>
      <c r="G95" s="171">
        <f t="shared" si="3"/>
        <v>0</v>
      </c>
      <c r="H95" s="176"/>
      <c r="I95" s="177"/>
      <c r="J95" s="176"/>
      <c r="K95" s="176"/>
      <c r="L95" s="177"/>
      <c r="M95" s="178"/>
      <c r="N95" s="172"/>
      <c r="O95" s="172"/>
      <c r="P95" s="182"/>
      <c r="Q95" s="182"/>
      <c r="R95" s="183"/>
    </row>
    <row r="96" spans="6:18" ht="15.75" x14ac:dyDescent="0.25">
      <c r="F96" s="4">
        <f t="shared" si="2"/>
        <v>0</v>
      </c>
      <c r="G96" s="171">
        <f t="shared" si="3"/>
        <v>0</v>
      </c>
      <c r="H96" s="176"/>
      <c r="I96" s="177"/>
      <c r="J96" s="176"/>
      <c r="K96" s="176"/>
      <c r="L96" s="177"/>
      <c r="M96" s="178"/>
      <c r="N96" s="172"/>
      <c r="O96" s="172"/>
      <c r="P96" s="182"/>
      <c r="Q96" s="182"/>
      <c r="R96" s="183"/>
    </row>
    <row r="97" spans="6:18" ht="15.75" x14ac:dyDescent="0.25">
      <c r="F97" s="4">
        <f t="shared" si="2"/>
        <v>0</v>
      </c>
      <c r="G97" s="171">
        <f t="shared" si="3"/>
        <v>0</v>
      </c>
      <c r="H97" s="176"/>
      <c r="I97" s="177"/>
      <c r="J97" s="176"/>
      <c r="K97" s="176"/>
      <c r="L97" s="177"/>
      <c r="M97" s="178"/>
      <c r="N97" s="172"/>
      <c r="O97" s="172"/>
      <c r="P97" s="182"/>
      <c r="Q97" s="182"/>
      <c r="R97" s="183"/>
    </row>
    <row r="98" spans="6:18" ht="15.75" x14ac:dyDescent="0.25">
      <c r="F98" s="4">
        <f t="shared" si="2"/>
        <v>0</v>
      </c>
      <c r="G98" s="171">
        <f t="shared" si="3"/>
        <v>0</v>
      </c>
      <c r="H98" s="176"/>
      <c r="I98" s="177"/>
      <c r="J98" s="176"/>
      <c r="K98" s="176"/>
      <c r="L98" s="177"/>
      <c r="M98" s="178"/>
      <c r="N98" s="172"/>
      <c r="O98" s="172"/>
      <c r="P98" s="182"/>
      <c r="Q98" s="182"/>
      <c r="R98" s="183"/>
    </row>
    <row r="99" spans="6:18" ht="15.75" x14ac:dyDescent="0.25">
      <c r="F99" s="4">
        <f t="shared" si="2"/>
        <v>0</v>
      </c>
      <c r="G99" s="171">
        <f t="shared" si="3"/>
        <v>0</v>
      </c>
      <c r="H99" s="176"/>
      <c r="I99" s="177"/>
      <c r="J99" s="176"/>
      <c r="K99" s="176"/>
      <c r="L99" s="177"/>
      <c r="M99" s="178"/>
      <c r="N99" s="172"/>
      <c r="O99" s="172"/>
      <c r="P99" s="182"/>
      <c r="Q99" s="182"/>
      <c r="R99" s="183"/>
    </row>
    <row r="100" spans="6:18" ht="15.75" x14ac:dyDescent="0.25">
      <c r="F100" s="4">
        <f t="shared" si="2"/>
        <v>0</v>
      </c>
      <c r="G100" s="171">
        <f t="shared" si="3"/>
        <v>0</v>
      </c>
      <c r="H100" s="176"/>
      <c r="I100" s="177"/>
      <c r="J100" s="176"/>
      <c r="K100" s="176"/>
      <c r="L100" s="177"/>
      <c r="M100" s="178"/>
      <c r="N100" s="172"/>
      <c r="O100" s="172"/>
      <c r="P100" s="182"/>
      <c r="Q100" s="182"/>
      <c r="R100" s="183"/>
    </row>
    <row r="101" spans="6:18" ht="15.75" x14ac:dyDescent="0.25">
      <c r="F101" s="4">
        <f t="shared" si="2"/>
        <v>0</v>
      </c>
      <c r="G101" s="171">
        <f t="shared" si="3"/>
        <v>0</v>
      </c>
      <c r="H101" s="176"/>
      <c r="I101" s="177"/>
      <c r="J101" s="176"/>
      <c r="K101" s="176"/>
      <c r="L101" s="177"/>
      <c r="M101" s="178"/>
      <c r="N101" s="172"/>
      <c r="O101" s="172"/>
      <c r="P101" s="182"/>
      <c r="Q101" s="182"/>
      <c r="R101" s="183"/>
    </row>
    <row r="102" spans="6:18" ht="15.75" x14ac:dyDescent="0.25">
      <c r="F102" s="4">
        <f t="shared" si="2"/>
        <v>0</v>
      </c>
      <c r="G102" s="171">
        <f t="shared" si="3"/>
        <v>0</v>
      </c>
      <c r="H102" s="176"/>
      <c r="I102" s="177"/>
      <c r="J102" s="176"/>
      <c r="K102" s="176"/>
      <c r="L102" s="177"/>
      <c r="M102" s="178"/>
      <c r="N102" s="172"/>
      <c r="O102" s="172"/>
      <c r="P102" s="182"/>
      <c r="Q102" s="182"/>
      <c r="R102" s="183"/>
    </row>
    <row r="103" spans="6:18" ht="15.75" x14ac:dyDescent="0.25">
      <c r="F103" s="4">
        <f t="shared" si="2"/>
        <v>0</v>
      </c>
      <c r="G103" s="171">
        <f t="shared" si="3"/>
        <v>0</v>
      </c>
      <c r="H103" s="176"/>
      <c r="I103" s="177"/>
      <c r="J103" s="176"/>
      <c r="K103" s="176"/>
      <c r="L103" s="177"/>
      <c r="M103" s="178"/>
      <c r="N103" s="172"/>
      <c r="O103" s="172"/>
      <c r="P103" s="182"/>
      <c r="Q103" s="182"/>
      <c r="R103" s="183"/>
    </row>
    <row r="104" spans="6:18" ht="15.75" x14ac:dyDescent="0.25">
      <c r="F104" s="4">
        <f t="shared" si="2"/>
        <v>0</v>
      </c>
      <c r="G104" s="171">
        <f t="shared" si="3"/>
        <v>0</v>
      </c>
      <c r="H104" s="176"/>
      <c r="I104" s="177"/>
      <c r="J104" s="176"/>
      <c r="K104" s="176"/>
      <c r="L104" s="177"/>
      <c r="M104" s="178"/>
      <c r="N104" s="172"/>
      <c r="O104" s="172"/>
      <c r="P104" s="182"/>
      <c r="Q104" s="182"/>
      <c r="R104" s="183"/>
    </row>
    <row r="105" spans="6:18" ht="15.75" x14ac:dyDescent="0.25">
      <c r="F105" s="4">
        <f t="shared" si="2"/>
        <v>0</v>
      </c>
      <c r="G105" s="171">
        <f t="shared" si="3"/>
        <v>0</v>
      </c>
      <c r="H105" s="176"/>
      <c r="I105" s="177"/>
      <c r="J105" s="176"/>
      <c r="K105" s="176"/>
      <c r="L105" s="177"/>
      <c r="M105" s="178"/>
      <c r="N105" s="172"/>
      <c r="O105" s="172"/>
      <c r="P105" s="182"/>
      <c r="Q105" s="182"/>
      <c r="R105" s="183"/>
    </row>
    <row r="106" spans="6:18" ht="15.75" x14ac:dyDescent="0.25">
      <c r="F106" s="4">
        <f t="shared" si="2"/>
        <v>0</v>
      </c>
      <c r="G106" s="171">
        <f t="shared" si="3"/>
        <v>0</v>
      </c>
      <c r="H106" s="176"/>
      <c r="I106" s="177"/>
      <c r="J106" s="176"/>
      <c r="K106" s="176"/>
      <c r="L106" s="177"/>
      <c r="M106" s="178"/>
      <c r="N106" s="172"/>
      <c r="O106" s="172"/>
      <c r="P106" s="182"/>
      <c r="Q106" s="182"/>
      <c r="R106" s="183"/>
    </row>
    <row r="107" spans="6:18" ht="15.75" x14ac:dyDescent="0.25">
      <c r="F107" s="4">
        <f t="shared" si="2"/>
        <v>0</v>
      </c>
      <c r="G107" s="171">
        <f t="shared" si="3"/>
        <v>0</v>
      </c>
      <c r="H107" s="176"/>
      <c r="I107" s="177"/>
      <c r="J107" s="176"/>
      <c r="K107" s="176"/>
      <c r="L107" s="177"/>
      <c r="M107" s="178"/>
      <c r="N107" s="172"/>
      <c r="O107" s="172"/>
      <c r="P107" s="182"/>
      <c r="Q107" s="182"/>
      <c r="R107" s="183"/>
    </row>
    <row r="108" spans="6:18" ht="15.75" x14ac:dyDescent="0.25">
      <c r="F108" s="4">
        <f t="shared" si="2"/>
        <v>0</v>
      </c>
      <c r="G108" s="171">
        <f t="shared" si="3"/>
        <v>0</v>
      </c>
      <c r="H108" s="176"/>
      <c r="I108" s="177"/>
      <c r="J108" s="176"/>
      <c r="K108" s="176"/>
      <c r="L108" s="177"/>
      <c r="M108" s="178"/>
      <c r="N108" s="172"/>
      <c r="O108" s="172"/>
      <c r="P108" s="182"/>
      <c r="Q108" s="182"/>
      <c r="R108" s="183"/>
    </row>
    <row r="109" spans="6:18" ht="15.75" x14ac:dyDescent="0.25">
      <c r="F109" s="4">
        <f t="shared" si="2"/>
        <v>0</v>
      </c>
      <c r="G109" s="171">
        <f t="shared" si="3"/>
        <v>0</v>
      </c>
      <c r="H109" s="176"/>
      <c r="I109" s="177"/>
      <c r="J109" s="176"/>
      <c r="K109" s="176"/>
      <c r="L109" s="177"/>
      <c r="M109" s="178"/>
      <c r="N109" s="172"/>
      <c r="O109" s="172"/>
      <c r="P109" s="182"/>
      <c r="Q109" s="182"/>
      <c r="R109" s="183"/>
    </row>
    <row r="110" spans="6:18" ht="15.75" x14ac:dyDescent="0.25">
      <c r="F110" s="4">
        <f t="shared" si="2"/>
        <v>0</v>
      </c>
      <c r="G110" s="171">
        <f t="shared" si="3"/>
        <v>0</v>
      </c>
      <c r="H110" s="176"/>
      <c r="I110" s="177"/>
      <c r="J110" s="176"/>
      <c r="K110" s="176"/>
      <c r="L110" s="177"/>
      <c r="M110" s="178"/>
      <c r="N110" s="172"/>
      <c r="O110" s="172"/>
      <c r="P110" s="182"/>
      <c r="Q110" s="182"/>
      <c r="R110" s="183"/>
    </row>
    <row r="111" spans="6:18" ht="15.75" x14ac:dyDescent="0.25">
      <c r="F111" s="4">
        <f t="shared" si="2"/>
        <v>0</v>
      </c>
      <c r="G111" s="171">
        <f t="shared" si="3"/>
        <v>0</v>
      </c>
      <c r="H111" s="176"/>
      <c r="I111" s="177"/>
      <c r="J111" s="176"/>
      <c r="K111" s="176"/>
      <c r="L111" s="177"/>
      <c r="M111" s="178"/>
      <c r="N111" s="172"/>
      <c r="O111" s="172"/>
      <c r="P111" s="182"/>
      <c r="Q111" s="182"/>
      <c r="R111" s="183"/>
    </row>
    <row r="112" spans="6:18" ht="15.75" x14ac:dyDescent="0.25">
      <c r="F112" s="4">
        <f t="shared" si="2"/>
        <v>0</v>
      </c>
      <c r="G112" s="171">
        <f t="shared" si="3"/>
        <v>0</v>
      </c>
      <c r="H112" s="176"/>
      <c r="I112" s="177"/>
      <c r="J112" s="176"/>
      <c r="K112" s="176"/>
      <c r="L112" s="177"/>
      <c r="M112" s="178"/>
      <c r="N112" s="172"/>
      <c r="O112" s="172"/>
      <c r="P112" s="182"/>
      <c r="Q112" s="182"/>
      <c r="R112" s="183"/>
    </row>
    <row r="113" spans="6:18" ht="15.75" x14ac:dyDescent="0.25">
      <c r="F113" s="4">
        <f t="shared" si="2"/>
        <v>0</v>
      </c>
      <c r="G113" s="171">
        <f t="shared" si="3"/>
        <v>0</v>
      </c>
      <c r="H113" s="176"/>
      <c r="I113" s="177"/>
      <c r="J113" s="176"/>
      <c r="K113" s="176"/>
      <c r="L113" s="177"/>
      <c r="M113" s="178"/>
      <c r="N113" s="172"/>
      <c r="O113" s="172"/>
      <c r="P113" s="182"/>
      <c r="Q113" s="182"/>
      <c r="R113" s="183"/>
    </row>
    <row r="114" spans="6:18" ht="15.75" x14ac:dyDescent="0.25">
      <c r="F114" s="4">
        <f t="shared" si="2"/>
        <v>0</v>
      </c>
      <c r="G114" s="171">
        <f t="shared" si="3"/>
        <v>0</v>
      </c>
      <c r="H114" s="176"/>
      <c r="I114" s="177"/>
      <c r="J114" s="176"/>
      <c r="K114" s="176"/>
      <c r="L114" s="177"/>
      <c r="M114" s="178"/>
      <c r="N114" s="172"/>
      <c r="O114" s="172"/>
      <c r="P114" s="182"/>
      <c r="Q114" s="182"/>
      <c r="R114" s="183"/>
    </row>
    <row r="115" spans="6:18" ht="15.75" x14ac:dyDescent="0.25">
      <c r="F115" s="4">
        <f t="shared" si="2"/>
        <v>0</v>
      </c>
      <c r="G115" s="171">
        <f t="shared" si="3"/>
        <v>0</v>
      </c>
      <c r="H115" s="176"/>
      <c r="I115" s="177"/>
      <c r="J115" s="176"/>
      <c r="K115" s="176"/>
      <c r="L115" s="177"/>
      <c r="M115" s="178"/>
      <c r="N115" s="172"/>
      <c r="O115" s="172"/>
      <c r="P115" s="182"/>
      <c r="Q115" s="182"/>
      <c r="R115" s="183"/>
    </row>
    <row r="116" spans="6:18" ht="15.75" x14ac:dyDescent="0.25">
      <c r="F116" s="4">
        <f t="shared" si="2"/>
        <v>0</v>
      </c>
      <c r="G116" s="171">
        <f t="shared" si="3"/>
        <v>0</v>
      </c>
      <c r="H116" s="176"/>
      <c r="I116" s="177"/>
      <c r="J116" s="176"/>
      <c r="K116" s="176"/>
      <c r="L116" s="177"/>
      <c r="M116" s="178"/>
      <c r="N116" s="172"/>
      <c r="O116" s="172"/>
      <c r="P116" s="182"/>
      <c r="Q116" s="182"/>
      <c r="R116" s="183"/>
    </row>
    <row r="117" spans="6:18" ht="15.75" x14ac:dyDescent="0.25">
      <c r="F117" s="4">
        <f t="shared" si="2"/>
        <v>0</v>
      </c>
      <c r="G117" s="171">
        <f t="shared" si="3"/>
        <v>0</v>
      </c>
      <c r="H117" s="176"/>
      <c r="I117" s="177"/>
      <c r="J117" s="176"/>
      <c r="K117" s="176"/>
      <c r="L117" s="177"/>
      <c r="M117" s="178"/>
      <c r="N117" s="172"/>
      <c r="O117" s="172"/>
      <c r="P117" s="182"/>
      <c r="Q117" s="182"/>
      <c r="R117" s="183"/>
    </row>
    <row r="118" spans="6:18" ht="15.75" x14ac:dyDescent="0.25">
      <c r="F118" s="4">
        <f t="shared" si="2"/>
        <v>0</v>
      </c>
      <c r="G118" s="171">
        <f t="shared" si="3"/>
        <v>0</v>
      </c>
      <c r="H118" s="176"/>
      <c r="I118" s="177"/>
      <c r="J118" s="176"/>
      <c r="K118" s="176"/>
      <c r="L118" s="177"/>
      <c r="M118" s="178"/>
      <c r="N118" s="172"/>
      <c r="O118" s="172"/>
      <c r="P118" s="182"/>
      <c r="Q118" s="182"/>
      <c r="R118" s="183"/>
    </row>
    <row r="119" spans="6:18" ht="15.75" x14ac:dyDescent="0.25">
      <c r="F119" s="4">
        <f t="shared" si="2"/>
        <v>0</v>
      </c>
      <c r="G119" s="171">
        <f t="shared" si="3"/>
        <v>0</v>
      </c>
      <c r="H119" s="176"/>
      <c r="I119" s="177"/>
      <c r="J119" s="176"/>
      <c r="K119" s="176"/>
      <c r="L119" s="177"/>
      <c r="M119" s="178"/>
      <c r="N119" s="172"/>
      <c r="O119" s="172"/>
      <c r="P119" s="182"/>
      <c r="Q119" s="182"/>
      <c r="R119" s="183"/>
    </row>
    <row r="120" spans="6:18" ht="15.75" x14ac:dyDescent="0.25">
      <c r="F120" s="4">
        <f t="shared" si="2"/>
        <v>0</v>
      </c>
      <c r="G120" s="171">
        <f t="shared" si="3"/>
        <v>0</v>
      </c>
      <c r="H120" s="176"/>
      <c r="I120" s="177"/>
      <c r="J120" s="176"/>
      <c r="K120" s="176"/>
      <c r="L120" s="177"/>
      <c r="M120" s="178"/>
      <c r="N120" s="172"/>
      <c r="O120" s="172"/>
      <c r="P120" s="182"/>
      <c r="Q120" s="182"/>
      <c r="R120" s="183"/>
    </row>
    <row r="121" spans="6:18" ht="15.75" x14ac:dyDescent="0.25">
      <c r="F121" s="4">
        <f t="shared" si="2"/>
        <v>0</v>
      </c>
      <c r="G121" s="171">
        <f t="shared" si="3"/>
        <v>0</v>
      </c>
      <c r="H121" s="176"/>
      <c r="I121" s="177"/>
      <c r="J121" s="176"/>
      <c r="K121" s="176"/>
      <c r="L121" s="177"/>
      <c r="M121" s="178"/>
      <c r="N121" s="172"/>
      <c r="O121" s="172"/>
      <c r="P121" s="182"/>
      <c r="Q121" s="182"/>
      <c r="R121" s="183"/>
    </row>
    <row r="122" spans="6:18" ht="15.75" x14ac:dyDescent="0.25">
      <c r="F122" s="4">
        <f t="shared" si="2"/>
        <v>0</v>
      </c>
      <c r="G122" s="171">
        <f t="shared" si="3"/>
        <v>0</v>
      </c>
      <c r="H122" s="176"/>
      <c r="I122" s="177"/>
      <c r="J122" s="176"/>
      <c r="K122" s="176"/>
      <c r="L122" s="177"/>
      <c r="M122" s="178"/>
      <c r="N122" s="172"/>
      <c r="O122" s="172"/>
      <c r="P122" s="182"/>
      <c r="Q122" s="182"/>
      <c r="R122" s="183"/>
    </row>
    <row r="123" spans="6:18" ht="15.75" x14ac:dyDescent="0.25">
      <c r="F123" s="4">
        <f t="shared" si="2"/>
        <v>0</v>
      </c>
      <c r="G123" s="171">
        <f t="shared" si="3"/>
        <v>0</v>
      </c>
      <c r="H123" s="176"/>
      <c r="I123" s="177"/>
      <c r="J123" s="176"/>
      <c r="K123" s="176"/>
      <c r="L123" s="177"/>
      <c r="M123" s="178"/>
      <c r="N123" s="172"/>
      <c r="O123" s="172"/>
      <c r="P123" s="182"/>
      <c r="Q123" s="182"/>
      <c r="R123" s="183"/>
    </row>
    <row r="124" spans="6:18" ht="15.75" x14ac:dyDescent="0.25">
      <c r="F124" s="4">
        <f t="shared" si="2"/>
        <v>0</v>
      </c>
      <c r="G124" s="171">
        <f t="shared" si="3"/>
        <v>0</v>
      </c>
      <c r="H124" s="176"/>
      <c r="I124" s="177"/>
      <c r="J124" s="176"/>
      <c r="K124" s="176"/>
      <c r="L124" s="177"/>
      <c r="M124" s="178"/>
      <c r="N124" s="172"/>
      <c r="O124" s="172"/>
      <c r="P124" s="182"/>
      <c r="Q124" s="182"/>
      <c r="R124" s="183"/>
    </row>
    <row r="125" spans="6:18" ht="15.75" x14ac:dyDescent="0.25">
      <c r="F125" s="4">
        <f t="shared" si="2"/>
        <v>0</v>
      </c>
      <c r="G125" s="171">
        <f t="shared" si="3"/>
        <v>0</v>
      </c>
      <c r="H125" s="176"/>
      <c r="I125" s="177"/>
      <c r="J125" s="176"/>
      <c r="K125" s="176"/>
      <c r="L125" s="177"/>
      <c r="M125" s="178"/>
      <c r="N125" s="172"/>
      <c r="O125" s="172"/>
      <c r="P125" s="182"/>
      <c r="Q125" s="182"/>
      <c r="R125" s="183"/>
    </row>
    <row r="126" spans="6:18" ht="15.75" x14ac:dyDescent="0.25">
      <c r="F126" s="4">
        <f t="shared" si="2"/>
        <v>0</v>
      </c>
      <c r="G126" s="171">
        <f t="shared" si="3"/>
        <v>0</v>
      </c>
      <c r="H126" s="176"/>
      <c r="I126" s="177"/>
      <c r="J126" s="176"/>
      <c r="K126" s="176"/>
      <c r="L126" s="177"/>
      <c r="M126" s="178"/>
      <c r="N126" s="172"/>
      <c r="O126" s="172"/>
      <c r="P126" s="182"/>
      <c r="Q126" s="182"/>
      <c r="R126" s="183"/>
    </row>
    <row r="127" spans="6:18" ht="15.75" x14ac:dyDescent="0.25">
      <c r="F127" s="4">
        <f t="shared" si="2"/>
        <v>0</v>
      </c>
      <c r="G127" s="171">
        <f t="shared" si="3"/>
        <v>0</v>
      </c>
      <c r="H127" s="176"/>
      <c r="I127" s="177"/>
      <c r="J127" s="176"/>
      <c r="K127" s="176"/>
      <c r="L127" s="177"/>
      <c r="M127" s="178"/>
      <c r="N127" s="172"/>
      <c r="O127" s="172"/>
      <c r="P127" s="182"/>
      <c r="Q127" s="182"/>
      <c r="R127" s="183"/>
    </row>
    <row r="128" spans="6:18" ht="15.75" x14ac:dyDescent="0.25">
      <c r="F128" s="4">
        <f t="shared" si="2"/>
        <v>0</v>
      </c>
      <c r="G128" s="171">
        <f t="shared" si="3"/>
        <v>0</v>
      </c>
      <c r="H128" s="176"/>
      <c r="I128" s="177"/>
      <c r="J128" s="176"/>
      <c r="K128" s="176"/>
      <c r="L128" s="177"/>
      <c r="M128" s="178"/>
      <c r="N128" s="172"/>
      <c r="O128" s="172"/>
      <c r="P128" s="182"/>
      <c r="Q128" s="182"/>
      <c r="R128" s="183"/>
    </row>
    <row r="129" spans="6:18" ht="15.75" x14ac:dyDescent="0.25">
      <c r="F129" s="4">
        <f t="shared" si="2"/>
        <v>0</v>
      </c>
      <c r="G129" s="171">
        <f t="shared" si="3"/>
        <v>0</v>
      </c>
      <c r="H129" s="176"/>
      <c r="I129" s="177"/>
      <c r="J129" s="176"/>
      <c r="K129" s="176"/>
      <c r="L129" s="177"/>
      <c r="M129" s="178"/>
      <c r="N129" s="172"/>
      <c r="O129" s="172"/>
      <c r="P129" s="182"/>
      <c r="Q129" s="182"/>
      <c r="R129" s="183"/>
    </row>
    <row r="130" spans="6:18" ht="15.75" x14ac:dyDescent="0.25">
      <c r="F130" s="4">
        <f t="shared" si="2"/>
        <v>0</v>
      </c>
      <c r="G130" s="171">
        <f t="shared" si="3"/>
        <v>0</v>
      </c>
      <c r="H130" s="176"/>
      <c r="I130" s="177"/>
      <c r="J130" s="176"/>
      <c r="K130" s="176"/>
      <c r="L130" s="177"/>
      <c r="M130" s="178"/>
      <c r="N130" s="172"/>
      <c r="O130" s="172"/>
      <c r="P130" s="182"/>
      <c r="Q130" s="182"/>
      <c r="R130" s="183"/>
    </row>
    <row r="131" spans="6:18" ht="15.75" x14ac:dyDescent="0.25">
      <c r="F131" s="4">
        <f t="shared" si="2"/>
        <v>0</v>
      </c>
      <c r="G131" s="171">
        <f t="shared" si="3"/>
        <v>0</v>
      </c>
      <c r="H131" s="176"/>
      <c r="I131" s="177"/>
      <c r="J131" s="176"/>
      <c r="K131" s="176"/>
      <c r="L131" s="177"/>
      <c r="M131" s="178"/>
      <c r="N131" s="172"/>
      <c r="O131" s="172"/>
      <c r="P131" s="182"/>
      <c r="Q131" s="182"/>
      <c r="R131" s="183"/>
    </row>
    <row r="132" spans="6:18" ht="15.75" x14ac:dyDescent="0.25">
      <c r="F132" s="4">
        <f t="shared" si="2"/>
        <v>0</v>
      </c>
      <c r="G132" s="171">
        <f t="shared" si="3"/>
        <v>0</v>
      </c>
      <c r="H132" s="176"/>
      <c r="I132" s="177"/>
      <c r="J132" s="176"/>
      <c r="K132" s="176"/>
      <c r="L132" s="177"/>
      <c r="M132" s="178"/>
      <c r="N132" s="172"/>
      <c r="O132" s="172"/>
      <c r="P132" s="182"/>
      <c r="Q132" s="182"/>
      <c r="R132" s="183"/>
    </row>
    <row r="133" spans="6:18" ht="15.75" x14ac:dyDescent="0.25">
      <c r="F133" s="4">
        <f t="shared" si="2"/>
        <v>0</v>
      </c>
      <c r="G133" s="171">
        <f t="shared" si="3"/>
        <v>0</v>
      </c>
      <c r="H133" s="176"/>
      <c r="I133" s="177"/>
      <c r="J133" s="176"/>
      <c r="K133" s="176"/>
      <c r="L133" s="177"/>
      <c r="M133" s="178"/>
      <c r="N133" s="172"/>
      <c r="O133" s="172"/>
      <c r="P133" s="182"/>
      <c r="Q133" s="182"/>
      <c r="R133" s="183"/>
    </row>
    <row r="134" spans="6:18" ht="15.75" x14ac:dyDescent="0.25">
      <c r="F134" s="4">
        <f t="shared" si="2"/>
        <v>0</v>
      </c>
      <c r="G134" s="171">
        <f t="shared" si="3"/>
        <v>0</v>
      </c>
      <c r="H134" s="176"/>
      <c r="I134" s="177"/>
      <c r="J134" s="176"/>
      <c r="K134" s="176"/>
      <c r="L134" s="177"/>
      <c r="M134" s="178"/>
      <c r="N134" s="172"/>
      <c r="O134" s="172"/>
      <c r="P134" s="182"/>
      <c r="Q134" s="182"/>
      <c r="R134" s="183"/>
    </row>
    <row r="135" spans="6:18" ht="15.75" x14ac:dyDescent="0.25">
      <c r="F135" s="4">
        <f t="shared" si="2"/>
        <v>0</v>
      </c>
      <c r="G135" s="171">
        <f t="shared" si="3"/>
        <v>0</v>
      </c>
      <c r="H135" s="176"/>
      <c r="I135" s="177"/>
      <c r="J135" s="176"/>
      <c r="K135" s="176"/>
      <c r="L135" s="177"/>
      <c r="M135" s="178"/>
      <c r="N135" s="172"/>
      <c r="O135" s="172"/>
      <c r="P135" s="182"/>
      <c r="Q135" s="182"/>
      <c r="R135" s="183"/>
    </row>
    <row r="136" spans="6:18" ht="15.75" x14ac:dyDescent="0.25">
      <c r="F136" s="4">
        <f t="shared" ref="F136:F199" si="4">IF(G136&gt;=1,(IF(LEN(R136)=0,(IF(N136&gt;=18,1,0)),0)),0)</f>
        <v>0</v>
      </c>
      <c r="G136" s="171">
        <f t="shared" si="3"/>
        <v>0</v>
      </c>
      <c r="H136" s="176"/>
      <c r="I136" s="177"/>
      <c r="J136" s="176"/>
      <c r="K136" s="176"/>
      <c r="L136" s="177"/>
      <c r="M136" s="178"/>
      <c r="N136" s="172"/>
      <c r="O136" s="172"/>
      <c r="P136" s="182"/>
      <c r="Q136" s="182"/>
      <c r="R136" s="183"/>
    </row>
    <row r="137" spans="6:18" ht="15.75" x14ac:dyDescent="0.25">
      <c r="F137" s="4">
        <f t="shared" si="4"/>
        <v>0</v>
      </c>
      <c r="G137" s="171">
        <f t="shared" ref="G137:G200" si="5">IFERROR(IF(LEN(J137)&gt;=2,(IF(LEN(L137)&gt;=1,1,0)),0),0)</f>
        <v>0</v>
      </c>
      <c r="H137" s="176"/>
      <c r="I137" s="177"/>
      <c r="J137" s="176"/>
      <c r="K137" s="176"/>
      <c r="L137" s="177"/>
      <c r="M137" s="178"/>
      <c r="N137" s="172"/>
      <c r="O137" s="172"/>
      <c r="P137" s="182"/>
      <c r="Q137" s="182"/>
      <c r="R137" s="183"/>
    </row>
    <row r="138" spans="6:18" ht="15.75" x14ac:dyDescent="0.25">
      <c r="F138" s="4">
        <f t="shared" si="4"/>
        <v>0</v>
      </c>
      <c r="G138" s="171">
        <f t="shared" si="5"/>
        <v>0</v>
      </c>
      <c r="H138" s="176"/>
      <c r="I138" s="177"/>
      <c r="J138" s="176"/>
      <c r="K138" s="176"/>
      <c r="L138" s="177"/>
      <c r="M138" s="178"/>
      <c r="N138" s="172"/>
      <c r="O138" s="172"/>
      <c r="P138" s="182"/>
      <c r="Q138" s="182"/>
      <c r="R138" s="183"/>
    </row>
    <row r="139" spans="6:18" ht="15.75" x14ac:dyDescent="0.25">
      <c r="F139" s="4">
        <f t="shared" si="4"/>
        <v>0</v>
      </c>
      <c r="G139" s="171">
        <f t="shared" si="5"/>
        <v>0</v>
      </c>
      <c r="H139" s="176"/>
      <c r="I139" s="177"/>
      <c r="J139" s="176"/>
      <c r="K139" s="176"/>
      <c r="L139" s="177"/>
      <c r="M139" s="178"/>
      <c r="N139" s="172"/>
      <c r="O139" s="172"/>
      <c r="P139" s="182"/>
      <c r="Q139" s="182"/>
      <c r="R139" s="183"/>
    </row>
    <row r="140" spans="6:18" ht="15.75" x14ac:dyDescent="0.25">
      <c r="F140" s="4">
        <f t="shared" si="4"/>
        <v>0</v>
      </c>
      <c r="G140" s="171">
        <f t="shared" si="5"/>
        <v>0</v>
      </c>
      <c r="H140" s="176"/>
      <c r="I140" s="177"/>
      <c r="J140" s="176"/>
      <c r="K140" s="176"/>
      <c r="L140" s="177"/>
      <c r="M140" s="178"/>
      <c r="N140" s="172"/>
      <c r="O140" s="172"/>
      <c r="P140" s="182"/>
      <c r="Q140" s="182"/>
      <c r="R140" s="183"/>
    </row>
    <row r="141" spans="6:18" ht="15.75" x14ac:dyDescent="0.25">
      <c r="F141" s="4">
        <f t="shared" si="4"/>
        <v>0</v>
      </c>
      <c r="G141" s="171">
        <f t="shared" si="5"/>
        <v>0</v>
      </c>
      <c r="H141" s="176"/>
      <c r="I141" s="177"/>
      <c r="J141" s="176"/>
      <c r="K141" s="176"/>
      <c r="L141" s="177"/>
      <c r="M141" s="178"/>
      <c r="N141" s="172"/>
      <c r="O141" s="172"/>
      <c r="P141" s="182"/>
      <c r="Q141" s="182"/>
      <c r="R141" s="183"/>
    </row>
    <row r="142" spans="6:18" ht="15.75" x14ac:dyDescent="0.25">
      <c r="F142" s="4">
        <f t="shared" si="4"/>
        <v>0</v>
      </c>
      <c r="G142" s="171">
        <f t="shared" si="5"/>
        <v>0</v>
      </c>
      <c r="H142" s="176"/>
      <c r="I142" s="177"/>
      <c r="J142" s="176"/>
      <c r="K142" s="176"/>
      <c r="L142" s="177"/>
      <c r="M142" s="178"/>
      <c r="N142" s="172"/>
      <c r="O142" s="172"/>
      <c r="P142" s="182"/>
      <c r="Q142" s="182"/>
      <c r="R142" s="183"/>
    </row>
    <row r="143" spans="6:18" ht="15.75" x14ac:dyDescent="0.25">
      <c r="F143" s="4">
        <f t="shared" si="4"/>
        <v>0</v>
      </c>
      <c r="G143" s="171">
        <f t="shared" si="5"/>
        <v>0</v>
      </c>
      <c r="H143" s="176"/>
      <c r="I143" s="177"/>
      <c r="J143" s="176"/>
      <c r="K143" s="176"/>
      <c r="L143" s="177"/>
      <c r="M143" s="178"/>
      <c r="N143" s="172"/>
      <c r="O143" s="172"/>
      <c r="P143" s="182"/>
      <c r="Q143" s="182"/>
      <c r="R143" s="183"/>
    </row>
    <row r="144" spans="6:18" ht="15.75" x14ac:dyDescent="0.25">
      <c r="F144" s="4">
        <f t="shared" si="4"/>
        <v>0</v>
      </c>
      <c r="G144" s="171">
        <f t="shared" si="5"/>
        <v>0</v>
      </c>
      <c r="H144" s="176"/>
      <c r="I144" s="177"/>
      <c r="J144" s="176"/>
      <c r="K144" s="176"/>
      <c r="L144" s="177"/>
      <c r="M144" s="178"/>
      <c r="N144" s="172"/>
      <c r="O144" s="172"/>
      <c r="P144" s="182"/>
      <c r="Q144" s="182"/>
      <c r="R144" s="183"/>
    </row>
    <row r="145" spans="6:18" ht="15.75" x14ac:dyDescent="0.25">
      <c r="F145" s="4">
        <f t="shared" si="4"/>
        <v>0</v>
      </c>
      <c r="G145" s="171">
        <f t="shared" si="5"/>
        <v>0</v>
      </c>
      <c r="H145" s="176"/>
      <c r="I145" s="177"/>
      <c r="J145" s="176"/>
      <c r="K145" s="176"/>
      <c r="L145" s="177"/>
      <c r="M145" s="178"/>
      <c r="N145" s="172"/>
      <c r="O145" s="172"/>
      <c r="P145" s="182"/>
      <c r="Q145" s="182"/>
      <c r="R145" s="183"/>
    </row>
    <row r="146" spans="6:18" ht="15.75" x14ac:dyDescent="0.25">
      <c r="F146" s="4">
        <f t="shared" si="4"/>
        <v>0</v>
      </c>
      <c r="G146" s="171">
        <f t="shared" si="5"/>
        <v>0</v>
      </c>
      <c r="H146" s="176"/>
      <c r="I146" s="177"/>
      <c r="J146" s="176"/>
      <c r="K146" s="176"/>
      <c r="L146" s="177"/>
      <c r="M146" s="178"/>
      <c r="N146" s="172"/>
      <c r="O146" s="172"/>
      <c r="P146" s="182"/>
      <c r="Q146" s="182"/>
      <c r="R146" s="183"/>
    </row>
    <row r="147" spans="6:18" ht="15.75" x14ac:dyDescent="0.25">
      <c r="F147" s="4">
        <f t="shared" si="4"/>
        <v>0</v>
      </c>
      <c r="G147" s="171">
        <f t="shared" si="5"/>
        <v>0</v>
      </c>
      <c r="H147" s="176"/>
      <c r="I147" s="177"/>
      <c r="J147" s="176"/>
      <c r="K147" s="176"/>
      <c r="L147" s="177"/>
      <c r="M147" s="178"/>
      <c r="N147" s="172"/>
      <c r="O147" s="172"/>
      <c r="P147" s="182"/>
      <c r="Q147" s="182"/>
      <c r="R147" s="183"/>
    </row>
    <row r="148" spans="6:18" ht="15.75" x14ac:dyDescent="0.25">
      <c r="F148" s="4">
        <f t="shared" si="4"/>
        <v>0</v>
      </c>
      <c r="G148" s="171">
        <f t="shared" si="5"/>
        <v>0</v>
      </c>
      <c r="H148" s="176"/>
      <c r="I148" s="177"/>
      <c r="J148" s="176"/>
      <c r="K148" s="176"/>
      <c r="L148" s="177"/>
      <c r="M148" s="178"/>
      <c r="N148" s="172"/>
      <c r="O148" s="172"/>
      <c r="P148" s="182"/>
      <c r="Q148" s="182"/>
      <c r="R148" s="183"/>
    </row>
    <row r="149" spans="6:18" ht="15.75" x14ac:dyDescent="0.25">
      <c r="F149" s="4">
        <f t="shared" si="4"/>
        <v>0</v>
      </c>
      <c r="G149" s="171">
        <f t="shared" si="5"/>
        <v>0</v>
      </c>
      <c r="H149" s="176"/>
      <c r="I149" s="177"/>
      <c r="J149" s="176"/>
      <c r="K149" s="176"/>
      <c r="L149" s="177"/>
      <c r="M149" s="178"/>
      <c r="N149" s="172"/>
      <c r="O149" s="172"/>
      <c r="P149" s="182"/>
      <c r="Q149" s="182"/>
      <c r="R149" s="183"/>
    </row>
    <row r="150" spans="6:18" ht="15.75" x14ac:dyDescent="0.25">
      <c r="F150" s="4">
        <f t="shared" si="4"/>
        <v>0</v>
      </c>
      <c r="G150" s="171">
        <f t="shared" si="5"/>
        <v>0</v>
      </c>
      <c r="H150" s="176"/>
      <c r="I150" s="177"/>
      <c r="J150" s="176"/>
      <c r="K150" s="176"/>
      <c r="L150" s="177"/>
      <c r="M150" s="178"/>
      <c r="N150" s="172"/>
      <c r="O150" s="172"/>
      <c r="P150" s="182"/>
      <c r="Q150" s="182"/>
      <c r="R150" s="183"/>
    </row>
    <row r="151" spans="6:18" ht="15.75" x14ac:dyDescent="0.25">
      <c r="F151" s="4">
        <f t="shared" si="4"/>
        <v>0</v>
      </c>
      <c r="G151" s="171">
        <f t="shared" si="5"/>
        <v>0</v>
      </c>
      <c r="H151" s="176"/>
      <c r="I151" s="177"/>
      <c r="J151" s="176"/>
      <c r="K151" s="176"/>
      <c r="L151" s="177"/>
      <c r="M151" s="178"/>
      <c r="N151" s="172"/>
      <c r="O151" s="172"/>
      <c r="P151" s="182"/>
      <c r="Q151" s="182"/>
      <c r="R151" s="183"/>
    </row>
    <row r="152" spans="6:18" ht="15.75" x14ac:dyDescent="0.25">
      <c r="F152" s="4">
        <f t="shared" si="4"/>
        <v>0</v>
      </c>
      <c r="G152" s="171">
        <f t="shared" si="5"/>
        <v>0</v>
      </c>
      <c r="H152" s="176"/>
      <c r="I152" s="177"/>
      <c r="J152" s="176"/>
      <c r="K152" s="176"/>
      <c r="L152" s="177"/>
      <c r="M152" s="178"/>
      <c r="N152" s="172"/>
      <c r="O152" s="172"/>
      <c r="P152" s="182"/>
      <c r="Q152" s="182"/>
      <c r="R152" s="183"/>
    </row>
    <row r="153" spans="6:18" ht="15.75" x14ac:dyDescent="0.25">
      <c r="F153" s="4">
        <f t="shared" si="4"/>
        <v>0</v>
      </c>
      <c r="G153" s="171">
        <f t="shared" si="5"/>
        <v>0</v>
      </c>
      <c r="H153" s="176"/>
      <c r="I153" s="177"/>
      <c r="J153" s="176"/>
      <c r="K153" s="176"/>
      <c r="L153" s="177"/>
      <c r="M153" s="178"/>
      <c r="N153" s="172"/>
      <c r="O153" s="172"/>
      <c r="P153" s="182"/>
      <c r="Q153" s="182"/>
      <c r="R153" s="183"/>
    </row>
    <row r="154" spans="6:18" ht="15.75" x14ac:dyDescent="0.25">
      <c r="F154" s="4">
        <f t="shared" si="4"/>
        <v>0</v>
      </c>
      <c r="G154" s="171">
        <f t="shared" si="5"/>
        <v>0</v>
      </c>
      <c r="H154" s="176"/>
      <c r="I154" s="177"/>
      <c r="J154" s="176"/>
      <c r="K154" s="176"/>
      <c r="L154" s="177"/>
      <c r="M154" s="178"/>
      <c r="N154" s="172"/>
      <c r="O154" s="172"/>
      <c r="P154" s="182"/>
      <c r="Q154" s="182"/>
      <c r="R154" s="183"/>
    </row>
    <row r="155" spans="6:18" ht="15.75" x14ac:dyDescent="0.25">
      <c r="F155" s="4">
        <f t="shared" si="4"/>
        <v>0</v>
      </c>
      <c r="G155" s="171">
        <f t="shared" si="5"/>
        <v>0</v>
      </c>
      <c r="H155" s="176"/>
      <c r="I155" s="177"/>
      <c r="J155" s="176"/>
      <c r="K155" s="176"/>
      <c r="L155" s="177"/>
      <c r="M155" s="178"/>
      <c r="N155" s="172"/>
      <c r="O155" s="172"/>
      <c r="P155" s="182"/>
      <c r="Q155" s="182"/>
      <c r="R155" s="183"/>
    </row>
    <row r="156" spans="6:18" ht="15.75" x14ac:dyDescent="0.25">
      <c r="F156" s="4">
        <f t="shared" si="4"/>
        <v>0</v>
      </c>
      <c r="G156" s="171">
        <f t="shared" si="5"/>
        <v>0</v>
      </c>
      <c r="H156" s="176"/>
      <c r="I156" s="177"/>
      <c r="J156" s="176"/>
      <c r="K156" s="176"/>
      <c r="L156" s="177"/>
      <c r="M156" s="178"/>
      <c r="N156" s="172"/>
      <c r="O156" s="172"/>
      <c r="P156" s="182"/>
      <c r="Q156" s="182"/>
      <c r="R156" s="183"/>
    </row>
    <row r="157" spans="6:18" ht="15.75" x14ac:dyDescent="0.25">
      <c r="F157" s="4">
        <f t="shared" si="4"/>
        <v>0</v>
      </c>
      <c r="G157" s="171">
        <f t="shared" si="5"/>
        <v>0</v>
      </c>
      <c r="H157" s="176"/>
      <c r="I157" s="177"/>
      <c r="J157" s="176"/>
      <c r="K157" s="176"/>
      <c r="L157" s="177"/>
      <c r="M157" s="178"/>
      <c r="N157" s="172"/>
      <c r="O157" s="172"/>
      <c r="P157" s="182"/>
      <c r="Q157" s="182"/>
      <c r="R157" s="183"/>
    </row>
    <row r="158" spans="6:18" ht="15.75" x14ac:dyDescent="0.25">
      <c r="F158" s="4">
        <f t="shared" si="4"/>
        <v>0</v>
      </c>
      <c r="G158" s="171">
        <f t="shared" si="5"/>
        <v>0</v>
      </c>
      <c r="H158" s="176"/>
      <c r="I158" s="177"/>
      <c r="J158" s="176"/>
      <c r="K158" s="176"/>
      <c r="L158" s="177"/>
      <c r="M158" s="178"/>
      <c r="N158" s="172"/>
      <c r="O158" s="172"/>
      <c r="P158" s="182"/>
      <c r="Q158" s="182"/>
      <c r="R158" s="183"/>
    </row>
    <row r="159" spans="6:18" ht="15.75" x14ac:dyDescent="0.25">
      <c r="F159" s="4">
        <f t="shared" si="4"/>
        <v>0</v>
      </c>
      <c r="G159" s="171">
        <f t="shared" si="5"/>
        <v>0</v>
      </c>
      <c r="H159" s="176"/>
      <c r="I159" s="177"/>
      <c r="J159" s="176"/>
      <c r="K159" s="176"/>
      <c r="L159" s="177"/>
      <c r="M159" s="178"/>
      <c r="N159" s="172"/>
      <c r="O159" s="172"/>
      <c r="P159" s="182"/>
      <c r="Q159" s="182"/>
      <c r="R159" s="183"/>
    </row>
    <row r="160" spans="6:18" ht="15.75" x14ac:dyDescent="0.25">
      <c r="F160" s="4">
        <f t="shared" si="4"/>
        <v>0</v>
      </c>
      <c r="G160" s="171">
        <f t="shared" si="5"/>
        <v>0</v>
      </c>
      <c r="H160" s="176"/>
      <c r="I160" s="177"/>
      <c r="J160" s="176"/>
      <c r="K160" s="176"/>
      <c r="L160" s="177"/>
      <c r="M160" s="178"/>
      <c r="N160" s="172"/>
      <c r="O160" s="172"/>
      <c r="P160" s="182"/>
      <c r="Q160" s="182"/>
      <c r="R160" s="183"/>
    </row>
    <row r="161" spans="6:18" ht="15.75" x14ac:dyDescent="0.25">
      <c r="F161" s="4">
        <f t="shared" si="4"/>
        <v>0</v>
      </c>
      <c r="G161" s="171">
        <f t="shared" si="5"/>
        <v>0</v>
      </c>
      <c r="H161" s="176"/>
      <c r="I161" s="177"/>
      <c r="J161" s="176"/>
      <c r="K161" s="176"/>
      <c r="L161" s="177"/>
      <c r="M161" s="178"/>
      <c r="N161" s="172"/>
      <c r="O161" s="172"/>
      <c r="P161" s="182"/>
      <c r="Q161" s="182"/>
      <c r="R161" s="183"/>
    </row>
    <row r="162" spans="6:18" ht="15.75" x14ac:dyDescent="0.25">
      <c r="F162" s="4">
        <f t="shared" si="4"/>
        <v>0</v>
      </c>
      <c r="G162" s="171">
        <f t="shared" si="5"/>
        <v>0</v>
      </c>
      <c r="H162" s="176"/>
      <c r="I162" s="177"/>
      <c r="J162" s="176"/>
      <c r="K162" s="176"/>
      <c r="L162" s="177"/>
      <c r="M162" s="178"/>
      <c r="N162" s="172"/>
      <c r="O162" s="172"/>
      <c r="P162" s="182"/>
      <c r="Q162" s="182"/>
      <c r="R162" s="183"/>
    </row>
    <row r="163" spans="6:18" ht="15.75" x14ac:dyDescent="0.25">
      <c r="F163" s="4">
        <f t="shared" si="4"/>
        <v>0</v>
      </c>
      <c r="G163" s="171">
        <f t="shared" si="5"/>
        <v>0</v>
      </c>
      <c r="H163" s="176"/>
      <c r="I163" s="177"/>
      <c r="J163" s="176"/>
      <c r="K163" s="176"/>
      <c r="L163" s="177"/>
      <c r="M163" s="178"/>
      <c r="N163" s="172"/>
      <c r="O163" s="172"/>
      <c r="P163" s="182"/>
      <c r="Q163" s="182"/>
      <c r="R163" s="183"/>
    </row>
    <row r="164" spans="6:18" ht="15.75" x14ac:dyDescent="0.25">
      <c r="F164" s="4">
        <f t="shared" si="4"/>
        <v>0</v>
      </c>
      <c r="G164" s="171">
        <f t="shared" si="5"/>
        <v>0</v>
      </c>
      <c r="H164" s="176"/>
      <c r="I164" s="177"/>
      <c r="J164" s="176"/>
      <c r="K164" s="176"/>
      <c r="L164" s="177"/>
      <c r="M164" s="178"/>
      <c r="N164" s="172"/>
      <c r="O164" s="172"/>
      <c r="P164" s="182"/>
      <c r="Q164" s="182"/>
      <c r="R164" s="183"/>
    </row>
    <row r="165" spans="6:18" ht="15.75" x14ac:dyDescent="0.25">
      <c r="F165" s="4">
        <f t="shared" si="4"/>
        <v>0</v>
      </c>
      <c r="G165" s="171">
        <f t="shared" si="5"/>
        <v>0</v>
      </c>
      <c r="H165" s="176"/>
      <c r="I165" s="177"/>
      <c r="J165" s="176"/>
      <c r="K165" s="176"/>
      <c r="L165" s="177"/>
      <c r="M165" s="178"/>
      <c r="N165" s="172"/>
      <c r="O165" s="172"/>
      <c r="P165" s="182"/>
      <c r="Q165" s="182"/>
      <c r="R165" s="183"/>
    </row>
    <row r="166" spans="6:18" ht="15.75" x14ac:dyDescent="0.25">
      <c r="F166" s="4">
        <f t="shared" si="4"/>
        <v>0</v>
      </c>
      <c r="G166" s="171">
        <f t="shared" si="5"/>
        <v>0</v>
      </c>
      <c r="H166" s="176"/>
      <c r="I166" s="177"/>
      <c r="J166" s="176"/>
      <c r="K166" s="176"/>
      <c r="L166" s="177"/>
      <c r="M166" s="178"/>
      <c r="N166" s="172"/>
      <c r="O166" s="172"/>
      <c r="P166" s="182"/>
      <c r="Q166" s="182"/>
      <c r="R166" s="183"/>
    </row>
    <row r="167" spans="6:18" ht="15.75" x14ac:dyDescent="0.25">
      <c r="F167" s="4">
        <f t="shared" si="4"/>
        <v>0</v>
      </c>
      <c r="G167" s="171">
        <f t="shared" si="5"/>
        <v>0</v>
      </c>
      <c r="H167" s="176"/>
      <c r="I167" s="177"/>
      <c r="J167" s="176"/>
      <c r="K167" s="176"/>
      <c r="L167" s="177"/>
      <c r="M167" s="178"/>
      <c r="N167" s="172"/>
      <c r="O167" s="172"/>
      <c r="P167" s="182"/>
      <c r="Q167" s="182"/>
      <c r="R167" s="183"/>
    </row>
    <row r="168" spans="6:18" ht="15.75" x14ac:dyDescent="0.25">
      <c r="F168" s="4">
        <f t="shared" si="4"/>
        <v>0</v>
      </c>
      <c r="G168" s="171">
        <f t="shared" si="5"/>
        <v>0</v>
      </c>
      <c r="H168" s="176"/>
      <c r="I168" s="177"/>
      <c r="J168" s="176"/>
      <c r="K168" s="176"/>
      <c r="L168" s="177"/>
      <c r="M168" s="178"/>
      <c r="N168" s="172"/>
      <c r="O168" s="172"/>
      <c r="P168" s="182"/>
      <c r="Q168" s="182"/>
      <c r="R168" s="183"/>
    </row>
    <row r="169" spans="6:18" ht="15.75" x14ac:dyDescent="0.25">
      <c r="F169" s="4">
        <f t="shared" si="4"/>
        <v>0</v>
      </c>
      <c r="G169" s="171">
        <f t="shared" si="5"/>
        <v>0</v>
      </c>
      <c r="H169" s="176"/>
      <c r="I169" s="177"/>
      <c r="J169" s="176"/>
      <c r="K169" s="176"/>
      <c r="L169" s="177"/>
      <c r="M169" s="178"/>
      <c r="N169" s="172"/>
      <c r="O169" s="172"/>
      <c r="P169" s="182"/>
      <c r="Q169" s="182"/>
      <c r="R169" s="183"/>
    </row>
    <row r="170" spans="6:18" ht="15.75" x14ac:dyDescent="0.25">
      <c r="F170" s="4">
        <f t="shared" si="4"/>
        <v>0</v>
      </c>
      <c r="G170" s="171">
        <f t="shared" si="5"/>
        <v>0</v>
      </c>
      <c r="H170" s="176"/>
      <c r="I170" s="177"/>
      <c r="J170" s="176"/>
      <c r="K170" s="176"/>
      <c r="L170" s="177"/>
      <c r="M170" s="178"/>
      <c r="N170" s="172"/>
      <c r="O170" s="172"/>
      <c r="P170" s="182"/>
      <c r="Q170" s="182"/>
      <c r="R170" s="183"/>
    </row>
    <row r="171" spans="6:18" ht="15.75" x14ac:dyDescent="0.25">
      <c r="F171" s="4">
        <f t="shared" si="4"/>
        <v>0</v>
      </c>
      <c r="G171" s="171">
        <f t="shared" si="5"/>
        <v>0</v>
      </c>
      <c r="H171" s="176"/>
      <c r="I171" s="177"/>
      <c r="J171" s="176"/>
      <c r="K171" s="176"/>
      <c r="L171" s="177"/>
      <c r="M171" s="178"/>
      <c r="N171" s="172"/>
      <c r="O171" s="172"/>
      <c r="P171" s="182"/>
      <c r="Q171" s="182"/>
      <c r="R171" s="183"/>
    </row>
    <row r="172" spans="6:18" ht="15.75" x14ac:dyDescent="0.25">
      <c r="F172" s="4">
        <f t="shared" si="4"/>
        <v>0</v>
      </c>
      <c r="G172" s="171">
        <f t="shared" si="5"/>
        <v>0</v>
      </c>
      <c r="H172" s="176"/>
      <c r="I172" s="177"/>
      <c r="J172" s="176"/>
      <c r="K172" s="176"/>
      <c r="L172" s="177"/>
      <c r="M172" s="178"/>
      <c r="N172" s="172"/>
      <c r="O172" s="172"/>
      <c r="P172" s="182"/>
      <c r="Q172" s="182"/>
      <c r="R172" s="183"/>
    </row>
    <row r="173" spans="6:18" ht="15.75" x14ac:dyDescent="0.25">
      <c r="F173" s="4">
        <f t="shared" si="4"/>
        <v>0</v>
      </c>
      <c r="G173" s="171">
        <f t="shared" si="5"/>
        <v>0</v>
      </c>
      <c r="H173" s="176"/>
      <c r="I173" s="177"/>
      <c r="J173" s="176"/>
      <c r="K173" s="176"/>
      <c r="L173" s="177"/>
      <c r="M173" s="178"/>
      <c r="N173" s="172"/>
      <c r="O173" s="172"/>
      <c r="P173" s="182"/>
      <c r="Q173" s="182"/>
      <c r="R173" s="183"/>
    </row>
    <row r="174" spans="6:18" ht="15.75" x14ac:dyDescent="0.25">
      <c r="F174" s="4">
        <f t="shared" si="4"/>
        <v>0</v>
      </c>
      <c r="G174" s="171">
        <f t="shared" si="5"/>
        <v>0</v>
      </c>
      <c r="H174" s="176"/>
      <c r="I174" s="177"/>
      <c r="J174" s="176"/>
      <c r="K174" s="176"/>
      <c r="L174" s="177"/>
      <c r="M174" s="178"/>
      <c r="N174" s="172"/>
      <c r="O174" s="172"/>
      <c r="P174" s="182"/>
      <c r="Q174" s="182"/>
      <c r="R174" s="183"/>
    </row>
    <row r="175" spans="6:18" ht="15.75" x14ac:dyDescent="0.25">
      <c r="F175" s="4">
        <f t="shared" si="4"/>
        <v>0</v>
      </c>
      <c r="G175" s="171">
        <f t="shared" si="5"/>
        <v>0</v>
      </c>
      <c r="H175" s="176"/>
      <c r="I175" s="177"/>
      <c r="J175" s="176"/>
      <c r="K175" s="176"/>
      <c r="L175" s="177"/>
      <c r="M175" s="178"/>
      <c r="N175" s="172"/>
      <c r="O175" s="172"/>
      <c r="P175" s="182"/>
      <c r="Q175" s="182"/>
      <c r="R175" s="183"/>
    </row>
    <row r="176" spans="6:18" ht="15.75" x14ac:dyDescent="0.25">
      <c r="F176" s="4">
        <f t="shared" si="4"/>
        <v>0</v>
      </c>
      <c r="G176" s="171">
        <f t="shared" si="5"/>
        <v>0</v>
      </c>
      <c r="H176" s="176"/>
      <c r="I176" s="177"/>
      <c r="J176" s="176"/>
      <c r="K176" s="176"/>
      <c r="L176" s="177"/>
      <c r="M176" s="178"/>
      <c r="N176" s="172"/>
      <c r="O176" s="172"/>
      <c r="P176" s="182"/>
      <c r="Q176" s="182"/>
      <c r="R176" s="183"/>
    </row>
    <row r="177" spans="6:18" ht="15.75" x14ac:dyDescent="0.25">
      <c r="F177" s="4">
        <f t="shared" si="4"/>
        <v>0</v>
      </c>
      <c r="G177" s="171">
        <f t="shared" si="5"/>
        <v>0</v>
      </c>
      <c r="H177" s="176"/>
      <c r="I177" s="177"/>
      <c r="J177" s="176"/>
      <c r="K177" s="176"/>
      <c r="L177" s="177"/>
      <c r="M177" s="178"/>
      <c r="N177" s="172"/>
      <c r="O177" s="172"/>
      <c r="P177" s="182"/>
      <c r="Q177" s="182"/>
      <c r="R177" s="183"/>
    </row>
    <row r="178" spans="6:18" ht="15.75" x14ac:dyDescent="0.25">
      <c r="F178" s="4">
        <f t="shared" si="4"/>
        <v>0</v>
      </c>
      <c r="G178" s="171">
        <f t="shared" si="5"/>
        <v>0</v>
      </c>
      <c r="H178" s="176"/>
      <c r="I178" s="177"/>
      <c r="J178" s="176"/>
      <c r="K178" s="176"/>
      <c r="L178" s="177"/>
      <c r="M178" s="178"/>
      <c r="N178" s="172"/>
      <c r="O178" s="172"/>
      <c r="P178" s="182"/>
      <c r="Q178" s="182"/>
      <c r="R178" s="183"/>
    </row>
    <row r="179" spans="6:18" ht="15.75" x14ac:dyDescent="0.25">
      <c r="F179" s="4">
        <f t="shared" si="4"/>
        <v>0</v>
      </c>
      <c r="G179" s="171">
        <f t="shared" si="5"/>
        <v>0</v>
      </c>
      <c r="H179" s="176"/>
      <c r="I179" s="177"/>
      <c r="J179" s="176"/>
      <c r="K179" s="176"/>
      <c r="L179" s="177"/>
      <c r="M179" s="178"/>
      <c r="N179" s="172"/>
      <c r="O179" s="172"/>
      <c r="P179" s="182"/>
      <c r="Q179" s="182"/>
      <c r="R179" s="183"/>
    </row>
    <row r="180" spans="6:18" ht="15.75" x14ac:dyDescent="0.25">
      <c r="F180" s="4">
        <f t="shared" si="4"/>
        <v>0</v>
      </c>
      <c r="G180" s="171">
        <f t="shared" si="5"/>
        <v>0</v>
      </c>
      <c r="H180" s="176"/>
      <c r="I180" s="177"/>
      <c r="J180" s="176"/>
      <c r="K180" s="176"/>
      <c r="L180" s="177"/>
      <c r="M180" s="178"/>
      <c r="N180" s="172"/>
      <c r="O180" s="172"/>
      <c r="P180" s="182"/>
      <c r="Q180" s="182"/>
      <c r="R180" s="183"/>
    </row>
    <row r="181" spans="6:18" ht="15.75" x14ac:dyDescent="0.25">
      <c r="F181" s="4">
        <f t="shared" si="4"/>
        <v>0</v>
      </c>
      <c r="G181" s="171">
        <f t="shared" si="5"/>
        <v>0</v>
      </c>
      <c r="H181" s="176"/>
      <c r="I181" s="177"/>
      <c r="J181" s="176"/>
      <c r="K181" s="176"/>
      <c r="L181" s="177"/>
      <c r="M181" s="178"/>
      <c r="N181" s="172"/>
      <c r="O181" s="172"/>
      <c r="P181" s="182"/>
      <c r="Q181" s="182"/>
      <c r="R181" s="183"/>
    </row>
    <row r="182" spans="6:18" ht="15.75" x14ac:dyDescent="0.25">
      <c r="F182" s="4">
        <f t="shared" si="4"/>
        <v>0</v>
      </c>
      <c r="G182" s="171">
        <f t="shared" si="5"/>
        <v>0</v>
      </c>
      <c r="H182" s="176"/>
      <c r="I182" s="177"/>
      <c r="J182" s="176"/>
      <c r="K182" s="176"/>
      <c r="L182" s="177"/>
      <c r="M182" s="178"/>
      <c r="N182" s="172"/>
      <c r="O182" s="172"/>
      <c r="P182" s="182"/>
      <c r="Q182" s="182"/>
      <c r="R182" s="183"/>
    </row>
    <row r="183" spans="6:18" ht="15.75" x14ac:dyDescent="0.25">
      <c r="F183" s="4">
        <f t="shared" si="4"/>
        <v>0</v>
      </c>
      <c r="G183" s="171">
        <f t="shared" si="5"/>
        <v>0</v>
      </c>
      <c r="H183" s="176"/>
      <c r="I183" s="177"/>
      <c r="J183" s="176"/>
      <c r="K183" s="176"/>
      <c r="L183" s="177"/>
      <c r="M183" s="178"/>
      <c r="N183" s="172"/>
      <c r="O183" s="172"/>
      <c r="P183" s="182"/>
      <c r="Q183" s="182"/>
      <c r="R183" s="183"/>
    </row>
    <row r="184" spans="6:18" ht="15.75" x14ac:dyDescent="0.25">
      <c r="F184" s="4">
        <f t="shared" si="4"/>
        <v>0</v>
      </c>
      <c r="G184" s="171">
        <f t="shared" si="5"/>
        <v>0</v>
      </c>
      <c r="H184" s="176"/>
      <c r="I184" s="177"/>
      <c r="J184" s="176"/>
      <c r="K184" s="176"/>
      <c r="L184" s="177"/>
      <c r="M184" s="178"/>
      <c r="N184" s="172"/>
      <c r="O184" s="172"/>
      <c r="P184" s="182"/>
      <c r="Q184" s="182"/>
      <c r="R184" s="183"/>
    </row>
    <row r="185" spans="6:18" ht="15.75" x14ac:dyDescent="0.25">
      <c r="F185" s="4">
        <f t="shared" si="4"/>
        <v>0</v>
      </c>
      <c r="G185" s="171">
        <f t="shared" si="5"/>
        <v>0</v>
      </c>
      <c r="H185" s="176"/>
      <c r="I185" s="177"/>
      <c r="J185" s="176"/>
      <c r="K185" s="176"/>
      <c r="L185" s="177"/>
      <c r="M185" s="178"/>
      <c r="N185" s="172"/>
      <c r="O185" s="172"/>
      <c r="P185" s="182"/>
      <c r="Q185" s="182"/>
      <c r="R185" s="183"/>
    </row>
    <row r="186" spans="6:18" ht="15.75" x14ac:dyDescent="0.25">
      <c r="F186" s="4">
        <f t="shared" si="4"/>
        <v>0</v>
      </c>
      <c r="G186" s="171">
        <f t="shared" si="5"/>
        <v>0</v>
      </c>
      <c r="H186" s="176"/>
      <c r="I186" s="177"/>
      <c r="J186" s="176"/>
      <c r="K186" s="176"/>
      <c r="L186" s="177"/>
      <c r="M186" s="178"/>
      <c r="N186" s="172"/>
      <c r="O186" s="172"/>
      <c r="P186" s="182"/>
      <c r="Q186" s="182"/>
      <c r="R186" s="183"/>
    </row>
    <row r="187" spans="6:18" ht="15.75" x14ac:dyDescent="0.25">
      <c r="F187" s="4">
        <f t="shared" si="4"/>
        <v>0</v>
      </c>
      <c r="G187" s="171">
        <f t="shared" si="5"/>
        <v>0</v>
      </c>
      <c r="H187" s="176"/>
      <c r="I187" s="177"/>
      <c r="J187" s="176"/>
      <c r="K187" s="176"/>
      <c r="L187" s="177"/>
      <c r="M187" s="178"/>
      <c r="N187" s="172"/>
      <c r="O187" s="172"/>
      <c r="P187" s="182"/>
      <c r="Q187" s="182"/>
      <c r="R187" s="183"/>
    </row>
    <row r="188" spans="6:18" ht="15.75" x14ac:dyDescent="0.25">
      <c r="F188" s="4">
        <f t="shared" si="4"/>
        <v>0</v>
      </c>
      <c r="G188" s="171">
        <f t="shared" si="5"/>
        <v>0</v>
      </c>
      <c r="H188" s="176"/>
      <c r="I188" s="177"/>
      <c r="J188" s="176"/>
      <c r="K188" s="176"/>
      <c r="L188" s="177"/>
      <c r="M188" s="178"/>
      <c r="N188" s="172"/>
      <c r="O188" s="172"/>
      <c r="P188" s="182"/>
      <c r="Q188" s="182"/>
      <c r="R188" s="183"/>
    </row>
    <row r="189" spans="6:18" ht="15.75" x14ac:dyDescent="0.25">
      <c r="F189" s="4">
        <f t="shared" si="4"/>
        <v>0</v>
      </c>
      <c r="G189" s="171">
        <f t="shared" si="5"/>
        <v>0</v>
      </c>
      <c r="H189" s="176"/>
      <c r="I189" s="177"/>
      <c r="J189" s="176"/>
      <c r="K189" s="176"/>
      <c r="L189" s="177"/>
      <c r="M189" s="178"/>
      <c r="N189" s="172"/>
      <c r="O189" s="172"/>
      <c r="P189" s="182"/>
      <c r="Q189" s="182"/>
      <c r="R189" s="183"/>
    </row>
    <row r="190" spans="6:18" ht="15.75" x14ac:dyDescent="0.25">
      <c r="F190" s="4">
        <f t="shared" si="4"/>
        <v>0</v>
      </c>
      <c r="G190" s="171">
        <f t="shared" si="5"/>
        <v>0</v>
      </c>
      <c r="H190" s="176"/>
      <c r="I190" s="177"/>
      <c r="J190" s="176"/>
      <c r="K190" s="176"/>
      <c r="L190" s="177"/>
      <c r="M190" s="178"/>
      <c r="N190" s="172"/>
      <c r="O190" s="172"/>
      <c r="P190" s="182"/>
      <c r="Q190" s="182"/>
      <c r="R190" s="183"/>
    </row>
    <row r="191" spans="6:18" ht="15.75" x14ac:dyDescent="0.25">
      <c r="F191" s="4">
        <f t="shared" si="4"/>
        <v>0</v>
      </c>
      <c r="G191" s="171">
        <f t="shared" si="5"/>
        <v>0</v>
      </c>
      <c r="H191" s="176"/>
      <c r="I191" s="177"/>
      <c r="J191" s="176"/>
      <c r="K191" s="176"/>
      <c r="L191" s="177"/>
      <c r="M191" s="178"/>
      <c r="N191" s="172"/>
      <c r="O191" s="172"/>
      <c r="P191" s="182"/>
      <c r="Q191" s="182"/>
      <c r="R191" s="183"/>
    </row>
    <row r="192" spans="6:18" ht="15.75" x14ac:dyDescent="0.25">
      <c r="F192" s="4">
        <f t="shared" si="4"/>
        <v>0</v>
      </c>
      <c r="G192" s="171">
        <f t="shared" si="5"/>
        <v>0</v>
      </c>
      <c r="H192" s="176"/>
      <c r="I192" s="177"/>
      <c r="J192" s="176"/>
      <c r="K192" s="176"/>
      <c r="L192" s="177"/>
      <c r="M192" s="178"/>
      <c r="N192" s="172"/>
      <c r="O192" s="172"/>
      <c r="P192" s="182"/>
      <c r="Q192" s="182"/>
      <c r="R192" s="183"/>
    </row>
    <row r="193" spans="6:18" ht="15.75" x14ac:dyDescent="0.25">
      <c r="F193" s="4">
        <f t="shared" si="4"/>
        <v>0</v>
      </c>
      <c r="G193" s="171">
        <f t="shared" si="5"/>
        <v>0</v>
      </c>
      <c r="H193" s="176"/>
      <c r="I193" s="177"/>
      <c r="J193" s="176"/>
      <c r="K193" s="176"/>
      <c r="L193" s="177"/>
      <c r="M193" s="178"/>
      <c r="N193" s="172"/>
      <c r="O193" s="172"/>
      <c r="P193" s="182"/>
      <c r="Q193" s="182"/>
      <c r="R193" s="183"/>
    </row>
    <row r="194" spans="6:18" ht="15.75" x14ac:dyDescent="0.25">
      <c r="F194" s="4">
        <f t="shared" si="4"/>
        <v>0</v>
      </c>
      <c r="G194" s="171">
        <f t="shared" si="5"/>
        <v>0</v>
      </c>
      <c r="H194" s="176"/>
      <c r="I194" s="177"/>
      <c r="J194" s="176"/>
      <c r="K194" s="176"/>
      <c r="L194" s="177"/>
      <c r="M194" s="178"/>
      <c r="N194" s="172"/>
      <c r="O194" s="172"/>
      <c r="P194" s="182"/>
      <c r="Q194" s="182"/>
      <c r="R194" s="183"/>
    </row>
    <row r="195" spans="6:18" ht="15.75" x14ac:dyDescent="0.25">
      <c r="F195" s="4">
        <f t="shared" si="4"/>
        <v>0</v>
      </c>
      <c r="G195" s="171">
        <f t="shared" si="5"/>
        <v>0</v>
      </c>
      <c r="H195" s="176"/>
      <c r="I195" s="177"/>
      <c r="J195" s="176"/>
      <c r="K195" s="176"/>
      <c r="L195" s="177"/>
      <c r="M195" s="178"/>
      <c r="N195" s="172"/>
      <c r="O195" s="172"/>
      <c r="P195" s="182"/>
      <c r="Q195" s="182"/>
      <c r="R195" s="183"/>
    </row>
    <row r="196" spans="6:18" ht="15.75" x14ac:dyDescent="0.25">
      <c r="F196" s="4">
        <f t="shared" si="4"/>
        <v>0</v>
      </c>
      <c r="G196" s="171">
        <f t="shared" si="5"/>
        <v>0</v>
      </c>
      <c r="H196" s="176"/>
      <c r="I196" s="177"/>
      <c r="J196" s="176"/>
      <c r="K196" s="176"/>
      <c r="L196" s="177"/>
      <c r="M196" s="178"/>
      <c r="N196" s="172"/>
      <c r="O196" s="172"/>
      <c r="P196" s="182"/>
      <c r="Q196" s="182"/>
      <c r="R196" s="183"/>
    </row>
    <row r="197" spans="6:18" ht="15.75" x14ac:dyDescent="0.25">
      <c r="F197" s="4">
        <f t="shared" si="4"/>
        <v>0</v>
      </c>
      <c r="G197" s="171">
        <f t="shared" si="5"/>
        <v>0</v>
      </c>
      <c r="H197" s="176"/>
      <c r="I197" s="177"/>
      <c r="J197" s="176"/>
      <c r="K197" s="176"/>
      <c r="L197" s="177"/>
      <c r="M197" s="178"/>
      <c r="N197" s="172"/>
      <c r="O197" s="172"/>
      <c r="P197" s="182"/>
      <c r="Q197" s="182"/>
      <c r="R197" s="183"/>
    </row>
    <row r="198" spans="6:18" ht="15.75" x14ac:dyDescent="0.25">
      <c r="F198" s="4">
        <f t="shared" si="4"/>
        <v>0</v>
      </c>
      <c r="G198" s="171">
        <f t="shared" si="5"/>
        <v>0</v>
      </c>
      <c r="H198" s="176"/>
      <c r="I198" s="177"/>
      <c r="J198" s="176"/>
      <c r="K198" s="176"/>
      <c r="L198" s="177"/>
      <c r="M198" s="178"/>
      <c r="N198" s="172"/>
      <c r="O198" s="172"/>
      <c r="P198" s="182"/>
      <c r="Q198" s="182"/>
      <c r="R198" s="183"/>
    </row>
    <row r="199" spans="6:18" ht="15.75" x14ac:dyDescent="0.25">
      <c r="F199" s="4">
        <f t="shared" si="4"/>
        <v>0</v>
      </c>
      <c r="G199" s="171">
        <f t="shared" si="5"/>
        <v>0</v>
      </c>
      <c r="H199" s="176"/>
      <c r="I199" s="177"/>
      <c r="J199" s="176"/>
      <c r="K199" s="176"/>
      <c r="L199" s="177"/>
      <c r="M199" s="178"/>
      <c r="N199" s="172"/>
      <c r="O199" s="172"/>
      <c r="P199" s="182"/>
      <c r="Q199" s="182"/>
      <c r="R199" s="183"/>
    </row>
    <row r="200" spans="6:18" ht="15.75" x14ac:dyDescent="0.25">
      <c r="F200" s="4">
        <f t="shared" ref="F200:F263" si="6">IF(G200&gt;=1,(IF(LEN(R200)=0,(IF(N200&gt;=18,1,0)),0)),0)</f>
        <v>0</v>
      </c>
      <c r="G200" s="171">
        <f t="shared" si="5"/>
        <v>0</v>
      </c>
      <c r="H200" s="176"/>
      <c r="I200" s="177"/>
      <c r="J200" s="176"/>
      <c r="K200" s="176"/>
      <c r="L200" s="177"/>
      <c r="M200" s="178"/>
      <c r="N200" s="172"/>
      <c r="O200" s="172"/>
      <c r="P200" s="182"/>
      <c r="Q200" s="182"/>
      <c r="R200" s="183"/>
    </row>
    <row r="201" spans="6:18" ht="15.75" x14ac:dyDescent="0.25">
      <c r="F201" s="4">
        <f t="shared" si="6"/>
        <v>0</v>
      </c>
      <c r="G201" s="171">
        <f t="shared" ref="G201:G264" si="7">IFERROR(IF(LEN(J201)&gt;=2,(IF(LEN(L201)&gt;=1,1,0)),0),0)</f>
        <v>0</v>
      </c>
      <c r="H201" s="176"/>
      <c r="I201" s="177"/>
      <c r="J201" s="176"/>
      <c r="K201" s="176"/>
      <c r="L201" s="177"/>
      <c r="M201" s="178"/>
      <c r="N201" s="172"/>
      <c r="O201" s="172"/>
      <c r="P201" s="182"/>
      <c r="Q201" s="182"/>
      <c r="R201" s="183"/>
    </row>
    <row r="202" spans="6:18" ht="15.75" x14ac:dyDescent="0.25">
      <c r="F202" s="4">
        <f t="shared" si="6"/>
        <v>0</v>
      </c>
      <c r="G202" s="171">
        <f t="shared" si="7"/>
        <v>0</v>
      </c>
      <c r="H202" s="176"/>
      <c r="I202" s="177"/>
      <c r="J202" s="176"/>
      <c r="K202" s="176"/>
      <c r="L202" s="177"/>
      <c r="M202" s="178"/>
      <c r="N202" s="172"/>
      <c r="O202" s="172"/>
      <c r="P202" s="182"/>
      <c r="Q202" s="182"/>
      <c r="R202" s="183"/>
    </row>
    <row r="203" spans="6:18" ht="15.75" x14ac:dyDescent="0.25">
      <c r="F203" s="4">
        <f t="shared" si="6"/>
        <v>0</v>
      </c>
      <c r="G203" s="171">
        <f t="shared" si="7"/>
        <v>0</v>
      </c>
      <c r="H203" s="176"/>
      <c r="I203" s="177"/>
      <c r="J203" s="176"/>
      <c r="K203" s="176"/>
      <c r="L203" s="177"/>
      <c r="M203" s="178"/>
      <c r="N203" s="172"/>
      <c r="O203" s="172"/>
      <c r="P203" s="182"/>
      <c r="Q203" s="182"/>
      <c r="R203" s="183"/>
    </row>
    <row r="204" spans="6:18" ht="15.75" x14ac:dyDescent="0.25">
      <c r="F204" s="4">
        <f t="shared" si="6"/>
        <v>0</v>
      </c>
      <c r="G204" s="171">
        <f t="shared" si="7"/>
        <v>0</v>
      </c>
      <c r="H204" s="176"/>
      <c r="I204" s="177"/>
      <c r="J204" s="176"/>
      <c r="K204" s="176"/>
      <c r="L204" s="177"/>
      <c r="M204" s="178"/>
      <c r="N204" s="172"/>
      <c r="O204" s="172"/>
      <c r="P204" s="182"/>
      <c r="Q204" s="182"/>
      <c r="R204" s="183"/>
    </row>
    <row r="205" spans="6:18" ht="15.75" x14ac:dyDescent="0.25">
      <c r="F205" s="4">
        <f t="shared" si="6"/>
        <v>0</v>
      </c>
      <c r="G205" s="171">
        <f t="shared" si="7"/>
        <v>0</v>
      </c>
      <c r="H205" s="176"/>
      <c r="I205" s="177"/>
      <c r="J205" s="176"/>
      <c r="K205" s="176"/>
      <c r="L205" s="177"/>
      <c r="M205" s="178"/>
      <c r="N205" s="172"/>
      <c r="O205" s="172"/>
      <c r="P205" s="182"/>
      <c r="Q205" s="182"/>
      <c r="R205" s="183"/>
    </row>
    <row r="206" spans="6:18" ht="15.75" x14ac:dyDescent="0.25">
      <c r="F206" s="4">
        <f t="shared" si="6"/>
        <v>0</v>
      </c>
      <c r="G206" s="171">
        <f t="shared" si="7"/>
        <v>0</v>
      </c>
      <c r="H206" s="176"/>
      <c r="I206" s="177"/>
      <c r="J206" s="176"/>
      <c r="K206" s="176"/>
      <c r="L206" s="177"/>
      <c r="M206" s="178"/>
      <c r="N206" s="172"/>
      <c r="O206" s="172"/>
      <c r="P206" s="182"/>
      <c r="Q206" s="182"/>
      <c r="R206" s="183"/>
    </row>
    <row r="207" spans="6:18" ht="15.75" x14ac:dyDescent="0.25">
      <c r="F207" s="4">
        <f t="shared" si="6"/>
        <v>0</v>
      </c>
      <c r="G207" s="171">
        <f t="shared" si="7"/>
        <v>0</v>
      </c>
      <c r="H207" s="176"/>
      <c r="I207" s="177"/>
      <c r="J207" s="176"/>
      <c r="K207" s="176"/>
      <c r="L207" s="177"/>
      <c r="M207" s="178"/>
      <c r="N207" s="172"/>
      <c r="O207" s="172"/>
      <c r="P207" s="182"/>
      <c r="Q207" s="182"/>
      <c r="R207" s="183"/>
    </row>
    <row r="208" spans="6:18" ht="15.75" x14ac:dyDescent="0.25">
      <c r="F208" s="4">
        <f t="shared" si="6"/>
        <v>0</v>
      </c>
      <c r="G208" s="171">
        <f t="shared" si="7"/>
        <v>0</v>
      </c>
      <c r="H208" s="176"/>
      <c r="I208" s="177"/>
      <c r="J208" s="176"/>
      <c r="K208" s="176"/>
      <c r="L208" s="177"/>
      <c r="M208" s="178"/>
      <c r="N208" s="172"/>
      <c r="O208" s="172"/>
      <c r="P208" s="182"/>
      <c r="Q208" s="182"/>
      <c r="R208" s="183"/>
    </row>
    <row r="209" spans="6:18" ht="15.75" x14ac:dyDescent="0.25">
      <c r="F209" s="4">
        <f t="shared" si="6"/>
        <v>0</v>
      </c>
      <c r="G209" s="171">
        <f t="shared" si="7"/>
        <v>0</v>
      </c>
      <c r="H209" s="176"/>
      <c r="I209" s="177"/>
      <c r="J209" s="176"/>
      <c r="K209" s="176"/>
      <c r="L209" s="177"/>
      <c r="M209" s="178"/>
      <c r="N209" s="172"/>
      <c r="O209" s="172"/>
      <c r="P209" s="182"/>
      <c r="Q209" s="182"/>
      <c r="R209" s="183"/>
    </row>
    <row r="210" spans="6:18" ht="15.75" x14ac:dyDescent="0.25">
      <c r="F210" s="4">
        <f t="shared" si="6"/>
        <v>0</v>
      </c>
      <c r="G210" s="171">
        <f t="shared" si="7"/>
        <v>0</v>
      </c>
      <c r="H210" s="176"/>
      <c r="I210" s="177"/>
      <c r="J210" s="176"/>
      <c r="K210" s="176"/>
      <c r="L210" s="177"/>
      <c r="M210" s="178"/>
      <c r="N210" s="172"/>
      <c r="O210" s="172"/>
      <c r="P210" s="182"/>
      <c r="Q210" s="182"/>
      <c r="R210" s="183"/>
    </row>
    <row r="211" spans="6:18" ht="15.75" x14ac:dyDescent="0.25">
      <c r="F211" s="4">
        <f t="shared" si="6"/>
        <v>0</v>
      </c>
      <c r="G211" s="171">
        <f t="shared" si="7"/>
        <v>0</v>
      </c>
      <c r="H211" s="176"/>
      <c r="I211" s="177"/>
      <c r="J211" s="176"/>
      <c r="K211" s="176"/>
      <c r="L211" s="177"/>
      <c r="M211" s="178"/>
      <c r="N211" s="172"/>
      <c r="O211" s="172"/>
      <c r="P211" s="182"/>
      <c r="Q211" s="182"/>
      <c r="R211" s="183"/>
    </row>
    <row r="212" spans="6:18" ht="15.75" x14ac:dyDescent="0.25">
      <c r="F212" s="4">
        <f t="shared" si="6"/>
        <v>0</v>
      </c>
      <c r="G212" s="171">
        <f t="shared" si="7"/>
        <v>0</v>
      </c>
      <c r="H212" s="176"/>
      <c r="I212" s="177"/>
      <c r="J212" s="176"/>
      <c r="K212" s="176"/>
      <c r="L212" s="177"/>
      <c r="M212" s="178"/>
      <c r="N212" s="172"/>
      <c r="O212" s="172"/>
      <c r="P212" s="182"/>
      <c r="Q212" s="182"/>
      <c r="R212" s="183"/>
    </row>
    <row r="213" spans="6:18" ht="15.75" x14ac:dyDescent="0.25">
      <c r="F213" s="4">
        <f t="shared" si="6"/>
        <v>0</v>
      </c>
      <c r="G213" s="171">
        <f t="shared" si="7"/>
        <v>0</v>
      </c>
      <c r="H213" s="176"/>
      <c r="I213" s="177"/>
      <c r="J213" s="176"/>
      <c r="K213" s="176"/>
      <c r="L213" s="177"/>
      <c r="M213" s="178"/>
      <c r="N213" s="172"/>
      <c r="O213" s="172"/>
      <c r="P213" s="182"/>
      <c r="Q213" s="182"/>
      <c r="R213" s="183"/>
    </row>
    <row r="214" spans="6:18" ht="15.75" x14ac:dyDescent="0.25">
      <c r="F214" s="4">
        <f t="shared" si="6"/>
        <v>0</v>
      </c>
      <c r="G214" s="171">
        <f t="shared" si="7"/>
        <v>0</v>
      </c>
      <c r="H214" s="176"/>
      <c r="I214" s="177"/>
      <c r="J214" s="176"/>
      <c r="K214" s="176"/>
      <c r="L214" s="177"/>
      <c r="M214" s="178"/>
      <c r="N214" s="172"/>
      <c r="O214" s="172"/>
      <c r="P214" s="182"/>
      <c r="Q214" s="182"/>
      <c r="R214" s="183"/>
    </row>
    <row r="215" spans="6:18" ht="15.75" x14ac:dyDescent="0.25">
      <c r="F215" s="4">
        <f t="shared" si="6"/>
        <v>0</v>
      </c>
      <c r="G215" s="171">
        <f t="shared" si="7"/>
        <v>0</v>
      </c>
      <c r="H215" s="176"/>
      <c r="I215" s="177"/>
      <c r="J215" s="176"/>
      <c r="K215" s="176"/>
      <c r="L215" s="177"/>
      <c r="M215" s="178"/>
      <c r="N215" s="172"/>
      <c r="O215" s="172"/>
      <c r="P215" s="182"/>
      <c r="Q215" s="182"/>
      <c r="R215" s="183"/>
    </row>
    <row r="216" spans="6:18" ht="15.75" x14ac:dyDescent="0.25">
      <c r="F216" s="4">
        <f t="shared" si="6"/>
        <v>0</v>
      </c>
      <c r="G216" s="171">
        <f t="shared" si="7"/>
        <v>0</v>
      </c>
      <c r="H216" s="176"/>
      <c r="I216" s="177"/>
      <c r="J216" s="176"/>
      <c r="K216" s="176"/>
      <c r="L216" s="177"/>
      <c r="M216" s="178"/>
      <c r="N216" s="172"/>
      <c r="O216" s="172"/>
      <c r="P216" s="182"/>
      <c r="Q216" s="182"/>
      <c r="R216" s="183"/>
    </row>
    <row r="217" spans="6:18" ht="15.75" x14ac:dyDescent="0.25">
      <c r="F217" s="4">
        <f t="shared" si="6"/>
        <v>0</v>
      </c>
      <c r="G217" s="171">
        <f t="shared" si="7"/>
        <v>0</v>
      </c>
      <c r="H217" s="176"/>
      <c r="I217" s="177"/>
      <c r="J217" s="176"/>
      <c r="K217" s="176"/>
      <c r="L217" s="177"/>
      <c r="M217" s="178"/>
      <c r="N217" s="172"/>
      <c r="O217" s="172"/>
      <c r="P217" s="182"/>
      <c r="Q217" s="182"/>
      <c r="R217" s="183"/>
    </row>
    <row r="218" spans="6:18" ht="15.75" x14ac:dyDescent="0.25">
      <c r="F218" s="4">
        <f t="shared" si="6"/>
        <v>0</v>
      </c>
      <c r="G218" s="171">
        <f t="shared" si="7"/>
        <v>0</v>
      </c>
      <c r="H218" s="176"/>
      <c r="I218" s="177"/>
      <c r="J218" s="176"/>
      <c r="K218" s="176"/>
      <c r="L218" s="177"/>
      <c r="M218" s="178"/>
      <c r="N218" s="172"/>
      <c r="O218" s="172"/>
      <c r="P218" s="182"/>
      <c r="Q218" s="182"/>
      <c r="R218" s="183"/>
    </row>
    <row r="219" spans="6:18" ht="15.75" x14ac:dyDescent="0.25">
      <c r="F219" s="4">
        <f t="shared" si="6"/>
        <v>0</v>
      </c>
      <c r="G219" s="171">
        <f t="shared" si="7"/>
        <v>0</v>
      </c>
      <c r="H219" s="176"/>
      <c r="I219" s="177"/>
      <c r="J219" s="176"/>
      <c r="K219" s="176"/>
      <c r="L219" s="177"/>
      <c r="M219" s="178"/>
      <c r="N219" s="172"/>
      <c r="O219" s="172"/>
      <c r="P219" s="182"/>
      <c r="Q219" s="182"/>
      <c r="R219" s="183"/>
    </row>
    <row r="220" spans="6:18" ht="15.75" x14ac:dyDescent="0.25">
      <c r="F220" s="4">
        <f t="shared" si="6"/>
        <v>0</v>
      </c>
      <c r="G220" s="171">
        <f t="shared" si="7"/>
        <v>0</v>
      </c>
      <c r="H220" s="176"/>
      <c r="I220" s="177"/>
      <c r="J220" s="176"/>
      <c r="K220" s="176"/>
      <c r="L220" s="177"/>
      <c r="M220" s="178"/>
      <c r="N220" s="172"/>
      <c r="O220" s="172"/>
      <c r="P220" s="182"/>
      <c r="Q220" s="182"/>
      <c r="R220" s="183"/>
    </row>
    <row r="221" spans="6:18" ht="15.75" x14ac:dyDescent="0.25">
      <c r="F221" s="4">
        <f t="shared" si="6"/>
        <v>0</v>
      </c>
      <c r="G221" s="171">
        <f t="shared" si="7"/>
        <v>0</v>
      </c>
      <c r="H221" s="176"/>
      <c r="I221" s="177"/>
      <c r="J221" s="176"/>
      <c r="K221" s="176"/>
      <c r="L221" s="177"/>
      <c r="M221" s="178"/>
      <c r="N221" s="172"/>
      <c r="O221" s="172"/>
      <c r="P221" s="182"/>
      <c r="Q221" s="182"/>
      <c r="R221" s="183"/>
    </row>
    <row r="222" spans="6:18" ht="15.75" x14ac:dyDescent="0.25">
      <c r="F222" s="4">
        <f t="shared" si="6"/>
        <v>0</v>
      </c>
      <c r="G222" s="171">
        <f t="shared" si="7"/>
        <v>0</v>
      </c>
      <c r="H222" s="176"/>
      <c r="I222" s="177"/>
      <c r="J222" s="176"/>
      <c r="K222" s="176"/>
      <c r="L222" s="177"/>
      <c r="M222" s="178"/>
      <c r="N222" s="172"/>
      <c r="O222" s="172"/>
      <c r="P222" s="182"/>
      <c r="Q222" s="182"/>
      <c r="R222" s="183"/>
    </row>
    <row r="223" spans="6:18" ht="15.75" x14ac:dyDescent="0.25">
      <c r="F223" s="4">
        <f t="shared" si="6"/>
        <v>0</v>
      </c>
      <c r="G223" s="171">
        <f t="shared" si="7"/>
        <v>0</v>
      </c>
      <c r="H223" s="176"/>
      <c r="I223" s="177"/>
      <c r="J223" s="176"/>
      <c r="K223" s="176"/>
      <c r="L223" s="177"/>
      <c r="M223" s="178"/>
      <c r="N223" s="172"/>
      <c r="O223" s="172"/>
      <c r="P223" s="182"/>
      <c r="Q223" s="182"/>
      <c r="R223" s="183"/>
    </row>
    <row r="224" spans="6:18" ht="15.75" x14ac:dyDescent="0.25">
      <c r="F224" s="4">
        <f t="shared" si="6"/>
        <v>0</v>
      </c>
      <c r="G224" s="171">
        <f t="shared" si="7"/>
        <v>0</v>
      </c>
      <c r="H224" s="176"/>
      <c r="I224" s="177"/>
      <c r="J224" s="176"/>
      <c r="K224" s="176"/>
      <c r="L224" s="177"/>
      <c r="M224" s="178"/>
      <c r="N224" s="172"/>
      <c r="O224" s="172"/>
      <c r="P224" s="182"/>
      <c r="Q224" s="182"/>
      <c r="R224" s="183"/>
    </row>
    <row r="225" spans="6:18" ht="15.75" x14ac:dyDescent="0.25">
      <c r="F225" s="4">
        <f t="shared" si="6"/>
        <v>0</v>
      </c>
      <c r="G225" s="171">
        <f t="shared" si="7"/>
        <v>0</v>
      </c>
      <c r="H225" s="176"/>
      <c r="I225" s="177"/>
      <c r="J225" s="176"/>
      <c r="K225" s="176"/>
      <c r="L225" s="177"/>
      <c r="M225" s="178"/>
      <c r="N225" s="172"/>
      <c r="O225" s="172"/>
      <c r="P225" s="182"/>
      <c r="Q225" s="182"/>
      <c r="R225" s="183"/>
    </row>
    <row r="226" spans="6:18" ht="15.75" x14ac:dyDescent="0.25">
      <c r="F226" s="4">
        <f t="shared" si="6"/>
        <v>0</v>
      </c>
      <c r="G226" s="171">
        <f t="shared" si="7"/>
        <v>0</v>
      </c>
      <c r="H226" s="176"/>
      <c r="I226" s="177"/>
      <c r="J226" s="176"/>
      <c r="K226" s="176"/>
      <c r="L226" s="177"/>
      <c r="M226" s="178"/>
      <c r="N226" s="172"/>
      <c r="O226" s="172"/>
      <c r="P226" s="182"/>
      <c r="Q226" s="182"/>
      <c r="R226" s="183"/>
    </row>
    <row r="227" spans="6:18" ht="15.75" x14ac:dyDescent="0.25">
      <c r="F227" s="4">
        <f t="shared" si="6"/>
        <v>0</v>
      </c>
      <c r="G227" s="171">
        <f t="shared" si="7"/>
        <v>0</v>
      </c>
      <c r="H227" s="176"/>
      <c r="I227" s="177"/>
      <c r="J227" s="176"/>
      <c r="K227" s="176"/>
      <c r="L227" s="177"/>
      <c r="M227" s="178"/>
      <c r="N227" s="172"/>
      <c r="O227" s="172"/>
      <c r="P227" s="182"/>
      <c r="Q227" s="182"/>
      <c r="R227" s="183"/>
    </row>
    <row r="228" spans="6:18" ht="15.75" x14ac:dyDescent="0.25">
      <c r="F228" s="4">
        <f t="shared" si="6"/>
        <v>0</v>
      </c>
      <c r="G228" s="171">
        <f t="shared" si="7"/>
        <v>0</v>
      </c>
      <c r="H228" s="176"/>
      <c r="I228" s="177"/>
      <c r="J228" s="176"/>
      <c r="K228" s="176"/>
      <c r="L228" s="177"/>
      <c r="M228" s="178"/>
      <c r="N228" s="172"/>
      <c r="O228" s="172"/>
      <c r="P228" s="182"/>
      <c r="Q228" s="182"/>
      <c r="R228" s="183"/>
    </row>
    <row r="229" spans="6:18" ht="15.75" x14ac:dyDescent="0.25">
      <c r="F229" s="4">
        <f t="shared" si="6"/>
        <v>0</v>
      </c>
      <c r="G229" s="171">
        <f t="shared" si="7"/>
        <v>0</v>
      </c>
      <c r="H229" s="176"/>
      <c r="I229" s="177"/>
      <c r="J229" s="176"/>
      <c r="K229" s="176"/>
      <c r="L229" s="177"/>
      <c r="M229" s="178"/>
      <c r="N229" s="172"/>
      <c r="O229" s="172"/>
      <c r="P229" s="182"/>
      <c r="Q229" s="182"/>
      <c r="R229" s="183"/>
    </row>
    <row r="230" spans="6:18" ht="15.75" x14ac:dyDescent="0.25">
      <c r="F230" s="4">
        <f t="shared" si="6"/>
        <v>0</v>
      </c>
      <c r="G230" s="171">
        <f t="shared" si="7"/>
        <v>0</v>
      </c>
      <c r="H230" s="176"/>
      <c r="I230" s="177"/>
      <c r="J230" s="176"/>
      <c r="K230" s="176"/>
      <c r="L230" s="177"/>
      <c r="M230" s="178"/>
      <c r="N230" s="172"/>
      <c r="O230" s="172"/>
      <c r="P230" s="182"/>
      <c r="Q230" s="182"/>
      <c r="R230" s="183"/>
    </row>
    <row r="231" spans="6:18" ht="15.75" x14ac:dyDescent="0.25">
      <c r="F231" s="4">
        <f t="shared" si="6"/>
        <v>0</v>
      </c>
      <c r="G231" s="171">
        <f t="shared" si="7"/>
        <v>0</v>
      </c>
      <c r="H231" s="176"/>
      <c r="I231" s="177"/>
      <c r="J231" s="176"/>
      <c r="K231" s="176"/>
      <c r="L231" s="177"/>
      <c r="M231" s="178"/>
      <c r="N231" s="172"/>
      <c r="O231" s="172"/>
      <c r="P231" s="182"/>
      <c r="Q231" s="182"/>
      <c r="R231" s="183"/>
    </row>
    <row r="232" spans="6:18" ht="15.75" x14ac:dyDescent="0.25">
      <c r="F232" s="4">
        <f t="shared" si="6"/>
        <v>0</v>
      </c>
      <c r="G232" s="171">
        <f t="shared" si="7"/>
        <v>0</v>
      </c>
      <c r="H232" s="176"/>
      <c r="I232" s="177"/>
      <c r="J232" s="176"/>
      <c r="K232" s="176"/>
      <c r="L232" s="177"/>
      <c r="M232" s="178"/>
      <c r="N232" s="172"/>
      <c r="O232" s="172"/>
      <c r="P232" s="182"/>
      <c r="Q232" s="182"/>
      <c r="R232" s="183"/>
    </row>
    <row r="233" spans="6:18" ht="15.75" x14ac:dyDescent="0.25">
      <c r="F233" s="4">
        <f t="shared" si="6"/>
        <v>0</v>
      </c>
      <c r="G233" s="171">
        <f t="shared" si="7"/>
        <v>0</v>
      </c>
      <c r="H233" s="176"/>
      <c r="I233" s="177"/>
      <c r="J233" s="176"/>
      <c r="K233" s="176"/>
      <c r="L233" s="177"/>
      <c r="M233" s="178"/>
      <c r="N233" s="172"/>
      <c r="O233" s="172"/>
      <c r="P233" s="182"/>
      <c r="Q233" s="182"/>
      <c r="R233" s="183"/>
    </row>
    <row r="234" spans="6:18" ht="15.75" x14ac:dyDescent="0.25">
      <c r="F234" s="4">
        <f t="shared" si="6"/>
        <v>0</v>
      </c>
      <c r="G234" s="171">
        <f t="shared" si="7"/>
        <v>0</v>
      </c>
      <c r="H234" s="176"/>
      <c r="I234" s="177"/>
      <c r="J234" s="176"/>
      <c r="K234" s="176"/>
      <c r="L234" s="177"/>
      <c r="M234" s="178"/>
      <c r="N234" s="172"/>
      <c r="O234" s="172"/>
      <c r="P234" s="182"/>
      <c r="Q234" s="182"/>
      <c r="R234" s="183"/>
    </row>
    <row r="235" spans="6:18" ht="15.75" x14ac:dyDescent="0.25">
      <c r="F235" s="4">
        <f t="shared" si="6"/>
        <v>0</v>
      </c>
      <c r="G235" s="171">
        <f t="shared" si="7"/>
        <v>0</v>
      </c>
      <c r="H235" s="176"/>
      <c r="I235" s="177"/>
      <c r="J235" s="176"/>
      <c r="K235" s="176"/>
      <c r="L235" s="177"/>
      <c r="M235" s="178"/>
      <c r="N235" s="172"/>
      <c r="O235" s="172"/>
      <c r="P235" s="182"/>
      <c r="Q235" s="182"/>
      <c r="R235" s="183"/>
    </row>
    <row r="236" spans="6:18" ht="15.75" x14ac:dyDescent="0.25">
      <c r="F236" s="4">
        <f t="shared" si="6"/>
        <v>0</v>
      </c>
      <c r="G236" s="171">
        <f t="shared" si="7"/>
        <v>0</v>
      </c>
      <c r="H236" s="176"/>
      <c r="I236" s="177"/>
      <c r="J236" s="176"/>
      <c r="K236" s="176"/>
      <c r="L236" s="177"/>
      <c r="M236" s="178"/>
      <c r="N236" s="172"/>
      <c r="O236" s="172"/>
      <c r="P236" s="182"/>
      <c r="Q236" s="182"/>
      <c r="R236" s="183"/>
    </row>
    <row r="237" spans="6:18" ht="15.75" x14ac:dyDescent="0.25">
      <c r="F237" s="4">
        <f t="shared" si="6"/>
        <v>0</v>
      </c>
      <c r="G237" s="171">
        <f t="shared" si="7"/>
        <v>0</v>
      </c>
      <c r="H237" s="176"/>
      <c r="I237" s="177"/>
      <c r="J237" s="176"/>
      <c r="K237" s="176"/>
      <c r="L237" s="177"/>
      <c r="M237" s="178"/>
      <c r="N237" s="172"/>
      <c r="O237" s="172"/>
      <c r="P237" s="182"/>
      <c r="Q237" s="182"/>
      <c r="R237" s="183"/>
    </row>
    <row r="238" spans="6:18" ht="15.75" x14ac:dyDescent="0.25">
      <c r="F238" s="4">
        <f t="shared" si="6"/>
        <v>0</v>
      </c>
      <c r="G238" s="171">
        <f t="shared" si="7"/>
        <v>0</v>
      </c>
      <c r="H238" s="176"/>
      <c r="I238" s="177"/>
      <c r="J238" s="176"/>
      <c r="K238" s="176"/>
      <c r="L238" s="177"/>
      <c r="M238" s="178"/>
      <c r="N238" s="172"/>
      <c r="O238" s="172"/>
      <c r="P238" s="182"/>
      <c r="Q238" s="182"/>
      <c r="R238" s="183"/>
    </row>
    <row r="239" spans="6:18" ht="15.75" x14ac:dyDescent="0.25">
      <c r="F239" s="4">
        <f t="shared" si="6"/>
        <v>0</v>
      </c>
      <c r="G239" s="171">
        <f t="shared" si="7"/>
        <v>0</v>
      </c>
      <c r="H239" s="176"/>
      <c r="I239" s="177"/>
      <c r="J239" s="176"/>
      <c r="K239" s="176"/>
      <c r="L239" s="177"/>
      <c r="M239" s="178"/>
      <c r="N239" s="172"/>
      <c r="O239" s="172"/>
      <c r="P239" s="182"/>
      <c r="Q239" s="182"/>
      <c r="R239" s="183"/>
    </row>
    <row r="240" spans="6:18" ht="15.75" x14ac:dyDescent="0.25">
      <c r="F240" s="4">
        <f t="shared" si="6"/>
        <v>0</v>
      </c>
      <c r="G240" s="171">
        <f t="shared" si="7"/>
        <v>0</v>
      </c>
      <c r="H240" s="176"/>
      <c r="I240" s="177"/>
      <c r="J240" s="176"/>
      <c r="K240" s="176"/>
      <c r="L240" s="177"/>
      <c r="M240" s="178"/>
      <c r="N240" s="172"/>
      <c r="O240" s="172"/>
      <c r="P240" s="182"/>
      <c r="Q240" s="182"/>
      <c r="R240" s="183"/>
    </row>
    <row r="241" spans="6:18" ht="15.75" x14ac:dyDescent="0.25">
      <c r="F241" s="4">
        <f t="shared" si="6"/>
        <v>0</v>
      </c>
      <c r="G241" s="171">
        <f t="shared" si="7"/>
        <v>0</v>
      </c>
      <c r="H241" s="176"/>
      <c r="I241" s="177"/>
      <c r="J241" s="176"/>
      <c r="K241" s="176"/>
      <c r="L241" s="177"/>
      <c r="M241" s="178"/>
      <c r="N241" s="172"/>
      <c r="O241" s="172"/>
      <c r="P241" s="182"/>
      <c r="Q241" s="182"/>
      <c r="R241" s="183"/>
    </row>
    <row r="242" spans="6:18" ht="15.75" x14ac:dyDescent="0.25">
      <c r="F242" s="4">
        <f t="shared" si="6"/>
        <v>0</v>
      </c>
      <c r="G242" s="171">
        <f t="shared" si="7"/>
        <v>0</v>
      </c>
      <c r="H242" s="176"/>
      <c r="I242" s="177"/>
      <c r="J242" s="176"/>
      <c r="K242" s="176"/>
      <c r="L242" s="177"/>
      <c r="M242" s="178"/>
      <c r="N242" s="172"/>
      <c r="O242" s="172"/>
      <c r="P242" s="182"/>
      <c r="Q242" s="182"/>
      <c r="R242" s="183"/>
    </row>
    <row r="243" spans="6:18" ht="15.75" x14ac:dyDescent="0.25">
      <c r="F243" s="4">
        <f t="shared" si="6"/>
        <v>0</v>
      </c>
      <c r="G243" s="171">
        <f t="shared" si="7"/>
        <v>0</v>
      </c>
      <c r="H243" s="176"/>
      <c r="I243" s="177"/>
      <c r="J243" s="176"/>
      <c r="K243" s="176"/>
      <c r="L243" s="177"/>
      <c r="M243" s="178"/>
      <c r="N243" s="172"/>
      <c r="O243" s="172"/>
      <c r="P243" s="182"/>
      <c r="Q243" s="182"/>
      <c r="R243" s="183"/>
    </row>
    <row r="244" spans="6:18" ht="15.75" x14ac:dyDescent="0.25">
      <c r="F244" s="4">
        <f t="shared" si="6"/>
        <v>0</v>
      </c>
      <c r="G244" s="171">
        <f t="shared" si="7"/>
        <v>0</v>
      </c>
      <c r="H244" s="176"/>
      <c r="I244" s="177"/>
      <c r="J244" s="176"/>
      <c r="K244" s="176"/>
      <c r="L244" s="177"/>
      <c r="M244" s="178"/>
      <c r="N244" s="172"/>
      <c r="O244" s="172"/>
      <c r="P244" s="182"/>
      <c r="Q244" s="182"/>
      <c r="R244" s="183"/>
    </row>
    <row r="245" spans="6:18" ht="15.75" x14ac:dyDescent="0.25">
      <c r="F245" s="4">
        <f t="shared" si="6"/>
        <v>0</v>
      </c>
      <c r="G245" s="171">
        <f t="shared" si="7"/>
        <v>0</v>
      </c>
      <c r="H245" s="176"/>
      <c r="I245" s="177"/>
      <c r="J245" s="176"/>
      <c r="K245" s="176"/>
      <c r="L245" s="177"/>
      <c r="M245" s="178"/>
      <c r="N245" s="172"/>
      <c r="O245" s="172"/>
      <c r="P245" s="182"/>
      <c r="Q245" s="182"/>
      <c r="R245" s="183"/>
    </row>
    <row r="246" spans="6:18" ht="15.75" x14ac:dyDescent="0.25">
      <c r="F246" s="4">
        <f t="shared" si="6"/>
        <v>0</v>
      </c>
      <c r="G246" s="171">
        <f t="shared" si="7"/>
        <v>0</v>
      </c>
      <c r="H246" s="176"/>
      <c r="I246" s="177"/>
      <c r="J246" s="176"/>
      <c r="K246" s="176"/>
      <c r="L246" s="177"/>
      <c r="M246" s="178"/>
      <c r="N246" s="172"/>
      <c r="O246" s="172"/>
      <c r="P246" s="182"/>
      <c r="Q246" s="182"/>
      <c r="R246" s="183"/>
    </row>
    <row r="247" spans="6:18" ht="15.75" x14ac:dyDescent="0.25">
      <c r="F247" s="4">
        <f t="shared" si="6"/>
        <v>0</v>
      </c>
      <c r="G247" s="171">
        <f t="shared" si="7"/>
        <v>0</v>
      </c>
      <c r="H247" s="176"/>
      <c r="I247" s="177"/>
      <c r="J247" s="176"/>
      <c r="K247" s="176"/>
      <c r="L247" s="177"/>
      <c r="M247" s="178"/>
      <c r="N247" s="172"/>
      <c r="O247" s="172"/>
      <c r="P247" s="182"/>
      <c r="Q247" s="182"/>
      <c r="R247" s="183"/>
    </row>
    <row r="248" spans="6:18" ht="15.75" x14ac:dyDescent="0.25">
      <c r="F248" s="4">
        <f t="shared" si="6"/>
        <v>0</v>
      </c>
      <c r="G248" s="171">
        <f t="shared" si="7"/>
        <v>0</v>
      </c>
      <c r="H248" s="176"/>
      <c r="I248" s="177"/>
      <c r="J248" s="176"/>
      <c r="K248" s="176"/>
      <c r="L248" s="177"/>
      <c r="M248" s="178"/>
      <c r="N248" s="172"/>
      <c r="O248" s="172"/>
      <c r="P248" s="182"/>
      <c r="Q248" s="182"/>
      <c r="R248" s="183"/>
    </row>
    <row r="249" spans="6:18" ht="15.75" x14ac:dyDescent="0.25">
      <c r="F249" s="4">
        <f t="shared" si="6"/>
        <v>0</v>
      </c>
      <c r="G249" s="171">
        <f t="shared" si="7"/>
        <v>0</v>
      </c>
      <c r="H249" s="176"/>
      <c r="I249" s="177"/>
      <c r="J249" s="176"/>
      <c r="K249" s="176"/>
      <c r="L249" s="177"/>
      <c r="M249" s="178"/>
      <c r="N249" s="172"/>
      <c r="O249" s="172"/>
      <c r="P249" s="182"/>
      <c r="Q249" s="182"/>
      <c r="R249" s="183"/>
    </row>
    <row r="250" spans="6:18" ht="15.75" x14ac:dyDescent="0.25">
      <c r="F250" s="4">
        <f t="shared" si="6"/>
        <v>0</v>
      </c>
      <c r="G250" s="171">
        <f t="shared" si="7"/>
        <v>0</v>
      </c>
      <c r="H250" s="176"/>
      <c r="I250" s="177"/>
      <c r="J250" s="176"/>
      <c r="K250" s="176"/>
      <c r="L250" s="177"/>
      <c r="M250" s="178"/>
      <c r="N250" s="172"/>
      <c r="O250" s="172"/>
      <c r="P250" s="182"/>
      <c r="Q250" s="182"/>
      <c r="R250" s="183"/>
    </row>
    <row r="251" spans="6:18" ht="15.75" x14ac:dyDescent="0.25">
      <c r="F251" s="4">
        <f t="shared" si="6"/>
        <v>0</v>
      </c>
      <c r="G251" s="171">
        <f t="shared" si="7"/>
        <v>0</v>
      </c>
      <c r="H251" s="176"/>
      <c r="I251" s="177"/>
      <c r="J251" s="176"/>
      <c r="K251" s="176"/>
      <c r="L251" s="177"/>
      <c r="M251" s="178"/>
      <c r="N251" s="172"/>
      <c r="O251" s="172"/>
      <c r="P251" s="182"/>
      <c r="Q251" s="182"/>
      <c r="R251" s="183"/>
    </row>
    <row r="252" spans="6:18" ht="15.75" x14ac:dyDescent="0.25">
      <c r="F252" s="4">
        <f t="shared" si="6"/>
        <v>0</v>
      </c>
      <c r="G252" s="171">
        <f t="shared" si="7"/>
        <v>0</v>
      </c>
      <c r="H252" s="176"/>
      <c r="I252" s="177"/>
      <c r="J252" s="176"/>
      <c r="K252" s="176"/>
      <c r="L252" s="177"/>
      <c r="M252" s="178"/>
      <c r="N252" s="172"/>
      <c r="O252" s="172"/>
      <c r="P252" s="182"/>
      <c r="Q252" s="182"/>
      <c r="R252" s="183"/>
    </row>
    <row r="253" spans="6:18" ht="15.75" x14ac:dyDescent="0.25">
      <c r="F253" s="4">
        <f t="shared" si="6"/>
        <v>0</v>
      </c>
      <c r="G253" s="171">
        <f t="shared" si="7"/>
        <v>0</v>
      </c>
      <c r="H253" s="176"/>
      <c r="I253" s="177"/>
      <c r="J253" s="176"/>
      <c r="K253" s="176"/>
      <c r="L253" s="177"/>
      <c r="M253" s="178"/>
      <c r="N253" s="172"/>
      <c r="O253" s="172"/>
      <c r="P253" s="182"/>
      <c r="Q253" s="182"/>
      <c r="R253" s="183"/>
    </row>
    <row r="254" spans="6:18" ht="15.75" x14ac:dyDescent="0.25">
      <c r="F254" s="4">
        <f t="shared" si="6"/>
        <v>0</v>
      </c>
      <c r="G254" s="171">
        <f t="shared" si="7"/>
        <v>0</v>
      </c>
      <c r="H254" s="176"/>
      <c r="I254" s="177"/>
      <c r="J254" s="176"/>
      <c r="K254" s="176"/>
      <c r="L254" s="177"/>
      <c r="M254" s="178"/>
      <c r="N254" s="172"/>
      <c r="O254" s="172"/>
      <c r="P254" s="182"/>
      <c r="Q254" s="182"/>
      <c r="R254" s="183"/>
    </row>
    <row r="255" spans="6:18" ht="15.75" x14ac:dyDescent="0.25">
      <c r="F255" s="4">
        <f t="shared" si="6"/>
        <v>0</v>
      </c>
      <c r="G255" s="171">
        <f t="shared" si="7"/>
        <v>0</v>
      </c>
      <c r="H255" s="176"/>
      <c r="I255" s="177"/>
      <c r="J255" s="176"/>
      <c r="K255" s="176"/>
      <c r="L255" s="177"/>
      <c r="M255" s="178"/>
      <c r="N255" s="172"/>
      <c r="O255" s="172"/>
      <c r="P255" s="182"/>
      <c r="Q255" s="182"/>
      <c r="R255" s="183"/>
    </row>
    <row r="256" spans="6:18" ht="15.75" x14ac:dyDescent="0.25">
      <c r="F256" s="4">
        <f t="shared" si="6"/>
        <v>0</v>
      </c>
      <c r="G256" s="171">
        <f t="shared" si="7"/>
        <v>0</v>
      </c>
      <c r="H256" s="176"/>
      <c r="I256" s="177"/>
      <c r="J256" s="176"/>
      <c r="K256" s="176"/>
      <c r="L256" s="177"/>
      <c r="M256" s="178"/>
      <c r="N256" s="172"/>
      <c r="O256" s="172"/>
      <c r="P256" s="182"/>
      <c r="Q256" s="182"/>
      <c r="R256" s="183"/>
    </row>
    <row r="257" spans="6:18" ht="15.75" x14ac:dyDescent="0.25">
      <c r="F257" s="4">
        <f t="shared" si="6"/>
        <v>0</v>
      </c>
      <c r="G257" s="171">
        <f t="shared" si="7"/>
        <v>0</v>
      </c>
      <c r="H257" s="176"/>
      <c r="I257" s="177"/>
      <c r="J257" s="176"/>
      <c r="K257" s="176"/>
      <c r="L257" s="177"/>
      <c r="M257" s="178"/>
      <c r="N257" s="172"/>
      <c r="O257" s="172"/>
      <c r="P257" s="182"/>
      <c r="Q257" s="182"/>
      <c r="R257" s="183"/>
    </row>
    <row r="258" spans="6:18" ht="15.75" x14ac:dyDescent="0.25">
      <c r="F258" s="4">
        <f t="shared" si="6"/>
        <v>0</v>
      </c>
      <c r="G258" s="171">
        <f t="shared" si="7"/>
        <v>0</v>
      </c>
      <c r="H258" s="176"/>
      <c r="I258" s="177"/>
      <c r="J258" s="176"/>
      <c r="K258" s="176"/>
      <c r="L258" s="177"/>
      <c r="M258" s="178"/>
      <c r="N258" s="172"/>
      <c r="O258" s="172"/>
      <c r="P258" s="182"/>
      <c r="Q258" s="182"/>
      <c r="R258" s="183"/>
    </row>
    <row r="259" spans="6:18" ht="15.75" x14ac:dyDescent="0.25">
      <c r="F259" s="4">
        <f t="shared" si="6"/>
        <v>0</v>
      </c>
      <c r="G259" s="171">
        <f t="shared" si="7"/>
        <v>0</v>
      </c>
      <c r="H259" s="176"/>
      <c r="I259" s="177"/>
      <c r="J259" s="176"/>
      <c r="K259" s="176"/>
      <c r="L259" s="177"/>
      <c r="M259" s="178"/>
      <c r="N259" s="172"/>
      <c r="O259" s="172"/>
      <c r="P259" s="182"/>
      <c r="Q259" s="182"/>
      <c r="R259" s="183"/>
    </row>
    <row r="260" spans="6:18" ht="15.75" x14ac:dyDescent="0.25">
      <c r="F260" s="4">
        <f t="shared" si="6"/>
        <v>0</v>
      </c>
      <c r="G260" s="171">
        <f t="shared" si="7"/>
        <v>0</v>
      </c>
      <c r="H260" s="176"/>
      <c r="I260" s="177"/>
      <c r="J260" s="176"/>
      <c r="K260" s="176"/>
      <c r="L260" s="177"/>
      <c r="M260" s="178"/>
      <c r="N260" s="172"/>
      <c r="O260" s="172"/>
      <c r="P260" s="182"/>
      <c r="Q260" s="182"/>
      <c r="R260" s="183"/>
    </row>
    <row r="261" spans="6:18" ht="15.75" x14ac:dyDescent="0.25">
      <c r="F261" s="4">
        <f t="shared" si="6"/>
        <v>0</v>
      </c>
      <c r="G261" s="171">
        <f t="shared" si="7"/>
        <v>0</v>
      </c>
      <c r="H261" s="176"/>
      <c r="I261" s="177"/>
      <c r="J261" s="176"/>
      <c r="K261" s="176"/>
      <c r="L261" s="177"/>
      <c r="M261" s="178"/>
      <c r="N261" s="172"/>
      <c r="O261" s="172"/>
      <c r="P261" s="182"/>
      <c r="Q261" s="182"/>
      <c r="R261" s="183"/>
    </row>
    <row r="262" spans="6:18" ht="15.75" x14ac:dyDescent="0.25">
      <c r="F262" s="4">
        <f t="shared" si="6"/>
        <v>0</v>
      </c>
      <c r="G262" s="171">
        <f t="shared" si="7"/>
        <v>0</v>
      </c>
      <c r="H262" s="176"/>
      <c r="I262" s="177"/>
      <c r="J262" s="176"/>
      <c r="K262" s="176"/>
      <c r="L262" s="177"/>
      <c r="M262" s="178"/>
      <c r="N262" s="172"/>
      <c r="O262" s="172"/>
      <c r="P262" s="182"/>
      <c r="Q262" s="182"/>
      <c r="R262" s="183"/>
    </row>
    <row r="263" spans="6:18" ht="15.75" x14ac:dyDescent="0.25">
      <c r="F263" s="4">
        <f t="shared" si="6"/>
        <v>0</v>
      </c>
      <c r="G263" s="171">
        <f t="shared" si="7"/>
        <v>0</v>
      </c>
      <c r="H263" s="176"/>
      <c r="I263" s="177"/>
      <c r="J263" s="176"/>
      <c r="K263" s="176"/>
      <c r="L263" s="177"/>
      <c r="M263" s="178"/>
      <c r="N263" s="172"/>
      <c r="O263" s="172"/>
      <c r="P263" s="182"/>
      <c r="Q263" s="182"/>
      <c r="R263" s="183"/>
    </row>
    <row r="264" spans="6:18" ht="15.75" x14ac:dyDescent="0.25">
      <c r="F264" s="4">
        <f t="shared" ref="F264:F327" si="8">IF(G264&gt;=1,(IF(LEN(R264)=0,(IF(N264&gt;=18,1,0)),0)),0)</f>
        <v>0</v>
      </c>
      <c r="G264" s="171">
        <f t="shared" si="7"/>
        <v>0</v>
      </c>
      <c r="H264" s="176"/>
      <c r="I264" s="177"/>
      <c r="J264" s="176"/>
      <c r="K264" s="176"/>
      <c r="L264" s="177"/>
      <c r="M264" s="178"/>
      <c r="N264" s="172"/>
      <c r="O264" s="172"/>
      <c r="P264" s="182"/>
      <c r="Q264" s="182"/>
      <c r="R264" s="183"/>
    </row>
    <row r="265" spans="6:18" ht="15.75" x14ac:dyDescent="0.25">
      <c r="F265" s="4">
        <f t="shared" si="8"/>
        <v>0</v>
      </c>
      <c r="G265" s="171">
        <f t="shared" ref="G265:G328" si="9">IFERROR(IF(LEN(J265)&gt;=2,(IF(LEN(L265)&gt;=1,1,0)),0),0)</f>
        <v>0</v>
      </c>
      <c r="H265" s="176"/>
      <c r="I265" s="177"/>
      <c r="J265" s="176"/>
      <c r="K265" s="176"/>
      <c r="L265" s="177"/>
      <c r="M265" s="178"/>
      <c r="N265" s="172"/>
      <c r="O265" s="172"/>
      <c r="P265" s="182"/>
      <c r="Q265" s="182"/>
      <c r="R265" s="183"/>
    </row>
    <row r="266" spans="6:18" ht="15.75" x14ac:dyDescent="0.25">
      <c r="F266" s="4">
        <f t="shared" si="8"/>
        <v>0</v>
      </c>
      <c r="G266" s="171">
        <f t="shared" si="9"/>
        <v>0</v>
      </c>
      <c r="H266" s="176"/>
      <c r="I266" s="177"/>
      <c r="J266" s="176"/>
      <c r="K266" s="176"/>
      <c r="L266" s="177"/>
      <c r="M266" s="178"/>
      <c r="N266" s="172"/>
      <c r="O266" s="172"/>
      <c r="P266" s="182"/>
      <c r="Q266" s="182"/>
      <c r="R266" s="183"/>
    </row>
    <row r="267" spans="6:18" ht="15.75" x14ac:dyDescent="0.25">
      <c r="F267" s="4">
        <f t="shared" si="8"/>
        <v>0</v>
      </c>
      <c r="G267" s="171">
        <f t="shared" si="9"/>
        <v>0</v>
      </c>
      <c r="H267" s="176"/>
      <c r="I267" s="177"/>
      <c r="J267" s="176"/>
      <c r="K267" s="176"/>
      <c r="L267" s="177"/>
      <c r="M267" s="178"/>
      <c r="N267" s="172"/>
      <c r="O267" s="172"/>
      <c r="P267" s="182"/>
      <c r="Q267" s="182"/>
      <c r="R267" s="183"/>
    </row>
    <row r="268" spans="6:18" ht="15.75" x14ac:dyDescent="0.25">
      <c r="F268" s="4">
        <f t="shared" si="8"/>
        <v>0</v>
      </c>
      <c r="G268" s="171">
        <f t="shared" si="9"/>
        <v>0</v>
      </c>
      <c r="H268" s="176"/>
      <c r="I268" s="177"/>
      <c r="J268" s="176"/>
      <c r="K268" s="176"/>
      <c r="L268" s="177"/>
      <c r="M268" s="178"/>
      <c r="N268" s="172"/>
      <c r="O268" s="172"/>
      <c r="P268" s="182"/>
      <c r="Q268" s="182"/>
      <c r="R268" s="183"/>
    </row>
    <row r="269" spans="6:18" ht="15.75" x14ac:dyDescent="0.25">
      <c r="F269" s="4">
        <f t="shared" si="8"/>
        <v>0</v>
      </c>
      <c r="G269" s="171">
        <f t="shared" si="9"/>
        <v>0</v>
      </c>
      <c r="H269" s="176"/>
      <c r="I269" s="177"/>
      <c r="J269" s="176"/>
      <c r="K269" s="176"/>
      <c r="L269" s="177"/>
      <c r="M269" s="178"/>
      <c r="N269" s="172"/>
      <c r="O269" s="172"/>
      <c r="P269" s="182"/>
      <c r="Q269" s="182"/>
      <c r="R269" s="183"/>
    </row>
    <row r="270" spans="6:18" ht="15.75" x14ac:dyDescent="0.25">
      <c r="F270" s="4">
        <f t="shared" si="8"/>
        <v>0</v>
      </c>
      <c r="G270" s="171">
        <f t="shared" si="9"/>
        <v>0</v>
      </c>
      <c r="H270" s="176"/>
      <c r="I270" s="177"/>
      <c r="J270" s="176"/>
      <c r="K270" s="176"/>
      <c r="L270" s="177"/>
      <c r="M270" s="178"/>
      <c r="N270" s="172"/>
      <c r="O270" s="172"/>
      <c r="P270" s="182"/>
      <c r="Q270" s="182"/>
      <c r="R270" s="183"/>
    </row>
    <row r="271" spans="6:18" ht="15.75" x14ac:dyDescent="0.25">
      <c r="F271" s="4">
        <f t="shared" si="8"/>
        <v>0</v>
      </c>
      <c r="G271" s="171">
        <f t="shared" si="9"/>
        <v>0</v>
      </c>
      <c r="H271" s="176"/>
      <c r="I271" s="177"/>
      <c r="J271" s="176"/>
      <c r="K271" s="176"/>
      <c r="L271" s="177"/>
      <c r="M271" s="178"/>
      <c r="N271" s="172"/>
      <c r="O271" s="172"/>
      <c r="P271" s="182"/>
      <c r="Q271" s="182"/>
      <c r="R271" s="183"/>
    </row>
    <row r="272" spans="6:18" ht="15.75" x14ac:dyDescent="0.25">
      <c r="F272" s="4">
        <f t="shared" si="8"/>
        <v>0</v>
      </c>
      <c r="G272" s="171">
        <f t="shared" si="9"/>
        <v>0</v>
      </c>
      <c r="H272" s="176"/>
      <c r="I272" s="177"/>
      <c r="J272" s="176"/>
      <c r="K272" s="176"/>
      <c r="L272" s="177"/>
      <c r="M272" s="178"/>
      <c r="N272" s="172"/>
      <c r="O272" s="172"/>
      <c r="P272" s="182"/>
      <c r="Q272" s="182"/>
      <c r="R272" s="183"/>
    </row>
    <row r="273" spans="6:18" ht="15.75" x14ac:dyDescent="0.25">
      <c r="F273" s="4">
        <f t="shared" si="8"/>
        <v>0</v>
      </c>
      <c r="G273" s="171">
        <f t="shared" si="9"/>
        <v>0</v>
      </c>
      <c r="H273" s="176"/>
      <c r="I273" s="177"/>
      <c r="J273" s="176"/>
      <c r="K273" s="176"/>
      <c r="L273" s="177"/>
      <c r="M273" s="178"/>
      <c r="N273" s="172"/>
      <c r="O273" s="172"/>
      <c r="P273" s="182"/>
      <c r="Q273" s="182"/>
      <c r="R273" s="183"/>
    </row>
    <row r="274" spans="6:18" ht="15.75" x14ac:dyDescent="0.25">
      <c r="F274" s="4">
        <f t="shared" si="8"/>
        <v>0</v>
      </c>
      <c r="G274" s="171">
        <f t="shared" si="9"/>
        <v>0</v>
      </c>
      <c r="H274" s="176"/>
      <c r="I274" s="177"/>
      <c r="J274" s="176"/>
      <c r="K274" s="176"/>
      <c r="L274" s="177"/>
      <c r="M274" s="178"/>
      <c r="N274" s="172"/>
      <c r="O274" s="172"/>
      <c r="P274" s="182"/>
      <c r="Q274" s="182"/>
      <c r="R274" s="183"/>
    </row>
    <row r="275" spans="6:18" ht="15.75" x14ac:dyDescent="0.25">
      <c r="F275" s="4">
        <f t="shared" si="8"/>
        <v>0</v>
      </c>
      <c r="G275" s="171">
        <f t="shared" si="9"/>
        <v>0</v>
      </c>
      <c r="H275" s="176"/>
      <c r="I275" s="177"/>
      <c r="J275" s="176"/>
      <c r="K275" s="176"/>
      <c r="L275" s="177"/>
      <c r="M275" s="178"/>
      <c r="N275" s="172"/>
      <c r="O275" s="172"/>
      <c r="P275" s="182"/>
      <c r="Q275" s="182"/>
      <c r="R275" s="183"/>
    </row>
    <row r="276" spans="6:18" ht="15.75" x14ac:dyDescent="0.25">
      <c r="F276" s="4">
        <f t="shared" si="8"/>
        <v>0</v>
      </c>
      <c r="G276" s="171">
        <f t="shared" si="9"/>
        <v>0</v>
      </c>
      <c r="H276" s="176"/>
      <c r="I276" s="177"/>
      <c r="J276" s="176"/>
      <c r="K276" s="176"/>
      <c r="L276" s="177"/>
      <c r="M276" s="178"/>
      <c r="N276" s="172"/>
      <c r="O276" s="172"/>
      <c r="P276" s="182"/>
      <c r="Q276" s="182"/>
      <c r="R276" s="183"/>
    </row>
    <row r="277" spans="6:18" ht="15.75" x14ac:dyDescent="0.25">
      <c r="F277" s="4">
        <f t="shared" si="8"/>
        <v>0</v>
      </c>
      <c r="G277" s="171">
        <f t="shared" si="9"/>
        <v>0</v>
      </c>
      <c r="H277" s="176"/>
      <c r="I277" s="177"/>
      <c r="J277" s="176"/>
      <c r="K277" s="176"/>
      <c r="L277" s="177"/>
      <c r="M277" s="178"/>
      <c r="N277" s="172"/>
      <c r="O277" s="172"/>
      <c r="P277" s="182"/>
      <c r="Q277" s="182"/>
      <c r="R277" s="183"/>
    </row>
    <row r="278" spans="6:18" ht="15.75" x14ac:dyDescent="0.25">
      <c r="F278" s="4">
        <f t="shared" si="8"/>
        <v>0</v>
      </c>
      <c r="G278" s="171">
        <f t="shared" si="9"/>
        <v>0</v>
      </c>
      <c r="H278" s="176"/>
      <c r="I278" s="177"/>
      <c r="J278" s="176"/>
      <c r="K278" s="176"/>
      <c r="L278" s="177"/>
      <c r="M278" s="178"/>
      <c r="N278" s="172"/>
      <c r="O278" s="172"/>
      <c r="P278" s="182"/>
      <c r="Q278" s="182"/>
      <c r="R278" s="183"/>
    </row>
    <row r="279" spans="6:18" ht="15.75" x14ac:dyDescent="0.25">
      <c r="F279" s="4">
        <f t="shared" si="8"/>
        <v>0</v>
      </c>
      <c r="G279" s="171">
        <f t="shared" si="9"/>
        <v>0</v>
      </c>
      <c r="H279" s="176"/>
      <c r="I279" s="177"/>
      <c r="J279" s="176"/>
      <c r="K279" s="176"/>
      <c r="L279" s="177"/>
      <c r="M279" s="178"/>
      <c r="N279" s="172"/>
      <c r="O279" s="172"/>
      <c r="P279" s="182"/>
      <c r="Q279" s="182"/>
      <c r="R279" s="183"/>
    </row>
    <row r="280" spans="6:18" ht="15.75" x14ac:dyDescent="0.25">
      <c r="F280" s="4">
        <f t="shared" si="8"/>
        <v>0</v>
      </c>
      <c r="G280" s="171">
        <f t="shared" si="9"/>
        <v>0</v>
      </c>
      <c r="H280" s="176"/>
      <c r="I280" s="177"/>
      <c r="J280" s="176"/>
      <c r="K280" s="176"/>
      <c r="L280" s="177"/>
      <c r="M280" s="178"/>
      <c r="N280" s="172"/>
      <c r="O280" s="172"/>
      <c r="P280" s="182"/>
      <c r="Q280" s="182"/>
      <c r="R280" s="183"/>
    </row>
    <row r="281" spans="6:18" ht="15.75" x14ac:dyDescent="0.25">
      <c r="F281" s="4">
        <f t="shared" si="8"/>
        <v>0</v>
      </c>
      <c r="G281" s="171">
        <f t="shared" si="9"/>
        <v>0</v>
      </c>
      <c r="H281" s="176"/>
      <c r="I281" s="177"/>
      <c r="J281" s="176"/>
      <c r="K281" s="176"/>
      <c r="L281" s="177"/>
      <c r="M281" s="178"/>
      <c r="N281" s="172"/>
      <c r="O281" s="172"/>
      <c r="P281" s="182"/>
      <c r="Q281" s="182"/>
      <c r="R281" s="183"/>
    </row>
    <row r="282" spans="6:18" ht="15.75" x14ac:dyDescent="0.25">
      <c r="F282" s="4">
        <f t="shared" si="8"/>
        <v>0</v>
      </c>
      <c r="G282" s="171">
        <f t="shared" si="9"/>
        <v>0</v>
      </c>
      <c r="H282" s="176"/>
      <c r="I282" s="177"/>
      <c r="J282" s="176"/>
      <c r="K282" s="176"/>
      <c r="L282" s="177"/>
      <c r="M282" s="178"/>
      <c r="N282" s="172"/>
      <c r="O282" s="172"/>
      <c r="P282" s="182"/>
      <c r="Q282" s="182"/>
      <c r="R282" s="183"/>
    </row>
    <row r="283" spans="6:18" ht="15.75" x14ac:dyDescent="0.25">
      <c r="F283" s="4">
        <f t="shared" si="8"/>
        <v>0</v>
      </c>
      <c r="G283" s="171">
        <f t="shared" si="9"/>
        <v>0</v>
      </c>
      <c r="H283" s="176"/>
      <c r="I283" s="177"/>
      <c r="J283" s="176"/>
      <c r="K283" s="176"/>
      <c r="L283" s="177"/>
      <c r="M283" s="178"/>
      <c r="N283" s="172"/>
      <c r="O283" s="172"/>
      <c r="P283" s="182"/>
      <c r="Q283" s="182"/>
      <c r="R283" s="183"/>
    </row>
    <row r="284" spans="6:18" ht="15.75" x14ac:dyDescent="0.25">
      <c r="F284" s="4">
        <f t="shared" si="8"/>
        <v>0</v>
      </c>
      <c r="G284" s="171">
        <f t="shared" si="9"/>
        <v>0</v>
      </c>
      <c r="H284" s="176"/>
      <c r="I284" s="177"/>
      <c r="J284" s="176"/>
      <c r="K284" s="176"/>
      <c r="L284" s="177"/>
      <c r="M284" s="178"/>
      <c r="N284" s="172"/>
      <c r="O284" s="172"/>
      <c r="P284" s="182"/>
      <c r="Q284" s="182"/>
      <c r="R284" s="183"/>
    </row>
    <row r="285" spans="6:18" ht="15.75" x14ac:dyDescent="0.25">
      <c r="F285" s="4">
        <f t="shared" si="8"/>
        <v>0</v>
      </c>
      <c r="G285" s="171">
        <f t="shared" si="9"/>
        <v>0</v>
      </c>
      <c r="H285" s="176"/>
      <c r="I285" s="177"/>
      <c r="J285" s="176"/>
      <c r="K285" s="176"/>
      <c r="L285" s="177"/>
      <c r="M285" s="178"/>
      <c r="N285" s="172"/>
      <c r="O285" s="172"/>
      <c r="P285" s="182"/>
      <c r="Q285" s="182"/>
      <c r="R285" s="183"/>
    </row>
    <row r="286" spans="6:18" ht="15.75" x14ac:dyDescent="0.25">
      <c r="F286" s="4">
        <f t="shared" si="8"/>
        <v>0</v>
      </c>
      <c r="G286" s="171">
        <f t="shared" si="9"/>
        <v>0</v>
      </c>
      <c r="H286" s="176"/>
      <c r="I286" s="177"/>
      <c r="J286" s="176"/>
      <c r="K286" s="176"/>
      <c r="L286" s="177"/>
      <c r="M286" s="178"/>
      <c r="N286" s="172"/>
      <c r="O286" s="172"/>
      <c r="P286" s="182"/>
      <c r="Q286" s="182"/>
      <c r="R286" s="183"/>
    </row>
    <row r="287" spans="6:18" ht="15.75" x14ac:dyDescent="0.25">
      <c r="F287" s="4">
        <f t="shared" si="8"/>
        <v>0</v>
      </c>
      <c r="G287" s="171">
        <f t="shared" si="9"/>
        <v>0</v>
      </c>
      <c r="H287" s="176"/>
      <c r="I287" s="177"/>
      <c r="J287" s="176"/>
      <c r="K287" s="176"/>
      <c r="L287" s="177"/>
      <c r="M287" s="178"/>
      <c r="N287" s="172"/>
      <c r="O287" s="172"/>
      <c r="P287" s="182"/>
      <c r="Q287" s="182"/>
      <c r="R287" s="183"/>
    </row>
    <row r="288" spans="6:18" ht="15.75" x14ac:dyDescent="0.25">
      <c r="F288" s="4">
        <f t="shared" si="8"/>
        <v>0</v>
      </c>
      <c r="G288" s="171">
        <f t="shared" si="9"/>
        <v>0</v>
      </c>
      <c r="H288" s="176"/>
      <c r="I288" s="177"/>
      <c r="J288" s="176"/>
      <c r="K288" s="176"/>
      <c r="L288" s="177"/>
      <c r="M288" s="178"/>
      <c r="N288" s="172"/>
      <c r="O288" s="172"/>
      <c r="P288" s="182"/>
      <c r="Q288" s="182"/>
      <c r="R288" s="183"/>
    </row>
    <row r="289" spans="6:18" ht="15.75" x14ac:dyDescent="0.25">
      <c r="F289" s="4">
        <f t="shared" si="8"/>
        <v>0</v>
      </c>
      <c r="G289" s="171">
        <f t="shared" si="9"/>
        <v>0</v>
      </c>
      <c r="H289" s="176"/>
      <c r="I289" s="177"/>
      <c r="J289" s="176"/>
      <c r="K289" s="176"/>
      <c r="L289" s="177"/>
      <c r="M289" s="178"/>
      <c r="N289" s="172"/>
      <c r="O289" s="172"/>
      <c r="P289" s="182"/>
      <c r="Q289" s="182"/>
      <c r="R289" s="183"/>
    </row>
    <row r="290" spans="6:18" ht="15.75" x14ac:dyDescent="0.25">
      <c r="F290" s="4">
        <f t="shared" si="8"/>
        <v>0</v>
      </c>
      <c r="G290" s="171">
        <f t="shared" si="9"/>
        <v>0</v>
      </c>
      <c r="H290" s="176"/>
      <c r="I290" s="177"/>
      <c r="J290" s="176"/>
      <c r="K290" s="176"/>
      <c r="L290" s="177"/>
      <c r="M290" s="178"/>
      <c r="N290" s="172"/>
      <c r="O290" s="172"/>
      <c r="P290" s="182"/>
      <c r="Q290" s="182"/>
      <c r="R290" s="183"/>
    </row>
    <row r="291" spans="6:18" ht="15.75" x14ac:dyDescent="0.25">
      <c r="F291" s="4">
        <f t="shared" si="8"/>
        <v>0</v>
      </c>
      <c r="G291" s="171">
        <f t="shared" si="9"/>
        <v>0</v>
      </c>
      <c r="H291" s="176"/>
      <c r="I291" s="177"/>
      <c r="J291" s="176"/>
      <c r="K291" s="176"/>
      <c r="L291" s="177"/>
      <c r="M291" s="178"/>
      <c r="N291" s="172"/>
      <c r="O291" s="172"/>
      <c r="P291" s="182"/>
      <c r="Q291" s="182"/>
      <c r="R291" s="183"/>
    </row>
    <row r="292" spans="6:18" ht="15.75" x14ac:dyDescent="0.25">
      <c r="F292" s="4">
        <f t="shared" si="8"/>
        <v>0</v>
      </c>
      <c r="G292" s="171">
        <f t="shared" si="9"/>
        <v>0</v>
      </c>
      <c r="H292" s="176"/>
      <c r="I292" s="177"/>
      <c r="J292" s="176"/>
      <c r="K292" s="176"/>
      <c r="L292" s="177"/>
      <c r="M292" s="178"/>
      <c r="N292" s="172"/>
      <c r="O292" s="172"/>
      <c r="P292" s="182"/>
      <c r="Q292" s="182"/>
      <c r="R292" s="183"/>
    </row>
    <row r="293" spans="6:18" ht="15.75" x14ac:dyDescent="0.25">
      <c r="F293" s="4">
        <f t="shared" si="8"/>
        <v>0</v>
      </c>
      <c r="G293" s="171">
        <f t="shared" si="9"/>
        <v>0</v>
      </c>
      <c r="H293" s="176"/>
      <c r="I293" s="177"/>
      <c r="J293" s="176"/>
      <c r="K293" s="176"/>
      <c r="L293" s="177"/>
      <c r="M293" s="178"/>
      <c r="N293" s="172"/>
      <c r="O293" s="172"/>
      <c r="P293" s="182"/>
      <c r="Q293" s="182"/>
      <c r="R293" s="183"/>
    </row>
    <row r="294" spans="6:18" ht="15.75" x14ac:dyDescent="0.25">
      <c r="F294" s="4">
        <f t="shared" si="8"/>
        <v>0</v>
      </c>
      <c r="G294" s="171">
        <f t="shared" si="9"/>
        <v>0</v>
      </c>
      <c r="H294" s="176"/>
      <c r="I294" s="177"/>
      <c r="J294" s="176"/>
      <c r="K294" s="176"/>
      <c r="L294" s="177"/>
      <c r="M294" s="178"/>
      <c r="N294" s="172"/>
      <c r="O294" s="172"/>
      <c r="P294" s="182"/>
      <c r="Q294" s="182"/>
      <c r="R294" s="183"/>
    </row>
    <row r="295" spans="6:18" ht="15.75" x14ac:dyDescent="0.25">
      <c r="F295" s="4">
        <f t="shared" si="8"/>
        <v>0</v>
      </c>
      <c r="G295" s="171">
        <f t="shared" si="9"/>
        <v>0</v>
      </c>
      <c r="H295" s="176"/>
      <c r="I295" s="177"/>
      <c r="J295" s="176"/>
      <c r="K295" s="176"/>
      <c r="L295" s="177"/>
      <c r="M295" s="178"/>
      <c r="N295" s="172"/>
      <c r="O295" s="172"/>
      <c r="P295" s="182"/>
      <c r="Q295" s="182"/>
      <c r="R295" s="183"/>
    </row>
    <row r="296" spans="6:18" ht="15.75" x14ac:dyDescent="0.25">
      <c r="F296" s="4">
        <f t="shared" si="8"/>
        <v>0</v>
      </c>
      <c r="G296" s="171">
        <f t="shared" si="9"/>
        <v>0</v>
      </c>
      <c r="H296" s="176"/>
      <c r="I296" s="177"/>
      <c r="J296" s="176"/>
      <c r="K296" s="176"/>
      <c r="L296" s="177"/>
      <c r="M296" s="178"/>
      <c r="N296" s="172"/>
      <c r="O296" s="172"/>
      <c r="P296" s="182"/>
      <c r="Q296" s="182"/>
      <c r="R296" s="183"/>
    </row>
    <row r="297" spans="6:18" ht="15.75" x14ac:dyDescent="0.25">
      <c r="F297" s="4">
        <f t="shared" si="8"/>
        <v>0</v>
      </c>
      <c r="G297" s="171">
        <f t="shared" si="9"/>
        <v>0</v>
      </c>
      <c r="H297" s="176"/>
      <c r="I297" s="177"/>
      <c r="J297" s="176"/>
      <c r="K297" s="176"/>
      <c r="L297" s="177"/>
      <c r="M297" s="178"/>
      <c r="N297" s="172"/>
      <c r="O297" s="172"/>
      <c r="P297" s="182"/>
      <c r="Q297" s="182"/>
      <c r="R297" s="183"/>
    </row>
    <row r="298" spans="6:18" ht="15.75" x14ac:dyDescent="0.25">
      <c r="F298" s="4">
        <f t="shared" si="8"/>
        <v>0</v>
      </c>
      <c r="G298" s="171">
        <f t="shared" si="9"/>
        <v>0</v>
      </c>
      <c r="H298" s="176"/>
      <c r="I298" s="177"/>
      <c r="J298" s="176"/>
      <c r="K298" s="176"/>
      <c r="L298" s="177"/>
      <c r="M298" s="178"/>
      <c r="N298" s="172"/>
      <c r="O298" s="172"/>
      <c r="P298" s="182"/>
      <c r="Q298" s="182"/>
      <c r="R298" s="183"/>
    </row>
    <row r="299" spans="6:18" ht="15.75" x14ac:dyDescent="0.25">
      <c r="F299" s="4">
        <f t="shared" si="8"/>
        <v>0</v>
      </c>
      <c r="G299" s="171">
        <f t="shared" si="9"/>
        <v>0</v>
      </c>
      <c r="H299" s="176"/>
      <c r="I299" s="177"/>
      <c r="J299" s="176"/>
      <c r="K299" s="176"/>
      <c r="L299" s="177"/>
      <c r="M299" s="178"/>
      <c r="N299" s="172"/>
      <c r="O299" s="172"/>
      <c r="P299" s="182"/>
      <c r="Q299" s="182"/>
      <c r="R299" s="183"/>
    </row>
    <row r="300" spans="6:18" ht="15.75" x14ac:dyDescent="0.25">
      <c r="F300" s="4">
        <f t="shared" si="8"/>
        <v>0</v>
      </c>
      <c r="G300" s="171">
        <f t="shared" si="9"/>
        <v>0</v>
      </c>
      <c r="H300" s="176"/>
      <c r="I300" s="177"/>
      <c r="J300" s="176"/>
      <c r="K300" s="176"/>
      <c r="L300" s="177"/>
      <c r="M300" s="178"/>
      <c r="N300" s="172"/>
      <c r="O300" s="172"/>
      <c r="P300" s="182"/>
      <c r="Q300" s="182"/>
      <c r="R300" s="183"/>
    </row>
    <row r="301" spans="6:18" ht="15.75" x14ac:dyDescent="0.25">
      <c r="F301" s="4">
        <f t="shared" si="8"/>
        <v>0</v>
      </c>
      <c r="G301" s="171">
        <f t="shared" si="9"/>
        <v>0</v>
      </c>
      <c r="H301" s="176"/>
      <c r="I301" s="177"/>
      <c r="J301" s="176"/>
      <c r="K301" s="176"/>
      <c r="L301" s="177"/>
      <c r="M301" s="178"/>
      <c r="N301" s="172"/>
      <c r="O301" s="172"/>
      <c r="P301" s="182"/>
      <c r="Q301" s="182"/>
      <c r="R301" s="183"/>
    </row>
    <row r="302" spans="6:18" ht="15.75" x14ac:dyDescent="0.25">
      <c r="F302" s="4">
        <f t="shared" si="8"/>
        <v>0</v>
      </c>
      <c r="G302" s="171">
        <f t="shared" si="9"/>
        <v>0</v>
      </c>
      <c r="H302" s="176"/>
      <c r="I302" s="177"/>
      <c r="J302" s="176"/>
      <c r="K302" s="176"/>
      <c r="L302" s="177"/>
      <c r="M302" s="178"/>
      <c r="N302" s="172"/>
      <c r="O302" s="172"/>
      <c r="P302" s="182"/>
      <c r="Q302" s="182"/>
      <c r="R302" s="183"/>
    </row>
    <row r="303" spans="6:18" ht="15.75" x14ac:dyDescent="0.25">
      <c r="F303" s="4">
        <f t="shared" si="8"/>
        <v>0</v>
      </c>
      <c r="G303" s="171">
        <f t="shared" si="9"/>
        <v>0</v>
      </c>
      <c r="H303" s="176"/>
      <c r="I303" s="177"/>
      <c r="J303" s="176"/>
      <c r="K303" s="176"/>
      <c r="L303" s="177"/>
      <c r="M303" s="178"/>
      <c r="N303" s="172"/>
      <c r="O303" s="172"/>
      <c r="P303" s="182"/>
      <c r="Q303" s="182"/>
      <c r="R303" s="183"/>
    </row>
    <row r="304" spans="6:18" ht="15.75" x14ac:dyDescent="0.25">
      <c r="F304" s="4">
        <f t="shared" si="8"/>
        <v>0</v>
      </c>
      <c r="G304" s="171">
        <f t="shared" si="9"/>
        <v>0</v>
      </c>
      <c r="H304" s="176"/>
      <c r="I304" s="177"/>
      <c r="J304" s="176"/>
      <c r="K304" s="176"/>
      <c r="L304" s="177"/>
      <c r="M304" s="178"/>
      <c r="N304" s="172"/>
      <c r="O304" s="172"/>
      <c r="P304" s="182"/>
      <c r="Q304" s="182"/>
      <c r="R304" s="183"/>
    </row>
    <row r="305" spans="6:18" ht="15.75" x14ac:dyDescent="0.25">
      <c r="F305" s="4">
        <f t="shared" si="8"/>
        <v>0</v>
      </c>
      <c r="G305" s="171">
        <f t="shared" si="9"/>
        <v>0</v>
      </c>
      <c r="H305" s="176"/>
      <c r="I305" s="177"/>
      <c r="J305" s="176"/>
      <c r="K305" s="176"/>
      <c r="L305" s="177"/>
      <c r="M305" s="178"/>
      <c r="N305" s="172"/>
      <c r="O305" s="172"/>
      <c r="P305" s="182"/>
      <c r="Q305" s="182"/>
      <c r="R305" s="183"/>
    </row>
    <row r="306" spans="6:18" ht="15.75" x14ac:dyDescent="0.25">
      <c r="F306" s="4">
        <f t="shared" si="8"/>
        <v>0</v>
      </c>
      <c r="G306" s="171">
        <f t="shared" si="9"/>
        <v>0</v>
      </c>
      <c r="H306" s="176"/>
      <c r="I306" s="177"/>
      <c r="J306" s="176"/>
      <c r="K306" s="176"/>
      <c r="L306" s="177"/>
      <c r="M306" s="178"/>
      <c r="N306" s="172"/>
      <c r="O306" s="172"/>
      <c r="P306" s="182"/>
      <c r="Q306" s="182"/>
      <c r="R306" s="183"/>
    </row>
    <row r="307" spans="6:18" ht="15.75" x14ac:dyDescent="0.25">
      <c r="F307" s="4">
        <f t="shared" si="8"/>
        <v>0</v>
      </c>
      <c r="G307" s="171">
        <f t="shared" si="9"/>
        <v>0</v>
      </c>
      <c r="H307" s="176"/>
      <c r="I307" s="177"/>
      <c r="J307" s="176"/>
      <c r="K307" s="176"/>
      <c r="L307" s="177"/>
      <c r="M307" s="178"/>
      <c r="N307" s="172"/>
      <c r="O307" s="172"/>
      <c r="P307" s="182"/>
      <c r="Q307" s="182"/>
      <c r="R307" s="183"/>
    </row>
    <row r="308" spans="6:18" ht="15.75" x14ac:dyDescent="0.25">
      <c r="F308" s="4">
        <f t="shared" si="8"/>
        <v>0</v>
      </c>
      <c r="G308" s="171">
        <f t="shared" si="9"/>
        <v>0</v>
      </c>
      <c r="H308" s="176"/>
      <c r="I308" s="177"/>
      <c r="J308" s="176"/>
      <c r="K308" s="176"/>
      <c r="L308" s="177"/>
      <c r="M308" s="178"/>
      <c r="N308" s="172"/>
      <c r="O308" s="172"/>
      <c r="P308" s="182"/>
      <c r="Q308" s="182"/>
      <c r="R308" s="183"/>
    </row>
    <row r="309" spans="6:18" ht="15.75" x14ac:dyDescent="0.25">
      <c r="F309" s="4">
        <f t="shared" si="8"/>
        <v>0</v>
      </c>
      <c r="G309" s="171">
        <f t="shared" si="9"/>
        <v>0</v>
      </c>
      <c r="H309" s="176"/>
      <c r="I309" s="177"/>
      <c r="J309" s="176"/>
      <c r="K309" s="176"/>
      <c r="L309" s="177"/>
      <c r="M309" s="178"/>
      <c r="N309" s="172"/>
      <c r="O309" s="172"/>
      <c r="P309" s="182"/>
      <c r="Q309" s="182"/>
      <c r="R309" s="183"/>
    </row>
    <row r="310" spans="6:18" ht="15.75" x14ac:dyDescent="0.25">
      <c r="F310" s="4">
        <f t="shared" si="8"/>
        <v>0</v>
      </c>
      <c r="G310" s="171">
        <f t="shared" si="9"/>
        <v>0</v>
      </c>
      <c r="H310" s="176"/>
      <c r="I310" s="177"/>
      <c r="J310" s="176"/>
      <c r="K310" s="176"/>
      <c r="L310" s="177"/>
      <c r="M310" s="178"/>
      <c r="N310" s="172"/>
      <c r="O310" s="172"/>
      <c r="P310" s="182"/>
      <c r="Q310" s="182"/>
      <c r="R310" s="183"/>
    </row>
    <row r="311" spans="6:18" ht="15.75" x14ac:dyDescent="0.25">
      <c r="F311" s="4">
        <f t="shared" si="8"/>
        <v>0</v>
      </c>
      <c r="G311" s="171">
        <f t="shared" si="9"/>
        <v>0</v>
      </c>
      <c r="H311" s="176"/>
      <c r="I311" s="177"/>
      <c r="J311" s="176"/>
      <c r="K311" s="176"/>
      <c r="L311" s="177"/>
      <c r="M311" s="178"/>
      <c r="N311" s="172"/>
      <c r="O311" s="172"/>
      <c r="P311" s="182"/>
      <c r="Q311" s="182"/>
      <c r="R311" s="183"/>
    </row>
    <row r="312" spans="6:18" ht="15.75" x14ac:dyDescent="0.25">
      <c r="F312" s="4">
        <f t="shared" si="8"/>
        <v>0</v>
      </c>
      <c r="G312" s="171">
        <f t="shared" si="9"/>
        <v>0</v>
      </c>
      <c r="H312" s="176"/>
      <c r="I312" s="177"/>
      <c r="J312" s="176"/>
      <c r="K312" s="176"/>
      <c r="L312" s="177"/>
      <c r="M312" s="178"/>
      <c r="N312" s="172"/>
      <c r="O312" s="172"/>
      <c r="P312" s="182"/>
      <c r="Q312" s="182"/>
      <c r="R312" s="183"/>
    </row>
    <row r="313" spans="6:18" ht="15.75" x14ac:dyDescent="0.25">
      <c r="F313" s="4">
        <f t="shared" si="8"/>
        <v>0</v>
      </c>
      <c r="G313" s="171">
        <f t="shared" si="9"/>
        <v>0</v>
      </c>
      <c r="H313" s="176"/>
      <c r="I313" s="177"/>
      <c r="J313" s="176"/>
      <c r="K313" s="176"/>
      <c r="L313" s="177"/>
      <c r="M313" s="178"/>
      <c r="N313" s="172"/>
      <c r="O313" s="172"/>
      <c r="P313" s="182"/>
      <c r="Q313" s="182"/>
      <c r="R313" s="183"/>
    </row>
    <row r="314" spans="6:18" ht="15.75" x14ac:dyDescent="0.25">
      <c r="F314" s="4">
        <f t="shared" si="8"/>
        <v>0</v>
      </c>
      <c r="G314" s="171">
        <f t="shared" si="9"/>
        <v>0</v>
      </c>
      <c r="H314" s="176"/>
      <c r="I314" s="177"/>
      <c r="J314" s="176"/>
      <c r="K314" s="176"/>
      <c r="L314" s="177"/>
      <c r="M314" s="178"/>
      <c r="N314" s="172"/>
      <c r="O314" s="172"/>
      <c r="P314" s="182"/>
      <c r="Q314" s="182"/>
      <c r="R314" s="183"/>
    </row>
    <row r="315" spans="6:18" ht="15.75" x14ac:dyDescent="0.25">
      <c r="F315" s="4">
        <f t="shared" si="8"/>
        <v>0</v>
      </c>
      <c r="G315" s="171">
        <f t="shared" si="9"/>
        <v>0</v>
      </c>
      <c r="H315" s="176"/>
      <c r="I315" s="177"/>
      <c r="J315" s="176"/>
      <c r="K315" s="176"/>
      <c r="L315" s="177"/>
      <c r="M315" s="178"/>
      <c r="N315" s="172"/>
      <c r="O315" s="172"/>
      <c r="P315" s="182"/>
      <c r="Q315" s="182"/>
      <c r="R315" s="183"/>
    </row>
    <row r="316" spans="6:18" ht="15.75" x14ac:dyDescent="0.25">
      <c r="F316" s="4">
        <f t="shared" si="8"/>
        <v>0</v>
      </c>
      <c r="G316" s="171">
        <f t="shared" si="9"/>
        <v>0</v>
      </c>
      <c r="H316" s="176"/>
      <c r="I316" s="177"/>
      <c r="J316" s="176"/>
      <c r="K316" s="176"/>
      <c r="L316" s="177"/>
      <c r="M316" s="178"/>
      <c r="N316" s="172"/>
      <c r="O316" s="172"/>
      <c r="P316" s="182"/>
      <c r="Q316" s="182"/>
      <c r="R316" s="183"/>
    </row>
    <row r="317" spans="6:18" ht="15.75" x14ac:dyDescent="0.25">
      <c r="F317" s="4">
        <f t="shared" si="8"/>
        <v>0</v>
      </c>
      <c r="G317" s="171">
        <f t="shared" si="9"/>
        <v>0</v>
      </c>
      <c r="H317" s="176"/>
      <c r="I317" s="177"/>
      <c r="J317" s="176"/>
      <c r="K317" s="176"/>
      <c r="L317" s="177"/>
      <c r="M317" s="178"/>
      <c r="N317" s="172"/>
      <c r="O317" s="172"/>
      <c r="P317" s="182"/>
      <c r="Q317" s="182"/>
      <c r="R317" s="183"/>
    </row>
    <row r="318" spans="6:18" ht="15.75" x14ac:dyDescent="0.25">
      <c r="F318" s="4">
        <f t="shared" si="8"/>
        <v>0</v>
      </c>
      <c r="G318" s="171">
        <f t="shared" si="9"/>
        <v>0</v>
      </c>
      <c r="H318" s="176"/>
      <c r="I318" s="177"/>
      <c r="J318" s="176"/>
      <c r="K318" s="176"/>
      <c r="L318" s="177"/>
      <c r="M318" s="178"/>
      <c r="N318" s="172"/>
      <c r="O318" s="172"/>
      <c r="P318" s="182"/>
      <c r="Q318" s="182"/>
      <c r="R318" s="183"/>
    </row>
    <row r="319" spans="6:18" ht="15.75" x14ac:dyDescent="0.25">
      <c r="F319" s="4">
        <f t="shared" si="8"/>
        <v>0</v>
      </c>
      <c r="G319" s="171">
        <f t="shared" si="9"/>
        <v>0</v>
      </c>
      <c r="H319" s="176"/>
      <c r="I319" s="177"/>
      <c r="J319" s="176"/>
      <c r="K319" s="176"/>
      <c r="L319" s="177"/>
      <c r="M319" s="178"/>
      <c r="N319" s="172"/>
      <c r="O319" s="172"/>
      <c r="P319" s="182"/>
      <c r="Q319" s="182"/>
      <c r="R319" s="183"/>
    </row>
    <row r="320" spans="6:18" ht="15.75" x14ac:dyDescent="0.25">
      <c r="F320" s="4">
        <f t="shared" si="8"/>
        <v>0</v>
      </c>
      <c r="G320" s="171">
        <f t="shared" si="9"/>
        <v>0</v>
      </c>
      <c r="H320" s="176"/>
      <c r="I320" s="177"/>
      <c r="J320" s="176"/>
      <c r="K320" s="176"/>
      <c r="L320" s="177"/>
      <c r="M320" s="178"/>
      <c r="N320" s="172"/>
      <c r="O320" s="172"/>
      <c r="P320" s="182"/>
      <c r="Q320" s="182"/>
      <c r="R320" s="183"/>
    </row>
    <row r="321" spans="6:18" ht="15.75" x14ac:dyDescent="0.25">
      <c r="F321" s="4">
        <f t="shared" si="8"/>
        <v>0</v>
      </c>
      <c r="G321" s="171">
        <f t="shared" si="9"/>
        <v>0</v>
      </c>
      <c r="H321" s="176"/>
      <c r="I321" s="177"/>
      <c r="J321" s="176"/>
      <c r="K321" s="176"/>
      <c r="L321" s="177"/>
      <c r="M321" s="178"/>
      <c r="N321" s="172"/>
      <c r="O321" s="172"/>
      <c r="P321" s="182"/>
      <c r="Q321" s="182"/>
      <c r="R321" s="183"/>
    </row>
    <row r="322" spans="6:18" ht="15.75" x14ac:dyDescent="0.25">
      <c r="F322" s="4">
        <f t="shared" si="8"/>
        <v>0</v>
      </c>
      <c r="G322" s="171">
        <f t="shared" si="9"/>
        <v>0</v>
      </c>
      <c r="H322" s="176"/>
      <c r="I322" s="177"/>
      <c r="J322" s="176"/>
      <c r="K322" s="176"/>
      <c r="L322" s="177"/>
      <c r="M322" s="178"/>
      <c r="N322" s="172"/>
      <c r="O322" s="172"/>
      <c r="P322" s="182"/>
      <c r="Q322" s="182"/>
      <c r="R322" s="183"/>
    </row>
    <row r="323" spans="6:18" ht="15.75" x14ac:dyDescent="0.25">
      <c r="F323" s="4">
        <f t="shared" si="8"/>
        <v>0</v>
      </c>
      <c r="G323" s="171">
        <f t="shared" si="9"/>
        <v>0</v>
      </c>
      <c r="H323" s="176"/>
      <c r="I323" s="177"/>
      <c r="J323" s="176"/>
      <c r="K323" s="176"/>
      <c r="L323" s="177"/>
      <c r="M323" s="178"/>
      <c r="N323" s="172"/>
      <c r="O323" s="172"/>
      <c r="P323" s="182"/>
      <c r="Q323" s="182"/>
      <c r="R323" s="183"/>
    </row>
    <row r="324" spans="6:18" ht="15.75" x14ac:dyDescent="0.25">
      <c r="F324" s="4">
        <f t="shared" si="8"/>
        <v>0</v>
      </c>
      <c r="G324" s="171">
        <f t="shared" si="9"/>
        <v>0</v>
      </c>
      <c r="H324" s="176"/>
      <c r="I324" s="177"/>
      <c r="J324" s="176"/>
      <c r="K324" s="176"/>
      <c r="L324" s="177"/>
      <c r="M324" s="178"/>
      <c r="N324" s="172"/>
      <c r="O324" s="172"/>
      <c r="P324" s="182"/>
      <c r="Q324" s="182"/>
      <c r="R324" s="183"/>
    </row>
    <row r="325" spans="6:18" ht="15.75" x14ac:dyDescent="0.25">
      <c r="F325" s="4">
        <f t="shared" si="8"/>
        <v>0</v>
      </c>
      <c r="G325" s="171">
        <f t="shared" si="9"/>
        <v>0</v>
      </c>
      <c r="H325" s="176"/>
      <c r="I325" s="177"/>
      <c r="J325" s="176"/>
      <c r="K325" s="176"/>
      <c r="L325" s="177"/>
      <c r="M325" s="178"/>
      <c r="N325" s="172"/>
      <c r="O325" s="172"/>
      <c r="P325" s="182"/>
      <c r="Q325" s="182"/>
      <c r="R325" s="183"/>
    </row>
    <row r="326" spans="6:18" ht="15.75" x14ac:dyDescent="0.25">
      <c r="F326" s="4">
        <f t="shared" si="8"/>
        <v>0</v>
      </c>
      <c r="G326" s="171">
        <f t="shared" si="9"/>
        <v>0</v>
      </c>
      <c r="H326" s="176"/>
      <c r="I326" s="177"/>
      <c r="J326" s="176"/>
      <c r="K326" s="176"/>
      <c r="L326" s="177"/>
      <c r="M326" s="178"/>
      <c r="N326" s="172"/>
      <c r="O326" s="172"/>
      <c r="P326" s="182"/>
      <c r="Q326" s="182"/>
      <c r="R326" s="183"/>
    </row>
    <row r="327" spans="6:18" ht="15.75" x14ac:dyDescent="0.25">
      <c r="F327" s="4">
        <f t="shared" si="8"/>
        <v>0</v>
      </c>
      <c r="G327" s="171">
        <f t="shared" si="9"/>
        <v>0</v>
      </c>
      <c r="H327" s="176"/>
      <c r="I327" s="177"/>
      <c r="J327" s="176"/>
      <c r="K327" s="176"/>
      <c r="L327" s="177"/>
      <c r="M327" s="178"/>
      <c r="N327" s="172"/>
      <c r="O327" s="172"/>
      <c r="P327" s="182"/>
      <c r="Q327" s="182"/>
      <c r="R327" s="183"/>
    </row>
    <row r="328" spans="6:18" ht="15.75" x14ac:dyDescent="0.25">
      <c r="F328" s="4">
        <f t="shared" ref="F328:F391" si="10">IF(G328&gt;=1,(IF(LEN(R328)=0,(IF(N328&gt;=18,1,0)),0)),0)</f>
        <v>0</v>
      </c>
      <c r="G328" s="171">
        <f t="shared" si="9"/>
        <v>0</v>
      </c>
      <c r="H328" s="176"/>
      <c r="I328" s="177"/>
      <c r="J328" s="176"/>
      <c r="K328" s="176"/>
      <c r="L328" s="177"/>
      <c r="M328" s="178"/>
      <c r="N328" s="172"/>
      <c r="O328" s="172"/>
      <c r="P328" s="182"/>
      <c r="Q328" s="182"/>
      <c r="R328" s="183"/>
    </row>
    <row r="329" spans="6:18" ht="15.75" x14ac:dyDescent="0.25">
      <c r="F329" s="4">
        <f t="shared" si="10"/>
        <v>0</v>
      </c>
      <c r="G329" s="171">
        <f t="shared" ref="G329:G392" si="11">IFERROR(IF(LEN(J329)&gt;=2,(IF(LEN(L329)&gt;=1,1,0)),0),0)</f>
        <v>0</v>
      </c>
      <c r="H329" s="176"/>
      <c r="I329" s="177"/>
      <c r="J329" s="176"/>
      <c r="K329" s="176"/>
      <c r="L329" s="177"/>
      <c r="M329" s="178"/>
      <c r="N329" s="172"/>
      <c r="O329" s="172"/>
      <c r="P329" s="182"/>
      <c r="Q329" s="182"/>
      <c r="R329" s="183"/>
    </row>
    <row r="330" spans="6:18" ht="15.75" x14ac:dyDescent="0.25">
      <c r="F330" s="4">
        <f t="shared" si="10"/>
        <v>0</v>
      </c>
      <c r="G330" s="171">
        <f t="shared" si="11"/>
        <v>0</v>
      </c>
      <c r="H330" s="176"/>
      <c r="I330" s="177"/>
      <c r="J330" s="176"/>
      <c r="K330" s="176"/>
      <c r="L330" s="177"/>
      <c r="M330" s="178"/>
      <c r="N330" s="172"/>
      <c r="O330" s="172"/>
      <c r="P330" s="182"/>
      <c r="Q330" s="182"/>
      <c r="R330" s="183"/>
    </row>
    <row r="331" spans="6:18" ht="15.75" x14ac:dyDescent="0.25">
      <c r="F331" s="4">
        <f t="shared" si="10"/>
        <v>0</v>
      </c>
      <c r="G331" s="171">
        <f t="shared" si="11"/>
        <v>0</v>
      </c>
      <c r="H331" s="176"/>
      <c r="I331" s="177"/>
      <c r="J331" s="176"/>
      <c r="K331" s="176"/>
      <c r="L331" s="177"/>
      <c r="M331" s="178"/>
      <c r="N331" s="172"/>
      <c r="O331" s="172"/>
      <c r="P331" s="182"/>
      <c r="Q331" s="182"/>
      <c r="R331" s="183"/>
    </row>
    <row r="332" spans="6:18" ht="15.75" x14ac:dyDescent="0.25">
      <c r="F332" s="4">
        <f t="shared" si="10"/>
        <v>0</v>
      </c>
      <c r="G332" s="171">
        <f t="shared" si="11"/>
        <v>0</v>
      </c>
      <c r="H332" s="176"/>
      <c r="I332" s="177"/>
      <c r="J332" s="176"/>
      <c r="K332" s="176"/>
      <c r="L332" s="177"/>
      <c r="M332" s="178"/>
      <c r="N332" s="172"/>
      <c r="O332" s="172"/>
      <c r="P332" s="182"/>
      <c r="Q332" s="182"/>
      <c r="R332" s="183"/>
    </row>
    <row r="333" spans="6:18" ht="15.75" x14ac:dyDescent="0.25">
      <c r="F333" s="4">
        <f t="shared" si="10"/>
        <v>0</v>
      </c>
      <c r="G333" s="171">
        <f t="shared" si="11"/>
        <v>0</v>
      </c>
      <c r="H333" s="176"/>
      <c r="I333" s="177"/>
      <c r="J333" s="176"/>
      <c r="K333" s="176"/>
      <c r="L333" s="177"/>
      <c r="M333" s="178"/>
      <c r="N333" s="172"/>
      <c r="O333" s="172"/>
      <c r="P333" s="182"/>
      <c r="Q333" s="182"/>
      <c r="R333" s="183"/>
    </row>
    <row r="334" spans="6:18" ht="15.75" x14ac:dyDescent="0.25">
      <c r="F334" s="4">
        <f t="shared" si="10"/>
        <v>0</v>
      </c>
      <c r="G334" s="171">
        <f t="shared" si="11"/>
        <v>0</v>
      </c>
      <c r="H334" s="176"/>
      <c r="I334" s="177"/>
      <c r="J334" s="176"/>
      <c r="K334" s="176"/>
      <c r="L334" s="177"/>
      <c r="M334" s="178"/>
      <c r="N334" s="172"/>
      <c r="O334" s="172"/>
      <c r="P334" s="182"/>
      <c r="Q334" s="182"/>
      <c r="R334" s="183"/>
    </row>
    <row r="335" spans="6:18" ht="15.75" x14ac:dyDescent="0.25">
      <c r="F335" s="4">
        <f t="shared" si="10"/>
        <v>0</v>
      </c>
      <c r="G335" s="171">
        <f t="shared" si="11"/>
        <v>0</v>
      </c>
      <c r="H335" s="176"/>
      <c r="I335" s="177"/>
      <c r="J335" s="176"/>
      <c r="K335" s="176"/>
      <c r="L335" s="177"/>
      <c r="M335" s="178"/>
      <c r="N335" s="172"/>
      <c r="O335" s="172"/>
      <c r="P335" s="182"/>
      <c r="Q335" s="182"/>
      <c r="R335" s="183"/>
    </row>
    <row r="336" spans="6:18" ht="15.75" x14ac:dyDescent="0.25">
      <c r="F336" s="4">
        <f t="shared" si="10"/>
        <v>0</v>
      </c>
      <c r="G336" s="171">
        <f t="shared" si="11"/>
        <v>0</v>
      </c>
      <c r="H336" s="176"/>
      <c r="I336" s="177"/>
      <c r="J336" s="176"/>
      <c r="K336" s="176"/>
      <c r="L336" s="177"/>
      <c r="M336" s="178"/>
      <c r="N336" s="172"/>
      <c r="O336" s="172"/>
      <c r="P336" s="182"/>
      <c r="Q336" s="182"/>
      <c r="R336" s="183"/>
    </row>
    <row r="337" spans="6:18" ht="15.75" x14ac:dyDescent="0.25">
      <c r="F337" s="4">
        <f t="shared" si="10"/>
        <v>0</v>
      </c>
      <c r="G337" s="171">
        <f t="shared" si="11"/>
        <v>0</v>
      </c>
      <c r="H337" s="176"/>
      <c r="I337" s="177"/>
      <c r="J337" s="176"/>
      <c r="K337" s="176"/>
      <c r="L337" s="177"/>
      <c r="M337" s="178"/>
      <c r="N337" s="172"/>
      <c r="O337" s="172"/>
      <c r="P337" s="182"/>
      <c r="Q337" s="182"/>
      <c r="R337" s="183"/>
    </row>
    <row r="338" spans="6:18" ht="15.75" x14ac:dyDescent="0.25">
      <c r="F338" s="4">
        <f t="shared" si="10"/>
        <v>0</v>
      </c>
      <c r="G338" s="171">
        <f t="shared" si="11"/>
        <v>0</v>
      </c>
      <c r="H338" s="176"/>
      <c r="I338" s="177"/>
      <c r="J338" s="176"/>
      <c r="K338" s="176"/>
      <c r="L338" s="177"/>
      <c r="M338" s="178"/>
      <c r="N338" s="172"/>
      <c r="O338" s="172"/>
      <c r="P338" s="182"/>
      <c r="Q338" s="182"/>
      <c r="R338" s="183"/>
    </row>
    <row r="339" spans="6:18" ht="15.75" x14ac:dyDescent="0.25">
      <c r="F339" s="4">
        <f t="shared" si="10"/>
        <v>0</v>
      </c>
      <c r="G339" s="171">
        <f t="shared" si="11"/>
        <v>0</v>
      </c>
      <c r="H339" s="176"/>
      <c r="I339" s="177"/>
      <c r="J339" s="176"/>
      <c r="K339" s="176"/>
      <c r="L339" s="177"/>
      <c r="M339" s="178"/>
      <c r="N339" s="172"/>
      <c r="O339" s="172"/>
      <c r="P339" s="182"/>
      <c r="Q339" s="182"/>
      <c r="R339" s="183"/>
    </row>
    <row r="340" spans="6:18" ht="15.75" x14ac:dyDescent="0.25">
      <c r="F340" s="4">
        <f t="shared" si="10"/>
        <v>0</v>
      </c>
      <c r="G340" s="171">
        <f t="shared" si="11"/>
        <v>0</v>
      </c>
      <c r="H340" s="176"/>
      <c r="I340" s="177"/>
      <c r="J340" s="176"/>
      <c r="K340" s="176"/>
      <c r="L340" s="177"/>
      <c r="M340" s="178"/>
      <c r="N340" s="172"/>
      <c r="O340" s="172"/>
      <c r="P340" s="182"/>
      <c r="Q340" s="182"/>
      <c r="R340" s="183"/>
    </row>
    <row r="341" spans="6:18" ht="15.75" x14ac:dyDescent="0.25">
      <c r="F341" s="4">
        <f t="shared" si="10"/>
        <v>0</v>
      </c>
      <c r="G341" s="171">
        <f t="shared" si="11"/>
        <v>0</v>
      </c>
      <c r="H341" s="176"/>
      <c r="I341" s="177"/>
      <c r="J341" s="176"/>
      <c r="K341" s="176"/>
      <c r="L341" s="177"/>
      <c r="M341" s="178"/>
      <c r="N341" s="172"/>
      <c r="O341" s="172"/>
      <c r="P341" s="182"/>
      <c r="Q341" s="182"/>
      <c r="R341" s="183"/>
    </row>
    <row r="342" spans="6:18" ht="15.75" x14ac:dyDescent="0.25">
      <c r="F342" s="4">
        <f t="shared" si="10"/>
        <v>0</v>
      </c>
      <c r="G342" s="171">
        <f t="shared" si="11"/>
        <v>0</v>
      </c>
      <c r="H342" s="176"/>
      <c r="I342" s="177"/>
      <c r="J342" s="176"/>
      <c r="K342" s="176"/>
      <c r="L342" s="177"/>
      <c r="M342" s="178"/>
      <c r="N342" s="172"/>
      <c r="O342" s="172"/>
      <c r="P342" s="182"/>
      <c r="Q342" s="182"/>
      <c r="R342" s="183"/>
    </row>
    <row r="343" spans="6:18" ht="15.75" x14ac:dyDescent="0.25">
      <c r="F343" s="4">
        <f t="shared" si="10"/>
        <v>0</v>
      </c>
      <c r="G343" s="171">
        <f t="shared" si="11"/>
        <v>0</v>
      </c>
      <c r="H343" s="176"/>
      <c r="I343" s="177"/>
      <c r="J343" s="176"/>
      <c r="K343" s="176"/>
      <c r="L343" s="177"/>
      <c r="M343" s="178"/>
      <c r="N343" s="172"/>
      <c r="O343" s="172"/>
      <c r="P343" s="182"/>
      <c r="Q343" s="182"/>
      <c r="R343" s="183"/>
    </row>
    <row r="344" spans="6:18" ht="15.75" x14ac:dyDescent="0.25">
      <c r="F344" s="4">
        <f t="shared" si="10"/>
        <v>0</v>
      </c>
      <c r="G344" s="171">
        <f t="shared" si="11"/>
        <v>0</v>
      </c>
      <c r="H344" s="176"/>
      <c r="I344" s="177"/>
      <c r="J344" s="176"/>
      <c r="K344" s="176"/>
      <c r="L344" s="177"/>
      <c r="M344" s="178"/>
      <c r="N344" s="172"/>
      <c r="O344" s="172"/>
      <c r="P344" s="182"/>
      <c r="Q344" s="182"/>
      <c r="R344" s="183"/>
    </row>
    <row r="345" spans="6:18" ht="15.75" x14ac:dyDescent="0.25">
      <c r="F345" s="4">
        <f t="shared" si="10"/>
        <v>0</v>
      </c>
      <c r="G345" s="171">
        <f t="shared" si="11"/>
        <v>0</v>
      </c>
      <c r="H345" s="176"/>
      <c r="I345" s="177"/>
      <c r="J345" s="176"/>
      <c r="K345" s="176"/>
      <c r="L345" s="177"/>
      <c r="M345" s="178"/>
      <c r="N345" s="172"/>
      <c r="O345" s="172"/>
      <c r="P345" s="182"/>
      <c r="Q345" s="182"/>
      <c r="R345" s="183"/>
    </row>
    <row r="346" spans="6:18" ht="15.75" x14ac:dyDescent="0.25">
      <c r="F346" s="4">
        <f t="shared" si="10"/>
        <v>0</v>
      </c>
      <c r="G346" s="171">
        <f t="shared" si="11"/>
        <v>0</v>
      </c>
      <c r="H346" s="176"/>
      <c r="I346" s="177"/>
      <c r="J346" s="176"/>
      <c r="K346" s="176"/>
      <c r="L346" s="177"/>
      <c r="M346" s="178"/>
      <c r="N346" s="172"/>
      <c r="O346" s="172"/>
      <c r="P346" s="182"/>
      <c r="Q346" s="182"/>
      <c r="R346" s="183"/>
    </row>
    <row r="347" spans="6:18" ht="15.75" x14ac:dyDescent="0.25">
      <c r="F347" s="4">
        <f t="shared" si="10"/>
        <v>0</v>
      </c>
      <c r="G347" s="171">
        <f t="shared" si="11"/>
        <v>0</v>
      </c>
      <c r="H347" s="176"/>
      <c r="I347" s="177"/>
      <c r="J347" s="176"/>
      <c r="K347" s="176"/>
      <c r="L347" s="177"/>
      <c r="M347" s="178"/>
      <c r="N347" s="172"/>
      <c r="O347" s="172"/>
      <c r="P347" s="182"/>
      <c r="Q347" s="182"/>
      <c r="R347" s="183"/>
    </row>
    <row r="348" spans="6:18" ht="15.75" x14ac:dyDescent="0.25">
      <c r="F348" s="4">
        <f t="shared" si="10"/>
        <v>0</v>
      </c>
      <c r="G348" s="171">
        <f t="shared" si="11"/>
        <v>0</v>
      </c>
      <c r="H348" s="176"/>
      <c r="I348" s="177"/>
      <c r="J348" s="176"/>
      <c r="K348" s="176"/>
      <c r="L348" s="177"/>
      <c r="M348" s="178"/>
      <c r="N348" s="172"/>
      <c r="O348" s="172"/>
      <c r="P348" s="182"/>
      <c r="Q348" s="182"/>
      <c r="R348" s="183"/>
    </row>
    <row r="349" spans="6:18" ht="15.75" x14ac:dyDescent="0.25">
      <c r="F349" s="4">
        <f t="shared" si="10"/>
        <v>0</v>
      </c>
      <c r="G349" s="171">
        <f t="shared" si="11"/>
        <v>0</v>
      </c>
      <c r="H349" s="176"/>
      <c r="I349" s="177"/>
      <c r="J349" s="176"/>
      <c r="K349" s="176"/>
      <c r="L349" s="177"/>
      <c r="M349" s="178"/>
      <c r="N349" s="172"/>
      <c r="O349" s="172"/>
      <c r="P349" s="182"/>
      <c r="Q349" s="182"/>
      <c r="R349" s="183"/>
    </row>
    <row r="350" spans="6:18" ht="15.75" x14ac:dyDescent="0.25">
      <c r="F350" s="4">
        <f t="shared" si="10"/>
        <v>0</v>
      </c>
      <c r="G350" s="171">
        <f t="shared" si="11"/>
        <v>0</v>
      </c>
      <c r="H350" s="176"/>
      <c r="I350" s="177"/>
      <c r="J350" s="176"/>
      <c r="K350" s="176"/>
      <c r="L350" s="177"/>
      <c r="M350" s="178"/>
      <c r="N350" s="172"/>
      <c r="O350" s="172"/>
      <c r="P350" s="182"/>
      <c r="Q350" s="182"/>
      <c r="R350" s="183"/>
    </row>
    <row r="351" spans="6:18" ht="15.75" x14ac:dyDescent="0.25">
      <c r="F351" s="4">
        <f t="shared" si="10"/>
        <v>0</v>
      </c>
      <c r="G351" s="171">
        <f t="shared" si="11"/>
        <v>0</v>
      </c>
      <c r="H351" s="176"/>
      <c r="I351" s="177"/>
      <c r="J351" s="176"/>
      <c r="K351" s="176"/>
      <c r="L351" s="177"/>
      <c r="M351" s="178"/>
      <c r="N351" s="172"/>
      <c r="O351" s="172"/>
      <c r="P351" s="182"/>
      <c r="Q351" s="182"/>
      <c r="R351" s="183"/>
    </row>
    <row r="352" spans="6:18" ht="15.75" x14ac:dyDescent="0.25">
      <c r="F352" s="4">
        <f t="shared" si="10"/>
        <v>0</v>
      </c>
      <c r="G352" s="171">
        <f t="shared" si="11"/>
        <v>0</v>
      </c>
      <c r="H352" s="176"/>
      <c r="I352" s="177"/>
      <c r="J352" s="176"/>
      <c r="K352" s="176"/>
      <c r="L352" s="177"/>
      <c r="M352" s="178"/>
      <c r="N352" s="172"/>
      <c r="O352" s="172"/>
      <c r="P352" s="182"/>
      <c r="Q352" s="182"/>
      <c r="R352" s="183"/>
    </row>
    <row r="353" spans="6:18" ht="15.75" x14ac:dyDescent="0.25">
      <c r="F353" s="4">
        <f t="shared" si="10"/>
        <v>0</v>
      </c>
      <c r="G353" s="171">
        <f t="shared" si="11"/>
        <v>0</v>
      </c>
      <c r="H353" s="176"/>
      <c r="I353" s="177"/>
      <c r="J353" s="176"/>
      <c r="K353" s="176"/>
      <c r="L353" s="177"/>
      <c r="M353" s="178"/>
      <c r="N353" s="172"/>
      <c r="O353" s="172"/>
      <c r="P353" s="182"/>
      <c r="Q353" s="182"/>
      <c r="R353" s="183"/>
    </row>
    <row r="354" spans="6:18" ht="15.75" x14ac:dyDescent="0.25">
      <c r="F354" s="4">
        <f t="shared" si="10"/>
        <v>0</v>
      </c>
      <c r="G354" s="171">
        <f t="shared" si="11"/>
        <v>0</v>
      </c>
      <c r="H354" s="176"/>
      <c r="I354" s="177"/>
      <c r="J354" s="176"/>
      <c r="K354" s="176"/>
      <c r="L354" s="177"/>
      <c r="M354" s="178"/>
      <c r="N354" s="172"/>
      <c r="O354" s="172"/>
      <c r="P354" s="182"/>
      <c r="Q354" s="182"/>
      <c r="R354" s="183"/>
    </row>
    <row r="355" spans="6:18" ht="15.75" x14ac:dyDescent="0.25">
      <c r="F355" s="4">
        <f t="shared" si="10"/>
        <v>0</v>
      </c>
      <c r="G355" s="171">
        <f t="shared" si="11"/>
        <v>0</v>
      </c>
      <c r="H355" s="176"/>
      <c r="I355" s="177"/>
      <c r="J355" s="176"/>
      <c r="K355" s="176"/>
      <c r="L355" s="177"/>
      <c r="M355" s="178"/>
      <c r="N355" s="172"/>
      <c r="O355" s="172"/>
      <c r="P355" s="182"/>
      <c r="Q355" s="182"/>
      <c r="R355" s="183"/>
    </row>
    <row r="356" spans="6:18" ht="15.75" x14ac:dyDescent="0.25">
      <c r="F356" s="4">
        <f t="shared" si="10"/>
        <v>0</v>
      </c>
      <c r="G356" s="171">
        <f t="shared" si="11"/>
        <v>0</v>
      </c>
      <c r="H356" s="176"/>
      <c r="I356" s="177"/>
      <c r="J356" s="176"/>
      <c r="K356" s="176"/>
      <c r="L356" s="177"/>
      <c r="M356" s="178"/>
      <c r="N356" s="172"/>
      <c r="O356" s="172"/>
      <c r="P356" s="182"/>
      <c r="Q356" s="182"/>
      <c r="R356" s="183"/>
    </row>
    <row r="357" spans="6:18" ht="15.75" x14ac:dyDescent="0.25">
      <c r="F357" s="4">
        <f t="shared" si="10"/>
        <v>0</v>
      </c>
      <c r="G357" s="171">
        <f t="shared" si="11"/>
        <v>0</v>
      </c>
      <c r="H357" s="176"/>
      <c r="I357" s="177"/>
      <c r="J357" s="176"/>
      <c r="K357" s="176"/>
      <c r="L357" s="177"/>
      <c r="M357" s="178"/>
      <c r="N357" s="172"/>
      <c r="O357" s="172"/>
      <c r="P357" s="182"/>
      <c r="Q357" s="182"/>
      <c r="R357" s="183"/>
    </row>
    <row r="358" spans="6:18" ht="15.75" x14ac:dyDescent="0.25">
      <c r="F358" s="4">
        <f t="shared" si="10"/>
        <v>0</v>
      </c>
      <c r="G358" s="171">
        <f t="shared" si="11"/>
        <v>0</v>
      </c>
      <c r="H358" s="176"/>
      <c r="I358" s="177"/>
      <c r="J358" s="176"/>
      <c r="K358" s="176"/>
      <c r="L358" s="177"/>
      <c r="M358" s="178"/>
      <c r="N358" s="172"/>
      <c r="O358" s="172"/>
      <c r="P358" s="182"/>
      <c r="Q358" s="182"/>
      <c r="R358" s="183"/>
    </row>
    <row r="359" spans="6:18" ht="15.75" x14ac:dyDescent="0.25">
      <c r="F359" s="4">
        <f t="shared" si="10"/>
        <v>0</v>
      </c>
      <c r="G359" s="171">
        <f t="shared" si="11"/>
        <v>0</v>
      </c>
      <c r="H359" s="176"/>
      <c r="I359" s="177"/>
      <c r="J359" s="176"/>
      <c r="K359" s="176"/>
      <c r="L359" s="177"/>
      <c r="M359" s="178"/>
      <c r="N359" s="172"/>
      <c r="O359" s="172"/>
      <c r="P359" s="182"/>
      <c r="Q359" s="182"/>
      <c r="R359" s="183"/>
    </row>
    <row r="360" spans="6:18" ht="15.75" x14ac:dyDescent="0.25">
      <c r="F360" s="4">
        <f t="shared" si="10"/>
        <v>0</v>
      </c>
      <c r="G360" s="171">
        <f t="shared" si="11"/>
        <v>0</v>
      </c>
      <c r="H360" s="176"/>
      <c r="I360" s="177"/>
      <c r="J360" s="176"/>
      <c r="K360" s="176"/>
      <c r="L360" s="177"/>
      <c r="M360" s="178"/>
      <c r="N360" s="172"/>
      <c r="O360" s="172"/>
      <c r="P360" s="182"/>
      <c r="Q360" s="182"/>
      <c r="R360" s="183"/>
    </row>
    <row r="361" spans="6:18" ht="15.75" x14ac:dyDescent="0.25">
      <c r="F361" s="4">
        <f t="shared" si="10"/>
        <v>0</v>
      </c>
      <c r="G361" s="171">
        <f t="shared" si="11"/>
        <v>0</v>
      </c>
      <c r="H361" s="176"/>
      <c r="I361" s="177"/>
      <c r="J361" s="176"/>
      <c r="K361" s="176"/>
      <c r="L361" s="177"/>
      <c r="M361" s="178"/>
      <c r="N361" s="172"/>
      <c r="O361" s="172"/>
      <c r="P361" s="182"/>
      <c r="Q361" s="182"/>
      <c r="R361" s="183"/>
    </row>
    <row r="362" spans="6:18" ht="15.75" x14ac:dyDescent="0.25">
      <c r="F362" s="4">
        <f t="shared" si="10"/>
        <v>0</v>
      </c>
      <c r="G362" s="171">
        <f t="shared" si="11"/>
        <v>0</v>
      </c>
      <c r="H362" s="176"/>
      <c r="I362" s="177"/>
      <c r="J362" s="176"/>
      <c r="K362" s="176"/>
      <c r="L362" s="177"/>
      <c r="M362" s="178"/>
      <c r="N362" s="172"/>
      <c r="O362" s="172"/>
      <c r="P362" s="182"/>
      <c r="Q362" s="182"/>
      <c r="R362" s="183"/>
    </row>
    <row r="363" spans="6:18" ht="15.75" x14ac:dyDescent="0.25">
      <c r="F363" s="4">
        <f t="shared" si="10"/>
        <v>0</v>
      </c>
      <c r="G363" s="171">
        <f t="shared" si="11"/>
        <v>0</v>
      </c>
      <c r="H363" s="176"/>
      <c r="I363" s="177"/>
      <c r="J363" s="176"/>
      <c r="K363" s="176"/>
      <c r="L363" s="177"/>
      <c r="M363" s="178"/>
      <c r="N363" s="172"/>
      <c r="O363" s="172"/>
      <c r="P363" s="182"/>
      <c r="Q363" s="182"/>
      <c r="R363" s="183"/>
    </row>
    <row r="364" spans="6:18" ht="15.75" x14ac:dyDescent="0.25">
      <c r="F364" s="4">
        <f t="shared" si="10"/>
        <v>0</v>
      </c>
      <c r="G364" s="171">
        <f t="shared" si="11"/>
        <v>0</v>
      </c>
      <c r="H364" s="176"/>
      <c r="I364" s="177"/>
      <c r="J364" s="176"/>
      <c r="K364" s="176"/>
      <c r="L364" s="177"/>
      <c r="M364" s="178"/>
      <c r="N364" s="172"/>
      <c r="O364" s="172"/>
      <c r="P364" s="182"/>
      <c r="Q364" s="182"/>
      <c r="R364" s="183"/>
    </row>
    <row r="365" spans="6:18" ht="15.75" x14ac:dyDescent="0.25">
      <c r="F365" s="4">
        <f t="shared" si="10"/>
        <v>0</v>
      </c>
      <c r="G365" s="171">
        <f t="shared" si="11"/>
        <v>0</v>
      </c>
      <c r="H365" s="176"/>
      <c r="I365" s="177"/>
      <c r="J365" s="176"/>
      <c r="K365" s="176"/>
      <c r="L365" s="177"/>
      <c r="M365" s="178"/>
      <c r="N365" s="172"/>
      <c r="O365" s="172"/>
      <c r="P365" s="182"/>
      <c r="Q365" s="182"/>
      <c r="R365" s="183"/>
    </row>
    <row r="366" spans="6:18" ht="15.75" x14ac:dyDescent="0.25">
      <c r="F366" s="4">
        <f t="shared" si="10"/>
        <v>0</v>
      </c>
      <c r="G366" s="171">
        <f t="shared" si="11"/>
        <v>0</v>
      </c>
      <c r="H366" s="176"/>
      <c r="I366" s="177"/>
      <c r="J366" s="176"/>
      <c r="K366" s="176"/>
      <c r="L366" s="177"/>
      <c r="M366" s="178"/>
      <c r="N366" s="172"/>
      <c r="O366" s="172"/>
      <c r="P366" s="182"/>
      <c r="Q366" s="182"/>
      <c r="R366" s="183"/>
    </row>
    <row r="367" spans="6:18" ht="15.75" x14ac:dyDescent="0.25">
      <c r="F367" s="4">
        <f t="shared" si="10"/>
        <v>0</v>
      </c>
      <c r="G367" s="171">
        <f t="shared" si="11"/>
        <v>0</v>
      </c>
      <c r="H367" s="176"/>
      <c r="I367" s="177"/>
      <c r="J367" s="176"/>
      <c r="K367" s="176"/>
      <c r="L367" s="177"/>
      <c r="M367" s="178"/>
      <c r="N367" s="172"/>
      <c r="O367" s="172"/>
      <c r="P367" s="182"/>
      <c r="Q367" s="182"/>
      <c r="R367" s="183"/>
    </row>
    <row r="368" spans="6:18" ht="15.75" x14ac:dyDescent="0.25">
      <c r="F368" s="4">
        <f t="shared" si="10"/>
        <v>0</v>
      </c>
      <c r="G368" s="171">
        <f t="shared" si="11"/>
        <v>0</v>
      </c>
      <c r="H368" s="176"/>
      <c r="I368" s="177"/>
      <c r="J368" s="176"/>
      <c r="K368" s="176"/>
      <c r="L368" s="177"/>
      <c r="M368" s="178"/>
      <c r="N368" s="172"/>
      <c r="O368" s="172"/>
      <c r="P368" s="182"/>
      <c r="Q368" s="182"/>
      <c r="R368" s="183"/>
    </row>
    <row r="369" spans="6:18" ht="15.75" x14ac:dyDescent="0.25">
      <c r="F369" s="4">
        <f t="shared" si="10"/>
        <v>0</v>
      </c>
      <c r="G369" s="171">
        <f t="shared" si="11"/>
        <v>0</v>
      </c>
      <c r="H369" s="176"/>
      <c r="I369" s="177"/>
      <c r="J369" s="176"/>
      <c r="K369" s="176"/>
      <c r="L369" s="177"/>
      <c r="M369" s="178"/>
      <c r="N369" s="172"/>
      <c r="O369" s="172"/>
      <c r="P369" s="182"/>
      <c r="Q369" s="182"/>
      <c r="R369" s="183"/>
    </row>
    <row r="370" spans="6:18" ht="15.75" x14ac:dyDescent="0.25">
      <c r="F370" s="4">
        <f t="shared" si="10"/>
        <v>0</v>
      </c>
      <c r="G370" s="171">
        <f t="shared" si="11"/>
        <v>0</v>
      </c>
      <c r="H370" s="176"/>
      <c r="I370" s="177"/>
      <c r="J370" s="176"/>
      <c r="K370" s="176"/>
      <c r="L370" s="177"/>
      <c r="M370" s="178"/>
      <c r="N370" s="172"/>
      <c r="O370" s="172"/>
      <c r="P370" s="182"/>
      <c r="Q370" s="182"/>
      <c r="R370" s="183"/>
    </row>
    <row r="371" spans="6:18" ht="15.75" x14ac:dyDescent="0.25">
      <c r="F371" s="4">
        <f t="shared" si="10"/>
        <v>0</v>
      </c>
      <c r="G371" s="171">
        <f t="shared" si="11"/>
        <v>0</v>
      </c>
      <c r="H371" s="176"/>
      <c r="I371" s="177"/>
      <c r="J371" s="176"/>
      <c r="K371" s="176"/>
      <c r="L371" s="177"/>
      <c r="M371" s="178"/>
      <c r="N371" s="172"/>
      <c r="O371" s="172"/>
      <c r="P371" s="182"/>
      <c r="Q371" s="182"/>
      <c r="R371" s="183"/>
    </row>
    <row r="372" spans="6:18" ht="15.75" x14ac:dyDescent="0.25">
      <c r="F372" s="4">
        <f t="shared" si="10"/>
        <v>0</v>
      </c>
      <c r="G372" s="171">
        <f t="shared" si="11"/>
        <v>0</v>
      </c>
      <c r="H372" s="176"/>
      <c r="I372" s="177"/>
      <c r="J372" s="176"/>
      <c r="K372" s="176"/>
      <c r="L372" s="177"/>
      <c r="M372" s="178"/>
      <c r="N372" s="172"/>
      <c r="O372" s="172"/>
      <c r="P372" s="182"/>
      <c r="Q372" s="182"/>
      <c r="R372" s="183"/>
    </row>
    <row r="373" spans="6:18" ht="15.75" x14ac:dyDescent="0.25">
      <c r="F373" s="4">
        <f t="shared" si="10"/>
        <v>0</v>
      </c>
      <c r="G373" s="171">
        <f t="shared" si="11"/>
        <v>0</v>
      </c>
      <c r="H373" s="176"/>
      <c r="I373" s="177"/>
      <c r="J373" s="176"/>
      <c r="K373" s="176"/>
      <c r="L373" s="177"/>
      <c r="M373" s="178"/>
      <c r="N373" s="172"/>
      <c r="O373" s="172"/>
      <c r="P373" s="182"/>
      <c r="Q373" s="182"/>
      <c r="R373" s="183"/>
    </row>
    <row r="374" spans="6:18" ht="15.75" x14ac:dyDescent="0.25">
      <c r="F374" s="4">
        <f t="shared" si="10"/>
        <v>0</v>
      </c>
      <c r="G374" s="171">
        <f t="shared" si="11"/>
        <v>0</v>
      </c>
      <c r="H374" s="176"/>
      <c r="I374" s="177"/>
      <c r="J374" s="176"/>
      <c r="K374" s="176"/>
      <c r="L374" s="177"/>
      <c r="M374" s="178"/>
      <c r="N374" s="172"/>
      <c r="O374" s="172"/>
      <c r="P374" s="182"/>
      <c r="Q374" s="182"/>
      <c r="R374" s="183"/>
    </row>
    <row r="375" spans="6:18" ht="15.75" x14ac:dyDescent="0.25">
      <c r="F375" s="4">
        <f t="shared" si="10"/>
        <v>0</v>
      </c>
      <c r="G375" s="171">
        <f t="shared" si="11"/>
        <v>0</v>
      </c>
      <c r="H375" s="176"/>
      <c r="I375" s="177"/>
      <c r="J375" s="176"/>
      <c r="K375" s="176"/>
      <c r="L375" s="177"/>
      <c r="M375" s="178"/>
      <c r="N375" s="172"/>
      <c r="O375" s="172"/>
      <c r="P375" s="182"/>
      <c r="Q375" s="182"/>
      <c r="R375" s="183"/>
    </row>
    <row r="376" spans="6:18" ht="15.75" x14ac:dyDescent="0.25">
      <c r="F376" s="4">
        <f t="shared" si="10"/>
        <v>0</v>
      </c>
      <c r="G376" s="171">
        <f t="shared" si="11"/>
        <v>0</v>
      </c>
      <c r="H376" s="176"/>
      <c r="I376" s="177"/>
      <c r="J376" s="176"/>
      <c r="K376" s="176"/>
      <c r="L376" s="177"/>
      <c r="M376" s="178"/>
      <c r="N376" s="172"/>
      <c r="O376" s="172"/>
      <c r="P376" s="182"/>
      <c r="Q376" s="182"/>
      <c r="R376" s="183"/>
    </row>
    <row r="377" spans="6:18" ht="15.75" x14ac:dyDescent="0.25">
      <c r="F377" s="4">
        <f t="shared" si="10"/>
        <v>0</v>
      </c>
      <c r="G377" s="171">
        <f t="shared" si="11"/>
        <v>0</v>
      </c>
      <c r="H377" s="176"/>
      <c r="I377" s="177"/>
      <c r="J377" s="176"/>
      <c r="K377" s="176"/>
      <c r="L377" s="177"/>
      <c r="M377" s="178"/>
      <c r="N377" s="172"/>
      <c r="O377" s="172"/>
      <c r="P377" s="182"/>
      <c r="Q377" s="182"/>
      <c r="R377" s="183"/>
    </row>
    <row r="378" spans="6:18" ht="15.75" x14ac:dyDescent="0.25">
      <c r="F378" s="4">
        <f t="shared" si="10"/>
        <v>0</v>
      </c>
      <c r="G378" s="171">
        <f t="shared" si="11"/>
        <v>0</v>
      </c>
      <c r="H378" s="176"/>
      <c r="I378" s="177"/>
      <c r="J378" s="176"/>
      <c r="K378" s="176"/>
      <c r="L378" s="177"/>
      <c r="M378" s="178"/>
      <c r="N378" s="172"/>
      <c r="O378" s="172"/>
      <c r="P378" s="182"/>
      <c r="Q378" s="182"/>
      <c r="R378" s="183"/>
    </row>
    <row r="379" spans="6:18" ht="15.75" x14ac:dyDescent="0.25">
      <c r="F379" s="4">
        <f t="shared" si="10"/>
        <v>0</v>
      </c>
      <c r="G379" s="171">
        <f t="shared" si="11"/>
        <v>0</v>
      </c>
      <c r="H379" s="176"/>
      <c r="I379" s="177"/>
      <c r="J379" s="176"/>
      <c r="K379" s="176"/>
      <c r="L379" s="177"/>
      <c r="M379" s="178"/>
      <c r="N379" s="172"/>
      <c r="O379" s="172"/>
      <c r="P379" s="182"/>
      <c r="Q379" s="182"/>
      <c r="R379" s="183"/>
    </row>
    <row r="380" spans="6:18" ht="15.75" x14ac:dyDescent="0.25">
      <c r="F380" s="4">
        <f t="shared" si="10"/>
        <v>0</v>
      </c>
      <c r="G380" s="171">
        <f t="shared" si="11"/>
        <v>0</v>
      </c>
      <c r="H380" s="176"/>
      <c r="I380" s="177"/>
      <c r="J380" s="176"/>
      <c r="K380" s="176"/>
      <c r="L380" s="177"/>
      <c r="M380" s="178"/>
      <c r="N380" s="172"/>
      <c r="O380" s="172"/>
      <c r="P380" s="182"/>
      <c r="Q380" s="182"/>
      <c r="R380" s="183"/>
    </row>
    <row r="381" spans="6:18" ht="15.75" x14ac:dyDescent="0.25">
      <c r="F381" s="4">
        <f t="shared" si="10"/>
        <v>0</v>
      </c>
      <c r="G381" s="171">
        <f t="shared" si="11"/>
        <v>0</v>
      </c>
      <c r="H381" s="176"/>
      <c r="I381" s="177"/>
      <c r="J381" s="176"/>
      <c r="K381" s="176"/>
      <c r="L381" s="177"/>
      <c r="M381" s="178"/>
      <c r="N381" s="172"/>
      <c r="O381" s="172"/>
      <c r="P381" s="182"/>
      <c r="Q381" s="182"/>
      <c r="R381" s="183"/>
    </row>
    <row r="382" spans="6:18" ht="15.75" x14ac:dyDescent="0.25">
      <c r="F382" s="4">
        <f t="shared" si="10"/>
        <v>0</v>
      </c>
      <c r="G382" s="171">
        <f t="shared" si="11"/>
        <v>0</v>
      </c>
      <c r="H382" s="176"/>
      <c r="I382" s="177"/>
      <c r="J382" s="176"/>
      <c r="K382" s="176"/>
      <c r="L382" s="177"/>
      <c r="M382" s="178"/>
      <c r="N382" s="172"/>
      <c r="O382" s="172"/>
      <c r="P382" s="182"/>
      <c r="Q382" s="182"/>
      <c r="R382" s="183"/>
    </row>
    <row r="383" spans="6:18" ht="15.75" x14ac:dyDescent="0.25">
      <c r="F383" s="4">
        <f t="shared" si="10"/>
        <v>0</v>
      </c>
      <c r="G383" s="171">
        <f t="shared" si="11"/>
        <v>0</v>
      </c>
      <c r="H383" s="176"/>
      <c r="I383" s="177"/>
      <c r="J383" s="176"/>
      <c r="K383" s="176"/>
      <c r="L383" s="177"/>
      <c r="M383" s="178"/>
      <c r="N383" s="172"/>
      <c r="O383" s="172"/>
      <c r="P383" s="182"/>
      <c r="Q383" s="182"/>
      <c r="R383" s="183"/>
    </row>
    <row r="384" spans="6:18" ht="15.75" x14ac:dyDescent="0.25">
      <c r="F384" s="4">
        <f t="shared" si="10"/>
        <v>0</v>
      </c>
      <c r="G384" s="171">
        <f t="shared" si="11"/>
        <v>0</v>
      </c>
      <c r="H384" s="176"/>
      <c r="I384" s="177"/>
      <c r="J384" s="176"/>
      <c r="K384" s="176"/>
      <c r="L384" s="177"/>
      <c r="M384" s="178"/>
      <c r="N384" s="172"/>
      <c r="O384" s="172"/>
      <c r="P384" s="182"/>
      <c r="Q384" s="182"/>
      <c r="R384" s="183"/>
    </row>
    <row r="385" spans="6:18" ht="15.75" x14ac:dyDescent="0.25">
      <c r="F385" s="4">
        <f t="shared" si="10"/>
        <v>0</v>
      </c>
      <c r="G385" s="171">
        <f t="shared" si="11"/>
        <v>0</v>
      </c>
      <c r="H385" s="176"/>
      <c r="I385" s="177"/>
      <c r="J385" s="176"/>
      <c r="K385" s="176"/>
      <c r="L385" s="177"/>
      <c r="M385" s="178"/>
      <c r="N385" s="172"/>
      <c r="O385" s="172"/>
      <c r="P385" s="182"/>
      <c r="Q385" s="182"/>
      <c r="R385" s="183"/>
    </row>
    <row r="386" spans="6:18" ht="15.75" x14ac:dyDescent="0.25">
      <c r="F386" s="4">
        <f t="shared" si="10"/>
        <v>0</v>
      </c>
      <c r="G386" s="171">
        <f t="shared" si="11"/>
        <v>0</v>
      </c>
      <c r="H386" s="176"/>
      <c r="I386" s="177"/>
      <c r="J386" s="176"/>
      <c r="K386" s="176"/>
      <c r="L386" s="177"/>
      <c r="M386" s="178"/>
      <c r="N386" s="172"/>
      <c r="O386" s="172"/>
      <c r="P386" s="182"/>
      <c r="Q386" s="182"/>
      <c r="R386" s="183"/>
    </row>
    <row r="387" spans="6:18" ht="15.75" x14ac:dyDescent="0.25">
      <c r="F387" s="4">
        <f t="shared" si="10"/>
        <v>0</v>
      </c>
      <c r="G387" s="171">
        <f t="shared" si="11"/>
        <v>0</v>
      </c>
      <c r="H387" s="176"/>
      <c r="I387" s="177"/>
      <c r="J387" s="176"/>
      <c r="K387" s="176"/>
      <c r="L387" s="177"/>
      <c r="M387" s="178"/>
      <c r="N387" s="172"/>
      <c r="O387" s="172"/>
      <c r="P387" s="182"/>
      <c r="Q387" s="182"/>
      <c r="R387" s="183"/>
    </row>
    <row r="388" spans="6:18" ht="15.75" x14ac:dyDescent="0.25">
      <c r="F388" s="4">
        <f t="shared" si="10"/>
        <v>0</v>
      </c>
      <c r="G388" s="171">
        <f t="shared" si="11"/>
        <v>0</v>
      </c>
      <c r="H388" s="176"/>
      <c r="I388" s="177"/>
      <c r="J388" s="176"/>
      <c r="K388" s="176"/>
      <c r="L388" s="177"/>
      <c r="M388" s="178"/>
      <c r="N388" s="172"/>
      <c r="O388" s="172"/>
      <c r="P388" s="182"/>
      <c r="Q388" s="182"/>
      <c r="R388" s="183"/>
    </row>
    <row r="389" spans="6:18" ht="15.75" x14ac:dyDescent="0.25">
      <c r="F389" s="4">
        <f t="shared" si="10"/>
        <v>0</v>
      </c>
      <c r="G389" s="171">
        <f t="shared" si="11"/>
        <v>0</v>
      </c>
      <c r="H389" s="176"/>
      <c r="I389" s="177"/>
      <c r="J389" s="176"/>
      <c r="K389" s="176"/>
      <c r="L389" s="177"/>
      <c r="M389" s="178"/>
      <c r="N389" s="172"/>
      <c r="O389" s="172"/>
      <c r="P389" s="182"/>
      <c r="Q389" s="182"/>
      <c r="R389" s="183"/>
    </row>
    <row r="390" spans="6:18" ht="15.75" x14ac:dyDescent="0.25">
      <c r="F390" s="4">
        <f t="shared" si="10"/>
        <v>0</v>
      </c>
      <c r="G390" s="171">
        <f t="shared" si="11"/>
        <v>0</v>
      </c>
      <c r="H390" s="176"/>
      <c r="I390" s="177"/>
      <c r="J390" s="176"/>
      <c r="K390" s="176"/>
      <c r="L390" s="177"/>
      <c r="M390" s="178"/>
      <c r="N390" s="172"/>
      <c r="O390" s="172"/>
      <c r="P390" s="182"/>
      <c r="Q390" s="182"/>
      <c r="R390" s="183"/>
    </row>
    <row r="391" spans="6:18" ht="15.75" x14ac:dyDescent="0.25">
      <c r="F391" s="4">
        <f t="shared" si="10"/>
        <v>0</v>
      </c>
      <c r="G391" s="171">
        <f t="shared" si="11"/>
        <v>0</v>
      </c>
      <c r="H391" s="176"/>
      <c r="I391" s="177"/>
      <c r="J391" s="176"/>
      <c r="K391" s="176"/>
      <c r="L391" s="177"/>
      <c r="M391" s="178"/>
      <c r="N391" s="172"/>
      <c r="O391" s="172"/>
      <c r="P391" s="182"/>
      <c r="Q391" s="182"/>
      <c r="R391" s="183"/>
    </row>
    <row r="392" spans="6:18" ht="15.75" x14ac:dyDescent="0.25">
      <c r="F392" s="4">
        <f t="shared" ref="F392:F455" si="12">IF(G392&gt;=1,(IF(LEN(R392)=0,(IF(N392&gt;=18,1,0)),0)),0)</f>
        <v>0</v>
      </c>
      <c r="G392" s="171">
        <f t="shared" si="11"/>
        <v>0</v>
      </c>
      <c r="H392" s="176"/>
      <c r="I392" s="177"/>
      <c r="J392" s="176"/>
      <c r="K392" s="176"/>
      <c r="L392" s="177"/>
      <c r="M392" s="178"/>
      <c r="N392" s="172"/>
      <c r="O392" s="172"/>
      <c r="P392" s="182"/>
      <c r="Q392" s="182"/>
      <c r="R392" s="183"/>
    </row>
    <row r="393" spans="6:18" ht="15.75" x14ac:dyDescent="0.25">
      <c r="F393" s="4">
        <f t="shared" si="12"/>
        <v>0</v>
      </c>
      <c r="G393" s="171">
        <f t="shared" ref="G393:G456" si="13">IFERROR(IF(LEN(J393)&gt;=2,(IF(LEN(L393)&gt;=1,1,0)),0),0)</f>
        <v>0</v>
      </c>
      <c r="H393" s="176"/>
      <c r="I393" s="177"/>
      <c r="J393" s="176"/>
      <c r="K393" s="176"/>
      <c r="L393" s="177"/>
      <c r="M393" s="178"/>
      <c r="N393" s="172"/>
      <c r="O393" s="172"/>
      <c r="P393" s="182"/>
      <c r="Q393" s="182"/>
      <c r="R393" s="183"/>
    </row>
    <row r="394" spans="6:18" ht="15.75" x14ac:dyDescent="0.25">
      <c r="F394" s="4">
        <f t="shared" si="12"/>
        <v>0</v>
      </c>
      <c r="G394" s="171">
        <f t="shared" si="13"/>
        <v>0</v>
      </c>
      <c r="H394" s="176"/>
      <c r="I394" s="177"/>
      <c r="J394" s="176"/>
      <c r="K394" s="176"/>
      <c r="L394" s="177"/>
      <c r="M394" s="178"/>
      <c r="N394" s="172"/>
      <c r="O394" s="172"/>
      <c r="P394" s="182"/>
      <c r="Q394" s="182"/>
      <c r="R394" s="183"/>
    </row>
    <row r="395" spans="6:18" ht="15.75" x14ac:dyDescent="0.25">
      <c r="F395" s="4">
        <f t="shared" si="12"/>
        <v>0</v>
      </c>
      <c r="G395" s="171">
        <f t="shared" si="13"/>
        <v>0</v>
      </c>
      <c r="H395" s="176"/>
      <c r="I395" s="177"/>
      <c r="J395" s="176"/>
      <c r="K395" s="176"/>
      <c r="L395" s="177"/>
      <c r="M395" s="178"/>
      <c r="N395" s="172"/>
      <c r="O395" s="172"/>
      <c r="P395" s="182"/>
      <c r="Q395" s="182"/>
      <c r="R395" s="183"/>
    </row>
    <row r="396" spans="6:18" ht="15.75" x14ac:dyDescent="0.25">
      <c r="F396" s="4">
        <f t="shared" si="12"/>
        <v>0</v>
      </c>
      <c r="G396" s="171">
        <f t="shared" si="13"/>
        <v>0</v>
      </c>
      <c r="H396" s="176"/>
      <c r="I396" s="177"/>
      <c r="J396" s="176"/>
      <c r="K396" s="176"/>
      <c r="L396" s="177"/>
      <c r="M396" s="178"/>
      <c r="N396" s="172"/>
      <c r="O396" s="172"/>
      <c r="P396" s="182"/>
      <c r="Q396" s="182"/>
      <c r="R396" s="183"/>
    </row>
    <row r="397" spans="6:18" ht="15.75" x14ac:dyDescent="0.25">
      <c r="F397" s="4">
        <f t="shared" si="12"/>
        <v>0</v>
      </c>
      <c r="G397" s="171">
        <f t="shared" si="13"/>
        <v>0</v>
      </c>
      <c r="H397" s="176"/>
      <c r="I397" s="177"/>
      <c r="J397" s="176"/>
      <c r="K397" s="176"/>
      <c r="L397" s="177"/>
      <c r="M397" s="178"/>
      <c r="N397" s="172"/>
      <c r="O397" s="172"/>
      <c r="P397" s="182"/>
      <c r="Q397" s="182"/>
      <c r="R397" s="183"/>
    </row>
    <row r="398" spans="6:18" ht="15.75" x14ac:dyDescent="0.25">
      <c r="F398" s="4">
        <f t="shared" si="12"/>
        <v>0</v>
      </c>
      <c r="G398" s="171">
        <f t="shared" si="13"/>
        <v>0</v>
      </c>
      <c r="H398" s="176"/>
      <c r="I398" s="177"/>
      <c r="J398" s="176"/>
      <c r="K398" s="176"/>
      <c r="L398" s="177"/>
      <c r="M398" s="178"/>
      <c r="N398" s="172"/>
      <c r="O398" s="172"/>
      <c r="P398" s="182"/>
      <c r="Q398" s="182"/>
      <c r="R398" s="183"/>
    </row>
    <row r="399" spans="6:18" ht="15.75" x14ac:dyDescent="0.25">
      <c r="F399" s="4">
        <f t="shared" si="12"/>
        <v>0</v>
      </c>
      <c r="G399" s="171">
        <f t="shared" si="13"/>
        <v>0</v>
      </c>
      <c r="H399" s="176"/>
      <c r="I399" s="177"/>
      <c r="J399" s="176"/>
      <c r="K399" s="176"/>
      <c r="L399" s="177"/>
      <c r="M399" s="178"/>
      <c r="N399" s="172"/>
      <c r="O399" s="172"/>
      <c r="P399" s="182"/>
      <c r="Q399" s="182"/>
      <c r="R399" s="183"/>
    </row>
    <row r="400" spans="6:18" ht="15.75" x14ac:dyDescent="0.25">
      <c r="F400" s="4">
        <f t="shared" si="12"/>
        <v>0</v>
      </c>
      <c r="G400" s="171">
        <f t="shared" si="13"/>
        <v>0</v>
      </c>
      <c r="H400" s="176"/>
      <c r="I400" s="177"/>
      <c r="J400" s="176"/>
      <c r="K400" s="176"/>
      <c r="L400" s="177"/>
      <c r="M400" s="178"/>
      <c r="N400" s="172"/>
      <c r="O400" s="172"/>
      <c r="P400" s="182"/>
      <c r="Q400" s="182"/>
      <c r="R400" s="183"/>
    </row>
    <row r="401" spans="6:18" ht="15.75" x14ac:dyDescent="0.25">
      <c r="F401" s="4">
        <f t="shared" si="12"/>
        <v>0</v>
      </c>
      <c r="G401" s="171">
        <f t="shared" si="13"/>
        <v>0</v>
      </c>
      <c r="H401" s="176"/>
      <c r="I401" s="177"/>
      <c r="J401" s="176"/>
      <c r="K401" s="176"/>
      <c r="L401" s="177"/>
      <c r="M401" s="178"/>
      <c r="N401" s="172"/>
      <c r="O401" s="172"/>
      <c r="P401" s="182"/>
      <c r="Q401" s="182"/>
      <c r="R401" s="183"/>
    </row>
    <row r="402" spans="6:18" ht="15.75" x14ac:dyDescent="0.25">
      <c r="F402" s="4">
        <f t="shared" si="12"/>
        <v>0</v>
      </c>
      <c r="G402" s="171">
        <f t="shared" si="13"/>
        <v>0</v>
      </c>
      <c r="H402" s="176"/>
      <c r="I402" s="177"/>
      <c r="J402" s="176"/>
      <c r="K402" s="176"/>
      <c r="L402" s="177"/>
      <c r="M402" s="178"/>
      <c r="N402" s="172"/>
      <c r="O402" s="172"/>
      <c r="P402" s="182"/>
      <c r="Q402" s="182"/>
      <c r="R402" s="183"/>
    </row>
    <row r="403" spans="6:18" ht="15.75" x14ac:dyDescent="0.25">
      <c r="F403" s="4">
        <f t="shared" si="12"/>
        <v>0</v>
      </c>
      <c r="G403" s="171">
        <f t="shared" si="13"/>
        <v>0</v>
      </c>
      <c r="H403" s="176"/>
      <c r="I403" s="177"/>
      <c r="J403" s="176"/>
      <c r="K403" s="176"/>
      <c r="L403" s="177"/>
      <c r="M403" s="178"/>
      <c r="N403" s="172"/>
      <c r="O403" s="172"/>
      <c r="P403" s="182"/>
      <c r="Q403" s="182"/>
      <c r="R403" s="183"/>
    </row>
    <row r="404" spans="6:18" ht="15.75" x14ac:dyDescent="0.25">
      <c r="F404" s="4">
        <f t="shared" si="12"/>
        <v>0</v>
      </c>
      <c r="G404" s="171">
        <f t="shared" si="13"/>
        <v>0</v>
      </c>
      <c r="H404" s="176"/>
      <c r="I404" s="177"/>
      <c r="J404" s="176"/>
      <c r="K404" s="176"/>
      <c r="L404" s="177"/>
      <c r="M404" s="178"/>
      <c r="N404" s="172"/>
      <c r="O404" s="172"/>
      <c r="P404" s="182"/>
      <c r="Q404" s="182"/>
      <c r="R404" s="183"/>
    </row>
    <row r="405" spans="6:18" ht="15.75" x14ac:dyDescent="0.25">
      <c r="F405" s="4">
        <f t="shared" si="12"/>
        <v>0</v>
      </c>
      <c r="G405" s="171">
        <f t="shared" si="13"/>
        <v>0</v>
      </c>
      <c r="H405" s="176"/>
      <c r="I405" s="177"/>
      <c r="J405" s="176"/>
      <c r="K405" s="176"/>
      <c r="L405" s="177"/>
      <c r="M405" s="178"/>
      <c r="N405" s="172"/>
      <c r="O405" s="172"/>
      <c r="P405" s="182"/>
      <c r="Q405" s="182"/>
      <c r="R405" s="183"/>
    </row>
    <row r="406" spans="6:18" ht="15.75" x14ac:dyDescent="0.25">
      <c r="F406" s="4">
        <f t="shared" si="12"/>
        <v>0</v>
      </c>
      <c r="G406" s="171">
        <f t="shared" si="13"/>
        <v>0</v>
      </c>
      <c r="H406" s="176"/>
      <c r="I406" s="177"/>
      <c r="J406" s="176"/>
      <c r="K406" s="176"/>
      <c r="L406" s="177"/>
      <c r="M406" s="178"/>
      <c r="N406" s="172"/>
      <c r="O406" s="172"/>
      <c r="P406" s="182"/>
      <c r="Q406" s="182"/>
      <c r="R406" s="183"/>
    </row>
    <row r="407" spans="6:18" ht="15.75" x14ac:dyDescent="0.25">
      <c r="F407" s="4">
        <f t="shared" si="12"/>
        <v>0</v>
      </c>
      <c r="G407" s="171">
        <f t="shared" si="13"/>
        <v>0</v>
      </c>
      <c r="H407" s="176"/>
      <c r="I407" s="177"/>
      <c r="J407" s="176"/>
      <c r="K407" s="176"/>
      <c r="L407" s="177"/>
      <c r="M407" s="178"/>
      <c r="N407" s="172"/>
      <c r="O407" s="172"/>
      <c r="P407" s="182"/>
      <c r="Q407" s="182"/>
      <c r="R407" s="183"/>
    </row>
    <row r="408" spans="6:18" ht="15.75" x14ac:dyDescent="0.25">
      <c r="F408" s="4">
        <f t="shared" si="12"/>
        <v>0</v>
      </c>
      <c r="G408" s="171">
        <f t="shared" si="13"/>
        <v>0</v>
      </c>
      <c r="H408" s="176"/>
      <c r="I408" s="177"/>
      <c r="J408" s="176"/>
      <c r="K408" s="176"/>
      <c r="L408" s="177"/>
      <c r="M408" s="178"/>
      <c r="N408" s="172"/>
      <c r="O408" s="172"/>
      <c r="P408" s="182"/>
      <c r="Q408" s="182"/>
      <c r="R408" s="183"/>
    </row>
    <row r="409" spans="6:18" ht="15.75" x14ac:dyDescent="0.25">
      <c r="F409" s="4">
        <f t="shared" si="12"/>
        <v>0</v>
      </c>
      <c r="G409" s="171">
        <f t="shared" si="13"/>
        <v>0</v>
      </c>
      <c r="H409" s="176"/>
      <c r="I409" s="177"/>
      <c r="J409" s="176"/>
      <c r="K409" s="176"/>
      <c r="L409" s="177"/>
      <c r="M409" s="178"/>
      <c r="N409" s="172"/>
      <c r="O409" s="172"/>
      <c r="P409" s="182"/>
      <c r="Q409" s="182"/>
      <c r="R409" s="183"/>
    </row>
    <row r="410" spans="6:18" ht="15.75" x14ac:dyDescent="0.25">
      <c r="F410" s="4">
        <f t="shared" si="12"/>
        <v>0</v>
      </c>
      <c r="G410" s="171">
        <f t="shared" si="13"/>
        <v>0</v>
      </c>
      <c r="H410" s="176"/>
      <c r="I410" s="177"/>
      <c r="J410" s="176"/>
      <c r="K410" s="176"/>
      <c r="L410" s="177"/>
      <c r="M410" s="178"/>
      <c r="N410" s="172"/>
      <c r="O410" s="172"/>
      <c r="P410" s="182"/>
      <c r="Q410" s="182"/>
      <c r="R410" s="183"/>
    </row>
    <row r="411" spans="6:18" ht="15.75" x14ac:dyDescent="0.25">
      <c r="F411" s="4">
        <f t="shared" si="12"/>
        <v>0</v>
      </c>
      <c r="G411" s="171">
        <f t="shared" si="13"/>
        <v>0</v>
      </c>
      <c r="H411" s="176"/>
      <c r="I411" s="177"/>
      <c r="J411" s="176"/>
      <c r="K411" s="176"/>
      <c r="L411" s="177"/>
      <c r="M411" s="178"/>
      <c r="N411" s="172"/>
      <c r="O411" s="172"/>
      <c r="P411" s="182"/>
      <c r="Q411" s="182"/>
      <c r="R411" s="183"/>
    </row>
    <row r="412" spans="6:18" ht="15.75" x14ac:dyDescent="0.25">
      <c r="F412" s="4">
        <f t="shared" si="12"/>
        <v>0</v>
      </c>
      <c r="G412" s="171">
        <f t="shared" si="13"/>
        <v>0</v>
      </c>
      <c r="H412" s="176"/>
      <c r="I412" s="177"/>
      <c r="J412" s="176"/>
      <c r="K412" s="176"/>
      <c r="L412" s="177"/>
      <c r="M412" s="178"/>
      <c r="N412" s="172"/>
      <c r="O412" s="172"/>
      <c r="P412" s="182"/>
      <c r="Q412" s="182"/>
      <c r="R412" s="183"/>
    </row>
    <row r="413" spans="6:18" ht="15.75" x14ac:dyDescent="0.25">
      <c r="F413" s="4">
        <f t="shared" si="12"/>
        <v>0</v>
      </c>
      <c r="G413" s="171">
        <f t="shared" si="13"/>
        <v>0</v>
      </c>
      <c r="H413" s="176"/>
      <c r="I413" s="177"/>
      <c r="J413" s="176"/>
      <c r="K413" s="176"/>
      <c r="L413" s="177"/>
      <c r="M413" s="178"/>
      <c r="N413" s="172"/>
      <c r="O413" s="172"/>
      <c r="P413" s="182"/>
      <c r="Q413" s="182"/>
      <c r="R413" s="183"/>
    </row>
    <row r="414" spans="6:18" ht="15.75" x14ac:dyDescent="0.25">
      <c r="F414" s="4">
        <f t="shared" si="12"/>
        <v>0</v>
      </c>
      <c r="G414" s="171">
        <f t="shared" si="13"/>
        <v>0</v>
      </c>
      <c r="H414" s="176"/>
      <c r="I414" s="177"/>
      <c r="J414" s="176"/>
      <c r="K414" s="176"/>
      <c r="L414" s="177"/>
      <c r="M414" s="178"/>
      <c r="N414" s="172"/>
      <c r="O414" s="172"/>
      <c r="P414" s="182"/>
      <c r="Q414" s="182"/>
      <c r="R414" s="183"/>
    </row>
    <row r="415" spans="6:18" ht="15.75" x14ac:dyDescent="0.25">
      <c r="F415" s="4">
        <f t="shared" si="12"/>
        <v>0</v>
      </c>
      <c r="G415" s="171">
        <f t="shared" si="13"/>
        <v>0</v>
      </c>
      <c r="H415" s="176"/>
      <c r="I415" s="177"/>
      <c r="J415" s="176"/>
      <c r="K415" s="176"/>
      <c r="L415" s="177"/>
      <c r="M415" s="178"/>
      <c r="N415" s="172"/>
      <c r="O415" s="172"/>
      <c r="P415" s="182"/>
      <c r="Q415" s="182"/>
      <c r="R415" s="183"/>
    </row>
    <row r="416" spans="6:18" ht="15.75" x14ac:dyDescent="0.25">
      <c r="F416" s="4">
        <f t="shared" si="12"/>
        <v>0</v>
      </c>
      <c r="G416" s="171">
        <f t="shared" si="13"/>
        <v>0</v>
      </c>
      <c r="H416" s="176"/>
      <c r="I416" s="177"/>
      <c r="J416" s="176"/>
      <c r="K416" s="176"/>
      <c r="L416" s="177"/>
      <c r="M416" s="178"/>
      <c r="N416" s="172"/>
      <c r="O416" s="172"/>
      <c r="P416" s="182"/>
      <c r="Q416" s="182"/>
      <c r="R416" s="183"/>
    </row>
    <row r="417" spans="6:18" ht="15.75" x14ac:dyDescent="0.25">
      <c r="F417" s="4">
        <f t="shared" si="12"/>
        <v>0</v>
      </c>
      <c r="G417" s="171">
        <f t="shared" si="13"/>
        <v>0</v>
      </c>
      <c r="H417" s="176"/>
      <c r="I417" s="177"/>
      <c r="J417" s="176"/>
      <c r="K417" s="176"/>
      <c r="L417" s="177"/>
      <c r="M417" s="178"/>
      <c r="N417" s="172"/>
      <c r="O417" s="172"/>
      <c r="P417" s="182"/>
      <c r="Q417" s="182"/>
      <c r="R417" s="183"/>
    </row>
    <row r="418" spans="6:18" ht="15.75" x14ac:dyDescent="0.25">
      <c r="F418" s="4">
        <f t="shared" si="12"/>
        <v>0</v>
      </c>
      <c r="G418" s="171">
        <f t="shared" si="13"/>
        <v>0</v>
      </c>
      <c r="H418" s="176"/>
      <c r="I418" s="177"/>
      <c r="J418" s="176"/>
      <c r="K418" s="176"/>
      <c r="L418" s="177"/>
      <c r="M418" s="178"/>
      <c r="N418" s="172"/>
      <c r="O418" s="172"/>
      <c r="P418" s="182"/>
      <c r="Q418" s="182"/>
      <c r="R418" s="183"/>
    </row>
    <row r="419" spans="6:18" ht="15.75" x14ac:dyDescent="0.25">
      <c r="F419" s="4">
        <f t="shared" si="12"/>
        <v>0</v>
      </c>
      <c r="G419" s="171">
        <f t="shared" si="13"/>
        <v>0</v>
      </c>
      <c r="H419" s="176"/>
      <c r="I419" s="177"/>
      <c r="J419" s="176"/>
      <c r="K419" s="176"/>
      <c r="L419" s="177"/>
      <c r="M419" s="178"/>
      <c r="N419" s="172"/>
      <c r="O419" s="172"/>
      <c r="P419" s="182"/>
      <c r="Q419" s="182"/>
      <c r="R419" s="183"/>
    </row>
    <row r="420" spans="6:18" ht="15.75" x14ac:dyDescent="0.25">
      <c r="F420" s="4">
        <f t="shared" si="12"/>
        <v>0</v>
      </c>
      <c r="G420" s="171">
        <f t="shared" si="13"/>
        <v>0</v>
      </c>
      <c r="H420" s="176"/>
      <c r="I420" s="177"/>
      <c r="J420" s="176"/>
      <c r="K420" s="176"/>
      <c r="L420" s="177"/>
      <c r="M420" s="178"/>
      <c r="N420" s="172"/>
      <c r="O420" s="172"/>
      <c r="P420" s="182"/>
      <c r="Q420" s="182"/>
      <c r="R420" s="183"/>
    </row>
    <row r="421" spans="6:18" ht="15.75" x14ac:dyDescent="0.25">
      <c r="F421" s="4">
        <f t="shared" si="12"/>
        <v>0</v>
      </c>
      <c r="G421" s="171">
        <f t="shared" si="13"/>
        <v>0</v>
      </c>
      <c r="H421" s="176"/>
      <c r="I421" s="177"/>
      <c r="J421" s="176"/>
      <c r="K421" s="176"/>
      <c r="L421" s="177"/>
      <c r="M421" s="178"/>
      <c r="N421" s="172"/>
      <c r="O421" s="172"/>
      <c r="P421" s="182"/>
      <c r="Q421" s="182"/>
      <c r="R421" s="183"/>
    </row>
    <row r="422" spans="6:18" ht="15.75" x14ac:dyDescent="0.25">
      <c r="F422" s="4">
        <f t="shared" si="12"/>
        <v>0</v>
      </c>
      <c r="G422" s="171">
        <f t="shared" si="13"/>
        <v>0</v>
      </c>
      <c r="H422" s="176"/>
      <c r="I422" s="177"/>
      <c r="J422" s="176"/>
      <c r="K422" s="176"/>
      <c r="L422" s="177"/>
      <c r="M422" s="178"/>
      <c r="N422" s="172"/>
      <c r="O422" s="172"/>
      <c r="P422" s="182"/>
      <c r="Q422" s="182"/>
      <c r="R422" s="183"/>
    </row>
    <row r="423" spans="6:18" ht="15.75" x14ac:dyDescent="0.25">
      <c r="F423" s="4">
        <f t="shared" si="12"/>
        <v>0</v>
      </c>
      <c r="G423" s="171">
        <f t="shared" si="13"/>
        <v>0</v>
      </c>
      <c r="H423" s="176"/>
      <c r="I423" s="177"/>
      <c r="J423" s="176"/>
      <c r="K423" s="176"/>
      <c r="L423" s="177"/>
      <c r="M423" s="178"/>
      <c r="N423" s="172"/>
      <c r="O423" s="172"/>
      <c r="P423" s="182"/>
      <c r="Q423" s="182"/>
      <c r="R423" s="183"/>
    </row>
    <row r="424" spans="6:18" ht="15.75" x14ac:dyDescent="0.25">
      <c r="F424" s="4">
        <f t="shared" si="12"/>
        <v>0</v>
      </c>
      <c r="G424" s="171">
        <f t="shared" si="13"/>
        <v>0</v>
      </c>
      <c r="H424" s="176"/>
      <c r="I424" s="177"/>
      <c r="J424" s="176"/>
      <c r="K424" s="176"/>
      <c r="L424" s="177"/>
      <c r="M424" s="178"/>
      <c r="N424" s="172"/>
      <c r="O424" s="172"/>
      <c r="P424" s="182"/>
      <c r="Q424" s="182"/>
      <c r="R424" s="183"/>
    </row>
    <row r="425" spans="6:18" ht="15.75" x14ac:dyDescent="0.25">
      <c r="F425" s="4">
        <f t="shared" si="12"/>
        <v>0</v>
      </c>
      <c r="G425" s="171">
        <f t="shared" si="13"/>
        <v>0</v>
      </c>
      <c r="H425" s="176"/>
      <c r="I425" s="177"/>
      <c r="J425" s="176"/>
      <c r="K425" s="176"/>
      <c r="L425" s="177"/>
      <c r="M425" s="178"/>
      <c r="N425" s="172"/>
      <c r="O425" s="172"/>
      <c r="P425" s="182"/>
      <c r="Q425" s="182"/>
      <c r="R425" s="183"/>
    </row>
    <row r="426" spans="6:18" ht="15.75" x14ac:dyDescent="0.25">
      <c r="F426" s="4">
        <f t="shared" si="12"/>
        <v>0</v>
      </c>
      <c r="G426" s="171">
        <f t="shared" si="13"/>
        <v>0</v>
      </c>
      <c r="H426" s="176"/>
      <c r="I426" s="177"/>
      <c r="J426" s="176"/>
      <c r="K426" s="176"/>
      <c r="L426" s="177"/>
      <c r="M426" s="178"/>
      <c r="N426" s="172"/>
      <c r="O426" s="172"/>
      <c r="P426" s="182"/>
      <c r="Q426" s="182"/>
      <c r="R426" s="183"/>
    </row>
    <row r="427" spans="6:18" ht="15.75" x14ac:dyDescent="0.25">
      <c r="F427" s="4">
        <f t="shared" si="12"/>
        <v>0</v>
      </c>
      <c r="G427" s="171">
        <f t="shared" si="13"/>
        <v>0</v>
      </c>
      <c r="H427" s="176"/>
      <c r="I427" s="177"/>
      <c r="J427" s="176"/>
      <c r="K427" s="176"/>
      <c r="L427" s="177"/>
      <c r="M427" s="178"/>
      <c r="N427" s="172"/>
      <c r="O427" s="172"/>
      <c r="P427" s="182"/>
      <c r="Q427" s="182"/>
      <c r="R427" s="183"/>
    </row>
    <row r="428" spans="6:18" ht="15.75" x14ac:dyDescent="0.25">
      <c r="F428" s="4">
        <f t="shared" si="12"/>
        <v>0</v>
      </c>
      <c r="G428" s="171">
        <f t="shared" si="13"/>
        <v>0</v>
      </c>
      <c r="H428" s="176"/>
      <c r="I428" s="177"/>
      <c r="J428" s="176"/>
      <c r="K428" s="176"/>
      <c r="L428" s="177"/>
      <c r="M428" s="178"/>
      <c r="N428" s="172"/>
      <c r="O428" s="172"/>
      <c r="P428" s="182"/>
      <c r="Q428" s="182"/>
      <c r="R428" s="183"/>
    </row>
    <row r="429" spans="6:18" ht="15.75" x14ac:dyDescent="0.25">
      <c r="F429" s="4">
        <f t="shared" si="12"/>
        <v>0</v>
      </c>
      <c r="G429" s="171">
        <f t="shared" si="13"/>
        <v>0</v>
      </c>
      <c r="H429" s="176"/>
      <c r="I429" s="177"/>
      <c r="J429" s="176"/>
      <c r="K429" s="176"/>
      <c r="L429" s="177"/>
      <c r="M429" s="178"/>
      <c r="N429" s="172"/>
      <c r="O429" s="172"/>
      <c r="P429" s="182"/>
      <c r="Q429" s="182"/>
      <c r="R429" s="183"/>
    </row>
    <row r="430" spans="6:18" ht="15.75" x14ac:dyDescent="0.25">
      <c r="F430" s="4">
        <f t="shared" si="12"/>
        <v>0</v>
      </c>
      <c r="G430" s="171">
        <f t="shared" si="13"/>
        <v>0</v>
      </c>
      <c r="H430" s="176"/>
      <c r="I430" s="177"/>
      <c r="J430" s="176"/>
      <c r="K430" s="176"/>
      <c r="L430" s="177"/>
      <c r="M430" s="178"/>
      <c r="N430" s="172"/>
      <c r="O430" s="172"/>
      <c r="P430" s="182"/>
      <c r="Q430" s="182"/>
      <c r="R430" s="183"/>
    </row>
    <row r="431" spans="6:18" ht="15.75" x14ac:dyDescent="0.25">
      <c r="F431" s="4">
        <f t="shared" si="12"/>
        <v>0</v>
      </c>
      <c r="G431" s="171">
        <f t="shared" si="13"/>
        <v>0</v>
      </c>
      <c r="H431" s="176"/>
      <c r="I431" s="177"/>
      <c r="J431" s="176"/>
      <c r="K431" s="176"/>
      <c r="L431" s="177"/>
      <c r="M431" s="178"/>
      <c r="N431" s="172"/>
      <c r="O431" s="172"/>
      <c r="P431" s="182"/>
      <c r="Q431" s="182"/>
      <c r="R431" s="183"/>
    </row>
    <row r="432" spans="6:18" ht="15.75" x14ac:dyDescent="0.25">
      <c r="F432" s="4">
        <f t="shared" si="12"/>
        <v>0</v>
      </c>
      <c r="G432" s="171">
        <f t="shared" si="13"/>
        <v>0</v>
      </c>
      <c r="H432" s="176"/>
      <c r="I432" s="177"/>
      <c r="J432" s="176"/>
      <c r="K432" s="176"/>
      <c r="L432" s="177"/>
      <c r="M432" s="178"/>
      <c r="N432" s="172"/>
      <c r="O432" s="172"/>
      <c r="P432" s="182"/>
      <c r="Q432" s="182"/>
      <c r="R432" s="183"/>
    </row>
    <row r="433" spans="6:18" ht="15.75" x14ac:dyDescent="0.25">
      <c r="F433" s="4">
        <f t="shared" si="12"/>
        <v>0</v>
      </c>
      <c r="G433" s="171">
        <f t="shared" si="13"/>
        <v>0</v>
      </c>
      <c r="H433" s="176"/>
      <c r="I433" s="177"/>
      <c r="J433" s="176"/>
      <c r="K433" s="176"/>
      <c r="L433" s="177"/>
      <c r="M433" s="178"/>
      <c r="N433" s="172"/>
      <c r="O433" s="172"/>
      <c r="P433" s="182"/>
      <c r="Q433" s="182"/>
      <c r="R433" s="183"/>
    </row>
    <row r="434" spans="6:18" ht="15.75" x14ac:dyDescent="0.25">
      <c r="F434" s="4">
        <f t="shared" si="12"/>
        <v>0</v>
      </c>
      <c r="G434" s="171">
        <f t="shared" si="13"/>
        <v>0</v>
      </c>
      <c r="H434" s="176"/>
      <c r="I434" s="177"/>
      <c r="J434" s="176"/>
      <c r="K434" s="176"/>
      <c r="L434" s="177"/>
      <c r="M434" s="178"/>
      <c r="N434" s="172"/>
      <c r="O434" s="172"/>
      <c r="P434" s="182"/>
      <c r="Q434" s="182"/>
      <c r="R434" s="183"/>
    </row>
    <row r="435" spans="6:18" ht="15.75" x14ac:dyDescent="0.25">
      <c r="F435" s="4">
        <f t="shared" si="12"/>
        <v>0</v>
      </c>
      <c r="G435" s="171">
        <f t="shared" si="13"/>
        <v>0</v>
      </c>
      <c r="H435" s="176"/>
      <c r="I435" s="177"/>
      <c r="J435" s="176"/>
      <c r="K435" s="176"/>
      <c r="L435" s="177"/>
      <c r="M435" s="178"/>
      <c r="N435" s="172"/>
      <c r="O435" s="172"/>
      <c r="P435" s="182"/>
      <c r="Q435" s="182"/>
      <c r="R435" s="183"/>
    </row>
    <row r="436" spans="6:18" ht="15.75" x14ac:dyDescent="0.25">
      <c r="F436" s="4">
        <f t="shared" si="12"/>
        <v>0</v>
      </c>
      <c r="G436" s="171">
        <f t="shared" si="13"/>
        <v>0</v>
      </c>
      <c r="H436" s="176"/>
      <c r="I436" s="177"/>
      <c r="J436" s="176"/>
      <c r="K436" s="176"/>
      <c r="L436" s="177"/>
      <c r="M436" s="178"/>
      <c r="N436" s="172"/>
      <c r="O436" s="172"/>
      <c r="P436" s="182"/>
      <c r="Q436" s="182"/>
      <c r="R436" s="183"/>
    </row>
    <row r="437" spans="6:18" ht="15.75" x14ac:dyDescent="0.25">
      <c r="F437" s="4">
        <f t="shared" si="12"/>
        <v>0</v>
      </c>
      <c r="G437" s="171">
        <f t="shared" si="13"/>
        <v>0</v>
      </c>
      <c r="H437" s="176"/>
      <c r="I437" s="177"/>
      <c r="J437" s="176"/>
      <c r="K437" s="176"/>
      <c r="L437" s="177"/>
      <c r="M437" s="178"/>
      <c r="N437" s="172"/>
      <c r="O437" s="172"/>
      <c r="P437" s="182"/>
      <c r="Q437" s="182"/>
      <c r="R437" s="183"/>
    </row>
    <row r="438" spans="6:18" ht="15.75" x14ac:dyDescent="0.25">
      <c r="F438" s="4">
        <f t="shared" si="12"/>
        <v>0</v>
      </c>
      <c r="G438" s="171">
        <f t="shared" si="13"/>
        <v>0</v>
      </c>
      <c r="H438" s="176"/>
      <c r="I438" s="177"/>
      <c r="J438" s="176"/>
      <c r="K438" s="176"/>
      <c r="L438" s="177"/>
      <c r="M438" s="178"/>
      <c r="N438" s="172"/>
      <c r="O438" s="172"/>
      <c r="P438" s="182"/>
      <c r="Q438" s="182"/>
      <c r="R438" s="183"/>
    </row>
    <row r="439" spans="6:18" ht="15.75" x14ac:dyDescent="0.25">
      <c r="F439" s="4">
        <f t="shared" si="12"/>
        <v>0</v>
      </c>
      <c r="G439" s="171">
        <f t="shared" si="13"/>
        <v>0</v>
      </c>
      <c r="H439" s="176"/>
      <c r="I439" s="177"/>
      <c r="J439" s="176"/>
      <c r="K439" s="176"/>
      <c r="L439" s="177"/>
      <c r="M439" s="178"/>
      <c r="N439" s="172"/>
      <c r="O439" s="172"/>
      <c r="P439" s="182"/>
      <c r="Q439" s="182"/>
      <c r="R439" s="183"/>
    </row>
    <row r="440" spans="6:18" ht="15.75" x14ac:dyDescent="0.25">
      <c r="F440" s="4">
        <f t="shared" si="12"/>
        <v>0</v>
      </c>
      <c r="G440" s="171">
        <f t="shared" si="13"/>
        <v>0</v>
      </c>
      <c r="H440" s="176"/>
      <c r="I440" s="177"/>
      <c r="J440" s="176"/>
      <c r="K440" s="176"/>
      <c r="L440" s="177"/>
      <c r="M440" s="178"/>
      <c r="N440" s="172"/>
      <c r="O440" s="172"/>
      <c r="P440" s="182"/>
      <c r="Q440" s="182"/>
      <c r="R440" s="183"/>
    </row>
    <row r="441" spans="6:18" ht="15.75" x14ac:dyDescent="0.25">
      <c r="F441" s="4">
        <f t="shared" si="12"/>
        <v>0</v>
      </c>
      <c r="G441" s="171">
        <f t="shared" si="13"/>
        <v>0</v>
      </c>
      <c r="H441" s="176"/>
      <c r="I441" s="177"/>
      <c r="J441" s="176"/>
      <c r="K441" s="176"/>
      <c r="L441" s="177"/>
      <c r="M441" s="178"/>
      <c r="N441" s="172"/>
      <c r="O441" s="172"/>
      <c r="P441" s="182"/>
      <c r="Q441" s="182"/>
      <c r="R441" s="183"/>
    </row>
    <row r="442" spans="6:18" ht="15.75" x14ac:dyDescent="0.25">
      <c r="F442" s="4">
        <f t="shared" si="12"/>
        <v>0</v>
      </c>
      <c r="G442" s="171">
        <f t="shared" si="13"/>
        <v>0</v>
      </c>
      <c r="H442" s="176"/>
      <c r="I442" s="177"/>
      <c r="J442" s="176"/>
      <c r="K442" s="176"/>
      <c r="L442" s="177"/>
      <c r="M442" s="178"/>
      <c r="N442" s="172"/>
      <c r="O442" s="172"/>
      <c r="P442" s="182"/>
      <c r="Q442" s="182"/>
      <c r="R442" s="183"/>
    </row>
    <row r="443" spans="6:18" ht="15.75" x14ac:dyDescent="0.25">
      <c r="F443" s="4">
        <f t="shared" si="12"/>
        <v>0</v>
      </c>
      <c r="G443" s="171">
        <f t="shared" si="13"/>
        <v>0</v>
      </c>
      <c r="H443" s="176"/>
      <c r="I443" s="177"/>
      <c r="J443" s="176"/>
      <c r="K443" s="176"/>
      <c r="L443" s="177"/>
      <c r="M443" s="178"/>
      <c r="N443" s="172"/>
      <c r="O443" s="172"/>
      <c r="P443" s="182"/>
      <c r="Q443" s="182"/>
      <c r="R443" s="183"/>
    </row>
    <row r="444" spans="6:18" ht="15.75" x14ac:dyDescent="0.25">
      <c r="F444" s="4">
        <f t="shared" si="12"/>
        <v>0</v>
      </c>
      <c r="G444" s="171">
        <f t="shared" si="13"/>
        <v>0</v>
      </c>
      <c r="H444" s="176"/>
      <c r="I444" s="177"/>
      <c r="J444" s="176"/>
      <c r="K444" s="176"/>
      <c r="L444" s="177"/>
      <c r="M444" s="178"/>
      <c r="N444" s="172"/>
      <c r="O444" s="172"/>
      <c r="P444" s="182"/>
      <c r="Q444" s="182"/>
      <c r="R444" s="183"/>
    </row>
    <row r="445" spans="6:18" ht="15.75" x14ac:dyDescent="0.25">
      <c r="F445" s="4">
        <f t="shared" si="12"/>
        <v>0</v>
      </c>
      <c r="G445" s="171">
        <f t="shared" si="13"/>
        <v>0</v>
      </c>
      <c r="H445" s="176"/>
      <c r="I445" s="177"/>
      <c r="J445" s="176"/>
      <c r="K445" s="176"/>
      <c r="L445" s="177"/>
      <c r="M445" s="178"/>
      <c r="N445" s="172"/>
      <c r="O445" s="172"/>
      <c r="P445" s="182"/>
      <c r="Q445" s="182"/>
      <c r="R445" s="183"/>
    </row>
    <row r="446" spans="6:18" ht="15.75" x14ac:dyDescent="0.25">
      <c r="F446" s="4">
        <f t="shared" si="12"/>
        <v>0</v>
      </c>
      <c r="G446" s="171">
        <f t="shared" si="13"/>
        <v>0</v>
      </c>
      <c r="H446" s="176"/>
      <c r="I446" s="177"/>
      <c r="J446" s="176"/>
      <c r="K446" s="176"/>
      <c r="L446" s="177"/>
      <c r="M446" s="178"/>
      <c r="N446" s="172"/>
      <c r="O446" s="172"/>
      <c r="P446" s="182"/>
      <c r="Q446" s="182"/>
      <c r="R446" s="183"/>
    </row>
    <row r="447" spans="6:18" ht="15.75" x14ac:dyDescent="0.25">
      <c r="F447" s="4">
        <f t="shared" si="12"/>
        <v>0</v>
      </c>
      <c r="G447" s="171">
        <f t="shared" si="13"/>
        <v>0</v>
      </c>
      <c r="H447" s="176"/>
      <c r="I447" s="177"/>
      <c r="J447" s="176"/>
      <c r="K447" s="176"/>
      <c r="L447" s="177"/>
      <c r="M447" s="178"/>
      <c r="N447" s="172"/>
      <c r="O447" s="172"/>
      <c r="P447" s="182"/>
      <c r="Q447" s="182"/>
      <c r="R447" s="183"/>
    </row>
    <row r="448" spans="6:18" ht="15.75" x14ac:dyDescent="0.25">
      <c r="F448" s="4">
        <f t="shared" si="12"/>
        <v>0</v>
      </c>
      <c r="G448" s="171">
        <f t="shared" si="13"/>
        <v>0</v>
      </c>
      <c r="H448" s="176"/>
      <c r="I448" s="177"/>
      <c r="J448" s="176"/>
      <c r="K448" s="176"/>
      <c r="L448" s="177"/>
      <c r="M448" s="178"/>
      <c r="N448" s="172"/>
      <c r="O448" s="172"/>
      <c r="P448" s="182"/>
      <c r="Q448" s="182"/>
      <c r="R448" s="183"/>
    </row>
    <row r="449" spans="6:18" ht="15.75" x14ac:dyDescent="0.25">
      <c r="F449" s="4">
        <f t="shared" si="12"/>
        <v>0</v>
      </c>
      <c r="G449" s="171">
        <f t="shared" si="13"/>
        <v>0</v>
      </c>
      <c r="H449" s="176"/>
      <c r="I449" s="177"/>
      <c r="J449" s="176"/>
      <c r="K449" s="176"/>
      <c r="L449" s="177"/>
      <c r="M449" s="178"/>
      <c r="N449" s="172"/>
      <c r="O449" s="172"/>
      <c r="P449" s="182"/>
      <c r="Q449" s="182"/>
      <c r="R449" s="183"/>
    </row>
    <row r="450" spans="6:18" ht="15.75" x14ac:dyDescent="0.25">
      <c r="F450" s="4">
        <f t="shared" si="12"/>
        <v>0</v>
      </c>
      <c r="G450" s="171">
        <f t="shared" si="13"/>
        <v>0</v>
      </c>
      <c r="H450" s="176"/>
      <c r="I450" s="177"/>
      <c r="J450" s="176"/>
      <c r="K450" s="176"/>
      <c r="L450" s="177"/>
      <c r="M450" s="178"/>
      <c r="N450" s="172"/>
      <c r="O450" s="172"/>
      <c r="P450" s="182"/>
      <c r="Q450" s="182"/>
      <c r="R450" s="183"/>
    </row>
    <row r="451" spans="6:18" ht="15.75" x14ac:dyDescent="0.25">
      <c r="F451" s="4">
        <f t="shared" si="12"/>
        <v>0</v>
      </c>
      <c r="G451" s="171">
        <f t="shared" si="13"/>
        <v>0</v>
      </c>
      <c r="H451" s="176"/>
      <c r="I451" s="177"/>
      <c r="J451" s="176"/>
      <c r="K451" s="176"/>
      <c r="L451" s="177"/>
      <c r="M451" s="178"/>
      <c r="N451" s="172"/>
      <c r="O451" s="172"/>
      <c r="P451" s="182"/>
      <c r="Q451" s="182"/>
      <c r="R451" s="183"/>
    </row>
    <row r="452" spans="6:18" ht="15.75" x14ac:dyDescent="0.25">
      <c r="F452" s="4">
        <f t="shared" si="12"/>
        <v>0</v>
      </c>
      <c r="G452" s="171">
        <f t="shared" si="13"/>
        <v>0</v>
      </c>
      <c r="H452" s="176"/>
      <c r="I452" s="177"/>
      <c r="J452" s="176"/>
      <c r="K452" s="176"/>
      <c r="L452" s="177"/>
      <c r="M452" s="178"/>
      <c r="N452" s="172"/>
      <c r="O452" s="172"/>
      <c r="P452" s="182"/>
      <c r="Q452" s="182"/>
      <c r="R452" s="183"/>
    </row>
    <row r="453" spans="6:18" ht="15.75" x14ac:dyDescent="0.25">
      <c r="F453" s="4">
        <f t="shared" si="12"/>
        <v>0</v>
      </c>
      <c r="G453" s="171">
        <f t="shared" si="13"/>
        <v>0</v>
      </c>
      <c r="H453" s="176"/>
      <c r="I453" s="177"/>
      <c r="J453" s="176"/>
      <c r="K453" s="176"/>
      <c r="L453" s="177"/>
      <c r="M453" s="178"/>
      <c r="N453" s="172"/>
      <c r="O453" s="172"/>
      <c r="P453" s="182"/>
      <c r="Q453" s="182"/>
      <c r="R453" s="183"/>
    </row>
    <row r="454" spans="6:18" ht="15.75" x14ac:dyDescent="0.25">
      <c r="F454" s="4">
        <f t="shared" si="12"/>
        <v>0</v>
      </c>
      <c r="G454" s="171">
        <f t="shared" si="13"/>
        <v>0</v>
      </c>
      <c r="H454" s="176"/>
      <c r="I454" s="177"/>
      <c r="J454" s="176"/>
      <c r="K454" s="176"/>
      <c r="L454" s="177"/>
      <c r="M454" s="178"/>
      <c r="N454" s="172"/>
      <c r="O454" s="172"/>
      <c r="P454" s="182"/>
      <c r="Q454" s="182"/>
      <c r="R454" s="183"/>
    </row>
    <row r="455" spans="6:18" ht="15.75" x14ac:dyDescent="0.25">
      <c r="F455" s="4">
        <f t="shared" si="12"/>
        <v>0</v>
      </c>
      <c r="G455" s="171">
        <f t="shared" si="13"/>
        <v>0</v>
      </c>
      <c r="H455" s="176"/>
      <c r="I455" s="177"/>
      <c r="J455" s="176"/>
      <c r="K455" s="176"/>
      <c r="L455" s="177"/>
      <c r="M455" s="178"/>
      <c r="N455" s="172"/>
      <c r="O455" s="172"/>
      <c r="P455" s="182"/>
      <c r="Q455" s="182"/>
      <c r="R455" s="183"/>
    </row>
    <row r="456" spans="6:18" ht="15.75" x14ac:dyDescent="0.25">
      <c r="F456" s="4">
        <f t="shared" ref="F456:F519" si="14">IF(G456&gt;=1,(IF(LEN(R456)=0,(IF(N456&gt;=18,1,0)),0)),0)</f>
        <v>0</v>
      </c>
      <c r="G456" s="171">
        <f t="shared" si="13"/>
        <v>0</v>
      </c>
      <c r="H456" s="176"/>
      <c r="I456" s="177"/>
      <c r="J456" s="176"/>
      <c r="K456" s="176"/>
      <c r="L456" s="177"/>
      <c r="M456" s="178"/>
      <c r="N456" s="172"/>
      <c r="O456" s="172"/>
      <c r="P456" s="182"/>
      <c r="Q456" s="182"/>
      <c r="R456" s="183"/>
    </row>
    <row r="457" spans="6:18" ht="15.75" x14ac:dyDescent="0.25">
      <c r="F457" s="4">
        <f t="shared" si="14"/>
        <v>0</v>
      </c>
      <c r="G457" s="171">
        <f t="shared" ref="G457:G520" si="15">IFERROR(IF(LEN(J457)&gt;=2,(IF(LEN(L457)&gt;=1,1,0)),0),0)</f>
        <v>0</v>
      </c>
      <c r="H457" s="176"/>
      <c r="I457" s="177"/>
      <c r="J457" s="176"/>
      <c r="K457" s="176"/>
      <c r="L457" s="177"/>
      <c r="M457" s="178"/>
      <c r="N457" s="172"/>
      <c r="O457" s="172"/>
      <c r="P457" s="182"/>
      <c r="Q457" s="182"/>
      <c r="R457" s="183"/>
    </row>
    <row r="458" spans="6:18" ht="15.75" x14ac:dyDescent="0.25">
      <c r="F458" s="4">
        <f t="shared" si="14"/>
        <v>0</v>
      </c>
      <c r="G458" s="171">
        <f t="shared" si="15"/>
        <v>0</v>
      </c>
      <c r="H458" s="176"/>
      <c r="I458" s="177"/>
      <c r="J458" s="176"/>
      <c r="K458" s="176"/>
      <c r="L458" s="177"/>
      <c r="M458" s="178"/>
      <c r="N458" s="172"/>
      <c r="O458" s="172"/>
      <c r="P458" s="182"/>
      <c r="Q458" s="182"/>
      <c r="R458" s="183"/>
    </row>
    <row r="459" spans="6:18" ht="15.75" x14ac:dyDescent="0.25">
      <c r="F459" s="4">
        <f t="shared" si="14"/>
        <v>0</v>
      </c>
      <c r="G459" s="171">
        <f t="shared" si="15"/>
        <v>0</v>
      </c>
      <c r="H459" s="176"/>
      <c r="I459" s="177"/>
      <c r="J459" s="176"/>
      <c r="K459" s="176"/>
      <c r="L459" s="177"/>
      <c r="M459" s="178"/>
      <c r="N459" s="172"/>
      <c r="O459" s="172"/>
      <c r="P459" s="182"/>
      <c r="Q459" s="182"/>
      <c r="R459" s="183"/>
    </row>
    <row r="460" spans="6:18" ht="15.75" x14ac:dyDescent="0.25">
      <c r="F460" s="4">
        <f t="shared" si="14"/>
        <v>0</v>
      </c>
      <c r="G460" s="171">
        <f t="shared" si="15"/>
        <v>0</v>
      </c>
      <c r="H460" s="176"/>
      <c r="I460" s="177"/>
      <c r="J460" s="176"/>
      <c r="K460" s="176"/>
      <c r="L460" s="177"/>
      <c r="M460" s="178"/>
      <c r="N460" s="172"/>
      <c r="O460" s="172"/>
      <c r="P460" s="182"/>
      <c r="Q460" s="182"/>
      <c r="R460" s="183"/>
    </row>
    <row r="461" spans="6:18" ht="15.75" x14ac:dyDescent="0.25">
      <c r="F461" s="4">
        <f t="shared" si="14"/>
        <v>0</v>
      </c>
      <c r="G461" s="171">
        <f t="shared" si="15"/>
        <v>0</v>
      </c>
      <c r="H461" s="176"/>
      <c r="I461" s="177"/>
      <c r="J461" s="176"/>
      <c r="K461" s="176"/>
      <c r="L461" s="177"/>
      <c r="M461" s="178"/>
      <c r="N461" s="172"/>
      <c r="O461" s="172"/>
      <c r="P461" s="182"/>
      <c r="Q461" s="182"/>
      <c r="R461" s="183"/>
    </row>
    <row r="462" spans="6:18" ht="15.75" x14ac:dyDescent="0.25">
      <c r="F462" s="4">
        <f t="shared" si="14"/>
        <v>0</v>
      </c>
      <c r="G462" s="171">
        <f t="shared" si="15"/>
        <v>0</v>
      </c>
      <c r="H462" s="176"/>
      <c r="I462" s="177"/>
      <c r="J462" s="176"/>
      <c r="K462" s="176"/>
      <c r="L462" s="177"/>
      <c r="M462" s="178"/>
      <c r="N462" s="172"/>
      <c r="O462" s="172"/>
      <c r="P462" s="182"/>
      <c r="Q462" s="182"/>
      <c r="R462" s="183"/>
    </row>
    <row r="463" spans="6:18" ht="15.75" x14ac:dyDescent="0.25">
      <c r="F463" s="4">
        <f t="shared" si="14"/>
        <v>0</v>
      </c>
      <c r="G463" s="171">
        <f t="shared" si="15"/>
        <v>0</v>
      </c>
      <c r="H463" s="176"/>
      <c r="I463" s="177"/>
      <c r="J463" s="176"/>
      <c r="K463" s="176"/>
      <c r="L463" s="177"/>
      <c r="M463" s="178"/>
      <c r="N463" s="172"/>
      <c r="O463" s="172"/>
      <c r="P463" s="182"/>
      <c r="Q463" s="182"/>
      <c r="R463" s="183"/>
    </row>
    <row r="464" spans="6:18" ht="15.75" x14ac:dyDescent="0.25">
      <c r="F464" s="4">
        <f t="shared" si="14"/>
        <v>0</v>
      </c>
      <c r="G464" s="171">
        <f t="shared" si="15"/>
        <v>0</v>
      </c>
      <c r="H464" s="176"/>
      <c r="I464" s="177"/>
      <c r="J464" s="176"/>
      <c r="K464" s="176"/>
      <c r="L464" s="177"/>
      <c r="M464" s="178"/>
      <c r="N464" s="172"/>
      <c r="O464" s="172"/>
      <c r="P464" s="182"/>
      <c r="Q464" s="182"/>
      <c r="R464" s="183"/>
    </row>
    <row r="465" spans="6:18" ht="15.75" x14ac:dyDescent="0.25">
      <c r="F465" s="4">
        <f t="shared" si="14"/>
        <v>0</v>
      </c>
      <c r="G465" s="171">
        <f t="shared" si="15"/>
        <v>0</v>
      </c>
      <c r="H465" s="176"/>
      <c r="I465" s="177"/>
      <c r="J465" s="176"/>
      <c r="K465" s="176"/>
      <c r="L465" s="177"/>
      <c r="M465" s="178"/>
      <c r="N465" s="172"/>
      <c r="O465" s="172"/>
      <c r="P465" s="182"/>
      <c r="Q465" s="182"/>
      <c r="R465" s="183"/>
    </row>
    <row r="466" spans="6:18" ht="15.75" x14ac:dyDescent="0.25">
      <c r="F466" s="4">
        <f t="shared" si="14"/>
        <v>0</v>
      </c>
      <c r="G466" s="171">
        <f t="shared" si="15"/>
        <v>0</v>
      </c>
      <c r="H466" s="176"/>
      <c r="I466" s="177"/>
      <c r="J466" s="176"/>
      <c r="K466" s="176"/>
      <c r="L466" s="177"/>
      <c r="M466" s="178"/>
      <c r="N466" s="172"/>
      <c r="O466" s="172"/>
      <c r="P466" s="182"/>
      <c r="Q466" s="182"/>
      <c r="R466" s="183"/>
    </row>
    <row r="467" spans="6:18" ht="15.75" x14ac:dyDescent="0.25">
      <c r="F467" s="4">
        <f t="shared" si="14"/>
        <v>0</v>
      </c>
      <c r="G467" s="171">
        <f t="shared" si="15"/>
        <v>0</v>
      </c>
      <c r="H467" s="176"/>
      <c r="I467" s="177"/>
      <c r="J467" s="176"/>
      <c r="K467" s="176"/>
      <c r="L467" s="177"/>
      <c r="M467" s="178"/>
      <c r="N467" s="172"/>
      <c r="O467" s="172"/>
      <c r="P467" s="182"/>
      <c r="Q467" s="182"/>
      <c r="R467" s="183"/>
    </row>
    <row r="468" spans="6:18" ht="15.75" x14ac:dyDescent="0.25">
      <c r="F468" s="4">
        <f t="shared" si="14"/>
        <v>0</v>
      </c>
      <c r="G468" s="171">
        <f t="shared" si="15"/>
        <v>0</v>
      </c>
      <c r="H468" s="176"/>
      <c r="I468" s="177"/>
      <c r="J468" s="176"/>
      <c r="K468" s="176"/>
      <c r="L468" s="177"/>
      <c r="M468" s="178"/>
      <c r="N468" s="172"/>
      <c r="O468" s="172"/>
      <c r="P468" s="182"/>
      <c r="Q468" s="182"/>
      <c r="R468" s="183"/>
    </row>
    <row r="469" spans="6:18" ht="15.75" x14ac:dyDescent="0.25">
      <c r="F469" s="4">
        <f t="shared" si="14"/>
        <v>0</v>
      </c>
      <c r="G469" s="171">
        <f t="shared" si="15"/>
        <v>0</v>
      </c>
      <c r="H469" s="176"/>
      <c r="I469" s="177"/>
      <c r="J469" s="176"/>
      <c r="K469" s="176"/>
      <c r="L469" s="177"/>
      <c r="M469" s="178"/>
      <c r="N469" s="172"/>
      <c r="O469" s="172"/>
      <c r="P469" s="182"/>
      <c r="Q469" s="182"/>
      <c r="R469" s="183"/>
    </row>
    <row r="470" spans="6:18" ht="15.75" x14ac:dyDescent="0.25">
      <c r="F470" s="4">
        <f t="shared" si="14"/>
        <v>0</v>
      </c>
      <c r="G470" s="171">
        <f t="shared" si="15"/>
        <v>0</v>
      </c>
      <c r="H470" s="176"/>
      <c r="I470" s="177"/>
      <c r="J470" s="176"/>
      <c r="K470" s="176"/>
      <c r="L470" s="177"/>
      <c r="M470" s="178"/>
      <c r="N470" s="172"/>
      <c r="O470" s="172"/>
      <c r="P470" s="182"/>
      <c r="Q470" s="182"/>
      <c r="R470" s="183"/>
    </row>
    <row r="471" spans="6:18" ht="15.75" x14ac:dyDescent="0.25">
      <c r="F471" s="4">
        <f t="shared" si="14"/>
        <v>0</v>
      </c>
      <c r="G471" s="171">
        <f t="shared" si="15"/>
        <v>0</v>
      </c>
      <c r="H471" s="176"/>
      <c r="I471" s="177"/>
      <c r="J471" s="176"/>
      <c r="K471" s="176"/>
      <c r="L471" s="177"/>
      <c r="M471" s="178"/>
      <c r="N471" s="172"/>
      <c r="O471" s="172"/>
      <c r="P471" s="182"/>
      <c r="Q471" s="182"/>
      <c r="R471" s="183"/>
    </row>
    <row r="472" spans="6:18" ht="15.75" x14ac:dyDescent="0.25">
      <c r="F472" s="4">
        <f t="shared" si="14"/>
        <v>0</v>
      </c>
      <c r="G472" s="171">
        <f t="shared" si="15"/>
        <v>0</v>
      </c>
      <c r="H472" s="176"/>
      <c r="I472" s="177"/>
      <c r="J472" s="176"/>
      <c r="K472" s="176"/>
      <c r="L472" s="177"/>
      <c r="M472" s="178"/>
      <c r="N472" s="172"/>
      <c r="O472" s="172"/>
      <c r="P472" s="182"/>
      <c r="Q472" s="182"/>
      <c r="R472" s="183"/>
    </row>
    <row r="473" spans="6:18" ht="15.75" x14ac:dyDescent="0.25">
      <c r="F473" s="4">
        <f t="shared" si="14"/>
        <v>0</v>
      </c>
      <c r="G473" s="171">
        <f t="shared" si="15"/>
        <v>0</v>
      </c>
      <c r="H473" s="176"/>
      <c r="I473" s="177"/>
      <c r="J473" s="176"/>
      <c r="K473" s="176"/>
      <c r="L473" s="177"/>
      <c r="M473" s="178"/>
      <c r="N473" s="172"/>
      <c r="O473" s="172"/>
      <c r="P473" s="182"/>
      <c r="Q473" s="182"/>
      <c r="R473" s="183"/>
    </row>
    <row r="474" spans="6:18" ht="15.75" x14ac:dyDescent="0.25">
      <c r="F474" s="4">
        <f t="shared" si="14"/>
        <v>0</v>
      </c>
      <c r="G474" s="171">
        <f t="shared" si="15"/>
        <v>0</v>
      </c>
      <c r="H474" s="176"/>
      <c r="I474" s="177"/>
      <c r="J474" s="176"/>
      <c r="K474" s="176"/>
      <c r="L474" s="177"/>
      <c r="M474" s="178"/>
      <c r="N474" s="172"/>
      <c r="O474" s="172"/>
      <c r="P474" s="182"/>
      <c r="Q474" s="182"/>
      <c r="R474" s="183"/>
    </row>
    <row r="475" spans="6:18" ht="15.75" x14ac:dyDescent="0.25">
      <c r="F475" s="4">
        <f t="shared" si="14"/>
        <v>0</v>
      </c>
      <c r="G475" s="171">
        <f t="shared" si="15"/>
        <v>0</v>
      </c>
      <c r="H475" s="176"/>
      <c r="I475" s="177"/>
      <c r="J475" s="176"/>
      <c r="K475" s="176"/>
      <c r="L475" s="177"/>
      <c r="M475" s="178"/>
      <c r="N475" s="172"/>
      <c r="O475" s="172"/>
      <c r="P475" s="182"/>
      <c r="Q475" s="182"/>
      <c r="R475" s="183"/>
    </row>
    <row r="476" spans="6:18" ht="15.75" x14ac:dyDescent="0.25">
      <c r="F476" s="4">
        <f t="shared" si="14"/>
        <v>0</v>
      </c>
      <c r="G476" s="171">
        <f t="shared" si="15"/>
        <v>0</v>
      </c>
      <c r="H476" s="176"/>
      <c r="I476" s="177"/>
      <c r="J476" s="176"/>
      <c r="K476" s="176"/>
      <c r="L476" s="177"/>
      <c r="M476" s="178"/>
      <c r="N476" s="172"/>
      <c r="O476" s="172"/>
      <c r="P476" s="182"/>
      <c r="Q476" s="182"/>
      <c r="R476" s="183"/>
    </row>
    <row r="477" spans="6:18" ht="15.75" x14ac:dyDescent="0.25">
      <c r="F477" s="4">
        <f t="shared" si="14"/>
        <v>0</v>
      </c>
      <c r="G477" s="171">
        <f t="shared" si="15"/>
        <v>0</v>
      </c>
      <c r="H477" s="176"/>
      <c r="I477" s="177"/>
      <c r="J477" s="176"/>
      <c r="K477" s="176"/>
      <c r="L477" s="177"/>
      <c r="M477" s="178"/>
      <c r="N477" s="172"/>
      <c r="O477" s="172"/>
      <c r="P477" s="182"/>
      <c r="Q477" s="182"/>
      <c r="R477" s="183"/>
    </row>
    <row r="478" spans="6:18" ht="15.75" x14ac:dyDescent="0.25">
      <c r="F478" s="4">
        <f t="shared" si="14"/>
        <v>0</v>
      </c>
      <c r="G478" s="171">
        <f t="shared" si="15"/>
        <v>0</v>
      </c>
      <c r="H478" s="176"/>
      <c r="I478" s="177"/>
      <c r="J478" s="176"/>
      <c r="K478" s="176"/>
      <c r="L478" s="177"/>
      <c r="M478" s="178"/>
      <c r="N478" s="172"/>
      <c r="O478" s="172"/>
      <c r="P478" s="182"/>
      <c r="Q478" s="182"/>
      <c r="R478" s="183"/>
    </row>
    <row r="479" spans="6:18" ht="15.75" x14ac:dyDescent="0.25">
      <c r="F479" s="4">
        <f t="shared" si="14"/>
        <v>0</v>
      </c>
      <c r="G479" s="171">
        <f t="shared" si="15"/>
        <v>0</v>
      </c>
      <c r="H479" s="176"/>
      <c r="I479" s="177"/>
      <c r="J479" s="176"/>
      <c r="K479" s="176"/>
      <c r="L479" s="177"/>
      <c r="M479" s="178"/>
      <c r="N479" s="172"/>
      <c r="O479" s="172"/>
      <c r="P479" s="182"/>
      <c r="Q479" s="182"/>
      <c r="R479" s="183"/>
    </row>
    <row r="480" spans="6:18" ht="15.75" x14ac:dyDescent="0.25">
      <c r="F480" s="4">
        <f t="shared" si="14"/>
        <v>0</v>
      </c>
      <c r="G480" s="171">
        <f t="shared" si="15"/>
        <v>0</v>
      </c>
      <c r="H480" s="176"/>
      <c r="I480" s="177"/>
      <c r="J480" s="176"/>
      <c r="K480" s="176"/>
      <c r="L480" s="177"/>
      <c r="M480" s="178"/>
      <c r="N480" s="172"/>
      <c r="O480" s="172"/>
      <c r="P480" s="182"/>
      <c r="Q480" s="182"/>
      <c r="R480" s="183"/>
    </row>
    <row r="481" spans="6:18" ht="15.75" x14ac:dyDescent="0.25">
      <c r="F481" s="4">
        <f t="shared" si="14"/>
        <v>0</v>
      </c>
      <c r="G481" s="171">
        <f t="shared" si="15"/>
        <v>0</v>
      </c>
      <c r="H481" s="176"/>
      <c r="I481" s="177"/>
      <c r="J481" s="176"/>
      <c r="K481" s="176"/>
      <c r="L481" s="177"/>
      <c r="M481" s="178"/>
      <c r="N481" s="172"/>
      <c r="O481" s="172"/>
      <c r="P481" s="182"/>
      <c r="Q481" s="182"/>
      <c r="R481" s="183"/>
    </row>
    <row r="482" spans="6:18" ht="15.75" x14ac:dyDescent="0.25">
      <c r="F482" s="4">
        <f t="shared" si="14"/>
        <v>0</v>
      </c>
      <c r="G482" s="171">
        <f t="shared" si="15"/>
        <v>0</v>
      </c>
      <c r="H482" s="176"/>
      <c r="I482" s="177"/>
      <c r="J482" s="176"/>
      <c r="K482" s="176"/>
      <c r="L482" s="177"/>
      <c r="M482" s="178"/>
      <c r="N482" s="172"/>
      <c r="O482" s="172"/>
      <c r="P482" s="182"/>
      <c r="Q482" s="182"/>
      <c r="R482" s="183"/>
    </row>
    <row r="483" spans="6:18" ht="15.75" x14ac:dyDescent="0.25">
      <c r="F483" s="4">
        <f t="shared" si="14"/>
        <v>0</v>
      </c>
      <c r="G483" s="171">
        <f t="shared" si="15"/>
        <v>0</v>
      </c>
      <c r="H483" s="176"/>
      <c r="I483" s="177"/>
      <c r="J483" s="176"/>
      <c r="K483" s="176"/>
      <c r="L483" s="177"/>
      <c r="M483" s="178"/>
      <c r="N483" s="172"/>
      <c r="O483" s="172"/>
      <c r="P483" s="182"/>
      <c r="Q483" s="182"/>
      <c r="R483" s="183"/>
    </row>
    <row r="484" spans="6:18" ht="15.75" x14ac:dyDescent="0.25">
      <c r="F484" s="4">
        <f t="shared" si="14"/>
        <v>0</v>
      </c>
      <c r="G484" s="171">
        <f t="shared" si="15"/>
        <v>0</v>
      </c>
      <c r="H484" s="176"/>
      <c r="I484" s="177"/>
      <c r="J484" s="176"/>
      <c r="K484" s="176"/>
      <c r="L484" s="177"/>
      <c r="M484" s="178"/>
      <c r="N484" s="172"/>
      <c r="O484" s="172"/>
      <c r="P484" s="182"/>
      <c r="Q484" s="182"/>
      <c r="R484" s="183"/>
    </row>
    <row r="485" spans="6:18" ht="15.75" x14ac:dyDescent="0.25">
      <c r="F485" s="4">
        <f t="shared" si="14"/>
        <v>0</v>
      </c>
      <c r="G485" s="171">
        <f t="shared" si="15"/>
        <v>0</v>
      </c>
      <c r="H485" s="176"/>
      <c r="I485" s="177"/>
      <c r="J485" s="176"/>
      <c r="K485" s="176"/>
      <c r="L485" s="177"/>
      <c r="M485" s="178"/>
      <c r="N485" s="172"/>
      <c r="O485" s="172"/>
      <c r="P485" s="182"/>
      <c r="Q485" s="182"/>
      <c r="R485" s="183"/>
    </row>
    <row r="486" spans="6:18" ht="15.75" x14ac:dyDescent="0.25">
      <c r="F486" s="4">
        <f t="shared" si="14"/>
        <v>0</v>
      </c>
      <c r="G486" s="171">
        <f t="shared" si="15"/>
        <v>0</v>
      </c>
      <c r="H486" s="176"/>
      <c r="I486" s="177"/>
      <c r="J486" s="176"/>
      <c r="K486" s="176"/>
      <c r="L486" s="177"/>
      <c r="M486" s="178"/>
      <c r="N486" s="172"/>
      <c r="O486" s="172"/>
      <c r="P486" s="182"/>
      <c r="Q486" s="182"/>
      <c r="R486" s="183"/>
    </row>
    <row r="487" spans="6:18" ht="15.75" x14ac:dyDescent="0.25">
      <c r="F487" s="4">
        <f t="shared" si="14"/>
        <v>0</v>
      </c>
      <c r="G487" s="171">
        <f t="shared" si="15"/>
        <v>0</v>
      </c>
      <c r="H487" s="176"/>
      <c r="I487" s="177"/>
      <c r="J487" s="176"/>
      <c r="K487" s="176"/>
      <c r="L487" s="177"/>
      <c r="M487" s="178"/>
      <c r="N487" s="172"/>
      <c r="O487" s="172"/>
      <c r="P487" s="182"/>
      <c r="Q487" s="182"/>
      <c r="R487" s="183"/>
    </row>
    <row r="488" spans="6:18" ht="15.75" x14ac:dyDescent="0.25">
      <c r="F488" s="4">
        <f t="shared" si="14"/>
        <v>0</v>
      </c>
      <c r="G488" s="171">
        <f t="shared" si="15"/>
        <v>0</v>
      </c>
      <c r="H488" s="176"/>
      <c r="I488" s="177"/>
      <c r="J488" s="176"/>
      <c r="K488" s="176"/>
      <c r="L488" s="177"/>
      <c r="M488" s="178"/>
      <c r="N488" s="172"/>
      <c r="O488" s="172"/>
      <c r="P488" s="182"/>
      <c r="Q488" s="182"/>
      <c r="R488" s="183"/>
    </row>
    <row r="489" spans="6:18" ht="15.75" x14ac:dyDescent="0.25">
      <c r="F489" s="4">
        <f t="shared" si="14"/>
        <v>0</v>
      </c>
      <c r="G489" s="171">
        <f t="shared" si="15"/>
        <v>0</v>
      </c>
      <c r="H489" s="176"/>
      <c r="I489" s="177"/>
      <c r="J489" s="176"/>
      <c r="K489" s="176"/>
      <c r="L489" s="177"/>
      <c r="M489" s="178"/>
      <c r="N489" s="172"/>
      <c r="O489" s="172"/>
      <c r="P489" s="182"/>
      <c r="Q489" s="182"/>
      <c r="R489" s="183"/>
    </row>
    <row r="490" spans="6:18" ht="15.75" x14ac:dyDescent="0.25">
      <c r="F490" s="4">
        <f t="shared" si="14"/>
        <v>0</v>
      </c>
      <c r="G490" s="171">
        <f t="shared" si="15"/>
        <v>0</v>
      </c>
      <c r="H490" s="176"/>
      <c r="I490" s="177"/>
      <c r="J490" s="176"/>
      <c r="K490" s="176"/>
      <c r="L490" s="177"/>
      <c r="M490" s="178"/>
      <c r="N490" s="172"/>
      <c r="O490" s="172"/>
      <c r="P490" s="182"/>
      <c r="Q490" s="182"/>
      <c r="R490" s="183"/>
    </row>
    <row r="491" spans="6:18" ht="15.75" x14ac:dyDescent="0.25">
      <c r="F491" s="4">
        <f t="shared" si="14"/>
        <v>0</v>
      </c>
      <c r="G491" s="171">
        <f t="shared" si="15"/>
        <v>0</v>
      </c>
      <c r="H491" s="176"/>
      <c r="I491" s="177"/>
      <c r="J491" s="176"/>
      <c r="K491" s="176"/>
      <c r="L491" s="177"/>
      <c r="M491" s="178"/>
      <c r="N491" s="172"/>
      <c r="O491" s="172"/>
      <c r="P491" s="182"/>
      <c r="Q491" s="182"/>
      <c r="R491" s="183"/>
    </row>
    <row r="492" spans="6:18" ht="15.75" x14ac:dyDescent="0.25">
      <c r="F492" s="4">
        <f t="shared" si="14"/>
        <v>0</v>
      </c>
      <c r="G492" s="171">
        <f t="shared" si="15"/>
        <v>0</v>
      </c>
      <c r="H492" s="176"/>
      <c r="I492" s="177"/>
      <c r="J492" s="176"/>
      <c r="K492" s="176"/>
      <c r="L492" s="177"/>
      <c r="M492" s="178"/>
      <c r="N492" s="172"/>
      <c r="O492" s="172"/>
      <c r="P492" s="182"/>
      <c r="Q492" s="182"/>
      <c r="R492" s="183"/>
    </row>
    <row r="493" spans="6:18" ht="15.75" x14ac:dyDescent="0.25">
      <c r="F493" s="4">
        <f t="shared" si="14"/>
        <v>0</v>
      </c>
      <c r="G493" s="171">
        <f t="shared" si="15"/>
        <v>0</v>
      </c>
      <c r="H493" s="176"/>
      <c r="I493" s="177"/>
      <c r="J493" s="176"/>
      <c r="K493" s="176"/>
      <c r="L493" s="177"/>
      <c r="M493" s="178"/>
      <c r="N493" s="172"/>
      <c r="O493" s="172"/>
      <c r="P493" s="182"/>
      <c r="Q493" s="182"/>
      <c r="R493" s="183"/>
    </row>
    <row r="494" spans="6:18" ht="15.75" x14ac:dyDescent="0.25">
      <c r="F494" s="4">
        <f t="shared" si="14"/>
        <v>0</v>
      </c>
      <c r="G494" s="171">
        <f t="shared" si="15"/>
        <v>0</v>
      </c>
      <c r="H494" s="176"/>
      <c r="I494" s="177"/>
      <c r="J494" s="176"/>
      <c r="K494" s="176"/>
      <c r="L494" s="177"/>
      <c r="M494" s="178"/>
      <c r="N494" s="172"/>
      <c r="O494" s="172"/>
      <c r="P494" s="182"/>
      <c r="Q494" s="182"/>
      <c r="R494" s="183"/>
    </row>
    <row r="495" spans="6:18" ht="15.75" x14ac:dyDescent="0.25">
      <c r="F495" s="4">
        <f t="shared" si="14"/>
        <v>0</v>
      </c>
      <c r="G495" s="171">
        <f t="shared" si="15"/>
        <v>0</v>
      </c>
      <c r="H495" s="176"/>
      <c r="I495" s="177"/>
      <c r="J495" s="176"/>
      <c r="K495" s="176"/>
      <c r="L495" s="177"/>
      <c r="M495" s="178"/>
      <c r="N495" s="172"/>
      <c r="O495" s="172"/>
      <c r="P495" s="182"/>
      <c r="Q495" s="182"/>
      <c r="R495" s="183"/>
    </row>
    <row r="496" spans="6:18" ht="15.75" x14ac:dyDescent="0.25">
      <c r="F496" s="4">
        <f t="shared" si="14"/>
        <v>0</v>
      </c>
      <c r="G496" s="171">
        <f t="shared" si="15"/>
        <v>0</v>
      </c>
      <c r="H496" s="176"/>
      <c r="I496" s="177"/>
      <c r="J496" s="176"/>
      <c r="K496" s="176"/>
      <c r="L496" s="177"/>
      <c r="M496" s="178"/>
      <c r="N496" s="172"/>
      <c r="O496" s="172"/>
      <c r="P496" s="182"/>
      <c r="Q496" s="182"/>
      <c r="R496" s="183"/>
    </row>
    <row r="497" spans="6:18" ht="15.75" x14ac:dyDescent="0.25">
      <c r="F497" s="4">
        <f t="shared" si="14"/>
        <v>0</v>
      </c>
      <c r="G497" s="171">
        <f t="shared" si="15"/>
        <v>0</v>
      </c>
      <c r="H497" s="176"/>
      <c r="I497" s="177"/>
      <c r="J497" s="176"/>
      <c r="K497" s="176"/>
      <c r="L497" s="177"/>
      <c r="M497" s="178"/>
      <c r="N497" s="172"/>
      <c r="O497" s="172"/>
      <c r="P497" s="182"/>
      <c r="Q497" s="182"/>
      <c r="R497" s="183"/>
    </row>
    <row r="498" spans="6:18" ht="15.75" x14ac:dyDescent="0.25">
      <c r="F498" s="4">
        <f t="shared" si="14"/>
        <v>0</v>
      </c>
      <c r="G498" s="171">
        <f t="shared" si="15"/>
        <v>0</v>
      </c>
      <c r="H498" s="176"/>
      <c r="I498" s="177"/>
      <c r="J498" s="176"/>
      <c r="K498" s="176"/>
      <c r="L498" s="177"/>
      <c r="M498" s="178"/>
      <c r="N498" s="172"/>
      <c r="O498" s="172"/>
      <c r="P498" s="182"/>
      <c r="Q498" s="182"/>
      <c r="R498" s="183"/>
    </row>
    <row r="499" spans="6:18" ht="15.75" x14ac:dyDescent="0.25">
      <c r="F499" s="4">
        <f t="shared" si="14"/>
        <v>0</v>
      </c>
      <c r="G499" s="171">
        <f t="shared" si="15"/>
        <v>0</v>
      </c>
      <c r="H499" s="176"/>
      <c r="I499" s="177"/>
      <c r="J499" s="176"/>
      <c r="K499" s="176"/>
      <c r="L499" s="177"/>
      <c r="M499" s="178"/>
      <c r="N499" s="172"/>
      <c r="O499" s="172"/>
      <c r="P499" s="182"/>
      <c r="Q499" s="182"/>
      <c r="R499" s="183"/>
    </row>
    <row r="500" spans="6:18" ht="15.75" x14ac:dyDescent="0.25">
      <c r="F500" s="4">
        <f t="shared" si="14"/>
        <v>0</v>
      </c>
      <c r="G500" s="171">
        <f t="shared" si="15"/>
        <v>0</v>
      </c>
      <c r="H500" s="176"/>
      <c r="I500" s="177"/>
      <c r="J500" s="176"/>
      <c r="K500" s="176"/>
      <c r="L500" s="177"/>
      <c r="M500" s="178"/>
      <c r="N500" s="172"/>
      <c r="O500" s="172"/>
      <c r="P500" s="182"/>
      <c r="Q500" s="182"/>
      <c r="R500" s="183"/>
    </row>
    <row r="501" spans="6:18" ht="15.75" x14ac:dyDescent="0.25">
      <c r="F501" s="4">
        <f t="shared" si="14"/>
        <v>0</v>
      </c>
      <c r="G501" s="171">
        <f t="shared" si="15"/>
        <v>0</v>
      </c>
      <c r="H501" s="176"/>
      <c r="I501" s="177"/>
      <c r="J501" s="176"/>
      <c r="K501" s="176"/>
      <c r="L501" s="177"/>
      <c r="M501" s="178"/>
      <c r="N501" s="172"/>
      <c r="O501" s="172"/>
      <c r="P501" s="182"/>
      <c r="Q501" s="182"/>
      <c r="R501" s="183"/>
    </row>
    <row r="502" spans="6:18" ht="15.75" x14ac:dyDescent="0.25">
      <c r="F502" s="4">
        <f t="shared" si="14"/>
        <v>0</v>
      </c>
      <c r="G502" s="171">
        <f t="shared" si="15"/>
        <v>0</v>
      </c>
      <c r="H502" s="176"/>
      <c r="I502" s="177"/>
      <c r="J502" s="176"/>
      <c r="K502" s="176"/>
      <c r="L502" s="177"/>
      <c r="M502" s="178"/>
      <c r="N502" s="172"/>
      <c r="O502" s="172"/>
      <c r="P502" s="182"/>
      <c r="Q502" s="182"/>
      <c r="R502" s="183"/>
    </row>
    <row r="503" spans="6:18" ht="15.75" x14ac:dyDescent="0.25">
      <c r="F503" s="4">
        <f t="shared" si="14"/>
        <v>0</v>
      </c>
      <c r="G503" s="171">
        <f t="shared" si="15"/>
        <v>0</v>
      </c>
      <c r="H503" s="176"/>
      <c r="I503" s="177"/>
      <c r="J503" s="176"/>
      <c r="K503" s="176"/>
      <c r="L503" s="177"/>
      <c r="M503" s="178"/>
      <c r="N503" s="172"/>
      <c r="O503" s="172"/>
      <c r="P503" s="182"/>
      <c r="Q503" s="182"/>
      <c r="R503" s="183"/>
    </row>
    <row r="504" spans="6:18" ht="15.75" x14ac:dyDescent="0.25">
      <c r="F504" s="4">
        <f t="shared" si="14"/>
        <v>0</v>
      </c>
      <c r="G504" s="171">
        <f t="shared" si="15"/>
        <v>0</v>
      </c>
      <c r="H504" s="176"/>
      <c r="I504" s="177"/>
      <c r="J504" s="176"/>
      <c r="K504" s="176"/>
      <c r="L504" s="177"/>
      <c r="M504" s="178"/>
      <c r="N504" s="172"/>
      <c r="O504" s="172"/>
      <c r="P504" s="182"/>
      <c r="Q504" s="182"/>
      <c r="R504" s="183"/>
    </row>
    <row r="505" spans="6:18" ht="15.75" x14ac:dyDescent="0.25">
      <c r="F505" s="4">
        <f t="shared" si="14"/>
        <v>0</v>
      </c>
      <c r="G505" s="171">
        <f t="shared" si="15"/>
        <v>0</v>
      </c>
      <c r="H505" s="176"/>
      <c r="I505" s="177"/>
      <c r="J505" s="176"/>
      <c r="K505" s="176"/>
      <c r="L505" s="177"/>
      <c r="M505" s="178"/>
      <c r="N505" s="172"/>
      <c r="O505" s="172"/>
      <c r="P505" s="182"/>
      <c r="Q505" s="182"/>
      <c r="R505" s="183"/>
    </row>
    <row r="506" spans="6:18" ht="15.75" x14ac:dyDescent="0.25">
      <c r="F506" s="4">
        <f t="shared" si="14"/>
        <v>0</v>
      </c>
      <c r="G506" s="171">
        <f t="shared" si="15"/>
        <v>0</v>
      </c>
      <c r="H506" s="176"/>
      <c r="I506" s="177"/>
      <c r="J506" s="176"/>
      <c r="K506" s="176"/>
      <c r="L506" s="177"/>
      <c r="M506" s="178"/>
      <c r="N506" s="172"/>
      <c r="O506" s="172"/>
      <c r="P506" s="182"/>
      <c r="Q506" s="182"/>
      <c r="R506" s="183"/>
    </row>
    <row r="507" spans="6:18" ht="15.75" x14ac:dyDescent="0.25">
      <c r="F507" s="4">
        <f t="shared" si="14"/>
        <v>0</v>
      </c>
      <c r="G507" s="171">
        <f t="shared" si="15"/>
        <v>0</v>
      </c>
      <c r="H507" s="176"/>
      <c r="I507" s="177"/>
      <c r="J507" s="176"/>
      <c r="K507" s="176"/>
      <c r="L507" s="177"/>
      <c r="M507" s="178"/>
      <c r="N507" s="172"/>
      <c r="O507" s="172"/>
      <c r="P507" s="182"/>
      <c r="Q507" s="182"/>
      <c r="R507" s="183"/>
    </row>
    <row r="508" spans="6:18" ht="15.75" x14ac:dyDescent="0.25">
      <c r="F508" s="4">
        <f t="shared" si="14"/>
        <v>0</v>
      </c>
      <c r="G508" s="171">
        <f t="shared" si="15"/>
        <v>0</v>
      </c>
      <c r="H508" s="176"/>
      <c r="I508" s="177"/>
      <c r="J508" s="176"/>
      <c r="K508" s="176"/>
      <c r="L508" s="177"/>
      <c r="M508" s="178"/>
      <c r="N508" s="172"/>
      <c r="O508" s="172"/>
      <c r="P508" s="182"/>
      <c r="Q508" s="182"/>
      <c r="R508" s="183"/>
    </row>
    <row r="509" spans="6:18" ht="15.75" x14ac:dyDescent="0.25">
      <c r="F509" s="4">
        <f t="shared" si="14"/>
        <v>0</v>
      </c>
      <c r="G509" s="171">
        <f t="shared" si="15"/>
        <v>0</v>
      </c>
      <c r="H509" s="176"/>
      <c r="I509" s="177"/>
      <c r="J509" s="176"/>
      <c r="K509" s="176"/>
      <c r="L509" s="177"/>
      <c r="M509" s="178"/>
      <c r="N509" s="172"/>
      <c r="O509" s="172"/>
      <c r="P509" s="182"/>
      <c r="Q509" s="182"/>
      <c r="R509" s="183"/>
    </row>
    <row r="510" spans="6:18" ht="15.75" x14ac:dyDescent="0.25">
      <c r="F510" s="4">
        <f t="shared" si="14"/>
        <v>0</v>
      </c>
      <c r="G510" s="171">
        <f t="shared" si="15"/>
        <v>0</v>
      </c>
      <c r="H510" s="176"/>
      <c r="I510" s="177"/>
      <c r="J510" s="176"/>
      <c r="K510" s="176"/>
      <c r="L510" s="177"/>
      <c r="M510" s="178"/>
      <c r="N510" s="172"/>
      <c r="O510" s="172"/>
      <c r="P510" s="182"/>
      <c r="Q510" s="182"/>
      <c r="R510" s="183"/>
    </row>
    <row r="511" spans="6:18" ht="15.75" x14ac:dyDescent="0.25">
      <c r="F511" s="4">
        <f t="shared" si="14"/>
        <v>0</v>
      </c>
      <c r="G511" s="171">
        <f t="shared" si="15"/>
        <v>0</v>
      </c>
      <c r="H511" s="176"/>
      <c r="I511" s="177"/>
      <c r="J511" s="176"/>
      <c r="K511" s="176"/>
      <c r="L511" s="177"/>
      <c r="M511" s="178"/>
      <c r="N511" s="172"/>
      <c r="O511" s="172"/>
      <c r="P511" s="182"/>
      <c r="Q511" s="182"/>
      <c r="R511" s="183"/>
    </row>
    <row r="512" spans="6:18" ht="15.75" x14ac:dyDescent="0.25">
      <c r="F512" s="4">
        <f t="shared" si="14"/>
        <v>0</v>
      </c>
      <c r="G512" s="171">
        <f t="shared" si="15"/>
        <v>0</v>
      </c>
      <c r="H512" s="176"/>
      <c r="I512" s="177"/>
      <c r="J512" s="176"/>
      <c r="K512" s="176"/>
      <c r="L512" s="177"/>
      <c r="M512" s="178"/>
      <c r="N512" s="172"/>
      <c r="O512" s="172"/>
      <c r="P512" s="182"/>
      <c r="Q512" s="182"/>
      <c r="R512" s="183"/>
    </row>
    <row r="513" spans="6:18" ht="15.75" x14ac:dyDescent="0.25">
      <c r="F513" s="4">
        <f t="shared" si="14"/>
        <v>0</v>
      </c>
      <c r="G513" s="171">
        <f t="shared" si="15"/>
        <v>0</v>
      </c>
      <c r="H513" s="176"/>
      <c r="I513" s="177"/>
      <c r="J513" s="176"/>
      <c r="K513" s="176"/>
      <c r="L513" s="177"/>
      <c r="M513" s="178"/>
      <c r="N513" s="172"/>
      <c r="O513" s="172"/>
      <c r="P513" s="182"/>
      <c r="Q513" s="182"/>
      <c r="R513" s="183"/>
    </row>
    <row r="514" spans="6:18" ht="15.75" x14ac:dyDescent="0.25">
      <c r="F514" s="4">
        <f t="shared" si="14"/>
        <v>0</v>
      </c>
      <c r="G514" s="171">
        <f t="shared" si="15"/>
        <v>0</v>
      </c>
      <c r="H514" s="176"/>
      <c r="I514" s="177"/>
      <c r="J514" s="176"/>
      <c r="K514" s="176"/>
      <c r="L514" s="177"/>
      <c r="M514" s="178"/>
      <c r="N514" s="172"/>
      <c r="O514" s="172"/>
      <c r="P514" s="182"/>
      <c r="Q514" s="182"/>
      <c r="R514" s="183"/>
    </row>
    <row r="515" spans="6:18" ht="15.75" x14ac:dyDescent="0.25">
      <c r="F515" s="4">
        <f t="shared" si="14"/>
        <v>0</v>
      </c>
      <c r="G515" s="171">
        <f t="shared" si="15"/>
        <v>0</v>
      </c>
      <c r="H515" s="176"/>
      <c r="I515" s="177"/>
      <c r="J515" s="176"/>
      <c r="K515" s="176"/>
      <c r="L515" s="177"/>
      <c r="M515" s="178"/>
      <c r="N515" s="172"/>
      <c r="O515" s="172"/>
      <c r="P515" s="182"/>
      <c r="Q515" s="182"/>
      <c r="R515" s="183"/>
    </row>
    <row r="516" spans="6:18" ht="15.75" x14ac:dyDescent="0.25">
      <c r="F516" s="4">
        <f t="shared" si="14"/>
        <v>0</v>
      </c>
      <c r="G516" s="171">
        <f t="shared" si="15"/>
        <v>0</v>
      </c>
      <c r="H516" s="176"/>
      <c r="I516" s="177"/>
      <c r="J516" s="176"/>
      <c r="K516" s="176"/>
      <c r="L516" s="177"/>
      <c r="M516" s="178"/>
      <c r="N516" s="172"/>
      <c r="O516" s="172"/>
      <c r="P516" s="182"/>
      <c r="Q516" s="182"/>
      <c r="R516" s="183"/>
    </row>
    <row r="517" spans="6:18" ht="15.75" x14ac:dyDescent="0.25">
      <c r="F517" s="4">
        <f t="shared" si="14"/>
        <v>0</v>
      </c>
      <c r="G517" s="171">
        <f t="shared" si="15"/>
        <v>0</v>
      </c>
      <c r="H517" s="176"/>
      <c r="I517" s="177"/>
      <c r="J517" s="176"/>
      <c r="K517" s="176"/>
      <c r="L517" s="177"/>
      <c r="M517" s="178"/>
      <c r="N517" s="172"/>
      <c r="O517" s="172"/>
      <c r="P517" s="182"/>
      <c r="Q517" s="182"/>
      <c r="R517" s="183"/>
    </row>
    <row r="518" spans="6:18" ht="15.75" x14ac:dyDescent="0.25">
      <c r="F518" s="4">
        <f t="shared" si="14"/>
        <v>0</v>
      </c>
      <c r="G518" s="171">
        <f t="shared" si="15"/>
        <v>0</v>
      </c>
      <c r="H518" s="176"/>
      <c r="I518" s="177"/>
      <c r="J518" s="176"/>
      <c r="K518" s="176"/>
      <c r="L518" s="177"/>
      <c r="M518" s="178"/>
      <c r="N518" s="172"/>
      <c r="O518" s="172"/>
      <c r="P518" s="182"/>
      <c r="Q518" s="182"/>
      <c r="R518" s="183"/>
    </row>
    <row r="519" spans="6:18" ht="15.75" x14ac:dyDescent="0.25">
      <c r="F519" s="4">
        <f t="shared" si="14"/>
        <v>0</v>
      </c>
      <c r="G519" s="171">
        <f t="shared" si="15"/>
        <v>0</v>
      </c>
      <c r="H519" s="176"/>
      <c r="I519" s="177"/>
      <c r="J519" s="176"/>
      <c r="K519" s="176"/>
      <c r="L519" s="177"/>
      <c r="M519" s="178"/>
      <c r="N519" s="172"/>
      <c r="O519" s="172"/>
      <c r="P519" s="182"/>
      <c r="Q519" s="182"/>
      <c r="R519" s="183"/>
    </row>
    <row r="520" spans="6:18" ht="15.75" x14ac:dyDescent="0.25">
      <c r="F520" s="4">
        <f t="shared" ref="F520:F583" si="16">IF(G520&gt;=1,(IF(LEN(R520)=0,(IF(N520&gt;=18,1,0)),0)),0)</f>
        <v>0</v>
      </c>
      <c r="G520" s="171">
        <f t="shared" si="15"/>
        <v>0</v>
      </c>
      <c r="H520" s="176"/>
      <c r="I520" s="177"/>
      <c r="J520" s="176"/>
      <c r="K520" s="176"/>
      <c r="L520" s="177"/>
      <c r="M520" s="178"/>
      <c r="N520" s="172"/>
      <c r="O520" s="172"/>
      <c r="P520" s="182"/>
      <c r="Q520" s="182"/>
      <c r="R520" s="183"/>
    </row>
    <row r="521" spans="6:18" ht="15.75" x14ac:dyDescent="0.25">
      <c r="F521" s="4">
        <f t="shared" si="16"/>
        <v>0</v>
      </c>
      <c r="G521" s="171">
        <f t="shared" ref="G521:G584" si="17">IFERROR(IF(LEN(J521)&gt;=2,(IF(LEN(L521)&gt;=1,1,0)),0),0)</f>
        <v>0</v>
      </c>
      <c r="H521" s="176"/>
      <c r="I521" s="177"/>
      <c r="J521" s="176"/>
      <c r="K521" s="176"/>
      <c r="L521" s="177"/>
      <c r="M521" s="178"/>
      <c r="N521" s="172"/>
      <c r="O521" s="172"/>
      <c r="P521" s="182"/>
      <c r="Q521" s="182"/>
      <c r="R521" s="183"/>
    </row>
    <row r="522" spans="6:18" ht="15.75" x14ac:dyDescent="0.25">
      <c r="F522" s="4">
        <f t="shared" si="16"/>
        <v>0</v>
      </c>
      <c r="G522" s="171">
        <f t="shared" si="17"/>
        <v>0</v>
      </c>
      <c r="H522" s="176"/>
      <c r="I522" s="177"/>
      <c r="J522" s="176"/>
      <c r="K522" s="176"/>
      <c r="L522" s="177"/>
      <c r="M522" s="178"/>
      <c r="N522" s="172"/>
      <c r="O522" s="172"/>
      <c r="P522" s="182"/>
      <c r="Q522" s="182"/>
      <c r="R522" s="183"/>
    </row>
    <row r="523" spans="6:18" ht="15.75" x14ac:dyDescent="0.25">
      <c r="F523" s="4">
        <f t="shared" si="16"/>
        <v>0</v>
      </c>
      <c r="G523" s="171">
        <f t="shared" si="17"/>
        <v>0</v>
      </c>
      <c r="H523" s="176"/>
      <c r="I523" s="177"/>
      <c r="J523" s="176"/>
      <c r="K523" s="176"/>
      <c r="L523" s="177"/>
      <c r="M523" s="178"/>
      <c r="N523" s="172"/>
      <c r="O523" s="172"/>
      <c r="P523" s="182"/>
      <c r="Q523" s="182"/>
      <c r="R523" s="183"/>
    </row>
    <row r="524" spans="6:18" ht="15.75" x14ac:dyDescent="0.25">
      <c r="F524" s="4">
        <f t="shared" si="16"/>
        <v>0</v>
      </c>
      <c r="G524" s="171">
        <f t="shared" si="17"/>
        <v>0</v>
      </c>
      <c r="H524" s="176"/>
      <c r="I524" s="177"/>
      <c r="J524" s="176"/>
      <c r="K524" s="176"/>
      <c r="L524" s="177"/>
      <c r="M524" s="178"/>
      <c r="N524" s="172"/>
      <c r="O524" s="172"/>
      <c r="P524" s="182"/>
      <c r="Q524" s="182"/>
      <c r="R524" s="183"/>
    </row>
    <row r="525" spans="6:18" ht="15.75" x14ac:dyDescent="0.25">
      <c r="F525" s="4">
        <f t="shared" si="16"/>
        <v>0</v>
      </c>
      <c r="G525" s="171">
        <f t="shared" si="17"/>
        <v>0</v>
      </c>
      <c r="H525" s="176"/>
      <c r="I525" s="177"/>
      <c r="J525" s="176"/>
      <c r="K525" s="176"/>
      <c r="L525" s="177"/>
      <c r="M525" s="178"/>
      <c r="N525" s="172"/>
      <c r="O525" s="172"/>
      <c r="P525" s="182"/>
      <c r="Q525" s="182"/>
      <c r="R525" s="183"/>
    </row>
    <row r="526" spans="6:18" ht="15.75" x14ac:dyDescent="0.25">
      <c r="F526" s="4">
        <f t="shared" si="16"/>
        <v>0</v>
      </c>
      <c r="G526" s="171">
        <f t="shared" si="17"/>
        <v>0</v>
      </c>
      <c r="H526" s="176"/>
      <c r="I526" s="177"/>
      <c r="J526" s="176"/>
      <c r="K526" s="176"/>
      <c r="L526" s="177"/>
      <c r="M526" s="178"/>
      <c r="N526" s="172"/>
      <c r="O526" s="172"/>
      <c r="P526" s="182"/>
      <c r="Q526" s="182"/>
      <c r="R526" s="183"/>
    </row>
    <row r="527" spans="6:18" ht="15.75" x14ac:dyDescent="0.25">
      <c r="F527" s="4">
        <f t="shared" si="16"/>
        <v>0</v>
      </c>
      <c r="G527" s="171">
        <f t="shared" si="17"/>
        <v>0</v>
      </c>
      <c r="H527" s="176"/>
      <c r="I527" s="177"/>
      <c r="J527" s="176"/>
      <c r="K527" s="176"/>
      <c r="L527" s="177"/>
      <c r="M527" s="178"/>
      <c r="N527" s="172"/>
      <c r="O527" s="172"/>
      <c r="P527" s="182"/>
      <c r="Q527" s="182"/>
      <c r="R527" s="183"/>
    </row>
    <row r="528" spans="6:18" ht="15.75" x14ac:dyDescent="0.25">
      <c r="F528" s="4">
        <f t="shared" si="16"/>
        <v>0</v>
      </c>
      <c r="G528" s="171">
        <f t="shared" si="17"/>
        <v>0</v>
      </c>
      <c r="H528" s="176"/>
      <c r="I528" s="177"/>
      <c r="J528" s="176"/>
      <c r="K528" s="176"/>
      <c r="L528" s="177"/>
      <c r="M528" s="178"/>
      <c r="N528" s="172"/>
      <c r="O528" s="172"/>
      <c r="P528" s="182"/>
      <c r="Q528" s="182"/>
      <c r="R528" s="183"/>
    </row>
    <row r="529" spans="6:18" ht="15.75" x14ac:dyDescent="0.25">
      <c r="F529" s="4">
        <f t="shared" si="16"/>
        <v>0</v>
      </c>
      <c r="G529" s="171">
        <f t="shared" si="17"/>
        <v>0</v>
      </c>
      <c r="H529" s="176"/>
      <c r="I529" s="177"/>
      <c r="J529" s="176"/>
      <c r="K529" s="176"/>
      <c r="L529" s="177"/>
      <c r="M529" s="178"/>
      <c r="N529" s="172"/>
      <c r="O529" s="172"/>
      <c r="P529" s="182"/>
      <c r="Q529" s="182"/>
      <c r="R529" s="183"/>
    </row>
    <row r="530" spans="6:18" ht="15.75" x14ac:dyDescent="0.25">
      <c r="F530" s="4">
        <f t="shared" si="16"/>
        <v>0</v>
      </c>
      <c r="G530" s="171">
        <f t="shared" si="17"/>
        <v>0</v>
      </c>
      <c r="H530" s="176"/>
      <c r="I530" s="177"/>
      <c r="J530" s="176"/>
      <c r="K530" s="176"/>
      <c r="L530" s="177"/>
      <c r="M530" s="178"/>
      <c r="N530" s="172"/>
      <c r="O530" s="172"/>
      <c r="P530" s="182"/>
      <c r="Q530" s="182"/>
      <c r="R530" s="183"/>
    </row>
    <row r="531" spans="6:18" ht="15.75" x14ac:dyDescent="0.25">
      <c r="F531" s="4">
        <f t="shared" si="16"/>
        <v>0</v>
      </c>
      <c r="G531" s="171">
        <f t="shared" si="17"/>
        <v>0</v>
      </c>
      <c r="H531" s="176"/>
      <c r="I531" s="177"/>
      <c r="J531" s="176"/>
      <c r="K531" s="176"/>
      <c r="L531" s="177"/>
      <c r="M531" s="178"/>
      <c r="N531" s="172"/>
      <c r="O531" s="172"/>
      <c r="P531" s="182"/>
      <c r="Q531" s="182"/>
      <c r="R531" s="183"/>
    </row>
    <row r="532" spans="6:18" ht="15.75" x14ac:dyDescent="0.25">
      <c r="F532" s="4">
        <f t="shared" si="16"/>
        <v>0</v>
      </c>
      <c r="G532" s="171">
        <f t="shared" si="17"/>
        <v>0</v>
      </c>
      <c r="H532" s="176"/>
      <c r="I532" s="177"/>
      <c r="J532" s="176"/>
      <c r="K532" s="176"/>
      <c r="L532" s="177"/>
      <c r="M532" s="178"/>
      <c r="N532" s="172"/>
      <c r="O532" s="172"/>
      <c r="P532" s="182"/>
      <c r="Q532" s="182"/>
      <c r="R532" s="183"/>
    </row>
    <row r="533" spans="6:18" ht="15.75" x14ac:dyDescent="0.25">
      <c r="F533" s="4">
        <f t="shared" si="16"/>
        <v>0</v>
      </c>
      <c r="G533" s="171">
        <f t="shared" si="17"/>
        <v>0</v>
      </c>
      <c r="H533" s="176"/>
      <c r="I533" s="177"/>
      <c r="J533" s="176"/>
      <c r="K533" s="176"/>
      <c r="L533" s="177"/>
      <c r="M533" s="178"/>
      <c r="N533" s="172"/>
      <c r="O533" s="172"/>
      <c r="P533" s="182"/>
      <c r="Q533" s="182"/>
      <c r="R533" s="183"/>
    </row>
    <row r="534" spans="6:18" ht="15.75" x14ac:dyDescent="0.25">
      <c r="F534" s="4">
        <f t="shared" si="16"/>
        <v>0</v>
      </c>
      <c r="G534" s="171">
        <f t="shared" si="17"/>
        <v>0</v>
      </c>
      <c r="H534" s="176"/>
      <c r="I534" s="177"/>
      <c r="J534" s="176"/>
      <c r="K534" s="176"/>
      <c r="L534" s="177"/>
      <c r="M534" s="178"/>
      <c r="N534" s="172"/>
      <c r="O534" s="172"/>
      <c r="P534" s="182"/>
      <c r="Q534" s="182"/>
      <c r="R534" s="183"/>
    </row>
    <row r="535" spans="6:18" ht="15.75" x14ac:dyDescent="0.25">
      <c r="F535" s="4">
        <f t="shared" si="16"/>
        <v>0</v>
      </c>
      <c r="G535" s="171">
        <f t="shared" si="17"/>
        <v>0</v>
      </c>
      <c r="H535" s="176"/>
      <c r="I535" s="177"/>
      <c r="J535" s="176"/>
      <c r="K535" s="176"/>
      <c r="L535" s="177"/>
      <c r="M535" s="178"/>
      <c r="N535" s="172"/>
      <c r="O535" s="172"/>
      <c r="P535" s="182"/>
      <c r="Q535" s="182"/>
      <c r="R535" s="183"/>
    </row>
    <row r="536" spans="6:18" ht="15.75" x14ac:dyDescent="0.25">
      <c r="F536" s="4">
        <f t="shared" si="16"/>
        <v>0</v>
      </c>
      <c r="G536" s="171">
        <f t="shared" si="17"/>
        <v>0</v>
      </c>
      <c r="H536" s="176"/>
      <c r="I536" s="177"/>
      <c r="J536" s="176"/>
      <c r="K536" s="176"/>
      <c r="L536" s="177"/>
      <c r="M536" s="178"/>
      <c r="N536" s="172"/>
      <c r="O536" s="172"/>
      <c r="P536" s="182"/>
      <c r="Q536" s="182"/>
      <c r="R536" s="183"/>
    </row>
    <row r="537" spans="6:18" ht="15.75" x14ac:dyDescent="0.25">
      <c r="F537" s="4">
        <f t="shared" si="16"/>
        <v>0</v>
      </c>
      <c r="G537" s="171">
        <f t="shared" si="17"/>
        <v>0</v>
      </c>
      <c r="H537" s="176"/>
      <c r="I537" s="177"/>
      <c r="J537" s="176"/>
      <c r="K537" s="176"/>
      <c r="L537" s="177"/>
      <c r="M537" s="178"/>
      <c r="N537" s="172"/>
      <c r="O537" s="172"/>
      <c r="P537" s="182"/>
      <c r="Q537" s="182"/>
      <c r="R537" s="183"/>
    </row>
    <row r="538" spans="6:18" ht="15.75" x14ac:dyDescent="0.25">
      <c r="F538" s="4">
        <f t="shared" si="16"/>
        <v>0</v>
      </c>
      <c r="G538" s="171">
        <f t="shared" si="17"/>
        <v>0</v>
      </c>
      <c r="H538" s="176"/>
      <c r="I538" s="177"/>
      <c r="J538" s="176"/>
      <c r="K538" s="176"/>
      <c r="L538" s="177"/>
      <c r="M538" s="178"/>
      <c r="N538" s="172"/>
      <c r="O538" s="172"/>
      <c r="P538" s="182"/>
      <c r="Q538" s="182"/>
      <c r="R538" s="183"/>
    </row>
    <row r="539" spans="6:18" ht="15.75" x14ac:dyDescent="0.25">
      <c r="F539" s="4">
        <f t="shared" si="16"/>
        <v>0</v>
      </c>
      <c r="G539" s="171">
        <f t="shared" si="17"/>
        <v>0</v>
      </c>
      <c r="H539" s="176"/>
      <c r="I539" s="177"/>
      <c r="J539" s="176"/>
      <c r="K539" s="176"/>
      <c r="L539" s="177"/>
      <c r="M539" s="178"/>
      <c r="N539" s="172"/>
      <c r="O539" s="172"/>
      <c r="P539" s="182"/>
      <c r="Q539" s="182"/>
      <c r="R539" s="183"/>
    </row>
    <row r="540" spans="6:18" ht="15.75" x14ac:dyDescent="0.25">
      <c r="F540" s="4">
        <f t="shared" si="16"/>
        <v>0</v>
      </c>
      <c r="G540" s="171">
        <f t="shared" si="17"/>
        <v>0</v>
      </c>
      <c r="H540" s="176"/>
      <c r="I540" s="177"/>
      <c r="J540" s="176"/>
      <c r="K540" s="176"/>
      <c r="L540" s="177"/>
      <c r="M540" s="178"/>
      <c r="N540" s="172"/>
      <c r="O540" s="172"/>
      <c r="P540" s="182"/>
      <c r="Q540" s="182"/>
      <c r="R540" s="183"/>
    </row>
    <row r="541" spans="6:18" ht="15.75" x14ac:dyDescent="0.25">
      <c r="F541" s="4">
        <f t="shared" si="16"/>
        <v>0</v>
      </c>
      <c r="G541" s="171">
        <f t="shared" si="17"/>
        <v>0</v>
      </c>
      <c r="H541" s="176"/>
      <c r="I541" s="177"/>
      <c r="J541" s="176"/>
      <c r="K541" s="176"/>
      <c r="L541" s="177"/>
      <c r="M541" s="178"/>
      <c r="N541" s="172"/>
      <c r="O541" s="172"/>
      <c r="P541" s="182"/>
      <c r="Q541" s="182"/>
      <c r="R541" s="183"/>
    </row>
    <row r="542" spans="6:18" ht="15.75" x14ac:dyDescent="0.25">
      <c r="F542" s="4">
        <f t="shared" si="16"/>
        <v>0</v>
      </c>
      <c r="G542" s="171">
        <f t="shared" si="17"/>
        <v>0</v>
      </c>
      <c r="H542" s="176"/>
      <c r="I542" s="177"/>
      <c r="J542" s="176"/>
      <c r="K542" s="176"/>
      <c r="L542" s="177"/>
      <c r="M542" s="178"/>
      <c r="N542" s="172"/>
      <c r="O542" s="172"/>
      <c r="P542" s="182"/>
      <c r="Q542" s="182"/>
      <c r="R542" s="183"/>
    </row>
    <row r="543" spans="6:18" ht="15.75" x14ac:dyDescent="0.25">
      <c r="F543" s="4">
        <f t="shared" si="16"/>
        <v>0</v>
      </c>
      <c r="G543" s="171">
        <f t="shared" si="17"/>
        <v>0</v>
      </c>
      <c r="H543" s="176"/>
      <c r="I543" s="177"/>
      <c r="J543" s="176"/>
      <c r="K543" s="176"/>
      <c r="L543" s="177"/>
      <c r="M543" s="178"/>
      <c r="N543" s="172"/>
      <c r="O543" s="172"/>
      <c r="P543" s="182"/>
      <c r="Q543" s="182"/>
      <c r="R543" s="183"/>
    </row>
    <row r="544" spans="6:18" ht="15.75" x14ac:dyDescent="0.25">
      <c r="F544" s="4">
        <f t="shared" si="16"/>
        <v>0</v>
      </c>
      <c r="G544" s="171">
        <f t="shared" si="17"/>
        <v>0</v>
      </c>
      <c r="H544" s="176"/>
      <c r="I544" s="177"/>
      <c r="J544" s="176"/>
      <c r="K544" s="176"/>
      <c r="L544" s="177"/>
      <c r="M544" s="178"/>
      <c r="N544" s="172"/>
      <c r="O544" s="172"/>
      <c r="P544" s="182"/>
      <c r="Q544" s="182"/>
      <c r="R544" s="183"/>
    </row>
    <row r="545" spans="6:18" ht="15.75" x14ac:dyDescent="0.25">
      <c r="F545" s="4">
        <f t="shared" si="16"/>
        <v>0</v>
      </c>
      <c r="G545" s="171">
        <f t="shared" si="17"/>
        <v>0</v>
      </c>
      <c r="H545" s="176"/>
      <c r="I545" s="177"/>
      <c r="J545" s="176"/>
      <c r="K545" s="176"/>
      <c r="L545" s="177"/>
      <c r="M545" s="178"/>
      <c r="N545" s="172"/>
      <c r="O545" s="172"/>
      <c r="P545" s="182"/>
      <c r="Q545" s="182"/>
      <c r="R545" s="183"/>
    </row>
    <row r="546" spans="6:18" ht="15.75" x14ac:dyDescent="0.25">
      <c r="F546" s="4">
        <f t="shared" si="16"/>
        <v>0</v>
      </c>
      <c r="G546" s="171">
        <f t="shared" si="17"/>
        <v>0</v>
      </c>
      <c r="H546" s="176"/>
      <c r="I546" s="177"/>
      <c r="J546" s="176"/>
      <c r="K546" s="176"/>
      <c r="L546" s="177"/>
      <c r="M546" s="178"/>
      <c r="N546" s="172"/>
      <c r="O546" s="172"/>
      <c r="P546" s="182"/>
      <c r="Q546" s="182"/>
      <c r="R546" s="183"/>
    </row>
    <row r="547" spans="6:18" ht="15.75" x14ac:dyDescent="0.25">
      <c r="F547" s="4">
        <f t="shared" si="16"/>
        <v>0</v>
      </c>
      <c r="G547" s="171">
        <f t="shared" si="17"/>
        <v>0</v>
      </c>
      <c r="H547" s="176"/>
      <c r="I547" s="177"/>
      <c r="J547" s="176"/>
      <c r="K547" s="176"/>
      <c r="L547" s="177"/>
      <c r="M547" s="178"/>
      <c r="N547" s="172"/>
      <c r="O547" s="172"/>
      <c r="P547" s="182"/>
      <c r="Q547" s="182"/>
      <c r="R547" s="183"/>
    </row>
    <row r="548" spans="6:18" ht="15.75" x14ac:dyDescent="0.25">
      <c r="F548" s="4">
        <f t="shared" si="16"/>
        <v>0</v>
      </c>
      <c r="G548" s="171">
        <f t="shared" si="17"/>
        <v>0</v>
      </c>
      <c r="H548" s="176"/>
      <c r="I548" s="177"/>
      <c r="J548" s="176"/>
      <c r="K548" s="176"/>
      <c r="L548" s="177"/>
      <c r="M548" s="178"/>
      <c r="N548" s="172"/>
      <c r="O548" s="172"/>
      <c r="P548" s="182"/>
      <c r="Q548" s="182"/>
      <c r="R548" s="183"/>
    </row>
    <row r="549" spans="6:18" ht="15.75" x14ac:dyDescent="0.25">
      <c r="F549" s="4">
        <f t="shared" si="16"/>
        <v>0</v>
      </c>
      <c r="G549" s="171">
        <f t="shared" si="17"/>
        <v>0</v>
      </c>
      <c r="H549" s="176"/>
      <c r="I549" s="177"/>
      <c r="J549" s="176"/>
      <c r="K549" s="176"/>
      <c r="L549" s="177"/>
      <c r="M549" s="178"/>
      <c r="N549" s="172"/>
      <c r="O549" s="172"/>
      <c r="P549" s="182"/>
      <c r="Q549" s="182"/>
      <c r="R549" s="183"/>
    </row>
    <row r="550" spans="6:18" ht="15.75" x14ac:dyDescent="0.25">
      <c r="F550" s="4">
        <f t="shared" si="16"/>
        <v>0</v>
      </c>
      <c r="G550" s="171">
        <f t="shared" si="17"/>
        <v>0</v>
      </c>
      <c r="H550" s="176"/>
      <c r="I550" s="177"/>
      <c r="J550" s="176"/>
      <c r="K550" s="176"/>
      <c r="L550" s="177"/>
      <c r="M550" s="178"/>
      <c r="N550" s="172"/>
      <c r="O550" s="172"/>
      <c r="P550" s="182"/>
      <c r="Q550" s="182"/>
      <c r="R550" s="183"/>
    </row>
    <row r="551" spans="6:18" ht="15.75" x14ac:dyDescent="0.25">
      <c r="F551" s="4">
        <f t="shared" si="16"/>
        <v>0</v>
      </c>
      <c r="G551" s="171">
        <f t="shared" si="17"/>
        <v>0</v>
      </c>
      <c r="H551" s="176"/>
      <c r="I551" s="177"/>
      <c r="J551" s="176"/>
      <c r="K551" s="176"/>
      <c r="L551" s="177"/>
      <c r="M551" s="178"/>
      <c r="N551" s="172"/>
      <c r="O551" s="172"/>
      <c r="P551" s="182"/>
      <c r="Q551" s="182"/>
      <c r="R551" s="183"/>
    </row>
    <row r="552" spans="6:18" ht="15.75" x14ac:dyDescent="0.25">
      <c r="F552" s="4">
        <f t="shared" si="16"/>
        <v>0</v>
      </c>
      <c r="G552" s="171">
        <f t="shared" si="17"/>
        <v>0</v>
      </c>
      <c r="H552" s="176"/>
      <c r="I552" s="177"/>
      <c r="J552" s="176"/>
      <c r="K552" s="176"/>
      <c r="L552" s="177"/>
      <c r="M552" s="178"/>
      <c r="N552" s="172"/>
      <c r="O552" s="172"/>
      <c r="P552" s="182"/>
      <c r="Q552" s="182"/>
      <c r="R552" s="183"/>
    </row>
    <row r="553" spans="6:18" ht="15.75" x14ac:dyDescent="0.25">
      <c r="F553" s="4">
        <f t="shared" si="16"/>
        <v>0</v>
      </c>
      <c r="G553" s="171">
        <f t="shared" si="17"/>
        <v>0</v>
      </c>
      <c r="H553" s="176"/>
      <c r="I553" s="177"/>
      <c r="J553" s="176"/>
      <c r="K553" s="176"/>
      <c r="L553" s="177"/>
      <c r="M553" s="178"/>
      <c r="N553" s="172"/>
      <c r="O553" s="172"/>
      <c r="P553" s="182"/>
      <c r="Q553" s="182"/>
      <c r="R553" s="183"/>
    </row>
    <row r="554" spans="6:18" ht="15.75" x14ac:dyDescent="0.25">
      <c r="F554" s="4">
        <f t="shared" si="16"/>
        <v>0</v>
      </c>
      <c r="G554" s="171">
        <f t="shared" si="17"/>
        <v>0</v>
      </c>
      <c r="H554" s="176"/>
      <c r="I554" s="177"/>
      <c r="J554" s="176"/>
      <c r="K554" s="176"/>
      <c r="L554" s="177"/>
      <c r="M554" s="178"/>
      <c r="N554" s="172"/>
      <c r="O554" s="172"/>
      <c r="P554" s="182"/>
      <c r="Q554" s="182"/>
      <c r="R554" s="183"/>
    </row>
    <row r="555" spans="6:18" ht="15.75" x14ac:dyDescent="0.25">
      <c r="F555" s="4">
        <f t="shared" si="16"/>
        <v>0</v>
      </c>
      <c r="G555" s="171">
        <f t="shared" si="17"/>
        <v>0</v>
      </c>
      <c r="H555" s="176"/>
      <c r="I555" s="177"/>
      <c r="J555" s="176"/>
      <c r="K555" s="176"/>
      <c r="L555" s="177"/>
      <c r="M555" s="178"/>
      <c r="N555" s="172"/>
      <c r="O555" s="172"/>
      <c r="P555" s="182"/>
      <c r="Q555" s="182"/>
      <c r="R555" s="183"/>
    </row>
    <row r="556" spans="6:18" ht="15.75" x14ac:dyDescent="0.25">
      <c r="F556" s="4">
        <f t="shared" si="16"/>
        <v>0</v>
      </c>
      <c r="G556" s="171">
        <f t="shared" si="17"/>
        <v>0</v>
      </c>
      <c r="H556" s="176"/>
      <c r="I556" s="177"/>
      <c r="J556" s="176"/>
      <c r="K556" s="176"/>
      <c r="L556" s="177"/>
      <c r="M556" s="178"/>
      <c r="N556" s="172"/>
      <c r="O556" s="172"/>
      <c r="P556" s="182"/>
      <c r="Q556" s="182"/>
      <c r="R556" s="183"/>
    </row>
    <row r="557" spans="6:18" ht="15.75" x14ac:dyDescent="0.25">
      <c r="F557" s="4">
        <f t="shared" si="16"/>
        <v>0</v>
      </c>
      <c r="G557" s="171">
        <f t="shared" si="17"/>
        <v>0</v>
      </c>
      <c r="H557" s="176"/>
      <c r="I557" s="177"/>
      <c r="J557" s="176"/>
      <c r="K557" s="176"/>
      <c r="L557" s="177"/>
      <c r="M557" s="178"/>
      <c r="N557" s="172"/>
      <c r="O557" s="172"/>
      <c r="P557" s="182"/>
      <c r="Q557" s="182"/>
      <c r="R557" s="183"/>
    </row>
    <row r="558" spans="6:18" ht="15.75" x14ac:dyDescent="0.25">
      <c r="F558" s="4">
        <f t="shared" si="16"/>
        <v>0</v>
      </c>
      <c r="G558" s="171">
        <f t="shared" si="17"/>
        <v>0</v>
      </c>
      <c r="H558" s="176"/>
      <c r="I558" s="177"/>
      <c r="J558" s="176"/>
      <c r="K558" s="176"/>
      <c r="L558" s="177"/>
      <c r="M558" s="178"/>
      <c r="N558" s="172"/>
      <c r="O558" s="172"/>
      <c r="P558" s="182"/>
      <c r="Q558" s="182"/>
      <c r="R558" s="183"/>
    </row>
    <row r="559" spans="6:18" ht="15.75" x14ac:dyDescent="0.25">
      <c r="F559" s="4">
        <f t="shared" si="16"/>
        <v>0</v>
      </c>
      <c r="G559" s="171">
        <f t="shared" si="17"/>
        <v>0</v>
      </c>
      <c r="H559" s="176"/>
      <c r="I559" s="177"/>
      <c r="J559" s="176"/>
      <c r="K559" s="176"/>
      <c r="L559" s="177"/>
      <c r="M559" s="178"/>
      <c r="N559" s="172"/>
      <c r="O559" s="172"/>
      <c r="P559" s="182"/>
      <c r="Q559" s="182"/>
      <c r="R559" s="183"/>
    </row>
    <row r="560" spans="6:18" ht="15.75" x14ac:dyDescent="0.25">
      <c r="F560" s="4">
        <f t="shared" si="16"/>
        <v>0</v>
      </c>
      <c r="G560" s="171">
        <f t="shared" si="17"/>
        <v>0</v>
      </c>
      <c r="H560" s="176"/>
      <c r="I560" s="177"/>
      <c r="J560" s="176"/>
      <c r="K560" s="176"/>
      <c r="L560" s="177"/>
      <c r="M560" s="178"/>
      <c r="N560" s="172"/>
      <c r="O560" s="172"/>
      <c r="P560" s="182"/>
      <c r="Q560" s="182"/>
      <c r="R560" s="183"/>
    </row>
    <row r="561" spans="6:18" ht="15.75" x14ac:dyDescent="0.25">
      <c r="F561" s="4">
        <f t="shared" si="16"/>
        <v>0</v>
      </c>
      <c r="G561" s="171">
        <f t="shared" si="17"/>
        <v>0</v>
      </c>
      <c r="H561" s="176"/>
      <c r="I561" s="177"/>
      <c r="J561" s="176"/>
      <c r="K561" s="176"/>
      <c r="L561" s="177"/>
      <c r="M561" s="178"/>
      <c r="N561" s="172"/>
      <c r="O561" s="172"/>
      <c r="P561" s="182"/>
      <c r="Q561" s="182"/>
      <c r="R561" s="183"/>
    </row>
    <row r="562" spans="6:18" ht="15.75" x14ac:dyDescent="0.25">
      <c r="F562" s="4">
        <f t="shared" si="16"/>
        <v>0</v>
      </c>
      <c r="G562" s="171">
        <f t="shared" si="17"/>
        <v>0</v>
      </c>
      <c r="H562" s="176"/>
      <c r="I562" s="177"/>
      <c r="J562" s="176"/>
      <c r="K562" s="176"/>
      <c r="L562" s="177"/>
      <c r="M562" s="178"/>
      <c r="N562" s="172"/>
      <c r="O562" s="172"/>
      <c r="P562" s="182"/>
      <c r="Q562" s="182"/>
      <c r="R562" s="183"/>
    </row>
    <row r="563" spans="6:18" ht="15.75" x14ac:dyDescent="0.25">
      <c r="F563" s="4">
        <f t="shared" si="16"/>
        <v>0</v>
      </c>
      <c r="G563" s="171">
        <f t="shared" si="17"/>
        <v>0</v>
      </c>
      <c r="H563" s="176"/>
      <c r="I563" s="177"/>
      <c r="J563" s="176"/>
      <c r="K563" s="176"/>
      <c r="L563" s="177"/>
      <c r="M563" s="178"/>
      <c r="N563" s="172"/>
      <c r="O563" s="172"/>
      <c r="P563" s="182"/>
      <c r="Q563" s="182"/>
      <c r="R563" s="183"/>
    </row>
    <row r="564" spans="6:18" ht="15.75" x14ac:dyDescent="0.25">
      <c r="F564" s="4">
        <f t="shared" si="16"/>
        <v>0</v>
      </c>
      <c r="G564" s="171">
        <f t="shared" si="17"/>
        <v>0</v>
      </c>
      <c r="H564" s="176"/>
      <c r="I564" s="177"/>
      <c r="J564" s="176"/>
      <c r="K564" s="176"/>
      <c r="L564" s="177"/>
      <c r="M564" s="178"/>
      <c r="N564" s="172"/>
      <c r="O564" s="172"/>
      <c r="P564" s="182"/>
      <c r="Q564" s="182"/>
      <c r="R564" s="183"/>
    </row>
    <row r="565" spans="6:18" ht="15.75" x14ac:dyDescent="0.25">
      <c r="F565" s="4">
        <f t="shared" si="16"/>
        <v>0</v>
      </c>
      <c r="G565" s="171">
        <f t="shared" si="17"/>
        <v>0</v>
      </c>
      <c r="H565" s="176"/>
      <c r="I565" s="177"/>
      <c r="J565" s="176"/>
      <c r="K565" s="176"/>
      <c r="L565" s="177"/>
      <c r="M565" s="178"/>
      <c r="N565" s="172"/>
      <c r="O565" s="172"/>
      <c r="P565" s="182"/>
      <c r="Q565" s="182"/>
      <c r="R565" s="183"/>
    </row>
    <row r="566" spans="6:18" ht="15.75" x14ac:dyDescent="0.25">
      <c r="F566" s="4">
        <f t="shared" si="16"/>
        <v>0</v>
      </c>
      <c r="G566" s="171">
        <f t="shared" si="17"/>
        <v>0</v>
      </c>
      <c r="H566" s="176"/>
      <c r="I566" s="177"/>
      <c r="J566" s="176"/>
      <c r="K566" s="176"/>
      <c r="L566" s="177"/>
      <c r="M566" s="178"/>
      <c r="N566" s="172"/>
      <c r="O566" s="172"/>
      <c r="P566" s="182"/>
      <c r="Q566" s="182"/>
      <c r="R566" s="183"/>
    </row>
    <row r="567" spans="6:18" ht="15.75" x14ac:dyDescent="0.25">
      <c r="F567" s="4">
        <f t="shared" si="16"/>
        <v>0</v>
      </c>
      <c r="G567" s="171">
        <f t="shared" si="17"/>
        <v>0</v>
      </c>
      <c r="H567" s="176"/>
      <c r="I567" s="177"/>
      <c r="J567" s="176"/>
      <c r="K567" s="176"/>
      <c r="L567" s="177"/>
      <c r="M567" s="178"/>
      <c r="N567" s="172"/>
      <c r="O567" s="172"/>
      <c r="P567" s="182"/>
      <c r="Q567" s="182"/>
      <c r="R567" s="183"/>
    </row>
    <row r="568" spans="6:18" ht="15.75" x14ac:dyDescent="0.25">
      <c r="F568" s="4">
        <f t="shared" si="16"/>
        <v>0</v>
      </c>
      <c r="G568" s="171">
        <f t="shared" si="17"/>
        <v>0</v>
      </c>
      <c r="H568" s="176"/>
      <c r="I568" s="177"/>
      <c r="J568" s="176"/>
      <c r="K568" s="176"/>
      <c r="L568" s="177"/>
      <c r="M568" s="178"/>
      <c r="N568" s="172"/>
      <c r="O568" s="172"/>
      <c r="P568" s="182"/>
      <c r="Q568" s="182"/>
      <c r="R568" s="183"/>
    </row>
    <row r="569" spans="6:18" ht="15.75" x14ac:dyDescent="0.25">
      <c r="F569" s="4">
        <f t="shared" si="16"/>
        <v>0</v>
      </c>
      <c r="G569" s="171">
        <f t="shared" si="17"/>
        <v>0</v>
      </c>
      <c r="H569" s="176"/>
      <c r="I569" s="177"/>
      <c r="J569" s="176"/>
      <c r="K569" s="176"/>
      <c r="L569" s="177"/>
      <c r="M569" s="178"/>
      <c r="N569" s="172"/>
      <c r="O569" s="172"/>
      <c r="P569" s="182"/>
      <c r="Q569" s="182"/>
      <c r="R569" s="183"/>
    </row>
    <row r="570" spans="6:18" ht="15.75" x14ac:dyDescent="0.25">
      <c r="F570" s="4">
        <f t="shared" si="16"/>
        <v>0</v>
      </c>
      <c r="G570" s="171">
        <f t="shared" si="17"/>
        <v>0</v>
      </c>
      <c r="H570" s="176"/>
      <c r="I570" s="177"/>
      <c r="J570" s="176"/>
      <c r="K570" s="176"/>
      <c r="L570" s="177"/>
      <c r="M570" s="178"/>
      <c r="N570" s="172"/>
      <c r="O570" s="172"/>
      <c r="P570" s="182"/>
      <c r="Q570" s="182"/>
      <c r="R570" s="183"/>
    </row>
    <row r="571" spans="6:18" ht="15.75" x14ac:dyDescent="0.25">
      <c r="F571" s="4">
        <f t="shared" si="16"/>
        <v>0</v>
      </c>
      <c r="G571" s="171">
        <f t="shared" si="17"/>
        <v>0</v>
      </c>
      <c r="H571" s="176"/>
      <c r="I571" s="177"/>
      <c r="J571" s="176"/>
      <c r="K571" s="176"/>
      <c r="L571" s="177"/>
      <c r="M571" s="178"/>
      <c r="N571" s="172"/>
      <c r="O571" s="172"/>
      <c r="P571" s="182"/>
      <c r="Q571" s="182"/>
      <c r="R571" s="183"/>
    </row>
    <row r="572" spans="6:18" ht="15.75" x14ac:dyDescent="0.25">
      <c r="F572" s="4">
        <f t="shared" si="16"/>
        <v>0</v>
      </c>
      <c r="G572" s="171">
        <f t="shared" si="17"/>
        <v>0</v>
      </c>
      <c r="H572" s="176"/>
      <c r="I572" s="177"/>
      <c r="J572" s="176"/>
      <c r="K572" s="176"/>
      <c r="L572" s="177"/>
      <c r="M572" s="178"/>
      <c r="N572" s="172"/>
      <c r="O572" s="172"/>
      <c r="P572" s="182"/>
      <c r="Q572" s="182"/>
      <c r="R572" s="183"/>
    </row>
    <row r="573" spans="6:18" ht="15.75" x14ac:dyDescent="0.25">
      <c r="F573" s="4">
        <f t="shared" si="16"/>
        <v>0</v>
      </c>
      <c r="G573" s="171">
        <f t="shared" si="17"/>
        <v>0</v>
      </c>
      <c r="H573" s="176"/>
      <c r="I573" s="177"/>
      <c r="J573" s="176"/>
      <c r="K573" s="176"/>
      <c r="L573" s="177"/>
      <c r="M573" s="178"/>
      <c r="N573" s="172"/>
      <c r="O573" s="172"/>
      <c r="P573" s="182"/>
      <c r="Q573" s="182"/>
      <c r="R573" s="183"/>
    </row>
    <row r="574" spans="6:18" ht="15.75" x14ac:dyDescent="0.25">
      <c r="F574" s="4">
        <f t="shared" si="16"/>
        <v>0</v>
      </c>
      <c r="G574" s="171">
        <f t="shared" si="17"/>
        <v>0</v>
      </c>
      <c r="H574" s="176"/>
      <c r="I574" s="177"/>
      <c r="J574" s="176"/>
      <c r="K574" s="176"/>
      <c r="L574" s="177"/>
      <c r="M574" s="178"/>
      <c r="N574" s="172"/>
      <c r="O574" s="172"/>
      <c r="P574" s="182"/>
      <c r="Q574" s="182"/>
      <c r="R574" s="183"/>
    </row>
    <row r="575" spans="6:18" ht="15.75" x14ac:dyDescent="0.25">
      <c r="F575" s="4">
        <f t="shared" si="16"/>
        <v>0</v>
      </c>
      <c r="G575" s="171">
        <f t="shared" si="17"/>
        <v>0</v>
      </c>
      <c r="H575" s="176"/>
      <c r="I575" s="177"/>
      <c r="J575" s="176"/>
      <c r="K575" s="176"/>
      <c r="L575" s="177"/>
      <c r="M575" s="178"/>
      <c r="N575" s="172"/>
      <c r="O575" s="172"/>
      <c r="P575" s="182"/>
      <c r="Q575" s="182"/>
      <c r="R575" s="183"/>
    </row>
    <row r="576" spans="6:18" ht="15.75" x14ac:dyDescent="0.25">
      <c r="F576" s="4">
        <f t="shared" si="16"/>
        <v>0</v>
      </c>
      <c r="G576" s="171">
        <f t="shared" si="17"/>
        <v>0</v>
      </c>
      <c r="H576" s="176"/>
      <c r="I576" s="177"/>
      <c r="J576" s="176"/>
      <c r="K576" s="176"/>
      <c r="L576" s="177"/>
      <c r="M576" s="178"/>
      <c r="N576" s="172"/>
      <c r="O576" s="172"/>
      <c r="P576" s="182"/>
      <c r="Q576" s="182"/>
      <c r="R576" s="183"/>
    </row>
    <row r="577" spans="6:18" ht="15.75" x14ac:dyDescent="0.25">
      <c r="F577" s="4">
        <f t="shared" si="16"/>
        <v>0</v>
      </c>
      <c r="G577" s="171">
        <f t="shared" si="17"/>
        <v>0</v>
      </c>
      <c r="H577" s="176"/>
      <c r="I577" s="177"/>
      <c r="J577" s="176"/>
      <c r="K577" s="176"/>
      <c r="L577" s="177"/>
      <c r="M577" s="178"/>
      <c r="N577" s="172"/>
      <c r="O577" s="172"/>
      <c r="P577" s="182"/>
      <c r="Q577" s="182"/>
      <c r="R577" s="183"/>
    </row>
    <row r="578" spans="6:18" ht="15.75" x14ac:dyDescent="0.25">
      <c r="F578" s="4">
        <f t="shared" si="16"/>
        <v>0</v>
      </c>
      <c r="G578" s="171">
        <f t="shared" si="17"/>
        <v>0</v>
      </c>
      <c r="H578" s="176"/>
      <c r="I578" s="177"/>
      <c r="J578" s="176"/>
      <c r="K578" s="176"/>
      <c r="L578" s="177"/>
      <c r="M578" s="178"/>
      <c r="N578" s="172"/>
      <c r="O578" s="172"/>
      <c r="P578" s="182"/>
      <c r="Q578" s="182"/>
      <c r="R578" s="183"/>
    </row>
    <row r="579" spans="6:18" ht="15.75" x14ac:dyDescent="0.25">
      <c r="F579" s="4">
        <f t="shared" si="16"/>
        <v>0</v>
      </c>
      <c r="G579" s="171">
        <f t="shared" si="17"/>
        <v>0</v>
      </c>
      <c r="H579" s="176"/>
      <c r="I579" s="177"/>
      <c r="J579" s="176"/>
      <c r="K579" s="176"/>
      <c r="L579" s="177"/>
      <c r="M579" s="178"/>
      <c r="N579" s="172"/>
      <c r="O579" s="172"/>
      <c r="P579" s="182"/>
      <c r="Q579" s="182"/>
      <c r="R579" s="183"/>
    </row>
    <row r="580" spans="6:18" ht="15.75" x14ac:dyDescent="0.25">
      <c r="F580" s="4">
        <f t="shared" si="16"/>
        <v>0</v>
      </c>
      <c r="G580" s="171">
        <f t="shared" si="17"/>
        <v>0</v>
      </c>
      <c r="H580" s="176"/>
      <c r="I580" s="177"/>
      <c r="J580" s="176"/>
      <c r="K580" s="176"/>
      <c r="L580" s="177"/>
      <c r="M580" s="178"/>
      <c r="N580" s="172"/>
      <c r="O580" s="172"/>
      <c r="P580" s="182"/>
      <c r="Q580" s="182"/>
      <c r="R580" s="183"/>
    </row>
    <row r="581" spans="6:18" ht="15.75" x14ac:dyDescent="0.25">
      <c r="F581" s="4">
        <f t="shared" si="16"/>
        <v>0</v>
      </c>
      <c r="G581" s="171">
        <f t="shared" si="17"/>
        <v>0</v>
      </c>
      <c r="H581" s="176"/>
      <c r="I581" s="177"/>
      <c r="J581" s="176"/>
      <c r="K581" s="176"/>
      <c r="L581" s="177"/>
      <c r="M581" s="178"/>
      <c r="N581" s="172"/>
      <c r="O581" s="172"/>
      <c r="P581" s="182"/>
      <c r="Q581" s="182"/>
      <c r="R581" s="183"/>
    </row>
    <row r="582" spans="6:18" ht="15.75" x14ac:dyDescent="0.25">
      <c r="F582" s="4">
        <f t="shared" si="16"/>
        <v>0</v>
      </c>
      <c r="G582" s="171">
        <f t="shared" si="17"/>
        <v>0</v>
      </c>
      <c r="H582" s="176"/>
      <c r="I582" s="177"/>
      <c r="J582" s="176"/>
      <c r="K582" s="176"/>
      <c r="L582" s="177"/>
      <c r="M582" s="178"/>
      <c r="N582" s="172"/>
      <c r="O582" s="172"/>
      <c r="P582" s="182"/>
      <c r="Q582" s="182"/>
      <c r="R582" s="183"/>
    </row>
    <row r="583" spans="6:18" ht="15.75" x14ac:dyDescent="0.25">
      <c r="F583" s="4">
        <f t="shared" si="16"/>
        <v>0</v>
      </c>
      <c r="G583" s="171">
        <f t="shared" si="17"/>
        <v>0</v>
      </c>
      <c r="H583" s="176"/>
      <c r="I583" s="177"/>
      <c r="J583" s="176"/>
      <c r="K583" s="176"/>
      <c r="L583" s="177"/>
      <c r="M583" s="178"/>
      <c r="N583" s="172"/>
      <c r="O583" s="172"/>
      <c r="P583" s="182"/>
      <c r="Q583" s="182"/>
      <c r="R583" s="183"/>
    </row>
    <row r="584" spans="6:18" ht="15.75" x14ac:dyDescent="0.25">
      <c r="F584" s="4">
        <f t="shared" ref="F584:F647" si="18">IF(G584&gt;=1,(IF(LEN(R584)=0,(IF(N584&gt;=18,1,0)),0)),0)</f>
        <v>0</v>
      </c>
      <c r="G584" s="171">
        <f t="shared" si="17"/>
        <v>0</v>
      </c>
      <c r="H584" s="176"/>
      <c r="I584" s="177"/>
      <c r="J584" s="176"/>
      <c r="K584" s="176"/>
      <c r="L584" s="177"/>
      <c r="M584" s="178"/>
      <c r="N584" s="172"/>
      <c r="O584" s="172"/>
      <c r="P584" s="182"/>
      <c r="Q584" s="182"/>
      <c r="R584" s="183"/>
    </row>
    <row r="585" spans="6:18" ht="15.75" x14ac:dyDescent="0.25">
      <c r="F585" s="4">
        <f t="shared" si="18"/>
        <v>0</v>
      </c>
      <c r="G585" s="171">
        <f t="shared" ref="G585:G648" si="19">IFERROR(IF(LEN(J585)&gt;=2,(IF(LEN(L585)&gt;=1,1,0)),0),0)</f>
        <v>0</v>
      </c>
      <c r="H585" s="176"/>
      <c r="I585" s="177"/>
      <c r="J585" s="176"/>
      <c r="K585" s="176"/>
      <c r="L585" s="177"/>
      <c r="M585" s="178"/>
      <c r="N585" s="172"/>
      <c r="O585" s="172"/>
      <c r="P585" s="182"/>
      <c r="Q585" s="182"/>
      <c r="R585" s="183"/>
    </row>
    <row r="586" spans="6:18" ht="15.75" x14ac:dyDescent="0.25">
      <c r="F586" s="4">
        <f t="shared" si="18"/>
        <v>0</v>
      </c>
      <c r="G586" s="171">
        <f t="shared" si="19"/>
        <v>0</v>
      </c>
      <c r="H586" s="176"/>
      <c r="I586" s="177"/>
      <c r="J586" s="176"/>
      <c r="K586" s="176"/>
      <c r="L586" s="177"/>
      <c r="M586" s="178"/>
      <c r="N586" s="172"/>
      <c r="O586" s="172"/>
      <c r="P586" s="182"/>
      <c r="Q586" s="182"/>
      <c r="R586" s="183"/>
    </row>
    <row r="587" spans="6:18" ht="15.75" x14ac:dyDescent="0.25">
      <c r="F587" s="4">
        <f t="shared" si="18"/>
        <v>0</v>
      </c>
      <c r="G587" s="171">
        <f t="shared" si="19"/>
        <v>0</v>
      </c>
      <c r="H587" s="176"/>
      <c r="I587" s="177"/>
      <c r="J587" s="176"/>
      <c r="K587" s="176"/>
      <c r="L587" s="177"/>
      <c r="M587" s="178"/>
      <c r="N587" s="172"/>
      <c r="O587" s="172"/>
      <c r="P587" s="182"/>
      <c r="Q587" s="182"/>
      <c r="R587" s="183"/>
    </row>
    <row r="588" spans="6:18" ht="15.75" x14ac:dyDescent="0.25">
      <c r="F588" s="4">
        <f t="shared" si="18"/>
        <v>0</v>
      </c>
      <c r="G588" s="171">
        <f t="shared" si="19"/>
        <v>0</v>
      </c>
      <c r="H588" s="176"/>
      <c r="I588" s="177"/>
      <c r="J588" s="176"/>
      <c r="K588" s="176"/>
      <c r="L588" s="177"/>
      <c r="M588" s="178"/>
      <c r="N588" s="172"/>
      <c r="O588" s="172"/>
      <c r="P588" s="182"/>
      <c r="Q588" s="182"/>
      <c r="R588" s="183"/>
    </row>
    <row r="589" spans="6:18" ht="15.75" x14ac:dyDescent="0.25">
      <c r="F589" s="4">
        <f t="shared" si="18"/>
        <v>0</v>
      </c>
      <c r="G589" s="171">
        <f t="shared" si="19"/>
        <v>0</v>
      </c>
      <c r="H589" s="176"/>
      <c r="I589" s="177"/>
      <c r="J589" s="176"/>
      <c r="K589" s="176"/>
      <c r="L589" s="177"/>
      <c r="M589" s="178"/>
      <c r="N589" s="172"/>
      <c r="O589" s="172"/>
      <c r="P589" s="182"/>
      <c r="Q589" s="182"/>
      <c r="R589" s="183"/>
    </row>
    <row r="590" spans="6:18" ht="15.75" x14ac:dyDescent="0.25">
      <c r="F590" s="4">
        <f t="shared" si="18"/>
        <v>0</v>
      </c>
      <c r="G590" s="171">
        <f t="shared" si="19"/>
        <v>0</v>
      </c>
      <c r="H590" s="176"/>
      <c r="I590" s="177"/>
      <c r="J590" s="176"/>
      <c r="K590" s="176"/>
      <c r="L590" s="177"/>
      <c r="M590" s="178"/>
      <c r="N590" s="172"/>
      <c r="O590" s="172"/>
      <c r="P590" s="182"/>
      <c r="Q590" s="182"/>
      <c r="R590" s="183"/>
    </row>
    <row r="591" spans="6:18" ht="15.75" x14ac:dyDescent="0.25">
      <c r="F591" s="4">
        <f t="shared" si="18"/>
        <v>0</v>
      </c>
      <c r="G591" s="171">
        <f t="shared" si="19"/>
        <v>0</v>
      </c>
      <c r="H591" s="176"/>
      <c r="I591" s="177"/>
      <c r="J591" s="176"/>
      <c r="K591" s="176"/>
      <c r="L591" s="177"/>
      <c r="M591" s="178"/>
      <c r="N591" s="172"/>
      <c r="O591" s="172"/>
      <c r="P591" s="182"/>
      <c r="Q591" s="182"/>
      <c r="R591" s="183"/>
    </row>
    <row r="592" spans="6:18" ht="15.75" x14ac:dyDescent="0.25">
      <c r="F592" s="4">
        <f t="shared" si="18"/>
        <v>0</v>
      </c>
      <c r="G592" s="171">
        <f t="shared" si="19"/>
        <v>0</v>
      </c>
      <c r="H592" s="176"/>
      <c r="I592" s="177"/>
      <c r="J592" s="176"/>
      <c r="K592" s="176"/>
      <c r="L592" s="177"/>
      <c r="M592" s="178"/>
      <c r="N592" s="172"/>
      <c r="O592" s="172"/>
      <c r="P592" s="182"/>
      <c r="Q592" s="182"/>
      <c r="R592" s="183"/>
    </row>
    <row r="593" spans="6:18" ht="15.75" x14ac:dyDescent="0.25">
      <c r="F593" s="4">
        <f t="shared" si="18"/>
        <v>0</v>
      </c>
      <c r="G593" s="171">
        <f t="shared" si="19"/>
        <v>0</v>
      </c>
      <c r="H593" s="176"/>
      <c r="I593" s="177"/>
      <c r="J593" s="176"/>
      <c r="K593" s="176"/>
      <c r="L593" s="177"/>
      <c r="M593" s="178"/>
      <c r="N593" s="172"/>
      <c r="O593" s="172"/>
      <c r="P593" s="182"/>
      <c r="Q593" s="182"/>
      <c r="R593" s="183"/>
    </row>
    <row r="594" spans="6:18" ht="15.75" x14ac:dyDescent="0.25">
      <c r="F594" s="4">
        <f t="shared" si="18"/>
        <v>0</v>
      </c>
      <c r="G594" s="171">
        <f t="shared" si="19"/>
        <v>0</v>
      </c>
      <c r="H594" s="176"/>
      <c r="I594" s="177"/>
      <c r="J594" s="176"/>
      <c r="K594" s="176"/>
      <c r="L594" s="177"/>
      <c r="M594" s="178"/>
      <c r="N594" s="172"/>
      <c r="O594" s="172"/>
      <c r="P594" s="182"/>
      <c r="Q594" s="182"/>
      <c r="R594" s="183"/>
    </row>
    <row r="595" spans="6:18" ht="15.75" x14ac:dyDescent="0.25">
      <c r="F595" s="4">
        <f t="shared" si="18"/>
        <v>0</v>
      </c>
      <c r="G595" s="171">
        <f t="shared" si="19"/>
        <v>0</v>
      </c>
      <c r="H595" s="176"/>
      <c r="I595" s="177"/>
      <c r="J595" s="176"/>
      <c r="K595" s="176"/>
      <c r="L595" s="177"/>
      <c r="M595" s="178"/>
      <c r="N595" s="172"/>
      <c r="O595" s="172"/>
      <c r="P595" s="182"/>
      <c r="Q595" s="182"/>
      <c r="R595" s="183"/>
    </row>
    <row r="596" spans="6:18" ht="15.75" x14ac:dyDescent="0.25">
      <c r="F596" s="4">
        <f t="shared" si="18"/>
        <v>0</v>
      </c>
      <c r="G596" s="171">
        <f t="shared" si="19"/>
        <v>0</v>
      </c>
      <c r="H596" s="176"/>
      <c r="I596" s="177"/>
      <c r="J596" s="176"/>
      <c r="K596" s="176"/>
      <c r="L596" s="177"/>
      <c r="M596" s="178"/>
      <c r="N596" s="172"/>
      <c r="O596" s="172"/>
      <c r="P596" s="182"/>
      <c r="Q596" s="182"/>
      <c r="R596" s="183"/>
    </row>
    <row r="597" spans="6:18" ht="15.75" x14ac:dyDescent="0.25">
      <c r="F597" s="4">
        <f t="shared" si="18"/>
        <v>0</v>
      </c>
      <c r="G597" s="171">
        <f t="shared" si="19"/>
        <v>0</v>
      </c>
      <c r="H597" s="176"/>
      <c r="I597" s="177"/>
      <c r="J597" s="176"/>
      <c r="K597" s="176"/>
      <c r="L597" s="177"/>
      <c r="M597" s="178"/>
      <c r="N597" s="172"/>
      <c r="O597" s="172"/>
      <c r="P597" s="182"/>
      <c r="Q597" s="182"/>
      <c r="R597" s="183"/>
    </row>
    <row r="598" spans="6:18" ht="15.75" x14ac:dyDescent="0.25">
      <c r="F598" s="4">
        <f t="shared" si="18"/>
        <v>0</v>
      </c>
      <c r="G598" s="171">
        <f t="shared" si="19"/>
        <v>0</v>
      </c>
      <c r="H598" s="176"/>
      <c r="I598" s="177"/>
      <c r="J598" s="176"/>
      <c r="K598" s="176"/>
      <c r="L598" s="177"/>
      <c r="M598" s="178"/>
      <c r="N598" s="172"/>
      <c r="O598" s="172"/>
      <c r="P598" s="182"/>
      <c r="Q598" s="182"/>
      <c r="R598" s="183"/>
    </row>
    <row r="599" spans="6:18" ht="15.75" x14ac:dyDescent="0.25">
      <c r="F599" s="4">
        <f t="shared" si="18"/>
        <v>0</v>
      </c>
      <c r="G599" s="171">
        <f t="shared" si="19"/>
        <v>0</v>
      </c>
      <c r="H599" s="176"/>
      <c r="I599" s="177"/>
      <c r="J599" s="176"/>
      <c r="K599" s="176"/>
      <c r="L599" s="177"/>
      <c r="M599" s="178"/>
      <c r="N599" s="172"/>
      <c r="O599" s="172"/>
      <c r="P599" s="182"/>
      <c r="Q599" s="182"/>
      <c r="R599" s="183"/>
    </row>
    <row r="600" spans="6:18" ht="15.75" x14ac:dyDescent="0.25">
      <c r="F600" s="4">
        <f t="shared" si="18"/>
        <v>0</v>
      </c>
      <c r="G600" s="171">
        <f t="shared" si="19"/>
        <v>0</v>
      </c>
      <c r="H600" s="176"/>
      <c r="I600" s="177"/>
      <c r="J600" s="176"/>
      <c r="K600" s="176"/>
      <c r="L600" s="177"/>
      <c r="M600" s="178"/>
      <c r="N600" s="172"/>
      <c r="O600" s="172"/>
      <c r="P600" s="182"/>
      <c r="Q600" s="182"/>
      <c r="R600" s="183"/>
    </row>
    <row r="601" spans="6:18" ht="15.75" x14ac:dyDescent="0.25">
      <c r="F601" s="4">
        <f t="shared" si="18"/>
        <v>0</v>
      </c>
      <c r="G601" s="171">
        <f t="shared" si="19"/>
        <v>0</v>
      </c>
      <c r="H601" s="176"/>
      <c r="I601" s="177"/>
      <c r="J601" s="176"/>
      <c r="K601" s="176"/>
      <c r="L601" s="177"/>
      <c r="M601" s="178"/>
      <c r="N601" s="172"/>
      <c r="O601" s="172"/>
      <c r="P601" s="182"/>
      <c r="Q601" s="182"/>
      <c r="R601" s="183"/>
    </row>
    <row r="602" spans="6:18" ht="15.75" x14ac:dyDescent="0.25">
      <c r="F602" s="4">
        <f t="shared" si="18"/>
        <v>0</v>
      </c>
      <c r="G602" s="171">
        <f t="shared" si="19"/>
        <v>0</v>
      </c>
      <c r="H602" s="176"/>
      <c r="I602" s="177"/>
      <c r="J602" s="176"/>
      <c r="K602" s="176"/>
      <c r="L602" s="177"/>
      <c r="M602" s="178"/>
      <c r="N602" s="172"/>
      <c r="O602" s="172"/>
      <c r="P602" s="182"/>
      <c r="Q602" s="182"/>
      <c r="R602" s="183"/>
    </row>
    <row r="603" spans="6:18" ht="15.75" x14ac:dyDescent="0.25">
      <c r="F603" s="4">
        <f t="shared" si="18"/>
        <v>0</v>
      </c>
      <c r="G603" s="171">
        <f t="shared" si="19"/>
        <v>0</v>
      </c>
      <c r="H603" s="176"/>
      <c r="I603" s="177"/>
      <c r="J603" s="176"/>
      <c r="K603" s="176"/>
      <c r="L603" s="177"/>
      <c r="M603" s="178"/>
      <c r="N603" s="172"/>
      <c r="O603" s="172"/>
      <c r="P603" s="182"/>
      <c r="Q603" s="182"/>
      <c r="R603" s="183"/>
    </row>
    <row r="604" spans="6:18" ht="15.75" x14ac:dyDescent="0.25">
      <c r="F604" s="4">
        <f t="shared" si="18"/>
        <v>0</v>
      </c>
      <c r="G604" s="171">
        <f t="shared" si="19"/>
        <v>0</v>
      </c>
      <c r="H604" s="176"/>
      <c r="I604" s="177"/>
      <c r="J604" s="176"/>
      <c r="K604" s="176"/>
      <c r="L604" s="177"/>
      <c r="M604" s="178"/>
      <c r="N604" s="172"/>
      <c r="O604" s="172"/>
      <c r="P604" s="182"/>
      <c r="Q604" s="182"/>
      <c r="R604" s="183"/>
    </row>
    <row r="605" spans="6:18" ht="15.75" x14ac:dyDescent="0.25">
      <c r="F605" s="4">
        <f t="shared" si="18"/>
        <v>0</v>
      </c>
      <c r="G605" s="171">
        <f t="shared" si="19"/>
        <v>0</v>
      </c>
      <c r="H605" s="176"/>
      <c r="I605" s="177"/>
      <c r="J605" s="176"/>
      <c r="K605" s="176"/>
      <c r="L605" s="177"/>
      <c r="M605" s="178"/>
      <c r="N605" s="172"/>
      <c r="O605" s="172"/>
      <c r="P605" s="182"/>
      <c r="Q605" s="182"/>
      <c r="R605" s="183"/>
    </row>
    <row r="606" spans="6:18" ht="15.75" x14ac:dyDescent="0.25">
      <c r="F606" s="4">
        <f t="shared" si="18"/>
        <v>0</v>
      </c>
      <c r="G606" s="171">
        <f t="shared" si="19"/>
        <v>0</v>
      </c>
      <c r="H606" s="176"/>
      <c r="I606" s="177"/>
      <c r="J606" s="176"/>
      <c r="K606" s="176"/>
      <c r="L606" s="177"/>
      <c r="M606" s="178"/>
      <c r="N606" s="172"/>
      <c r="O606" s="172"/>
      <c r="P606" s="182"/>
      <c r="Q606" s="182"/>
      <c r="R606" s="183"/>
    </row>
    <row r="607" spans="6:18" ht="15.75" x14ac:dyDescent="0.25">
      <c r="F607" s="4">
        <f t="shared" si="18"/>
        <v>0</v>
      </c>
      <c r="G607" s="171">
        <f t="shared" si="19"/>
        <v>0</v>
      </c>
      <c r="H607" s="176"/>
      <c r="I607" s="177"/>
      <c r="J607" s="176"/>
      <c r="K607" s="176"/>
      <c r="L607" s="177"/>
      <c r="M607" s="178"/>
      <c r="N607" s="172"/>
      <c r="O607" s="172"/>
      <c r="P607" s="182"/>
      <c r="Q607" s="182"/>
      <c r="R607" s="183"/>
    </row>
    <row r="608" spans="6:18" ht="15.75" x14ac:dyDescent="0.25">
      <c r="F608" s="4">
        <f t="shared" si="18"/>
        <v>0</v>
      </c>
      <c r="G608" s="171">
        <f t="shared" si="19"/>
        <v>0</v>
      </c>
      <c r="H608" s="176"/>
      <c r="I608" s="177"/>
      <c r="J608" s="176"/>
      <c r="K608" s="176"/>
      <c r="L608" s="177"/>
      <c r="M608" s="178"/>
      <c r="N608" s="172"/>
      <c r="O608" s="172"/>
      <c r="P608" s="182"/>
      <c r="Q608" s="182"/>
      <c r="R608" s="183"/>
    </row>
    <row r="609" spans="6:18" ht="15.75" x14ac:dyDescent="0.25">
      <c r="F609" s="4">
        <f t="shared" si="18"/>
        <v>0</v>
      </c>
      <c r="G609" s="171">
        <f t="shared" si="19"/>
        <v>0</v>
      </c>
      <c r="H609" s="176"/>
      <c r="I609" s="177"/>
      <c r="J609" s="176"/>
      <c r="K609" s="176"/>
      <c r="L609" s="177"/>
      <c r="M609" s="178"/>
      <c r="N609" s="172"/>
      <c r="O609" s="172"/>
      <c r="P609" s="182"/>
      <c r="Q609" s="182"/>
      <c r="R609" s="183"/>
    </row>
    <row r="610" spans="6:18" ht="15.75" x14ac:dyDescent="0.25">
      <c r="F610" s="4">
        <f t="shared" si="18"/>
        <v>0</v>
      </c>
      <c r="G610" s="171">
        <f t="shared" si="19"/>
        <v>0</v>
      </c>
      <c r="H610" s="176"/>
      <c r="I610" s="177"/>
      <c r="J610" s="176"/>
      <c r="K610" s="176"/>
      <c r="L610" s="177"/>
      <c r="M610" s="178"/>
      <c r="N610" s="172"/>
      <c r="O610" s="172"/>
      <c r="P610" s="182"/>
      <c r="Q610" s="182"/>
      <c r="R610" s="183"/>
    </row>
    <row r="611" spans="6:18" ht="15.75" x14ac:dyDescent="0.25">
      <c r="F611" s="4">
        <f t="shared" si="18"/>
        <v>0</v>
      </c>
      <c r="G611" s="171">
        <f t="shared" si="19"/>
        <v>0</v>
      </c>
      <c r="H611" s="176"/>
      <c r="I611" s="177"/>
      <c r="J611" s="176"/>
      <c r="K611" s="176"/>
      <c r="L611" s="177"/>
      <c r="M611" s="178"/>
      <c r="N611" s="172"/>
      <c r="O611" s="172"/>
      <c r="P611" s="182"/>
      <c r="Q611" s="182"/>
      <c r="R611" s="183"/>
    </row>
    <row r="612" spans="6:18" ht="15.75" x14ac:dyDescent="0.25">
      <c r="F612" s="4">
        <f t="shared" si="18"/>
        <v>0</v>
      </c>
      <c r="G612" s="171">
        <f t="shared" si="19"/>
        <v>0</v>
      </c>
      <c r="H612" s="176"/>
      <c r="I612" s="177"/>
      <c r="J612" s="176"/>
      <c r="K612" s="176"/>
      <c r="L612" s="177"/>
      <c r="M612" s="178"/>
      <c r="N612" s="172"/>
      <c r="O612" s="172"/>
      <c r="P612" s="182"/>
      <c r="Q612" s="182"/>
      <c r="R612" s="183"/>
    </row>
    <row r="613" spans="6:18" ht="15.75" x14ac:dyDescent="0.25">
      <c r="F613" s="4">
        <f t="shared" si="18"/>
        <v>0</v>
      </c>
      <c r="G613" s="171">
        <f t="shared" si="19"/>
        <v>0</v>
      </c>
      <c r="H613" s="176"/>
      <c r="I613" s="177"/>
      <c r="J613" s="176"/>
      <c r="K613" s="176"/>
      <c r="L613" s="177"/>
      <c r="M613" s="178"/>
      <c r="N613" s="172"/>
      <c r="O613" s="172"/>
      <c r="P613" s="182"/>
      <c r="Q613" s="182"/>
      <c r="R613" s="183"/>
    </row>
    <row r="614" spans="6:18" ht="15.75" x14ac:dyDescent="0.25">
      <c r="F614" s="4">
        <f t="shared" si="18"/>
        <v>0</v>
      </c>
      <c r="G614" s="171">
        <f t="shared" si="19"/>
        <v>0</v>
      </c>
      <c r="H614" s="176"/>
      <c r="I614" s="177"/>
      <c r="J614" s="176"/>
      <c r="K614" s="176"/>
      <c r="L614" s="177"/>
      <c r="M614" s="178"/>
      <c r="N614" s="172"/>
      <c r="O614" s="172"/>
      <c r="P614" s="182"/>
      <c r="Q614" s="182"/>
      <c r="R614" s="183"/>
    </row>
    <row r="615" spans="6:18" ht="15.75" x14ac:dyDescent="0.25">
      <c r="F615" s="4">
        <f t="shared" si="18"/>
        <v>0</v>
      </c>
      <c r="G615" s="171">
        <f t="shared" si="19"/>
        <v>0</v>
      </c>
      <c r="H615" s="176"/>
      <c r="I615" s="177"/>
      <c r="J615" s="176"/>
      <c r="K615" s="176"/>
      <c r="L615" s="177"/>
      <c r="M615" s="178"/>
      <c r="N615" s="172"/>
      <c r="O615" s="172"/>
      <c r="P615" s="182"/>
      <c r="Q615" s="182"/>
      <c r="R615" s="183"/>
    </row>
    <row r="616" spans="6:18" ht="15.75" x14ac:dyDescent="0.25">
      <c r="F616" s="4">
        <f t="shared" si="18"/>
        <v>0</v>
      </c>
      <c r="G616" s="171">
        <f t="shared" si="19"/>
        <v>0</v>
      </c>
      <c r="H616" s="176"/>
      <c r="I616" s="177"/>
      <c r="J616" s="176"/>
      <c r="K616" s="176"/>
      <c r="L616" s="177"/>
      <c r="M616" s="178"/>
      <c r="N616" s="172"/>
      <c r="O616" s="172"/>
      <c r="P616" s="182"/>
      <c r="Q616" s="182"/>
      <c r="R616" s="183"/>
    </row>
    <row r="617" spans="6:18" ht="15.75" x14ac:dyDescent="0.25">
      <c r="F617" s="4">
        <f t="shared" si="18"/>
        <v>0</v>
      </c>
      <c r="G617" s="171">
        <f t="shared" si="19"/>
        <v>0</v>
      </c>
      <c r="H617" s="176"/>
      <c r="I617" s="177"/>
      <c r="J617" s="176"/>
      <c r="K617" s="176"/>
      <c r="L617" s="177"/>
      <c r="M617" s="178"/>
      <c r="N617" s="172"/>
      <c r="O617" s="172"/>
      <c r="P617" s="182"/>
      <c r="Q617" s="182"/>
      <c r="R617" s="183"/>
    </row>
    <row r="618" spans="6:18" ht="15.75" x14ac:dyDescent="0.25">
      <c r="F618" s="4">
        <f t="shared" si="18"/>
        <v>0</v>
      </c>
      <c r="G618" s="171">
        <f t="shared" si="19"/>
        <v>0</v>
      </c>
      <c r="H618" s="176"/>
      <c r="I618" s="177"/>
      <c r="J618" s="176"/>
      <c r="K618" s="176"/>
      <c r="L618" s="177"/>
      <c r="M618" s="178"/>
      <c r="N618" s="172"/>
      <c r="O618" s="172"/>
      <c r="P618" s="182"/>
      <c r="Q618" s="182"/>
      <c r="R618" s="183"/>
    </row>
    <row r="619" spans="6:18" ht="15.75" x14ac:dyDescent="0.25">
      <c r="F619" s="4">
        <f t="shared" si="18"/>
        <v>0</v>
      </c>
      <c r="G619" s="171">
        <f t="shared" si="19"/>
        <v>0</v>
      </c>
      <c r="H619" s="176"/>
      <c r="I619" s="177"/>
      <c r="J619" s="176"/>
      <c r="K619" s="176"/>
      <c r="L619" s="177"/>
      <c r="M619" s="178"/>
      <c r="N619" s="172"/>
      <c r="O619" s="172"/>
      <c r="P619" s="182"/>
      <c r="Q619" s="182"/>
      <c r="R619" s="183"/>
    </row>
    <row r="620" spans="6:18" ht="15.75" x14ac:dyDescent="0.25">
      <c r="F620" s="4">
        <f t="shared" si="18"/>
        <v>0</v>
      </c>
      <c r="G620" s="171">
        <f t="shared" si="19"/>
        <v>0</v>
      </c>
      <c r="H620" s="176"/>
      <c r="I620" s="177"/>
      <c r="J620" s="176"/>
      <c r="K620" s="176"/>
      <c r="L620" s="177"/>
      <c r="M620" s="178"/>
      <c r="N620" s="172"/>
      <c r="O620" s="172"/>
      <c r="P620" s="182"/>
      <c r="Q620" s="182"/>
      <c r="R620" s="183"/>
    </row>
    <row r="621" spans="6:18" ht="15.75" x14ac:dyDescent="0.25">
      <c r="F621" s="4">
        <f t="shared" si="18"/>
        <v>0</v>
      </c>
      <c r="G621" s="171">
        <f t="shared" si="19"/>
        <v>0</v>
      </c>
      <c r="H621" s="176"/>
      <c r="I621" s="177"/>
      <c r="J621" s="176"/>
      <c r="K621" s="176"/>
      <c r="L621" s="177"/>
      <c r="M621" s="178"/>
      <c r="N621" s="172"/>
      <c r="O621" s="172"/>
      <c r="P621" s="182"/>
      <c r="Q621" s="182"/>
      <c r="R621" s="183"/>
    </row>
    <row r="622" spans="6:18" ht="15.75" x14ac:dyDescent="0.25">
      <c r="F622" s="4">
        <f t="shared" si="18"/>
        <v>0</v>
      </c>
      <c r="G622" s="171">
        <f t="shared" si="19"/>
        <v>0</v>
      </c>
      <c r="H622" s="176"/>
      <c r="I622" s="177"/>
      <c r="J622" s="176"/>
      <c r="K622" s="176"/>
      <c r="L622" s="177"/>
      <c r="M622" s="178"/>
      <c r="N622" s="172"/>
      <c r="O622" s="172"/>
      <c r="P622" s="182"/>
      <c r="Q622" s="182"/>
      <c r="R622" s="183"/>
    </row>
    <row r="623" spans="6:18" ht="15.75" x14ac:dyDescent="0.25">
      <c r="F623" s="4">
        <f t="shared" si="18"/>
        <v>0</v>
      </c>
      <c r="G623" s="171">
        <f t="shared" si="19"/>
        <v>0</v>
      </c>
      <c r="H623" s="176"/>
      <c r="I623" s="177"/>
      <c r="J623" s="176"/>
      <c r="K623" s="176"/>
      <c r="L623" s="177"/>
      <c r="M623" s="178"/>
      <c r="N623" s="172"/>
      <c r="O623" s="172"/>
      <c r="P623" s="182"/>
      <c r="Q623" s="182"/>
      <c r="R623" s="183"/>
    </row>
    <row r="624" spans="6:18" ht="15.75" x14ac:dyDescent="0.25">
      <c r="F624" s="4">
        <f t="shared" si="18"/>
        <v>0</v>
      </c>
      <c r="G624" s="171">
        <f t="shared" si="19"/>
        <v>0</v>
      </c>
      <c r="H624" s="176"/>
      <c r="I624" s="177"/>
      <c r="J624" s="176"/>
      <c r="K624" s="176"/>
      <c r="L624" s="177"/>
      <c r="M624" s="178"/>
      <c r="N624" s="172"/>
      <c r="O624" s="172"/>
      <c r="P624" s="182"/>
      <c r="Q624" s="182"/>
      <c r="R624" s="183"/>
    </row>
    <row r="625" spans="6:18" ht="15.75" x14ac:dyDescent="0.25">
      <c r="F625" s="4">
        <f t="shared" si="18"/>
        <v>0</v>
      </c>
      <c r="G625" s="171">
        <f t="shared" si="19"/>
        <v>0</v>
      </c>
      <c r="H625" s="176"/>
      <c r="I625" s="177"/>
      <c r="J625" s="176"/>
      <c r="K625" s="176"/>
      <c r="L625" s="177"/>
      <c r="M625" s="178"/>
      <c r="N625" s="172"/>
      <c r="O625" s="172"/>
      <c r="P625" s="182"/>
      <c r="Q625" s="182"/>
      <c r="R625" s="183"/>
    </row>
    <row r="626" spans="6:18" ht="15.75" x14ac:dyDescent="0.25">
      <c r="F626" s="4">
        <f t="shared" si="18"/>
        <v>0</v>
      </c>
      <c r="G626" s="171">
        <f t="shared" si="19"/>
        <v>0</v>
      </c>
      <c r="H626" s="176"/>
      <c r="I626" s="177"/>
      <c r="J626" s="176"/>
      <c r="K626" s="176"/>
      <c r="L626" s="177"/>
      <c r="M626" s="178"/>
      <c r="N626" s="172"/>
      <c r="O626" s="172"/>
      <c r="P626" s="182"/>
      <c r="Q626" s="182"/>
      <c r="R626" s="183"/>
    </row>
    <row r="627" spans="6:18" ht="15.75" x14ac:dyDescent="0.25">
      <c r="F627" s="4">
        <f t="shared" si="18"/>
        <v>0</v>
      </c>
      <c r="G627" s="171">
        <f t="shared" si="19"/>
        <v>0</v>
      </c>
      <c r="H627" s="176"/>
      <c r="I627" s="177"/>
      <c r="J627" s="176"/>
      <c r="K627" s="176"/>
      <c r="L627" s="177"/>
      <c r="M627" s="178"/>
      <c r="N627" s="172"/>
      <c r="O627" s="172"/>
      <c r="P627" s="182"/>
      <c r="Q627" s="182"/>
      <c r="R627" s="183"/>
    </row>
    <row r="628" spans="6:18" ht="15.75" x14ac:dyDescent="0.25">
      <c r="F628" s="4">
        <f t="shared" si="18"/>
        <v>0</v>
      </c>
      <c r="G628" s="171">
        <f t="shared" si="19"/>
        <v>0</v>
      </c>
      <c r="H628" s="176"/>
      <c r="I628" s="177"/>
      <c r="J628" s="176"/>
      <c r="K628" s="176"/>
      <c r="L628" s="177"/>
      <c r="M628" s="178"/>
      <c r="N628" s="172"/>
      <c r="O628" s="172"/>
      <c r="P628" s="182"/>
      <c r="Q628" s="182"/>
      <c r="R628" s="183"/>
    </row>
    <row r="629" spans="6:18" ht="15.75" x14ac:dyDescent="0.25">
      <c r="F629" s="4">
        <f t="shared" si="18"/>
        <v>0</v>
      </c>
      <c r="G629" s="171">
        <f t="shared" si="19"/>
        <v>0</v>
      </c>
      <c r="H629" s="176"/>
      <c r="I629" s="177"/>
      <c r="J629" s="176"/>
      <c r="K629" s="176"/>
      <c r="L629" s="177"/>
      <c r="M629" s="178"/>
      <c r="N629" s="172"/>
      <c r="O629" s="172"/>
      <c r="P629" s="182"/>
      <c r="Q629" s="182"/>
      <c r="R629" s="183"/>
    </row>
    <row r="630" spans="6:18" ht="15.75" x14ac:dyDescent="0.25">
      <c r="F630" s="4">
        <f t="shared" si="18"/>
        <v>0</v>
      </c>
      <c r="G630" s="171">
        <f t="shared" si="19"/>
        <v>0</v>
      </c>
      <c r="H630" s="176"/>
      <c r="I630" s="177"/>
      <c r="J630" s="176"/>
      <c r="K630" s="176"/>
      <c r="L630" s="177"/>
      <c r="M630" s="178"/>
      <c r="N630" s="172"/>
      <c r="O630" s="172"/>
      <c r="P630" s="182"/>
      <c r="Q630" s="182"/>
      <c r="R630" s="183"/>
    </row>
    <row r="631" spans="6:18" ht="15.75" x14ac:dyDescent="0.25">
      <c r="F631" s="4">
        <f t="shared" si="18"/>
        <v>0</v>
      </c>
      <c r="G631" s="171">
        <f t="shared" si="19"/>
        <v>0</v>
      </c>
      <c r="H631" s="176"/>
      <c r="I631" s="177"/>
      <c r="J631" s="176"/>
      <c r="K631" s="176"/>
      <c r="L631" s="177"/>
      <c r="M631" s="178"/>
      <c r="N631" s="172"/>
      <c r="O631" s="172"/>
      <c r="P631" s="182"/>
      <c r="Q631" s="182"/>
      <c r="R631" s="183"/>
    </row>
    <row r="632" spans="6:18" ht="15.75" x14ac:dyDescent="0.25">
      <c r="F632" s="4">
        <f t="shared" si="18"/>
        <v>0</v>
      </c>
      <c r="G632" s="171">
        <f t="shared" si="19"/>
        <v>0</v>
      </c>
      <c r="H632" s="176"/>
      <c r="I632" s="177"/>
      <c r="J632" s="176"/>
      <c r="K632" s="176"/>
      <c r="L632" s="177"/>
      <c r="M632" s="178"/>
      <c r="N632" s="172"/>
      <c r="O632" s="172"/>
      <c r="P632" s="182"/>
      <c r="Q632" s="182"/>
      <c r="R632" s="183"/>
    </row>
    <row r="633" spans="6:18" ht="15.75" x14ac:dyDescent="0.25">
      <c r="F633" s="4">
        <f t="shared" si="18"/>
        <v>0</v>
      </c>
      <c r="G633" s="171">
        <f t="shared" si="19"/>
        <v>0</v>
      </c>
      <c r="H633" s="176"/>
      <c r="I633" s="177"/>
      <c r="J633" s="176"/>
      <c r="K633" s="176"/>
      <c r="L633" s="177"/>
      <c r="M633" s="178"/>
      <c r="N633" s="172"/>
      <c r="O633" s="172"/>
      <c r="P633" s="182"/>
      <c r="Q633" s="182"/>
      <c r="R633" s="183"/>
    </row>
    <row r="634" spans="6:18" ht="15.75" x14ac:dyDescent="0.25">
      <c r="F634" s="4">
        <f t="shared" si="18"/>
        <v>0</v>
      </c>
      <c r="G634" s="171">
        <f t="shared" si="19"/>
        <v>0</v>
      </c>
      <c r="H634" s="176"/>
      <c r="I634" s="177"/>
      <c r="J634" s="176"/>
      <c r="K634" s="176"/>
      <c r="L634" s="177"/>
      <c r="M634" s="178"/>
      <c r="N634" s="172"/>
      <c r="O634" s="172"/>
      <c r="P634" s="182"/>
      <c r="Q634" s="182"/>
      <c r="R634" s="183"/>
    </row>
    <row r="635" spans="6:18" ht="15.75" x14ac:dyDescent="0.25">
      <c r="F635" s="4">
        <f t="shared" si="18"/>
        <v>0</v>
      </c>
      <c r="G635" s="171">
        <f t="shared" si="19"/>
        <v>0</v>
      </c>
      <c r="H635" s="176"/>
      <c r="I635" s="177"/>
      <c r="J635" s="176"/>
      <c r="K635" s="176"/>
      <c r="L635" s="177"/>
      <c r="M635" s="178"/>
      <c r="N635" s="172"/>
      <c r="O635" s="172"/>
      <c r="P635" s="182"/>
      <c r="Q635" s="182"/>
      <c r="R635" s="183"/>
    </row>
    <row r="636" spans="6:18" ht="15.75" x14ac:dyDescent="0.25">
      <c r="F636" s="4">
        <f t="shared" si="18"/>
        <v>0</v>
      </c>
      <c r="G636" s="171">
        <f t="shared" si="19"/>
        <v>0</v>
      </c>
      <c r="H636" s="176"/>
      <c r="I636" s="177"/>
      <c r="J636" s="176"/>
      <c r="K636" s="176"/>
      <c r="L636" s="177"/>
      <c r="M636" s="178"/>
      <c r="N636" s="172"/>
      <c r="O636" s="172"/>
      <c r="P636" s="182"/>
      <c r="Q636" s="182"/>
      <c r="R636" s="183"/>
    </row>
    <row r="637" spans="6:18" ht="15.75" x14ac:dyDescent="0.25">
      <c r="F637" s="4">
        <f t="shared" si="18"/>
        <v>0</v>
      </c>
      <c r="G637" s="171">
        <f t="shared" si="19"/>
        <v>0</v>
      </c>
      <c r="H637" s="176"/>
      <c r="I637" s="177"/>
      <c r="J637" s="176"/>
      <c r="K637" s="176"/>
      <c r="L637" s="177"/>
      <c r="M637" s="178"/>
      <c r="N637" s="172"/>
      <c r="O637" s="172"/>
      <c r="P637" s="182"/>
      <c r="Q637" s="182"/>
      <c r="R637" s="183"/>
    </row>
    <row r="638" spans="6:18" ht="15.75" x14ac:dyDescent="0.25">
      <c r="F638" s="4">
        <f t="shared" si="18"/>
        <v>0</v>
      </c>
      <c r="G638" s="171">
        <f t="shared" si="19"/>
        <v>0</v>
      </c>
      <c r="H638" s="176"/>
      <c r="I638" s="177"/>
      <c r="J638" s="176"/>
      <c r="K638" s="176"/>
      <c r="L638" s="177"/>
      <c r="M638" s="178"/>
      <c r="N638" s="172"/>
      <c r="O638" s="172"/>
      <c r="P638" s="182"/>
      <c r="Q638" s="182"/>
      <c r="R638" s="183"/>
    </row>
    <row r="639" spans="6:18" ht="15.75" x14ac:dyDescent="0.25">
      <c r="F639" s="4">
        <f t="shared" si="18"/>
        <v>0</v>
      </c>
      <c r="G639" s="171">
        <f t="shared" si="19"/>
        <v>0</v>
      </c>
      <c r="H639" s="176"/>
      <c r="I639" s="177"/>
      <c r="J639" s="176"/>
      <c r="K639" s="176"/>
      <c r="L639" s="177"/>
      <c r="M639" s="178"/>
      <c r="N639" s="172"/>
      <c r="O639" s="172"/>
      <c r="P639" s="182"/>
      <c r="Q639" s="182"/>
      <c r="R639" s="183"/>
    </row>
    <row r="640" spans="6:18" ht="15.75" x14ac:dyDescent="0.25">
      <c r="F640" s="4">
        <f t="shared" si="18"/>
        <v>0</v>
      </c>
      <c r="G640" s="171">
        <f t="shared" si="19"/>
        <v>0</v>
      </c>
      <c r="H640" s="176"/>
      <c r="I640" s="177"/>
      <c r="J640" s="176"/>
      <c r="K640" s="176"/>
      <c r="L640" s="177"/>
      <c r="M640" s="178"/>
      <c r="N640" s="172"/>
      <c r="O640" s="172"/>
      <c r="P640" s="182"/>
      <c r="Q640" s="182"/>
      <c r="R640" s="183"/>
    </row>
    <row r="641" spans="6:18" ht="15.75" x14ac:dyDescent="0.25">
      <c r="F641" s="4">
        <f t="shared" si="18"/>
        <v>0</v>
      </c>
      <c r="G641" s="171">
        <f t="shared" si="19"/>
        <v>0</v>
      </c>
      <c r="H641" s="176"/>
      <c r="I641" s="177"/>
      <c r="J641" s="176"/>
      <c r="K641" s="176"/>
      <c r="L641" s="177"/>
      <c r="M641" s="178"/>
      <c r="N641" s="172"/>
      <c r="O641" s="172"/>
      <c r="P641" s="182"/>
      <c r="Q641" s="182"/>
      <c r="R641" s="183"/>
    </row>
    <row r="642" spans="6:18" ht="15.75" x14ac:dyDescent="0.25">
      <c r="F642" s="4">
        <f t="shared" si="18"/>
        <v>0</v>
      </c>
      <c r="G642" s="171">
        <f t="shared" si="19"/>
        <v>0</v>
      </c>
      <c r="H642" s="176"/>
      <c r="I642" s="177"/>
      <c r="J642" s="176"/>
      <c r="K642" s="176"/>
      <c r="L642" s="177"/>
      <c r="M642" s="178"/>
      <c r="N642" s="172"/>
      <c r="O642" s="172"/>
      <c r="P642" s="182"/>
      <c r="Q642" s="182"/>
      <c r="R642" s="183"/>
    </row>
    <row r="643" spans="6:18" ht="15.75" x14ac:dyDescent="0.25">
      <c r="F643" s="4">
        <f t="shared" si="18"/>
        <v>0</v>
      </c>
      <c r="G643" s="171">
        <f t="shared" si="19"/>
        <v>0</v>
      </c>
      <c r="H643" s="176"/>
      <c r="I643" s="177"/>
      <c r="J643" s="176"/>
      <c r="K643" s="176"/>
      <c r="L643" s="177"/>
      <c r="M643" s="178"/>
      <c r="N643" s="172"/>
      <c r="O643" s="172"/>
      <c r="P643" s="182"/>
      <c r="Q643" s="182"/>
      <c r="R643" s="183"/>
    </row>
    <row r="644" spans="6:18" ht="15.75" x14ac:dyDescent="0.25">
      <c r="F644" s="4">
        <f t="shared" si="18"/>
        <v>0</v>
      </c>
      <c r="G644" s="171">
        <f t="shared" si="19"/>
        <v>0</v>
      </c>
      <c r="H644" s="176"/>
      <c r="I644" s="177"/>
      <c r="J644" s="176"/>
      <c r="K644" s="176"/>
      <c r="L644" s="177"/>
      <c r="M644" s="178"/>
      <c r="N644" s="172"/>
      <c r="O644" s="172"/>
      <c r="P644" s="182"/>
      <c r="Q644" s="182"/>
      <c r="R644" s="183"/>
    </row>
    <row r="645" spans="6:18" ht="15.75" x14ac:dyDescent="0.25">
      <c r="F645" s="4">
        <f t="shared" si="18"/>
        <v>0</v>
      </c>
      <c r="G645" s="171">
        <f t="shared" si="19"/>
        <v>0</v>
      </c>
      <c r="H645" s="176"/>
      <c r="I645" s="177"/>
      <c r="J645" s="176"/>
      <c r="K645" s="176"/>
      <c r="L645" s="177"/>
      <c r="M645" s="178"/>
      <c r="N645" s="172"/>
      <c r="O645" s="172"/>
      <c r="P645" s="182"/>
      <c r="Q645" s="182"/>
      <c r="R645" s="183"/>
    </row>
    <row r="646" spans="6:18" ht="15.75" x14ac:dyDescent="0.25">
      <c r="F646" s="4">
        <f t="shared" si="18"/>
        <v>0</v>
      </c>
      <c r="G646" s="171">
        <f t="shared" si="19"/>
        <v>0</v>
      </c>
      <c r="H646" s="176"/>
      <c r="I646" s="177"/>
      <c r="J646" s="176"/>
      <c r="K646" s="176"/>
      <c r="L646" s="177"/>
      <c r="M646" s="178"/>
      <c r="N646" s="172"/>
      <c r="O646" s="172"/>
      <c r="P646" s="182"/>
      <c r="Q646" s="182"/>
      <c r="R646" s="183"/>
    </row>
    <row r="647" spans="6:18" ht="15.75" x14ac:dyDescent="0.25">
      <c r="F647" s="4">
        <f t="shared" si="18"/>
        <v>0</v>
      </c>
      <c r="G647" s="171">
        <f t="shared" si="19"/>
        <v>0</v>
      </c>
      <c r="H647" s="176"/>
      <c r="I647" s="177"/>
      <c r="J647" s="176"/>
      <c r="K647" s="176"/>
      <c r="L647" s="177"/>
      <c r="M647" s="178"/>
      <c r="N647" s="172"/>
      <c r="O647" s="172"/>
      <c r="P647" s="182"/>
      <c r="Q647" s="182"/>
      <c r="R647" s="183"/>
    </row>
    <row r="648" spans="6:18" ht="15.75" x14ac:dyDescent="0.25">
      <c r="F648" s="4">
        <f t="shared" ref="F648:F711" si="20">IF(G648&gt;=1,(IF(LEN(R648)=0,(IF(N648&gt;=18,1,0)),0)),0)</f>
        <v>0</v>
      </c>
      <c r="G648" s="171">
        <f t="shared" si="19"/>
        <v>0</v>
      </c>
      <c r="H648" s="176"/>
      <c r="I648" s="177"/>
      <c r="J648" s="176"/>
      <c r="K648" s="176"/>
      <c r="L648" s="177"/>
      <c r="M648" s="178"/>
      <c r="N648" s="172"/>
      <c r="O648" s="172"/>
      <c r="P648" s="182"/>
      <c r="Q648" s="182"/>
      <c r="R648" s="183"/>
    </row>
    <row r="649" spans="6:18" ht="15.75" x14ac:dyDescent="0.25">
      <c r="F649" s="4">
        <f t="shared" si="20"/>
        <v>0</v>
      </c>
      <c r="G649" s="171">
        <f t="shared" ref="G649:G712" si="21">IFERROR(IF(LEN(J649)&gt;=2,(IF(LEN(L649)&gt;=1,1,0)),0),0)</f>
        <v>0</v>
      </c>
      <c r="H649" s="176"/>
      <c r="I649" s="177"/>
      <c r="J649" s="176"/>
      <c r="K649" s="176"/>
      <c r="L649" s="177"/>
      <c r="M649" s="178"/>
      <c r="N649" s="172"/>
      <c r="O649" s="172"/>
      <c r="P649" s="182"/>
      <c r="Q649" s="182"/>
      <c r="R649" s="183"/>
    </row>
    <row r="650" spans="6:18" ht="15.75" x14ac:dyDescent="0.25">
      <c r="F650" s="4">
        <f t="shared" si="20"/>
        <v>0</v>
      </c>
      <c r="G650" s="171">
        <f t="shared" si="21"/>
        <v>0</v>
      </c>
      <c r="H650" s="176"/>
      <c r="I650" s="177"/>
      <c r="J650" s="176"/>
      <c r="K650" s="176"/>
      <c r="L650" s="177"/>
      <c r="M650" s="178"/>
      <c r="N650" s="172"/>
      <c r="O650" s="172"/>
      <c r="P650" s="182"/>
      <c r="Q650" s="182"/>
      <c r="R650" s="183"/>
    </row>
    <row r="651" spans="6:18" ht="15.75" x14ac:dyDescent="0.25">
      <c r="F651" s="4">
        <f t="shared" si="20"/>
        <v>0</v>
      </c>
      <c r="G651" s="171">
        <f t="shared" si="21"/>
        <v>0</v>
      </c>
      <c r="H651" s="176"/>
      <c r="I651" s="177"/>
      <c r="J651" s="176"/>
      <c r="K651" s="176"/>
      <c r="L651" s="177"/>
      <c r="M651" s="178"/>
      <c r="N651" s="172"/>
      <c r="O651" s="172"/>
      <c r="P651" s="182"/>
      <c r="Q651" s="182"/>
      <c r="R651" s="183"/>
    </row>
    <row r="652" spans="6:18" ht="15.75" x14ac:dyDescent="0.25">
      <c r="F652" s="4">
        <f t="shared" si="20"/>
        <v>0</v>
      </c>
      <c r="G652" s="171">
        <f t="shared" si="21"/>
        <v>0</v>
      </c>
      <c r="H652" s="176"/>
      <c r="I652" s="177"/>
      <c r="J652" s="176"/>
      <c r="K652" s="176"/>
      <c r="L652" s="177"/>
      <c r="M652" s="178"/>
      <c r="N652" s="172"/>
      <c r="O652" s="172"/>
      <c r="P652" s="182"/>
      <c r="Q652" s="182"/>
      <c r="R652" s="183"/>
    </row>
    <row r="653" spans="6:18" ht="15.75" x14ac:dyDescent="0.25">
      <c r="F653" s="4">
        <f t="shared" si="20"/>
        <v>0</v>
      </c>
      <c r="G653" s="171">
        <f t="shared" si="21"/>
        <v>0</v>
      </c>
      <c r="H653" s="176"/>
      <c r="I653" s="177"/>
      <c r="J653" s="176"/>
      <c r="K653" s="176"/>
      <c r="L653" s="177"/>
      <c r="M653" s="178"/>
      <c r="N653" s="172"/>
      <c r="O653" s="172"/>
      <c r="P653" s="182"/>
      <c r="Q653" s="182"/>
      <c r="R653" s="183"/>
    </row>
    <row r="654" spans="6:18" ht="15.75" x14ac:dyDescent="0.25">
      <c r="F654" s="4">
        <f t="shared" si="20"/>
        <v>0</v>
      </c>
      <c r="G654" s="171">
        <f t="shared" si="21"/>
        <v>0</v>
      </c>
      <c r="H654" s="176"/>
      <c r="I654" s="177"/>
      <c r="J654" s="176"/>
      <c r="K654" s="176"/>
      <c r="L654" s="177"/>
      <c r="M654" s="178"/>
      <c r="N654" s="172"/>
      <c r="O654" s="172"/>
      <c r="P654" s="182"/>
      <c r="Q654" s="182"/>
      <c r="R654" s="183"/>
    </row>
    <row r="655" spans="6:18" ht="15.75" x14ac:dyDescent="0.25">
      <c r="F655" s="4">
        <f t="shared" si="20"/>
        <v>0</v>
      </c>
      <c r="G655" s="171">
        <f t="shared" si="21"/>
        <v>0</v>
      </c>
      <c r="H655" s="176"/>
      <c r="I655" s="177"/>
      <c r="J655" s="176"/>
      <c r="K655" s="176"/>
      <c r="L655" s="177"/>
      <c r="M655" s="178"/>
      <c r="N655" s="172"/>
      <c r="O655" s="172"/>
      <c r="P655" s="182"/>
      <c r="Q655" s="182"/>
      <c r="R655" s="183"/>
    </row>
    <row r="656" spans="6:18" ht="15.75" x14ac:dyDescent="0.25">
      <c r="F656" s="4">
        <f t="shared" si="20"/>
        <v>0</v>
      </c>
      <c r="G656" s="171">
        <f t="shared" si="21"/>
        <v>0</v>
      </c>
      <c r="H656" s="176"/>
      <c r="I656" s="177"/>
      <c r="J656" s="176"/>
      <c r="K656" s="176"/>
      <c r="L656" s="177"/>
      <c r="M656" s="178"/>
      <c r="N656" s="172"/>
      <c r="O656" s="172"/>
      <c r="P656" s="182"/>
      <c r="Q656" s="182"/>
      <c r="R656" s="183"/>
    </row>
    <row r="657" spans="6:18" ht="15.75" x14ac:dyDescent="0.25">
      <c r="F657" s="4">
        <f t="shared" si="20"/>
        <v>0</v>
      </c>
      <c r="G657" s="171">
        <f t="shared" si="21"/>
        <v>0</v>
      </c>
      <c r="H657" s="176"/>
      <c r="I657" s="177"/>
      <c r="J657" s="176"/>
      <c r="K657" s="176"/>
      <c r="L657" s="177"/>
      <c r="M657" s="178"/>
      <c r="N657" s="172"/>
      <c r="O657" s="172"/>
      <c r="P657" s="182"/>
      <c r="Q657" s="182"/>
      <c r="R657" s="183"/>
    </row>
    <row r="658" spans="6:18" ht="15.75" x14ac:dyDescent="0.25">
      <c r="F658" s="4">
        <f t="shared" si="20"/>
        <v>0</v>
      </c>
      <c r="G658" s="171">
        <f t="shared" si="21"/>
        <v>0</v>
      </c>
      <c r="H658" s="176"/>
      <c r="I658" s="177"/>
      <c r="J658" s="176"/>
      <c r="K658" s="176"/>
      <c r="L658" s="177"/>
      <c r="M658" s="178"/>
      <c r="N658" s="172"/>
      <c r="O658" s="172"/>
      <c r="P658" s="182"/>
      <c r="Q658" s="182"/>
      <c r="R658" s="183"/>
    </row>
    <row r="659" spans="6:18" ht="15.75" x14ac:dyDescent="0.25">
      <c r="F659" s="4">
        <f t="shared" si="20"/>
        <v>0</v>
      </c>
      <c r="G659" s="171">
        <f t="shared" si="21"/>
        <v>0</v>
      </c>
      <c r="H659" s="176"/>
      <c r="I659" s="177"/>
      <c r="J659" s="176"/>
      <c r="K659" s="176"/>
      <c r="L659" s="177"/>
      <c r="M659" s="178"/>
      <c r="N659" s="172"/>
      <c r="O659" s="172"/>
      <c r="P659" s="182"/>
      <c r="Q659" s="182"/>
      <c r="R659" s="183"/>
    </row>
    <row r="660" spans="6:18" ht="15.75" x14ac:dyDescent="0.25">
      <c r="F660" s="4">
        <f t="shared" si="20"/>
        <v>0</v>
      </c>
      <c r="G660" s="171">
        <f t="shared" si="21"/>
        <v>0</v>
      </c>
      <c r="H660" s="176"/>
      <c r="I660" s="177"/>
      <c r="J660" s="176"/>
      <c r="K660" s="176"/>
      <c r="L660" s="177"/>
      <c r="M660" s="178"/>
      <c r="N660" s="172"/>
      <c r="O660" s="172"/>
      <c r="P660" s="182"/>
      <c r="Q660" s="182"/>
      <c r="R660" s="183"/>
    </row>
    <row r="661" spans="6:18" ht="15.75" x14ac:dyDescent="0.25">
      <c r="F661" s="4">
        <f t="shared" si="20"/>
        <v>0</v>
      </c>
      <c r="G661" s="171">
        <f t="shared" si="21"/>
        <v>0</v>
      </c>
      <c r="H661" s="176"/>
      <c r="I661" s="177"/>
      <c r="J661" s="176"/>
      <c r="K661" s="176"/>
      <c r="L661" s="177"/>
      <c r="M661" s="178"/>
      <c r="N661" s="172"/>
      <c r="O661" s="172"/>
      <c r="P661" s="182"/>
      <c r="Q661" s="182"/>
      <c r="R661" s="183"/>
    </row>
    <row r="662" spans="6:18" ht="15.75" x14ac:dyDescent="0.25">
      <c r="F662" s="4">
        <f t="shared" si="20"/>
        <v>0</v>
      </c>
      <c r="G662" s="171">
        <f t="shared" si="21"/>
        <v>0</v>
      </c>
      <c r="H662" s="176"/>
      <c r="I662" s="177"/>
      <c r="J662" s="176"/>
      <c r="K662" s="176"/>
      <c r="L662" s="177"/>
      <c r="M662" s="178"/>
      <c r="N662" s="172"/>
      <c r="O662" s="172"/>
      <c r="P662" s="182"/>
      <c r="Q662" s="182"/>
      <c r="R662" s="183"/>
    </row>
    <row r="663" spans="6:18" ht="15.75" x14ac:dyDescent="0.25">
      <c r="F663" s="4">
        <f t="shared" si="20"/>
        <v>0</v>
      </c>
      <c r="G663" s="171">
        <f t="shared" si="21"/>
        <v>0</v>
      </c>
      <c r="H663" s="176"/>
      <c r="I663" s="177"/>
      <c r="J663" s="176"/>
      <c r="K663" s="176"/>
      <c r="L663" s="177"/>
      <c r="M663" s="178"/>
      <c r="N663" s="172"/>
      <c r="O663" s="172"/>
      <c r="P663" s="182"/>
      <c r="Q663" s="182"/>
      <c r="R663" s="183"/>
    </row>
    <row r="664" spans="6:18" ht="15.75" x14ac:dyDescent="0.25">
      <c r="F664" s="4">
        <f t="shared" si="20"/>
        <v>0</v>
      </c>
      <c r="G664" s="171">
        <f t="shared" si="21"/>
        <v>0</v>
      </c>
      <c r="H664" s="176"/>
      <c r="I664" s="177"/>
      <c r="J664" s="176"/>
      <c r="K664" s="176"/>
      <c r="L664" s="177"/>
      <c r="M664" s="178"/>
      <c r="N664" s="172"/>
      <c r="O664" s="172"/>
      <c r="P664" s="182"/>
      <c r="Q664" s="182"/>
      <c r="R664" s="183"/>
    </row>
    <row r="665" spans="6:18" ht="15.75" x14ac:dyDescent="0.25">
      <c r="F665" s="4">
        <f t="shared" si="20"/>
        <v>0</v>
      </c>
      <c r="G665" s="171">
        <f t="shared" si="21"/>
        <v>0</v>
      </c>
      <c r="H665" s="176"/>
      <c r="I665" s="177"/>
      <c r="J665" s="176"/>
      <c r="K665" s="176"/>
      <c r="L665" s="177"/>
      <c r="M665" s="178"/>
      <c r="N665" s="172"/>
      <c r="O665" s="172"/>
      <c r="P665" s="182"/>
      <c r="Q665" s="182"/>
      <c r="R665" s="183"/>
    </row>
    <row r="666" spans="6:18" ht="15.75" x14ac:dyDescent="0.25">
      <c r="F666" s="4">
        <f t="shared" si="20"/>
        <v>0</v>
      </c>
      <c r="G666" s="171">
        <f t="shared" si="21"/>
        <v>0</v>
      </c>
      <c r="H666" s="176"/>
      <c r="I666" s="177"/>
      <c r="J666" s="176"/>
      <c r="K666" s="176"/>
      <c r="L666" s="177"/>
      <c r="M666" s="178"/>
      <c r="N666" s="172"/>
      <c r="O666" s="172"/>
      <c r="P666" s="182"/>
      <c r="Q666" s="182"/>
      <c r="R666" s="183"/>
    </row>
    <row r="667" spans="6:18" ht="15.75" x14ac:dyDescent="0.25">
      <c r="F667" s="4">
        <f t="shared" si="20"/>
        <v>0</v>
      </c>
      <c r="G667" s="171">
        <f t="shared" si="21"/>
        <v>0</v>
      </c>
      <c r="H667" s="176"/>
      <c r="I667" s="177"/>
      <c r="J667" s="176"/>
      <c r="K667" s="176"/>
      <c r="L667" s="177"/>
      <c r="M667" s="178"/>
      <c r="N667" s="172"/>
      <c r="O667" s="172"/>
      <c r="P667" s="182"/>
      <c r="Q667" s="182"/>
      <c r="R667" s="183"/>
    </row>
    <row r="668" spans="6:18" ht="15.75" x14ac:dyDescent="0.25">
      <c r="F668" s="4">
        <f t="shared" si="20"/>
        <v>0</v>
      </c>
      <c r="G668" s="171">
        <f t="shared" si="21"/>
        <v>0</v>
      </c>
      <c r="H668" s="176"/>
      <c r="I668" s="177"/>
      <c r="J668" s="176"/>
      <c r="K668" s="176"/>
      <c r="L668" s="177"/>
      <c r="M668" s="178"/>
      <c r="N668" s="172"/>
      <c r="O668" s="172"/>
      <c r="P668" s="182"/>
      <c r="Q668" s="182"/>
      <c r="R668" s="183"/>
    </row>
    <row r="669" spans="6:18" ht="15.75" x14ac:dyDescent="0.25">
      <c r="F669" s="4">
        <f t="shared" si="20"/>
        <v>0</v>
      </c>
      <c r="G669" s="171">
        <f t="shared" si="21"/>
        <v>0</v>
      </c>
      <c r="H669" s="176"/>
      <c r="I669" s="177"/>
      <c r="J669" s="176"/>
      <c r="K669" s="176"/>
      <c r="L669" s="177"/>
      <c r="M669" s="178"/>
      <c r="N669" s="172"/>
      <c r="O669" s="172"/>
      <c r="P669" s="182"/>
      <c r="Q669" s="182"/>
      <c r="R669" s="183"/>
    </row>
    <row r="670" spans="6:18" ht="15.75" x14ac:dyDescent="0.25">
      <c r="F670" s="4">
        <f t="shared" si="20"/>
        <v>0</v>
      </c>
      <c r="G670" s="171">
        <f t="shared" si="21"/>
        <v>0</v>
      </c>
      <c r="H670" s="176"/>
      <c r="I670" s="177"/>
      <c r="J670" s="176"/>
      <c r="K670" s="176"/>
      <c r="L670" s="177"/>
      <c r="M670" s="178"/>
      <c r="N670" s="172"/>
      <c r="O670" s="172"/>
      <c r="P670" s="182"/>
      <c r="Q670" s="182"/>
      <c r="R670" s="183"/>
    </row>
    <row r="671" spans="6:18" ht="15.75" x14ac:dyDescent="0.25">
      <c r="F671" s="4">
        <f t="shared" si="20"/>
        <v>0</v>
      </c>
      <c r="G671" s="171">
        <f t="shared" si="21"/>
        <v>0</v>
      </c>
      <c r="H671" s="176"/>
      <c r="I671" s="177"/>
      <c r="J671" s="176"/>
      <c r="K671" s="176"/>
      <c r="L671" s="177"/>
      <c r="M671" s="178"/>
      <c r="N671" s="172"/>
      <c r="O671" s="172"/>
      <c r="P671" s="182"/>
      <c r="Q671" s="182"/>
      <c r="R671" s="183"/>
    </row>
    <row r="672" spans="6:18" ht="15.75" x14ac:dyDescent="0.25">
      <c r="F672" s="4">
        <f t="shared" si="20"/>
        <v>0</v>
      </c>
      <c r="G672" s="171">
        <f t="shared" si="21"/>
        <v>0</v>
      </c>
      <c r="H672" s="176"/>
      <c r="I672" s="177"/>
      <c r="J672" s="176"/>
      <c r="K672" s="176"/>
      <c r="L672" s="177"/>
      <c r="M672" s="178"/>
      <c r="N672" s="172"/>
      <c r="O672" s="172"/>
      <c r="P672" s="182"/>
      <c r="Q672" s="182"/>
      <c r="R672" s="183"/>
    </row>
    <row r="673" spans="6:18" ht="15.75" x14ac:dyDescent="0.25">
      <c r="F673" s="4">
        <f t="shared" si="20"/>
        <v>0</v>
      </c>
      <c r="G673" s="171">
        <f t="shared" si="21"/>
        <v>0</v>
      </c>
      <c r="H673" s="176"/>
      <c r="I673" s="177"/>
      <c r="J673" s="176"/>
      <c r="K673" s="176"/>
      <c r="L673" s="177"/>
      <c r="M673" s="178"/>
      <c r="N673" s="172"/>
      <c r="O673" s="172"/>
      <c r="P673" s="182"/>
      <c r="Q673" s="182"/>
      <c r="R673" s="183"/>
    </row>
    <row r="674" spans="6:18" ht="15.75" x14ac:dyDescent="0.25">
      <c r="F674" s="4">
        <f t="shared" si="20"/>
        <v>0</v>
      </c>
      <c r="G674" s="171">
        <f t="shared" si="21"/>
        <v>0</v>
      </c>
      <c r="H674" s="176"/>
      <c r="I674" s="177"/>
      <c r="J674" s="176"/>
      <c r="K674" s="176"/>
      <c r="L674" s="177"/>
      <c r="M674" s="178"/>
      <c r="N674" s="172"/>
      <c r="O674" s="172"/>
      <c r="P674" s="182"/>
      <c r="Q674" s="182"/>
      <c r="R674" s="183"/>
    </row>
    <row r="675" spans="6:18" ht="15.75" x14ac:dyDescent="0.25">
      <c r="F675" s="4">
        <f t="shared" si="20"/>
        <v>0</v>
      </c>
      <c r="G675" s="171">
        <f t="shared" si="21"/>
        <v>0</v>
      </c>
      <c r="H675" s="176"/>
      <c r="I675" s="177"/>
      <c r="J675" s="176"/>
      <c r="K675" s="176"/>
      <c r="L675" s="177"/>
      <c r="M675" s="178"/>
      <c r="N675" s="172"/>
      <c r="O675" s="172"/>
      <c r="P675" s="182"/>
      <c r="Q675" s="182"/>
      <c r="R675" s="183"/>
    </row>
    <row r="676" spans="6:18" ht="15.75" x14ac:dyDescent="0.25">
      <c r="F676" s="4">
        <f t="shared" si="20"/>
        <v>0</v>
      </c>
      <c r="G676" s="171">
        <f t="shared" si="21"/>
        <v>0</v>
      </c>
      <c r="H676" s="176"/>
      <c r="I676" s="177"/>
      <c r="J676" s="176"/>
      <c r="K676" s="176"/>
      <c r="L676" s="177"/>
      <c r="M676" s="178"/>
      <c r="N676" s="172"/>
      <c r="O676" s="172"/>
      <c r="P676" s="182"/>
      <c r="Q676" s="182"/>
      <c r="R676" s="183"/>
    </row>
    <row r="677" spans="6:18" ht="15.75" x14ac:dyDescent="0.25">
      <c r="F677" s="4">
        <f t="shared" si="20"/>
        <v>0</v>
      </c>
      <c r="G677" s="171">
        <f t="shared" si="21"/>
        <v>0</v>
      </c>
      <c r="H677" s="176"/>
      <c r="I677" s="177"/>
      <c r="J677" s="176"/>
      <c r="K677" s="176"/>
      <c r="L677" s="177"/>
      <c r="M677" s="178"/>
      <c r="N677" s="172"/>
      <c r="O677" s="172"/>
      <c r="P677" s="182"/>
      <c r="Q677" s="182"/>
      <c r="R677" s="183"/>
    </row>
    <row r="678" spans="6:18" ht="15.75" x14ac:dyDescent="0.25">
      <c r="F678" s="4">
        <f t="shared" si="20"/>
        <v>0</v>
      </c>
      <c r="G678" s="171">
        <f t="shared" si="21"/>
        <v>0</v>
      </c>
      <c r="H678" s="176"/>
      <c r="I678" s="177"/>
      <c r="J678" s="176"/>
      <c r="K678" s="176"/>
      <c r="L678" s="177"/>
      <c r="M678" s="178"/>
      <c r="N678" s="172"/>
      <c r="O678" s="172"/>
      <c r="P678" s="182"/>
      <c r="Q678" s="182"/>
      <c r="R678" s="183"/>
    </row>
    <row r="679" spans="6:18" ht="15.75" x14ac:dyDescent="0.25">
      <c r="F679" s="4">
        <f t="shared" si="20"/>
        <v>0</v>
      </c>
      <c r="G679" s="171">
        <f t="shared" si="21"/>
        <v>0</v>
      </c>
      <c r="H679" s="176"/>
      <c r="I679" s="177"/>
      <c r="J679" s="176"/>
      <c r="K679" s="176"/>
      <c r="L679" s="177"/>
      <c r="M679" s="178"/>
      <c r="N679" s="172"/>
      <c r="O679" s="172"/>
      <c r="P679" s="182"/>
      <c r="Q679" s="182"/>
      <c r="R679" s="183"/>
    </row>
    <row r="680" spans="6:18" ht="15.75" x14ac:dyDescent="0.25">
      <c r="F680" s="4">
        <f t="shared" si="20"/>
        <v>0</v>
      </c>
      <c r="G680" s="171">
        <f t="shared" si="21"/>
        <v>0</v>
      </c>
      <c r="H680" s="176"/>
      <c r="I680" s="177"/>
      <c r="J680" s="176"/>
      <c r="K680" s="176"/>
      <c r="L680" s="177"/>
      <c r="M680" s="178"/>
      <c r="N680" s="172"/>
      <c r="O680" s="172"/>
      <c r="P680" s="182"/>
      <c r="Q680" s="182"/>
      <c r="R680" s="183"/>
    </row>
    <row r="681" spans="6:18" ht="15.75" x14ac:dyDescent="0.25">
      <c r="F681" s="4">
        <f t="shared" si="20"/>
        <v>0</v>
      </c>
      <c r="G681" s="171">
        <f t="shared" si="21"/>
        <v>0</v>
      </c>
      <c r="H681" s="176"/>
      <c r="I681" s="177"/>
      <c r="J681" s="176"/>
      <c r="K681" s="176"/>
      <c r="L681" s="177"/>
      <c r="M681" s="178"/>
      <c r="N681" s="172"/>
      <c r="O681" s="172"/>
      <c r="P681" s="182"/>
      <c r="Q681" s="182"/>
      <c r="R681" s="183"/>
    </row>
    <row r="682" spans="6:18" ht="15.75" x14ac:dyDescent="0.25">
      <c r="F682" s="4">
        <f t="shared" si="20"/>
        <v>0</v>
      </c>
      <c r="G682" s="171">
        <f t="shared" si="21"/>
        <v>0</v>
      </c>
      <c r="H682" s="176"/>
      <c r="I682" s="177"/>
      <c r="J682" s="176"/>
      <c r="K682" s="176"/>
      <c r="L682" s="177"/>
      <c r="M682" s="178"/>
      <c r="N682" s="172"/>
      <c r="O682" s="172"/>
      <c r="P682" s="182"/>
      <c r="Q682" s="182"/>
      <c r="R682" s="183"/>
    </row>
    <row r="683" spans="6:18" ht="15.75" x14ac:dyDescent="0.25">
      <c r="F683" s="4">
        <f t="shared" si="20"/>
        <v>0</v>
      </c>
      <c r="G683" s="171">
        <f t="shared" si="21"/>
        <v>0</v>
      </c>
      <c r="H683" s="176"/>
      <c r="I683" s="177"/>
      <c r="J683" s="176"/>
      <c r="K683" s="176"/>
      <c r="L683" s="177"/>
      <c r="M683" s="178"/>
      <c r="N683" s="172"/>
      <c r="O683" s="172"/>
      <c r="P683" s="182"/>
      <c r="Q683" s="182"/>
      <c r="R683" s="183"/>
    </row>
    <row r="684" spans="6:18" ht="15.75" x14ac:dyDescent="0.25">
      <c r="F684" s="4">
        <f t="shared" si="20"/>
        <v>0</v>
      </c>
      <c r="G684" s="171">
        <f t="shared" si="21"/>
        <v>0</v>
      </c>
      <c r="H684" s="176"/>
      <c r="I684" s="177"/>
      <c r="J684" s="176"/>
      <c r="K684" s="176"/>
      <c r="L684" s="177"/>
      <c r="M684" s="178"/>
      <c r="N684" s="172"/>
      <c r="O684" s="172"/>
      <c r="P684" s="182"/>
      <c r="Q684" s="182"/>
      <c r="R684" s="183"/>
    </row>
    <row r="685" spans="6:18" ht="15.75" x14ac:dyDescent="0.25">
      <c r="F685" s="4">
        <f t="shared" si="20"/>
        <v>0</v>
      </c>
      <c r="G685" s="171">
        <f t="shared" si="21"/>
        <v>0</v>
      </c>
      <c r="H685" s="176"/>
      <c r="I685" s="177"/>
      <c r="J685" s="176"/>
      <c r="K685" s="176"/>
      <c r="L685" s="177"/>
      <c r="M685" s="178"/>
      <c r="N685" s="172"/>
      <c r="O685" s="172"/>
      <c r="P685" s="182"/>
      <c r="Q685" s="182"/>
      <c r="R685" s="183"/>
    </row>
    <row r="686" spans="6:18" ht="15.75" x14ac:dyDescent="0.25">
      <c r="F686" s="4">
        <f t="shared" si="20"/>
        <v>0</v>
      </c>
      <c r="G686" s="171">
        <f t="shared" si="21"/>
        <v>0</v>
      </c>
      <c r="H686" s="176"/>
      <c r="I686" s="177"/>
      <c r="J686" s="176"/>
      <c r="K686" s="176"/>
      <c r="L686" s="177"/>
      <c r="M686" s="178"/>
      <c r="N686" s="172"/>
      <c r="O686" s="172"/>
      <c r="P686" s="182"/>
      <c r="Q686" s="182"/>
      <c r="R686" s="183"/>
    </row>
    <row r="687" spans="6:18" ht="15.75" x14ac:dyDescent="0.25">
      <c r="F687" s="4">
        <f t="shared" si="20"/>
        <v>0</v>
      </c>
      <c r="G687" s="171">
        <f t="shared" si="21"/>
        <v>0</v>
      </c>
      <c r="H687" s="176"/>
      <c r="I687" s="177"/>
      <c r="J687" s="176"/>
      <c r="K687" s="176"/>
      <c r="L687" s="177"/>
      <c r="M687" s="178"/>
      <c r="N687" s="172"/>
      <c r="O687" s="172"/>
      <c r="P687" s="182"/>
      <c r="Q687" s="182"/>
      <c r="R687" s="183"/>
    </row>
    <row r="688" spans="6:18" ht="15.75" x14ac:dyDescent="0.25">
      <c r="F688" s="4">
        <f t="shared" si="20"/>
        <v>0</v>
      </c>
      <c r="G688" s="171">
        <f t="shared" si="21"/>
        <v>0</v>
      </c>
      <c r="H688" s="176"/>
      <c r="I688" s="177"/>
      <c r="J688" s="176"/>
      <c r="K688" s="176"/>
      <c r="L688" s="177"/>
      <c r="M688" s="178"/>
      <c r="N688" s="172"/>
      <c r="O688" s="172"/>
      <c r="P688" s="182"/>
      <c r="Q688" s="182"/>
      <c r="R688" s="183"/>
    </row>
    <row r="689" spans="6:18" ht="15.75" x14ac:dyDescent="0.25">
      <c r="F689" s="4">
        <f t="shared" si="20"/>
        <v>0</v>
      </c>
      <c r="G689" s="171">
        <f t="shared" si="21"/>
        <v>0</v>
      </c>
      <c r="H689" s="176"/>
      <c r="I689" s="177"/>
      <c r="J689" s="176"/>
      <c r="K689" s="176"/>
      <c r="L689" s="177"/>
      <c r="M689" s="178"/>
      <c r="N689" s="172"/>
      <c r="O689" s="172"/>
      <c r="P689" s="182"/>
      <c r="Q689" s="182"/>
      <c r="R689" s="183"/>
    </row>
    <row r="690" spans="6:18" ht="15.75" x14ac:dyDescent="0.25">
      <c r="F690" s="4">
        <f t="shared" si="20"/>
        <v>0</v>
      </c>
      <c r="G690" s="171">
        <f t="shared" si="21"/>
        <v>0</v>
      </c>
      <c r="H690" s="176"/>
      <c r="I690" s="177"/>
      <c r="J690" s="176"/>
      <c r="K690" s="176"/>
      <c r="L690" s="177"/>
      <c r="M690" s="178"/>
      <c r="N690" s="172"/>
      <c r="O690" s="172"/>
      <c r="P690" s="182"/>
      <c r="Q690" s="182"/>
      <c r="R690" s="183"/>
    </row>
    <row r="691" spans="6:18" ht="15.75" x14ac:dyDescent="0.25">
      <c r="F691" s="4">
        <f t="shared" si="20"/>
        <v>0</v>
      </c>
      <c r="G691" s="171">
        <f t="shared" si="21"/>
        <v>0</v>
      </c>
      <c r="H691" s="176"/>
      <c r="I691" s="177"/>
      <c r="J691" s="176"/>
      <c r="K691" s="176"/>
      <c r="L691" s="177"/>
      <c r="M691" s="178"/>
      <c r="N691" s="172"/>
      <c r="O691" s="172"/>
      <c r="P691" s="182"/>
      <c r="Q691" s="182"/>
      <c r="R691" s="183"/>
    </row>
    <row r="692" spans="6:18" ht="15.75" x14ac:dyDescent="0.25">
      <c r="F692" s="4">
        <f t="shared" si="20"/>
        <v>0</v>
      </c>
      <c r="G692" s="171">
        <f t="shared" si="21"/>
        <v>0</v>
      </c>
      <c r="H692" s="176"/>
      <c r="I692" s="177"/>
      <c r="J692" s="176"/>
      <c r="K692" s="176"/>
      <c r="L692" s="177"/>
      <c r="M692" s="178"/>
      <c r="N692" s="172"/>
      <c r="O692" s="172"/>
      <c r="P692" s="182"/>
      <c r="Q692" s="182"/>
      <c r="R692" s="183"/>
    </row>
    <row r="693" spans="6:18" ht="15.75" x14ac:dyDescent="0.25">
      <c r="F693" s="4">
        <f t="shared" si="20"/>
        <v>0</v>
      </c>
      <c r="G693" s="171">
        <f t="shared" si="21"/>
        <v>0</v>
      </c>
      <c r="H693" s="176"/>
      <c r="I693" s="177"/>
      <c r="J693" s="176"/>
      <c r="K693" s="176"/>
      <c r="L693" s="177"/>
      <c r="M693" s="178"/>
      <c r="N693" s="172"/>
      <c r="O693" s="172"/>
      <c r="P693" s="182"/>
      <c r="Q693" s="182"/>
      <c r="R693" s="183"/>
    </row>
    <row r="694" spans="6:18" ht="15.75" x14ac:dyDescent="0.25">
      <c r="F694" s="4">
        <f t="shared" si="20"/>
        <v>0</v>
      </c>
      <c r="G694" s="171">
        <f t="shared" si="21"/>
        <v>0</v>
      </c>
      <c r="H694" s="176"/>
      <c r="I694" s="177"/>
      <c r="J694" s="176"/>
      <c r="K694" s="176"/>
      <c r="L694" s="177"/>
      <c r="M694" s="178"/>
      <c r="N694" s="172"/>
      <c r="O694" s="172"/>
      <c r="P694" s="182"/>
      <c r="Q694" s="182"/>
      <c r="R694" s="183"/>
    </row>
    <row r="695" spans="6:18" ht="15.75" x14ac:dyDescent="0.25">
      <c r="F695" s="4">
        <f t="shared" si="20"/>
        <v>0</v>
      </c>
      <c r="G695" s="171">
        <f t="shared" si="21"/>
        <v>0</v>
      </c>
      <c r="H695" s="176"/>
      <c r="I695" s="177"/>
      <c r="J695" s="176"/>
      <c r="K695" s="176"/>
      <c r="L695" s="177"/>
      <c r="M695" s="178"/>
      <c r="N695" s="172"/>
      <c r="O695" s="172"/>
      <c r="P695" s="182"/>
      <c r="Q695" s="182"/>
      <c r="R695" s="183"/>
    </row>
    <row r="696" spans="6:18" ht="15.75" x14ac:dyDescent="0.25">
      <c r="F696" s="4">
        <f t="shared" si="20"/>
        <v>0</v>
      </c>
      <c r="G696" s="171">
        <f t="shared" si="21"/>
        <v>0</v>
      </c>
      <c r="H696" s="176"/>
      <c r="I696" s="177"/>
      <c r="J696" s="176"/>
      <c r="K696" s="176"/>
      <c r="L696" s="177"/>
      <c r="M696" s="178"/>
      <c r="N696" s="172"/>
      <c r="O696" s="172"/>
      <c r="P696" s="182"/>
      <c r="Q696" s="182"/>
      <c r="R696" s="183"/>
    </row>
    <row r="697" spans="6:18" ht="15.75" x14ac:dyDescent="0.25">
      <c r="F697" s="4">
        <f t="shared" si="20"/>
        <v>0</v>
      </c>
      <c r="G697" s="171">
        <f t="shared" si="21"/>
        <v>0</v>
      </c>
      <c r="H697" s="176"/>
      <c r="I697" s="177"/>
      <c r="J697" s="176"/>
      <c r="K697" s="176"/>
      <c r="L697" s="177"/>
      <c r="M697" s="178"/>
      <c r="N697" s="172"/>
      <c r="O697" s="172"/>
      <c r="P697" s="182"/>
      <c r="Q697" s="182"/>
      <c r="R697" s="183"/>
    </row>
    <row r="698" spans="6:18" ht="15.75" x14ac:dyDescent="0.25">
      <c r="F698" s="4">
        <f t="shared" si="20"/>
        <v>0</v>
      </c>
      <c r="G698" s="171">
        <f t="shared" si="21"/>
        <v>0</v>
      </c>
      <c r="H698" s="176"/>
      <c r="I698" s="177"/>
      <c r="J698" s="176"/>
      <c r="K698" s="176"/>
      <c r="L698" s="177"/>
      <c r="M698" s="178"/>
      <c r="N698" s="172"/>
      <c r="O698" s="172"/>
      <c r="P698" s="182"/>
      <c r="Q698" s="182"/>
      <c r="R698" s="183"/>
    </row>
    <row r="699" spans="6:18" ht="15.75" x14ac:dyDescent="0.25">
      <c r="F699" s="4">
        <f t="shared" si="20"/>
        <v>0</v>
      </c>
      <c r="G699" s="171">
        <f t="shared" si="21"/>
        <v>0</v>
      </c>
      <c r="H699" s="176"/>
      <c r="I699" s="177"/>
      <c r="J699" s="176"/>
      <c r="K699" s="176"/>
      <c r="L699" s="177"/>
      <c r="M699" s="178"/>
      <c r="N699" s="172"/>
      <c r="O699" s="172"/>
      <c r="P699" s="182"/>
      <c r="Q699" s="182"/>
      <c r="R699" s="183"/>
    </row>
    <row r="700" spans="6:18" ht="15.75" x14ac:dyDescent="0.25">
      <c r="F700" s="4">
        <f t="shared" si="20"/>
        <v>0</v>
      </c>
      <c r="G700" s="171">
        <f t="shared" si="21"/>
        <v>0</v>
      </c>
      <c r="H700" s="176"/>
      <c r="I700" s="177"/>
      <c r="J700" s="176"/>
      <c r="K700" s="176"/>
      <c r="L700" s="177"/>
      <c r="M700" s="178"/>
      <c r="N700" s="172"/>
      <c r="O700" s="172"/>
      <c r="P700" s="182"/>
      <c r="Q700" s="182"/>
      <c r="R700" s="183"/>
    </row>
    <row r="701" spans="6:18" ht="15.75" x14ac:dyDescent="0.25">
      <c r="F701" s="4">
        <f t="shared" si="20"/>
        <v>0</v>
      </c>
      <c r="G701" s="171">
        <f t="shared" si="21"/>
        <v>0</v>
      </c>
      <c r="H701" s="176"/>
      <c r="I701" s="177"/>
      <c r="J701" s="176"/>
      <c r="K701" s="176"/>
      <c r="L701" s="177"/>
      <c r="M701" s="178"/>
      <c r="N701" s="172"/>
      <c r="O701" s="172"/>
      <c r="P701" s="182"/>
      <c r="Q701" s="182"/>
      <c r="R701" s="183"/>
    </row>
    <row r="702" spans="6:18" ht="15.75" x14ac:dyDescent="0.25">
      <c r="F702" s="4">
        <f t="shared" si="20"/>
        <v>0</v>
      </c>
      <c r="G702" s="171">
        <f t="shared" si="21"/>
        <v>0</v>
      </c>
      <c r="H702" s="176"/>
      <c r="I702" s="177"/>
      <c r="J702" s="176"/>
      <c r="K702" s="176"/>
      <c r="L702" s="177"/>
      <c r="M702" s="178"/>
      <c r="N702" s="172"/>
      <c r="O702" s="172"/>
      <c r="P702" s="182"/>
      <c r="Q702" s="182"/>
      <c r="R702" s="183"/>
    </row>
    <row r="703" spans="6:18" ht="15.75" x14ac:dyDescent="0.25">
      <c r="F703" s="4">
        <f t="shared" si="20"/>
        <v>0</v>
      </c>
      <c r="G703" s="171">
        <f t="shared" si="21"/>
        <v>0</v>
      </c>
      <c r="H703" s="176"/>
      <c r="I703" s="177"/>
      <c r="J703" s="176"/>
      <c r="K703" s="176"/>
      <c r="L703" s="177"/>
      <c r="M703" s="178"/>
      <c r="N703" s="172"/>
      <c r="O703" s="172"/>
      <c r="P703" s="182"/>
      <c r="Q703" s="182"/>
      <c r="R703" s="183"/>
    </row>
    <row r="704" spans="6:18" ht="15.75" x14ac:dyDescent="0.25">
      <c r="F704" s="4">
        <f t="shared" si="20"/>
        <v>0</v>
      </c>
      <c r="G704" s="171">
        <f t="shared" si="21"/>
        <v>0</v>
      </c>
      <c r="H704" s="176"/>
      <c r="I704" s="177"/>
      <c r="J704" s="176"/>
      <c r="K704" s="176"/>
      <c r="L704" s="177"/>
      <c r="M704" s="178"/>
      <c r="N704" s="172"/>
      <c r="O704" s="172"/>
      <c r="P704" s="182"/>
      <c r="Q704" s="182"/>
      <c r="R704" s="183"/>
    </row>
    <row r="705" spans="6:18" ht="15.75" x14ac:dyDescent="0.25">
      <c r="F705" s="4">
        <f t="shared" si="20"/>
        <v>0</v>
      </c>
      <c r="G705" s="171">
        <f t="shared" si="21"/>
        <v>0</v>
      </c>
      <c r="H705" s="176"/>
      <c r="I705" s="177"/>
      <c r="J705" s="176"/>
      <c r="K705" s="176"/>
      <c r="L705" s="177"/>
      <c r="M705" s="178"/>
      <c r="N705" s="172"/>
      <c r="O705" s="172"/>
      <c r="P705" s="182"/>
      <c r="Q705" s="182"/>
      <c r="R705" s="183"/>
    </row>
    <row r="706" spans="6:18" ht="15.75" x14ac:dyDescent="0.25">
      <c r="F706" s="4">
        <f t="shared" si="20"/>
        <v>0</v>
      </c>
      <c r="G706" s="171">
        <f t="shared" si="21"/>
        <v>0</v>
      </c>
      <c r="H706" s="176"/>
      <c r="I706" s="177"/>
      <c r="J706" s="176"/>
      <c r="K706" s="176"/>
      <c r="L706" s="177"/>
      <c r="M706" s="178"/>
      <c r="N706" s="172"/>
      <c r="O706" s="172"/>
      <c r="P706" s="182"/>
      <c r="Q706" s="182"/>
      <c r="R706" s="183"/>
    </row>
    <row r="707" spans="6:18" ht="15.75" x14ac:dyDescent="0.25">
      <c r="F707" s="4">
        <f t="shared" si="20"/>
        <v>0</v>
      </c>
      <c r="G707" s="171">
        <f t="shared" si="21"/>
        <v>0</v>
      </c>
      <c r="H707" s="176"/>
      <c r="I707" s="177"/>
      <c r="J707" s="176"/>
      <c r="K707" s="176"/>
      <c r="L707" s="177"/>
      <c r="M707" s="178"/>
      <c r="N707" s="172"/>
      <c r="O707" s="172"/>
      <c r="P707" s="182"/>
      <c r="Q707" s="182"/>
      <c r="R707" s="183"/>
    </row>
    <row r="708" spans="6:18" ht="15.75" x14ac:dyDescent="0.25">
      <c r="F708" s="4">
        <f t="shared" si="20"/>
        <v>0</v>
      </c>
      <c r="G708" s="171">
        <f t="shared" si="21"/>
        <v>0</v>
      </c>
      <c r="H708" s="176"/>
      <c r="I708" s="177"/>
      <c r="J708" s="176"/>
      <c r="K708" s="176"/>
      <c r="L708" s="177"/>
      <c r="M708" s="178"/>
      <c r="N708" s="172"/>
      <c r="O708" s="172"/>
      <c r="P708" s="182"/>
      <c r="Q708" s="182"/>
      <c r="R708" s="183"/>
    </row>
    <row r="709" spans="6:18" ht="15.75" x14ac:dyDescent="0.25">
      <c r="F709" s="4">
        <f t="shared" si="20"/>
        <v>0</v>
      </c>
      <c r="G709" s="171">
        <f t="shared" si="21"/>
        <v>0</v>
      </c>
      <c r="H709" s="176"/>
      <c r="I709" s="177"/>
      <c r="J709" s="176"/>
      <c r="K709" s="176"/>
      <c r="L709" s="177"/>
      <c r="M709" s="178"/>
      <c r="N709" s="172"/>
      <c r="O709" s="172"/>
      <c r="P709" s="182"/>
      <c r="Q709" s="182"/>
      <c r="R709" s="183"/>
    </row>
    <row r="710" spans="6:18" ht="15.75" x14ac:dyDescent="0.25">
      <c r="F710" s="4">
        <f t="shared" si="20"/>
        <v>0</v>
      </c>
      <c r="G710" s="171">
        <f t="shared" si="21"/>
        <v>0</v>
      </c>
      <c r="H710" s="176"/>
      <c r="I710" s="177"/>
      <c r="J710" s="176"/>
      <c r="K710" s="176"/>
      <c r="L710" s="177"/>
      <c r="M710" s="178"/>
      <c r="N710" s="172"/>
      <c r="O710" s="172"/>
      <c r="P710" s="182"/>
      <c r="Q710" s="182"/>
      <c r="R710" s="183"/>
    </row>
    <row r="711" spans="6:18" ht="15.75" x14ac:dyDescent="0.25">
      <c r="F711" s="4">
        <f t="shared" si="20"/>
        <v>0</v>
      </c>
      <c r="G711" s="171">
        <f t="shared" si="21"/>
        <v>0</v>
      </c>
      <c r="H711" s="176"/>
      <c r="I711" s="177"/>
      <c r="J711" s="176"/>
      <c r="K711" s="176"/>
      <c r="L711" s="177"/>
      <c r="M711" s="178"/>
      <c r="N711" s="172"/>
      <c r="O711" s="172"/>
      <c r="P711" s="182"/>
      <c r="Q711" s="182"/>
      <c r="R711" s="183"/>
    </row>
    <row r="712" spans="6:18" ht="15.75" x14ac:dyDescent="0.25">
      <c r="F712" s="4">
        <f t="shared" ref="F712:F775" si="22">IF(G712&gt;=1,(IF(LEN(R712)=0,(IF(N712&gt;=18,1,0)),0)),0)</f>
        <v>0</v>
      </c>
      <c r="G712" s="171">
        <f t="shared" si="21"/>
        <v>0</v>
      </c>
      <c r="H712" s="176"/>
      <c r="I712" s="177"/>
      <c r="J712" s="176"/>
      <c r="K712" s="176"/>
      <c r="L712" s="177"/>
      <c r="M712" s="178"/>
      <c r="N712" s="172"/>
      <c r="O712" s="172"/>
      <c r="P712" s="182"/>
      <c r="Q712" s="182"/>
      <c r="R712" s="183"/>
    </row>
    <row r="713" spans="6:18" ht="15.75" x14ac:dyDescent="0.25">
      <c r="F713" s="4">
        <f t="shared" si="22"/>
        <v>0</v>
      </c>
      <c r="G713" s="171">
        <f t="shared" ref="G713:G776" si="23">IFERROR(IF(LEN(J713)&gt;=2,(IF(LEN(L713)&gt;=1,1,0)),0),0)</f>
        <v>0</v>
      </c>
      <c r="H713" s="176"/>
      <c r="I713" s="177"/>
      <c r="J713" s="176"/>
      <c r="K713" s="176"/>
      <c r="L713" s="177"/>
      <c r="M713" s="178"/>
      <c r="N713" s="172"/>
      <c r="O713" s="172"/>
      <c r="P713" s="182"/>
      <c r="Q713" s="182"/>
      <c r="R713" s="183"/>
    </row>
    <row r="714" spans="6:18" ht="15.75" x14ac:dyDescent="0.25">
      <c r="F714" s="4">
        <f t="shared" si="22"/>
        <v>0</v>
      </c>
      <c r="G714" s="171">
        <f t="shared" si="23"/>
        <v>0</v>
      </c>
      <c r="H714" s="176"/>
      <c r="I714" s="177"/>
      <c r="J714" s="176"/>
      <c r="K714" s="176"/>
      <c r="L714" s="177"/>
      <c r="M714" s="178"/>
      <c r="N714" s="172"/>
      <c r="O714" s="172"/>
      <c r="P714" s="182"/>
      <c r="Q714" s="182"/>
      <c r="R714" s="183"/>
    </row>
    <row r="715" spans="6:18" ht="15.75" x14ac:dyDescent="0.25">
      <c r="F715" s="4">
        <f t="shared" si="22"/>
        <v>0</v>
      </c>
      <c r="G715" s="171">
        <f t="shared" si="23"/>
        <v>0</v>
      </c>
      <c r="H715" s="176"/>
      <c r="I715" s="177"/>
      <c r="J715" s="176"/>
      <c r="K715" s="176"/>
      <c r="L715" s="177"/>
      <c r="M715" s="178"/>
      <c r="N715" s="172"/>
      <c r="O715" s="172"/>
      <c r="P715" s="182"/>
      <c r="Q715" s="182"/>
      <c r="R715" s="183"/>
    </row>
    <row r="716" spans="6:18" ht="15.75" x14ac:dyDescent="0.25">
      <c r="F716" s="4">
        <f t="shared" si="22"/>
        <v>0</v>
      </c>
      <c r="G716" s="171">
        <f t="shared" si="23"/>
        <v>0</v>
      </c>
      <c r="H716" s="176"/>
      <c r="I716" s="177"/>
      <c r="J716" s="176"/>
      <c r="K716" s="176"/>
      <c r="L716" s="177"/>
      <c r="M716" s="178"/>
      <c r="N716" s="172"/>
      <c r="O716" s="172"/>
      <c r="P716" s="182"/>
      <c r="Q716" s="182"/>
      <c r="R716" s="183"/>
    </row>
    <row r="717" spans="6:18" ht="15.75" x14ac:dyDescent="0.25">
      <c r="F717" s="4">
        <f t="shared" si="22"/>
        <v>0</v>
      </c>
      <c r="G717" s="171">
        <f t="shared" si="23"/>
        <v>0</v>
      </c>
      <c r="H717" s="176"/>
      <c r="I717" s="177"/>
      <c r="J717" s="176"/>
      <c r="K717" s="176"/>
      <c r="L717" s="177"/>
      <c r="M717" s="178"/>
      <c r="N717" s="172"/>
      <c r="O717" s="172"/>
      <c r="P717" s="182"/>
      <c r="Q717" s="182"/>
      <c r="R717" s="183"/>
    </row>
    <row r="718" spans="6:18" ht="15.75" x14ac:dyDescent="0.25">
      <c r="F718" s="4">
        <f t="shared" si="22"/>
        <v>0</v>
      </c>
      <c r="G718" s="171">
        <f t="shared" si="23"/>
        <v>0</v>
      </c>
      <c r="H718" s="176"/>
      <c r="I718" s="177"/>
      <c r="J718" s="176"/>
      <c r="K718" s="176"/>
      <c r="L718" s="177"/>
      <c r="M718" s="178"/>
      <c r="N718" s="172"/>
      <c r="O718" s="172"/>
      <c r="P718" s="182"/>
      <c r="Q718" s="182"/>
      <c r="R718" s="183"/>
    </row>
    <row r="719" spans="6:18" ht="15.75" x14ac:dyDescent="0.25">
      <c r="F719" s="4">
        <f t="shared" si="22"/>
        <v>0</v>
      </c>
      <c r="G719" s="171">
        <f t="shared" si="23"/>
        <v>0</v>
      </c>
      <c r="H719" s="176"/>
      <c r="I719" s="177"/>
      <c r="J719" s="176"/>
      <c r="K719" s="176"/>
      <c r="L719" s="177"/>
      <c r="M719" s="178"/>
      <c r="N719" s="172"/>
      <c r="O719" s="172"/>
      <c r="P719" s="182"/>
      <c r="Q719" s="182"/>
      <c r="R719" s="183"/>
    </row>
    <row r="720" spans="6:18" ht="15.75" x14ac:dyDescent="0.25">
      <c r="F720" s="4">
        <f t="shared" si="22"/>
        <v>0</v>
      </c>
      <c r="G720" s="171">
        <f t="shared" si="23"/>
        <v>0</v>
      </c>
      <c r="H720" s="176"/>
      <c r="I720" s="177"/>
      <c r="J720" s="176"/>
      <c r="K720" s="176"/>
      <c r="L720" s="177"/>
      <c r="M720" s="178"/>
      <c r="N720" s="172"/>
      <c r="O720" s="172"/>
      <c r="P720" s="182"/>
      <c r="Q720" s="182"/>
      <c r="R720" s="183"/>
    </row>
    <row r="721" spans="6:18" ht="15.75" x14ac:dyDescent="0.25">
      <c r="F721" s="4">
        <f t="shared" si="22"/>
        <v>0</v>
      </c>
      <c r="G721" s="171">
        <f t="shared" si="23"/>
        <v>0</v>
      </c>
      <c r="H721" s="176"/>
      <c r="I721" s="177"/>
      <c r="J721" s="176"/>
      <c r="K721" s="176"/>
      <c r="L721" s="177"/>
      <c r="M721" s="178"/>
      <c r="N721" s="172"/>
      <c r="O721" s="172"/>
      <c r="P721" s="182"/>
      <c r="Q721" s="182"/>
      <c r="R721" s="183"/>
    </row>
    <row r="722" spans="6:18" ht="15.75" x14ac:dyDescent="0.25">
      <c r="F722" s="4">
        <f t="shared" si="22"/>
        <v>0</v>
      </c>
      <c r="G722" s="171">
        <f t="shared" si="23"/>
        <v>0</v>
      </c>
      <c r="H722" s="176"/>
      <c r="I722" s="177"/>
      <c r="J722" s="176"/>
      <c r="K722" s="176"/>
      <c r="L722" s="177"/>
      <c r="M722" s="178"/>
      <c r="N722" s="172"/>
      <c r="O722" s="172"/>
      <c r="P722" s="182"/>
      <c r="Q722" s="182"/>
      <c r="R722" s="183"/>
    </row>
    <row r="723" spans="6:18" ht="15.75" x14ac:dyDescent="0.25">
      <c r="F723" s="4">
        <f t="shared" si="22"/>
        <v>0</v>
      </c>
      <c r="G723" s="171">
        <f t="shared" si="23"/>
        <v>0</v>
      </c>
      <c r="H723" s="176"/>
      <c r="I723" s="177"/>
      <c r="J723" s="176"/>
      <c r="K723" s="176"/>
      <c r="L723" s="177"/>
      <c r="M723" s="178"/>
      <c r="N723" s="172"/>
      <c r="O723" s="172"/>
      <c r="P723" s="182"/>
      <c r="Q723" s="182"/>
      <c r="R723" s="183"/>
    </row>
    <row r="724" spans="6:18" ht="15.75" x14ac:dyDescent="0.25">
      <c r="F724" s="4">
        <f t="shared" si="22"/>
        <v>0</v>
      </c>
      <c r="G724" s="171">
        <f t="shared" si="23"/>
        <v>0</v>
      </c>
      <c r="H724" s="176"/>
      <c r="I724" s="177"/>
      <c r="J724" s="176"/>
      <c r="K724" s="176"/>
      <c r="L724" s="177"/>
      <c r="M724" s="178"/>
      <c r="N724" s="172"/>
      <c r="O724" s="172"/>
      <c r="P724" s="182"/>
      <c r="Q724" s="182"/>
      <c r="R724" s="183"/>
    </row>
    <row r="725" spans="6:18" ht="15.75" x14ac:dyDescent="0.25">
      <c r="F725" s="4">
        <f t="shared" si="22"/>
        <v>0</v>
      </c>
      <c r="G725" s="171">
        <f t="shared" si="23"/>
        <v>0</v>
      </c>
      <c r="H725" s="176"/>
      <c r="I725" s="177"/>
      <c r="J725" s="176"/>
      <c r="K725" s="176"/>
      <c r="L725" s="177"/>
      <c r="M725" s="178"/>
      <c r="N725" s="172"/>
      <c r="O725" s="172"/>
      <c r="P725" s="182"/>
      <c r="Q725" s="182"/>
      <c r="R725" s="183"/>
    </row>
    <row r="726" spans="6:18" ht="15.75" x14ac:dyDescent="0.25">
      <c r="F726" s="4">
        <f t="shared" si="22"/>
        <v>0</v>
      </c>
      <c r="G726" s="171">
        <f t="shared" si="23"/>
        <v>0</v>
      </c>
      <c r="H726" s="176"/>
      <c r="I726" s="177"/>
      <c r="J726" s="176"/>
      <c r="K726" s="176"/>
      <c r="L726" s="177"/>
      <c r="M726" s="178"/>
      <c r="N726" s="172"/>
      <c r="O726" s="172"/>
      <c r="P726" s="182"/>
      <c r="Q726" s="182"/>
      <c r="R726" s="183"/>
    </row>
    <row r="727" spans="6:18" ht="15.75" x14ac:dyDescent="0.25">
      <c r="F727" s="4">
        <f t="shared" si="22"/>
        <v>0</v>
      </c>
      <c r="G727" s="171">
        <f t="shared" si="23"/>
        <v>0</v>
      </c>
      <c r="H727" s="176"/>
      <c r="I727" s="177"/>
      <c r="J727" s="176"/>
      <c r="K727" s="176"/>
      <c r="L727" s="177"/>
      <c r="M727" s="178"/>
      <c r="N727" s="172"/>
      <c r="O727" s="172"/>
      <c r="P727" s="182"/>
      <c r="Q727" s="182"/>
      <c r="R727" s="183"/>
    </row>
    <row r="728" spans="6:18" ht="15.75" x14ac:dyDescent="0.25">
      <c r="F728" s="4">
        <f t="shared" si="22"/>
        <v>0</v>
      </c>
      <c r="G728" s="171">
        <f t="shared" si="23"/>
        <v>0</v>
      </c>
      <c r="H728" s="176"/>
      <c r="I728" s="177"/>
      <c r="J728" s="176"/>
      <c r="K728" s="176"/>
      <c r="L728" s="177"/>
      <c r="M728" s="178"/>
      <c r="N728" s="172"/>
      <c r="O728" s="172"/>
      <c r="P728" s="182"/>
      <c r="Q728" s="182"/>
      <c r="R728" s="183"/>
    </row>
    <row r="729" spans="6:18" ht="15.75" x14ac:dyDescent="0.25">
      <c r="F729" s="4">
        <f t="shared" si="22"/>
        <v>0</v>
      </c>
      <c r="G729" s="171">
        <f t="shared" si="23"/>
        <v>0</v>
      </c>
      <c r="H729" s="176"/>
      <c r="I729" s="177"/>
      <c r="J729" s="176"/>
      <c r="K729" s="176"/>
      <c r="L729" s="177"/>
      <c r="M729" s="178"/>
      <c r="N729" s="172"/>
      <c r="O729" s="172"/>
      <c r="P729" s="182"/>
      <c r="Q729" s="182"/>
      <c r="R729" s="183"/>
    </row>
    <row r="730" spans="6:18" ht="15.75" x14ac:dyDescent="0.25">
      <c r="F730" s="4">
        <f t="shared" si="22"/>
        <v>0</v>
      </c>
      <c r="G730" s="171">
        <f t="shared" si="23"/>
        <v>0</v>
      </c>
      <c r="H730" s="176"/>
      <c r="I730" s="177"/>
      <c r="J730" s="176"/>
      <c r="K730" s="176"/>
      <c r="L730" s="177"/>
      <c r="M730" s="178"/>
      <c r="N730" s="172"/>
      <c r="O730" s="172"/>
      <c r="P730" s="182"/>
      <c r="Q730" s="182"/>
      <c r="R730" s="183"/>
    </row>
    <row r="731" spans="6:18" ht="15.75" x14ac:dyDescent="0.25">
      <c r="F731" s="4">
        <f t="shared" si="22"/>
        <v>0</v>
      </c>
      <c r="G731" s="171">
        <f t="shared" si="23"/>
        <v>0</v>
      </c>
      <c r="H731" s="176"/>
      <c r="I731" s="177"/>
      <c r="J731" s="176"/>
      <c r="K731" s="176"/>
      <c r="L731" s="177"/>
      <c r="M731" s="178"/>
      <c r="N731" s="172"/>
      <c r="O731" s="172"/>
      <c r="P731" s="182"/>
      <c r="Q731" s="182"/>
      <c r="R731" s="183"/>
    </row>
    <row r="732" spans="6:18" ht="15.75" x14ac:dyDescent="0.25">
      <c r="F732" s="4">
        <f t="shared" si="22"/>
        <v>0</v>
      </c>
      <c r="G732" s="171">
        <f t="shared" si="23"/>
        <v>0</v>
      </c>
      <c r="H732" s="176"/>
      <c r="I732" s="177"/>
      <c r="J732" s="176"/>
      <c r="K732" s="176"/>
      <c r="L732" s="177"/>
      <c r="M732" s="178"/>
      <c r="N732" s="172"/>
      <c r="O732" s="172"/>
      <c r="P732" s="182"/>
      <c r="Q732" s="182"/>
      <c r="R732" s="183"/>
    </row>
    <row r="733" spans="6:18" ht="15.75" x14ac:dyDescent="0.25">
      <c r="F733" s="4">
        <f t="shared" si="22"/>
        <v>0</v>
      </c>
      <c r="G733" s="171">
        <f t="shared" si="23"/>
        <v>0</v>
      </c>
      <c r="H733" s="176"/>
      <c r="I733" s="177"/>
      <c r="J733" s="176"/>
      <c r="K733" s="176"/>
      <c r="L733" s="177"/>
      <c r="M733" s="178"/>
      <c r="N733" s="172"/>
      <c r="O733" s="172"/>
      <c r="P733" s="182"/>
      <c r="Q733" s="182"/>
      <c r="R733" s="183"/>
    </row>
    <row r="734" spans="6:18" ht="15.75" x14ac:dyDescent="0.25">
      <c r="F734" s="4">
        <f t="shared" si="22"/>
        <v>0</v>
      </c>
      <c r="G734" s="171">
        <f t="shared" si="23"/>
        <v>0</v>
      </c>
      <c r="H734" s="176"/>
      <c r="I734" s="177"/>
      <c r="J734" s="176"/>
      <c r="K734" s="176"/>
      <c r="L734" s="177"/>
      <c r="M734" s="178"/>
      <c r="N734" s="172"/>
      <c r="O734" s="172"/>
      <c r="P734" s="182"/>
      <c r="Q734" s="182"/>
      <c r="R734" s="183"/>
    </row>
    <row r="735" spans="6:18" ht="15.75" x14ac:dyDescent="0.25">
      <c r="F735" s="4">
        <f t="shared" si="22"/>
        <v>0</v>
      </c>
      <c r="G735" s="171">
        <f t="shared" si="23"/>
        <v>0</v>
      </c>
      <c r="H735" s="176"/>
      <c r="I735" s="177"/>
      <c r="J735" s="176"/>
      <c r="K735" s="176"/>
      <c r="L735" s="177"/>
      <c r="M735" s="178"/>
      <c r="N735" s="172"/>
      <c r="O735" s="172"/>
      <c r="P735" s="182"/>
      <c r="Q735" s="182"/>
      <c r="R735" s="183"/>
    </row>
    <row r="736" spans="6:18" ht="15.75" x14ac:dyDescent="0.25">
      <c r="F736" s="4">
        <f t="shared" si="22"/>
        <v>0</v>
      </c>
      <c r="G736" s="171">
        <f t="shared" si="23"/>
        <v>0</v>
      </c>
      <c r="H736" s="176"/>
      <c r="I736" s="177"/>
      <c r="J736" s="176"/>
      <c r="K736" s="176"/>
      <c r="L736" s="177"/>
      <c r="M736" s="178"/>
      <c r="N736" s="172"/>
      <c r="O736" s="172"/>
      <c r="P736" s="182"/>
      <c r="Q736" s="182"/>
      <c r="R736" s="183"/>
    </row>
    <row r="737" spans="6:18" ht="15.75" x14ac:dyDescent="0.25">
      <c r="F737" s="4">
        <f t="shared" si="22"/>
        <v>0</v>
      </c>
      <c r="G737" s="171">
        <f t="shared" si="23"/>
        <v>0</v>
      </c>
      <c r="H737" s="176"/>
      <c r="I737" s="177"/>
      <c r="J737" s="176"/>
      <c r="K737" s="176"/>
      <c r="L737" s="177"/>
      <c r="M737" s="178"/>
      <c r="N737" s="172"/>
      <c r="O737" s="172"/>
      <c r="P737" s="182"/>
      <c r="Q737" s="182"/>
      <c r="R737" s="183"/>
    </row>
    <row r="738" spans="6:18" ht="15.75" x14ac:dyDescent="0.25">
      <c r="F738" s="4">
        <f t="shared" si="22"/>
        <v>0</v>
      </c>
      <c r="G738" s="171">
        <f t="shared" si="23"/>
        <v>0</v>
      </c>
      <c r="H738" s="176"/>
      <c r="I738" s="177"/>
      <c r="J738" s="176"/>
      <c r="K738" s="176"/>
      <c r="L738" s="177"/>
      <c r="M738" s="178"/>
      <c r="N738" s="172"/>
      <c r="O738" s="172"/>
      <c r="P738" s="182"/>
      <c r="Q738" s="182"/>
      <c r="R738" s="183"/>
    </row>
    <row r="739" spans="6:18" ht="15.75" x14ac:dyDescent="0.25">
      <c r="F739" s="4">
        <f t="shared" si="22"/>
        <v>0</v>
      </c>
      <c r="G739" s="171">
        <f t="shared" si="23"/>
        <v>0</v>
      </c>
      <c r="H739" s="176"/>
      <c r="I739" s="177"/>
      <c r="J739" s="176"/>
      <c r="K739" s="176"/>
      <c r="L739" s="177"/>
      <c r="M739" s="178"/>
      <c r="N739" s="172"/>
      <c r="O739" s="172"/>
      <c r="P739" s="182"/>
      <c r="Q739" s="182"/>
      <c r="R739" s="183"/>
    </row>
    <row r="740" spans="6:18" ht="15.75" x14ac:dyDescent="0.25">
      <c r="F740" s="4">
        <f t="shared" si="22"/>
        <v>0</v>
      </c>
      <c r="G740" s="171">
        <f t="shared" si="23"/>
        <v>0</v>
      </c>
      <c r="H740" s="176"/>
      <c r="I740" s="177"/>
      <c r="J740" s="176"/>
      <c r="K740" s="176"/>
      <c r="L740" s="177"/>
      <c r="M740" s="178"/>
      <c r="N740" s="172"/>
      <c r="O740" s="172"/>
      <c r="P740" s="182"/>
      <c r="Q740" s="182"/>
      <c r="R740" s="183"/>
    </row>
    <row r="741" spans="6:18" ht="15.75" x14ac:dyDescent="0.25">
      <c r="F741" s="4">
        <f t="shared" si="22"/>
        <v>0</v>
      </c>
      <c r="G741" s="171">
        <f t="shared" si="23"/>
        <v>0</v>
      </c>
      <c r="H741" s="176"/>
      <c r="I741" s="177"/>
      <c r="J741" s="176"/>
      <c r="K741" s="176"/>
      <c r="L741" s="177"/>
      <c r="M741" s="178"/>
      <c r="N741" s="172"/>
      <c r="O741" s="172"/>
      <c r="P741" s="182"/>
      <c r="Q741" s="182"/>
      <c r="R741" s="183"/>
    </row>
    <row r="742" spans="6:18" ht="15.75" x14ac:dyDescent="0.25">
      <c r="F742" s="4">
        <f t="shared" si="22"/>
        <v>0</v>
      </c>
      <c r="G742" s="171">
        <f t="shared" si="23"/>
        <v>0</v>
      </c>
      <c r="H742" s="176"/>
      <c r="I742" s="177"/>
      <c r="J742" s="176"/>
      <c r="K742" s="176"/>
      <c r="L742" s="177"/>
      <c r="M742" s="178"/>
      <c r="N742" s="172"/>
      <c r="O742" s="172"/>
      <c r="P742" s="182"/>
      <c r="Q742" s="182"/>
      <c r="R742" s="183"/>
    </row>
    <row r="743" spans="6:18" ht="15.75" x14ac:dyDescent="0.25">
      <c r="F743" s="4">
        <f t="shared" si="22"/>
        <v>0</v>
      </c>
      <c r="G743" s="171">
        <f t="shared" si="23"/>
        <v>0</v>
      </c>
      <c r="H743" s="176"/>
      <c r="I743" s="177"/>
      <c r="J743" s="176"/>
      <c r="K743" s="176"/>
      <c r="L743" s="177"/>
      <c r="M743" s="178"/>
      <c r="N743" s="172"/>
      <c r="O743" s="172"/>
      <c r="P743" s="182"/>
      <c r="Q743" s="182"/>
      <c r="R743" s="183"/>
    </row>
    <row r="744" spans="6:18" ht="15.75" x14ac:dyDescent="0.25">
      <c r="F744" s="4">
        <f t="shared" si="22"/>
        <v>0</v>
      </c>
      <c r="G744" s="171">
        <f t="shared" si="23"/>
        <v>0</v>
      </c>
      <c r="H744" s="176"/>
      <c r="I744" s="177"/>
      <c r="J744" s="176"/>
      <c r="K744" s="176"/>
      <c r="L744" s="177"/>
      <c r="M744" s="178"/>
      <c r="N744" s="172"/>
      <c r="O744" s="172"/>
      <c r="P744" s="182"/>
      <c r="Q744" s="182"/>
      <c r="R744" s="183"/>
    </row>
    <row r="745" spans="6:18" ht="15.75" x14ac:dyDescent="0.25">
      <c r="F745" s="4">
        <f t="shared" si="22"/>
        <v>0</v>
      </c>
      <c r="G745" s="171">
        <f t="shared" si="23"/>
        <v>0</v>
      </c>
      <c r="H745" s="176"/>
      <c r="I745" s="177"/>
      <c r="J745" s="176"/>
      <c r="K745" s="176"/>
      <c r="L745" s="177"/>
      <c r="M745" s="178"/>
      <c r="N745" s="172"/>
      <c r="O745" s="172"/>
      <c r="P745" s="182"/>
      <c r="Q745" s="182"/>
      <c r="R745" s="183"/>
    </row>
    <row r="746" spans="6:18" ht="15.75" x14ac:dyDescent="0.25">
      <c r="F746" s="4">
        <f t="shared" si="22"/>
        <v>0</v>
      </c>
      <c r="G746" s="171">
        <f t="shared" si="23"/>
        <v>0</v>
      </c>
      <c r="H746" s="176"/>
      <c r="I746" s="177"/>
      <c r="J746" s="176"/>
      <c r="K746" s="176"/>
      <c r="L746" s="177"/>
      <c r="M746" s="178"/>
      <c r="N746" s="172"/>
      <c r="O746" s="172"/>
      <c r="P746" s="182"/>
      <c r="Q746" s="182"/>
      <c r="R746" s="183"/>
    </row>
    <row r="747" spans="6:18" ht="15.75" x14ac:dyDescent="0.25">
      <c r="F747" s="4">
        <f t="shared" si="22"/>
        <v>0</v>
      </c>
      <c r="G747" s="171">
        <f t="shared" si="23"/>
        <v>0</v>
      </c>
      <c r="H747" s="176"/>
      <c r="I747" s="177"/>
      <c r="J747" s="176"/>
      <c r="K747" s="176"/>
      <c r="L747" s="177"/>
      <c r="M747" s="178"/>
      <c r="N747" s="172"/>
      <c r="O747" s="172"/>
      <c r="P747" s="182"/>
      <c r="Q747" s="182"/>
      <c r="R747" s="183"/>
    </row>
    <row r="748" spans="6:18" ht="15.75" x14ac:dyDescent="0.25">
      <c r="F748" s="4">
        <f t="shared" si="22"/>
        <v>0</v>
      </c>
      <c r="G748" s="171">
        <f t="shared" si="23"/>
        <v>0</v>
      </c>
      <c r="H748" s="176"/>
      <c r="I748" s="177"/>
      <c r="J748" s="176"/>
      <c r="K748" s="176"/>
      <c r="L748" s="177"/>
      <c r="M748" s="178"/>
      <c r="N748" s="172"/>
      <c r="O748" s="172"/>
      <c r="P748" s="182"/>
      <c r="Q748" s="182"/>
      <c r="R748" s="183"/>
    </row>
    <row r="749" spans="6:18" ht="15.75" x14ac:dyDescent="0.25">
      <c r="F749" s="4">
        <f t="shared" si="22"/>
        <v>0</v>
      </c>
      <c r="G749" s="171">
        <f t="shared" si="23"/>
        <v>0</v>
      </c>
      <c r="H749" s="176"/>
      <c r="I749" s="177"/>
      <c r="J749" s="176"/>
      <c r="K749" s="176"/>
      <c r="L749" s="177"/>
      <c r="M749" s="178"/>
      <c r="N749" s="172"/>
      <c r="O749" s="172"/>
      <c r="P749" s="182"/>
      <c r="Q749" s="182"/>
      <c r="R749" s="183"/>
    </row>
    <row r="750" spans="6:18" ht="15.75" x14ac:dyDescent="0.25">
      <c r="F750" s="4">
        <f t="shared" si="22"/>
        <v>0</v>
      </c>
      <c r="G750" s="171">
        <f t="shared" si="23"/>
        <v>0</v>
      </c>
      <c r="H750" s="176"/>
      <c r="I750" s="177"/>
      <c r="J750" s="176"/>
      <c r="K750" s="176"/>
      <c r="L750" s="177"/>
      <c r="M750" s="178"/>
      <c r="N750" s="172"/>
      <c r="O750" s="172"/>
      <c r="P750" s="182"/>
      <c r="Q750" s="182"/>
      <c r="R750" s="183"/>
    </row>
    <row r="751" spans="6:18" ht="15.75" x14ac:dyDescent="0.25">
      <c r="F751" s="4">
        <f t="shared" si="22"/>
        <v>0</v>
      </c>
      <c r="G751" s="171">
        <f t="shared" si="23"/>
        <v>0</v>
      </c>
      <c r="H751" s="176"/>
      <c r="I751" s="177"/>
      <c r="J751" s="176"/>
      <c r="K751" s="176"/>
      <c r="L751" s="177"/>
      <c r="M751" s="178"/>
      <c r="N751" s="172"/>
      <c r="O751" s="172"/>
      <c r="P751" s="182"/>
      <c r="Q751" s="182"/>
      <c r="R751" s="183"/>
    </row>
    <row r="752" spans="6:18" ht="15.75" x14ac:dyDescent="0.25">
      <c r="F752" s="4">
        <f t="shared" si="22"/>
        <v>0</v>
      </c>
      <c r="G752" s="171">
        <f t="shared" si="23"/>
        <v>0</v>
      </c>
      <c r="H752" s="176"/>
      <c r="I752" s="177"/>
      <c r="J752" s="176"/>
      <c r="K752" s="176"/>
      <c r="L752" s="177"/>
      <c r="M752" s="178"/>
      <c r="N752" s="172"/>
      <c r="O752" s="172"/>
      <c r="P752" s="182"/>
      <c r="Q752" s="182"/>
      <c r="R752" s="183"/>
    </row>
    <row r="753" spans="6:18" ht="15.75" x14ac:dyDescent="0.25">
      <c r="F753" s="4">
        <f t="shared" si="22"/>
        <v>0</v>
      </c>
      <c r="G753" s="171">
        <f t="shared" si="23"/>
        <v>0</v>
      </c>
      <c r="H753" s="176"/>
      <c r="I753" s="177"/>
      <c r="J753" s="176"/>
      <c r="K753" s="176"/>
      <c r="L753" s="177"/>
      <c r="M753" s="178"/>
      <c r="N753" s="172"/>
      <c r="O753" s="172"/>
      <c r="P753" s="182"/>
      <c r="Q753" s="182"/>
      <c r="R753" s="183"/>
    </row>
    <row r="754" spans="6:18" ht="15.75" x14ac:dyDescent="0.25">
      <c r="F754" s="4">
        <f t="shared" si="22"/>
        <v>0</v>
      </c>
      <c r="G754" s="171">
        <f t="shared" si="23"/>
        <v>0</v>
      </c>
      <c r="H754" s="176"/>
      <c r="I754" s="177"/>
      <c r="J754" s="176"/>
      <c r="K754" s="176"/>
      <c r="L754" s="177"/>
      <c r="M754" s="178"/>
      <c r="N754" s="172"/>
      <c r="O754" s="172"/>
      <c r="P754" s="182"/>
      <c r="Q754" s="182"/>
      <c r="R754" s="183"/>
    </row>
    <row r="755" spans="6:18" ht="15.75" x14ac:dyDescent="0.25">
      <c r="F755" s="4">
        <f t="shared" si="22"/>
        <v>0</v>
      </c>
      <c r="G755" s="171">
        <f t="shared" si="23"/>
        <v>0</v>
      </c>
      <c r="H755" s="176"/>
      <c r="I755" s="177"/>
      <c r="J755" s="176"/>
      <c r="K755" s="176"/>
      <c r="L755" s="177"/>
      <c r="M755" s="178"/>
      <c r="N755" s="172"/>
      <c r="O755" s="172"/>
      <c r="P755" s="182"/>
      <c r="Q755" s="182"/>
      <c r="R755" s="183"/>
    </row>
    <row r="756" spans="6:18" ht="15.75" x14ac:dyDescent="0.25">
      <c r="F756" s="4">
        <f t="shared" si="22"/>
        <v>0</v>
      </c>
      <c r="G756" s="171">
        <f t="shared" si="23"/>
        <v>0</v>
      </c>
      <c r="H756" s="176"/>
      <c r="I756" s="177"/>
      <c r="J756" s="176"/>
      <c r="K756" s="176"/>
      <c r="L756" s="177"/>
      <c r="M756" s="178"/>
      <c r="N756" s="172"/>
      <c r="O756" s="172"/>
      <c r="P756" s="182"/>
      <c r="Q756" s="182"/>
      <c r="R756" s="183"/>
    </row>
    <row r="757" spans="6:18" ht="15.75" x14ac:dyDescent="0.25">
      <c r="F757" s="4">
        <f t="shared" si="22"/>
        <v>0</v>
      </c>
      <c r="G757" s="171">
        <f t="shared" si="23"/>
        <v>0</v>
      </c>
      <c r="H757" s="176"/>
      <c r="I757" s="177"/>
      <c r="J757" s="176"/>
      <c r="K757" s="176"/>
      <c r="L757" s="177"/>
      <c r="M757" s="178"/>
      <c r="N757" s="172"/>
      <c r="O757" s="172"/>
      <c r="P757" s="182"/>
      <c r="Q757" s="182"/>
      <c r="R757" s="183"/>
    </row>
    <row r="758" spans="6:18" ht="15.75" x14ac:dyDescent="0.25">
      <c r="F758" s="4">
        <f t="shared" si="22"/>
        <v>0</v>
      </c>
      <c r="G758" s="171">
        <f t="shared" si="23"/>
        <v>0</v>
      </c>
      <c r="H758" s="176"/>
      <c r="I758" s="177"/>
      <c r="J758" s="176"/>
      <c r="K758" s="176"/>
      <c r="L758" s="177"/>
      <c r="M758" s="178"/>
      <c r="N758" s="172"/>
      <c r="O758" s="172"/>
      <c r="P758" s="182"/>
      <c r="Q758" s="182"/>
      <c r="R758" s="183"/>
    </row>
    <row r="759" spans="6:18" ht="15.75" x14ac:dyDescent="0.25">
      <c r="F759" s="4">
        <f t="shared" si="22"/>
        <v>0</v>
      </c>
      <c r="G759" s="171">
        <f t="shared" si="23"/>
        <v>0</v>
      </c>
      <c r="H759" s="176"/>
      <c r="I759" s="177"/>
      <c r="J759" s="176"/>
      <c r="K759" s="176"/>
      <c r="L759" s="177"/>
      <c r="M759" s="178"/>
      <c r="N759" s="172"/>
      <c r="O759" s="172"/>
      <c r="P759" s="182"/>
      <c r="Q759" s="182"/>
      <c r="R759" s="183"/>
    </row>
    <row r="760" spans="6:18" ht="15.75" x14ac:dyDescent="0.25">
      <c r="F760" s="4">
        <f t="shared" si="22"/>
        <v>0</v>
      </c>
      <c r="G760" s="171">
        <f t="shared" si="23"/>
        <v>0</v>
      </c>
      <c r="H760" s="176"/>
      <c r="I760" s="177"/>
      <c r="J760" s="176"/>
      <c r="K760" s="176"/>
      <c r="L760" s="177"/>
      <c r="M760" s="178"/>
      <c r="N760" s="172"/>
      <c r="O760" s="172"/>
      <c r="P760" s="182"/>
      <c r="Q760" s="182"/>
      <c r="R760" s="183"/>
    </row>
    <row r="761" spans="6:18" ht="15.75" x14ac:dyDescent="0.25">
      <c r="F761" s="4">
        <f t="shared" si="22"/>
        <v>0</v>
      </c>
      <c r="G761" s="171">
        <f t="shared" si="23"/>
        <v>0</v>
      </c>
      <c r="H761" s="176"/>
      <c r="I761" s="177"/>
      <c r="J761" s="176"/>
      <c r="K761" s="176"/>
      <c r="L761" s="177"/>
      <c r="M761" s="178"/>
      <c r="N761" s="172"/>
      <c r="O761" s="172"/>
      <c r="P761" s="182"/>
      <c r="Q761" s="182"/>
      <c r="R761" s="183"/>
    </row>
    <row r="762" spans="6:18" ht="15.75" x14ac:dyDescent="0.25">
      <c r="F762" s="4">
        <f t="shared" si="22"/>
        <v>0</v>
      </c>
      <c r="G762" s="171">
        <f t="shared" si="23"/>
        <v>0</v>
      </c>
      <c r="H762" s="176"/>
      <c r="I762" s="177"/>
      <c r="J762" s="176"/>
      <c r="K762" s="176"/>
      <c r="L762" s="177"/>
      <c r="M762" s="178"/>
      <c r="N762" s="172"/>
      <c r="O762" s="172"/>
      <c r="P762" s="182"/>
      <c r="Q762" s="182"/>
      <c r="R762" s="183"/>
    </row>
    <row r="763" spans="6:18" ht="15.75" x14ac:dyDescent="0.25">
      <c r="F763" s="4">
        <f t="shared" si="22"/>
        <v>0</v>
      </c>
      <c r="G763" s="171">
        <f t="shared" si="23"/>
        <v>0</v>
      </c>
      <c r="H763" s="176"/>
      <c r="I763" s="177"/>
      <c r="J763" s="176"/>
      <c r="K763" s="176"/>
      <c r="L763" s="177"/>
      <c r="M763" s="178"/>
      <c r="N763" s="172"/>
      <c r="O763" s="172"/>
      <c r="P763" s="182"/>
      <c r="Q763" s="182"/>
      <c r="R763" s="183"/>
    </row>
    <row r="764" spans="6:18" ht="15.75" x14ac:dyDescent="0.25">
      <c r="F764" s="4">
        <f t="shared" si="22"/>
        <v>0</v>
      </c>
      <c r="G764" s="171">
        <f t="shared" si="23"/>
        <v>0</v>
      </c>
      <c r="H764" s="176"/>
      <c r="I764" s="177"/>
      <c r="J764" s="176"/>
      <c r="K764" s="176"/>
      <c r="L764" s="177"/>
      <c r="M764" s="178"/>
      <c r="N764" s="172"/>
      <c r="O764" s="172"/>
      <c r="P764" s="182"/>
      <c r="Q764" s="182"/>
      <c r="R764" s="183"/>
    </row>
    <row r="765" spans="6:18" ht="15.75" x14ac:dyDescent="0.25">
      <c r="F765" s="4">
        <f t="shared" si="22"/>
        <v>0</v>
      </c>
      <c r="G765" s="171">
        <f t="shared" si="23"/>
        <v>0</v>
      </c>
      <c r="H765" s="176"/>
      <c r="I765" s="177"/>
      <c r="J765" s="176"/>
      <c r="K765" s="176"/>
      <c r="L765" s="177"/>
      <c r="M765" s="178"/>
      <c r="N765" s="172"/>
      <c r="O765" s="172"/>
      <c r="P765" s="182"/>
      <c r="Q765" s="182"/>
      <c r="R765" s="183"/>
    </row>
    <row r="766" spans="6:18" ht="15.75" x14ac:dyDescent="0.25">
      <c r="F766" s="4">
        <f t="shared" si="22"/>
        <v>0</v>
      </c>
      <c r="G766" s="171">
        <f t="shared" si="23"/>
        <v>0</v>
      </c>
      <c r="H766" s="176"/>
      <c r="I766" s="177"/>
      <c r="J766" s="176"/>
      <c r="K766" s="176"/>
      <c r="L766" s="177"/>
      <c r="M766" s="178"/>
      <c r="N766" s="172"/>
      <c r="O766" s="172"/>
      <c r="P766" s="182"/>
      <c r="Q766" s="182"/>
      <c r="R766" s="183"/>
    </row>
    <row r="767" spans="6:18" ht="15.75" x14ac:dyDescent="0.25">
      <c r="F767" s="4">
        <f t="shared" si="22"/>
        <v>0</v>
      </c>
      <c r="G767" s="171">
        <f t="shared" si="23"/>
        <v>0</v>
      </c>
      <c r="H767" s="176"/>
      <c r="I767" s="177"/>
      <c r="J767" s="176"/>
      <c r="K767" s="176"/>
      <c r="L767" s="177"/>
      <c r="M767" s="178"/>
      <c r="N767" s="172"/>
      <c r="O767" s="172"/>
      <c r="P767" s="182"/>
      <c r="Q767" s="182"/>
      <c r="R767" s="183"/>
    </row>
    <row r="768" spans="6:18" ht="15.75" x14ac:dyDescent="0.25">
      <c r="F768" s="4">
        <f t="shared" si="22"/>
        <v>0</v>
      </c>
      <c r="G768" s="171">
        <f t="shared" si="23"/>
        <v>0</v>
      </c>
      <c r="H768" s="176"/>
      <c r="I768" s="177"/>
      <c r="J768" s="176"/>
      <c r="K768" s="176"/>
      <c r="L768" s="177"/>
      <c r="M768" s="178"/>
      <c r="N768" s="172"/>
      <c r="O768" s="172"/>
      <c r="P768" s="182"/>
      <c r="Q768" s="182"/>
      <c r="R768" s="183"/>
    </row>
    <row r="769" spans="6:18" ht="15.75" x14ac:dyDescent="0.25">
      <c r="F769" s="4">
        <f t="shared" si="22"/>
        <v>0</v>
      </c>
      <c r="G769" s="171">
        <f t="shared" si="23"/>
        <v>0</v>
      </c>
      <c r="H769" s="176"/>
      <c r="I769" s="177"/>
      <c r="J769" s="176"/>
      <c r="K769" s="176"/>
      <c r="L769" s="177"/>
      <c r="M769" s="178"/>
      <c r="N769" s="172"/>
      <c r="O769" s="172"/>
      <c r="P769" s="182"/>
      <c r="Q769" s="182"/>
      <c r="R769" s="183"/>
    </row>
    <row r="770" spans="6:18" ht="15.75" x14ac:dyDescent="0.25">
      <c r="F770" s="4">
        <f t="shared" si="22"/>
        <v>0</v>
      </c>
      <c r="G770" s="171">
        <f t="shared" si="23"/>
        <v>0</v>
      </c>
      <c r="H770" s="176"/>
      <c r="I770" s="177"/>
      <c r="J770" s="176"/>
      <c r="K770" s="176"/>
      <c r="L770" s="177"/>
      <c r="M770" s="178"/>
      <c r="N770" s="172"/>
      <c r="O770" s="172"/>
      <c r="P770" s="182"/>
      <c r="Q770" s="182"/>
      <c r="R770" s="183"/>
    </row>
    <row r="771" spans="6:18" ht="15.75" x14ac:dyDescent="0.25">
      <c r="F771" s="4">
        <f t="shared" si="22"/>
        <v>0</v>
      </c>
      <c r="G771" s="171">
        <f t="shared" si="23"/>
        <v>0</v>
      </c>
      <c r="H771" s="176"/>
      <c r="I771" s="177"/>
      <c r="J771" s="176"/>
      <c r="K771" s="176"/>
      <c r="L771" s="177"/>
      <c r="M771" s="178"/>
      <c r="N771" s="172"/>
      <c r="O771" s="172"/>
      <c r="P771" s="182"/>
      <c r="Q771" s="182"/>
      <c r="R771" s="183"/>
    </row>
    <row r="772" spans="6:18" ht="15.75" x14ac:dyDescent="0.25">
      <c r="F772" s="4">
        <f t="shared" si="22"/>
        <v>0</v>
      </c>
      <c r="G772" s="171">
        <f t="shared" si="23"/>
        <v>0</v>
      </c>
      <c r="H772" s="176"/>
      <c r="I772" s="177"/>
      <c r="J772" s="176"/>
      <c r="K772" s="176"/>
      <c r="L772" s="177"/>
      <c r="M772" s="178"/>
      <c r="N772" s="172"/>
      <c r="O772" s="172"/>
      <c r="P772" s="182"/>
      <c r="Q772" s="182"/>
      <c r="R772" s="183"/>
    </row>
    <row r="773" spans="6:18" ht="15.75" x14ac:dyDescent="0.25">
      <c r="F773" s="4">
        <f t="shared" si="22"/>
        <v>0</v>
      </c>
      <c r="G773" s="171">
        <f t="shared" si="23"/>
        <v>0</v>
      </c>
      <c r="H773" s="176"/>
      <c r="I773" s="177"/>
      <c r="J773" s="176"/>
      <c r="K773" s="176"/>
      <c r="L773" s="177"/>
      <c r="M773" s="178"/>
      <c r="N773" s="172"/>
      <c r="O773" s="172"/>
      <c r="P773" s="182"/>
      <c r="Q773" s="182"/>
      <c r="R773" s="183"/>
    </row>
    <row r="774" spans="6:18" ht="15.75" x14ac:dyDescent="0.25">
      <c r="F774" s="4">
        <f t="shared" si="22"/>
        <v>0</v>
      </c>
      <c r="G774" s="171">
        <f t="shared" si="23"/>
        <v>0</v>
      </c>
      <c r="H774" s="176"/>
      <c r="I774" s="177"/>
      <c r="J774" s="176"/>
      <c r="K774" s="176"/>
      <c r="L774" s="177"/>
      <c r="M774" s="178"/>
      <c r="N774" s="172"/>
      <c r="O774" s="172"/>
      <c r="P774" s="182"/>
      <c r="Q774" s="182"/>
      <c r="R774" s="183"/>
    </row>
    <row r="775" spans="6:18" ht="15.75" x14ac:dyDescent="0.25">
      <c r="F775" s="4">
        <f t="shared" si="22"/>
        <v>0</v>
      </c>
      <c r="G775" s="171">
        <f t="shared" si="23"/>
        <v>0</v>
      </c>
      <c r="H775" s="176"/>
      <c r="I775" s="177"/>
      <c r="J775" s="176"/>
      <c r="K775" s="176"/>
      <c r="L775" s="177"/>
      <c r="M775" s="178"/>
      <c r="N775" s="172"/>
      <c r="O775" s="172"/>
      <c r="P775" s="182"/>
      <c r="Q775" s="182"/>
      <c r="R775" s="183"/>
    </row>
    <row r="776" spans="6:18" ht="15.75" x14ac:dyDescent="0.25">
      <c r="F776" s="4">
        <f t="shared" ref="F776:F839" si="24">IF(G776&gt;=1,(IF(LEN(R776)=0,(IF(N776&gt;=18,1,0)),0)),0)</f>
        <v>0</v>
      </c>
      <c r="G776" s="171">
        <f t="shared" si="23"/>
        <v>0</v>
      </c>
      <c r="H776" s="176"/>
      <c r="I776" s="177"/>
      <c r="J776" s="176"/>
      <c r="K776" s="176"/>
      <c r="L776" s="177"/>
      <c r="M776" s="178"/>
      <c r="N776" s="172"/>
      <c r="O776" s="172"/>
      <c r="P776" s="182"/>
      <c r="Q776" s="182"/>
      <c r="R776" s="183"/>
    </row>
    <row r="777" spans="6:18" ht="15.75" x14ac:dyDescent="0.25">
      <c r="F777" s="4">
        <f t="shared" si="24"/>
        <v>0</v>
      </c>
      <c r="G777" s="171">
        <f t="shared" ref="G777:G840" si="25">IFERROR(IF(LEN(J777)&gt;=2,(IF(LEN(L777)&gt;=1,1,0)),0),0)</f>
        <v>0</v>
      </c>
      <c r="H777" s="176"/>
      <c r="I777" s="177"/>
      <c r="J777" s="176"/>
      <c r="K777" s="176"/>
      <c r="L777" s="177"/>
      <c r="M777" s="178"/>
      <c r="N777" s="172"/>
      <c r="O777" s="172"/>
      <c r="P777" s="182"/>
      <c r="Q777" s="182"/>
      <c r="R777" s="183"/>
    </row>
    <row r="778" spans="6:18" ht="15.75" x14ac:dyDescent="0.25">
      <c r="F778" s="4">
        <f t="shared" si="24"/>
        <v>0</v>
      </c>
      <c r="G778" s="171">
        <f t="shared" si="25"/>
        <v>0</v>
      </c>
      <c r="H778" s="176"/>
      <c r="I778" s="177"/>
      <c r="J778" s="176"/>
      <c r="K778" s="176"/>
      <c r="L778" s="177"/>
      <c r="M778" s="178"/>
      <c r="N778" s="172"/>
      <c r="O778" s="172"/>
      <c r="P778" s="182"/>
      <c r="Q778" s="182"/>
      <c r="R778" s="183"/>
    </row>
    <row r="779" spans="6:18" ht="15.75" x14ac:dyDescent="0.25">
      <c r="F779" s="4">
        <f t="shared" si="24"/>
        <v>0</v>
      </c>
      <c r="G779" s="171">
        <f t="shared" si="25"/>
        <v>0</v>
      </c>
      <c r="H779" s="176"/>
      <c r="I779" s="177"/>
      <c r="J779" s="176"/>
      <c r="K779" s="176"/>
      <c r="L779" s="177"/>
      <c r="M779" s="178"/>
      <c r="N779" s="172"/>
      <c r="O779" s="172"/>
      <c r="P779" s="182"/>
      <c r="Q779" s="182"/>
      <c r="R779" s="183"/>
    </row>
    <row r="780" spans="6:18" ht="15.75" x14ac:dyDescent="0.25">
      <c r="F780" s="4">
        <f t="shared" si="24"/>
        <v>0</v>
      </c>
      <c r="G780" s="171">
        <f t="shared" si="25"/>
        <v>0</v>
      </c>
      <c r="H780" s="176"/>
      <c r="I780" s="177"/>
      <c r="J780" s="176"/>
      <c r="K780" s="176"/>
      <c r="L780" s="177"/>
      <c r="M780" s="178"/>
      <c r="N780" s="172"/>
      <c r="O780" s="172"/>
      <c r="P780" s="182"/>
      <c r="Q780" s="182"/>
      <c r="R780" s="183"/>
    </row>
    <row r="781" spans="6:18" ht="15.75" x14ac:dyDescent="0.25">
      <c r="F781" s="4">
        <f t="shared" si="24"/>
        <v>0</v>
      </c>
      <c r="G781" s="171">
        <f t="shared" si="25"/>
        <v>0</v>
      </c>
      <c r="H781" s="176"/>
      <c r="I781" s="177"/>
      <c r="J781" s="176"/>
      <c r="K781" s="176"/>
      <c r="L781" s="177"/>
      <c r="M781" s="178"/>
      <c r="N781" s="172"/>
      <c r="O781" s="172"/>
      <c r="P781" s="182"/>
      <c r="Q781" s="182"/>
      <c r="R781" s="183"/>
    </row>
    <row r="782" spans="6:18" ht="15.75" x14ac:dyDescent="0.25">
      <c r="F782" s="4">
        <f t="shared" si="24"/>
        <v>0</v>
      </c>
      <c r="G782" s="171">
        <f t="shared" si="25"/>
        <v>0</v>
      </c>
      <c r="H782" s="176"/>
      <c r="I782" s="177"/>
      <c r="J782" s="176"/>
      <c r="K782" s="176"/>
      <c r="L782" s="177"/>
      <c r="M782" s="178"/>
      <c r="N782" s="172"/>
      <c r="O782" s="172"/>
      <c r="P782" s="182"/>
      <c r="Q782" s="182"/>
      <c r="R782" s="183"/>
    </row>
    <row r="783" spans="6:18" ht="15.75" x14ac:dyDescent="0.25">
      <c r="F783" s="4">
        <f t="shared" si="24"/>
        <v>0</v>
      </c>
      <c r="G783" s="171">
        <f t="shared" si="25"/>
        <v>0</v>
      </c>
      <c r="H783" s="176"/>
      <c r="I783" s="177"/>
      <c r="J783" s="176"/>
      <c r="K783" s="176"/>
      <c r="L783" s="177"/>
      <c r="M783" s="178"/>
      <c r="N783" s="172"/>
      <c r="O783" s="172"/>
      <c r="P783" s="182"/>
      <c r="Q783" s="182"/>
      <c r="R783" s="183"/>
    </row>
    <row r="784" spans="6:18" ht="15.75" x14ac:dyDescent="0.25">
      <c r="F784" s="4">
        <f t="shared" si="24"/>
        <v>0</v>
      </c>
      <c r="G784" s="171">
        <f t="shared" si="25"/>
        <v>0</v>
      </c>
      <c r="H784" s="176"/>
      <c r="I784" s="177"/>
      <c r="J784" s="176"/>
      <c r="K784" s="176"/>
      <c r="L784" s="177"/>
      <c r="M784" s="178"/>
      <c r="N784" s="172"/>
      <c r="O784" s="172"/>
      <c r="P784" s="182"/>
      <c r="Q784" s="182"/>
      <c r="R784" s="183"/>
    </row>
    <row r="785" spans="6:18" ht="15.75" x14ac:dyDescent="0.25">
      <c r="F785" s="4">
        <f t="shared" si="24"/>
        <v>0</v>
      </c>
      <c r="G785" s="171">
        <f t="shared" si="25"/>
        <v>0</v>
      </c>
      <c r="H785" s="176"/>
      <c r="I785" s="177"/>
      <c r="J785" s="176"/>
      <c r="K785" s="176"/>
      <c r="L785" s="177"/>
      <c r="M785" s="178"/>
      <c r="N785" s="172"/>
      <c r="O785" s="172"/>
      <c r="P785" s="182"/>
      <c r="Q785" s="182"/>
      <c r="R785" s="183"/>
    </row>
    <row r="786" spans="6:18" ht="15.75" x14ac:dyDescent="0.25">
      <c r="F786" s="4">
        <f t="shared" si="24"/>
        <v>0</v>
      </c>
      <c r="G786" s="171">
        <f t="shared" si="25"/>
        <v>0</v>
      </c>
      <c r="H786" s="176"/>
      <c r="I786" s="177"/>
      <c r="J786" s="176"/>
      <c r="K786" s="176"/>
      <c r="L786" s="177"/>
      <c r="M786" s="178"/>
      <c r="N786" s="172"/>
      <c r="O786" s="172"/>
      <c r="P786" s="182"/>
      <c r="Q786" s="182"/>
      <c r="R786" s="183"/>
    </row>
    <row r="787" spans="6:18" ht="15.75" x14ac:dyDescent="0.25">
      <c r="F787" s="4">
        <f t="shared" si="24"/>
        <v>0</v>
      </c>
      <c r="G787" s="171">
        <f t="shared" si="25"/>
        <v>0</v>
      </c>
      <c r="H787" s="176"/>
      <c r="I787" s="177"/>
      <c r="J787" s="176"/>
      <c r="K787" s="176"/>
      <c r="L787" s="177"/>
      <c r="M787" s="178"/>
      <c r="N787" s="172"/>
      <c r="O787" s="172"/>
      <c r="P787" s="182"/>
      <c r="Q787" s="182"/>
      <c r="R787" s="183"/>
    </row>
    <row r="788" spans="6:18" ht="15.75" x14ac:dyDescent="0.25">
      <c r="F788" s="4">
        <f t="shared" si="24"/>
        <v>0</v>
      </c>
      <c r="G788" s="171">
        <f t="shared" si="25"/>
        <v>0</v>
      </c>
      <c r="H788" s="176"/>
      <c r="I788" s="177"/>
      <c r="J788" s="176"/>
      <c r="K788" s="176"/>
      <c r="L788" s="177"/>
      <c r="M788" s="178"/>
      <c r="N788" s="172"/>
      <c r="O788" s="172"/>
      <c r="P788" s="182"/>
      <c r="Q788" s="182"/>
      <c r="R788" s="183"/>
    </row>
    <row r="789" spans="6:18" ht="15.75" x14ac:dyDescent="0.25">
      <c r="F789" s="4">
        <f t="shared" si="24"/>
        <v>0</v>
      </c>
      <c r="G789" s="171">
        <f t="shared" si="25"/>
        <v>0</v>
      </c>
      <c r="H789" s="176"/>
      <c r="I789" s="177"/>
      <c r="J789" s="176"/>
      <c r="K789" s="176"/>
      <c r="L789" s="177"/>
      <c r="M789" s="178"/>
      <c r="N789" s="172"/>
      <c r="O789" s="172"/>
      <c r="P789" s="182"/>
      <c r="Q789" s="182"/>
      <c r="R789" s="183"/>
    </row>
    <row r="790" spans="6:18" ht="15.75" x14ac:dyDescent="0.25">
      <c r="F790" s="4">
        <f t="shared" si="24"/>
        <v>0</v>
      </c>
      <c r="G790" s="171">
        <f t="shared" si="25"/>
        <v>0</v>
      </c>
      <c r="H790" s="176"/>
      <c r="I790" s="177"/>
      <c r="J790" s="176"/>
      <c r="K790" s="176"/>
      <c r="L790" s="177"/>
      <c r="M790" s="178"/>
      <c r="N790" s="172"/>
      <c r="O790" s="172"/>
      <c r="P790" s="182"/>
      <c r="Q790" s="182"/>
      <c r="R790" s="183"/>
    </row>
    <row r="791" spans="6:18" ht="15.75" x14ac:dyDescent="0.25">
      <c r="F791" s="4">
        <f t="shared" si="24"/>
        <v>0</v>
      </c>
      <c r="G791" s="171">
        <f t="shared" si="25"/>
        <v>0</v>
      </c>
      <c r="H791" s="176"/>
      <c r="I791" s="177"/>
      <c r="J791" s="176"/>
      <c r="K791" s="176"/>
      <c r="L791" s="177"/>
      <c r="M791" s="178"/>
      <c r="N791" s="172"/>
      <c r="O791" s="172"/>
      <c r="P791" s="182"/>
      <c r="Q791" s="182"/>
      <c r="R791" s="183"/>
    </row>
    <row r="792" spans="6:18" ht="15.75" x14ac:dyDescent="0.25">
      <c r="F792" s="4">
        <f t="shared" si="24"/>
        <v>0</v>
      </c>
      <c r="G792" s="171">
        <f t="shared" si="25"/>
        <v>0</v>
      </c>
      <c r="H792" s="176"/>
      <c r="I792" s="177"/>
      <c r="J792" s="176"/>
      <c r="K792" s="176"/>
      <c r="L792" s="177"/>
      <c r="M792" s="178"/>
      <c r="N792" s="172"/>
      <c r="O792" s="172"/>
      <c r="P792" s="182"/>
      <c r="Q792" s="182"/>
      <c r="R792" s="183"/>
    </row>
    <row r="793" spans="6:18" ht="15.75" x14ac:dyDescent="0.25">
      <c r="F793" s="4">
        <f t="shared" si="24"/>
        <v>0</v>
      </c>
      <c r="G793" s="171">
        <f t="shared" si="25"/>
        <v>0</v>
      </c>
      <c r="H793" s="176"/>
      <c r="I793" s="177"/>
      <c r="J793" s="176"/>
      <c r="K793" s="176"/>
      <c r="L793" s="177"/>
      <c r="M793" s="178"/>
      <c r="N793" s="172"/>
      <c r="O793" s="172"/>
      <c r="P793" s="182"/>
      <c r="Q793" s="182"/>
      <c r="R793" s="183"/>
    </row>
    <row r="794" spans="6:18" ht="15.75" x14ac:dyDescent="0.25">
      <c r="F794" s="4">
        <f t="shared" si="24"/>
        <v>0</v>
      </c>
      <c r="G794" s="171">
        <f t="shared" si="25"/>
        <v>0</v>
      </c>
      <c r="H794" s="176"/>
      <c r="I794" s="177"/>
      <c r="J794" s="176"/>
      <c r="K794" s="176"/>
      <c r="L794" s="177"/>
      <c r="M794" s="178"/>
      <c r="N794" s="172"/>
      <c r="O794" s="172"/>
      <c r="P794" s="182"/>
      <c r="Q794" s="182"/>
      <c r="R794" s="183"/>
    </row>
    <row r="795" spans="6:18" ht="15.75" x14ac:dyDescent="0.25">
      <c r="F795" s="4">
        <f t="shared" si="24"/>
        <v>0</v>
      </c>
      <c r="G795" s="171">
        <f t="shared" si="25"/>
        <v>0</v>
      </c>
      <c r="H795" s="176"/>
      <c r="I795" s="177"/>
      <c r="J795" s="176"/>
      <c r="K795" s="176"/>
      <c r="L795" s="177"/>
      <c r="M795" s="178"/>
      <c r="N795" s="172"/>
      <c r="O795" s="172"/>
      <c r="P795" s="182"/>
      <c r="Q795" s="182"/>
      <c r="R795" s="183"/>
    </row>
    <row r="796" spans="6:18" ht="15.75" x14ac:dyDescent="0.25">
      <c r="F796" s="4">
        <f t="shared" si="24"/>
        <v>0</v>
      </c>
      <c r="G796" s="171">
        <f t="shared" si="25"/>
        <v>0</v>
      </c>
      <c r="H796" s="176"/>
      <c r="I796" s="177"/>
      <c r="J796" s="176"/>
      <c r="K796" s="176"/>
      <c r="L796" s="177"/>
      <c r="M796" s="178"/>
      <c r="N796" s="172"/>
      <c r="O796" s="172"/>
      <c r="P796" s="182"/>
      <c r="Q796" s="182"/>
      <c r="R796" s="183"/>
    </row>
    <row r="797" spans="6:18" ht="15.75" x14ac:dyDescent="0.25">
      <c r="F797" s="4">
        <f t="shared" si="24"/>
        <v>0</v>
      </c>
      <c r="G797" s="171">
        <f t="shared" si="25"/>
        <v>0</v>
      </c>
      <c r="H797" s="176"/>
      <c r="I797" s="177"/>
      <c r="J797" s="176"/>
      <c r="K797" s="176"/>
      <c r="L797" s="177"/>
      <c r="M797" s="178"/>
      <c r="N797" s="172"/>
      <c r="O797" s="172"/>
      <c r="P797" s="182"/>
      <c r="Q797" s="182"/>
      <c r="R797" s="183"/>
    </row>
    <row r="798" spans="6:18" ht="15.75" x14ac:dyDescent="0.25">
      <c r="F798" s="4">
        <f t="shared" si="24"/>
        <v>0</v>
      </c>
      <c r="G798" s="171">
        <f t="shared" si="25"/>
        <v>0</v>
      </c>
      <c r="H798" s="176"/>
      <c r="I798" s="177"/>
      <c r="J798" s="176"/>
      <c r="K798" s="176"/>
      <c r="L798" s="177"/>
      <c r="M798" s="178"/>
      <c r="N798" s="172"/>
      <c r="O798" s="172"/>
      <c r="P798" s="182"/>
      <c r="Q798" s="182"/>
      <c r="R798" s="183"/>
    </row>
    <row r="799" spans="6:18" ht="15.75" x14ac:dyDescent="0.25">
      <c r="F799" s="4">
        <f t="shared" si="24"/>
        <v>0</v>
      </c>
      <c r="G799" s="171">
        <f t="shared" si="25"/>
        <v>0</v>
      </c>
      <c r="H799" s="176"/>
      <c r="I799" s="177"/>
      <c r="J799" s="176"/>
      <c r="K799" s="176"/>
      <c r="L799" s="177"/>
      <c r="M799" s="178"/>
      <c r="N799" s="172"/>
      <c r="O799" s="172"/>
      <c r="P799" s="182"/>
      <c r="Q799" s="182"/>
      <c r="R799" s="183"/>
    </row>
    <row r="800" spans="6:18" ht="15.75" x14ac:dyDescent="0.25">
      <c r="F800" s="4">
        <f t="shared" si="24"/>
        <v>0</v>
      </c>
      <c r="G800" s="171">
        <f t="shared" si="25"/>
        <v>0</v>
      </c>
      <c r="H800" s="176"/>
      <c r="I800" s="177"/>
      <c r="J800" s="176"/>
      <c r="K800" s="176"/>
      <c r="L800" s="177"/>
      <c r="M800" s="178"/>
      <c r="N800" s="172"/>
      <c r="O800" s="172"/>
      <c r="P800" s="182"/>
      <c r="Q800" s="182"/>
      <c r="R800" s="183"/>
    </row>
    <row r="801" spans="6:18" ht="15.75" x14ac:dyDescent="0.25">
      <c r="F801" s="4">
        <f t="shared" si="24"/>
        <v>0</v>
      </c>
      <c r="G801" s="171">
        <f t="shared" si="25"/>
        <v>0</v>
      </c>
      <c r="H801" s="176"/>
      <c r="I801" s="177"/>
      <c r="J801" s="176"/>
      <c r="K801" s="176"/>
      <c r="L801" s="177"/>
      <c r="M801" s="178"/>
      <c r="N801" s="172"/>
      <c r="O801" s="172"/>
      <c r="P801" s="182"/>
      <c r="Q801" s="182"/>
      <c r="R801" s="183"/>
    </row>
    <row r="802" spans="6:18" ht="15.75" x14ac:dyDescent="0.25">
      <c r="F802" s="4">
        <f t="shared" si="24"/>
        <v>0</v>
      </c>
      <c r="G802" s="171">
        <f t="shared" si="25"/>
        <v>0</v>
      </c>
      <c r="H802" s="176"/>
      <c r="I802" s="177"/>
      <c r="J802" s="176"/>
      <c r="K802" s="176"/>
      <c r="L802" s="177"/>
      <c r="M802" s="178"/>
      <c r="N802" s="172"/>
      <c r="O802" s="172"/>
      <c r="P802" s="182"/>
      <c r="Q802" s="182"/>
      <c r="R802" s="183"/>
    </row>
    <row r="803" spans="6:18" ht="15.75" x14ac:dyDescent="0.25">
      <c r="F803" s="4">
        <f t="shared" si="24"/>
        <v>0</v>
      </c>
      <c r="G803" s="171">
        <f t="shared" si="25"/>
        <v>0</v>
      </c>
      <c r="H803" s="176"/>
      <c r="I803" s="177"/>
      <c r="J803" s="176"/>
      <c r="K803" s="176"/>
      <c r="L803" s="177"/>
      <c r="M803" s="178"/>
      <c r="N803" s="172"/>
      <c r="O803" s="172"/>
      <c r="P803" s="182"/>
      <c r="Q803" s="182"/>
      <c r="R803" s="183"/>
    </row>
    <row r="804" spans="6:18" ht="15.75" x14ac:dyDescent="0.25">
      <c r="F804" s="4">
        <f t="shared" si="24"/>
        <v>0</v>
      </c>
      <c r="G804" s="171">
        <f t="shared" si="25"/>
        <v>0</v>
      </c>
      <c r="H804" s="176"/>
      <c r="I804" s="177"/>
      <c r="J804" s="176"/>
      <c r="K804" s="176"/>
      <c r="L804" s="177"/>
      <c r="M804" s="178"/>
      <c r="N804" s="172"/>
      <c r="O804" s="172"/>
      <c r="P804" s="182"/>
      <c r="Q804" s="182"/>
      <c r="R804" s="183"/>
    </row>
    <row r="805" spans="6:18" ht="15.75" x14ac:dyDescent="0.25">
      <c r="F805" s="4">
        <f t="shared" si="24"/>
        <v>0</v>
      </c>
      <c r="G805" s="171">
        <f t="shared" si="25"/>
        <v>0</v>
      </c>
      <c r="H805" s="176"/>
      <c r="I805" s="177"/>
      <c r="J805" s="176"/>
      <c r="K805" s="176"/>
      <c r="L805" s="177"/>
      <c r="M805" s="178"/>
      <c r="N805" s="172"/>
      <c r="O805" s="172"/>
      <c r="P805" s="182"/>
      <c r="Q805" s="182"/>
      <c r="R805" s="183"/>
    </row>
    <row r="806" spans="6:18" ht="15.75" x14ac:dyDescent="0.25">
      <c r="F806" s="4">
        <f t="shared" si="24"/>
        <v>0</v>
      </c>
      <c r="G806" s="171">
        <f t="shared" si="25"/>
        <v>0</v>
      </c>
      <c r="H806" s="176"/>
      <c r="I806" s="177"/>
      <c r="J806" s="176"/>
      <c r="K806" s="176"/>
      <c r="L806" s="177"/>
      <c r="M806" s="178"/>
      <c r="N806" s="172"/>
      <c r="O806" s="172"/>
      <c r="P806" s="182"/>
      <c r="Q806" s="182"/>
      <c r="R806" s="183"/>
    </row>
    <row r="807" spans="6:18" ht="15.75" x14ac:dyDescent="0.25">
      <c r="F807" s="4">
        <f t="shared" si="24"/>
        <v>0</v>
      </c>
      <c r="G807" s="171">
        <f t="shared" si="25"/>
        <v>0</v>
      </c>
      <c r="H807" s="176"/>
      <c r="I807" s="177"/>
      <c r="J807" s="176"/>
      <c r="K807" s="176"/>
      <c r="L807" s="177"/>
      <c r="M807" s="178"/>
      <c r="N807" s="172"/>
      <c r="O807" s="172"/>
      <c r="P807" s="182"/>
      <c r="Q807" s="182"/>
      <c r="R807" s="183"/>
    </row>
    <row r="808" spans="6:18" ht="15.75" x14ac:dyDescent="0.25">
      <c r="F808" s="4">
        <f t="shared" si="24"/>
        <v>0</v>
      </c>
      <c r="G808" s="171">
        <f t="shared" si="25"/>
        <v>0</v>
      </c>
      <c r="H808" s="176"/>
      <c r="I808" s="177"/>
      <c r="J808" s="176"/>
      <c r="K808" s="176"/>
      <c r="L808" s="177"/>
      <c r="M808" s="178"/>
      <c r="N808" s="172"/>
      <c r="O808" s="172"/>
      <c r="P808" s="182"/>
      <c r="Q808" s="182"/>
      <c r="R808" s="183"/>
    </row>
    <row r="809" spans="6:18" ht="15.75" x14ac:dyDescent="0.25">
      <c r="F809" s="4">
        <f t="shared" si="24"/>
        <v>0</v>
      </c>
      <c r="G809" s="171">
        <f t="shared" si="25"/>
        <v>0</v>
      </c>
      <c r="H809" s="176"/>
      <c r="I809" s="177"/>
      <c r="J809" s="176"/>
      <c r="K809" s="176"/>
      <c r="L809" s="177"/>
      <c r="M809" s="178"/>
      <c r="N809" s="172"/>
      <c r="O809" s="172"/>
      <c r="P809" s="182"/>
      <c r="Q809" s="182"/>
      <c r="R809" s="183"/>
    </row>
    <row r="810" spans="6:18" ht="15.75" x14ac:dyDescent="0.25">
      <c r="F810" s="4">
        <f t="shared" si="24"/>
        <v>0</v>
      </c>
      <c r="G810" s="171">
        <f t="shared" si="25"/>
        <v>0</v>
      </c>
      <c r="H810" s="176"/>
      <c r="I810" s="177"/>
      <c r="J810" s="176"/>
      <c r="K810" s="176"/>
      <c r="L810" s="177"/>
      <c r="M810" s="178"/>
      <c r="N810" s="172"/>
      <c r="O810" s="172"/>
      <c r="P810" s="182"/>
      <c r="Q810" s="182"/>
      <c r="R810" s="183"/>
    </row>
    <row r="811" spans="6:18" ht="15.75" x14ac:dyDescent="0.25">
      <c r="F811" s="4">
        <f t="shared" si="24"/>
        <v>0</v>
      </c>
      <c r="G811" s="171">
        <f t="shared" si="25"/>
        <v>0</v>
      </c>
      <c r="H811" s="176"/>
      <c r="I811" s="177"/>
      <c r="J811" s="176"/>
      <c r="K811" s="176"/>
      <c r="L811" s="177"/>
      <c r="M811" s="178"/>
      <c r="N811" s="172"/>
      <c r="O811" s="172"/>
      <c r="P811" s="182"/>
      <c r="Q811" s="182"/>
      <c r="R811" s="183"/>
    </row>
    <row r="812" spans="6:18" ht="15.75" x14ac:dyDescent="0.25">
      <c r="F812" s="4">
        <f t="shared" si="24"/>
        <v>0</v>
      </c>
      <c r="G812" s="171">
        <f t="shared" si="25"/>
        <v>0</v>
      </c>
      <c r="H812" s="176"/>
      <c r="I812" s="177"/>
      <c r="J812" s="176"/>
      <c r="K812" s="176"/>
      <c r="L812" s="177"/>
      <c r="M812" s="178"/>
      <c r="N812" s="172"/>
      <c r="O812" s="172"/>
      <c r="P812" s="182"/>
      <c r="Q812" s="182"/>
      <c r="R812" s="183"/>
    </row>
    <row r="813" spans="6:18" ht="15.75" x14ac:dyDescent="0.25">
      <c r="F813" s="4">
        <f t="shared" si="24"/>
        <v>0</v>
      </c>
      <c r="G813" s="171">
        <f t="shared" si="25"/>
        <v>0</v>
      </c>
      <c r="H813" s="176"/>
      <c r="I813" s="177"/>
      <c r="J813" s="176"/>
      <c r="K813" s="176"/>
      <c r="L813" s="177"/>
      <c r="M813" s="178"/>
      <c r="N813" s="172"/>
      <c r="O813" s="172"/>
      <c r="P813" s="182"/>
      <c r="Q813" s="182"/>
      <c r="R813" s="183"/>
    </row>
    <row r="814" spans="6:18" ht="15.75" x14ac:dyDescent="0.25">
      <c r="F814" s="4">
        <f t="shared" si="24"/>
        <v>0</v>
      </c>
      <c r="G814" s="171">
        <f t="shared" si="25"/>
        <v>0</v>
      </c>
      <c r="H814" s="176"/>
      <c r="I814" s="177"/>
      <c r="J814" s="176"/>
      <c r="K814" s="176"/>
      <c r="L814" s="177"/>
      <c r="M814" s="178"/>
      <c r="N814" s="172"/>
      <c r="O814" s="172"/>
      <c r="P814" s="182"/>
      <c r="Q814" s="182"/>
      <c r="R814" s="183"/>
    </row>
    <row r="815" spans="6:18" ht="15.75" x14ac:dyDescent="0.25">
      <c r="F815" s="4">
        <f t="shared" si="24"/>
        <v>0</v>
      </c>
      <c r="G815" s="171">
        <f t="shared" si="25"/>
        <v>0</v>
      </c>
      <c r="H815" s="176"/>
      <c r="I815" s="177"/>
      <c r="J815" s="176"/>
      <c r="K815" s="176"/>
      <c r="L815" s="177"/>
      <c r="M815" s="178"/>
      <c r="N815" s="172"/>
      <c r="O815" s="172"/>
      <c r="P815" s="182"/>
      <c r="Q815" s="182"/>
      <c r="R815" s="183"/>
    </row>
    <row r="816" spans="6:18" ht="15.75" x14ac:dyDescent="0.25">
      <c r="F816" s="4">
        <f t="shared" si="24"/>
        <v>0</v>
      </c>
      <c r="G816" s="171">
        <f t="shared" si="25"/>
        <v>0</v>
      </c>
      <c r="H816" s="176"/>
      <c r="I816" s="177"/>
      <c r="J816" s="176"/>
      <c r="K816" s="176"/>
      <c r="L816" s="177"/>
      <c r="M816" s="178"/>
      <c r="N816" s="172"/>
      <c r="O816" s="172"/>
      <c r="P816" s="182"/>
      <c r="Q816" s="182"/>
      <c r="R816" s="183"/>
    </row>
    <row r="817" spans="6:18" ht="15.75" x14ac:dyDescent="0.25">
      <c r="F817" s="4">
        <f t="shared" si="24"/>
        <v>0</v>
      </c>
      <c r="G817" s="171">
        <f t="shared" si="25"/>
        <v>0</v>
      </c>
      <c r="H817" s="176"/>
      <c r="I817" s="177"/>
      <c r="J817" s="176"/>
      <c r="K817" s="176"/>
      <c r="L817" s="177"/>
      <c r="M817" s="178"/>
      <c r="N817" s="172"/>
      <c r="O817" s="172"/>
      <c r="P817" s="182"/>
      <c r="Q817" s="182"/>
      <c r="R817" s="183"/>
    </row>
    <row r="818" spans="6:18" ht="15.75" x14ac:dyDescent="0.25">
      <c r="F818" s="4">
        <f t="shared" si="24"/>
        <v>0</v>
      </c>
      <c r="G818" s="171">
        <f t="shared" si="25"/>
        <v>0</v>
      </c>
      <c r="H818" s="176"/>
      <c r="I818" s="177"/>
      <c r="J818" s="176"/>
      <c r="K818" s="176"/>
      <c r="L818" s="177"/>
      <c r="M818" s="178"/>
      <c r="N818" s="172"/>
      <c r="O818" s="172"/>
      <c r="P818" s="182"/>
      <c r="Q818" s="182"/>
      <c r="R818" s="183"/>
    </row>
    <row r="819" spans="6:18" ht="15.75" x14ac:dyDescent="0.25">
      <c r="F819" s="4">
        <f t="shared" si="24"/>
        <v>0</v>
      </c>
      <c r="G819" s="171">
        <f t="shared" si="25"/>
        <v>0</v>
      </c>
      <c r="H819" s="176"/>
      <c r="I819" s="177"/>
      <c r="J819" s="176"/>
      <c r="K819" s="176"/>
      <c r="L819" s="177"/>
      <c r="M819" s="178"/>
      <c r="N819" s="172"/>
      <c r="O819" s="172"/>
      <c r="P819" s="182"/>
      <c r="Q819" s="182"/>
      <c r="R819" s="183"/>
    </row>
    <row r="820" spans="6:18" ht="15.75" x14ac:dyDescent="0.25">
      <c r="F820" s="4">
        <f t="shared" si="24"/>
        <v>0</v>
      </c>
      <c r="G820" s="171">
        <f t="shared" si="25"/>
        <v>0</v>
      </c>
      <c r="H820" s="176"/>
      <c r="I820" s="177"/>
      <c r="J820" s="176"/>
      <c r="K820" s="176"/>
      <c r="L820" s="177"/>
      <c r="M820" s="178"/>
      <c r="N820" s="172"/>
      <c r="O820" s="172"/>
      <c r="P820" s="182"/>
      <c r="Q820" s="182"/>
      <c r="R820" s="183"/>
    </row>
    <row r="821" spans="6:18" ht="15.75" x14ac:dyDescent="0.25">
      <c r="F821" s="4">
        <f t="shared" si="24"/>
        <v>0</v>
      </c>
      <c r="G821" s="171">
        <f t="shared" si="25"/>
        <v>0</v>
      </c>
      <c r="H821" s="176"/>
      <c r="I821" s="177"/>
      <c r="J821" s="176"/>
      <c r="K821" s="176"/>
      <c r="L821" s="177"/>
      <c r="M821" s="178"/>
      <c r="N821" s="172"/>
      <c r="O821" s="172"/>
      <c r="P821" s="182"/>
      <c r="Q821" s="182"/>
      <c r="R821" s="183"/>
    </row>
    <row r="822" spans="6:18" ht="15.75" x14ac:dyDescent="0.25">
      <c r="F822" s="4">
        <f t="shared" si="24"/>
        <v>0</v>
      </c>
      <c r="G822" s="171">
        <f t="shared" si="25"/>
        <v>0</v>
      </c>
      <c r="H822" s="176"/>
      <c r="I822" s="177"/>
      <c r="J822" s="176"/>
      <c r="K822" s="176"/>
      <c r="L822" s="177"/>
      <c r="M822" s="178"/>
      <c r="N822" s="172"/>
      <c r="O822" s="172"/>
      <c r="P822" s="182"/>
      <c r="Q822" s="182"/>
      <c r="R822" s="183"/>
    </row>
    <row r="823" spans="6:18" ht="15.75" x14ac:dyDescent="0.25">
      <c r="F823" s="4">
        <f t="shared" si="24"/>
        <v>0</v>
      </c>
      <c r="G823" s="171">
        <f t="shared" si="25"/>
        <v>0</v>
      </c>
      <c r="H823" s="176"/>
      <c r="I823" s="177"/>
      <c r="J823" s="176"/>
      <c r="K823" s="176"/>
      <c r="L823" s="177"/>
      <c r="M823" s="178"/>
      <c r="N823" s="172"/>
      <c r="O823" s="172"/>
      <c r="P823" s="182"/>
      <c r="Q823" s="182"/>
      <c r="R823" s="183"/>
    </row>
    <row r="824" spans="6:18" ht="15.75" x14ac:dyDescent="0.25">
      <c r="F824" s="4">
        <f t="shared" si="24"/>
        <v>0</v>
      </c>
      <c r="G824" s="171">
        <f t="shared" si="25"/>
        <v>0</v>
      </c>
      <c r="H824" s="176"/>
      <c r="I824" s="177"/>
      <c r="J824" s="176"/>
      <c r="K824" s="176"/>
      <c r="L824" s="177"/>
      <c r="M824" s="178"/>
      <c r="N824" s="172"/>
      <c r="O824" s="172"/>
      <c r="P824" s="182"/>
      <c r="Q824" s="182"/>
      <c r="R824" s="183"/>
    </row>
    <row r="825" spans="6:18" ht="15.75" x14ac:dyDescent="0.25">
      <c r="F825" s="4">
        <f t="shared" si="24"/>
        <v>0</v>
      </c>
      <c r="G825" s="171">
        <f t="shared" si="25"/>
        <v>0</v>
      </c>
      <c r="H825" s="176"/>
      <c r="I825" s="177"/>
      <c r="J825" s="176"/>
      <c r="K825" s="176"/>
      <c r="L825" s="177"/>
      <c r="M825" s="178"/>
      <c r="N825" s="172"/>
      <c r="O825" s="172"/>
      <c r="P825" s="182"/>
      <c r="Q825" s="182"/>
      <c r="R825" s="183"/>
    </row>
    <row r="826" spans="6:18" ht="15.75" x14ac:dyDescent="0.25">
      <c r="F826" s="4">
        <f t="shared" si="24"/>
        <v>0</v>
      </c>
      <c r="G826" s="171">
        <f t="shared" si="25"/>
        <v>0</v>
      </c>
      <c r="H826" s="176"/>
      <c r="I826" s="177"/>
      <c r="J826" s="176"/>
      <c r="K826" s="176"/>
      <c r="L826" s="177"/>
      <c r="M826" s="178"/>
      <c r="N826" s="172"/>
      <c r="O826" s="172"/>
      <c r="P826" s="182"/>
      <c r="Q826" s="182"/>
      <c r="R826" s="183"/>
    </row>
    <row r="827" spans="6:18" ht="15.75" x14ac:dyDescent="0.25">
      <c r="F827" s="4">
        <f t="shared" si="24"/>
        <v>0</v>
      </c>
      <c r="G827" s="171">
        <f t="shared" si="25"/>
        <v>0</v>
      </c>
      <c r="H827" s="176"/>
      <c r="I827" s="177"/>
      <c r="J827" s="176"/>
      <c r="K827" s="176"/>
      <c r="L827" s="177"/>
      <c r="M827" s="178"/>
      <c r="N827" s="172"/>
      <c r="O827" s="172"/>
      <c r="P827" s="182"/>
      <c r="Q827" s="182"/>
      <c r="R827" s="183"/>
    </row>
    <row r="828" spans="6:18" ht="15.75" x14ac:dyDescent="0.25">
      <c r="F828" s="4">
        <f t="shared" si="24"/>
        <v>0</v>
      </c>
      <c r="G828" s="171">
        <f t="shared" si="25"/>
        <v>0</v>
      </c>
      <c r="H828" s="176"/>
      <c r="I828" s="177"/>
      <c r="J828" s="176"/>
      <c r="K828" s="176"/>
      <c r="L828" s="177"/>
      <c r="M828" s="178"/>
      <c r="N828" s="172"/>
      <c r="O828" s="172"/>
      <c r="P828" s="182"/>
      <c r="Q828" s="182"/>
      <c r="R828" s="183"/>
    </row>
    <row r="829" spans="6:18" ht="15.75" x14ac:dyDescent="0.25">
      <c r="F829" s="4">
        <f t="shared" si="24"/>
        <v>0</v>
      </c>
      <c r="G829" s="171">
        <f t="shared" si="25"/>
        <v>0</v>
      </c>
      <c r="H829" s="176"/>
      <c r="I829" s="177"/>
      <c r="J829" s="176"/>
      <c r="K829" s="176"/>
      <c r="L829" s="177"/>
      <c r="M829" s="178"/>
      <c r="N829" s="172"/>
      <c r="O829" s="172"/>
      <c r="P829" s="182"/>
      <c r="Q829" s="182"/>
      <c r="R829" s="183"/>
    </row>
    <row r="830" spans="6:18" ht="15.75" x14ac:dyDescent="0.25">
      <c r="F830" s="4">
        <f t="shared" si="24"/>
        <v>0</v>
      </c>
      <c r="G830" s="171">
        <f t="shared" si="25"/>
        <v>0</v>
      </c>
      <c r="H830" s="176"/>
      <c r="I830" s="177"/>
      <c r="J830" s="176"/>
      <c r="K830" s="176"/>
      <c r="L830" s="177"/>
      <c r="M830" s="178"/>
      <c r="N830" s="172"/>
      <c r="O830" s="172"/>
      <c r="P830" s="182"/>
      <c r="Q830" s="182"/>
      <c r="R830" s="183"/>
    </row>
    <row r="831" spans="6:18" ht="15.75" x14ac:dyDescent="0.25">
      <c r="F831" s="4">
        <f t="shared" si="24"/>
        <v>0</v>
      </c>
      <c r="G831" s="171">
        <f t="shared" si="25"/>
        <v>0</v>
      </c>
      <c r="H831" s="176"/>
      <c r="I831" s="177"/>
      <c r="J831" s="176"/>
      <c r="K831" s="176"/>
      <c r="L831" s="177"/>
      <c r="M831" s="178"/>
      <c r="N831" s="172"/>
      <c r="O831" s="172"/>
      <c r="P831" s="182"/>
      <c r="Q831" s="182"/>
      <c r="R831" s="183"/>
    </row>
    <row r="832" spans="6:18" ht="15.75" x14ac:dyDescent="0.25">
      <c r="F832" s="4">
        <f t="shared" si="24"/>
        <v>0</v>
      </c>
      <c r="G832" s="171">
        <f t="shared" si="25"/>
        <v>0</v>
      </c>
      <c r="H832" s="176"/>
      <c r="I832" s="177"/>
      <c r="J832" s="176"/>
      <c r="K832" s="176"/>
      <c r="L832" s="177"/>
      <c r="M832" s="178"/>
      <c r="N832" s="172"/>
      <c r="O832" s="172"/>
      <c r="P832" s="182"/>
      <c r="Q832" s="182"/>
      <c r="R832" s="183"/>
    </row>
    <row r="833" spans="6:18" ht="15.75" x14ac:dyDescent="0.25">
      <c r="F833" s="4">
        <f t="shared" si="24"/>
        <v>0</v>
      </c>
      <c r="G833" s="171">
        <f t="shared" si="25"/>
        <v>0</v>
      </c>
      <c r="H833" s="176"/>
      <c r="I833" s="177"/>
      <c r="J833" s="176"/>
      <c r="K833" s="176"/>
      <c r="L833" s="177"/>
      <c r="M833" s="178"/>
      <c r="N833" s="172"/>
      <c r="O833" s="172"/>
      <c r="P833" s="182"/>
      <c r="Q833" s="182"/>
      <c r="R833" s="183"/>
    </row>
    <row r="834" spans="6:18" ht="15.75" x14ac:dyDescent="0.25">
      <c r="F834" s="4">
        <f t="shared" si="24"/>
        <v>0</v>
      </c>
      <c r="G834" s="171">
        <f t="shared" si="25"/>
        <v>0</v>
      </c>
      <c r="H834" s="176"/>
      <c r="I834" s="177"/>
      <c r="J834" s="176"/>
      <c r="K834" s="176"/>
      <c r="L834" s="177"/>
      <c r="M834" s="178"/>
      <c r="N834" s="172"/>
      <c r="O834" s="172"/>
      <c r="P834" s="182"/>
      <c r="Q834" s="182"/>
      <c r="R834" s="183"/>
    </row>
    <row r="835" spans="6:18" ht="15.75" x14ac:dyDescent="0.25">
      <c r="F835" s="4">
        <f t="shared" si="24"/>
        <v>0</v>
      </c>
      <c r="G835" s="171">
        <f t="shared" si="25"/>
        <v>0</v>
      </c>
      <c r="H835" s="176"/>
      <c r="I835" s="177"/>
      <c r="J835" s="176"/>
      <c r="K835" s="176"/>
      <c r="L835" s="177"/>
      <c r="M835" s="178"/>
      <c r="N835" s="172"/>
      <c r="O835" s="172"/>
      <c r="P835" s="182"/>
      <c r="Q835" s="182"/>
      <c r="R835" s="183"/>
    </row>
    <row r="836" spans="6:18" ht="15.75" x14ac:dyDescent="0.25">
      <c r="F836" s="4">
        <f t="shared" si="24"/>
        <v>0</v>
      </c>
      <c r="G836" s="171">
        <f t="shared" si="25"/>
        <v>0</v>
      </c>
      <c r="H836" s="176"/>
      <c r="I836" s="177"/>
      <c r="J836" s="176"/>
      <c r="K836" s="176"/>
      <c r="L836" s="177"/>
      <c r="M836" s="178"/>
      <c r="N836" s="172"/>
      <c r="O836" s="172"/>
      <c r="P836" s="182"/>
      <c r="Q836" s="182"/>
      <c r="R836" s="183"/>
    </row>
    <row r="837" spans="6:18" ht="15.75" x14ac:dyDescent="0.25">
      <c r="F837" s="4">
        <f t="shared" si="24"/>
        <v>0</v>
      </c>
      <c r="G837" s="171">
        <f t="shared" si="25"/>
        <v>0</v>
      </c>
      <c r="H837" s="176"/>
      <c r="I837" s="177"/>
      <c r="J837" s="176"/>
      <c r="K837" s="176"/>
      <c r="L837" s="177"/>
      <c r="M837" s="178"/>
      <c r="N837" s="172"/>
      <c r="O837" s="172"/>
      <c r="P837" s="182"/>
      <c r="Q837" s="182"/>
      <c r="R837" s="183"/>
    </row>
    <row r="838" spans="6:18" ht="15.75" x14ac:dyDescent="0.25">
      <c r="F838" s="4">
        <f t="shared" si="24"/>
        <v>0</v>
      </c>
      <c r="G838" s="171">
        <f t="shared" si="25"/>
        <v>0</v>
      </c>
      <c r="H838" s="176"/>
      <c r="I838" s="177"/>
      <c r="J838" s="176"/>
      <c r="K838" s="176"/>
      <c r="L838" s="177"/>
      <c r="M838" s="178"/>
      <c r="N838" s="172"/>
      <c r="O838" s="172"/>
      <c r="P838" s="182"/>
      <c r="Q838" s="182"/>
      <c r="R838" s="183"/>
    </row>
    <row r="839" spans="6:18" ht="15.75" x14ac:dyDescent="0.25">
      <c r="F839" s="4">
        <f t="shared" si="24"/>
        <v>0</v>
      </c>
      <c r="G839" s="171">
        <f t="shared" si="25"/>
        <v>0</v>
      </c>
      <c r="H839" s="176"/>
      <c r="I839" s="177"/>
      <c r="J839" s="176"/>
      <c r="K839" s="176"/>
      <c r="L839" s="177"/>
      <c r="M839" s="178"/>
      <c r="N839" s="172"/>
      <c r="O839" s="172"/>
      <c r="P839" s="182"/>
      <c r="Q839" s="182"/>
      <c r="R839" s="183"/>
    </row>
    <row r="840" spans="6:18" ht="15.75" x14ac:dyDescent="0.25">
      <c r="F840" s="4">
        <f t="shared" ref="F840:F903" si="26">IF(G840&gt;=1,(IF(LEN(R840)=0,(IF(N840&gt;=18,1,0)),0)),0)</f>
        <v>0</v>
      </c>
      <c r="G840" s="171">
        <f t="shared" si="25"/>
        <v>0</v>
      </c>
      <c r="H840" s="176"/>
      <c r="I840" s="177"/>
      <c r="J840" s="176"/>
      <c r="K840" s="176"/>
      <c r="L840" s="177"/>
      <c r="M840" s="178"/>
      <c r="N840" s="172"/>
      <c r="O840" s="172"/>
      <c r="P840" s="182"/>
      <c r="Q840" s="182"/>
      <c r="R840" s="183"/>
    </row>
    <row r="841" spans="6:18" ht="15.75" x14ac:dyDescent="0.25">
      <c r="F841" s="4">
        <f t="shared" si="26"/>
        <v>0</v>
      </c>
      <c r="G841" s="171">
        <f t="shared" ref="G841:G904" si="27">IFERROR(IF(LEN(J841)&gt;=2,(IF(LEN(L841)&gt;=1,1,0)),0),0)</f>
        <v>0</v>
      </c>
      <c r="H841" s="176"/>
      <c r="I841" s="177"/>
      <c r="J841" s="176"/>
      <c r="K841" s="176"/>
      <c r="L841" s="177"/>
      <c r="M841" s="178"/>
      <c r="N841" s="172"/>
      <c r="O841" s="172"/>
      <c r="P841" s="182"/>
      <c r="Q841" s="182"/>
      <c r="R841" s="183"/>
    </row>
    <row r="842" spans="6:18" ht="15.75" x14ac:dyDescent="0.25">
      <c r="F842" s="4">
        <f t="shared" si="26"/>
        <v>0</v>
      </c>
      <c r="G842" s="171">
        <f t="shared" si="27"/>
        <v>0</v>
      </c>
      <c r="H842" s="176"/>
      <c r="I842" s="177"/>
      <c r="J842" s="176"/>
      <c r="K842" s="176"/>
      <c r="L842" s="177"/>
      <c r="M842" s="178"/>
      <c r="N842" s="172"/>
      <c r="O842" s="172"/>
      <c r="P842" s="182"/>
      <c r="Q842" s="182"/>
      <c r="R842" s="183"/>
    </row>
    <row r="843" spans="6:18" ht="15.75" x14ac:dyDescent="0.25">
      <c r="F843" s="4">
        <f t="shared" si="26"/>
        <v>0</v>
      </c>
      <c r="G843" s="171">
        <f t="shared" si="27"/>
        <v>0</v>
      </c>
      <c r="H843" s="176"/>
      <c r="I843" s="177"/>
      <c r="J843" s="176"/>
      <c r="K843" s="176"/>
      <c r="L843" s="177"/>
      <c r="M843" s="178"/>
      <c r="N843" s="172"/>
      <c r="O843" s="172"/>
      <c r="P843" s="182"/>
      <c r="Q843" s="182"/>
      <c r="R843" s="183"/>
    </row>
    <row r="844" spans="6:18" ht="15.75" x14ac:dyDescent="0.25">
      <c r="F844" s="4">
        <f t="shared" si="26"/>
        <v>0</v>
      </c>
      <c r="G844" s="171">
        <f t="shared" si="27"/>
        <v>0</v>
      </c>
      <c r="H844" s="176"/>
      <c r="I844" s="177"/>
      <c r="J844" s="176"/>
      <c r="K844" s="176"/>
      <c r="L844" s="177"/>
      <c r="M844" s="178"/>
      <c r="N844" s="172"/>
      <c r="O844" s="172"/>
      <c r="P844" s="182"/>
      <c r="Q844" s="182"/>
      <c r="R844" s="183"/>
    </row>
    <row r="845" spans="6:18" ht="15.75" x14ac:dyDescent="0.25">
      <c r="F845" s="4">
        <f t="shared" si="26"/>
        <v>0</v>
      </c>
      <c r="G845" s="171">
        <f t="shared" si="27"/>
        <v>0</v>
      </c>
      <c r="H845" s="176"/>
      <c r="I845" s="177"/>
      <c r="J845" s="176"/>
      <c r="K845" s="176"/>
      <c r="L845" s="177"/>
      <c r="M845" s="178"/>
      <c r="N845" s="172"/>
      <c r="O845" s="172"/>
      <c r="P845" s="182"/>
      <c r="Q845" s="182"/>
      <c r="R845" s="183"/>
    </row>
    <row r="846" spans="6:18" ht="15.75" x14ac:dyDescent="0.25">
      <c r="F846" s="4">
        <f t="shared" si="26"/>
        <v>0</v>
      </c>
      <c r="G846" s="171">
        <f t="shared" si="27"/>
        <v>0</v>
      </c>
      <c r="H846" s="176"/>
      <c r="I846" s="177"/>
      <c r="J846" s="176"/>
      <c r="K846" s="176"/>
      <c r="L846" s="177"/>
      <c r="M846" s="178"/>
      <c r="N846" s="172"/>
      <c r="O846" s="172"/>
      <c r="P846" s="182"/>
      <c r="Q846" s="182"/>
      <c r="R846" s="183"/>
    </row>
    <row r="847" spans="6:18" ht="15.75" x14ac:dyDescent="0.25">
      <c r="F847" s="4">
        <f t="shared" si="26"/>
        <v>0</v>
      </c>
      <c r="G847" s="171">
        <f t="shared" si="27"/>
        <v>0</v>
      </c>
      <c r="H847" s="176"/>
      <c r="I847" s="177"/>
      <c r="J847" s="176"/>
      <c r="K847" s="176"/>
      <c r="L847" s="177"/>
      <c r="M847" s="178"/>
      <c r="N847" s="172"/>
      <c r="O847" s="172"/>
      <c r="P847" s="182"/>
      <c r="Q847" s="182"/>
      <c r="R847" s="183"/>
    </row>
    <row r="848" spans="6:18" ht="15.75" x14ac:dyDescent="0.25">
      <c r="F848" s="4">
        <f t="shared" si="26"/>
        <v>0</v>
      </c>
      <c r="G848" s="171">
        <f t="shared" si="27"/>
        <v>0</v>
      </c>
      <c r="H848" s="176"/>
      <c r="I848" s="177"/>
      <c r="J848" s="176"/>
      <c r="K848" s="176"/>
      <c r="L848" s="177"/>
      <c r="M848" s="178"/>
      <c r="N848" s="172"/>
      <c r="O848" s="172"/>
      <c r="P848" s="182"/>
      <c r="Q848" s="182"/>
      <c r="R848" s="183"/>
    </row>
    <row r="849" spans="6:18" ht="15.75" x14ac:dyDescent="0.25">
      <c r="F849" s="4">
        <f t="shared" si="26"/>
        <v>0</v>
      </c>
      <c r="G849" s="171">
        <f t="shared" si="27"/>
        <v>0</v>
      </c>
      <c r="H849" s="176"/>
      <c r="I849" s="177"/>
      <c r="J849" s="176"/>
      <c r="K849" s="176"/>
      <c r="L849" s="177"/>
      <c r="M849" s="178"/>
      <c r="N849" s="172"/>
      <c r="O849" s="172"/>
      <c r="P849" s="182"/>
      <c r="Q849" s="182"/>
      <c r="R849" s="183"/>
    </row>
    <row r="850" spans="6:18" ht="15.75" x14ac:dyDescent="0.25">
      <c r="F850" s="4">
        <f t="shared" si="26"/>
        <v>0</v>
      </c>
      <c r="G850" s="171">
        <f t="shared" si="27"/>
        <v>0</v>
      </c>
      <c r="H850" s="176"/>
      <c r="I850" s="177"/>
      <c r="J850" s="176"/>
      <c r="K850" s="176"/>
      <c r="L850" s="177"/>
      <c r="M850" s="178"/>
      <c r="N850" s="172"/>
      <c r="O850" s="172"/>
      <c r="P850" s="182"/>
      <c r="Q850" s="182"/>
      <c r="R850" s="183"/>
    </row>
    <row r="851" spans="6:18" ht="15.75" x14ac:dyDescent="0.25">
      <c r="F851" s="4">
        <f t="shared" si="26"/>
        <v>0</v>
      </c>
      <c r="G851" s="171">
        <f t="shared" si="27"/>
        <v>0</v>
      </c>
      <c r="H851" s="176"/>
      <c r="I851" s="177"/>
      <c r="J851" s="176"/>
      <c r="K851" s="176"/>
      <c r="L851" s="177"/>
      <c r="M851" s="178"/>
      <c r="N851" s="172"/>
      <c r="O851" s="172"/>
      <c r="P851" s="182"/>
      <c r="Q851" s="182"/>
      <c r="R851" s="183"/>
    </row>
    <row r="852" spans="6:18" ht="15.75" x14ac:dyDescent="0.25">
      <c r="F852" s="4">
        <f t="shared" si="26"/>
        <v>0</v>
      </c>
      <c r="G852" s="171">
        <f t="shared" si="27"/>
        <v>0</v>
      </c>
      <c r="H852" s="176"/>
      <c r="I852" s="177"/>
      <c r="J852" s="176"/>
      <c r="K852" s="176"/>
      <c r="L852" s="177"/>
      <c r="M852" s="178"/>
      <c r="N852" s="172"/>
      <c r="O852" s="172"/>
      <c r="P852" s="182"/>
      <c r="Q852" s="182"/>
      <c r="R852" s="183"/>
    </row>
    <row r="853" spans="6:18" ht="15.75" x14ac:dyDescent="0.25">
      <c r="F853" s="4">
        <f t="shared" si="26"/>
        <v>0</v>
      </c>
      <c r="G853" s="171">
        <f t="shared" si="27"/>
        <v>0</v>
      </c>
      <c r="H853" s="176"/>
      <c r="I853" s="177"/>
      <c r="J853" s="176"/>
      <c r="K853" s="176"/>
      <c r="L853" s="177"/>
      <c r="M853" s="178"/>
      <c r="N853" s="172"/>
      <c r="O853" s="172"/>
      <c r="P853" s="182"/>
      <c r="Q853" s="182"/>
      <c r="R853" s="183"/>
    </row>
    <row r="854" spans="6:18" ht="15.75" x14ac:dyDescent="0.25">
      <c r="F854" s="4">
        <f t="shared" si="26"/>
        <v>0</v>
      </c>
      <c r="G854" s="171">
        <f t="shared" si="27"/>
        <v>0</v>
      </c>
      <c r="H854" s="176"/>
      <c r="I854" s="177"/>
      <c r="J854" s="176"/>
      <c r="K854" s="176"/>
      <c r="L854" s="177"/>
      <c r="M854" s="178"/>
      <c r="N854" s="172"/>
      <c r="O854" s="172"/>
      <c r="P854" s="182"/>
      <c r="Q854" s="182"/>
      <c r="R854" s="183"/>
    </row>
    <row r="855" spans="6:18" ht="15.75" x14ac:dyDescent="0.25">
      <c r="F855" s="4">
        <f t="shared" si="26"/>
        <v>0</v>
      </c>
      <c r="G855" s="171">
        <f t="shared" si="27"/>
        <v>0</v>
      </c>
      <c r="H855" s="176"/>
      <c r="I855" s="177"/>
      <c r="J855" s="176"/>
      <c r="K855" s="176"/>
      <c r="L855" s="177"/>
      <c r="M855" s="178"/>
      <c r="N855" s="172"/>
      <c r="O855" s="172"/>
      <c r="P855" s="182"/>
      <c r="Q855" s="182"/>
      <c r="R855" s="183"/>
    </row>
    <row r="856" spans="6:18" ht="15.75" x14ac:dyDescent="0.25">
      <c r="F856" s="4">
        <f t="shared" si="26"/>
        <v>0</v>
      </c>
      <c r="G856" s="171">
        <f t="shared" si="27"/>
        <v>0</v>
      </c>
      <c r="H856" s="176"/>
      <c r="I856" s="177"/>
      <c r="J856" s="176"/>
      <c r="K856" s="176"/>
      <c r="L856" s="177"/>
      <c r="M856" s="178"/>
      <c r="N856" s="172"/>
      <c r="O856" s="172"/>
      <c r="P856" s="182"/>
      <c r="Q856" s="182"/>
      <c r="R856" s="183"/>
    </row>
    <row r="857" spans="6:18" ht="15.75" x14ac:dyDescent="0.25">
      <c r="F857" s="4">
        <f t="shared" si="26"/>
        <v>0</v>
      </c>
      <c r="G857" s="171">
        <f t="shared" si="27"/>
        <v>0</v>
      </c>
      <c r="H857" s="176"/>
      <c r="I857" s="177"/>
      <c r="J857" s="176"/>
      <c r="K857" s="176"/>
      <c r="L857" s="177"/>
      <c r="M857" s="178"/>
      <c r="N857" s="172"/>
      <c r="O857" s="172"/>
      <c r="P857" s="182"/>
      <c r="Q857" s="182"/>
      <c r="R857" s="183"/>
    </row>
    <row r="858" spans="6:18" ht="15.75" x14ac:dyDescent="0.25">
      <c r="F858" s="4">
        <f t="shared" si="26"/>
        <v>0</v>
      </c>
      <c r="G858" s="171">
        <f t="shared" si="27"/>
        <v>0</v>
      </c>
      <c r="H858" s="176"/>
      <c r="I858" s="177"/>
      <c r="J858" s="176"/>
      <c r="K858" s="176"/>
      <c r="L858" s="177"/>
      <c r="M858" s="178"/>
      <c r="N858" s="172"/>
      <c r="O858" s="172"/>
      <c r="P858" s="182"/>
      <c r="Q858" s="182"/>
      <c r="R858" s="183"/>
    </row>
    <row r="859" spans="6:18" ht="15.75" x14ac:dyDescent="0.25">
      <c r="F859" s="4">
        <f t="shared" si="26"/>
        <v>0</v>
      </c>
      <c r="G859" s="171">
        <f t="shared" si="27"/>
        <v>0</v>
      </c>
      <c r="H859" s="176"/>
      <c r="I859" s="177"/>
      <c r="J859" s="176"/>
      <c r="K859" s="176"/>
      <c r="L859" s="177"/>
      <c r="M859" s="178"/>
      <c r="N859" s="172"/>
      <c r="O859" s="172"/>
      <c r="P859" s="182"/>
      <c r="Q859" s="182"/>
      <c r="R859" s="183"/>
    </row>
    <row r="860" spans="6:18" ht="15.75" x14ac:dyDescent="0.25">
      <c r="F860" s="4">
        <f t="shared" si="26"/>
        <v>0</v>
      </c>
      <c r="G860" s="171">
        <f t="shared" si="27"/>
        <v>0</v>
      </c>
      <c r="H860" s="176"/>
      <c r="I860" s="177"/>
      <c r="J860" s="176"/>
      <c r="K860" s="176"/>
      <c r="L860" s="177"/>
      <c r="M860" s="178"/>
      <c r="N860" s="172"/>
      <c r="O860" s="172"/>
      <c r="P860" s="182"/>
      <c r="Q860" s="182"/>
      <c r="R860" s="183"/>
    </row>
    <row r="861" spans="6:18" ht="15.75" x14ac:dyDescent="0.25">
      <c r="F861" s="4">
        <f t="shared" si="26"/>
        <v>0</v>
      </c>
      <c r="G861" s="171">
        <f t="shared" si="27"/>
        <v>0</v>
      </c>
      <c r="H861" s="176"/>
      <c r="I861" s="177"/>
      <c r="J861" s="176"/>
      <c r="K861" s="176"/>
      <c r="L861" s="177"/>
      <c r="M861" s="178"/>
      <c r="N861" s="172"/>
      <c r="O861" s="172"/>
      <c r="P861" s="182"/>
      <c r="Q861" s="182"/>
      <c r="R861" s="183"/>
    </row>
    <row r="862" spans="6:18" ht="15.75" x14ac:dyDescent="0.25">
      <c r="F862" s="4">
        <f t="shared" si="26"/>
        <v>0</v>
      </c>
      <c r="G862" s="171">
        <f t="shared" si="27"/>
        <v>0</v>
      </c>
      <c r="H862" s="176"/>
      <c r="I862" s="177"/>
      <c r="J862" s="176"/>
      <c r="K862" s="176"/>
      <c r="L862" s="177"/>
      <c r="M862" s="178"/>
      <c r="N862" s="172"/>
      <c r="O862" s="172"/>
      <c r="P862" s="182"/>
      <c r="Q862" s="182"/>
      <c r="R862" s="183"/>
    </row>
    <row r="863" spans="6:18" ht="15.75" x14ac:dyDescent="0.25">
      <c r="F863" s="4">
        <f t="shared" si="26"/>
        <v>0</v>
      </c>
      <c r="G863" s="171">
        <f t="shared" si="27"/>
        <v>0</v>
      </c>
      <c r="H863" s="176"/>
      <c r="I863" s="177"/>
      <c r="J863" s="176"/>
      <c r="K863" s="176"/>
      <c r="L863" s="177"/>
      <c r="M863" s="178"/>
      <c r="N863" s="172"/>
      <c r="O863" s="172"/>
      <c r="P863" s="182"/>
      <c r="Q863" s="182"/>
      <c r="R863" s="183"/>
    </row>
    <row r="864" spans="6:18" ht="15.75" x14ac:dyDescent="0.25">
      <c r="F864" s="4">
        <f t="shared" si="26"/>
        <v>0</v>
      </c>
      <c r="G864" s="171">
        <f t="shared" si="27"/>
        <v>0</v>
      </c>
      <c r="H864" s="176"/>
      <c r="I864" s="177"/>
      <c r="J864" s="176"/>
      <c r="K864" s="176"/>
      <c r="L864" s="177"/>
      <c r="M864" s="178"/>
      <c r="N864" s="172"/>
      <c r="O864" s="172"/>
      <c r="P864" s="182"/>
      <c r="Q864" s="182"/>
      <c r="R864" s="183"/>
    </row>
    <row r="865" spans="6:18" ht="15.75" x14ac:dyDescent="0.25">
      <c r="F865" s="4">
        <f t="shared" si="26"/>
        <v>0</v>
      </c>
      <c r="G865" s="171">
        <f t="shared" si="27"/>
        <v>0</v>
      </c>
      <c r="H865" s="176"/>
      <c r="I865" s="177"/>
      <c r="J865" s="176"/>
      <c r="K865" s="176"/>
      <c r="L865" s="177"/>
      <c r="M865" s="178"/>
      <c r="N865" s="172"/>
      <c r="O865" s="172"/>
      <c r="P865" s="182"/>
      <c r="Q865" s="182"/>
      <c r="R865" s="183"/>
    </row>
    <row r="866" spans="6:18" ht="15.75" x14ac:dyDescent="0.25">
      <c r="F866" s="4">
        <f t="shared" si="26"/>
        <v>0</v>
      </c>
      <c r="G866" s="171">
        <f t="shared" si="27"/>
        <v>0</v>
      </c>
      <c r="H866" s="176"/>
      <c r="I866" s="177"/>
      <c r="J866" s="176"/>
      <c r="K866" s="176"/>
      <c r="L866" s="177"/>
      <c r="M866" s="178"/>
      <c r="N866" s="172"/>
      <c r="O866" s="172"/>
      <c r="P866" s="182"/>
      <c r="Q866" s="182"/>
      <c r="R866" s="183"/>
    </row>
    <row r="867" spans="6:18" ht="15.75" x14ac:dyDescent="0.25">
      <c r="F867" s="4">
        <f t="shared" si="26"/>
        <v>0</v>
      </c>
      <c r="G867" s="171">
        <f t="shared" si="27"/>
        <v>0</v>
      </c>
      <c r="H867" s="176"/>
      <c r="I867" s="177"/>
      <c r="J867" s="176"/>
      <c r="K867" s="176"/>
      <c r="L867" s="177"/>
      <c r="M867" s="178"/>
      <c r="N867" s="172"/>
      <c r="O867" s="172"/>
      <c r="P867" s="182"/>
      <c r="Q867" s="182"/>
      <c r="R867" s="183"/>
    </row>
    <row r="868" spans="6:18" ht="15.75" x14ac:dyDescent="0.25">
      <c r="F868" s="4">
        <f t="shared" si="26"/>
        <v>0</v>
      </c>
      <c r="G868" s="171">
        <f t="shared" si="27"/>
        <v>0</v>
      </c>
      <c r="H868" s="176"/>
      <c r="I868" s="177"/>
      <c r="J868" s="176"/>
      <c r="K868" s="176"/>
      <c r="L868" s="177"/>
      <c r="M868" s="178"/>
      <c r="N868" s="172"/>
      <c r="O868" s="172"/>
      <c r="P868" s="182"/>
      <c r="Q868" s="182"/>
      <c r="R868" s="183"/>
    </row>
    <row r="869" spans="6:18" ht="15.75" x14ac:dyDescent="0.25">
      <c r="F869" s="4">
        <f t="shared" si="26"/>
        <v>0</v>
      </c>
      <c r="G869" s="171">
        <f t="shared" si="27"/>
        <v>0</v>
      </c>
      <c r="H869" s="176"/>
      <c r="I869" s="177"/>
      <c r="J869" s="176"/>
      <c r="K869" s="176"/>
      <c r="L869" s="177"/>
      <c r="M869" s="178"/>
      <c r="N869" s="172"/>
      <c r="O869" s="172"/>
      <c r="P869" s="182"/>
      <c r="Q869" s="182"/>
      <c r="R869" s="183"/>
    </row>
    <row r="870" spans="6:18" ht="15.75" x14ac:dyDescent="0.25">
      <c r="F870" s="4">
        <f t="shared" si="26"/>
        <v>0</v>
      </c>
      <c r="G870" s="171">
        <f t="shared" si="27"/>
        <v>0</v>
      </c>
      <c r="H870" s="176"/>
      <c r="I870" s="177"/>
      <c r="J870" s="176"/>
      <c r="K870" s="176"/>
      <c r="L870" s="177"/>
      <c r="M870" s="178"/>
      <c r="N870" s="172"/>
      <c r="O870" s="172"/>
      <c r="P870" s="182"/>
      <c r="Q870" s="182"/>
      <c r="R870" s="183"/>
    </row>
    <row r="871" spans="6:18" ht="15.75" x14ac:dyDescent="0.25">
      <c r="F871" s="4">
        <f t="shared" si="26"/>
        <v>0</v>
      </c>
      <c r="G871" s="171">
        <f t="shared" si="27"/>
        <v>0</v>
      </c>
      <c r="H871" s="176"/>
      <c r="I871" s="177"/>
      <c r="J871" s="176"/>
      <c r="K871" s="176"/>
      <c r="L871" s="177"/>
      <c r="M871" s="178"/>
      <c r="N871" s="172"/>
      <c r="O871" s="172"/>
      <c r="P871" s="182"/>
      <c r="Q871" s="182"/>
      <c r="R871" s="183"/>
    </row>
    <row r="872" spans="6:18" ht="15.75" x14ac:dyDescent="0.25">
      <c r="F872" s="4">
        <f t="shared" si="26"/>
        <v>0</v>
      </c>
      <c r="G872" s="171">
        <f t="shared" si="27"/>
        <v>0</v>
      </c>
      <c r="H872" s="176"/>
      <c r="I872" s="177"/>
      <c r="J872" s="176"/>
      <c r="K872" s="176"/>
      <c r="L872" s="177"/>
      <c r="M872" s="178"/>
      <c r="N872" s="172"/>
      <c r="O872" s="172"/>
      <c r="P872" s="182"/>
      <c r="Q872" s="182"/>
      <c r="R872" s="183"/>
    </row>
    <row r="873" spans="6:18" ht="15.75" x14ac:dyDescent="0.25">
      <c r="F873" s="4">
        <f t="shared" si="26"/>
        <v>0</v>
      </c>
      <c r="G873" s="171">
        <f t="shared" si="27"/>
        <v>0</v>
      </c>
      <c r="H873" s="176"/>
      <c r="I873" s="177"/>
      <c r="J873" s="176"/>
      <c r="K873" s="176"/>
      <c r="L873" s="177"/>
      <c r="M873" s="178"/>
      <c r="N873" s="172"/>
      <c r="O873" s="172"/>
      <c r="P873" s="182"/>
      <c r="Q873" s="182"/>
      <c r="R873" s="183"/>
    </row>
    <row r="874" spans="6:18" ht="15.75" x14ac:dyDescent="0.25">
      <c r="F874" s="4">
        <f t="shared" si="26"/>
        <v>0</v>
      </c>
      <c r="G874" s="171">
        <f t="shared" si="27"/>
        <v>0</v>
      </c>
      <c r="H874" s="176"/>
      <c r="I874" s="177"/>
      <c r="J874" s="176"/>
      <c r="K874" s="176"/>
      <c r="L874" s="177"/>
      <c r="M874" s="178"/>
      <c r="N874" s="172"/>
      <c r="O874" s="172"/>
      <c r="P874" s="182"/>
      <c r="Q874" s="182"/>
      <c r="R874" s="183"/>
    </row>
    <row r="875" spans="6:18" ht="15.75" x14ac:dyDescent="0.25">
      <c r="F875" s="4">
        <f t="shared" si="26"/>
        <v>0</v>
      </c>
      <c r="G875" s="171">
        <f t="shared" si="27"/>
        <v>0</v>
      </c>
      <c r="H875" s="176"/>
      <c r="I875" s="177"/>
      <c r="J875" s="176"/>
      <c r="K875" s="176"/>
      <c r="L875" s="177"/>
      <c r="M875" s="178"/>
      <c r="N875" s="172"/>
      <c r="O875" s="172"/>
      <c r="P875" s="182"/>
      <c r="Q875" s="182"/>
      <c r="R875" s="183"/>
    </row>
    <row r="876" spans="6:18" ht="15.75" x14ac:dyDescent="0.25">
      <c r="F876" s="4">
        <f t="shared" si="26"/>
        <v>0</v>
      </c>
      <c r="G876" s="171">
        <f t="shared" si="27"/>
        <v>0</v>
      </c>
      <c r="H876" s="176"/>
      <c r="I876" s="177"/>
      <c r="J876" s="176"/>
      <c r="K876" s="176"/>
      <c r="L876" s="177"/>
      <c r="M876" s="178"/>
      <c r="N876" s="172"/>
      <c r="O876" s="172"/>
      <c r="P876" s="182"/>
      <c r="Q876" s="182"/>
      <c r="R876" s="183"/>
    </row>
    <row r="877" spans="6:18" ht="15.75" x14ac:dyDescent="0.25">
      <c r="F877" s="4">
        <f t="shared" si="26"/>
        <v>0</v>
      </c>
      <c r="G877" s="171">
        <f t="shared" si="27"/>
        <v>0</v>
      </c>
      <c r="H877" s="176"/>
      <c r="I877" s="177"/>
      <c r="J877" s="176"/>
      <c r="K877" s="176"/>
      <c r="L877" s="177"/>
      <c r="M877" s="178"/>
      <c r="N877" s="172"/>
      <c r="O877" s="172"/>
      <c r="P877" s="182"/>
      <c r="Q877" s="182"/>
      <c r="R877" s="183"/>
    </row>
    <row r="878" spans="6:18" ht="15.75" x14ac:dyDescent="0.25">
      <c r="F878" s="4">
        <f t="shared" si="26"/>
        <v>0</v>
      </c>
      <c r="G878" s="171">
        <f t="shared" si="27"/>
        <v>0</v>
      </c>
      <c r="H878" s="176"/>
      <c r="I878" s="177"/>
      <c r="J878" s="176"/>
      <c r="K878" s="176"/>
      <c r="L878" s="177"/>
      <c r="M878" s="178"/>
      <c r="N878" s="172"/>
      <c r="O878" s="172"/>
      <c r="P878" s="182"/>
      <c r="Q878" s="182"/>
      <c r="R878" s="183"/>
    </row>
    <row r="879" spans="6:18" ht="15.75" x14ac:dyDescent="0.25">
      <c r="F879" s="4">
        <f t="shared" si="26"/>
        <v>0</v>
      </c>
      <c r="G879" s="171">
        <f t="shared" si="27"/>
        <v>0</v>
      </c>
      <c r="H879" s="176"/>
      <c r="I879" s="177"/>
      <c r="J879" s="176"/>
      <c r="K879" s="176"/>
      <c r="L879" s="177"/>
      <c r="M879" s="178"/>
      <c r="N879" s="172"/>
      <c r="O879" s="172"/>
      <c r="P879" s="182"/>
      <c r="Q879" s="182"/>
      <c r="R879" s="183"/>
    </row>
    <row r="880" spans="6:18" ht="15.75" x14ac:dyDescent="0.25">
      <c r="F880" s="4">
        <f t="shared" si="26"/>
        <v>0</v>
      </c>
      <c r="G880" s="171">
        <f t="shared" si="27"/>
        <v>0</v>
      </c>
      <c r="H880" s="176"/>
      <c r="I880" s="177"/>
      <c r="J880" s="176"/>
      <c r="K880" s="176"/>
      <c r="L880" s="177"/>
      <c r="M880" s="178"/>
      <c r="N880" s="172"/>
      <c r="O880" s="172"/>
      <c r="P880" s="182"/>
      <c r="Q880" s="182"/>
      <c r="R880" s="183"/>
    </row>
    <row r="881" spans="6:18" ht="15.75" x14ac:dyDescent="0.25">
      <c r="F881" s="4">
        <f t="shared" si="26"/>
        <v>0</v>
      </c>
      <c r="G881" s="171">
        <f t="shared" si="27"/>
        <v>0</v>
      </c>
      <c r="H881" s="176"/>
      <c r="I881" s="177"/>
      <c r="J881" s="176"/>
      <c r="K881" s="176"/>
      <c r="L881" s="177"/>
      <c r="M881" s="178"/>
      <c r="N881" s="172"/>
      <c r="O881" s="172"/>
      <c r="P881" s="182"/>
      <c r="Q881" s="182"/>
      <c r="R881" s="183"/>
    </row>
    <row r="882" spans="6:18" ht="15.75" x14ac:dyDescent="0.25">
      <c r="F882" s="4">
        <f t="shared" si="26"/>
        <v>0</v>
      </c>
      <c r="G882" s="171">
        <f t="shared" si="27"/>
        <v>0</v>
      </c>
      <c r="H882" s="176"/>
      <c r="I882" s="177"/>
      <c r="J882" s="176"/>
      <c r="K882" s="176"/>
      <c r="L882" s="177"/>
      <c r="M882" s="178"/>
      <c r="N882" s="172"/>
      <c r="O882" s="172"/>
      <c r="P882" s="182"/>
      <c r="Q882" s="182"/>
      <c r="R882" s="183"/>
    </row>
    <row r="883" spans="6:18" ht="15.75" x14ac:dyDescent="0.25">
      <c r="F883" s="4">
        <f t="shared" si="26"/>
        <v>0</v>
      </c>
      <c r="G883" s="171">
        <f t="shared" si="27"/>
        <v>0</v>
      </c>
      <c r="H883" s="176"/>
      <c r="I883" s="177"/>
      <c r="J883" s="176"/>
      <c r="K883" s="176"/>
      <c r="L883" s="177"/>
      <c r="M883" s="178"/>
      <c r="N883" s="172"/>
      <c r="O883" s="172"/>
      <c r="P883" s="182"/>
      <c r="Q883" s="182"/>
      <c r="R883" s="183"/>
    </row>
    <row r="884" spans="6:18" ht="15.75" x14ac:dyDescent="0.25">
      <c r="F884" s="4">
        <f t="shared" si="26"/>
        <v>0</v>
      </c>
      <c r="G884" s="171">
        <f t="shared" si="27"/>
        <v>0</v>
      </c>
      <c r="H884" s="176"/>
      <c r="I884" s="177"/>
      <c r="J884" s="176"/>
      <c r="K884" s="176"/>
      <c r="L884" s="177"/>
      <c r="M884" s="178"/>
      <c r="N884" s="172"/>
      <c r="O884" s="172"/>
      <c r="P884" s="182"/>
      <c r="Q884" s="182"/>
      <c r="R884" s="183"/>
    </row>
    <row r="885" spans="6:18" ht="15.75" x14ac:dyDescent="0.25">
      <c r="F885" s="4">
        <f t="shared" si="26"/>
        <v>0</v>
      </c>
      <c r="G885" s="171">
        <f t="shared" si="27"/>
        <v>0</v>
      </c>
      <c r="H885" s="176"/>
      <c r="I885" s="177"/>
      <c r="J885" s="176"/>
      <c r="K885" s="176"/>
      <c r="L885" s="177"/>
      <c r="M885" s="178"/>
      <c r="N885" s="172"/>
      <c r="O885" s="172"/>
      <c r="P885" s="182"/>
      <c r="Q885" s="182"/>
      <c r="R885" s="183"/>
    </row>
    <row r="886" spans="6:18" ht="15.75" x14ac:dyDescent="0.25">
      <c r="F886" s="4">
        <f t="shared" si="26"/>
        <v>0</v>
      </c>
      <c r="G886" s="171">
        <f t="shared" si="27"/>
        <v>0</v>
      </c>
      <c r="H886" s="176"/>
      <c r="I886" s="177"/>
      <c r="J886" s="176"/>
      <c r="K886" s="176"/>
      <c r="L886" s="177"/>
      <c r="M886" s="178"/>
      <c r="N886" s="172"/>
      <c r="O886" s="172"/>
      <c r="P886" s="182"/>
      <c r="Q886" s="182"/>
      <c r="R886" s="183"/>
    </row>
    <row r="887" spans="6:18" ht="15.75" x14ac:dyDescent="0.25">
      <c r="F887" s="4">
        <f t="shared" si="26"/>
        <v>0</v>
      </c>
      <c r="G887" s="171">
        <f t="shared" si="27"/>
        <v>0</v>
      </c>
      <c r="H887" s="176"/>
      <c r="I887" s="177"/>
      <c r="J887" s="176"/>
      <c r="K887" s="176"/>
      <c r="L887" s="177"/>
      <c r="M887" s="178"/>
      <c r="N887" s="172"/>
      <c r="O887" s="172"/>
      <c r="P887" s="182"/>
      <c r="Q887" s="182"/>
      <c r="R887" s="183"/>
    </row>
    <row r="888" spans="6:18" ht="15.75" x14ac:dyDescent="0.25">
      <c r="F888" s="4">
        <f t="shared" si="26"/>
        <v>0</v>
      </c>
      <c r="G888" s="171">
        <f t="shared" si="27"/>
        <v>0</v>
      </c>
      <c r="H888" s="176"/>
      <c r="I888" s="177"/>
      <c r="J888" s="176"/>
      <c r="K888" s="176"/>
      <c r="L888" s="177"/>
      <c r="M888" s="178"/>
      <c r="N888" s="172"/>
      <c r="O888" s="172"/>
      <c r="P888" s="182"/>
      <c r="Q888" s="182"/>
      <c r="R888" s="183"/>
    </row>
    <row r="889" spans="6:18" ht="15.75" x14ac:dyDescent="0.25">
      <c r="F889" s="4">
        <f t="shared" si="26"/>
        <v>0</v>
      </c>
      <c r="G889" s="171">
        <f t="shared" si="27"/>
        <v>0</v>
      </c>
      <c r="H889" s="176"/>
      <c r="I889" s="177"/>
      <c r="J889" s="176"/>
      <c r="K889" s="176"/>
      <c r="L889" s="177"/>
      <c r="M889" s="178"/>
      <c r="N889" s="172"/>
      <c r="O889" s="172"/>
      <c r="P889" s="182"/>
      <c r="Q889" s="182"/>
      <c r="R889" s="183"/>
    </row>
    <row r="890" spans="6:18" ht="15.75" x14ac:dyDescent="0.25">
      <c r="F890" s="4">
        <f t="shared" si="26"/>
        <v>0</v>
      </c>
      <c r="G890" s="171">
        <f t="shared" si="27"/>
        <v>0</v>
      </c>
      <c r="H890" s="176"/>
      <c r="I890" s="177"/>
      <c r="J890" s="176"/>
      <c r="K890" s="176"/>
      <c r="L890" s="177"/>
      <c r="M890" s="178"/>
      <c r="N890" s="172"/>
      <c r="O890" s="172"/>
      <c r="P890" s="182"/>
      <c r="Q890" s="182"/>
      <c r="R890" s="183"/>
    </row>
    <row r="891" spans="6:18" ht="15.75" x14ac:dyDescent="0.25">
      <c r="F891" s="4">
        <f t="shared" si="26"/>
        <v>0</v>
      </c>
      <c r="G891" s="171">
        <f t="shared" si="27"/>
        <v>0</v>
      </c>
      <c r="H891" s="176"/>
      <c r="I891" s="177"/>
      <c r="J891" s="176"/>
      <c r="K891" s="176"/>
      <c r="L891" s="177"/>
      <c r="M891" s="178"/>
      <c r="N891" s="172"/>
      <c r="O891" s="172"/>
      <c r="P891" s="182"/>
      <c r="Q891" s="182"/>
      <c r="R891" s="183"/>
    </row>
    <row r="892" spans="6:18" ht="15.75" x14ac:dyDescent="0.25">
      <c r="F892" s="4">
        <f t="shared" si="26"/>
        <v>0</v>
      </c>
      <c r="G892" s="171">
        <f t="shared" si="27"/>
        <v>0</v>
      </c>
      <c r="H892" s="176"/>
      <c r="I892" s="177"/>
      <c r="J892" s="176"/>
      <c r="K892" s="176"/>
      <c r="L892" s="177"/>
      <c r="M892" s="178"/>
      <c r="N892" s="172"/>
      <c r="O892" s="172"/>
      <c r="P892" s="182"/>
      <c r="Q892" s="182"/>
      <c r="R892" s="183"/>
    </row>
    <row r="893" spans="6:18" ht="15.75" x14ac:dyDescent="0.25">
      <c r="F893" s="4">
        <f t="shared" si="26"/>
        <v>0</v>
      </c>
      <c r="G893" s="171">
        <f t="shared" si="27"/>
        <v>0</v>
      </c>
      <c r="H893" s="176"/>
      <c r="I893" s="177"/>
      <c r="J893" s="176"/>
      <c r="K893" s="176"/>
      <c r="L893" s="177"/>
      <c r="M893" s="178"/>
      <c r="N893" s="172"/>
      <c r="O893" s="172"/>
      <c r="P893" s="182"/>
      <c r="Q893" s="182"/>
      <c r="R893" s="183"/>
    </row>
    <row r="894" spans="6:18" ht="15.75" x14ac:dyDescent="0.25">
      <c r="F894" s="4">
        <f t="shared" si="26"/>
        <v>0</v>
      </c>
      <c r="G894" s="171">
        <f t="shared" si="27"/>
        <v>0</v>
      </c>
      <c r="H894" s="176"/>
      <c r="I894" s="177"/>
      <c r="J894" s="176"/>
      <c r="K894" s="176"/>
      <c r="L894" s="177"/>
      <c r="M894" s="178"/>
      <c r="N894" s="172"/>
      <c r="O894" s="172"/>
      <c r="P894" s="182"/>
      <c r="Q894" s="182"/>
      <c r="R894" s="183"/>
    </row>
    <row r="895" spans="6:18" ht="15.75" x14ac:dyDescent="0.25">
      <c r="F895" s="4">
        <f t="shared" si="26"/>
        <v>0</v>
      </c>
      <c r="G895" s="171">
        <f t="shared" si="27"/>
        <v>0</v>
      </c>
      <c r="H895" s="176"/>
      <c r="I895" s="177"/>
      <c r="J895" s="176"/>
      <c r="K895" s="176"/>
      <c r="L895" s="177"/>
      <c r="M895" s="178"/>
      <c r="N895" s="172"/>
      <c r="O895" s="172"/>
      <c r="P895" s="182"/>
      <c r="Q895" s="182"/>
      <c r="R895" s="183"/>
    </row>
    <row r="896" spans="6:18" ht="15.75" x14ac:dyDescent="0.25">
      <c r="F896" s="4">
        <f t="shared" si="26"/>
        <v>0</v>
      </c>
      <c r="G896" s="171">
        <f t="shared" si="27"/>
        <v>0</v>
      </c>
      <c r="H896" s="176"/>
      <c r="I896" s="177"/>
      <c r="J896" s="176"/>
      <c r="K896" s="176"/>
      <c r="L896" s="177"/>
      <c r="M896" s="178"/>
      <c r="N896" s="172"/>
      <c r="O896" s="172"/>
      <c r="P896" s="182"/>
      <c r="Q896" s="182"/>
      <c r="R896" s="183"/>
    </row>
    <row r="897" spans="6:18" ht="15.75" x14ac:dyDescent="0.25">
      <c r="F897" s="4">
        <f t="shared" si="26"/>
        <v>0</v>
      </c>
      <c r="G897" s="171">
        <f t="shared" si="27"/>
        <v>0</v>
      </c>
      <c r="H897" s="176"/>
      <c r="I897" s="177"/>
      <c r="J897" s="176"/>
      <c r="K897" s="176"/>
      <c r="L897" s="177"/>
      <c r="M897" s="178"/>
      <c r="N897" s="172"/>
      <c r="O897" s="172"/>
      <c r="P897" s="182"/>
      <c r="Q897" s="182"/>
      <c r="R897" s="183"/>
    </row>
    <row r="898" spans="6:18" ht="15.75" x14ac:dyDescent="0.25">
      <c r="F898" s="4">
        <f t="shared" si="26"/>
        <v>0</v>
      </c>
      <c r="G898" s="171">
        <f t="shared" si="27"/>
        <v>0</v>
      </c>
      <c r="H898" s="176"/>
      <c r="I898" s="177"/>
      <c r="J898" s="176"/>
      <c r="K898" s="176"/>
      <c r="L898" s="177"/>
      <c r="M898" s="178"/>
      <c r="N898" s="172"/>
      <c r="O898" s="172"/>
      <c r="P898" s="182"/>
      <c r="Q898" s="182"/>
      <c r="R898" s="183"/>
    </row>
    <row r="899" spans="6:18" ht="15.75" x14ac:dyDescent="0.25">
      <c r="F899" s="4">
        <f t="shared" si="26"/>
        <v>0</v>
      </c>
      <c r="G899" s="171">
        <f t="shared" si="27"/>
        <v>0</v>
      </c>
      <c r="H899" s="176"/>
      <c r="I899" s="177"/>
      <c r="J899" s="176"/>
      <c r="K899" s="176"/>
      <c r="L899" s="177"/>
      <c r="M899" s="178"/>
      <c r="N899" s="172"/>
      <c r="O899" s="172"/>
      <c r="P899" s="182"/>
      <c r="Q899" s="182"/>
      <c r="R899" s="183"/>
    </row>
    <row r="900" spans="6:18" ht="15.75" x14ac:dyDescent="0.25">
      <c r="F900" s="4">
        <f t="shared" si="26"/>
        <v>0</v>
      </c>
      <c r="G900" s="171">
        <f t="shared" si="27"/>
        <v>0</v>
      </c>
      <c r="H900" s="176"/>
      <c r="I900" s="177"/>
      <c r="J900" s="176"/>
      <c r="K900" s="176"/>
      <c r="L900" s="177"/>
      <c r="M900" s="178"/>
      <c r="N900" s="172"/>
      <c r="O900" s="172"/>
      <c r="P900" s="182"/>
      <c r="Q900" s="182"/>
      <c r="R900" s="183"/>
    </row>
    <row r="901" spans="6:18" ht="15.75" x14ac:dyDescent="0.25">
      <c r="F901" s="4">
        <f t="shared" si="26"/>
        <v>0</v>
      </c>
      <c r="G901" s="171">
        <f t="shared" si="27"/>
        <v>0</v>
      </c>
      <c r="H901" s="176"/>
      <c r="I901" s="177"/>
      <c r="J901" s="176"/>
      <c r="K901" s="176"/>
      <c r="L901" s="177"/>
      <c r="M901" s="178"/>
      <c r="N901" s="172"/>
      <c r="O901" s="172"/>
      <c r="P901" s="182"/>
      <c r="Q901" s="182"/>
      <c r="R901" s="183"/>
    </row>
    <row r="902" spans="6:18" ht="15.75" x14ac:dyDescent="0.25">
      <c r="F902" s="4">
        <f t="shared" si="26"/>
        <v>0</v>
      </c>
      <c r="G902" s="171">
        <f t="shared" si="27"/>
        <v>0</v>
      </c>
      <c r="H902" s="176"/>
      <c r="I902" s="177"/>
      <c r="J902" s="176"/>
      <c r="K902" s="176"/>
      <c r="L902" s="177"/>
      <c r="M902" s="178"/>
      <c r="N902" s="172"/>
      <c r="O902" s="172"/>
      <c r="P902" s="182"/>
      <c r="Q902" s="182"/>
      <c r="R902" s="183"/>
    </row>
    <row r="903" spans="6:18" ht="15.75" x14ac:dyDescent="0.25">
      <c r="F903" s="4">
        <f t="shared" si="26"/>
        <v>0</v>
      </c>
      <c r="G903" s="171">
        <f t="shared" si="27"/>
        <v>0</v>
      </c>
      <c r="H903" s="176"/>
      <c r="I903" s="177"/>
      <c r="J903" s="176"/>
      <c r="K903" s="176"/>
      <c r="L903" s="177"/>
      <c r="M903" s="178"/>
      <c r="N903" s="172"/>
      <c r="O903" s="172"/>
      <c r="P903" s="182"/>
      <c r="Q903" s="182"/>
      <c r="R903" s="183"/>
    </row>
    <row r="904" spans="6:18" ht="15.75" x14ac:dyDescent="0.25">
      <c r="F904" s="4">
        <f t="shared" ref="F904:F967" si="28">IF(G904&gt;=1,(IF(LEN(R904)=0,(IF(N904&gt;=18,1,0)),0)),0)</f>
        <v>0</v>
      </c>
      <c r="G904" s="171">
        <f t="shared" si="27"/>
        <v>0</v>
      </c>
      <c r="H904" s="176"/>
      <c r="I904" s="177"/>
      <c r="J904" s="176"/>
      <c r="K904" s="176"/>
      <c r="L904" s="177"/>
      <c r="M904" s="178"/>
      <c r="N904" s="172"/>
      <c r="O904" s="172"/>
      <c r="P904" s="182"/>
      <c r="Q904" s="182"/>
      <c r="R904" s="183"/>
    </row>
    <row r="905" spans="6:18" ht="15.75" x14ac:dyDescent="0.25">
      <c r="F905" s="4">
        <f t="shared" si="28"/>
        <v>0</v>
      </c>
      <c r="G905" s="171">
        <f t="shared" ref="G905:G968" si="29">IFERROR(IF(LEN(J905)&gt;=2,(IF(LEN(L905)&gt;=1,1,0)),0),0)</f>
        <v>0</v>
      </c>
      <c r="H905" s="176"/>
      <c r="I905" s="177"/>
      <c r="J905" s="176"/>
      <c r="K905" s="176"/>
      <c r="L905" s="177"/>
      <c r="M905" s="178"/>
      <c r="N905" s="172"/>
      <c r="O905" s="172"/>
      <c r="P905" s="182"/>
      <c r="Q905" s="182"/>
      <c r="R905" s="183"/>
    </row>
    <row r="906" spans="6:18" ht="15.75" x14ac:dyDescent="0.25">
      <c r="F906" s="4">
        <f t="shared" si="28"/>
        <v>0</v>
      </c>
      <c r="G906" s="171">
        <f t="shared" si="29"/>
        <v>0</v>
      </c>
      <c r="H906" s="176"/>
      <c r="I906" s="177"/>
      <c r="J906" s="176"/>
      <c r="K906" s="176"/>
      <c r="L906" s="177"/>
      <c r="M906" s="178"/>
      <c r="N906" s="172"/>
      <c r="O906" s="172"/>
      <c r="P906" s="182"/>
      <c r="Q906" s="182"/>
      <c r="R906" s="183"/>
    </row>
    <row r="907" spans="6:18" ht="15.75" x14ac:dyDescent="0.25">
      <c r="F907" s="4">
        <f t="shared" si="28"/>
        <v>0</v>
      </c>
      <c r="G907" s="171">
        <f t="shared" si="29"/>
        <v>0</v>
      </c>
      <c r="H907" s="176"/>
      <c r="I907" s="177"/>
      <c r="J907" s="176"/>
      <c r="K907" s="176"/>
      <c r="L907" s="177"/>
      <c r="M907" s="178"/>
      <c r="N907" s="172"/>
      <c r="O907" s="172"/>
      <c r="P907" s="182"/>
      <c r="Q907" s="182"/>
      <c r="R907" s="183"/>
    </row>
    <row r="908" spans="6:18" ht="15.75" x14ac:dyDescent="0.25">
      <c r="F908" s="4">
        <f t="shared" si="28"/>
        <v>0</v>
      </c>
      <c r="G908" s="171">
        <f t="shared" si="29"/>
        <v>0</v>
      </c>
      <c r="H908" s="176"/>
      <c r="I908" s="177"/>
      <c r="J908" s="176"/>
      <c r="K908" s="176"/>
      <c r="L908" s="177"/>
      <c r="M908" s="178"/>
      <c r="N908" s="172"/>
      <c r="O908" s="172"/>
      <c r="P908" s="182"/>
      <c r="Q908" s="182"/>
      <c r="R908" s="183"/>
    </row>
    <row r="909" spans="6:18" ht="15.75" x14ac:dyDescent="0.25">
      <c r="F909" s="4">
        <f t="shared" si="28"/>
        <v>0</v>
      </c>
      <c r="G909" s="171">
        <f t="shared" si="29"/>
        <v>0</v>
      </c>
      <c r="H909" s="176"/>
      <c r="I909" s="177"/>
      <c r="J909" s="176"/>
      <c r="K909" s="176"/>
      <c r="L909" s="177"/>
      <c r="M909" s="178"/>
      <c r="N909" s="172"/>
      <c r="O909" s="172"/>
      <c r="P909" s="182"/>
      <c r="Q909" s="182"/>
      <c r="R909" s="183"/>
    </row>
    <row r="910" spans="6:18" ht="15.75" x14ac:dyDescent="0.25">
      <c r="F910" s="4">
        <f t="shared" si="28"/>
        <v>0</v>
      </c>
      <c r="G910" s="171">
        <f t="shared" si="29"/>
        <v>0</v>
      </c>
      <c r="H910" s="176"/>
      <c r="I910" s="177"/>
      <c r="J910" s="176"/>
      <c r="K910" s="176"/>
      <c r="L910" s="177"/>
      <c r="M910" s="178"/>
      <c r="N910" s="172"/>
      <c r="O910" s="172"/>
      <c r="P910" s="182"/>
      <c r="Q910" s="182"/>
      <c r="R910" s="183"/>
    </row>
    <row r="911" spans="6:18" ht="15.75" x14ac:dyDescent="0.25">
      <c r="F911" s="4">
        <f t="shared" si="28"/>
        <v>0</v>
      </c>
      <c r="G911" s="171">
        <f t="shared" si="29"/>
        <v>0</v>
      </c>
      <c r="H911" s="176"/>
      <c r="I911" s="177"/>
      <c r="J911" s="176"/>
      <c r="K911" s="176"/>
      <c r="L911" s="177"/>
      <c r="M911" s="178"/>
      <c r="N911" s="172"/>
      <c r="O911" s="172"/>
      <c r="P911" s="182"/>
      <c r="Q911" s="182"/>
      <c r="R911" s="183"/>
    </row>
    <row r="912" spans="6:18" ht="15.75" x14ac:dyDescent="0.25">
      <c r="F912" s="4">
        <f t="shared" si="28"/>
        <v>0</v>
      </c>
      <c r="G912" s="171">
        <f t="shared" si="29"/>
        <v>0</v>
      </c>
      <c r="H912" s="176"/>
      <c r="I912" s="177"/>
      <c r="J912" s="176"/>
      <c r="K912" s="176"/>
      <c r="L912" s="177"/>
      <c r="M912" s="178"/>
      <c r="N912" s="172"/>
      <c r="O912" s="172"/>
      <c r="P912" s="182"/>
      <c r="Q912" s="182"/>
      <c r="R912" s="183"/>
    </row>
    <row r="913" spans="6:18" ht="15.75" x14ac:dyDescent="0.25">
      <c r="F913" s="4">
        <f t="shared" si="28"/>
        <v>0</v>
      </c>
      <c r="G913" s="171">
        <f t="shared" si="29"/>
        <v>0</v>
      </c>
      <c r="H913" s="176"/>
      <c r="I913" s="177"/>
      <c r="J913" s="176"/>
      <c r="K913" s="176"/>
      <c r="L913" s="177"/>
      <c r="M913" s="178"/>
      <c r="N913" s="172"/>
      <c r="O913" s="172"/>
      <c r="P913" s="182"/>
      <c r="Q913" s="182"/>
      <c r="R913" s="183"/>
    </row>
    <row r="914" spans="6:18" ht="15.75" x14ac:dyDescent="0.25">
      <c r="F914" s="4">
        <f t="shared" si="28"/>
        <v>0</v>
      </c>
      <c r="G914" s="171">
        <f t="shared" si="29"/>
        <v>0</v>
      </c>
      <c r="H914" s="176"/>
      <c r="I914" s="177"/>
      <c r="J914" s="176"/>
      <c r="K914" s="176"/>
      <c r="L914" s="177"/>
      <c r="M914" s="178"/>
      <c r="N914" s="172"/>
      <c r="O914" s="172"/>
      <c r="P914" s="182"/>
      <c r="Q914" s="182"/>
      <c r="R914" s="183"/>
    </row>
    <row r="915" spans="6:18" ht="15.75" x14ac:dyDescent="0.25">
      <c r="F915" s="4">
        <f t="shared" si="28"/>
        <v>0</v>
      </c>
      <c r="G915" s="171">
        <f t="shared" si="29"/>
        <v>0</v>
      </c>
      <c r="H915" s="176"/>
      <c r="I915" s="177"/>
      <c r="J915" s="176"/>
      <c r="K915" s="176"/>
      <c r="L915" s="177"/>
      <c r="M915" s="178"/>
      <c r="N915" s="172"/>
      <c r="O915" s="172"/>
      <c r="P915" s="182"/>
      <c r="Q915" s="182"/>
      <c r="R915" s="183"/>
    </row>
    <row r="916" spans="6:18" ht="15.75" x14ac:dyDescent="0.25">
      <c r="F916" s="4">
        <f t="shared" si="28"/>
        <v>0</v>
      </c>
      <c r="G916" s="171">
        <f t="shared" si="29"/>
        <v>0</v>
      </c>
      <c r="H916" s="176"/>
      <c r="I916" s="177"/>
      <c r="J916" s="176"/>
      <c r="K916" s="176"/>
      <c r="L916" s="177"/>
      <c r="M916" s="178"/>
      <c r="N916" s="172"/>
      <c r="O916" s="172"/>
      <c r="P916" s="182"/>
      <c r="Q916" s="182"/>
      <c r="R916" s="183"/>
    </row>
    <row r="917" spans="6:18" ht="15.75" x14ac:dyDescent="0.25">
      <c r="F917" s="4">
        <f t="shared" si="28"/>
        <v>0</v>
      </c>
      <c r="G917" s="171">
        <f t="shared" si="29"/>
        <v>0</v>
      </c>
      <c r="H917" s="176"/>
      <c r="I917" s="177"/>
      <c r="J917" s="176"/>
      <c r="K917" s="176"/>
      <c r="L917" s="177"/>
      <c r="M917" s="178"/>
      <c r="N917" s="172"/>
      <c r="O917" s="172"/>
      <c r="P917" s="182"/>
      <c r="Q917" s="182"/>
      <c r="R917" s="183"/>
    </row>
    <row r="918" spans="6:18" ht="15.75" x14ac:dyDescent="0.25">
      <c r="F918" s="4">
        <f t="shared" si="28"/>
        <v>0</v>
      </c>
      <c r="G918" s="171">
        <f t="shared" si="29"/>
        <v>0</v>
      </c>
      <c r="H918" s="176"/>
      <c r="I918" s="177"/>
      <c r="J918" s="176"/>
      <c r="K918" s="176"/>
      <c r="L918" s="177"/>
      <c r="M918" s="178"/>
      <c r="N918" s="172"/>
      <c r="O918" s="172"/>
      <c r="P918" s="182"/>
      <c r="Q918" s="182"/>
      <c r="R918" s="183"/>
    </row>
    <row r="919" spans="6:18" ht="15.75" x14ac:dyDescent="0.25">
      <c r="F919" s="4">
        <f t="shared" si="28"/>
        <v>0</v>
      </c>
      <c r="G919" s="171">
        <f t="shared" si="29"/>
        <v>0</v>
      </c>
      <c r="H919" s="176"/>
      <c r="I919" s="177"/>
      <c r="J919" s="176"/>
      <c r="K919" s="176"/>
      <c r="L919" s="177"/>
      <c r="M919" s="178"/>
      <c r="N919" s="172"/>
      <c r="O919" s="172"/>
      <c r="P919" s="182"/>
      <c r="Q919" s="182"/>
      <c r="R919" s="183"/>
    </row>
    <row r="920" spans="6:18" ht="15.75" x14ac:dyDescent="0.25">
      <c r="F920" s="4">
        <f t="shared" si="28"/>
        <v>0</v>
      </c>
      <c r="G920" s="171">
        <f t="shared" si="29"/>
        <v>0</v>
      </c>
      <c r="H920" s="176"/>
      <c r="I920" s="177"/>
      <c r="J920" s="176"/>
      <c r="K920" s="176"/>
      <c r="L920" s="177"/>
      <c r="M920" s="178"/>
      <c r="N920" s="172"/>
      <c r="O920" s="172"/>
      <c r="P920" s="182"/>
      <c r="Q920" s="182"/>
      <c r="R920" s="183"/>
    </row>
    <row r="921" spans="6:18" ht="15.75" x14ac:dyDescent="0.25">
      <c r="F921" s="4">
        <f t="shared" si="28"/>
        <v>0</v>
      </c>
      <c r="G921" s="171">
        <f t="shared" si="29"/>
        <v>0</v>
      </c>
      <c r="H921" s="176"/>
      <c r="I921" s="177"/>
      <c r="J921" s="176"/>
      <c r="K921" s="176"/>
      <c r="L921" s="177"/>
      <c r="M921" s="178"/>
      <c r="N921" s="172"/>
      <c r="O921" s="172"/>
      <c r="P921" s="182"/>
      <c r="Q921" s="182"/>
      <c r="R921" s="183"/>
    </row>
    <row r="922" spans="6:18" ht="15.75" x14ac:dyDescent="0.25">
      <c r="F922" s="4">
        <f t="shared" si="28"/>
        <v>0</v>
      </c>
      <c r="G922" s="171">
        <f t="shared" si="29"/>
        <v>0</v>
      </c>
      <c r="H922" s="176"/>
      <c r="I922" s="177"/>
      <c r="J922" s="176"/>
      <c r="K922" s="176"/>
      <c r="L922" s="177"/>
      <c r="M922" s="178"/>
      <c r="N922" s="172"/>
      <c r="O922" s="172"/>
      <c r="P922" s="182"/>
      <c r="Q922" s="182"/>
      <c r="R922" s="183"/>
    </row>
    <row r="923" spans="6:18" ht="15.75" x14ac:dyDescent="0.25">
      <c r="F923" s="4">
        <f t="shared" si="28"/>
        <v>0</v>
      </c>
      <c r="G923" s="171">
        <f t="shared" si="29"/>
        <v>0</v>
      </c>
      <c r="H923" s="176"/>
      <c r="I923" s="177"/>
      <c r="J923" s="176"/>
      <c r="K923" s="176"/>
      <c r="L923" s="177"/>
      <c r="M923" s="178"/>
      <c r="N923" s="172"/>
      <c r="O923" s="172"/>
      <c r="P923" s="182"/>
      <c r="Q923" s="182"/>
      <c r="R923" s="183"/>
    </row>
    <row r="924" spans="6:18" ht="15.75" x14ac:dyDescent="0.25">
      <c r="F924" s="4">
        <f t="shared" si="28"/>
        <v>0</v>
      </c>
      <c r="G924" s="171">
        <f t="shared" si="29"/>
        <v>0</v>
      </c>
      <c r="H924" s="176"/>
      <c r="I924" s="177"/>
      <c r="J924" s="176"/>
      <c r="K924" s="176"/>
      <c r="L924" s="177"/>
      <c r="M924" s="178"/>
      <c r="N924" s="172"/>
      <c r="O924" s="172"/>
      <c r="P924" s="182"/>
      <c r="Q924" s="182"/>
      <c r="R924" s="183"/>
    </row>
    <row r="925" spans="6:18" ht="15.75" x14ac:dyDescent="0.25">
      <c r="F925" s="4">
        <f t="shared" si="28"/>
        <v>0</v>
      </c>
      <c r="G925" s="171">
        <f t="shared" si="29"/>
        <v>0</v>
      </c>
      <c r="H925" s="176"/>
      <c r="I925" s="177"/>
      <c r="J925" s="176"/>
      <c r="K925" s="176"/>
      <c r="L925" s="177"/>
      <c r="M925" s="178"/>
      <c r="N925" s="172"/>
      <c r="O925" s="172"/>
      <c r="P925" s="182"/>
      <c r="Q925" s="182"/>
      <c r="R925" s="183"/>
    </row>
    <row r="926" spans="6:18" ht="15.75" x14ac:dyDescent="0.25">
      <c r="F926" s="4">
        <f t="shared" si="28"/>
        <v>0</v>
      </c>
      <c r="G926" s="171">
        <f t="shared" si="29"/>
        <v>0</v>
      </c>
      <c r="H926" s="176"/>
      <c r="I926" s="177"/>
      <c r="J926" s="176"/>
      <c r="K926" s="176"/>
      <c r="L926" s="177"/>
      <c r="M926" s="178"/>
      <c r="N926" s="172"/>
      <c r="O926" s="172"/>
      <c r="P926" s="182"/>
      <c r="Q926" s="182"/>
      <c r="R926" s="183"/>
    </row>
    <row r="927" spans="6:18" ht="15.75" x14ac:dyDescent="0.25">
      <c r="F927" s="4">
        <f t="shared" si="28"/>
        <v>0</v>
      </c>
      <c r="G927" s="171">
        <f t="shared" si="29"/>
        <v>0</v>
      </c>
      <c r="H927" s="176"/>
      <c r="I927" s="177"/>
      <c r="J927" s="176"/>
      <c r="K927" s="176"/>
      <c r="L927" s="177"/>
      <c r="M927" s="178"/>
      <c r="N927" s="172"/>
      <c r="O927" s="172"/>
      <c r="P927" s="182"/>
      <c r="Q927" s="182"/>
      <c r="R927" s="183"/>
    </row>
    <row r="928" spans="6:18" ht="15.75" x14ac:dyDescent="0.25">
      <c r="F928" s="4">
        <f t="shared" si="28"/>
        <v>0</v>
      </c>
      <c r="G928" s="171">
        <f t="shared" si="29"/>
        <v>0</v>
      </c>
      <c r="H928" s="176"/>
      <c r="I928" s="177"/>
      <c r="J928" s="176"/>
      <c r="K928" s="176"/>
      <c r="L928" s="177"/>
      <c r="M928" s="178"/>
      <c r="N928" s="172"/>
      <c r="O928" s="172"/>
      <c r="P928" s="182"/>
      <c r="Q928" s="182"/>
      <c r="R928" s="183"/>
    </row>
    <row r="929" spans="6:18" ht="15.75" x14ac:dyDescent="0.25">
      <c r="F929" s="4">
        <f t="shared" si="28"/>
        <v>0</v>
      </c>
      <c r="G929" s="171">
        <f t="shared" si="29"/>
        <v>0</v>
      </c>
      <c r="H929" s="176"/>
      <c r="I929" s="177"/>
      <c r="J929" s="176"/>
      <c r="K929" s="176"/>
      <c r="L929" s="177"/>
      <c r="M929" s="178"/>
      <c r="N929" s="172"/>
      <c r="O929" s="172"/>
      <c r="P929" s="182"/>
      <c r="Q929" s="182"/>
      <c r="R929" s="183"/>
    </row>
    <row r="930" spans="6:18" ht="15.75" x14ac:dyDescent="0.25">
      <c r="F930" s="4">
        <f t="shared" si="28"/>
        <v>0</v>
      </c>
      <c r="G930" s="171">
        <f t="shared" si="29"/>
        <v>0</v>
      </c>
      <c r="H930" s="176"/>
      <c r="I930" s="177"/>
      <c r="J930" s="176"/>
      <c r="K930" s="176"/>
      <c r="L930" s="177"/>
      <c r="M930" s="178"/>
      <c r="N930" s="172"/>
      <c r="O930" s="172"/>
      <c r="P930" s="182"/>
      <c r="Q930" s="182"/>
      <c r="R930" s="183"/>
    </row>
    <row r="931" spans="6:18" ht="15.75" x14ac:dyDescent="0.25">
      <c r="F931" s="4">
        <f t="shared" si="28"/>
        <v>0</v>
      </c>
      <c r="G931" s="171">
        <f t="shared" si="29"/>
        <v>0</v>
      </c>
      <c r="H931" s="176"/>
      <c r="I931" s="177"/>
      <c r="J931" s="176"/>
      <c r="K931" s="176"/>
      <c r="L931" s="177"/>
      <c r="M931" s="178"/>
      <c r="N931" s="172"/>
      <c r="O931" s="172"/>
      <c r="P931" s="182"/>
      <c r="Q931" s="182"/>
      <c r="R931" s="183"/>
    </row>
    <row r="932" spans="6:18" ht="15.75" x14ac:dyDescent="0.25">
      <c r="F932" s="4">
        <f t="shared" si="28"/>
        <v>0</v>
      </c>
      <c r="G932" s="171">
        <f t="shared" si="29"/>
        <v>0</v>
      </c>
      <c r="H932" s="176"/>
      <c r="I932" s="177"/>
      <c r="J932" s="176"/>
      <c r="K932" s="176"/>
      <c r="L932" s="177"/>
      <c r="M932" s="178"/>
      <c r="N932" s="172"/>
      <c r="O932" s="172"/>
      <c r="P932" s="182"/>
      <c r="Q932" s="182"/>
      <c r="R932" s="183"/>
    </row>
    <row r="933" spans="6:18" ht="15.75" x14ac:dyDescent="0.25">
      <c r="F933" s="4">
        <f t="shared" si="28"/>
        <v>0</v>
      </c>
      <c r="G933" s="171">
        <f t="shared" si="29"/>
        <v>0</v>
      </c>
      <c r="H933" s="176"/>
      <c r="I933" s="177"/>
      <c r="J933" s="176"/>
      <c r="K933" s="176"/>
      <c r="L933" s="177"/>
      <c r="M933" s="178"/>
      <c r="N933" s="172"/>
      <c r="O933" s="172"/>
      <c r="P933" s="182"/>
      <c r="Q933" s="182"/>
      <c r="R933" s="183"/>
    </row>
    <row r="934" spans="6:18" ht="15.75" x14ac:dyDescent="0.25">
      <c r="F934" s="4">
        <f t="shared" si="28"/>
        <v>0</v>
      </c>
      <c r="G934" s="171">
        <f t="shared" si="29"/>
        <v>0</v>
      </c>
      <c r="H934" s="176"/>
      <c r="I934" s="177"/>
      <c r="J934" s="176"/>
      <c r="K934" s="176"/>
      <c r="L934" s="177"/>
      <c r="M934" s="178"/>
      <c r="N934" s="172"/>
      <c r="O934" s="172"/>
      <c r="P934" s="182"/>
      <c r="Q934" s="182"/>
      <c r="R934" s="183"/>
    </row>
    <row r="935" spans="6:18" ht="15.75" x14ac:dyDescent="0.25">
      <c r="F935" s="4">
        <f t="shared" si="28"/>
        <v>0</v>
      </c>
      <c r="G935" s="171">
        <f t="shared" si="29"/>
        <v>0</v>
      </c>
      <c r="H935" s="176"/>
      <c r="I935" s="177"/>
      <c r="J935" s="176"/>
      <c r="K935" s="176"/>
      <c r="L935" s="177"/>
      <c r="M935" s="178"/>
      <c r="N935" s="172"/>
      <c r="O935" s="172"/>
      <c r="P935" s="182"/>
      <c r="Q935" s="182"/>
      <c r="R935" s="183"/>
    </row>
    <row r="936" spans="6:18" ht="15.75" x14ac:dyDescent="0.25">
      <c r="F936" s="4">
        <f t="shared" si="28"/>
        <v>0</v>
      </c>
      <c r="G936" s="171">
        <f t="shared" si="29"/>
        <v>0</v>
      </c>
      <c r="H936" s="176"/>
      <c r="I936" s="177"/>
      <c r="J936" s="176"/>
      <c r="K936" s="176"/>
      <c r="L936" s="177"/>
      <c r="M936" s="178"/>
      <c r="N936" s="172"/>
      <c r="O936" s="172"/>
      <c r="P936" s="182"/>
      <c r="Q936" s="182"/>
      <c r="R936" s="183"/>
    </row>
    <row r="937" spans="6:18" ht="15.75" x14ac:dyDescent="0.25">
      <c r="F937" s="4">
        <f t="shared" si="28"/>
        <v>0</v>
      </c>
      <c r="G937" s="171">
        <f t="shared" si="29"/>
        <v>0</v>
      </c>
      <c r="H937" s="176"/>
      <c r="I937" s="177"/>
      <c r="J937" s="176"/>
      <c r="K937" s="176"/>
      <c r="L937" s="177"/>
      <c r="M937" s="178"/>
      <c r="N937" s="172"/>
      <c r="O937" s="172"/>
      <c r="P937" s="182"/>
      <c r="Q937" s="182"/>
      <c r="R937" s="183"/>
    </row>
    <row r="938" spans="6:18" ht="15.75" x14ac:dyDescent="0.25">
      <c r="F938" s="4">
        <f t="shared" si="28"/>
        <v>0</v>
      </c>
      <c r="G938" s="171">
        <f t="shared" si="29"/>
        <v>0</v>
      </c>
      <c r="H938" s="176"/>
      <c r="I938" s="177"/>
      <c r="J938" s="176"/>
      <c r="K938" s="176"/>
      <c r="L938" s="177"/>
      <c r="M938" s="178"/>
      <c r="N938" s="172"/>
      <c r="O938" s="172"/>
      <c r="P938" s="182"/>
      <c r="Q938" s="182"/>
      <c r="R938" s="183"/>
    </row>
    <row r="939" spans="6:18" ht="15.75" x14ac:dyDescent="0.25">
      <c r="F939" s="4">
        <f t="shared" si="28"/>
        <v>0</v>
      </c>
      <c r="G939" s="171">
        <f t="shared" si="29"/>
        <v>0</v>
      </c>
      <c r="H939" s="176"/>
      <c r="I939" s="177"/>
      <c r="J939" s="176"/>
      <c r="K939" s="176"/>
      <c r="L939" s="177"/>
      <c r="M939" s="178"/>
      <c r="N939" s="172"/>
      <c r="O939" s="172"/>
      <c r="P939" s="182"/>
      <c r="Q939" s="182"/>
      <c r="R939" s="183"/>
    </row>
    <row r="940" spans="6:18" ht="15.75" x14ac:dyDescent="0.25">
      <c r="F940" s="4">
        <f t="shared" si="28"/>
        <v>0</v>
      </c>
      <c r="G940" s="171">
        <f t="shared" si="29"/>
        <v>0</v>
      </c>
      <c r="H940" s="176"/>
      <c r="I940" s="177"/>
      <c r="J940" s="176"/>
      <c r="K940" s="176"/>
      <c r="L940" s="177"/>
      <c r="M940" s="178"/>
      <c r="N940" s="172"/>
      <c r="O940" s="172"/>
      <c r="P940" s="182"/>
      <c r="Q940" s="182"/>
      <c r="R940" s="183"/>
    </row>
    <row r="941" spans="6:18" ht="15.75" x14ac:dyDescent="0.25">
      <c r="F941" s="4">
        <f t="shared" si="28"/>
        <v>0</v>
      </c>
      <c r="G941" s="171">
        <f t="shared" si="29"/>
        <v>0</v>
      </c>
      <c r="H941" s="176"/>
      <c r="I941" s="177"/>
      <c r="J941" s="176"/>
      <c r="K941" s="176"/>
      <c r="L941" s="177"/>
      <c r="M941" s="178"/>
      <c r="N941" s="172"/>
      <c r="O941" s="172"/>
      <c r="P941" s="182"/>
      <c r="Q941" s="182"/>
      <c r="R941" s="183"/>
    </row>
    <row r="942" spans="6:18" ht="15.75" x14ac:dyDescent="0.25">
      <c r="F942" s="4">
        <f t="shared" si="28"/>
        <v>0</v>
      </c>
      <c r="G942" s="171">
        <f t="shared" si="29"/>
        <v>0</v>
      </c>
      <c r="H942" s="176"/>
      <c r="I942" s="177"/>
      <c r="J942" s="176"/>
      <c r="K942" s="176"/>
      <c r="L942" s="177"/>
      <c r="M942" s="178"/>
      <c r="N942" s="172"/>
      <c r="O942" s="172"/>
      <c r="P942" s="182"/>
      <c r="Q942" s="182"/>
      <c r="R942" s="183"/>
    </row>
    <row r="943" spans="6:18" ht="15.75" x14ac:dyDescent="0.25">
      <c r="F943" s="4">
        <f t="shared" si="28"/>
        <v>0</v>
      </c>
      <c r="G943" s="171">
        <f t="shared" si="29"/>
        <v>0</v>
      </c>
      <c r="H943" s="176"/>
      <c r="I943" s="177"/>
      <c r="J943" s="176"/>
      <c r="K943" s="176"/>
      <c r="L943" s="177"/>
      <c r="M943" s="178"/>
      <c r="N943" s="172"/>
      <c r="O943" s="172"/>
      <c r="P943" s="182"/>
      <c r="Q943" s="182"/>
      <c r="R943" s="183"/>
    </row>
    <row r="944" spans="6:18" ht="15.75" x14ac:dyDescent="0.25">
      <c r="F944" s="4">
        <f t="shared" si="28"/>
        <v>0</v>
      </c>
      <c r="G944" s="171">
        <f t="shared" si="29"/>
        <v>0</v>
      </c>
      <c r="H944" s="176"/>
      <c r="I944" s="177"/>
      <c r="J944" s="176"/>
      <c r="K944" s="176"/>
      <c r="L944" s="177"/>
      <c r="M944" s="178"/>
      <c r="N944" s="172"/>
      <c r="O944" s="172"/>
      <c r="P944" s="182"/>
      <c r="Q944" s="182"/>
      <c r="R944" s="183"/>
    </row>
    <row r="945" spans="6:18" ht="15.75" x14ac:dyDescent="0.25">
      <c r="F945" s="4">
        <f t="shared" si="28"/>
        <v>0</v>
      </c>
      <c r="G945" s="171">
        <f t="shared" si="29"/>
        <v>0</v>
      </c>
      <c r="H945" s="176"/>
      <c r="I945" s="177"/>
      <c r="J945" s="176"/>
      <c r="K945" s="176"/>
      <c r="L945" s="177"/>
      <c r="M945" s="178"/>
      <c r="N945" s="172"/>
      <c r="O945" s="172"/>
      <c r="P945" s="182"/>
      <c r="Q945" s="182"/>
      <c r="R945" s="183"/>
    </row>
    <row r="946" spans="6:18" ht="15.75" x14ac:dyDescent="0.25">
      <c r="F946" s="4">
        <f t="shared" si="28"/>
        <v>0</v>
      </c>
      <c r="G946" s="171">
        <f t="shared" si="29"/>
        <v>0</v>
      </c>
      <c r="H946" s="176"/>
      <c r="I946" s="177"/>
      <c r="J946" s="176"/>
      <c r="K946" s="176"/>
      <c r="L946" s="177"/>
      <c r="M946" s="178"/>
      <c r="N946" s="172"/>
      <c r="O946" s="172"/>
      <c r="P946" s="182"/>
      <c r="Q946" s="182"/>
      <c r="R946" s="183"/>
    </row>
    <row r="947" spans="6:18" ht="15.75" x14ac:dyDescent="0.25">
      <c r="F947" s="4">
        <f t="shared" si="28"/>
        <v>0</v>
      </c>
      <c r="G947" s="171">
        <f t="shared" si="29"/>
        <v>0</v>
      </c>
      <c r="H947" s="176"/>
      <c r="I947" s="177"/>
      <c r="J947" s="176"/>
      <c r="K947" s="176"/>
      <c r="L947" s="177"/>
      <c r="M947" s="178"/>
      <c r="N947" s="172"/>
      <c r="O947" s="172"/>
      <c r="P947" s="182"/>
      <c r="Q947" s="182"/>
      <c r="R947" s="183"/>
    </row>
    <row r="948" spans="6:18" ht="15.75" x14ac:dyDescent="0.25">
      <c r="F948" s="4">
        <f t="shared" si="28"/>
        <v>0</v>
      </c>
      <c r="G948" s="171">
        <f t="shared" si="29"/>
        <v>0</v>
      </c>
      <c r="H948" s="176"/>
      <c r="I948" s="177"/>
      <c r="J948" s="176"/>
      <c r="K948" s="176"/>
      <c r="L948" s="177"/>
      <c r="M948" s="178"/>
      <c r="N948" s="172"/>
      <c r="O948" s="172"/>
      <c r="P948" s="182"/>
      <c r="Q948" s="182"/>
      <c r="R948" s="183"/>
    </row>
    <row r="949" spans="6:18" ht="15.75" x14ac:dyDescent="0.25">
      <c r="F949" s="4">
        <f t="shared" si="28"/>
        <v>0</v>
      </c>
      <c r="G949" s="171">
        <f t="shared" si="29"/>
        <v>0</v>
      </c>
      <c r="H949" s="176"/>
      <c r="I949" s="177"/>
      <c r="J949" s="176"/>
      <c r="K949" s="176"/>
      <c r="L949" s="177"/>
      <c r="M949" s="178"/>
      <c r="N949" s="172"/>
      <c r="O949" s="172"/>
      <c r="P949" s="182"/>
      <c r="Q949" s="182"/>
      <c r="R949" s="183"/>
    </row>
    <row r="950" spans="6:18" ht="15.75" x14ac:dyDescent="0.25">
      <c r="F950" s="4">
        <f t="shared" si="28"/>
        <v>0</v>
      </c>
      <c r="G950" s="171">
        <f t="shared" si="29"/>
        <v>0</v>
      </c>
      <c r="H950" s="176"/>
      <c r="I950" s="177"/>
      <c r="J950" s="176"/>
      <c r="K950" s="176"/>
      <c r="L950" s="177"/>
      <c r="M950" s="178"/>
      <c r="N950" s="172"/>
      <c r="O950" s="172"/>
      <c r="P950" s="182"/>
      <c r="Q950" s="182"/>
      <c r="R950" s="183"/>
    </row>
    <row r="951" spans="6:18" ht="15.75" x14ac:dyDescent="0.25">
      <c r="F951" s="4">
        <f t="shared" si="28"/>
        <v>0</v>
      </c>
      <c r="G951" s="171">
        <f t="shared" si="29"/>
        <v>0</v>
      </c>
      <c r="H951" s="176"/>
      <c r="I951" s="177"/>
      <c r="J951" s="176"/>
      <c r="K951" s="176"/>
      <c r="L951" s="177"/>
      <c r="M951" s="178"/>
      <c r="N951" s="172"/>
      <c r="O951" s="172"/>
      <c r="P951" s="182"/>
      <c r="Q951" s="182"/>
      <c r="R951" s="183"/>
    </row>
    <row r="952" spans="6:18" ht="15.75" x14ac:dyDescent="0.25">
      <c r="F952" s="4">
        <f t="shared" si="28"/>
        <v>0</v>
      </c>
      <c r="G952" s="171">
        <f t="shared" si="29"/>
        <v>0</v>
      </c>
      <c r="H952" s="176"/>
      <c r="I952" s="177"/>
      <c r="J952" s="176"/>
      <c r="K952" s="176"/>
      <c r="L952" s="177"/>
      <c r="M952" s="178"/>
      <c r="N952" s="172"/>
      <c r="O952" s="172"/>
      <c r="P952" s="182"/>
      <c r="Q952" s="182"/>
      <c r="R952" s="183"/>
    </row>
    <row r="953" spans="6:18" ht="15.75" x14ac:dyDescent="0.25">
      <c r="F953" s="4">
        <f t="shared" si="28"/>
        <v>0</v>
      </c>
      <c r="G953" s="171">
        <f t="shared" si="29"/>
        <v>0</v>
      </c>
      <c r="H953" s="176"/>
      <c r="I953" s="177"/>
      <c r="J953" s="176"/>
      <c r="K953" s="176"/>
      <c r="L953" s="177"/>
      <c r="M953" s="178"/>
      <c r="N953" s="172"/>
      <c r="O953" s="172"/>
      <c r="P953" s="182"/>
      <c r="Q953" s="182"/>
      <c r="R953" s="183"/>
    </row>
    <row r="954" spans="6:18" ht="15.75" x14ac:dyDescent="0.25">
      <c r="F954" s="4">
        <f t="shared" si="28"/>
        <v>0</v>
      </c>
      <c r="G954" s="171">
        <f t="shared" si="29"/>
        <v>0</v>
      </c>
      <c r="H954" s="176"/>
      <c r="I954" s="177"/>
      <c r="J954" s="176"/>
      <c r="K954" s="176"/>
      <c r="L954" s="177"/>
      <c r="M954" s="178"/>
      <c r="N954" s="172"/>
      <c r="O954" s="172"/>
      <c r="P954" s="182"/>
      <c r="Q954" s="182"/>
      <c r="R954" s="183"/>
    </row>
    <row r="955" spans="6:18" ht="15.75" x14ac:dyDescent="0.25">
      <c r="F955" s="4">
        <f t="shared" si="28"/>
        <v>0</v>
      </c>
      <c r="G955" s="171">
        <f t="shared" si="29"/>
        <v>0</v>
      </c>
      <c r="H955" s="176"/>
      <c r="I955" s="177"/>
      <c r="J955" s="176"/>
      <c r="K955" s="176"/>
      <c r="L955" s="177"/>
      <c r="M955" s="178"/>
      <c r="N955" s="172"/>
      <c r="O955" s="172"/>
      <c r="P955" s="182"/>
      <c r="Q955" s="182"/>
      <c r="R955" s="183"/>
    </row>
    <row r="956" spans="6:18" ht="15.75" x14ac:dyDescent="0.25">
      <c r="F956" s="4">
        <f t="shared" si="28"/>
        <v>0</v>
      </c>
      <c r="G956" s="171">
        <f t="shared" si="29"/>
        <v>0</v>
      </c>
      <c r="H956" s="176"/>
      <c r="I956" s="177"/>
      <c r="J956" s="176"/>
      <c r="K956" s="176"/>
      <c r="L956" s="177"/>
      <c r="M956" s="178"/>
      <c r="N956" s="172"/>
      <c r="O956" s="172"/>
      <c r="P956" s="182"/>
      <c r="Q956" s="182"/>
      <c r="R956" s="183"/>
    </row>
    <row r="957" spans="6:18" ht="15.75" x14ac:dyDescent="0.25">
      <c r="F957" s="4">
        <f t="shared" si="28"/>
        <v>0</v>
      </c>
      <c r="G957" s="171">
        <f t="shared" si="29"/>
        <v>0</v>
      </c>
      <c r="H957" s="176"/>
      <c r="I957" s="177"/>
      <c r="J957" s="176"/>
      <c r="K957" s="176"/>
      <c r="L957" s="177"/>
      <c r="M957" s="178"/>
      <c r="N957" s="172"/>
      <c r="O957" s="172"/>
      <c r="P957" s="182"/>
      <c r="Q957" s="182"/>
      <c r="R957" s="183"/>
    </row>
    <row r="958" spans="6:18" ht="15.75" x14ac:dyDescent="0.25">
      <c r="F958" s="4">
        <f t="shared" si="28"/>
        <v>0</v>
      </c>
      <c r="G958" s="171">
        <f t="shared" si="29"/>
        <v>0</v>
      </c>
      <c r="H958" s="176"/>
      <c r="I958" s="177"/>
      <c r="J958" s="176"/>
      <c r="K958" s="176"/>
      <c r="L958" s="177"/>
      <c r="M958" s="178"/>
      <c r="N958" s="172"/>
      <c r="O958" s="172"/>
      <c r="P958" s="182"/>
      <c r="Q958" s="182"/>
      <c r="R958" s="183"/>
    </row>
    <row r="959" spans="6:18" ht="15.75" x14ac:dyDescent="0.25">
      <c r="F959" s="4">
        <f t="shared" si="28"/>
        <v>0</v>
      </c>
      <c r="G959" s="171">
        <f t="shared" si="29"/>
        <v>0</v>
      </c>
      <c r="H959" s="176"/>
      <c r="I959" s="177"/>
      <c r="J959" s="176"/>
      <c r="K959" s="176"/>
      <c r="L959" s="177"/>
      <c r="M959" s="178"/>
      <c r="N959" s="172"/>
      <c r="O959" s="172"/>
      <c r="P959" s="182"/>
      <c r="Q959" s="182"/>
      <c r="R959" s="183"/>
    </row>
    <row r="960" spans="6:18" ht="15.75" x14ac:dyDescent="0.25">
      <c r="F960" s="4">
        <f t="shared" si="28"/>
        <v>0</v>
      </c>
      <c r="G960" s="171">
        <f t="shared" si="29"/>
        <v>0</v>
      </c>
      <c r="H960" s="176"/>
      <c r="I960" s="177"/>
      <c r="J960" s="176"/>
      <c r="K960" s="176"/>
      <c r="L960" s="177"/>
      <c r="M960" s="178"/>
      <c r="N960" s="172"/>
      <c r="O960" s="172"/>
      <c r="P960" s="182"/>
      <c r="Q960" s="182"/>
      <c r="R960" s="183"/>
    </row>
    <row r="961" spans="6:18" ht="15.75" x14ac:dyDescent="0.25">
      <c r="F961" s="4">
        <f t="shared" si="28"/>
        <v>0</v>
      </c>
      <c r="G961" s="171">
        <f t="shared" si="29"/>
        <v>0</v>
      </c>
      <c r="H961" s="176"/>
      <c r="I961" s="177"/>
      <c r="J961" s="176"/>
      <c r="K961" s="176"/>
      <c r="L961" s="177"/>
      <c r="M961" s="178"/>
      <c r="N961" s="172"/>
      <c r="O961" s="172"/>
      <c r="P961" s="182"/>
      <c r="Q961" s="182"/>
      <c r="R961" s="183"/>
    </row>
    <row r="962" spans="6:18" ht="15.75" x14ac:dyDescent="0.25">
      <c r="F962" s="4">
        <f t="shared" si="28"/>
        <v>0</v>
      </c>
      <c r="G962" s="171">
        <f t="shared" si="29"/>
        <v>0</v>
      </c>
      <c r="H962" s="176"/>
      <c r="I962" s="177"/>
      <c r="J962" s="176"/>
      <c r="K962" s="176"/>
      <c r="L962" s="177"/>
      <c r="M962" s="178"/>
      <c r="N962" s="172"/>
      <c r="O962" s="172"/>
      <c r="P962" s="182"/>
      <c r="Q962" s="182"/>
      <c r="R962" s="183"/>
    </row>
    <row r="963" spans="6:18" ht="15.75" x14ac:dyDescent="0.25">
      <c r="F963" s="4">
        <f t="shared" si="28"/>
        <v>0</v>
      </c>
      <c r="G963" s="171">
        <f t="shared" si="29"/>
        <v>0</v>
      </c>
      <c r="H963" s="176"/>
      <c r="I963" s="177"/>
      <c r="J963" s="176"/>
      <c r="K963" s="176"/>
      <c r="L963" s="177"/>
      <c r="M963" s="178"/>
      <c r="N963" s="172"/>
      <c r="O963" s="172"/>
      <c r="P963" s="182"/>
      <c r="Q963" s="182"/>
      <c r="R963" s="183"/>
    </row>
    <row r="964" spans="6:18" ht="15.75" x14ac:dyDescent="0.25">
      <c r="F964" s="4">
        <f t="shared" si="28"/>
        <v>0</v>
      </c>
      <c r="G964" s="171">
        <f t="shared" si="29"/>
        <v>0</v>
      </c>
      <c r="H964" s="176"/>
      <c r="I964" s="177"/>
      <c r="J964" s="176"/>
      <c r="K964" s="176"/>
      <c r="L964" s="177"/>
      <c r="M964" s="178"/>
      <c r="N964" s="172"/>
      <c r="O964" s="172"/>
      <c r="P964" s="182"/>
      <c r="Q964" s="182"/>
      <c r="R964" s="183"/>
    </row>
    <row r="965" spans="6:18" ht="15.75" x14ac:dyDescent="0.25">
      <c r="F965" s="4">
        <f t="shared" si="28"/>
        <v>0</v>
      </c>
      <c r="G965" s="171">
        <f t="shared" si="29"/>
        <v>0</v>
      </c>
      <c r="H965" s="176"/>
      <c r="I965" s="177"/>
      <c r="J965" s="176"/>
      <c r="K965" s="176"/>
      <c r="L965" s="177"/>
      <c r="M965" s="178"/>
      <c r="N965" s="172"/>
      <c r="O965" s="172"/>
      <c r="P965" s="182"/>
      <c r="Q965" s="182"/>
      <c r="R965" s="183"/>
    </row>
    <row r="966" spans="6:18" ht="15.75" x14ac:dyDescent="0.25">
      <c r="F966" s="4">
        <f t="shared" si="28"/>
        <v>0</v>
      </c>
      <c r="G966" s="171">
        <f t="shared" si="29"/>
        <v>0</v>
      </c>
      <c r="H966" s="176"/>
      <c r="I966" s="177"/>
      <c r="J966" s="176"/>
      <c r="K966" s="176"/>
      <c r="L966" s="177"/>
      <c r="M966" s="178"/>
      <c r="N966" s="172"/>
      <c r="O966" s="172"/>
      <c r="P966" s="182"/>
      <c r="Q966" s="182"/>
      <c r="R966" s="183"/>
    </row>
    <row r="967" spans="6:18" ht="15.75" x14ac:dyDescent="0.25">
      <c r="F967" s="4">
        <f t="shared" si="28"/>
        <v>0</v>
      </c>
      <c r="G967" s="171">
        <f t="shared" si="29"/>
        <v>0</v>
      </c>
      <c r="H967" s="176"/>
      <c r="I967" s="177"/>
      <c r="J967" s="176"/>
      <c r="K967" s="176"/>
      <c r="L967" s="177"/>
      <c r="M967" s="178"/>
      <c r="N967" s="172"/>
      <c r="O967" s="172"/>
      <c r="P967" s="182"/>
      <c r="Q967" s="182"/>
      <c r="R967" s="183"/>
    </row>
    <row r="968" spans="6:18" ht="15.75" x14ac:dyDescent="0.25">
      <c r="F968" s="4">
        <f t="shared" ref="F968:F1031" si="30">IF(G968&gt;=1,(IF(LEN(R968)=0,(IF(N968&gt;=18,1,0)),0)),0)</f>
        <v>0</v>
      </c>
      <c r="G968" s="171">
        <f t="shared" si="29"/>
        <v>0</v>
      </c>
      <c r="H968" s="176"/>
      <c r="I968" s="177"/>
      <c r="J968" s="176"/>
      <c r="K968" s="176"/>
      <c r="L968" s="177"/>
      <c r="M968" s="178"/>
      <c r="N968" s="172"/>
      <c r="O968" s="172"/>
      <c r="P968" s="182"/>
      <c r="Q968" s="182"/>
      <c r="R968" s="183"/>
    </row>
    <row r="969" spans="6:18" ht="15.75" x14ac:dyDescent="0.25">
      <c r="F969" s="4">
        <f t="shared" si="30"/>
        <v>0</v>
      </c>
      <c r="G969" s="171">
        <f t="shared" ref="G969:G1032" si="31">IFERROR(IF(LEN(J969)&gt;=2,(IF(LEN(L969)&gt;=1,1,0)),0),0)</f>
        <v>0</v>
      </c>
      <c r="H969" s="176"/>
      <c r="I969" s="177"/>
      <c r="J969" s="176"/>
      <c r="K969" s="176"/>
      <c r="L969" s="177"/>
      <c r="M969" s="178"/>
      <c r="N969" s="172"/>
      <c r="O969" s="172"/>
      <c r="P969" s="182"/>
      <c r="Q969" s="182"/>
      <c r="R969" s="183"/>
    </row>
    <row r="970" spans="6:18" ht="15.75" x14ac:dyDescent="0.25">
      <c r="F970" s="4">
        <f t="shared" si="30"/>
        <v>0</v>
      </c>
      <c r="G970" s="171">
        <f t="shared" si="31"/>
        <v>0</v>
      </c>
      <c r="H970" s="176"/>
      <c r="I970" s="177"/>
      <c r="J970" s="176"/>
      <c r="K970" s="176"/>
      <c r="L970" s="177"/>
      <c r="M970" s="178"/>
      <c r="N970" s="172"/>
      <c r="O970" s="172"/>
      <c r="P970" s="182"/>
      <c r="Q970" s="182"/>
      <c r="R970" s="183"/>
    </row>
    <row r="971" spans="6:18" ht="15.75" x14ac:dyDescent="0.25">
      <c r="F971" s="4">
        <f t="shared" si="30"/>
        <v>0</v>
      </c>
      <c r="G971" s="171">
        <f t="shared" si="31"/>
        <v>0</v>
      </c>
      <c r="H971" s="176"/>
      <c r="I971" s="177"/>
      <c r="J971" s="176"/>
      <c r="K971" s="176"/>
      <c r="L971" s="177"/>
      <c r="M971" s="178"/>
      <c r="N971" s="172"/>
      <c r="O971" s="172"/>
      <c r="P971" s="182"/>
      <c r="Q971" s="182"/>
      <c r="R971" s="183"/>
    </row>
    <row r="972" spans="6:18" ht="15.75" x14ac:dyDescent="0.25">
      <c r="F972" s="4">
        <f t="shared" si="30"/>
        <v>0</v>
      </c>
      <c r="G972" s="171">
        <f t="shared" si="31"/>
        <v>0</v>
      </c>
      <c r="H972" s="176"/>
      <c r="I972" s="177"/>
      <c r="J972" s="176"/>
      <c r="K972" s="176"/>
      <c r="L972" s="177"/>
      <c r="M972" s="178"/>
      <c r="N972" s="172"/>
      <c r="O972" s="172"/>
      <c r="P972" s="182"/>
      <c r="Q972" s="182"/>
      <c r="R972" s="183"/>
    </row>
    <row r="973" spans="6:18" ht="15.75" x14ac:dyDescent="0.25">
      <c r="F973" s="4">
        <f t="shared" si="30"/>
        <v>0</v>
      </c>
      <c r="G973" s="171">
        <f t="shared" si="31"/>
        <v>0</v>
      </c>
      <c r="H973" s="176"/>
      <c r="I973" s="177"/>
      <c r="J973" s="176"/>
      <c r="K973" s="176"/>
      <c r="L973" s="177"/>
      <c r="M973" s="178"/>
      <c r="N973" s="172"/>
      <c r="O973" s="172"/>
      <c r="P973" s="182"/>
      <c r="Q973" s="182"/>
      <c r="R973" s="183"/>
    </row>
    <row r="974" spans="6:18" ht="15.75" x14ac:dyDescent="0.25">
      <c r="F974" s="4">
        <f t="shared" si="30"/>
        <v>0</v>
      </c>
      <c r="G974" s="171">
        <f t="shared" si="31"/>
        <v>0</v>
      </c>
      <c r="H974" s="176"/>
      <c r="I974" s="177"/>
      <c r="J974" s="176"/>
      <c r="K974" s="176"/>
      <c r="L974" s="177"/>
      <c r="M974" s="178"/>
      <c r="N974" s="172"/>
      <c r="O974" s="172"/>
      <c r="P974" s="182"/>
      <c r="Q974" s="182"/>
      <c r="R974" s="183"/>
    </row>
    <row r="975" spans="6:18" ht="15.75" x14ac:dyDescent="0.25">
      <c r="F975" s="4">
        <f t="shared" si="30"/>
        <v>0</v>
      </c>
      <c r="G975" s="171">
        <f t="shared" si="31"/>
        <v>0</v>
      </c>
      <c r="H975" s="176"/>
      <c r="I975" s="177"/>
      <c r="J975" s="176"/>
      <c r="K975" s="176"/>
      <c r="L975" s="177"/>
      <c r="M975" s="178"/>
      <c r="N975" s="172"/>
      <c r="O975" s="172"/>
      <c r="P975" s="182"/>
      <c r="Q975" s="182"/>
      <c r="R975" s="183"/>
    </row>
    <row r="976" spans="6:18" ht="15.75" x14ac:dyDescent="0.25">
      <c r="F976" s="4">
        <f t="shared" si="30"/>
        <v>0</v>
      </c>
      <c r="G976" s="171">
        <f t="shared" si="31"/>
        <v>0</v>
      </c>
      <c r="H976" s="176"/>
      <c r="I976" s="177"/>
      <c r="J976" s="176"/>
      <c r="K976" s="176"/>
      <c r="L976" s="177"/>
      <c r="M976" s="178"/>
      <c r="N976" s="172"/>
      <c r="O976" s="172"/>
      <c r="P976" s="182"/>
      <c r="Q976" s="182"/>
      <c r="R976" s="183"/>
    </row>
    <row r="977" spans="6:18" ht="15.75" x14ac:dyDescent="0.25">
      <c r="F977" s="4">
        <f t="shared" si="30"/>
        <v>0</v>
      </c>
      <c r="G977" s="171">
        <f t="shared" si="31"/>
        <v>0</v>
      </c>
      <c r="H977" s="176"/>
      <c r="I977" s="177"/>
      <c r="J977" s="176"/>
      <c r="K977" s="176"/>
      <c r="L977" s="177"/>
      <c r="M977" s="178"/>
      <c r="N977" s="172"/>
      <c r="O977" s="172"/>
      <c r="P977" s="182"/>
      <c r="Q977" s="182"/>
      <c r="R977" s="183"/>
    </row>
    <row r="978" spans="6:18" ht="15.75" x14ac:dyDescent="0.25">
      <c r="F978" s="4">
        <f t="shared" si="30"/>
        <v>0</v>
      </c>
      <c r="G978" s="171">
        <f t="shared" si="31"/>
        <v>0</v>
      </c>
      <c r="H978" s="176"/>
      <c r="I978" s="177"/>
      <c r="J978" s="176"/>
      <c r="K978" s="176"/>
      <c r="L978" s="177"/>
      <c r="M978" s="178"/>
      <c r="N978" s="172"/>
      <c r="O978" s="172"/>
      <c r="P978" s="182"/>
      <c r="Q978" s="182"/>
      <c r="R978" s="183"/>
    </row>
    <row r="979" spans="6:18" ht="15.75" x14ac:dyDescent="0.25">
      <c r="F979" s="4">
        <f t="shared" si="30"/>
        <v>0</v>
      </c>
      <c r="G979" s="171">
        <f t="shared" si="31"/>
        <v>0</v>
      </c>
      <c r="H979" s="176"/>
      <c r="I979" s="177"/>
      <c r="J979" s="176"/>
      <c r="K979" s="176"/>
      <c r="L979" s="177"/>
      <c r="M979" s="178"/>
      <c r="N979" s="172"/>
      <c r="O979" s="172"/>
      <c r="P979" s="182"/>
      <c r="Q979" s="182"/>
      <c r="R979" s="183"/>
    </row>
    <row r="980" spans="6:18" ht="15.75" x14ac:dyDescent="0.25">
      <c r="F980" s="4">
        <f t="shared" si="30"/>
        <v>0</v>
      </c>
      <c r="G980" s="171">
        <f t="shared" si="31"/>
        <v>0</v>
      </c>
      <c r="H980" s="176"/>
      <c r="I980" s="177"/>
      <c r="J980" s="176"/>
      <c r="K980" s="176"/>
      <c r="L980" s="177"/>
      <c r="M980" s="178"/>
      <c r="N980" s="172"/>
      <c r="O980" s="172"/>
      <c r="P980" s="182"/>
      <c r="Q980" s="182"/>
      <c r="R980" s="183"/>
    </row>
    <row r="981" spans="6:18" ht="15.75" x14ac:dyDescent="0.25">
      <c r="F981" s="4">
        <f t="shared" si="30"/>
        <v>0</v>
      </c>
      <c r="G981" s="171">
        <f t="shared" si="31"/>
        <v>0</v>
      </c>
      <c r="H981" s="176"/>
      <c r="I981" s="177"/>
      <c r="J981" s="176"/>
      <c r="K981" s="176"/>
      <c r="L981" s="177"/>
      <c r="M981" s="178"/>
      <c r="N981" s="172"/>
      <c r="O981" s="172"/>
      <c r="P981" s="182"/>
      <c r="Q981" s="182"/>
      <c r="R981" s="183"/>
    </row>
    <row r="982" spans="6:18" ht="15.75" x14ac:dyDescent="0.25">
      <c r="F982" s="4">
        <f t="shared" si="30"/>
        <v>0</v>
      </c>
      <c r="G982" s="171">
        <f t="shared" si="31"/>
        <v>0</v>
      </c>
      <c r="H982" s="176"/>
      <c r="I982" s="177"/>
      <c r="J982" s="176"/>
      <c r="K982" s="176"/>
      <c r="L982" s="177"/>
      <c r="M982" s="178"/>
      <c r="N982" s="172"/>
      <c r="O982" s="172"/>
      <c r="P982" s="182"/>
      <c r="Q982" s="182"/>
      <c r="R982" s="183"/>
    </row>
    <row r="983" spans="6:18" ht="15.75" x14ac:dyDescent="0.25">
      <c r="F983" s="4">
        <f t="shared" si="30"/>
        <v>0</v>
      </c>
      <c r="G983" s="171">
        <f t="shared" si="31"/>
        <v>0</v>
      </c>
      <c r="H983" s="176"/>
      <c r="I983" s="177"/>
      <c r="J983" s="176"/>
      <c r="K983" s="176"/>
      <c r="L983" s="177"/>
      <c r="M983" s="178"/>
      <c r="N983" s="172"/>
      <c r="O983" s="172"/>
      <c r="P983" s="182"/>
      <c r="Q983" s="182"/>
      <c r="R983" s="183"/>
    </row>
    <row r="984" spans="6:18" ht="15.75" x14ac:dyDescent="0.25">
      <c r="F984" s="4">
        <f t="shared" si="30"/>
        <v>0</v>
      </c>
      <c r="G984" s="171">
        <f t="shared" si="31"/>
        <v>0</v>
      </c>
      <c r="H984" s="176"/>
      <c r="I984" s="177"/>
      <c r="J984" s="176"/>
      <c r="K984" s="176"/>
      <c r="L984" s="177"/>
      <c r="M984" s="178"/>
      <c r="N984" s="172"/>
      <c r="O984" s="172"/>
      <c r="P984" s="182"/>
      <c r="Q984" s="182"/>
      <c r="R984" s="183"/>
    </row>
    <row r="985" spans="6:18" ht="15.75" x14ac:dyDescent="0.25">
      <c r="F985" s="4">
        <f t="shared" si="30"/>
        <v>0</v>
      </c>
      <c r="G985" s="171">
        <f t="shared" si="31"/>
        <v>0</v>
      </c>
      <c r="H985" s="176"/>
      <c r="I985" s="177"/>
      <c r="J985" s="176"/>
      <c r="K985" s="176"/>
      <c r="L985" s="177"/>
      <c r="M985" s="178"/>
      <c r="N985" s="172"/>
      <c r="O985" s="172"/>
      <c r="P985" s="182"/>
      <c r="Q985" s="182"/>
      <c r="R985" s="183"/>
    </row>
    <row r="986" spans="6:18" ht="15.75" x14ac:dyDescent="0.25">
      <c r="F986" s="4">
        <f t="shared" si="30"/>
        <v>0</v>
      </c>
      <c r="G986" s="171">
        <f t="shared" si="31"/>
        <v>0</v>
      </c>
      <c r="H986" s="176"/>
      <c r="I986" s="177"/>
      <c r="J986" s="176"/>
      <c r="K986" s="176"/>
      <c r="L986" s="177"/>
      <c r="M986" s="178"/>
      <c r="N986" s="172"/>
      <c r="O986" s="172"/>
      <c r="P986" s="182"/>
      <c r="Q986" s="182"/>
      <c r="R986" s="183"/>
    </row>
    <row r="987" spans="6:18" ht="15.75" x14ac:dyDescent="0.25">
      <c r="F987" s="4">
        <f t="shared" si="30"/>
        <v>0</v>
      </c>
      <c r="G987" s="171">
        <f t="shared" si="31"/>
        <v>0</v>
      </c>
      <c r="H987" s="176"/>
      <c r="I987" s="177"/>
      <c r="J987" s="176"/>
      <c r="K987" s="176"/>
      <c r="L987" s="177"/>
      <c r="M987" s="178"/>
      <c r="N987" s="172"/>
      <c r="O987" s="172"/>
      <c r="P987" s="182"/>
      <c r="Q987" s="182"/>
      <c r="R987" s="183"/>
    </row>
    <row r="988" spans="6:18" ht="15.75" x14ac:dyDescent="0.25">
      <c r="F988" s="4">
        <f t="shared" si="30"/>
        <v>0</v>
      </c>
      <c r="G988" s="171">
        <f t="shared" si="31"/>
        <v>0</v>
      </c>
      <c r="H988" s="176"/>
      <c r="I988" s="177"/>
      <c r="J988" s="176"/>
      <c r="K988" s="176"/>
      <c r="L988" s="177"/>
      <c r="M988" s="178"/>
      <c r="N988" s="172"/>
      <c r="O988" s="172"/>
      <c r="P988" s="182"/>
      <c r="Q988" s="182"/>
      <c r="R988" s="183"/>
    </row>
    <row r="989" spans="6:18" ht="15.75" x14ac:dyDescent="0.25">
      <c r="F989" s="4">
        <f t="shared" si="30"/>
        <v>0</v>
      </c>
      <c r="G989" s="171">
        <f t="shared" si="31"/>
        <v>0</v>
      </c>
      <c r="H989" s="176"/>
      <c r="I989" s="177"/>
      <c r="J989" s="176"/>
      <c r="K989" s="176"/>
      <c r="L989" s="177"/>
      <c r="M989" s="178"/>
      <c r="N989" s="172"/>
      <c r="O989" s="172"/>
      <c r="P989" s="182"/>
      <c r="Q989" s="182"/>
      <c r="R989" s="183"/>
    </row>
    <row r="990" spans="6:18" ht="15.75" x14ac:dyDescent="0.25">
      <c r="F990" s="4">
        <f t="shared" si="30"/>
        <v>0</v>
      </c>
      <c r="G990" s="171">
        <f t="shared" si="31"/>
        <v>0</v>
      </c>
      <c r="H990" s="176"/>
      <c r="I990" s="177"/>
      <c r="J990" s="176"/>
      <c r="K990" s="176"/>
      <c r="L990" s="177"/>
      <c r="M990" s="178"/>
      <c r="N990" s="172"/>
      <c r="O990" s="172"/>
      <c r="P990" s="182"/>
      <c r="Q990" s="182"/>
      <c r="R990" s="183"/>
    </row>
    <row r="991" spans="6:18" ht="15.75" x14ac:dyDescent="0.25">
      <c r="F991" s="4">
        <f t="shared" si="30"/>
        <v>0</v>
      </c>
      <c r="G991" s="171">
        <f t="shared" si="31"/>
        <v>0</v>
      </c>
      <c r="H991" s="176"/>
      <c r="I991" s="177"/>
      <c r="J991" s="176"/>
      <c r="K991" s="176"/>
      <c r="L991" s="177"/>
      <c r="M991" s="178"/>
      <c r="N991" s="172"/>
      <c r="O991" s="172"/>
      <c r="P991" s="182"/>
      <c r="Q991" s="182"/>
      <c r="R991" s="183"/>
    </row>
    <row r="992" spans="6:18" ht="15.75" x14ac:dyDescent="0.25">
      <c r="F992" s="4">
        <f t="shared" si="30"/>
        <v>0</v>
      </c>
      <c r="G992" s="171">
        <f t="shared" si="31"/>
        <v>0</v>
      </c>
      <c r="H992" s="176"/>
      <c r="I992" s="177"/>
      <c r="J992" s="176"/>
      <c r="K992" s="176"/>
      <c r="L992" s="177"/>
      <c r="M992" s="178"/>
      <c r="N992" s="172"/>
      <c r="O992" s="172"/>
      <c r="P992" s="182"/>
      <c r="Q992" s="182"/>
      <c r="R992" s="183"/>
    </row>
    <row r="993" spans="6:18" ht="15.75" x14ac:dyDescent="0.25">
      <c r="F993" s="4">
        <f t="shared" si="30"/>
        <v>0</v>
      </c>
      <c r="G993" s="171">
        <f t="shared" si="31"/>
        <v>0</v>
      </c>
      <c r="H993" s="176"/>
      <c r="I993" s="177"/>
      <c r="J993" s="176"/>
      <c r="K993" s="176"/>
      <c r="L993" s="177"/>
      <c r="M993" s="178"/>
      <c r="N993" s="172"/>
      <c r="O993" s="172"/>
      <c r="P993" s="182"/>
      <c r="Q993" s="182"/>
      <c r="R993" s="183"/>
    </row>
    <row r="994" spans="6:18" ht="15.75" x14ac:dyDescent="0.25">
      <c r="F994" s="4">
        <f t="shared" si="30"/>
        <v>0</v>
      </c>
      <c r="G994" s="171">
        <f t="shared" si="31"/>
        <v>0</v>
      </c>
      <c r="H994" s="176"/>
      <c r="I994" s="177"/>
      <c r="J994" s="176"/>
      <c r="K994" s="176"/>
      <c r="L994" s="177"/>
      <c r="M994" s="178"/>
      <c r="N994" s="172"/>
      <c r="O994" s="172"/>
      <c r="P994" s="182"/>
      <c r="Q994" s="182"/>
      <c r="R994" s="183"/>
    </row>
    <row r="995" spans="6:18" ht="15.75" x14ac:dyDescent="0.25">
      <c r="F995" s="4">
        <f t="shared" si="30"/>
        <v>0</v>
      </c>
      <c r="G995" s="171">
        <f t="shared" si="31"/>
        <v>0</v>
      </c>
      <c r="H995" s="176"/>
      <c r="I995" s="177"/>
      <c r="J995" s="176"/>
      <c r="K995" s="176"/>
      <c r="L995" s="177"/>
      <c r="M995" s="178"/>
      <c r="N995" s="172"/>
      <c r="O995" s="172"/>
      <c r="P995" s="182"/>
      <c r="Q995" s="182"/>
      <c r="R995" s="183"/>
    </row>
    <row r="996" spans="6:18" ht="15.75" x14ac:dyDescent="0.25">
      <c r="F996" s="4">
        <f t="shared" si="30"/>
        <v>0</v>
      </c>
      <c r="G996" s="171">
        <f t="shared" si="31"/>
        <v>0</v>
      </c>
      <c r="H996" s="176"/>
      <c r="I996" s="177"/>
      <c r="J996" s="176"/>
      <c r="K996" s="176"/>
      <c r="L996" s="177"/>
      <c r="M996" s="178"/>
      <c r="N996" s="172"/>
      <c r="O996" s="172"/>
      <c r="P996" s="182"/>
      <c r="Q996" s="182"/>
      <c r="R996" s="183"/>
    </row>
    <row r="997" spans="6:18" ht="15.75" x14ac:dyDescent="0.25">
      <c r="F997" s="4">
        <f t="shared" si="30"/>
        <v>0</v>
      </c>
      <c r="G997" s="171">
        <f t="shared" si="31"/>
        <v>0</v>
      </c>
      <c r="H997" s="176"/>
      <c r="I997" s="177"/>
      <c r="J997" s="176"/>
      <c r="K997" s="176"/>
      <c r="L997" s="177"/>
      <c r="M997" s="178"/>
      <c r="N997" s="172"/>
      <c r="O997" s="172"/>
      <c r="P997" s="182"/>
      <c r="Q997" s="182"/>
      <c r="R997" s="183"/>
    </row>
    <row r="998" spans="6:18" ht="15.75" x14ac:dyDescent="0.25">
      <c r="F998" s="4">
        <f t="shared" si="30"/>
        <v>0</v>
      </c>
      <c r="G998" s="171">
        <f t="shared" si="31"/>
        <v>0</v>
      </c>
      <c r="H998" s="176"/>
      <c r="I998" s="177"/>
      <c r="J998" s="176"/>
      <c r="K998" s="176"/>
      <c r="L998" s="177"/>
      <c r="M998" s="178"/>
      <c r="N998" s="172"/>
      <c r="O998" s="172"/>
      <c r="P998" s="182"/>
      <c r="Q998" s="182"/>
      <c r="R998" s="183"/>
    </row>
    <row r="999" spans="6:18" ht="15.75" x14ac:dyDescent="0.25">
      <c r="F999" s="4">
        <f t="shared" si="30"/>
        <v>0</v>
      </c>
      <c r="G999" s="171">
        <f t="shared" si="31"/>
        <v>0</v>
      </c>
      <c r="H999" s="176"/>
      <c r="I999" s="177"/>
      <c r="J999" s="176"/>
      <c r="K999" s="176"/>
      <c r="L999" s="177"/>
      <c r="M999" s="178"/>
      <c r="N999" s="172"/>
      <c r="O999" s="172"/>
      <c r="P999" s="182"/>
      <c r="Q999" s="182"/>
      <c r="R999" s="183"/>
    </row>
    <row r="1000" spans="6:18" ht="15.75" x14ac:dyDescent="0.25">
      <c r="F1000" s="4">
        <f t="shared" si="30"/>
        <v>0</v>
      </c>
      <c r="G1000" s="171">
        <f t="shared" si="31"/>
        <v>0</v>
      </c>
      <c r="H1000" s="176"/>
      <c r="I1000" s="177"/>
      <c r="J1000" s="176"/>
      <c r="K1000" s="176"/>
      <c r="L1000" s="177"/>
      <c r="M1000" s="178"/>
      <c r="N1000" s="172"/>
      <c r="O1000" s="172"/>
      <c r="P1000" s="182"/>
      <c r="Q1000" s="182"/>
      <c r="R1000" s="183"/>
    </row>
    <row r="1001" spans="6:18" ht="15.75" x14ac:dyDescent="0.25">
      <c r="F1001" s="4">
        <f t="shared" si="30"/>
        <v>0</v>
      </c>
      <c r="G1001" s="171">
        <f t="shared" si="31"/>
        <v>0</v>
      </c>
      <c r="H1001" s="176"/>
      <c r="I1001" s="177"/>
      <c r="J1001" s="176"/>
      <c r="K1001" s="176"/>
      <c r="L1001" s="177"/>
      <c r="M1001" s="178"/>
      <c r="N1001" s="172"/>
      <c r="O1001" s="172"/>
      <c r="P1001" s="182"/>
      <c r="Q1001" s="182"/>
      <c r="R1001" s="183"/>
    </row>
    <row r="1002" spans="6:18" ht="15.75" x14ac:dyDescent="0.25">
      <c r="F1002" s="4">
        <f t="shared" si="30"/>
        <v>0</v>
      </c>
      <c r="G1002" s="171">
        <f t="shared" si="31"/>
        <v>0</v>
      </c>
      <c r="H1002" s="176"/>
      <c r="I1002" s="177"/>
      <c r="J1002" s="176"/>
      <c r="K1002" s="176"/>
      <c r="L1002" s="177"/>
      <c r="M1002" s="178"/>
      <c r="N1002" s="172"/>
      <c r="O1002" s="172"/>
      <c r="P1002" s="182"/>
      <c r="Q1002" s="182"/>
      <c r="R1002" s="183"/>
    </row>
    <row r="1003" spans="6:18" ht="15.75" x14ac:dyDescent="0.25">
      <c r="F1003" s="4">
        <f t="shared" si="30"/>
        <v>0</v>
      </c>
      <c r="G1003" s="171">
        <f t="shared" si="31"/>
        <v>0</v>
      </c>
      <c r="H1003" s="176"/>
      <c r="I1003" s="177"/>
      <c r="J1003" s="176"/>
      <c r="K1003" s="176"/>
      <c r="L1003" s="177"/>
      <c r="M1003" s="178"/>
      <c r="N1003" s="172"/>
      <c r="O1003" s="172"/>
      <c r="P1003" s="182"/>
      <c r="Q1003" s="182"/>
      <c r="R1003" s="183"/>
    </row>
    <row r="1004" spans="6:18" ht="15.75" x14ac:dyDescent="0.25">
      <c r="F1004" s="4">
        <f t="shared" si="30"/>
        <v>0</v>
      </c>
      <c r="G1004" s="171">
        <f t="shared" si="31"/>
        <v>0</v>
      </c>
      <c r="H1004" s="176"/>
      <c r="I1004" s="177"/>
      <c r="J1004" s="176"/>
      <c r="K1004" s="176"/>
      <c r="L1004" s="177"/>
      <c r="M1004" s="178"/>
      <c r="N1004" s="172"/>
      <c r="O1004" s="172"/>
      <c r="P1004" s="182"/>
      <c r="Q1004" s="182"/>
      <c r="R1004" s="183"/>
    </row>
    <row r="1005" spans="6:18" ht="15.75" x14ac:dyDescent="0.25">
      <c r="F1005" s="4">
        <f t="shared" si="30"/>
        <v>0</v>
      </c>
      <c r="G1005" s="171">
        <f t="shared" si="31"/>
        <v>0</v>
      </c>
      <c r="H1005" s="176"/>
      <c r="I1005" s="177"/>
      <c r="J1005" s="176"/>
      <c r="K1005" s="176"/>
      <c r="L1005" s="177"/>
      <c r="M1005" s="178"/>
      <c r="N1005" s="172"/>
      <c r="O1005" s="172"/>
      <c r="P1005" s="182"/>
      <c r="Q1005" s="182"/>
      <c r="R1005" s="183"/>
    </row>
    <row r="1006" spans="6:18" ht="15.75" x14ac:dyDescent="0.25">
      <c r="F1006" s="4">
        <f t="shared" si="30"/>
        <v>0</v>
      </c>
      <c r="G1006" s="171">
        <f t="shared" si="31"/>
        <v>0</v>
      </c>
      <c r="H1006" s="176"/>
      <c r="I1006" s="177"/>
      <c r="J1006" s="176"/>
      <c r="K1006" s="176"/>
      <c r="L1006" s="177"/>
      <c r="M1006" s="178"/>
      <c r="N1006" s="172"/>
      <c r="O1006" s="172"/>
      <c r="P1006" s="182"/>
      <c r="Q1006" s="182"/>
      <c r="R1006" s="183"/>
    </row>
    <row r="1007" spans="6:18" ht="15.75" x14ac:dyDescent="0.25">
      <c r="F1007" s="4">
        <f t="shared" si="30"/>
        <v>0</v>
      </c>
      <c r="G1007" s="171">
        <f t="shared" si="31"/>
        <v>0</v>
      </c>
      <c r="H1007" s="176"/>
      <c r="I1007" s="177"/>
      <c r="J1007" s="176"/>
      <c r="K1007" s="176"/>
      <c r="L1007" s="177"/>
      <c r="M1007" s="178"/>
      <c r="N1007" s="172"/>
      <c r="O1007" s="172"/>
      <c r="P1007" s="182"/>
      <c r="Q1007" s="182"/>
      <c r="R1007" s="183"/>
    </row>
    <row r="1008" spans="6:18" ht="15.75" x14ac:dyDescent="0.25">
      <c r="F1008" s="4">
        <f t="shared" si="30"/>
        <v>0</v>
      </c>
      <c r="G1008" s="171">
        <f t="shared" si="31"/>
        <v>0</v>
      </c>
      <c r="H1008" s="176"/>
      <c r="I1008" s="177"/>
      <c r="J1008" s="176"/>
      <c r="K1008" s="176"/>
      <c r="L1008" s="177"/>
      <c r="M1008" s="178"/>
      <c r="N1008" s="172"/>
      <c r="O1008" s="172"/>
      <c r="P1008" s="182"/>
      <c r="Q1008" s="182"/>
      <c r="R1008" s="183"/>
    </row>
    <row r="1009" spans="6:18" ht="15.75" x14ac:dyDescent="0.25">
      <c r="F1009" s="4">
        <f t="shared" si="30"/>
        <v>0</v>
      </c>
      <c r="G1009" s="171">
        <f t="shared" si="31"/>
        <v>0</v>
      </c>
      <c r="H1009" s="176"/>
      <c r="I1009" s="177"/>
      <c r="J1009" s="176"/>
      <c r="K1009" s="176"/>
      <c r="L1009" s="177"/>
      <c r="M1009" s="178"/>
      <c r="N1009" s="172"/>
      <c r="O1009" s="172"/>
      <c r="P1009" s="182"/>
      <c r="Q1009" s="182"/>
      <c r="R1009" s="183"/>
    </row>
    <row r="1010" spans="6:18" ht="15.75" x14ac:dyDescent="0.25">
      <c r="F1010" s="4">
        <f t="shared" si="30"/>
        <v>0</v>
      </c>
      <c r="G1010" s="171">
        <f t="shared" si="31"/>
        <v>0</v>
      </c>
      <c r="H1010" s="176"/>
      <c r="I1010" s="177"/>
      <c r="J1010" s="176"/>
      <c r="K1010" s="176"/>
      <c r="L1010" s="177"/>
      <c r="M1010" s="178"/>
      <c r="N1010" s="172"/>
      <c r="O1010" s="172"/>
      <c r="P1010" s="182"/>
      <c r="Q1010" s="182"/>
      <c r="R1010" s="183"/>
    </row>
    <row r="1011" spans="6:18" ht="15.75" x14ac:dyDescent="0.25">
      <c r="F1011" s="4">
        <f t="shared" si="30"/>
        <v>0</v>
      </c>
      <c r="G1011" s="171">
        <f t="shared" si="31"/>
        <v>0</v>
      </c>
      <c r="H1011" s="176"/>
      <c r="I1011" s="177"/>
      <c r="J1011" s="176"/>
      <c r="K1011" s="176"/>
      <c r="L1011" s="177"/>
      <c r="M1011" s="178"/>
      <c r="N1011" s="172"/>
      <c r="O1011" s="172"/>
      <c r="P1011" s="182"/>
      <c r="Q1011" s="182"/>
      <c r="R1011" s="183"/>
    </row>
    <row r="1012" spans="6:18" ht="15.75" x14ac:dyDescent="0.25">
      <c r="F1012" s="4">
        <f t="shared" si="30"/>
        <v>0</v>
      </c>
      <c r="G1012" s="171">
        <f t="shared" si="31"/>
        <v>0</v>
      </c>
      <c r="H1012" s="176"/>
      <c r="I1012" s="177"/>
      <c r="J1012" s="176"/>
      <c r="K1012" s="176"/>
      <c r="L1012" s="177"/>
      <c r="M1012" s="178"/>
      <c r="N1012" s="172"/>
      <c r="O1012" s="172"/>
      <c r="P1012" s="182"/>
      <c r="Q1012" s="182"/>
      <c r="R1012" s="183"/>
    </row>
    <row r="1013" spans="6:18" ht="15.75" x14ac:dyDescent="0.25">
      <c r="F1013" s="4">
        <f t="shared" si="30"/>
        <v>0</v>
      </c>
      <c r="G1013" s="171">
        <f t="shared" si="31"/>
        <v>0</v>
      </c>
      <c r="H1013" s="176"/>
      <c r="I1013" s="177"/>
      <c r="J1013" s="176"/>
      <c r="K1013" s="176"/>
      <c r="L1013" s="177"/>
      <c r="M1013" s="178"/>
      <c r="N1013" s="172"/>
      <c r="O1013" s="172"/>
      <c r="P1013" s="182"/>
      <c r="Q1013" s="182"/>
      <c r="R1013" s="183"/>
    </row>
    <row r="1014" spans="6:18" ht="15.75" x14ac:dyDescent="0.25">
      <c r="F1014" s="4">
        <f t="shared" si="30"/>
        <v>0</v>
      </c>
      <c r="G1014" s="171">
        <f t="shared" si="31"/>
        <v>0</v>
      </c>
      <c r="H1014" s="176"/>
      <c r="I1014" s="177"/>
      <c r="J1014" s="176"/>
      <c r="K1014" s="176"/>
      <c r="L1014" s="177"/>
      <c r="M1014" s="178"/>
      <c r="N1014" s="172"/>
      <c r="O1014" s="172"/>
      <c r="P1014" s="182"/>
      <c r="Q1014" s="182"/>
      <c r="R1014" s="183"/>
    </row>
    <row r="1015" spans="6:18" ht="15.75" x14ac:dyDescent="0.25">
      <c r="F1015" s="4">
        <f t="shared" si="30"/>
        <v>0</v>
      </c>
      <c r="G1015" s="171">
        <f t="shared" si="31"/>
        <v>0</v>
      </c>
      <c r="H1015" s="176"/>
      <c r="I1015" s="177"/>
      <c r="J1015" s="176"/>
      <c r="K1015" s="176"/>
      <c r="L1015" s="177"/>
      <c r="M1015" s="178"/>
      <c r="N1015" s="172"/>
      <c r="O1015" s="172"/>
      <c r="P1015" s="182"/>
      <c r="Q1015" s="182"/>
      <c r="R1015" s="183"/>
    </row>
    <row r="1016" spans="6:18" ht="15.75" x14ac:dyDescent="0.25">
      <c r="F1016" s="4">
        <f t="shared" si="30"/>
        <v>0</v>
      </c>
      <c r="G1016" s="171">
        <f t="shared" si="31"/>
        <v>0</v>
      </c>
      <c r="H1016" s="176"/>
      <c r="I1016" s="177"/>
      <c r="J1016" s="176"/>
      <c r="K1016" s="176"/>
      <c r="L1016" s="177"/>
      <c r="M1016" s="178"/>
      <c r="N1016" s="172"/>
      <c r="O1016" s="172"/>
      <c r="P1016" s="182"/>
      <c r="Q1016" s="182"/>
      <c r="R1016" s="183"/>
    </row>
    <row r="1017" spans="6:18" ht="15.75" x14ac:dyDescent="0.25">
      <c r="F1017" s="4">
        <f t="shared" si="30"/>
        <v>0</v>
      </c>
      <c r="G1017" s="171">
        <f t="shared" si="31"/>
        <v>0</v>
      </c>
      <c r="H1017" s="176"/>
      <c r="I1017" s="177"/>
      <c r="J1017" s="176"/>
      <c r="K1017" s="176"/>
      <c r="L1017" s="177"/>
      <c r="M1017" s="178"/>
      <c r="N1017" s="172"/>
      <c r="O1017" s="172"/>
      <c r="P1017" s="182"/>
      <c r="Q1017" s="182"/>
      <c r="R1017" s="183"/>
    </row>
    <row r="1018" spans="6:18" ht="15.75" x14ac:dyDescent="0.25">
      <c r="F1018" s="4">
        <f t="shared" si="30"/>
        <v>0</v>
      </c>
      <c r="G1018" s="171">
        <f t="shared" si="31"/>
        <v>0</v>
      </c>
      <c r="H1018" s="176"/>
      <c r="I1018" s="177"/>
      <c r="J1018" s="176"/>
      <c r="K1018" s="176"/>
      <c r="L1018" s="177"/>
      <c r="M1018" s="178"/>
      <c r="N1018" s="172"/>
      <c r="O1018" s="172"/>
      <c r="P1018" s="182"/>
      <c r="Q1018" s="182"/>
      <c r="R1018" s="183"/>
    </row>
    <row r="1019" spans="6:18" ht="15.75" x14ac:dyDescent="0.25">
      <c r="F1019" s="4">
        <f t="shared" si="30"/>
        <v>0</v>
      </c>
      <c r="G1019" s="171">
        <f t="shared" si="31"/>
        <v>0</v>
      </c>
      <c r="H1019" s="176"/>
      <c r="I1019" s="177"/>
      <c r="J1019" s="176"/>
      <c r="K1019" s="176"/>
      <c r="L1019" s="177"/>
      <c r="M1019" s="178"/>
      <c r="N1019" s="172"/>
      <c r="O1019" s="172"/>
      <c r="P1019" s="182"/>
      <c r="Q1019" s="182"/>
      <c r="R1019" s="183"/>
    </row>
    <row r="1020" spans="6:18" ht="15.75" x14ac:dyDescent="0.25">
      <c r="F1020" s="4">
        <f t="shared" si="30"/>
        <v>0</v>
      </c>
      <c r="G1020" s="171">
        <f t="shared" si="31"/>
        <v>0</v>
      </c>
      <c r="H1020" s="176"/>
      <c r="I1020" s="177"/>
      <c r="J1020" s="176"/>
      <c r="K1020" s="176"/>
      <c r="L1020" s="177"/>
      <c r="M1020" s="178"/>
      <c r="N1020" s="172"/>
      <c r="O1020" s="172"/>
      <c r="P1020" s="182"/>
      <c r="Q1020" s="182"/>
      <c r="R1020" s="183"/>
    </row>
    <row r="1021" spans="6:18" ht="15.75" x14ac:dyDescent="0.25">
      <c r="F1021" s="4">
        <f t="shared" si="30"/>
        <v>0</v>
      </c>
      <c r="G1021" s="171">
        <f t="shared" si="31"/>
        <v>0</v>
      </c>
      <c r="H1021" s="176"/>
      <c r="I1021" s="177"/>
      <c r="J1021" s="176"/>
      <c r="K1021" s="176"/>
      <c r="L1021" s="177"/>
      <c r="M1021" s="178"/>
      <c r="N1021" s="172"/>
      <c r="O1021" s="172"/>
      <c r="P1021" s="182"/>
      <c r="Q1021" s="182"/>
      <c r="R1021" s="183"/>
    </row>
    <row r="1022" spans="6:18" ht="15.75" x14ac:dyDescent="0.25">
      <c r="F1022" s="4">
        <f t="shared" si="30"/>
        <v>0</v>
      </c>
      <c r="G1022" s="171">
        <f t="shared" si="31"/>
        <v>0</v>
      </c>
      <c r="H1022" s="176"/>
      <c r="I1022" s="177"/>
      <c r="J1022" s="176"/>
      <c r="K1022" s="176"/>
      <c r="L1022" s="177"/>
      <c r="M1022" s="178"/>
      <c r="N1022" s="172"/>
      <c r="O1022" s="172"/>
      <c r="P1022" s="182"/>
      <c r="Q1022" s="182"/>
      <c r="R1022" s="183"/>
    </row>
    <row r="1023" spans="6:18" ht="15.75" x14ac:dyDescent="0.25">
      <c r="F1023" s="4">
        <f t="shared" si="30"/>
        <v>0</v>
      </c>
      <c r="G1023" s="171">
        <f t="shared" si="31"/>
        <v>0</v>
      </c>
      <c r="H1023" s="176"/>
      <c r="I1023" s="177"/>
      <c r="J1023" s="176"/>
      <c r="K1023" s="176"/>
      <c r="L1023" s="177"/>
      <c r="M1023" s="178"/>
      <c r="N1023" s="172"/>
      <c r="O1023" s="172"/>
      <c r="P1023" s="182"/>
      <c r="Q1023" s="182"/>
      <c r="R1023" s="183"/>
    </row>
    <row r="1024" spans="6:18" ht="15.75" x14ac:dyDescent="0.25">
      <c r="F1024" s="4">
        <f t="shared" si="30"/>
        <v>0</v>
      </c>
      <c r="G1024" s="171">
        <f t="shared" si="31"/>
        <v>0</v>
      </c>
      <c r="H1024" s="176"/>
      <c r="I1024" s="177"/>
      <c r="J1024" s="176"/>
      <c r="K1024" s="176"/>
      <c r="L1024" s="177"/>
      <c r="M1024" s="178"/>
      <c r="N1024" s="172"/>
      <c r="O1024" s="172"/>
      <c r="P1024" s="182"/>
      <c r="Q1024" s="182"/>
      <c r="R1024" s="183"/>
    </row>
    <row r="1025" spans="6:18" ht="15.75" x14ac:dyDescent="0.25">
      <c r="F1025" s="4">
        <f t="shared" si="30"/>
        <v>0</v>
      </c>
      <c r="G1025" s="171">
        <f t="shared" si="31"/>
        <v>0</v>
      </c>
      <c r="H1025" s="176"/>
      <c r="I1025" s="177"/>
      <c r="J1025" s="176"/>
      <c r="K1025" s="176"/>
      <c r="L1025" s="177"/>
      <c r="M1025" s="178"/>
      <c r="N1025" s="172"/>
      <c r="O1025" s="172"/>
      <c r="P1025" s="182"/>
      <c r="Q1025" s="182"/>
      <c r="R1025" s="183"/>
    </row>
    <row r="1026" spans="6:18" ht="15.75" x14ac:dyDescent="0.25">
      <c r="F1026" s="4">
        <f t="shared" si="30"/>
        <v>0</v>
      </c>
      <c r="G1026" s="171">
        <f t="shared" si="31"/>
        <v>0</v>
      </c>
      <c r="H1026" s="176"/>
      <c r="I1026" s="177"/>
      <c r="J1026" s="176"/>
      <c r="K1026" s="176"/>
      <c r="L1026" s="177"/>
      <c r="M1026" s="178"/>
      <c r="N1026" s="172"/>
      <c r="O1026" s="172"/>
      <c r="P1026" s="182"/>
      <c r="Q1026" s="182"/>
      <c r="R1026" s="183"/>
    </row>
    <row r="1027" spans="6:18" ht="15.75" x14ac:dyDescent="0.25">
      <c r="F1027" s="4">
        <f t="shared" si="30"/>
        <v>0</v>
      </c>
      <c r="G1027" s="171">
        <f t="shared" si="31"/>
        <v>0</v>
      </c>
      <c r="H1027" s="176"/>
      <c r="I1027" s="177"/>
      <c r="J1027" s="176"/>
      <c r="K1027" s="176"/>
      <c r="L1027" s="177"/>
      <c r="M1027" s="178"/>
      <c r="N1027" s="172"/>
      <c r="O1027" s="172"/>
      <c r="P1027" s="182"/>
      <c r="Q1027" s="182"/>
      <c r="R1027" s="183"/>
    </row>
    <row r="1028" spans="6:18" ht="15.75" x14ac:dyDescent="0.25">
      <c r="F1028" s="4">
        <f t="shared" si="30"/>
        <v>0</v>
      </c>
      <c r="G1028" s="171">
        <f t="shared" si="31"/>
        <v>0</v>
      </c>
      <c r="H1028" s="176"/>
      <c r="I1028" s="177"/>
      <c r="J1028" s="176"/>
      <c r="K1028" s="176"/>
      <c r="L1028" s="177"/>
      <c r="M1028" s="178"/>
      <c r="N1028" s="172"/>
      <c r="O1028" s="172"/>
      <c r="P1028" s="182"/>
      <c r="Q1028" s="182"/>
      <c r="R1028" s="183"/>
    </row>
    <row r="1029" spans="6:18" ht="15.75" x14ac:dyDescent="0.25">
      <c r="F1029" s="4">
        <f t="shared" si="30"/>
        <v>0</v>
      </c>
      <c r="G1029" s="171">
        <f t="shared" si="31"/>
        <v>0</v>
      </c>
      <c r="H1029" s="176"/>
      <c r="I1029" s="177"/>
      <c r="J1029" s="176"/>
      <c r="K1029" s="176"/>
      <c r="L1029" s="177"/>
      <c r="M1029" s="178"/>
      <c r="N1029" s="172"/>
      <c r="O1029" s="172"/>
      <c r="P1029" s="182"/>
      <c r="Q1029" s="182"/>
      <c r="R1029" s="183"/>
    </row>
    <row r="1030" spans="6:18" ht="15.75" x14ac:dyDescent="0.25">
      <c r="F1030" s="4">
        <f t="shared" si="30"/>
        <v>0</v>
      </c>
      <c r="G1030" s="171">
        <f t="shared" si="31"/>
        <v>0</v>
      </c>
      <c r="H1030" s="176"/>
      <c r="I1030" s="177"/>
      <c r="J1030" s="176"/>
      <c r="K1030" s="176"/>
      <c r="L1030" s="177"/>
      <c r="M1030" s="178"/>
      <c r="N1030" s="172"/>
      <c r="O1030" s="172"/>
      <c r="P1030" s="182"/>
      <c r="Q1030" s="182"/>
      <c r="R1030" s="183"/>
    </row>
    <row r="1031" spans="6:18" ht="15.75" x14ac:dyDescent="0.25">
      <c r="F1031" s="4">
        <f t="shared" si="30"/>
        <v>0</v>
      </c>
      <c r="G1031" s="171">
        <f t="shared" si="31"/>
        <v>0</v>
      </c>
      <c r="H1031" s="176"/>
      <c r="I1031" s="177"/>
      <c r="J1031" s="176"/>
      <c r="K1031" s="176"/>
      <c r="L1031" s="177"/>
      <c r="M1031" s="178"/>
      <c r="N1031" s="172"/>
      <c r="O1031" s="172"/>
      <c r="P1031" s="182"/>
      <c r="Q1031" s="182"/>
      <c r="R1031" s="183"/>
    </row>
    <row r="1032" spans="6:18" ht="15.75" x14ac:dyDescent="0.25">
      <c r="F1032" s="4">
        <f t="shared" ref="F1032:F1095" si="32">IF(G1032&gt;=1,(IF(LEN(R1032)=0,(IF(N1032&gt;=18,1,0)),0)),0)</f>
        <v>0</v>
      </c>
      <c r="G1032" s="171">
        <f t="shared" si="31"/>
        <v>0</v>
      </c>
      <c r="H1032" s="176"/>
      <c r="I1032" s="177"/>
      <c r="J1032" s="176"/>
      <c r="K1032" s="176"/>
      <c r="L1032" s="177"/>
      <c r="M1032" s="178"/>
      <c r="N1032" s="172"/>
      <c r="O1032" s="172"/>
      <c r="P1032" s="182"/>
      <c r="Q1032" s="182"/>
      <c r="R1032" s="183"/>
    </row>
    <row r="1033" spans="6:18" ht="15.75" x14ac:dyDescent="0.25">
      <c r="F1033" s="4">
        <f t="shared" si="32"/>
        <v>0</v>
      </c>
      <c r="G1033" s="171">
        <f t="shared" ref="G1033:G1096" si="33">IFERROR(IF(LEN(J1033)&gt;=2,(IF(LEN(L1033)&gt;=1,1,0)),0),0)</f>
        <v>0</v>
      </c>
      <c r="H1033" s="176"/>
      <c r="I1033" s="177"/>
      <c r="J1033" s="176"/>
      <c r="K1033" s="176"/>
      <c r="L1033" s="177"/>
      <c r="M1033" s="178"/>
      <c r="N1033" s="172"/>
      <c r="O1033" s="172"/>
      <c r="P1033" s="182"/>
      <c r="Q1033" s="182"/>
      <c r="R1033" s="183"/>
    </row>
    <row r="1034" spans="6:18" ht="15.75" x14ac:dyDescent="0.25">
      <c r="F1034" s="4">
        <f t="shared" si="32"/>
        <v>0</v>
      </c>
      <c r="G1034" s="171">
        <f t="shared" si="33"/>
        <v>0</v>
      </c>
      <c r="H1034" s="176"/>
      <c r="I1034" s="177"/>
      <c r="J1034" s="176"/>
      <c r="K1034" s="176"/>
      <c r="L1034" s="177"/>
      <c r="M1034" s="178"/>
      <c r="N1034" s="172"/>
      <c r="O1034" s="172"/>
      <c r="P1034" s="182"/>
      <c r="Q1034" s="182"/>
      <c r="R1034" s="183"/>
    </row>
    <row r="1035" spans="6:18" ht="15.75" x14ac:dyDescent="0.25">
      <c r="F1035" s="4">
        <f t="shared" si="32"/>
        <v>0</v>
      </c>
      <c r="G1035" s="171">
        <f t="shared" si="33"/>
        <v>0</v>
      </c>
      <c r="H1035" s="176"/>
      <c r="I1035" s="177"/>
      <c r="J1035" s="176"/>
      <c r="K1035" s="176"/>
      <c r="L1035" s="177"/>
      <c r="M1035" s="178"/>
      <c r="N1035" s="172"/>
      <c r="O1035" s="172"/>
      <c r="P1035" s="182"/>
      <c r="Q1035" s="182"/>
      <c r="R1035" s="183"/>
    </row>
    <row r="1036" spans="6:18" ht="15.75" x14ac:dyDescent="0.25">
      <c r="F1036" s="4">
        <f t="shared" si="32"/>
        <v>0</v>
      </c>
      <c r="G1036" s="171">
        <f t="shared" si="33"/>
        <v>0</v>
      </c>
      <c r="H1036" s="176"/>
      <c r="I1036" s="177"/>
      <c r="J1036" s="176"/>
      <c r="K1036" s="176"/>
      <c r="L1036" s="177"/>
      <c r="M1036" s="178"/>
      <c r="N1036" s="172"/>
      <c r="O1036" s="172"/>
      <c r="P1036" s="182"/>
      <c r="Q1036" s="182"/>
      <c r="R1036" s="183"/>
    </row>
    <row r="1037" spans="6:18" ht="15.75" x14ac:dyDescent="0.25">
      <c r="F1037" s="4">
        <f t="shared" si="32"/>
        <v>0</v>
      </c>
      <c r="G1037" s="171">
        <f t="shared" si="33"/>
        <v>0</v>
      </c>
      <c r="H1037" s="176"/>
      <c r="I1037" s="177"/>
      <c r="J1037" s="176"/>
      <c r="K1037" s="176"/>
      <c r="L1037" s="177"/>
      <c r="M1037" s="178"/>
      <c r="N1037" s="172"/>
      <c r="O1037" s="172"/>
      <c r="P1037" s="182"/>
      <c r="Q1037" s="182"/>
      <c r="R1037" s="183"/>
    </row>
    <row r="1038" spans="6:18" ht="15.75" x14ac:dyDescent="0.25">
      <c r="F1038" s="4">
        <f t="shared" si="32"/>
        <v>0</v>
      </c>
      <c r="G1038" s="171">
        <f t="shared" si="33"/>
        <v>0</v>
      </c>
      <c r="H1038" s="176"/>
      <c r="I1038" s="177"/>
      <c r="J1038" s="176"/>
      <c r="K1038" s="176"/>
      <c r="L1038" s="177"/>
      <c r="M1038" s="178"/>
      <c r="N1038" s="172"/>
      <c r="O1038" s="172"/>
      <c r="P1038" s="182"/>
      <c r="Q1038" s="182"/>
      <c r="R1038" s="183"/>
    </row>
    <row r="1039" spans="6:18" ht="15.75" x14ac:dyDescent="0.25">
      <c r="F1039" s="4">
        <f t="shared" si="32"/>
        <v>0</v>
      </c>
      <c r="G1039" s="171">
        <f t="shared" si="33"/>
        <v>0</v>
      </c>
      <c r="H1039" s="176"/>
      <c r="I1039" s="177"/>
      <c r="J1039" s="176"/>
      <c r="K1039" s="176"/>
      <c r="L1039" s="177"/>
      <c r="M1039" s="178"/>
      <c r="N1039" s="172"/>
      <c r="O1039" s="172"/>
      <c r="P1039" s="182"/>
      <c r="Q1039" s="182"/>
      <c r="R1039" s="183"/>
    </row>
    <row r="1040" spans="6:18" ht="15.75" x14ac:dyDescent="0.25">
      <c r="F1040" s="4">
        <f t="shared" si="32"/>
        <v>0</v>
      </c>
      <c r="G1040" s="171">
        <f t="shared" si="33"/>
        <v>0</v>
      </c>
      <c r="H1040" s="176"/>
      <c r="I1040" s="177"/>
      <c r="J1040" s="176"/>
      <c r="K1040" s="176"/>
      <c r="L1040" s="177"/>
      <c r="M1040" s="178"/>
      <c r="N1040" s="172"/>
      <c r="O1040" s="172"/>
      <c r="P1040" s="182"/>
      <c r="Q1040" s="182"/>
      <c r="R1040" s="183"/>
    </row>
    <row r="1041" spans="6:18" ht="15.75" x14ac:dyDescent="0.25">
      <c r="F1041" s="4">
        <f t="shared" si="32"/>
        <v>0</v>
      </c>
      <c r="G1041" s="171">
        <f t="shared" si="33"/>
        <v>0</v>
      </c>
      <c r="H1041" s="176"/>
      <c r="I1041" s="177"/>
      <c r="J1041" s="176"/>
      <c r="K1041" s="176"/>
      <c r="L1041" s="177"/>
      <c r="M1041" s="178"/>
      <c r="N1041" s="172"/>
      <c r="O1041" s="172"/>
      <c r="P1041" s="182"/>
      <c r="Q1041" s="182"/>
      <c r="R1041" s="183"/>
    </row>
    <row r="1042" spans="6:18" ht="15.75" x14ac:dyDescent="0.25">
      <c r="F1042" s="4">
        <f t="shared" si="32"/>
        <v>0</v>
      </c>
      <c r="G1042" s="171">
        <f t="shared" si="33"/>
        <v>0</v>
      </c>
      <c r="H1042" s="176"/>
      <c r="I1042" s="177"/>
      <c r="J1042" s="176"/>
      <c r="K1042" s="176"/>
      <c r="L1042" s="177"/>
      <c r="M1042" s="178"/>
      <c r="N1042" s="172"/>
      <c r="O1042" s="172"/>
      <c r="P1042" s="182"/>
      <c r="Q1042" s="182"/>
      <c r="R1042" s="183"/>
    </row>
    <row r="1043" spans="6:18" ht="15.75" x14ac:dyDescent="0.25">
      <c r="F1043" s="4">
        <f t="shared" si="32"/>
        <v>0</v>
      </c>
      <c r="G1043" s="171">
        <f t="shared" si="33"/>
        <v>0</v>
      </c>
      <c r="H1043" s="176"/>
      <c r="I1043" s="177"/>
      <c r="J1043" s="176"/>
      <c r="K1043" s="176"/>
      <c r="L1043" s="177"/>
      <c r="M1043" s="178"/>
      <c r="N1043" s="172"/>
      <c r="O1043" s="172"/>
      <c r="P1043" s="182"/>
      <c r="Q1043" s="182"/>
      <c r="R1043" s="183"/>
    </row>
    <row r="1044" spans="6:18" ht="15.75" x14ac:dyDescent="0.25">
      <c r="F1044" s="4">
        <f t="shared" si="32"/>
        <v>0</v>
      </c>
      <c r="G1044" s="171">
        <f t="shared" si="33"/>
        <v>0</v>
      </c>
      <c r="H1044" s="176"/>
      <c r="I1044" s="177"/>
      <c r="J1044" s="176"/>
      <c r="K1044" s="176"/>
      <c r="L1044" s="177"/>
      <c r="M1044" s="178"/>
      <c r="N1044" s="172"/>
      <c r="O1044" s="172"/>
      <c r="P1044" s="182"/>
      <c r="Q1044" s="182"/>
      <c r="R1044" s="183"/>
    </row>
    <row r="1045" spans="6:18" ht="15.75" x14ac:dyDescent="0.25">
      <c r="F1045" s="4">
        <f t="shared" si="32"/>
        <v>0</v>
      </c>
      <c r="G1045" s="171">
        <f t="shared" si="33"/>
        <v>0</v>
      </c>
      <c r="H1045" s="176"/>
      <c r="I1045" s="177"/>
      <c r="J1045" s="176"/>
      <c r="K1045" s="176"/>
      <c r="L1045" s="177"/>
      <c r="M1045" s="178"/>
      <c r="N1045" s="172"/>
      <c r="O1045" s="172"/>
      <c r="P1045" s="182"/>
      <c r="Q1045" s="182"/>
      <c r="R1045" s="183"/>
    </row>
    <row r="1046" spans="6:18" ht="15.75" x14ac:dyDescent="0.25">
      <c r="F1046" s="4">
        <f t="shared" si="32"/>
        <v>0</v>
      </c>
      <c r="G1046" s="171">
        <f t="shared" si="33"/>
        <v>0</v>
      </c>
      <c r="H1046" s="176"/>
      <c r="I1046" s="177"/>
      <c r="J1046" s="176"/>
      <c r="K1046" s="176"/>
      <c r="L1046" s="177"/>
      <c r="M1046" s="178"/>
      <c r="N1046" s="172"/>
      <c r="O1046" s="172"/>
      <c r="P1046" s="182"/>
      <c r="Q1046" s="182"/>
      <c r="R1046" s="183"/>
    </row>
    <row r="1047" spans="6:18" ht="15.75" x14ac:dyDescent="0.25">
      <c r="F1047" s="4">
        <f t="shared" si="32"/>
        <v>0</v>
      </c>
      <c r="G1047" s="171">
        <f t="shared" si="33"/>
        <v>0</v>
      </c>
      <c r="H1047" s="176"/>
      <c r="I1047" s="177"/>
      <c r="J1047" s="176"/>
      <c r="K1047" s="176"/>
      <c r="L1047" s="177"/>
      <c r="M1047" s="178"/>
      <c r="N1047" s="172"/>
      <c r="O1047" s="172"/>
      <c r="P1047" s="182"/>
      <c r="Q1047" s="182"/>
      <c r="R1047" s="183"/>
    </row>
    <row r="1048" spans="6:18" ht="15.75" x14ac:dyDescent="0.25">
      <c r="F1048" s="4">
        <f t="shared" si="32"/>
        <v>0</v>
      </c>
      <c r="G1048" s="171">
        <f t="shared" si="33"/>
        <v>0</v>
      </c>
      <c r="H1048" s="176"/>
      <c r="I1048" s="177"/>
      <c r="J1048" s="176"/>
      <c r="K1048" s="176"/>
      <c r="L1048" s="177"/>
      <c r="M1048" s="178"/>
      <c r="N1048" s="172"/>
      <c r="O1048" s="172"/>
      <c r="P1048" s="182"/>
      <c r="Q1048" s="182"/>
      <c r="R1048" s="183"/>
    </row>
    <row r="1049" spans="6:18" ht="15.75" x14ac:dyDescent="0.25">
      <c r="F1049" s="4">
        <f t="shared" si="32"/>
        <v>0</v>
      </c>
      <c r="G1049" s="171">
        <f t="shared" si="33"/>
        <v>0</v>
      </c>
      <c r="H1049" s="176"/>
      <c r="I1049" s="177"/>
      <c r="J1049" s="176"/>
      <c r="K1049" s="176"/>
      <c r="L1049" s="177"/>
      <c r="M1049" s="178"/>
      <c r="N1049" s="172"/>
      <c r="O1049" s="172"/>
      <c r="P1049" s="182"/>
      <c r="Q1049" s="182"/>
      <c r="R1049" s="183"/>
    </row>
    <row r="1050" spans="6:18" ht="15.75" x14ac:dyDescent="0.25">
      <c r="F1050" s="4">
        <f t="shared" si="32"/>
        <v>0</v>
      </c>
      <c r="G1050" s="171">
        <f t="shared" si="33"/>
        <v>0</v>
      </c>
      <c r="H1050" s="176"/>
      <c r="I1050" s="177"/>
      <c r="J1050" s="176"/>
      <c r="K1050" s="176"/>
      <c r="L1050" s="177"/>
      <c r="M1050" s="178"/>
      <c r="N1050" s="172"/>
      <c r="O1050" s="172"/>
      <c r="P1050" s="182"/>
      <c r="Q1050" s="182"/>
      <c r="R1050" s="183"/>
    </row>
    <row r="1051" spans="6:18" ht="15.75" x14ac:dyDescent="0.25">
      <c r="F1051" s="4">
        <f t="shared" si="32"/>
        <v>0</v>
      </c>
      <c r="G1051" s="171">
        <f t="shared" si="33"/>
        <v>0</v>
      </c>
      <c r="H1051" s="176"/>
      <c r="I1051" s="177"/>
      <c r="J1051" s="176"/>
      <c r="K1051" s="176"/>
      <c r="L1051" s="177"/>
      <c r="M1051" s="178"/>
      <c r="N1051" s="172"/>
      <c r="O1051" s="172"/>
      <c r="P1051" s="182"/>
      <c r="Q1051" s="182"/>
      <c r="R1051" s="183"/>
    </row>
    <row r="1052" spans="6:18" ht="15.75" x14ac:dyDescent="0.25">
      <c r="F1052" s="4">
        <f t="shared" si="32"/>
        <v>0</v>
      </c>
      <c r="G1052" s="171">
        <f t="shared" si="33"/>
        <v>0</v>
      </c>
      <c r="H1052" s="176"/>
      <c r="I1052" s="177"/>
      <c r="J1052" s="176"/>
      <c r="K1052" s="176"/>
      <c r="L1052" s="177"/>
      <c r="M1052" s="178"/>
      <c r="N1052" s="172"/>
      <c r="O1052" s="172"/>
      <c r="P1052" s="182"/>
      <c r="Q1052" s="182"/>
      <c r="R1052" s="183"/>
    </row>
    <row r="1053" spans="6:18" ht="15.75" x14ac:dyDescent="0.25">
      <c r="F1053" s="4">
        <f t="shared" si="32"/>
        <v>0</v>
      </c>
      <c r="G1053" s="171">
        <f t="shared" si="33"/>
        <v>0</v>
      </c>
      <c r="H1053" s="176"/>
      <c r="I1053" s="177"/>
      <c r="J1053" s="176"/>
      <c r="K1053" s="176"/>
      <c r="L1053" s="177"/>
      <c r="M1053" s="178"/>
      <c r="N1053" s="172"/>
      <c r="O1053" s="172"/>
      <c r="P1053" s="182"/>
      <c r="Q1053" s="182"/>
      <c r="R1053" s="183"/>
    </row>
    <row r="1054" spans="6:18" ht="15.75" x14ac:dyDescent="0.25">
      <c r="F1054" s="4">
        <f t="shared" si="32"/>
        <v>0</v>
      </c>
      <c r="G1054" s="171">
        <f t="shared" si="33"/>
        <v>0</v>
      </c>
      <c r="H1054" s="176"/>
      <c r="I1054" s="177"/>
      <c r="J1054" s="176"/>
      <c r="K1054" s="176"/>
      <c r="L1054" s="177"/>
      <c r="M1054" s="178"/>
      <c r="N1054" s="172"/>
      <c r="O1054" s="172"/>
      <c r="P1054" s="182"/>
      <c r="Q1054" s="182"/>
      <c r="R1054" s="183"/>
    </row>
    <row r="1055" spans="6:18" ht="15.75" x14ac:dyDescent="0.25">
      <c r="F1055" s="4">
        <f t="shared" si="32"/>
        <v>0</v>
      </c>
      <c r="G1055" s="171">
        <f t="shared" si="33"/>
        <v>0</v>
      </c>
      <c r="H1055" s="176"/>
      <c r="I1055" s="177"/>
      <c r="J1055" s="176"/>
      <c r="K1055" s="176"/>
      <c r="L1055" s="177"/>
      <c r="M1055" s="178"/>
      <c r="N1055" s="172"/>
      <c r="O1055" s="172"/>
      <c r="P1055" s="182"/>
      <c r="Q1055" s="182"/>
      <c r="R1055" s="183"/>
    </row>
    <row r="1056" spans="6:18" ht="15.75" x14ac:dyDescent="0.25">
      <c r="F1056" s="4">
        <f t="shared" si="32"/>
        <v>0</v>
      </c>
      <c r="G1056" s="171">
        <f t="shared" si="33"/>
        <v>0</v>
      </c>
      <c r="H1056" s="176"/>
      <c r="I1056" s="177"/>
      <c r="J1056" s="176"/>
      <c r="K1056" s="176"/>
      <c r="L1056" s="177"/>
      <c r="M1056" s="178"/>
      <c r="N1056" s="172"/>
      <c r="O1056" s="172"/>
      <c r="P1056" s="182"/>
      <c r="Q1056" s="182"/>
      <c r="R1056" s="183"/>
    </row>
    <row r="1057" spans="6:18" ht="15.75" x14ac:dyDescent="0.25">
      <c r="F1057" s="4">
        <f t="shared" si="32"/>
        <v>0</v>
      </c>
      <c r="G1057" s="171">
        <f t="shared" si="33"/>
        <v>0</v>
      </c>
      <c r="H1057" s="176"/>
      <c r="I1057" s="177"/>
      <c r="J1057" s="176"/>
      <c r="K1057" s="176"/>
      <c r="L1057" s="177"/>
      <c r="M1057" s="178"/>
      <c r="N1057" s="172"/>
      <c r="O1057" s="172"/>
      <c r="P1057" s="182"/>
      <c r="Q1057" s="182"/>
      <c r="R1057" s="183"/>
    </row>
    <row r="1058" spans="6:18" ht="15.75" x14ac:dyDescent="0.25">
      <c r="F1058" s="4">
        <f t="shared" si="32"/>
        <v>0</v>
      </c>
      <c r="G1058" s="171">
        <f t="shared" si="33"/>
        <v>0</v>
      </c>
      <c r="H1058" s="176"/>
      <c r="I1058" s="177"/>
      <c r="J1058" s="176"/>
      <c r="K1058" s="176"/>
      <c r="L1058" s="177"/>
      <c r="M1058" s="178"/>
      <c r="N1058" s="172"/>
      <c r="O1058" s="172"/>
      <c r="P1058" s="182"/>
      <c r="Q1058" s="182"/>
      <c r="R1058" s="183"/>
    </row>
    <row r="1059" spans="6:18" ht="15.75" x14ac:dyDescent="0.25">
      <c r="F1059" s="4">
        <f t="shared" si="32"/>
        <v>0</v>
      </c>
      <c r="G1059" s="171">
        <f t="shared" si="33"/>
        <v>0</v>
      </c>
      <c r="H1059" s="176"/>
      <c r="I1059" s="177"/>
      <c r="J1059" s="176"/>
      <c r="K1059" s="176"/>
      <c r="L1059" s="177"/>
      <c r="M1059" s="178"/>
      <c r="N1059" s="172"/>
      <c r="O1059" s="172"/>
      <c r="P1059" s="182"/>
      <c r="Q1059" s="182"/>
      <c r="R1059" s="183"/>
    </row>
    <row r="1060" spans="6:18" ht="15.75" x14ac:dyDescent="0.25">
      <c r="F1060" s="4">
        <f t="shared" si="32"/>
        <v>0</v>
      </c>
      <c r="G1060" s="171">
        <f t="shared" si="33"/>
        <v>0</v>
      </c>
      <c r="H1060" s="176"/>
      <c r="I1060" s="177"/>
      <c r="J1060" s="176"/>
      <c r="K1060" s="176"/>
      <c r="L1060" s="177"/>
      <c r="M1060" s="178"/>
      <c r="N1060" s="172"/>
      <c r="O1060" s="172"/>
      <c r="P1060" s="182"/>
      <c r="Q1060" s="182"/>
      <c r="R1060" s="183"/>
    </row>
    <row r="1061" spans="6:18" ht="15.75" x14ac:dyDescent="0.25">
      <c r="F1061" s="4">
        <f t="shared" si="32"/>
        <v>0</v>
      </c>
      <c r="G1061" s="171">
        <f t="shared" si="33"/>
        <v>0</v>
      </c>
      <c r="H1061" s="176"/>
      <c r="I1061" s="177"/>
      <c r="J1061" s="176"/>
      <c r="K1061" s="176"/>
      <c r="L1061" s="177"/>
      <c r="M1061" s="178"/>
      <c r="N1061" s="172"/>
      <c r="O1061" s="172"/>
      <c r="P1061" s="182"/>
      <c r="Q1061" s="182"/>
      <c r="R1061" s="183"/>
    </row>
    <row r="1062" spans="6:18" ht="15.75" x14ac:dyDescent="0.25">
      <c r="F1062" s="4">
        <f t="shared" si="32"/>
        <v>0</v>
      </c>
      <c r="G1062" s="171">
        <f t="shared" si="33"/>
        <v>0</v>
      </c>
      <c r="H1062" s="176"/>
      <c r="I1062" s="177"/>
      <c r="J1062" s="176"/>
      <c r="K1062" s="176"/>
      <c r="L1062" s="177"/>
      <c r="M1062" s="178"/>
      <c r="N1062" s="172"/>
      <c r="O1062" s="172"/>
      <c r="P1062" s="182"/>
      <c r="Q1062" s="182"/>
      <c r="R1062" s="183"/>
    </row>
    <row r="1063" spans="6:18" ht="15.75" x14ac:dyDescent="0.25">
      <c r="F1063" s="4">
        <f t="shared" si="32"/>
        <v>0</v>
      </c>
      <c r="G1063" s="171">
        <f t="shared" si="33"/>
        <v>0</v>
      </c>
      <c r="H1063" s="176"/>
      <c r="I1063" s="177"/>
      <c r="J1063" s="176"/>
      <c r="K1063" s="176"/>
      <c r="L1063" s="177"/>
      <c r="M1063" s="178"/>
      <c r="N1063" s="172"/>
      <c r="O1063" s="172"/>
      <c r="P1063" s="182"/>
      <c r="Q1063" s="182"/>
      <c r="R1063" s="183"/>
    </row>
    <row r="1064" spans="6:18" ht="15.75" x14ac:dyDescent="0.25">
      <c r="F1064" s="4">
        <f t="shared" si="32"/>
        <v>0</v>
      </c>
      <c r="G1064" s="171">
        <f t="shared" si="33"/>
        <v>0</v>
      </c>
      <c r="H1064" s="176"/>
      <c r="I1064" s="177"/>
      <c r="J1064" s="176"/>
      <c r="K1064" s="176"/>
      <c r="L1064" s="177"/>
      <c r="M1064" s="178"/>
      <c r="N1064" s="172"/>
      <c r="O1064" s="172"/>
      <c r="P1064" s="182"/>
      <c r="Q1064" s="182"/>
      <c r="R1064" s="183"/>
    </row>
    <row r="1065" spans="6:18" ht="15.75" x14ac:dyDescent="0.25">
      <c r="F1065" s="4">
        <f t="shared" si="32"/>
        <v>0</v>
      </c>
      <c r="G1065" s="171">
        <f t="shared" si="33"/>
        <v>0</v>
      </c>
      <c r="H1065" s="176"/>
      <c r="I1065" s="177"/>
      <c r="J1065" s="176"/>
      <c r="K1065" s="176"/>
      <c r="L1065" s="177"/>
      <c r="M1065" s="178"/>
      <c r="N1065" s="172"/>
      <c r="O1065" s="172"/>
      <c r="P1065" s="182"/>
      <c r="Q1065" s="182"/>
      <c r="R1065" s="183"/>
    </row>
    <row r="1066" spans="6:18" ht="15.75" x14ac:dyDescent="0.25">
      <c r="F1066" s="4">
        <f t="shared" si="32"/>
        <v>0</v>
      </c>
      <c r="G1066" s="171">
        <f t="shared" si="33"/>
        <v>0</v>
      </c>
      <c r="H1066" s="176"/>
      <c r="I1066" s="177"/>
      <c r="J1066" s="176"/>
      <c r="K1066" s="176"/>
      <c r="L1066" s="177"/>
      <c r="M1066" s="178"/>
      <c r="N1066" s="172"/>
      <c r="O1066" s="172"/>
      <c r="P1066" s="182"/>
      <c r="Q1066" s="182"/>
      <c r="R1066" s="183"/>
    </row>
    <row r="1067" spans="6:18" ht="15.75" x14ac:dyDescent="0.25">
      <c r="F1067" s="4">
        <f t="shared" si="32"/>
        <v>0</v>
      </c>
      <c r="G1067" s="171">
        <f t="shared" si="33"/>
        <v>0</v>
      </c>
      <c r="H1067" s="176"/>
      <c r="I1067" s="177"/>
      <c r="J1067" s="176"/>
      <c r="K1067" s="176"/>
      <c r="L1067" s="177"/>
      <c r="M1067" s="178"/>
      <c r="N1067" s="172"/>
      <c r="O1067" s="172"/>
      <c r="P1067" s="182"/>
      <c r="Q1067" s="182"/>
      <c r="R1067" s="183"/>
    </row>
    <row r="1068" spans="6:18" ht="15.75" x14ac:dyDescent="0.25">
      <c r="F1068" s="4">
        <f t="shared" si="32"/>
        <v>0</v>
      </c>
      <c r="G1068" s="171">
        <f t="shared" si="33"/>
        <v>0</v>
      </c>
      <c r="H1068" s="176"/>
      <c r="I1068" s="177"/>
      <c r="J1068" s="176"/>
      <c r="K1068" s="176"/>
      <c r="L1068" s="177"/>
      <c r="M1068" s="178"/>
      <c r="N1068" s="172"/>
      <c r="O1068" s="172"/>
      <c r="P1068" s="182"/>
      <c r="Q1068" s="182"/>
      <c r="R1068" s="183"/>
    </row>
    <row r="1069" spans="6:18" ht="15.75" x14ac:dyDescent="0.25">
      <c r="F1069" s="4">
        <f t="shared" si="32"/>
        <v>0</v>
      </c>
      <c r="G1069" s="171">
        <f t="shared" si="33"/>
        <v>0</v>
      </c>
      <c r="H1069" s="176"/>
      <c r="I1069" s="177"/>
      <c r="J1069" s="176"/>
      <c r="K1069" s="176"/>
      <c r="L1069" s="177"/>
      <c r="M1069" s="178"/>
      <c r="N1069" s="172"/>
      <c r="O1069" s="172"/>
      <c r="P1069" s="182"/>
      <c r="Q1069" s="182"/>
      <c r="R1069" s="183"/>
    </row>
    <row r="1070" spans="6:18" ht="15.75" x14ac:dyDescent="0.25">
      <c r="F1070" s="4">
        <f t="shared" si="32"/>
        <v>0</v>
      </c>
      <c r="G1070" s="171">
        <f t="shared" si="33"/>
        <v>0</v>
      </c>
      <c r="H1070" s="176"/>
      <c r="I1070" s="177"/>
      <c r="J1070" s="176"/>
      <c r="K1070" s="176"/>
      <c r="L1070" s="177"/>
      <c r="M1070" s="178"/>
      <c r="N1070" s="172"/>
      <c r="O1070" s="172"/>
      <c r="P1070" s="182"/>
      <c r="Q1070" s="182"/>
      <c r="R1070" s="183"/>
    </row>
    <row r="1071" spans="6:18" ht="15.75" x14ac:dyDescent="0.25">
      <c r="F1071" s="4">
        <f t="shared" si="32"/>
        <v>0</v>
      </c>
      <c r="G1071" s="171">
        <f t="shared" si="33"/>
        <v>0</v>
      </c>
      <c r="H1071" s="176"/>
      <c r="I1071" s="177"/>
      <c r="J1071" s="176"/>
      <c r="K1071" s="176"/>
      <c r="L1071" s="177"/>
      <c r="M1071" s="178"/>
      <c r="N1071" s="172"/>
      <c r="O1071" s="172"/>
      <c r="P1071" s="182"/>
      <c r="Q1071" s="182"/>
      <c r="R1071" s="183"/>
    </row>
    <row r="1072" spans="6:18" ht="15.75" x14ac:dyDescent="0.25">
      <c r="F1072" s="4">
        <f t="shared" si="32"/>
        <v>0</v>
      </c>
      <c r="G1072" s="171">
        <f t="shared" si="33"/>
        <v>0</v>
      </c>
      <c r="H1072" s="176"/>
      <c r="I1072" s="177"/>
      <c r="J1072" s="176"/>
      <c r="K1072" s="176"/>
      <c r="L1072" s="177"/>
      <c r="M1072" s="178"/>
      <c r="N1072" s="172"/>
      <c r="O1072" s="172"/>
      <c r="P1072" s="182"/>
      <c r="Q1072" s="182"/>
      <c r="R1072" s="183"/>
    </row>
    <row r="1073" spans="6:18" ht="15.75" x14ac:dyDescent="0.25">
      <c r="F1073" s="4">
        <f t="shared" si="32"/>
        <v>0</v>
      </c>
      <c r="G1073" s="171">
        <f t="shared" si="33"/>
        <v>0</v>
      </c>
      <c r="H1073" s="176"/>
      <c r="I1073" s="177"/>
      <c r="J1073" s="176"/>
      <c r="K1073" s="176"/>
      <c r="L1073" s="177"/>
      <c r="M1073" s="178"/>
      <c r="N1073" s="172"/>
      <c r="O1073" s="172"/>
      <c r="P1073" s="182"/>
      <c r="Q1073" s="182"/>
      <c r="R1073" s="183"/>
    </row>
    <row r="1074" spans="6:18" ht="15.75" x14ac:dyDescent="0.25">
      <c r="F1074" s="4">
        <f t="shared" si="32"/>
        <v>0</v>
      </c>
      <c r="G1074" s="171">
        <f t="shared" si="33"/>
        <v>0</v>
      </c>
      <c r="H1074" s="176"/>
      <c r="I1074" s="177"/>
      <c r="J1074" s="176"/>
      <c r="K1074" s="176"/>
      <c r="L1074" s="177"/>
      <c r="M1074" s="178"/>
      <c r="N1074" s="172"/>
      <c r="O1074" s="172"/>
      <c r="P1074" s="182"/>
      <c r="Q1074" s="182"/>
      <c r="R1074" s="183"/>
    </row>
    <row r="1075" spans="6:18" ht="15.75" x14ac:dyDescent="0.25">
      <c r="F1075" s="4">
        <f t="shared" si="32"/>
        <v>0</v>
      </c>
      <c r="G1075" s="171">
        <f t="shared" si="33"/>
        <v>0</v>
      </c>
      <c r="H1075" s="176"/>
      <c r="I1075" s="177"/>
      <c r="J1075" s="176"/>
      <c r="K1075" s="176"/>
      <c r="L1075" s="177"/>
      <c r="M1075" s="178"/>
      <c r="N1075" s="172"/>
      <c r="O1075" s="172"/>
      <c r="P1075" s="182"/>
      <c r="Q1075" s="182"/>
      <c r="R1075" s="183"/>
    </row>
    <row r="1076" spans="6:18" ht="15.75" x14ac:dyDescent="0.25">
      <c r="F1076" s="4">
        <f t="shared" si="32"/>
        <v>0</v>
      </c>
      <c r="G1076" s="171">
        <f t="shared" si="33"/>
        <v>0</v>
      </c>
      <c r="H1076" s="176"/>
      <c r="I1076" s="177"/>
      <c r="J1076" s="176"/>
      <c r="K1076" s="176"/>
      <c r="L1076" s="177"/>
      <c r="M1076" s="178"/>
      <c r="N1076" s="172"/>
      <c r="O1076" s="172"/>
      <c r="P1076" s="182"/>
      <c r="Q1076" s="182"/>
      <c r="R1076" s="183"/>
    </row>
    <row r="1077" spans="6:18" ht="15.75" x14ac:dyDescent="0.25">
      <c r="F1077" s="4">
        <f t="shared" si="32"/>
        <v>0</v>
      </c>
      <c r="G1077" s="171">
        <f t="shared" si="33"/>
        <v>0</v>
      </c>
      <c r="H1077" s="176"/>
      <c r="I1077" s="177"/>
      <c r="J1077" s="176"/>
      <c r="K1077" s="176"/>
      <c r="L1077" s="177"/>
      <c r="M1077" s="178"/>
      <c r="N1077" s="172"/>
      <c r="O1077" s="172"/>
      <c r="P1077" s="182"/>
      <c r="Q1077" s="182"/>
      <c r="R1077" s="183"/>
    </row>
    <row r="1078" spans="6:18" ht="15.75" x14ac:dyDescent="0.25">
      <c r="F1078" s="4">
        <f t="shared" si="32"/>
        <v>0</v>
      </c>
      <c r="G1078" s="171">
        <f t="shared" si="33"/>
        <v>0</v>
      </c>
      <c r="H1078" s="176"/>
      <c r="I1078" s="177"/>
      <c r="J1078" s="176"/>
      <c r="K1078" s="176"/>
      <c r="L1078" s="177"/>
      <c r="M1078" s="178"/>
      <c r="N1078" s="172"/>
      <c r="O1078" s="172"/>
      <c r="P1078" s="182"/>
      <c r="Q1078" s="182"/>
      <c r="R1078" s="183"/>
    </row>
    <row r="1079" spans="6:18" ht="15.75" x14ac:dyDescent="0.25">
      <c r="F1079" s="4">
        <f t="shared" si="32"/>
        <v>0</v>
      </c>
      <c r="G1079" s="171">
        <f t="shared" si="33"/>
        <v>0</v>
      </c>
      <c r="H1079" s="176"/>
      <c r="I1079" s="177"/>
      <c r="J1079" s="176"/>
      <c r="K1079" s="176"/>
      <c r="L1079" s="177"/>
      <c r="M1079" s="178"/>
      <c r="N1079" s="172"/>
      <c r="O1079" s="172"/>
      <c r="P1079" s="182"/>
      <c r="Q1079" s="182"/>
      <c r="R1079" s="183"/>
    </row>
    <row r="1080" spans="6:18" ht="15.75" x14ac:dyDescent="0.25">
      <c r="F1080" s="4">
        <f t="shared" si="32"/>
        <v>0</v>
      </c>
      <c r="G1080" s="171">
        <f t="shared" si="33"/>
        <v>0</v>
      </c>
      <c r="H1080" s="176"/>
      <c r="I1080" s="177"/>
      <c r="J1080" s="176"/>
      <c r="K1080" s="176"/>
      <c r="L1080" s="177"/>
      <c r="M1080" s="178"/>
      <c r="N1080" s="172"/>
      <c r="O1080" s="172"/>
      <c r="P1080" s="182"/>
      <c r="Q1080" s="182"/>
      <c r="R1080" s="183"/>
    </row>
    <row r="1081" spans="6:18" ht="15.75" x14ac:dyDescent="0.25">
      <c r="F1081" s="4">
        <f t="shared" si="32"/>
        <v>0</v>
      </c>
      <c r="G1081" s="171">
        <f t="shared" si="33"/>
        <v>0</v>
      </c>
      <c r="H1081" s="176"/>
      <c r="I1081" s="177"/>
      <c r="J1081" s="176"/>
      <c r="K1081" s="176"/>
      <c r="L1081" s="177"/>
      <c r="M1081" s="178"/>
      <c r="N1081" s="172"/>
      <c r="O1081" s="172"/>
      <c r="P1081" s="182"/>
      <c r="Q1081" s="182"/>
      <c r="R1081" s="183"/>
    </row>
    <row r="1082" spans="6:18" ht="15.75" x14ac:dyDescent="0.25">
      <c r="F1082" s="4">
        <f t="shared" si="32"/>
        <v>0</v>
      </c>
      <c r="G1082" s="171">
        <f t="shared" si="33"/>
        <v>0</v>
      </c>
      <c r="H1082" s="176"/>
      <c r="I1082" s="177"/>
      <c r="J1082" s="176"/>
      <c r="K1082" s="176"/>
      <c r="L1082" s="177"/>
      <c r="M1082" s="178"/>
      <c r="N1082" s="172"/>
      <c r="O1082" s="172"/>
      <c r="P1082" s="182"/>
      <c r="Q1082" s="182"/>
      <c r="R1082" s="183"/>
    </row>
    <row r="1083" spans="6:18" ht="15.75" x14ac:dyDescent="0.25">
      <c r="F1083" s="4">
        <f t="shared" si="32"/>
        <v>0</v>
      </c>
      <c r="G1083" s="171">
        <f t="shared" si="33"/>
        <v>0</v>
      </c>
      <c r="H1083" s="176"/>
      <c r="I1083" s="177"/>
      <c r="J1083" s="176"/>
      <c r="K1083" s="176"/>
      <c r="L1083" s="177"/>
      <c r="M1083" s="178"/>
      <c r="N1083" s="172"/>
      <c r="O1083" s="172"/>
      <c r="P1083" s="182"/>
      <c r="Q1083" s="182"/>
      <c r="R1083" s="183"/>
    </row>
    <row r="1084" spans="6:18" ht="15.75" x14ac:dyDescent="0.25">
      <c r="F1084" s="4">
        <f t="shared" si="32"/>
        <v>0</v>
      </c>
      <c r="G1084" s="171">
        <f t="shared" si="33"/>
        <v>0</v>
      </c>
      <c r="H1084" s="176"/>
      <c r="I1084" s="177"/>
      <c r="J1084" s="176"/>
      <c r="K1084" s="176"/>
      <c r="L1084" s="177"/>
      <c r="M1084" s="178"/>
      <c r="N1084" s="172"/>
      <c r="O1084" s="172"/>
      <c r="P1084" s="182"/>
      <c r="Q1084" s="182"/>
      <c r="R1084" s="183"/>
    </row>
    <row r="1085" spans="6:18" ht="15.75" x14ac:dyDescent="0.25">
      <c r="F1085" s="4">
        <f t="shared" si="32"/>
        <v>0</v>
      </c>
      <c r="G1085" s="171">
        <f t="shared" si="33"/>
        <v>0</v>
      </c>
      <c r="H1085" s="176"/>
      <c r="I1085" s="177"/>
      <c r="J1085" s="176"/>
      <c r="K1085" s="176"/>
      <c r="L1085" s="177"/>
      <c r="M1085" s="178"/>
      <c r="N1085" s="172"/>
      <c r="O1085" s="172"/>
      <c r="P1085" s="182"/>
      <c r="Q1085" s="182"/>
      <c r="R1085" s="183"/>
    </row>
    <row r="1086" spans="6:18" ht="15.75" x14ac:dyDescent="0.25">
      <c r="F1086" s="4">
        <f t="shared" si="32"/>
        <v>0</v>
      </c>
      <c r="G1086" s="171">
        <f t="shared" si="33"/>
        <v>0</v>
      </c>
      <c r="H1086" s="176"/>
      <c r="I1086" s="177"/>
      <c r="J1086" s="176"/>
      <c r="K1086" s="176"/>
      <c r="L1086" s="177"/>
      <c r="M1086" s="178"/>
      <c r="N1086" s="172"/>
      <c r="O1086" s="172"/>
      <c r="P1086" s="182"/>
      <c r="Q1086" s="182"/>
      <c r="R1086" s="183"/>
    </row>
    <row r="1087" spans="6:18" ht="15.75" x14ac:dyDescent="0.25">
      <c r="F1087" s="4">
        <f t="shared" si="32"/>
        <v>0</v>
      </c>
      <c r="G1087" s="171">
        <f t="shared" si="33"/>
        <v>0</v>
      </c>
      <c r="H1087" s="176"/>
      <c r="I1087" s="177"/>
      <c r="J1087" s="176"/>
      <c r="K1087" s="176"/>
      <c r="L1087" s="177"/>
      <c r="M1087" s="178"/>
      <c r="N1087" s="172"/>
      <c r="O1087" s="172"/>
      <c r="P1087" s="182"/>
      <c r="Q1087" s="182"/>
      <c r="R1087" s="183"/>
    </row>
    <row r="1088" spans="6:18" ht="15.75" x14ac:dyDescent="0.25">
      <c r="F1088" s="4">
        <f t="shared" si="32"/>
        <v>0</v>
      </c>
      <c r="G1088" s="171">
        <f t="shared" si="33"/>
        <v>0</v>
      </c>
      <c r="H1088" s="176"/>
      <c r="I1088" s="177"/>
      <c r="J1088" s="176"/>
      <c r="K1088" s="176"/>
      <c r="L1088" s="177"/>
      <c r="M1088" s="178"/>
      <c r="N1088" s="172"/>
      <c r="O1088" s="172"/>
      <c r="P1088" s="182"/>
      <c r="Q1088" s="182"/>
      <c r="R1088" s="183"/>
    </row>
    <row r="1089" spans="6:18" ht="15.75" x14ac:dyDescent="0.25">
      <c r="F1089" s="4">
        <f t="shared" si="32"/>
        <v>0</v>
      </c>
      <c r="G1089" s="171">
        <f t="shared" si="33"/>
        <v>0</v>
      </c>
      <c r="H1089" s="176"/>
      <c r="I1089" s="177"/>
      <c r="J1089" s="176"/>
      <c r="K1089" s="176"/>
      <c r="L1089" s="177"/>
      <c r="M1089" s="178"/>
      <c r="N1089" s="172"/>
      <c r="O1089" s="172"/>
      <c r="P1089" s="182"/>
      <c r="Q1089" s="182"/>
      <c r="R1089" s="183"/>
    </row>
    <row r="1090" spans="6:18" ht="15.75" x14ac:dyDescent="0.25">
      <c r="F1090" s="4">
        <f t="shared" si="32"/>
        <v>0</v>
      </c>
      <c r="G1090" s="171">
        <f t="shared" si="33"/>
        <v>0</v>
      </c>
      <c r="H1090" s="176"/>
      <c r="I1090" s="177"/>
      <c r="J1090" s="176"/>
      <c r="K1090" s="176"/>
      <c r="L1090" s="177"/>
      <c r="M1090" s="178"/>
      <c r="N1090" s="172"/>
      <c r="O1090" s="172"/>
      <c r="P1090" s="182"/>
      <c r="Q1090" s="182"/>
      <c r="R1090" s="183"/>
    </row>
    <row r="1091" spans="6:18" ht="15.75" x14ac:dyDescent="0.25">
      <c r="F1091" s="4">
        <f t="shared" si="32"/>
        <v>0</v>
      </c>
      <c r="G1091" s="171">
        <f t="shared" si="33"/>
        <v>0</v>
      </c>
      <c r="H1091" s="176"/>
      <c r="I1091" s="177"/>
      <c r="J1091" s="176"/>
      <c r="K1091" s="176"/>
      <c r="L1091" s="177"/>
      <c r="M1091" s="178"/>
      <c r="N1091" s="172"/>
      <c r="O1091" s="172"/>
      <c r="P1091" s="182"/>
      <c r="Q1091" s="182"/>
      <c r="R1091" s="183"/>
    </row>
    <row r="1092" spans="6:18" ht="15.75" x14ac:dyDescent="0.25">
      <c r="F1092" s="4">
        <f t="shared" si="32"/>
        <v>0</v>
      </c>
      <c r="G1092" s="171">
        <f t="shared" si="33"/>
        <v>0</v>
      </c>
      <c r="H1092" s="176"/>
      <c r="I1092" s="177"/>
      <c r="J1092" s="176"/>
      <c r="K1092" s="176"/>
      <c r="L1092" s="177"/>
      <c r="M1092" s="178"/>
      <c r="N1092" s="172"/>
      <c r="O1092" s="172"/>
      <c r="P1092" s="182"/>
      <c r="Q1092" s="182"/>
      <c r="R1092" s="183"/>
    </row>
    <row r="1093" spans="6:18" ht="15.75" x14ac:dyDescent="0.25">
      <c r="F1093" s="4">
        <f t="shared" si="32"/>
        <v>0</v>
      </c>
      <c r="G1093" s="171">
        <f t="shared" si="33"/>
        <v>0</v>
      </c>
      <c r="H1093" s="176"/>
      <c r="I1093" s="177"/>
      <c r="J1093" s="176"/>
      <c r="K1093" s="176"/>
      <c r="L1093" s="177"/>
      <c r="M1093" s="178"/>
      <c r="N1093" s="172"/>
      <c r="O1093" s="172"/>
      <c r="P1093" s="182"/>
      <c r="Q1093" s="182"/>
      <c r="R1093" s="183"/>
    </row>
    <row r="1094" spans="6:18" ht="15.75" x14ac:dyDescent="0.25">
      <c r="F1094" s="4">
        <f t="shared" si="32"/>
        <v>0</v>
      </c>
      <c r="G1094" s="171">
        <f t="shared" si="33"/>
        <v>0</v>
      </c>
      <c r="H1094" s="176"/>
      <c r="I1094" s="177"/>
      <c r="J1094" s="176"/>
      <c r="K1094" s="176"/>
      <c r="L1094" s="177"/>
      <c r="M1094" s="178"/>
      <c r="N1094" s="172"/>
      <c r="O1094" s="172"/>
      <c r="P1094" s="182"/>
      <c r="Q1094" s="182"/>
      <c r="R1094" s="183"/>
    </row>
    <row r="1095" spans="6:18" ht="15.75" x14ac:dyDescent="0.25">
      <c r="F1095" s="4">
        <f t="shared" si="32"/>
        <v>0</v>
      </c>
      <c r="G1095" s="171">
        <f t="shared" si="33"/>
        <v>0</v>
      </c>
      <c r="H1095" s="176"/>
      <c r="I1095" s="177"/>
      <c r="J1095" s="176"/>
      <c r="K1095" s="176"/>
      <c r="L1095" s="177"/>
      <c r="M1095" s="178"/>
      <c r="N1095" s="172"/>
      <c r="O1095" s="172"/>
      <c r="P1095" s="182"/>
      <c r="Q1095" s="182"/>
      <c r="R1095" s="183"/>
    </row>
    <row r="1096" spans="6:18" ht="15.75" x14ac:dyDescent="0.25">
      <c r="F1096" s="4">
        <f t="shared" ref="F1096:F1159" si="34">IF(G1096&gt;=1,(IF(LEN(R1096)=0,(IF(N1096&gt;=18,1,0)),0)),0)</f>
        <v>0</v>
      </c>
      <c r="G1096" s="171">
        <f t="shared" si="33"/>
        <v>0</v>
      </c>
      <c r="H1096" s="176"/>
      <c r="I1096" s="177"/>
      <c r="J1096" s="176"/>
      <c r="K1096" s="176"/>
      <c r="L1096" s="177"/>
      <c r="M1096" s="178"/>
      <c r="N1096" s="172"/>
      <c r="O1096" s="172"/>
      <c r="P1096" s="182"/>
      <c r="Q1096" s="182"/>
      <c r="R1096" s="183"/>
    </row>
    <row r="1097" spans="6:18" ht="15.75" x14ac:dyDescent="0.25">
      <c r="F1097" s="4">
        <f t="shared" si="34"/>
        <v>0</v>
      </c>
      <c r="G1097" s="171">
        <f t="shared" ref="G1097:G1160" si="35">IFERROR(IF(LEN(J1097)&gt;=2,(IF(LEN(L1097)&gt;=1,1,0)),0),0)</f>
        <v>0</v>
      </c>
      <c r="H1097" s="176"/>
      <c r="I1097" s="177"/>
      <c r="J1097" s="176"/>
      <c r="K1097" s="176"/>
      <c r="L1097" s="177"/>
      <c r="M1097" s="178"/>
      <c r="N1097" s="172"/>
      <c r="O1097" s="172"/>
      <c r="P1097" s="182"/>
      <c r="Q1097" s="182"/>
      <c r="R1097" s="183"/>
    </row>
    <row r="1098" spans="6:18" ht="15.75" x14ac:dyDescent="0.25">
      <c r="F1098" s="4">
        <f t="shared" si="34"/>
        <v>0</v>
      </c>
      <c r="G1098" s="171">
        <f t="shared" si="35"/>
        <v>0</v>
      </c>
      <c r="H1098" s="176"/>
      <c r="I1098" s="177"/>
      <c r="J1098" s="176"/>
      <c r="K1098" s="176"/>
      <c r="L1098" s="177"/>
      <c r="M1098" s="178"/>
      <c r="N1098" s="172"/>
      <c r="O1098" s="172"/>
      <c r="P1098" s="182"/>
      <c r="Q1098" s="182"/>
      <c r="R1098" s="183"/>
    </row>
    <row r="1099" spans="6:18" ht="15.75" x14ac:dyDescent="0.25">
      <c r="F1099" s="4">
        <f t="shared" si="34"/>
        <v>0</v>
      </c>
      <c r="G1099" s="171">
        <f t="shared" si="35"/>
        <v>0</v>
      </c>
      <c r="H1099" s="176"/>
      <c r="I1099" s="177"/>
      <c r="J1099" s="176"/>
      <c r="K1099" s="176"/>
      <c r="L1099" s="177"/>
      <c r="M1099" s="178"/>
      <c r="N1099" s="172"/>
      <c r="O1099" s="172"/>
      <c r="P1099" s="182"/>
      <c r="Q1099" s="182"/>
      <c r="R1099" s="183"/>
    </row>
    <row r="1100" spans="6:18" ht="15.75" x14ac:dyDescent="0.25">
      <c r="F1100" s="4">
        <f t="shared" si="34"/>
        <v>0</v>
      </c>
      <c r="G1100" s="171">
        <f t="shared" si="35"/>
        <v>0</v>
      </c>
      <c r="H1100" s="176"/>
      <c r="I1100" s="177"/>
      <c r="J1100" s="176"/>
      <c r="K1100" s="176"/>
      <c r="L1100" s="177"/>
      <c r="M1100" s="178"/>
      <c r="N1100" s="172"/>
      <c r="O1100" s="172"/>
      <c r="P1100" s="182"/>
      <c r="Q1100" s="182"/>
      <c r="R1100" s="183"/>
    </row>
    <row r="1101" spans="6:18" ht="15.75" x14ac:dyDescent="0.25">
      <c r="F1101" s="4">
        <f t="shared" si="34"/>
        <v>0</v>
      </c>
      <c r="G1101" s="171">
        <f t="shared" si="35"/>
        <v>0</v>
      </c>
      <c r="H1101" s="176"/>
      <c r="I1101" s="177"/>
      <c r="J1101" s="176"/>
      <c r="K1101" s="176"/>
      <c r="L1101" s="177"/>
      <c r="M1101" s="178"/>
      <c r="N1101" s="172"/>
      <c r="O1101" s="172"/>
      <c r="P1101" s="182"/>
      <c r="Q1101" s="182"/>
      <c r="R1101" s="183"/>
    </row>
    <row r="1102" spans="6:18" ht="15.75" x14ac:dyDescent="0.25">
      <c r="F1102" s="4">
        <f t="shared" si="34"/>
        <v>0</v>
      </c>
      <c r="G1102" s="171">
        <f t="shared" si="35"/>
        <v>0</v>
      </c>
      <c r="H1102" s="176"/>
      <c r="I1102" s="177"/>
      <c r="J1102" s="176"/>
      <c r="K1102" s="176"/>
      <c r="L1102" s="177"/>
      <c r="M1102" s="178"/>
      <c r="N1102" s="172"/>
      <c r="O1102" s="172"/>
      <c r="P1102" s="182"/>
      <c r="Q1102" s="182"/>
      <c r="R1102" s="183"/>
    </row>
    <row r="1103" spans="6:18" ht="15.75" x14ac:dyDescent="0.25">
      <c r="F1103" s="4">
        <f t="shared" si="34"/>
        <v>0</v>
      </c>
      <c r="G1103" s="171">
        <f t="shared" si="35"/>
        <v>0</v>
      </c>
      <c r="H1103" s="176"/>
      <c r="I1103" s="177"/>
      <c r="J1103" s="176"/>
      <c r="K1103" s="176"/>
      <c r="L1103" s="177"/>
      <c r="M1103" s="178"/>
      <c r="N1103" s="172"/>
      <c r="O1103" s="172"/>
      <c r="P1103" s="182"/>
      <c r="Q1103" s="182"/>
      <c r="R1103" s="183"/>
    </row>
    <row r="1104" spans="6:18" ht="15.75" x14ac:dyDescent="0.25">
      <c r="F1104" s="4">
        <f t="shared" si="34"/>
        <v>0</v>
      </c>
      <c r="G1104" s="171">
        <f t="shared" si="35"/>
        <v>0</v>
      </c>
      <c r="H1104" s="176"/>
      <c r="I1104" s="177"/>
      <c r="J1104" s="176"/>
      <c r="K1104" s="176"/>
      <c r="L1104" s="177"/>
      <c r="M1104" s="178"/>
      <c r="N1104" s="172"/>
      <c r="O1104" s="172"/>
      <c r="P1104" s="182"/>
      <c r="Q1104" s="182"/>
      <c r="R1104" s="183"/>
    </row>
    <row r="1105" spans="6:18" ht="15.75" x14ac:dyDescent="0.25">
      <c r="F1105" s="4">
        <f t="shared" si="34"/>
        <v>0</v>
      </c>
      <c r="G1105" s="171">
        <f t="shared" si="35"/>
        <v>0</v>
      </c>
      <c r="H1105" s="176"/>
      <c r="I1105" s="177"/>
      <c r="J1105" s="176"/>
      <c r="K1105" s="176"/>
      <c r="L1105" s="177"/>
      <c r="M1105" s="178"/>
      <c r="N1105" s="172"/>
      <c r="O1105" s="172"/>
      <c r="P1105" s="182"/>
      <c r="Q1105" s="182"/>
      <c r="R1105" s="183"/>
    </row>
    <row r="1106" spans="6:18" ht="15.75" x14ac:dyDescent="0.25">
      <c r="F1106" s="4">
        <f t="shared" si="34"/>
        <v>0</v>
      </c>
      <c r="G1106" s="171">
        <f t="shared" si="35"/>
        <v>0</v>
      </c>
      <c r="H1106" s="176"/>
      <c r="I1106" s="177"/>
      <c r="J1106" s="176"/>
      <c r="K1106" s="176"/>
      <c r="L1106" s="177"/>
      <c r="M1106" s="178"/>
      <c r="N1106" s="172"/>
      <c r="O1106" s="172"/>
      <c r="P1106" s="182"/>
      <c r="Q1106" s="182"/>
      <c r="R1106" s="183"/>
    </row>
    <row r="1107" spans="6:18" ht="15.75" x14ac:dyDescent="0.25">
      <c r="F1107" s="4">
        <f t="shared" si="34"/>
        <v>0</v>
      </c>
      <c r="G1107" s="171">
        <f t="shared" si="35"/>
        <v>0</v>
      </c>
      <c r="H1107" s="176"/>
      <c r="I1107" s="177"/>
      <c r="J1107" s="176"/>
      <c r="K1107" s="176"/>
      <c r="L1107" s="177"/>
      <c r="M1107" s="178"/>
      <c r="N1107" s="172"/>
      <c r="O1107" s="172"/>
      <c r="P1107" s="182"/>
      <c r="Q1107" s="182"/>
      <c r="R1107" s="183"/>
    </row>
    <row r="1108" spans="6:18" ht="15.75" x14ac:dyDescent="0.25">
      <c r="F1108" s="4">
        <f t="shared" si="34"/>
        <v>0</v>
      </c>
      <c r="G1108" s="171">
        <f t="shared" si="35"/>
        <v>0</v>
      </c>
      <c r="H1108" s="176"/>
      <c r="I1108" s="177"/>
      <c r="J1108" s="176"/>
      <c r="K1108" s="176"/>
      <c r="L1108" s="177"/>
      <c r="M1108" s="178"/>
      <c r="N1108" s="172"/>
      <c r="O1108" s="172"/>
      <c r="P1108" s="182"/>
      <c r="Q1108" s="182"/>
      <c r="R1108" s="183"/>
    </row>
    <row r="1109" spans="6:18" ht="15.75" x14ac:dyDescent="0.25">
      <c r="F1109" s="4">
        <f t="shared" si="34"/>
        <v>0</v>
      </c>
      <c r="G1109" s="171">
        <f t="shared" si="35"/>
        <v>0</v>
      </c>
      <c r="H1109" s="176"/>
      <c r="I1109" s="177"/>
      <c r="J1109" s="176"/>
      <c r="K1109" s="176"/>
      <c r="L1109" s="177"/>
      <c r="M1109" s="178"/>
      <c r="N1109" s="172"/>
      <c r="O1109" s="172"/>
      <c r="P1109" s="182"/>
      <c r="Q1109" s="182"/>
      <c r="R1109" s="183"/>
    </row>
    <row r="1110" spans="6:18" ht="15.75" x14ac:dyDescent="0.25">
      <c r="F1110" s="4">
        <f t="shared" si="34"/>
        <v>0</v>
      </c>
      <c r="G1110" s="171">
        <f t="shared" si="35"/>
        <v>0</v>
      </c>
      <c r="H1110" s="176"/>
      <c r="I1110" s="177"/>
      <c r="J1110" s="176"/>
      <c r="K1110" s="176"/>
      <c r="L1110" s="177"/>
      <c r="M1110" s="178"/>
      <c r="N1110" s="172"/>
      <c r="O1110" s="172"/>
      <c r="P1110" s="182"/>
      <c r="Q1110" s="182"/>
      <c r="R1110" s="183"/>
    </row>
    <row r="1111" spans="6:18" ht="15.75" x14ac:dyDescent="0.25">
      <c r="F1111" s="4">
        <f t="shared" si="34"/>
        <v>0</v>
      </c>
      <c r="G1111" s="171">
        <f t="shared" si="35"/>
        <v>0</v>
      </c>
      <c r="H1111" s="176"/>
      <c r="I1111" s="177"/>
      <c r="J1111" s="176"/>
      <c r="K1111" s="176"/>
      <c r="L1111" s="177"/>
      <c r="M1111" s="178"/>
      <c r="N1111" s="172"/>
      <c r="O1111" s="172"/>
      <c r="P1111" s="182"/>
      <c r="Q1111" s="182"/>
      <c r="R1111" s="183"/>
    </row>
    <row r="1112" spans="6:18" ht="15.75" x14ac:dyDescent="0.25">
      <c r="F1112" s="4">
        <f t="shared" si="34"/>
        <v>0</v>
      </c>
      <c r="G1112" s="171">
        <f t="shared" si="35"/>
        <v>0</v>
      </c>
      <c r="H1112" s="176"/>
      <c r="I1112" s="177"/>
      <c r="J1112" s="176"/>
      <c r="K1112" s="176"/>
      <c r="L1112" s="177"/>
      <c r="M1112" s="178"/>
      <c r="N1112" s="172"/>
      <c r="O1112" s="172"/>
      <c r="P1112" s="182"/>
      <c r="Q1112" s="182"/>
      <c r="R1112" s="183"/>
    </row>
    <row r="1113" spans="6:18" ht="15.75" x14ac:dyDescent="0.25">
      <c r="F1113" s="4">
        <f t="shared" si="34"/>
        <v>0</v>
      </c>
      <c r="G1113" s="171">
        <f t="shared" si="35"/>
        <v>0</v>
      </c>
      <c r="H1113" s="176"/>
      <c r="I1113" s="177"/>
      <c r="J1113" s="176"/>
      <c r="K1113" s="176"/>
      <c r="L1113" s="177"/>
      <c r="M1113" s="178"/>
      <c r="N1113" s="172"/>
      <c r="O1113" s="172"/>
      <c r="P1113" s="182"/>
      <c r="Q1113" s="182"/>
      <c r="R1113" s="183"/>
    </row>
    <row r="1114" spans="6:18" ht="15.75" x14ac:dyDescent="0.25">
      <c r="F1114" s="4">
        <f t="shared" si="34"/>
        <v>0</v>
      </c>
      <c r="G1114" s="171">
        <f t="shared" si="35"/>
        <v>0</v>
      </c>
      <c r="H1114" s="176"/>
      <c r="I1114" s="177"/>
      <c r="J1114" s="176"/>
      <c r="K1114" s="176"/>
      <c r="L1114" s="177"/>
      <c r="M1114" s="178"/>
      <c r="N1114" s="172"/>
      <c r="O1114" s="172"/>
      <c r="P1114" s="182"/>
      <c r="Q1114" s="182"/>
      <c r="R1114" s="183"/>
    </row>
    <row r="1115" spans="6:18" ht="15.75" x14ac:dyDescent="0.25">
      <c r="F1115" s="4">
        <f t="shared" si="34"/>
        <v>0</v>
      </c>
      <c r="G1115" s="171">
        <f t="shared" si="35"/>
        <v>0</v>
      </c>
      <c r="H1115" s="176"/>
      <c r="I1115" s="177"/>
      <c r="J1115" s="176"/>
      <c r="K1115" s="176"/>
      <c r="L1115" s="177"/>
      <c r="M1115" s="178"/>
      <c r="N1115" s="172"/>
      <c r="O1115" s="172"/>
      <c r="P1115" s="182"/>
      <c r="Q1115" s="182"/>
      <c r="R1115" s="183"/>
    </row>
    <row r="1116" spans="6:18" ht="15.75" x14ac:dyDescent="0.25">
      <c r="F1116" s="4">
        <f t="shared" si="34"/>
        <v>0</v>
      </c>
      <c r="G1116" s="171">
        <f t="shared" si="35"/>
        <v>0</v>
      </c>
      <c r="H1116" s="176"/>
      <c r="I1116" s="177"/>
      <c r="J1116" s="176"/>
      <c r="K1116" s="176"/>
      <c r="L1116" s="177"/>
      <c r="M1116" s="178"/>
      <c r="N1116" s="172"/>
      <c r="O1116" s="172"/>
      <c r="P1116" s="182"/>
      <c r="Q1116" s="182"/>
      <c r="R1116" s="183"/>
    </row>
    <row r="1117" spans="6:18" ht="15.75" x14ac:dyDescent="0.25">
      <c r="F1117" s="4">
        <f t="shared" si="34"/>
        <v>0</v>
      </c>
      <c r="G1117" s="171">
        <f t="shared" si="35"/>
        <v>0</v>
      </c>
      <c r="H1117" s="176"/>
      <c r="I1117" s="177"/>
      <c r="J1117" s="176"/>
      <c r="K1117" s="176"/>
      <c r="L1117" s="177"/>
      <c r="M1117" s="178"/>
      <c r="N1117" s="172"/>
      <c r="O1117" s="172"/>
      <c r="P1117" s="182"/>
      <c r="Q1117" s="182"/>
      <c r="R1117" s="183"/>
    </row>
    <row r="1118" spans="6:18" ht="15.75" x14ac:dyDescent="0.25">
      <c r="F1118" s="4">
        <f t="shared" si="34"/>
        <v>0</v>
      </c>
      <c r="G1118" s="171">
        <f t="shared" si="35"/>
        <v>0</v>
      </c>
      <c r="H1118" s="176"/>
      <c r="I1118" s="177"/>
      <c r="J1118" s="176"/>
      <c r="K1118" s="176"/>
      <c r="L1118" s="177"/>
      <c r="M1118" s="178"/>
      <c r="N1118" s="172"/>
      <c r="O1118" s="172"/>
      <c r="P1118" s="182"/>
      <c r="Q1118" s="182"/>
      <c r="R1118" s="183"/>
    </row>
    <row r="1119" spans="6:18" ht="15.75" x14ac:dyDescent="0.25">
      <c r="F1119" s="4">
        <f t="shared" si="34"/>
        <v>0</v>
      </c>
      <c r="G1119" s="171">
        <f t="shared" si="35"/>
        <v>0</v>
      </c>
      <c r="H1119" s="176"/>
      <c r="I1119" s="177"/>
      <c r="J1119" s="176"/>
      <c r="K1119" s="176"/>
      <c r="L1119" s="177"/>
      <c r="M1119" s="178"/>
      <c r="N1119" s="172"/>
      <c r="O1119" s="172"/>
      <c r="P1119" s="182"/>
      <c r="Q1119" s="182"/>
      <c r="R1119" s="183"/>
    </row>
    <row r="1120" spans="6:18" ht="15.75" x14ac:dyDescent="0.25">
      <c r="F1120" s="4">
        <f t="shared" si="34"/>
        <v>0</v>
      </c>
      <c r="G1120" s="171">
        <f t="shared" si="35"/>
        <v>0</v>
      </c>
      <c r="H1120" s="176"/>
      <c r="I1120" s="177"/>
      <c r="J1120" s="176"/>
      <c r="K1120" s="176"/>
      <c r="L1120" s="177"/>
      <c r="M1120" s="178"/>
      <c r="N1120" s="172"/>
      <c r="O1120" s="172"/>
      <c r="P1120" s="182"/>
      <c r="Q1120" s="182"/>
      <c r="R1120" s="183"/>
    </row>
    <row r="1121" spans="6:18" ht="15.75" x14ac:dyDescent="0.25">
      <c r="F1121" s="4">
        <f t="shared" si="34"/>
        <v>0</v>
      </c>
      <c r="G1121" s="171">
        <f t="shared" si="35"/>
        <v>0</v>
      </c>
      <c r="H1121" s="176"/>
      <c r="I1121" s="177"/>
      <c r="J1121" s="176"/>
      <c r="K1121" s="176"/>
      <c r="L1121" s="177"/>
      <c r="M1121" s="178"/>
      <c r="N1121" s="172"/>
      <c r="O1121" s="172"/>
      <c r="P1121" s="182"/>
      <c r="Q1121" s="182"/>
      <c r="R1121" s="183"/>
    </row>
    <row r="1122" spans="6:18" ht="15.75" x14ac:dyDescent="0.25">
      <c r="F1122" s="4">
        <f t="shared" si="34"/>
        <v>0</v>
      </c>
      <c r="G1122" s="171">
        <f t="shared" si="35"/>
        <v>0</v>
      </c>
      <c r="H1122" s="176"/>
      <c r="I1122" s="177"/>
      <c r="J1122" s="176"/>
      <c r="K1122" s="176"/>
      <c r="L1122" s="177"/>
      <c r="M1122" s="178"/>
      <c r="N1122" s="172"/>
      <c r="O1122" s="172"/>
      <c r="P1122" s="182"/>
      <c r="Q1122" s="182"/>
      <c r="R1122" s="183"/>
    </row>
    <row r="1123" spans="6:18" ht="15.75" x14ac:dyDescent="0.25">
      <c r="F1123" s="4">
        <f t="shared" si="34"/>
        <v>0</v>
      </c>
      <c r="G1123" s="171">
        <f t="shared" si="35"/>
        <v>0</v>
      </c>
      <c r="H1123" s="176"/>
      <c r="I1123" s="177"/>
      <c r="J1123" s="176"/>
      <c r="K1123" s="176"/>
      <c r="L1123" s="177"/>
      <c r="M1123" s="178"/>
      <c r="N1123" s="172"/>
      <c r="O1123" s="172"/>
      <c r="P1123" s="182"/>
      <c r="Q1123" s="182"/>
      <c r="R1123" s="183"/>
    </row>
    <row r="1124" spans="6:18" ht="15.75" x14ac:dyDescent="0.25">
      <c r="F1124" s="4">
        <f t="shared" si="34"/>
        <v>0</v>
      </c>
      <c r="G1124" s="171">
        <f t="shared" si="35"/>
        <v>0</v>
      </c>
      <c r="H1124" s="176"/>
      <c r="I1124" s="177"/>
      <c r="J1124" s="176"/>
      <c r="K1124" s="176"/>
      <c r="L1124" s="177"/>
      <c r="M1124" s="178"/>
      <c r="N1124" s="172"/>
      <c r="O1124" s="172"/>
      <c r="P1124" s="182"/>
      <c r="Q1124" s="182"/>
      <c r="R1124" s="183"/>
    </row>
    <row r="1125" spans="6:18" ht="15.75" x14ac:dyDescent="0.25">
      <c r="F1125" s="4">
        <f t="shared" si="34"/>
        <v>0</v>
      </c>
      <c r="G1125" s="171">
        <f t="shared" si="35"/>
        <v>0</v>
      </c>
      <c r="H1125" s="176"/>
      <c r="I1125" s="177"/>
      <c r="J1125" s="176"/>
      <c r="K1125" s="176"/>
      <c r="L1125" s="177"/>
      <c r="M1125" s="178"/>
      <c r="N1125" s="172"/>
      <c r="O1125" s="172"/>
      <c r="P1125" s="182"/>
      <c r="Q1125" s="182"/>
      <c r="R1125" s="183"/>
    </row>
    <row r="1126" spans="6:18" ht="15.75" x14ac:dyDescent="0.25">
      <c r="F1126" s="4">
        <f t="shared" si="34"/>
        <v>0</v>
      </c>
      <c r="G1126" s="171">
        <f t="shared" si="35"/>
        <v>0</v>
      </c>
      <c r="H1126" s="176"/>
      <c r="I1126" s="177"/>
      <c r="J1126" s="176"/>
      <c r="K1126" s="176"/>
      <c r="L1126" s="177"/>
      <c r="M1126" s="178"/>
      <c r="N1126" s="172"/>
      <c r="O1126" s="172"/>
      <c r="P1126" s="182"/>
      <c r="Q1126" s="182"/>
      <c r="R1126" s="183"/>
    </row>
    <row r="1127" spans="6:18" ht="15.75" x14ac:dyDescent="0.25">
      <c r="F1127" s="4">
        <f t="shared" si="34"/>
        <v>0</v>
      </c>
      <c r="G1127" s="171">
        <f t="shared" si="35"/>
        <v>0</v>
      </c>
      <c r="H1127" s="176"/>
      <c r="I1127" s="177"/>
      <c r="J1127" s="176"/>
      <c r="K1127" s="176"/>
      <c r="L1127" s="177"/>
      <c r="M1127" s="178"/>
      <c r="N1127" s="172"/>
      <c r="O1127" s="172"/>
      <c r="P1127" s="182"/>
      <c r="Q1127" s="182"/>
      <c r="R1127" s="183"/>
    </row>
    <row r="1128" spans="6:18" ht="15.75" x14ac:dyDescent="0.25">
      <c r="F1128" s="4">
        <f t="shared" si="34"/>
        <v>0</v>
      </c>
      <c r="G1128" s="171">
        <f t="shared" si="35"/>
        <v>0</v>
      </c>
      <c r="H1128" s="176"/>
      <c r="I1128" s="177"/>
      <c r="J1128" s="176"/>
      <c r="K1128" s="176"/>
      <c r="L1128" s="177"/>
      <c r="M1128" s="178"/>
      <c r="N1128" s="172"/>
      <c r="O1128" s="172"/>
      <c r="P1128" s="182"/>
      <c r="Q1128" s="182"/>
      <c r="R1128" s="183"/>
    </row>
    <row r="1129" spans="6:18" ht="15.75" x14ac:dyDescent="0.25">
      <c r="F1129" s="4">
        <f t="shared" si="34"/>
        <v>0</v>
      </c>
      <c r="G1129" s="171">
        <f t="shared" si="35"/>
        <v>0</v>
      </c>
      <c r="H1129" s="176"/>
      <c r="I1129" s="177"/>
      <c r="J1129" s="176"/>
      <c r="K1129" s="176"/>
      <c r="L1129" s="177"/>
      <c r="M1129" s="178"/>
      <c r="N1129" s="172"/>
      <c r="O1129" s="172"/>
      <c r="P1129" s="182"/>
      <c r="Q1129" s="182"/>
      <c r="R1129" s="183"/>
    </row>
    <row r="1130" spans="6:18" ht="15.75" x14ac:dyDescent="0.25">
      <c r="F1130" s="4">
        <f t="shared" si="34"/>
        <v>0</v>
      </c>
      <c r="G1130" s="171">
        <f t="shared" si="35"/>
        <v>0</v>
      </c>
      <c r="H1130" s="176"/>
      <c r="I1130" s="177"/>
      <c r="J1130" s="176"/>
      <c r="K1130" s="176"/>
      <c r="L1130" s="177"/>
      <c r="M1130" s="178"/>
      <c r="N1130" s="172"/>
      <c r="O1130" s="172"/>
      <c r="P1130" s="182"/>
      <c r="Q1130" s="182"/>
      <c r="R1130" s="183"/>
    </row>
    <row r="1131" spans="6:18" ht="15.75" x14ac:dyDescent="0.25">
      <c r="F1131" s="4">
        <f t="shared" si="34"/>
        <v>0</v>
      </c>
      <c r="G1131" s="171">
        <f t="shared" si="35"/>
        <v>0</v>
      </c>
      <c r="H1131" s="176"/>
      <c r="I1131" s="177"/>
      <c r="J1131" s="176"/>
      <c r="K1131" s="176"/>
      <c r="L1131" s="177"/>
      <c r="M1131" s="178"/>
      <c r="N1131" s="172"/>
      <c r="O1131" s="172"/>
      <c r="P1131" s="182"/>
      <c r="Q1131" s="182"/>
      <c r="R1131" s="183"/>
    </row>
    <row r="1132" spans="6:18" ht="15.75" x14ac:dyDescent="0.25">
      <c r="F1132" s="4">
        <f t="shared" si="34"/>
        <v>0</v>
      </c>
      <c r="G1132" s="171">
        <f t="shared" si="35"/>
        <v>0</v>
      </c>
      <c r="H1132" s="176"/>
      <c r="I1132" s="177"/>
      <c r="J1132" s="176"/>
      <c r="K1132" s="176"/>
      <c r="L1132" s="177"/>
      <c r="M1132" s="178"/>
      <c r="N1132" s="172"/>
      <c r="O1132" s="172"/>
      <c r="P1132" s="182"/>
      <c r="Q1132" s="182"/>
      <c r="R1132" s="183"/>
    </row>
    <row r="1133" spans="6:18" ht="15.75" x14ac:dyDescent="0.25">
      <c r="F1133" s="4">
        <f t="shared" si="34"/>
        <v>0</v>
      </c>
      <c r="G1133" s="171">
        <f t="shared" si="35"/>
        <v>0</v>
      </c>
      <c r="H1133" s="176"/>
      <c r="I1133" s="177"/>
      <c r="J1133" s="176"/>
      <c r="K1133" s="176"/>
      <c r="L1133" s="177"/>
      <c r="M1133" s="178"/>
      <c r="N1133" s="172"/>
      <c r="O1133" s="172"/>
      <c r="P1133" s="182"/>
      <c r="Q1133" s="182"/>
      <c r="R1133" s="183"/>
    </row>
    <row r="1134" spans="6:18" ht="15.75" x14ac:dyDescent="0.25">
      <c r="F1134" s="4">
        <f t="shared" si="34"/>
        <v>0</v>
      </c>
      <c r="G1134" s="171">
        <f t="shared" si="35"/>
        <v>0</v>
      </c>
      <c r="H1134" s="176"/>
      <c r="I1134" s="177"/>
      <c r="J1134" s="176"/>
      <c r="K1134" s="176"/>
      <c r="L1134" s="177"/>
      <c r="M1134" s="178"/>
      <c r="N1134" s="172"/>
      <c r="O1134" s="172"/>
      <c r="P1134" s="182"/>
      <c r="Q1134" s="182"/>
      <c r="R1134" s="183"/>
    </row>
    <row r="1135" spans="6:18" ht="15.75" x14ac:dyDescent="0.25">
      <c r="F1135" s="4">
        <f t="shared" si="34"/>
        <v>0</v>
      </c>
      <c r="G1135" s="171">
        <f t="shared" si="35"/>
        <v>0</v>
      </c>
      <c r="H1135" s="176"/>
      <c r="I1135" s="177"/>
      <c r="J1135" s="176"/>
      <c r="K1135" s="176"/>
      <c r="L1135" s="177"/>
      <c r="M1135" s="178"/>
      <c r="N1135" s="172"/>
      <c r="O1135" s="172"/>
      <c r="P1135" s="182"/>
      <c r="Q1135" s="182"/>
      <c r="R1135" s="183"/>
    </row>
    <row r="1136" spans="6:18" ht="15.75" x14ac:dyDescent="0.25">
      <c r="F1136" s="4">
        <f t="shared" si="34"/>
        <v>0</v>
      </c>
      <c r="G1136" s="171">
        <f t="shared" si="35"/>
        <v>0</v>
      </c>
      <c r="H1136" s="176"/>
      <c r="I1136" s="177"/>
      <c r="J1136" s="176"/>
      <c r="K1136" s="176"/>
      <c r="L1136" s="177"/>
      <c r="M1136" s="178"/>
      <c r="N1136" s="172"/>
      <c r="O1136" s="172"/>
      <c r="P1136" s="182"/>
      <c r="Q1136" s="182"/>
      <c r="R1136" s="183"/>
    </row>
    <row r="1137" spans="6:18" ht="15.75" x14ac:dyDescent="0.25">
      <c r="F1137" s="4">
        <f t="shared" si="34"/>
        <v>0</v>
      </c>
      <c r="G1137" s="171">
        <f t="shared" si="35"/>
        <v>0</v>
      </c>
      <c r="H1137" s="176"/>
      <c r="I1137" s="177"/>
      <c r="J1137" s="176"/>
      <c r="K1137" s="176"/>
      <c r="L1137" s="177"/>
      <c r="M1137" s="178"/>
      <c r="N1137" s="172"/>
      <c r="O1137" s="172"/>
      <c r="P1137" s="182"/>
      <c r="Q1137" s="182"/>
      <c r="R1137" s="183"/>
    </row>
    <row r="1138" spans="6:18" ht="15.75" x14ac:dyDescent="0.25">
      <c r="F1138" s="4">
        <f t="shared" si="34"/>
        <v>0</v>
      </c>
      <c r="G1138" s="171">
        <f t="shared" si="35"/>
        <v>0</v>
      </c>
      <c r="H1138" s="176"/>
      <c r="I1138" s="177"/>
      <c r="J1138" s="176"/>
      <c r="K1138" s="176"/>
      <c r="L1138" s="177"/>
      <c r="M1138" s="178"/>
      <c r="N1138" s="172"/>
      <c r="O1138" s="172"/>
      <c r="P1138" s="182"/>
      <c r="Q1138" s="182"/>
      <c r="R1138" s="183"/>
    </row>
    <row r="1139" spans="6:18" ht="15.75" x14ac:dyDescent="0.25">
      <c r="F1139" s="4">
        <f t="shared" si="34"/>
        <v>0</v>
      </c>
      <c r="G1139" s="171">
        <f t="shared" si="35"/>
        <v>0</v>
      </c>
      <c r="H1139" s="176"/>
      <c r="I1139" s="177"/>
      <c r="J1139" s="176"/>
      <c r="K1139" s="176"/>
      <c r="L1139" s="177"/>
      <c r="M1139" s="178"/>
      <c r="N1139" s="172"/>
      <c r="O1139" s="172"/>
      <c r="P1139" s="182"/>
      <c r="Q1139" s="182"/>
      <c r="R1139" s="183"/>
    </row>
    <row r="1140" spans="6:18" ht="15.75" x14ac:dyDescent="0.25">
      <c r="F1140" s="4">
        <f t="shared" si="34"/>
        <v>0</v>
      </c>
      <c r="G1140" s="171">
        <f t="shared" si="35"/>
        <v>0</v>
      </c>
      <c r="H1140" s="176"/>
      <c r="I1140" s="177"/>
      <c r="J1140" s="176"/>
      <c r="K1140" s="176"/>
      <c r="L1140" s="177"/>
      <c r="M1140" s="178"/>
      <c r="N1140" s="172"/>
      <c r="O1140" s="172"/>
      <c r="P1140" s="182"/>
      <c r="Q1140" s="182"/>
      <c r="R1140" s="183"/>
    </row>
    <row r="1141" spans="6:18" ht="15.75" x14ac:dyDescent="0.25">
      <c r="F1141" s="4">
        <f t="shared" si="34"/>
        <v>0</v>
      </c>
      <c r="G1141" s="171">
        <f t="shared" si="35"/>
        <v>0</v>
      </c>
      <c r="H1141" s="176"/>
      <c r="I1141" s="177"/>
      <c r="J1141" s="176"/>
      <c r="K1141" s="176"/>
      <c r="L1141" s="177"/>
      <c r="M1141" s="178"/>
      <c r="N1141" s="172"/>
      <c r="O1141" s="172"/>
      <c r="P1141" s="182"/>
      <c r="Q1141" s="182"/>
      <c r="R1141" s="183"/>
    </row>
    <row r="1142" spans="6:18" ht="15.75" x14ac:dyDescent="0.25">
      <c r="F1142" s="4">
        <f t="shared" si="34"/>
        <v>0</v>
      </c>
      <c r="G1142" s="171">
        <f t="shared" si="35"/>
        <v>0</v>
      </c>
      <c r="H1142" s="176"/>
      <c r="I1142" s="177"/>
      <c r="J1142" s="176"/>
      <c r="K1142" s="176"/>
      <c r="L1142" s="177"/>
      <c r="M1142" s="178"/>
      <c r="N1142" s="172"/>
      <c r="O1142" s="172"/>
      <c r="P1142" s="182"/>
      <c r="Q1142" s="182"/>
      <c r="R1142" s="183"/>
    </row>
    <row r="1143" spans="6:18" ht="15.75" x14ac:dyDescent="0.25">
      <c r="F1143" s="4">
        <f t="shared" si="34"/>
        <v>0</v>
      </c>
      <c r="G1143" s="171">
        <f t="shared" si="35"/>
        <v>0</v>
      </c>
      <c r="H1143" s="176"/>
      <c r="I1143" s="177"/>
      <c r="J1143" s="176"/>
      <c r="K1143" s="176"/>
      <c r="L1143" s="177"/>
      <c r="M1143" s="178"/>
      <c r="N1143" s="172"/>
      <c r="O1143" s="172"/>
      <c r="P1143" s="182"/>
      <c r="Q1143" s="182"/>
      <c r="R1143" s="183"/>
    </row>
    <row r="1144" spans="6:18" ht="15.75" x14ac:dyDescent="0.25">
      <c r="F1144" s="4">
        <f t="shared" si="34"/>
        <v>0</v>
      </c>
      <c r="G1144" s="171">
        <f t="shared" si="35"/>
        <v>0</v>
      </c>
      <c r="H1144" s="176"/>
      <c r="I1144" s="177"/>
      <c r="J1144" s="176"/>
      <c r="K1144" s="176"/>
      <c r="L1144" s="177"/>
      <c r="M1144" s="178"/>
      <c r="N1144" s="172"/>
      <c r="O1144" s="172"/>
      <c r="P1144" s="182"/>
      <c r="Q1144" s="182"/>
      <c r="R1144" s="183"/>
    </row>
    <row r="1145" spans="6:18" ht="15.75" x14ac:dyDescent="0.25">
      <c r="F1145" s="4">
        <f t="shared" si="34"/>
        <v>0</v>
      </c>
      <c r="G1145" s="171">
        <f t="shared" si="35"/>
        <v>0</v>
      </c>
      <c r="H1145" s="176"/>
      <c r="I1145" s="177"/>
      <c r="J1145" s="176"/>
      <c r="K1145" s="176"/>
      <c r="L1145" s="177"/>
      <c r="M1145" s="178"/>
      <c r="N1145" s="172"/>
      <c r="O1145" s="172"/>
      <c r="P1145" s="182"/>
      <c r="Q1145" s="182"/>
      <c r="R1145" s="183"/>
    </row>
    <row r="1146" spans="6:18" ht="15.75" x14ac:dyDescent="0.25">
      <c r="F1146" s="4">
        <f t="shared" si="34"/>
        <v>0</v>
      </c>
      <c r="G1146" s="171">
        <f t="shared" si="35"/>
        <v>0</v>
      </c>
      <c r="H1146" s="176"/>
      <c r="I1146" s="177"/>
      <c r="J1146" s="176"/>
      <c r="K1146" s="176"/>
      <c r="L1146" s="177"/>
      <c r="M1146" s="178"/>
      <c r="N1146" s="172"/>
      <c r="O1146" s="172"/>
      <c r="P1146" s="182"/>
      <c r="Q1146" s="182"/>
      <c r="R1146" s="183"/>
    </row>
    <row r="1147" spans="6:18" ht="15.75" x14ac:dyDescent="0.25">
      <c r="F1147" s="4">
        <f t="shared" si="34"/>
        <v>0</v>
      </c>
      <c r="G1147" s="171">
        <f t="shared" si="35"/>
        <v>0</v>
      </c>
      <c r="H1147" s="176"/>
      <c r="I1147" s="177"/>
      <c r="J1147" s="176"/>
      <c r="K1147" s="176"/>
      <c r="L1147" s="177"/>
      <c r="M1147" s="178"/>
      <c r="N1147" s="172"/>
      <c r="O1147" s="172"/>
      <c r="P1147" s="182"/>
      <c r="Q1147" s="182"/>
      <c r="R1147" s="183"/>
    </row>
    <row r="1148" spans="6:18" ht="15.75" x14ac:dyDescent="0.25">
      <c r="F1148" s="4">
        <f t="shared" si="34"/>
        <v>0</v>
      </c>
      <c r="G1148" s="171">
        <f t="shared" si="35"/>
        <v>0</v>
      </c>
      <c r="H1148" s="176"/>
      <c r="I1148" s="177"/>
      <c r="J1148" s="176"/>
      <c r="K1148" s="176"/>
      <c r="L1148" s="177"/>
      <c r="M1148" s="178"/>
      <c r="N1148" s="172"/>
      <c r="O1148" s="172"/>
      <c r="P1148" s="182"/>
      <c r="Q1148" s="182"/>
      <c r="R1148" s="183"/>
    </row>
    <row r="1149" spans="6:18" ht="15.75" x14ac:dyDescent="0.25">
      <c r="F1149" s="4">
        <f t="shared" si="34"/>
        <v>0</v>
      </c>
      <c r="G1149" s="171">
        <f t="shared" si="35"/>
        <v>0</v>
      </c>
      <c r="H1149" s="176"/>
      <c r="I1149" s="177"/>
      <c r="J1149" s="176"/>
      <c r="K1149" s="176"/>
      <c r="L1149" s="177"/>
      <c r="M1149" s="178"/>
      <c r="N1149" s="172"/>
      <c r="O1149" s="172"/>
      <c r="P1149" s="182"/>
      <c r="Q1149" s="182"/>
      <c r="R1149" s="183"/>
    </row>
    <row r="1150" spans="6:18" ht="15.75" x14ac:dyDescent="0.25">
      <c r="F1150" s="4">
        <f t="shared" si="34"/>
        <v>0</v>
      </c>
      <c r="G1150" s="171">
        <f t="shared" si="35"/>
        <v>0</v>
      </c>
      <c r="H1150" s="176"/>
      <c r="I1150" s="177"/>
      <c r="J1150" s="176"/>
      <c r="K1150" s="176"/>
      <c r="L1150" s="177"/>
      <c r="M1150" s="178"/>
      <c r="N1150" s="172"/>
      <c r="O1150" s="172"/>
      <c r="P1150" s="182"/>
      <c r="Q1150" s="182"/>
      <c r="R1150" s="183"/>
    </row>
    <row r="1151" spans="6:18" ht="15.75" x14ac:dyDescent="0.25">
      <c r="F1151" s="4">
        <f t="shared" si="34"/>
        <v>0</v>
      </c>
      <c r="G1151" s="171">
        <f t="shared" si="35"/>
        <v>0</v>
      </c>
      <c r="H1151" s="176"/>
      <c r="I1151" s="177"/>
      <c r="J1151" s="176"/>
      <c r="K1151" s="176"/>
      <c r="L1151" s="177"/>
      <c r="M1151" s="178"/>
      <c r="N1151" s="172"/>
      <c r="O1151" s="172"/>
      <c r="P1151" s="182"/>
      <c r="Q1151" s="182"/>
      <c r="R1151" s="183"/>
    </row>
    <row r="1152" spans="6:18" ht="15.75" x14ac:dyDescent="0.25">
      <c r="F1152" s="4">
        <f t="shared" si="34"/>
        <v>0</v>
      </c>
      <c r="G1152" s="171">
        <f t="shared" si="35"/>
        <v>0</v>
      </c>
      <c r="H1152" s="176"/>
      <c r="I1152" s="177"/>
      <c r="J1152" s="176"/>
      <c r="K1152" s="176"/>
      <c r="L1152" s="177"/>
      <c r="M1152" s="178"/>
      <c r="N1152" s="172"/>
      <c r="O1152" s="172"/>
      <c r="P1152" s="182"/>
      <c r="Q1152" s="182"/>
      <c r="R1152" s="183"/>
    </row>
    <row r="1153" spans="6:18" ht="15.75" x14ac:dyDescent="0.25">
      <c r="F1153" s="4">
        <f t="shared" si="34"/>
        <v>0</v>
      </c>
      <c r="G1153" s="171">
        <f t="shared" si="35"/>
        <v>0</v>
      </c>
      <c r="H1153" s="176"/>
      <c r="I1153" s="177"/>
      <c r="J1153" s="176"/>
      <c r="K1153" s="176"/>
      <c r="L1153" s="177"/>
      <c r="M1153" s="178"/>
      <c r="N1153" s="172"/>
      <c r="O1153" s="172"/>
      <c r="P1153" s="182"/>
      <c r="Q1153" s="182"/>
      <c r="R1153" s="183"/>
    </row>
    <row r="1154" spans="6:18" ht="15.75" x14ac:dyDescent="0.25">
      <c r="F1154" s="4">
        <f t="shared" si="34"/>
        <v>0</v>
      </c>
      <c r="G1154" s="171">
        <f t="shared" si="35"/>
        <v>0</v>
      </c>
      <c r="H1154" s="176"/>
      <c r="I1154" s="177"/>
      <c r="J1154" s="176"/>
      <c r="K1154" s="176"/>
      <c r="L1154" s="177"/>
      <c r="M1154" s="178"/>
      <c r="N1154" s="172"/>
      <c r="O1154" s="172"/>
      <c r="P1154" s="182"/>
      <c r="Q1154" s="182"/>
      <c r="R1154" s="183"/>
    </row>
    <row r="1155" spans="6:18" ht="15.75" x14ac:dyDescent="0.25">
      <c r="F1155" s="4">
        <f t="shared" si="34"/>
        <v>0</v>
      </c>
      <c r="G1155" s="171">
        <f t="shared" si="35"/>
        <v>0</v>
      </c>
      <c r="H1155" s="176"/>
      <c r="I1155" s="177"/>
      <c r="J1155" s="176"/>
      <c r="K1155" s="176"/>
      <c r="L1155" s="177"/>
      <c r="M1155" s="178"/>
      <c r="N1155" s="172"/>
      <c r="O1155" s="172"/>
      <c r="P1155" s="182"/>
      <c r="Q1155" s="182"/>
      <c r="R1155" s="183"/>
    </row>
    <row r="1156" spans="6:18" ht="15.75" x14ac:dyDescent="0.25">
      <c r="F1156" s="4">
        <f t="shared" si="34"/>
        <v>0</v>
      </c>
      <c r="G1156" s="171">
        <f t="shared" si="35"/>
        <v>0</v>
      </c>
      <c r="H1156" s="176"/>
      <c r="I1156" s="177"/>
      <c r="J1156" s="176"/>
      <c r="K1156" s="176"/>
      <c r="L1156" s="177"/>
      <c r="M1156" s="178"/>
      <c r="N1156" s="172"/>
      <c r="O1156" s="172"/>
      <c r="P1156" s="182"/>
      <c r="Q1156" s="182"/>
      <c r="R1156" s="183"/>
    </row>
    <row r="1157" spans="6:18" ht="15.75" x14ac:dyDescent="0.25">
      <c r="F1157" s="4">
        <f t="shared" si="34"/>
        <v>0</v>
      </c>
      <c r="G1157" s="171">
        <f t="shared" si="35"/>
        <v>0</v>
      </c>
      <c r="H1157" s="176"/>
      <c r="I1157" s="177"/>
      <c r="J1157" s="176"/>
      <c r="K1157" s="176"/>
      <c r="L1157" s="177"/>
      <c r="M1157" s="178"/>
      <c r="N1157" s="172"/>
      <c r="O1157" s="172"/>
      <c r="P1157" s="182"/>
      <c r="Q1157" s="182"/>
      <c r="R1157" s="183"/>
    </row>
    <row r="1158" spans="6:18" ht="15.75" x14ac:dyDescent="0.25">
      <c r="F1158" s="4">
        <f t="shared" si="34"/>
        <v>0</v>
      </c>
      <c r="G1158" s="171">
        <f t="shared" si="35"/>
        <v>0</v>
      </c>
      <c r="H1158" s="176"/>
      <c r="I1158" s="177"/>
      <c r="J1158" s="176"/>
      <c r="K1158" s="176"/>
      <c r="L1158" s="177"/>
      <c r="M1158" s="178"/>
      <c r="N1158" s="172"/>
      <c r="O1158" s="172"/>
      <c r="P1158" s="182"/>
      <c r="Q1158" s="182"/>
      <c r="R1158" s="183"/>
    </row>
    <row r="1159" spans="6:18" ht="15.75" x14ac:dyDescent="0.25">
      <c r="F1159" s="4">
        <f t="shared" si="34"/>
        <v>0</v>
      </c>
      <c r="G1159" s="171">
        <f t="shared" si="35"/>
        <v>0</v>
      </c>
      <c r="H1159" s="176"/>
      <c r="I1159" s="177"/>
      <c r="J1159" s="176"/>
      <c r="K1159" s="176"/>
      <c r="L1159" s="177"/>
      <c r="M1159" s="178"/>
      <c r="N1159" s="172"/>
      <c r="O1159" s="172"/>
      <c r="P1159" s="182"/>
      <c r="Q1159" s="182"/>
      <c r="R1159" s="183"/>
    </row>
    <row r="1160" spans="6:18" ht="15.75" x14ac:dyDescent="0.25">
      <c r="F1160" s="4">
        <f t="shared" ref="F1160:F1223" si="36">IF(G1160&gt;=1,(IF(LEN(R1160)=0,(IF(N1160&gt;=18,1,0)),0)),0)</f>
        <v>0</v>
      </c>
      <c r="G1160" s="171">
        <f t="shared" si="35"/>
        <v>0</v>
      </c>
      <c r="H1160" s="176"/>
      <c r="I1160" s="177"/>
      <c r="J1160" s="176"/>
      <c r="K1160" s="176"/>
      <c r="L1160" s="177"/>
      <c r="M1160" s="178"/>
      <c r="N1160" s="172"/>
      <c r="O1160" s="172"/>
      <c r="P1160" s="182"/>
      <c r="Q1160" s="182"/>
      <c r="R1160" s="183"/>
    </row>
    <row r="1161" spans="6:18" ht="15.75" x14ac:dyDescent="0.25">
      <c r="F1161" s="4">
        <f t="shared" si="36"/>
        <v>0</v>
      </c>
      <c r="G1161" s="171">
        <f t="shared" ref="G1161:G1224" si="37">IFERROR(IF(LEN(J1161)&gt;=2,(IF(LEN(L1161)&gt;=1,1,0)),0),0)</f>
        <v>0</v>
      </c>
      <c r="H1161" s="176"/>
      <c r="I1161" s="177"/>
      <c r="J1161" s="176"/>
      <c r="K1161" s="176"/>
      <c r="L1161" s="177"/>
      <c r="M1161" s="178"/>
      <c r="N1161" s="172"/>
      <c r="O1161" s="172"/>
      <c r="P1161" s="182"/>
      <c r="Q1161" s="182"/>
      <c r="R1161" s="183"/>
    </row>
    <row r="1162" spans="6:18" ht="15.75" x14ac:dyDescent="0.25">
      <c r="F1162" s="4">
        <f t="shared" si="36"/>
        <v>0</v>
      </c>
      <c r="G1162" s="171">
        <f t="shared" si="37"/>
        <v>0</v>
      </c>
      <c r="H1162" s="176"/>
      <c r="I1162" s="177"/>
      <c r="J1162" s="176"/>
      <c r="K1162" s="176"/>
      <c r="L1162" s="177"/>
      <c r="M1162" s="178"/>
      <c r="N1162" s="172"/>
      <c r="O1162" s="172"/>
      <c r="P1162" s="182"/>
      <c r="Q1162" s="182"/>
      <c r="R1162" s="183"/>
    </row>
    <row r="1163" spans="6:18" ht="15.75" x14ac:dyDescent="0.25">
      <c r="F1163" s="4">
        <f t="shared" si="36"/>
        <v>0</v>
      </c>
      <c r="G1163" s="171">
        <f t="shared" si="37"/>
        <v>0</v>
      </c>
      <c r="H1163" s="176"/>
      <c r="I1163" s="177"/>
      <c r="J1163" s="176"/>
      <c r="K1163" s="176"/>
      <c r="L1163" s="177"/>
      <c r="M1163" s="178"/>
      <c r="N1163" s="172"/>
      <c r="O1163" s="172"/>
      <c r="P1163" s="182"/>
      <c r="Q1163" s="182"/>
      <c r="R1163" s="183"/>
    </row>
    <row r="1164" spans="6:18" ht="15.75" x14ac:dyDescent="0.25">
      <c r="F1164" s="4">
        <f t="shared" si="36"/>
        <v>0</v>
      </c>
      <c r="G1164" s="171">
        <f t="shared" si="37"/>
        <v>0</v>
      </c>
      <c r="H1164" s="176"/>
      <c r="I1164" s="177"/>
      <c r="J1164" s="176"/>
      <c r="K1164" s="176"/>
      <c r="L1164" s="177"/>
      <c r="M1164" s="178"/>
      <c r="N1164" s="172"/>
      <c r="O1164" s="172"/>
      <c r="P1164" s="182"/>
      <c r="Q1164" s="182"/>
      <c r="R1164" s="183"/>
    </row>
    <row r="1165" spans="6:18" ht="15.75" x14ac:dyDescent="0.25">
      <c r="F1165" s="4">
        <f t="shared" si="36"/>
        <v>0</v>
      </c>
      <c r="G1165" s="171">
        <f t="shared" si="37"/>
        <v>0</v>
      </c>
      <c r="H1165" s="176"/>
      <c r="I1165" s="177"/>
      <c r="J1165" s="176"/>
      <c r="K1165" s="176"/>
      <c r="L1165" s="177"/>
      <c r="M1165" s="178"/>
      <c r="N1165" s="172"/>
      <c r="O1165" s="172"/>
      <c r="P1165" s="182"/>
      <c r="Q1165" s="182"/>
      <c r="R1165" s="183"/>
    </row>
    <row r="1166" spans="6:18" ht="15.75" x14ac:dyDescent="0.25">
      <c r="F1166" s="4">
        <f t="shared" si="36"/>
        <v>0</v>
      </c>
      <c r="G1166" s="171">
        <f t="shared" si="37"/>
        <v>0</v>
      </c>
      <c r="H1166" s="176"/>
      <c r="I1166" s="177"/>
      <c r="J1166" s="176"/>
      <c r="K1166" s="176"/>
      <c r="L1166" s="177"/>
      <c r="M1166" s="178"/>
      <c r="N1166" s="172"/>
      <c r="O1166" s="172"/>
      <c r="P1166" s="182"/>
      <c r="Q1166" s="182"/>
      <c r="R1166" s="183"/>
    </row>
    <row r="1167" spans="6:18" ht="15.75" x14ac:dyDescent="0.25">
      <c r="F1167" s="4">
        <f t="shared" si="36"/>
        <v>0</v>
      </c>
      <c r="G1167" s="171">
        <f t="shared" si="37"/>
        <v>0</v>
      </c>
      <c r="H1167" s="176"/>
      <c r="I1167" s="177"/>
      <c r="J1167" s="176"/>
      <c r="K1167" s="176"/>
      <c r="L1167" s="177"/>
      <c r="M1167" s="178"/>
      <c r="N1167" s="172"/>
      <c r="O1167" s="172"/>
      <c r="P1167" s="182"/>
      <c r="Q1167" s="182"/>
      <c r="R1167" s="183"/>
    </row>
    <row r="1168" spans="6:18" ht="15.75" x14ac:dyDescent="0.25">
      <c r="F1168" s="4">
        <f t="shared" si="36"/>
        <v>0</v>
      </c>
      <c r="G1168" s="171">
        <f t="shared" si="37"/>
        <v>0</v>
      </c>
      <c r="H1168" s="176"/>
      <c r="I1168" s="177"/>
      <c r="J1168" s="176"/>
      <c r="K1168" s="176"/>
      <c r="L1168" s="177"/>
      <c r="M1168" s="178"/>
      <c r="N1168" s="172"/>
      <c r="O1168" s="172"/>
      <c r="P1168" s="182"/>
      <c r="Q1168" s="182"/>
      <c r="R1168" s="183"/>
    </row>
    <row r="1169" spans="6:18" ht="15.75" x14ac:dyDescent="0.25">
      <c r="F1169" s="4">
        <f t="shared" si="36"/>
        <v>0</v>
      </c>
      <c r="G1169" s="171">
        <f t="shared" si="37"/>
        <v>0</v>
      </c>
      <c r="H1169" s="176"/>
      <c r="I1169" s="177"/>
      <c r="J1169" s="176"/>
      <c r="K1169" s="176"/>
      <c r="L1169" s="177"/>
      <c r="M1169" s="178"/>
      <c r="N1169" s="172"/>
      <c r="O1169" s="172"/>
      <c r="P1169" s="182"/>
      <c r="Q1169" s="182"/>
      <c r="R1169" s="183"/>
    </row>
    <row r="1170" spans="6:18" ht="15.75" x14ac:dyDescent="0.25">
      <c r="F1170" s="4">
        <f t="shared" si="36"/>
        <v>0</v>
      </c>
      <c r="G1170" s="171">
        <f t="shared" si="37"/>
        <v>0</v>
      </c>
      <c r="H1170" s="176"/>
      <c r="I1170" s="177"/>
      <c r="J1170" s="176"/>
      <c r="K1170" s="176"/>
      <c r="L1170" s="177"/>
      <c r="M1170" s="178"/>
      <c r="N1170" s="172"/>
      <c r="O1170" s="172"/>
      <c r="P1170" s="182"/>
      <c r="Q1170" s="182"/>
      <c r="R1170" s="183"/>
    </row>
    <row r="1171" spans="6:18" ht="15.75" x14ac:dyDescent="0.25">
      <c r="F1171" s="4">
        <f t="shared" si="36"/>
        <v>0</v>
      </c>
      <c r="G1171" s="171">
        <f t="shared" si="37"/>
        <v>0</v>
      </c>
      <c r="H1171" s="176"/>
      <c r="I1171" s="177"/>
      <c r="J1171" s="176"/>
      <c r="K1171" s="176"/>
      <c r="L1171" s="177"/>
      <c r="M1171" s="178"/>
      <c r="N1171" s="172"/>
      <c r="O1171" s="172"/>
      <c r="P1171" s="182"/>
      <c r="Q1171" s="182"/>
      <c r="R1171" s="183"/>
    </row>
    <row r="1172" spans="6:18" ht="15.75" x14ac:dyDescent="0.25">
      <c r="F1172" s="4">
        <f t="shared" si="36"/>
        <v>0</v>
      </c>
      <c r="G1172" s="171">
        <f t="shared" si="37"/>
        <v>0</v>
      </c>
      <c r="H1172" s="176"/>
      <c r="I1172" s="177"/>
      <c r="J1172" s="176"/>
      <c r="K1172" s="176"/>
      <c r="L1172" s="177"/>
      <c r="M1172" s="178"/>
      <c r="N1172" s="172"/>
      <c r="O1172" s="172"/>
      <c r="P1172" s="182"/>
      <c r="Q1172" s="182"/>
      <c r="R1172" s="183"/>
    </row>
    <row r="1173" spans="6:18" ht="15.75" x14ac:dyDescent="0.25">
      <c r="F1173" s="4">
        <f t="shared" si="36"/>
        <v>0</v>
      </c>
      <c r="G1173" s="171">
        <f t="shared" si="37"/>
        <v>0</v>
      </c>
      <c r="H1173" s="176"/>
      <c r="I1173" s="177"/>
      <c r="J1173" s="176"/>
      <c r="K1173" s="176"/>
      <c r="L1173" s="177"/>
      <c r="M1173" s="178"/>
      <c r="N1173" s="172"/>
      <c r="O1173" s="172"/>
      <c r="P1173" s="182"/>
      <c r="Q1173" s="182"/>
      <c r="R1173" s="183"/>
    </row>
    <row r="1174" spans="6:18" ht="15.75" x14ac:dyDescent="0.25">
      <c r="F1174" s="4">
        <f t="shared" si="36"/>
        <v>0</v>
      </c>
      <c r="G1174" s="171">
        <f t="shared" si="37"/>
        <v>0</v>
      </c>
      <c r="H1174" s="176"/>
      <c r="I1174" s="177"/>
      <c r="J1174" s="176"/>
      <c r="K1174" s="176"/>
      <c r="L1174" s="177"/>
      <c r="M1174" s="178"/>
      <c r="N1174" s="172"/>
      <c r="O1174" s="172"/>
      <c r="P1174" s="182"/>
      <c r="Q1174" s="182"/>
      <c r="R1174" s="183"/>
    </row>
    <row r="1175" spans="6:18" ht="15.75" x14ac:dyDescent="0.25">
      <c r="F1175" s="4">
        <f t="shared" si="36"/>
        <v>0</v>
      </c>
      <c r="G1175" s="171">
        <f t="shared" si="37"/>
        <v>0</v>
      </c>
      <c r="H1175" s="176"/>
      <c r="I1175" s="177"/>
      <c r="J1175" s="176"/>
      <c r="K1175" s="176"/>
      <c r="L1175" s="177"/>
      <c r="M1175" s="178"/>
      <c r="N1175" s="172"/>
      <c r="O1175" s="172"/>
      <c r="P1175" s="182"/>
      <c r="Q1175" s="182"/>
      <c r="R1175" s="183"/>
    </row>
    <row r="1176" spans="6:18" ht="15.75" x14ac:dyDescent="0.25">
      <c r="F1176" s="4">
        <f t="shared" si="36"/>
        <v>0</v>
      </c>
      <c r="G1176" s="171">
        <f t="shared" si="37"/>
        <v>0</v>
      </c>
      <c r="H1176" s="176"/>
      <c r="I1176" s="177"/>
      <c r="J1176" s="176"/>
      <c r="K1176" s="176"/>
      <c r="L1176" s="177"/>
      <c r="M1176" s="178"/>
      <c r="N1176" s="172"/>
      <c r="O1176" s="172"/>
      <c r="P1176" s="182"/>
      <c r="Q1176" s="182"/>
      <c r="R1176" s="183"/>
    </row>
    <row r="1177" spans="6:18" ht="15.75" x14ac:dyDescent="0.25">
      <c r="F1177" s="4">
        <f t="shared" si="36"/>
        <v>0</v>
      </c>
      <c r="G1177" s="171">
        <f t="shared" si="37"/>
        <v>0</v>
      </c>
      <c r="H1177" s="176"/>
      <c r="I1177" s="177"/>
      <c r="J1177" s="176"/>
      <c r="K1177" s="176"/>
      <c r="L1177" s="177"/>
      <c r="M1177" s="178"/>
      <c r="N1177" s="172"/>
      <c r="O1177" s="172"/>
      <c r="P1177" s="182"/>
      <c r="Q1177" s="182"/>
      <c r="R1177" s="183"/>
    </row>
    <row r="1178" spans="6:18" ht="15.75" x14ac:dyDescent="0.25">
      <c r="F1178" s="4">
        <f t="shared" si="36"/>
        <v>0</v>
      </c>
      <c r="G1178" s="171">
        <f t="shared" si="37"/>
        <v>0</v>
      </c>
      <c r="H1178" s="176"/>
      <c r="I1178" s="177"/>
      <c r="J1178" s="176"/>
      <c r="K1178" s="176"/>
      <c r="L1178" s="177"/>
      <c r="M1178" s="178"/>
      <c r="N1178" s="172"/>
      <c r="O1178" s="172"/>
      <c r="P1178" s="182"/>
      <c r="Q1178" s="182"/>
      <c r="R1178" s="183"/>
    </row>
    <row r="1179" spans="6:18" ht="15.75" x14ac:dyDescent="0.25">
      <c r="F1179" s="4">
        <f t="shared" si="36"/>
        <v>0</v>
      </c>
      <c r="G1179" s="171">
        <f t="shared" si="37"/>
        <v>0</v>
      </c>
      <c r="H1179" s="176"/>
      <c r="I1179" s="177"/>
      <c r="J1179" s="176"/>
      <c r="K1179" s="176"/>
      <c r="L1179" s="177"/>
      <c r="M1179" s="178"/>
      <c r="N1179" s="172"/>
      <c r="O1179" s="172"/>
      <c r="P1179" s="182"/>
      <c r="Q1179" s="182"/>
      <c r="R1179" s="183"/>
    </row>
    <row r="1180" spans="6:18" ht="15.75" x14ac:dyDescent="0.25">
      <c r="F1180" s="4">
        <f t="shared" si="36"/>
        <v>0</v>
      </c>
      <c r="G1180" s="171">
        <f t="shared" si="37"/>
        <v>0</v>
      </c>
      <c r="H1180" s="176"/>
      <c r="I1180" s="177"/>
      <c r="J1180" s="176"/>
      <c r="K1180" s="176"/>
      <c r="L1180" s="177"/>
      <c r="M1180" s="178"/>
      <c r="N1180" s="172"/>
      <c r="O1180" s="172"/>
      <c r="P1180" s="182"/>
      <c r="Q1180" s="182"/>
      <c r="R1180" s="183"/>
    </row>
    <row r="1181" spans="6:18" ht="15.75" x14ac:dyDescent="0.25">
      <c r="F1181" s="4">
        <f t="shared" si="36"/>
        <v>0</v>
      </c>
      <c r="G1181" s="171">
        <f t="shared" si="37"/>
        <v>0</v>
      </c>
      <c r="H1181" s="176"/>
      <c r="I1181" s="177"/>
      <c r="J1181" s="176"/>
      <c r="K1181" s="176"/>
      <c r="L1181" s="177"/>
      <c r="M1181" s="178"/>
      <c r="N1181" s="172"/>
      <c r="O1181" s="172"/>
      <c r="P1181" s="182"/>
      <c r="Q1181" s="182"/>
      <c r="R1181" s="183"/>
    </row>
    <row r="1182" spans="6:18" ht="15.75" x14ac:dyDescent="0.25">
      <c r="F1182" s="4">
        <f t="shared" si="36"/>
        <v>0</v>
      </c>
      <c r="G1182" s="171">
        <f t="shared" si="37"/>
        <v>0</v>
      </c>
      <c r="H1182" s="176"/>
      <c r="I1182" s="177"/>
      <c r="J1182" s="176"/>
      <c r="K1182" s="176"/>
      <c r="L1182" s="177"/>
      <c r="M1182" s="178"/>
      <c r="N1182" s="172"/>
      <c r="O1182" s="172"/>
      <c r="P1182" s="182"/>
      <c r="Q1182" s="182"/>
      <c r="R1182" s="183"/>
    </row>
    <row r="1183" spans="6:18" ht="15.75" x14ac:dyDescent="0.25">
      <c r="F1183" s="4">
        <f t="shared" si="36"/>
        <v>0</v>
      </c>
      <c r="G1183" s="171">
        <f t="shared" si="37"/>
        <v>0</v>
      </c>
      <c r="H1183" s="176"/>
      <c r="I1183" s="177"/>
      <c r="J1183" s="176"/>
      <c r="K1183" s="176"/>
      <c r="L1183" s="177"/>
      <c r="M1183" s="178"/>
      <c r="N1183" s="172"/>
      <c r="O1183" s="172"/>
      <c r="P1183" s="182"/>
      <c r="Q1183" s="182"/>
      <c r="R1183" s="183"/>
    </row>
    <row r="1184" spans="6:18" ht="15.75" x14ac:dyDescent="0.25">
      <c r="F1184" s="4">
        <f t="shared" si="36"/>
        <v>0</v>
      </c>
      <c r="G1184" s="171">
        <f t="shared" si="37"/>
        <v>0</v>
      </c>
      <c r="H1184" s="176"/>
      <c r="I1184" s="177"/>
      <c r="J1184" s="176"/>
      <c r="K1184" s="176"/>
      <c r="L1184" s="177"/>
      <c r="M1184" s="178"/>
      <c r="N1184" s="172"/>
      <c r="O1184" s="172"/>
      <c r="P1184" s="182"/>
      <c r="Q1184" s="182"/>
      <c r="R1184" s="183"/>
    </row>
    <row r="1185" spans="6:18" ht="15.75" x14ac:dyDescent="0.25">
      <c r="F1185" s="4">
        <f t="shared" si="36"/>
        <v>0</v>
      </c>
      <c r="G1185" s="171">
        <f t="shared" si="37"/>
        <v>0</v>
      </c>
      <c r="H1185" s="176"/>
      <c r="I1185" s="177"/>
      <c r="J1185" s="176"/>
      <c r="K1185" s="176"/>
      <c r="L1185" s="177"/>
      <c r="M1185" s="178"/>
      <c r="N1185" s="172"/>
      <c r="O1185" s="172"/>
      <c r="P1185" s="182"/>
      <c r="Q1185" s="182"/>
      <c r="R1185" s="183"/>
    </row>
    <row r="1186" spans="6:18" ht="15.75" x14ac:dyDescent="0.25">
      <c r="F1186" s="4">
        <f t="shared" si="36"/>
        <v>0</v>
      </c>
      <c r="G1186" s="171">
        <f t="shared" si="37"/>
        <v>0</v>
      </c>
      <c r="H1186" s="176"/>
      <c r="I1186" s="177"/>
      <c r="J1186" s="176"/>
      <c r="K1186" s="176"/>
      <c r="L1186" s="177"/>
      <c r="M1186" s="178"/>
      <c r="N1186" s="172"/>
      <c r="O1186" s="172"/>
      <c r="P1186" s="182"/>
      <c r="Q1186" s="182"/>
      <c r="R1186" s="183"/>
    </row>
    <row r="1187" spans="6:18" ht="15.75" x14ac:dyDescent="0.25">
      <c r="F1187" s="4">
        <f t="shared" si="36"/>
        <v>0</v>
      </c>
      <c r="G1187" s="171">
        <f t="shared" si="37"/>
        <v>0</v>
      </c>
      <c r="H1187" s="176"/>
      <c r="I1187" s="177"/>
      <c r="J1187" s="176"/>
      <c r="K1187" s="176"/>
      <c r="L1187" s="177"/>
      <c r="M1187" s="178"/>
      <c r="N1187" s="172"/>
      <c r="O1187" s="172"/>
      <c r="P1187" s="182"/>
      <c r="Q1187" s="182"/>
      <c r="R1187" s="183"/>
    </row>
    <row r="1188" spans="6:18" ht="15.75" x14ac:dyDescent="0.25">
      <c r="F1188" s="4">
        <f t="shared" si="36"/>
        <v>0</v>
      </c>
      <c r="G1188" s="171">
        <f t="shared" si="37"/>
        <v>0</v>
      </c>
      <c r="H1188" s="176"/>
      <c r="I1188" s="177"/>
      <c r="J1188" s="176"/>
      <c r="K1188" s="176"/>
      <c r="L1188" s="177"/>
      <c r="M1188" s="178"/>
      <c r="N1188" s="172"/>
      <c r="O1188" s="172"/>
      <c r="P1188" s="182"/>
      <c r="Q1188" s="182"/>
      <c r="R1188" s="183"/>
    </row>
    <row r="1189" spans="6:18" ht="15.75" x14ac:dyDescent="0.25">
      <c r="F1189" s="4">
        <f t="shared" si="36"/>
        <v>0</v>
      </c>
      <c r="G1189" s="171">
        <f t="shared" si="37"/>
        <v>0</v>
      </c>
      <c r="H1189" s="176"/>
      <c r="I1189" s="177"/>
      <c r="J1189" s="176"/>
      <c r="K1189" s="176"/>
      <c r="L1189" s="177"/>
      <c r="M1189" s="178"/>
      <c r="N1189" s="172"/>
      <c r="O1189" s="172"/>
      <c r="P1189" s="182"/>
      <c r="Q1189" s="182"/>
      <c r="R1189" s="183"/>
    </row>
    <row r="1190" spans="6:18" ht="15.75" x14ac:dyDescent="0.25">
      <c r="F1190" s="4">
        <f t="shared" si="36"/>
        <v>0</v>
      </c>
      <c r="G1190" s="171">
        <f t="shared" si="37"/>
        <v>0</v>
      </c>
      <c r="H1190" s="176"/>
      <c r="I1190" s="177"/>
      <c r="J1190" s="176"/>
      <c r="K1190" s="176"/>
      <c r="L1190" s="177"/>
      <c r="M1190" s="178"/>
      <c r="N1190" s="172"/>
      <c r="O1190" s="172"/>
      <c r="P1190" s="182"/>
      <c r="Q1190" s="182"/>
      <c r="R1190" s="183"/>
    </row>
    <row r="1191" spans="6:18" ht="15.75" x14ac:dyDescent="0.25">
      <c r="F1191" s="4">
        <f t="shared" si="36"/>
        <v>0</v>
      </c>
      <c r="G1191" s="171">
        <f t="shared" si="37"/>
        <v>0</v>
      </c>
      <c r="H1191" s="176"/>
      <c r="I1191" s="177"/>
      <c r="J1191" s="176"/>
      <c r="K1191" s="176"/>
      <c r="L1191" s="177"/>
      <c r="M1191" s="178"/>
      <c r="N1191" s="172"/>
      <c r="O1191" s="172"/>
      <c r="P1191" s="182"/>
      <c r="Q1191" s="182"/>
      <c r="R1191" s="183"/>
    </row>
    <row r="1192" spans="6:18" ht="15.75" x14ac:dyDescent="0.25">
      <c r="F1192" s="4">
        <f t="shared" si="36"/>
        <v>0</v>
      </c>
      <c r="G1192" s="171">
        <f t="shared" si="37"/>
        <v>0</v>
      </c>
      <c r="H1192" s="176"/>
      <c r="I1192" s="177"/>
      <c r="J1192" s="176"/>
      <c r="K1192" s="176"/>
      <c r="L1192" s="177"/>
      <c r="M1192" s="178"/>
      <c r="N1192" s="172"/>
      <c r="O1192" s="172"/>
      <c r="P1192" s="182"/>
      <c r="Q1192" s="182"/>
      <c r="R1192" s="183"/>
    </row>
    <row r="1193" spans="6:18" ht="15.75" x14ac:dyDescent="0.25">
      <c r="F1193" s="4">
        <f t="shared" si="36"/>
        <v>0</v>
      </c>
      <c r="G1193" s="171">
        <f t="shared" si="37"/>
        <v>0</v>
      </c>
      <c r="H1193" s="176"/>
      <c r="I1193" s="177"/>
      <c r="J1193" s="176"/>
      <c r="K1193" s="176"/>
      <c r="L1193" s="177"/>
      <c r="M1193" s="178"/>
      <c r="N1193" s="172"/>
      <c r="O1193" s="172"/>
      <c r="P1193" s="182"/>
      <c r="Q1193" s="182"/>
      <c r="R1193" s="183"/>
    </row>
    <row r="1194" spans="6:18" ht="15.75" x14ac:dyDescent="0.25">
      <c r="F1194" s="4">
        <f t="shared" si="36"/>
        <v>0</v>
      </c>
      <c r="G1194" s="171">
        <f t="shared" si="37"/>
        <v>0</v>
      </c>
      <c r="H1194" s="176"/>
      <c r="I1194" s="177"/>
      <c r="J1194" s="176"/>
      <c r="K1194" s="176"/>
      <c r="L1194" s="177"/>
      <c r="M1194" s="178"/>
      <c r="N1194" s="172"/>
      <c r="O1194" s="172"/>
      <c r="P1194" s="182"/>
      <c r="Q1194" s="182"/>
      <c r="R1194" s="183"/>
    </row>
    <row r="1195" spans="6:18" ht="15.75" x14ac:dyDescent="0.25">
      <c r="F1195" s="4">
        <f t="shared" si="36"/>
        <v>0</v>
      </c>
      <c r="G1195" s="171">
        <f t="shared" si="37"/>
        <v>0</v>
      </c>
      <c r="H1195" s="176"/>
      <c r="I1195" s="177"/>
      <c r="J1195" s="176"/>
      <c r="K1195" s="176"/>
      <c r="L1195" s="177"/>
      <c r="M1195" s="178"/>
      <c r="N1195" s="172"/>
      <c r="O1195" s="172"/>
      <c r="P1195" s="182"/>
      <c r="Q1195" s="182"/>
      <c r="R1195" s="183"/>
    </row>
    <row r="1196" spans="6:18" ht="15.75" x14ac:dyDescent="0.25">
      <c r="F1196" s="4">
        <f t="shared" si="36"/>
        <v>0</v>
      </c>
      <c r="G1196" s="171">
        <f t="shared" si="37"/>
        <v>0</v>
      </c>
      <c r="H1196" s="176"/>
      <c r="I1196" s="177"/>
      <c r="J1196" s="176"/>
      <c r="K1196" s="176"/>
      <c r="L1196" s="177"/>
      <c r="M1196" s="178"/>
      <c r="N1196" s="172"/>
      <c r="O1196" s="172"/>
      <c r="P1196" s="182"/>
      <c r="Q1196" s="182"/>
      <c r="R1196" s="183"/>
    </row>
    <row r="1197" spans="6:18" ht="15.75" x14ac:dyDescent="0.25">
      <c r="F1197" s="4">
        <f t="shared" si="36"/>
        <v>0</v>
      </c>
      <c r="G1197" s="171">
        <f t="shared" si="37"/>
        <v>0</v>
      </c>
      <c r="H1197" s="176"/>
      <c r="I1197" s="177"/>
      <c r="J1197" s="176"/>
      <c r="K1197" s="176"/>
      <c r="L1197" s="177"/>
      <c r="M1197" s="178"/>
      <c r="N1197" s="172"/>
      <c r="O1197" s="172"/>
      <c r="P1197" s="182"/>
      <c r="Q1197" s="182"/>
      <c r="R1197" s="183"/>
    </row>
    <row r="1198" spans="6:18" ht="15.75" x14ac:dyDescent="0.25">
      <c r="F1198" s="4">
        <f t="shared" si="36"/>
        <v>0</v>
      </c>
      <c r="G1198" s="171">
        <f t="shared" si="37"/>
        <v>0</v>
      </c>
      <c r="H1198" s="176"/>
      <c r="I1198" s="177"/>
      <c r="J1198" s="176"/>
      <c r="K1198" s="176"/>
      <c r="L1198" s="177"/>
      <c r="M1198" s="178"/>
      <c r="N1198" s="172"/>
      <c r="O1198" s="172"/>
      <c r="P1198" s="182"/>
      <c r="Q1198" s="182"/>
      <c r="R1198" s="183"/>
    </row>
    <row r="1199" spans="6:18" ht="15.75" x14ac:dyDescent="0.25">
      <c r="F1199" s="4">
        <f t="shared" si="36"/>
        <v>0</v>
      </c>
      <c r="G1199" s="171">
        <f t="shared" si="37"/>
        <v>0</v>
      </c>
      <c r="H1199" s="176"/>
      <c r="I1199" s="177"/>
      <c r="J1199" s="176"/>
      <c r="K1199" s="176"/>
      <c r="L1199" s="177"/>
      <c r="M1199" s="178"/>
      <c r="N1199" s="172"/>
      <c r="O1199" s="172"/>
      <c r="P1199" s="182"/>
      <c r="Q1199" s="182"/>
      <c r="R1199" s="183"/>
    </row>
    <row r="1200" spans="6:18" ht="15.75" x14ac:dyDescent="0.25">
      <c r="F1200" s="4">
        <f t="shared" si="36"/>
        <v>0</v>
      </c>
      <c r="G1200" s="171">
        <f t="shared" si="37"/>
        <v>0</v>
      </c>
      <c r="H1200" s="176"/>
      <c r="I1200" s="177"/>
      <c r="J1200" s="176"/>
      <c r="K1200" s="176"/>
      <c r="L1200" s="177"/>
      <c r="M1200" s="178"/>
      <c r="N1200" s="172"/>
      <c r="O1200" s="172"/>
      <c r="P1200" s="182"/>
      <c r="Q1200" s="182"/>
      <c r="R1200" s="183"/>
    </row>
    <row r="1201" spans="6:18" ht="15.75" x14ac:dyDescent="0.25">
      <c r="F1201" s="4">
        <f t="shared" si="36"/>
        <v>0</v>
      </c>
      <c r="G1201" s="171">
        <f t="shared" si="37"/>
        <v>0</v>
      </c>
      <c r="H1201" s="176"/>
      <c r="I1201" s="177"/>
      <c r="J1201" s="176"/>
      <c r="K1201" s="176"/>
      <c r="L1201" s="177"/>
      <c r="M1201" s="178"/>
      <c r="N1201" s="172"/>
      <c r="O1201" s="172"/>
      <c r="P1201" s="182"/>
      <c r="Q1201" s="182"/>
      <c r="R1201" s="183"/>
    </row>
    <row r="1202" spans="6:18" ht="15.75" x14ac:dyDescent="0.25">
      <c r="F1202" s="4">
        <f t="shared" si="36"/>
        <v>0</v>
      </c>
      <c r="G1202" s="171">
        <f t="shared" si="37"/>
        <v>0</v>
      </c>
      <c r="H1202" s="176"/>
      <c r="I1202" s="177"/>
      <c r="J1202" s="176"/>
      <c r="K1202" s="176"/>
      <c r="L1202" s="177"/>
      <c r="M1202" s="178"/>
      <c r="N1202" s="172"/>
      <c r="O1202" s="172"/>
      <c r="P1202" s="182"/>
      <c r="Q1202" s="182"/>
      <c r="R1202" s="183"/>
    </row>
    <row r="1203" spans="6:18" ht="15.75" x14ac:dyDescent="0.25">
      <c r="F1203" s="4">
        <f t="shared" si="36"/>
        <v>0</v>
      </c>
      <c r="G1203" s="171">
        <f t="shared" si="37"/>
        <v>0</v>
      </c>
      <c r="H1203" s="176"/>
      <c r="I1203" s="177"/>
      <c r="J1203" s="176"/>
      <c r="K1203" s="176"/>
      <c r="L1203" s="177"/>
      <c r="M1203" s="178"/>
      <c r="N1203" s="172"/>
      <c r="O1203" s="172"/>
      <c r="P1203" s="182"/>
      <c r="Q1203" s="182"/>
      <c r="R1203" s="183"/>
    </row>
    <row r="1204" spans="6:18" ht="15.75" x14ac:dyDescent="0.25">
      <c r="F1204" s="4">
        <f t="shared" si="36"/>
        <v>0</v>
      </c>
      <c r="G1204" s="171">
        <f t="shared" si="37"/>
        <v>0</v>
      </c>
      <c r="H1204" s="176"/>
      <c r="I1204" s="177"/>
      <c r="J1204" s="176"/>
      <c r="K1204" s="176"/>
      <c r="L1204" s="177"/>
      <c r="M1204" s="178"/>
      <c r="N1204" s="172"/>
      <c r="O1204" s="172"/>
      <c r="P1204" s="182"/>
      <c r="Q1204" s="182"/>
      <c r="R1204" s="183"/>
    </row>
    <row r="1205" spans="6:18" ht="15.75" x14ac:dyDescent="0.25">
      <c r="F1205" s="4">
        <f t="shared" si="36"/>
        <v>0</v>
      </c>
      <c r="G1205" s="171">
        <f t="shared" si="37"/>
        <v>0</v>
      </c>
      <c r="H1205" s="176"/>
      <c r="I1205" s="177"/>
      <c r="J1205" s="176"/>
      <c r="K1205" s="176"/>
      <c r="L1205" s="177"/>
      <c r="M1205" s="178"/>
      <c r="N1205" s="172"/>
      <c r="O1205" s="172"/>
      <c r="P1205" s="182"/>
      <c r="Q1205" s="182"/>
      <c r="R1205" s="183"/>
    </row>
    <row r="1206" spans="6:18" ht="15.75" x14ac:dyDescent="0.25">
      <c r="F1206" s="4">
        <f t="shared" si="36"/>
        <v>0</v>
      </c>
      <c r="G1206" s="171">
        <f t="shared" si="37"/>
        <v>0</v>
      </c>
      <c r="H1206" s="176"/>
      <c r="I1206" s="177"/>
      <c r="J1206" s="176"/>
      <c r="K1206" s="176"/>
      <c r="L1206" s="177"/>
      <c r="M1206" s="178"/>
      <c r="N1206" s="172"/>
      <c r="O1206" s="172"/>
      <c r="P1206" s="182"/>
      <c r="Q1206" s="182"/>
      <c r="R1206" s="183"/>
    </row>
    <row r="1207" spans="6:18" ht="15.75" x14ac:dyDescent="0.25">
      <c r="F1207" s="4">
        <f t="shared" si="36"/>
        <v>0</v>
      </c>
      <c r="G1207" s="171">
        <f t="shared" si="37"/>
        <v>0</v>
      </c>
      <c r="H1207" s="176"/>
      <c r="I1207" s="177"/>
      <c r="J1207" s="176"/>
      <c r="K1207" s="176"/>
      <c r="L1207" s="177"/>
      <c r="M1207" s="178"/>
      <c r="N1207" s="172"/>
      <c r="O1207" s="172"/>
      <c r="P1207" s="182"/>
      <c r="Q1207" s="182"/>
      <c r="R1207" s="183"/>
    </row>
    <row r="1208" spans="6:18" ht="15.75" x14ac:dyDescent="0.25">
      <c r="F1208" s="4">
        <f t="shared" si="36"/>
        <v>0</v>
      </c>
      <c r="G1208" s="171">
        <f t="shared" si="37"/>
        <v>0</v>
      </c>
      <c r="H1208" s="176"/>
      <c r="I1208" s="177"/>
      <c r="J1208" s="176"/>
      <c r="K1208" s="176"/>
      <c r="L1208" s="177"/>
      <c r="M1208" s="178"/>
      <c r="N1208" s="172"/>
      <c r="O1208" s="172"/>
      <c r="P1208" s="182"/>
      <c r="Q1208" s="182"/>
      <c r="R1208" s="183"/>
    </row>
    <row r="1209" spans="6:18" ht="15.75" x14ac:dyDescent="0.25">
      <c r="F1209" s="4">
        <f t="shared" si="36"/>
        <v>0</v>
      </c>
      <c r="G1209" s="171">
        <f t="shared" si="37"/>
        <v>0</v>
      </c>
      <c r="H1209" s="176"/>
      <c r="I1209" s="177"/>
      <c r="J1209" s="176"/>
      <c r="K1209" s="176"/>
      <c r="L1209" s="177"/>
      <c r="M1209" s="178"/>
      <c r="N1209" s="172"/>
      <c r="O1209" s="172"/>
      <c r="P1209" s="182"/>
      <c r="Q1209" s="182"/>
      <c r="R1209" s="183"/>
    </row>
    <row r="1210" spans="6:18" ht="15.75" x14ac:dyDescent="0.25">
      <c r="F1210" s="4">
        <f t="shared" si="36"/>
        <v>0</v>
      </c>
      <c r="G1210" s="171">
        <f t="shared" si="37"/>
        <v>0</v>
      </c>
      <c r="H1210" s="176"/>
      <c r="I1210" s="177"/>
      <c r="J1210" s="176"/>
      <c r="K1210" s="176"/>
      <c r="L1210" s="177"/>
      <c r="M1210" s="178"/>
      <c r="N1210" s="172"/>
      <c r="O1210" s="172"/>
      <c r="P1210" s="182"/>
      <c r="Q1210" s="182"/>
      <c r="R1210" s="183"/>
    </row>
    <row r="1211" spans="6:18" ht="15.75" x14ac:dyDescent="0.25">
      <c r="F1211" s="4">
        <f t="shared" si="36"/>
        <v>0</v>
      </c>
      <c r="G1211" s="171">
        <f t="shared" si="37"/>
        <v>0</v>
      </c>
      <c r="H1211" s="176"/>
      <c r="I1211" s="177"/>
      <c r="J1211" s="176"/>
      <c r="K1211" s="176"/>
      <c r="L1211" s="177"/>
      <c r="M1211" s="178"/>
      <c r="N1211" s="172"/>
      <c r="O1211" s="172"/>
      <c r="P1211" s="182"/>
      <c r="Q1211" s="182"/>
      <c r="R1211" s="183"/>
    </row>
    <row r="1212" spans="6:18" ht="15.75" x14ac:dyDescent="0.25">
      <c r="F1212" s="4">
        <f t="shared" si="36"/>
        <v>0</v>
      </c>
      <c r="G1212" s="171">
        <f t="shared" si="37"/>
        <v>0</v>
      </c>
      <c r="H1212" s="176"/>
      <c r="I1212" s="177"/>
      <c r="J1212" s="176"/>
      <c r="K1212" s="176"/>
      <c r="L1212" s="177"/>
      <c r="M1212" s="178"/>
      <c r="N1212" s="172"/>
      <c r="O1212" s="172"/>
      <c r="P1212" s="182"/>
      <c r="Q1212" s="182"/>
      <c r="R1212" s="183"/>
    </row>
    <row r="1213" spans="6:18" ht="15.75" x14ac:dyDescent="0.25">
      <c r="F1213" s="4">
        <f t="shared" si="36"/>
        <v>0</v>
      </c>
      <c r="G1213" s="171">
        <f t="shared" si="37"/>
        <v>0</v>
      </c>
      <c r="H1213" s="176"/>
      <c r="I1213" s="177"/>
      <c r="J1213" s="176"/>
      <c r="K1213" s="176"/>
      <c r="L1213" s="177"/>
      <c r="M1213" s="178"/>
      <c r="N1213" s="172"/>
      <c r="O1213" s="172"/>
      <c r="P1213" s="182"/>
      <c r="Q1213" s="182"/>
      <c r="R1213" s="183"/>
    </row>
    <row r="1214" spans="6:18" ht="15.75" x14ac:dyDescent="0.25">
      <c r="F1214" s="4">
        <f t="shared" si="36"/>
        <v>0</v>
      </c>
      <c r="G1214" s="171">
        <f t="shared" si="37"/>
        <v>0</v>
      </c>
      <c r="H1214" s="176"/>
      <c r="I1214" s="177"/>
      <c r="J1214" s="176"/>
      <c r="K1214" s="176"/>
      <c r="L1214" s="177"/>
      <c r="M1214" s="178"/>
      <c r="N1214" s="172"/>
      <c r="O1214" s="172"/>
      <c r="P1214" s="182"/>
      <c r="Q1214" s="182"/>
      <c r="R1214" s="183"/>
    </row>
    <row r="1215" spans="6:18" ht="15.75" x14ac:dyDescent="0.25">
      <c r="F1215" s="4">
        <f t="shared" si="36"/>
        <v>0</v>
      </c>
      <c r="G1215" s="171">
        <f t="shared" si="37"/>
        <v>0</v>
      </c>
      <c r="H1215" s="176"/>
      <c r="I1215" s="177"/>
      <c r="J1215" s="176"/>
      <c r="K1215" s="176"/>
      <c r="L1215" s="177"/>
      <c r="M1215" s="178"/>
      <c r="N1215" s="172"/>
      <c r="O1215" s="172"/>
      <c r="P1215" s="182"/>
      <c r="Q1215" s="182"/>
      <c r="R1215" s="183"/>
    </row>
    <row r="1216" spans="6:18" ht="15.75" x14ac:dyDescent="0.25">
      <c r="F1216" s="4">
        <f t="shared" si="36"/>
        <v>0</v>
      </c>
      <c r="G1216" s="171">
        <f t="shared" si="37"/>
        <v>0</v>
      </c>
      <c r="H1216" s="176"/>
      <c r="I1216" s="177"/>
      <c r="J1216" s="176"/>
      <c r="K1216" s="176"/>
      <c r="L1216" s="177"/>
      <c r="M1216" s="178"/>
      <c r="N1216" s="172"/>
      <c r="O1216" s="172"/>
      <c r="P1216" s="182"/>
      <c r="Q1216" s="182"/>
      <c r="R1216" s="183"/>
    </row>
    <row r="1217" spans="6:18" ht="15.75" x14ac:dyDescent="0.25">
      <c r="F1217" s="4">
        <f t="shared" si="36"/>
        <v>0</v>
      </c>
      <c r="G1217" s="171">
        <f t="shared" si="37"/>
        <v>0</v>
      </c>
      <c r="H1217" s="176"/>
      <c r="I1217" s="177"/>
      <c r="J1217" s="176"/>
      <c r="K1217" s="176"/>
      <c r="L1217" s="177"/>
      <c r="M1217" s="178"/>
      <c r="N1217" s="172"/>
      <c r="O1217" s="172"/>
      <c r="P1217" s="182"/>
      <c r="Q1217" s="182"/>
      <c r="R1217" s="183"/>
    </row>
    <row r="1218" spans="6:18" ht="15.75" x14ac:dyDescent="0.25">
      <c r="F1218" s="4">
        <f t="shared" si="36"/>
        <v>0</v>
      </c>
      <c r="G1218" s="171">
        <f t="shared" si="37"/>
        <v>0</v>
      </c>
      <c r="H1218" s="176"/>
      <c r="I1218" s="177"/>
      <c r="J1218" s="176"/>
      <c r="K1218" s="176"/>
      <c r="L1218" s="177"/>
      <c r="M1218" s="178"/>
      <c r="N1218" s="172"/>
      <c r="O1218" s="172"/>
      <c r="P1218" s="182"/>
      <c r="Q1218" s="182"/>
      <c r="R1218" s="183"/>
    </row>
    <row r="1219" spans="6:18" ht="15.75" x14ac:dyDescent="0.25">
      <c r="F1219" s="4">
        <f t="shared" si="36"/>
        <v>0</v>
      </c>
      <c r="G1219" s="171">
        <f t="shared" si="37"/>
        <v>0</v>
      </c>
      <c r="H1219" s="176"/>
      <c r="I1219" s="177"/>
      <c r="J1219" s="176"/>
      <c r="K1219" s="176"/>
      <c r="L1219" s="177"/>
      <c r="M1219" s="178"/>
      <c r="N1219" s="172"/>
      <c r="O1219" s="172"/>
      <c r="P1219" s="182"/>
      <c r="Q1219" s="182"/>
      <c r="R1219" s="183"/>
    </row>
    <row r="1220" spans="6:18" ht="15.75" x14ac:dyDescent="0.25">
      <c r="F1220" s="4">
        <f t="shared" si="36"/>
        <v>0</v>
      </c>
      <c r="G1220" s="171">
        <f t="shared" si="37"/>
        <v>0</v>
      </c>
      <c r="H1220" s="176"/>
      <c r="I1220" s="177"/>
      <c r="J1220" s="176"/>
      <c r="K1220" s="176"/>
      <c r="L1220" s="177"/>
      <c r="M1220" s="178"/>
      <c r="N1220" s="172"/>
      <c r="O1220" s="172"/>
      <c r="P1220" s="182"/>
      <c r="Q1220" s="182"/>
      <c r="R1220" s="183"/>
    </row>
    <row r="1221" spans="6:18" ht="15.75" x14ac:dyDescent="0.25">
      <c r="F1221" s="4">
        <f t="shared" si="36"/>
        <v>0</v>
      </c>
      <c r="G1221" s="171">
        <f t="shared" si="37"/>
        <v>0</v>
      </c>
      <c r="H1221" s="176"/>
      <c r="I1221" s="177"/>
      <c r="J1221" s="176"/>
      <c r="K1221" s="176"/>
      <c r="L1221" s="177"/>
      <c r="M1221" s="178"/>
      <c r="N1221" s="172"/>
      <c r="O1221" s="172"/>
      <c r="P1221" s="182"/>
      <c r="Q1221" s="182"/>
      <c r="R1221" s="183"/>
    </row>
    <row r="1222" spans="6:18" ht="15.75" x14ac:dyDescent="0.25">
      <c r="F1222" s="4">
        <f t="shared" si="36"/>
        <v>0</v>
      </c>
      <c r="G1222" s="171">
        <f t="shared" si="37"/>
        <v>0</v>
      </c>
      <c r="H1222" s="176"/>
      <c r="I1222" s="177"/>
      <c r="J1222" s="176"/>
      <c r="K1222" s="176"/>
      <c r="L1222" s="177"/>
      <c r="M1222" s="178"/>
      <c r="N1222" s="172"/>
      <c r="O1222" s="172"/>
      <c r="P1222" s="182"/>
      <c r="Q1222" s="182"/>
      <c r="R1222" s="183"/>
    </row>
    <row r="1223" spans="6:18" ht="15.75" x14ac:dyDescent="0.25">
      <c r="F1223" s="4">
        <f t="shared" si="36"/>
        <v>0</v>
      </c>
      <c r="G1223" s="171">
        <f t="shared" si="37"/>
        <v>0</v>
      </c>
      <c r="H1223" s="176"/>
      <c r="I1223" s="177"/>
      <c r="J1223" s="176"/>
      <c r="K1223" s="176"/>
      <c r="L1223" s="177"/>
      <c r="M1223" s="178"/>
      <c r="N1223" s="172"/>
      <c r="O1223" s="172"/>
      <c r="P1223" s="182"/>
      <c r="Q1223" s="182"/>
      <c r="R1223" s="183"/>
    </row>
    <row r="1224" spans="6:18" ht="15.75" x14ac:dyDescent="0.25">
      <c r="F1224" s="4">
        <f t="shared" ref="F1224:F1287" si="38">IF(G1224&gt;=1,(IF(LEN(R1224)=0,(IF(N1224&gt;=18,1,0)),0)),0)</f>
        <v>0</v>
      </c>
      <c r="G1224" s="171">
        <f t="shared" si="37"/>
        <v>0</v>
      </c>
      <c r="H1224" s="176"/>
      <c r="I1224" s="177"/>
      <c r="J1224" s="176"/>
      <c r="K1224" s="176"/>
      <c r="L1224" s="177"/>
      <c r="M1224" s="178"/>
      <c r="N1224" s="172"/>
      <c r="O1224" s="172"/>
      <c r="P1224" s="182"/>
      <c r="Q1224" s="182"/>
      <c r="R1224" s="183"/>
    </row>
    <row r="1225" spans="6:18" ht="15.75" x14ac:dyDescent="0.25">
      <c r="F1225" s="4">
        <f t="shared" si="38"/>
        <v>0</v>
      </c>
      <c r="G1225" s="171">
        <f t="shared" ref="G1225:G1288" si="39">IFERROR(IF(LEN(J1225)&gt;=2,(IF(LEN(L1225)&gt;=1,1,0)),0),0)</f>
        <v>0</v>
      </c>
      <c r="H1225" s="176"/>
      <c r="I1225" s="177"/>
      <c r="J1225" s="176"/>
      <c r="K1225" s="176"/>
      <c r="L1225" s="177"/>
      <c r="M1225" s="178"/>
      <c r="N1225" s="172"/>
      <c r="O1225" s="172"/>
      <c r="P1225" s="182"/>
      <c r="Q1225" s="182"/>
      <c r="R1225" s="183"/>
    </row>
    <row r="1226" spans="6:18" ht="15.75" x14ac:dyDescent="0.25">
      <c r="F1226" s="4">
        <f t="shared" si="38"/>
        <v>0</v>
      </c>
      <c r="G1226" s="171">
        <f t="shared" si="39"/>
        <v>0</v>
      </c>
      <c r="H1226" s="176"/>
      <c r="I1226" s="177"/>
      <c r="J1226" s="176"/>
      <c r="K1226" s="176"/>
      <c r="L1226" s="177"/>
      <c r="M1226" s="178"/>
      <c r="N1226" s="172"/>
      <c r="O1226" s="172"/>
      <c r="P1226" s="182"/>
      <c r="Q1226" s="182"/>
      <c r="R1226" s="183"/>
    </row>
    <row r="1227" spans="6:18" ht="15.75" x14ac:dyDescent="0.25">
      <c r="F1227" s="4">
        <f t="shared" si="38"/>
        <v>0</v>
      </c>
      <c r="G1227" s="171">
        <f t="shared" si="39"/>
        <v>0</v>
      </c>
      <c r="H1227" s="176"/>
      <c r="I1227" s="177"/>
      <c r="J1227" s="176"/>
      <c r="K1227" s="176"/>
      <c r="L1227" s="177"/>
      <c r="M1227" s="178"/>
      <c r="N1227" s="172"/>
      <c r="O1227" s="172"/>
      <c r="P1227" s="182"/>
      <c r="Q1227" s="182"/>
      <c r="R1227" s="183"/>
    </row>
    <row r="1228" spans="6:18" ht="15.75" x14ac:dyDescent="0.25">
      <c r="F1228" s="4">
        <f t="shared" si="38"/>
        <v>0</v>
      </c>
      <c r="G1228" s="171">
        <f t="shared" si="39"/>
        <v>0</v>
      </c>
      <c r="H1228" s="176"/>
      <c r="I1228" s="177"/>
      <c r="J1228" s="176"/>
      <c r="K1228" s="176"/>
      <c r="L1228" s="177"/>
      <c r="M1228" s="178"/>
      <c r="N1228" s="172"/>
      <c r="O1228" s="172"/>
      <c r="P1228" s="182"/>
      <c r="Q1228" s="182"/>
      <c r="R1228" s="183"/>
    </row>
    <row r="1229" spans="6:18" ht="15.75" x14ac:dyDescent="0.25">
      <c r="F1229" s="4">
        <f t="shared" si="38"/>
        <v>0</v>
      </c>
      <c r="G1229" s="171">
        <f t="shared" si="39"/>
        <v>0</v>
      </c>
      <c r="H1229" s="176"/>
      <c r="I1229" s="177"/>
      <c r="J1229" s="176"/>
      <c r="K1229" s="176"/>
      <c r="L1229" s="177"/>
      <c r="M1229" s="178"/>
      <c r="N1229" s="172"/>
      <c r="O1229" s="172"/>
      <c r="P1229" s="182"/>
      <c r="Q1229" s="182"/>
      <c r="R1229" s="183"/>
    </row>
    <row r="1230" spans="6:18" ht="15.75" x14ac:dyDescent="0.25">
      <c r="F1230" s="4">
        <f t="shared" si="38"/>
        <v>0</v>
      </c>
      <c r="G1230" s="171">
        <f t="shared" si="39"/>
        <v>0</v>
      </c>
      <c r="H1230" s="176"/>
      <c r="I1230" s="177"/>
      <c r="J1230" s="176"/>
      <c r="K1230" s="176"/>
      <c r="L1230" s="177"/>
      <c r="M1230" s="178"/>
      <c r="N1230" s="172"/>
      <c r="O1230" s="172"/>
      <c r="P1230" s="182"/>
      <c r="Q1230" s="182"/>
      <c r="R1230" s="183"/>
    </row>
    <row r="1231" spans="6:18" ht="15.75" x14ac:dyDescent="0.25">
      <c r="F1231" s="4">
        <f t="shared" si="38"/>
        <v>0</v>
      </c>
      <c r="G1231" s="171">
        <f t="shared" si="39"/>
        <v>0</v>
      </c>
      <c r="H1231" s="176"/>
      <c r="I1231" s="177"/>
      <c r="J1231" s="176"/>
      <c r="K1231" s="176"/>
      <c r="L1231" s="177"/>
      <c r="M1231" s="178"/>
      <c r="N1231" s="172"/>
      <c r="O1231" s="172"/>
      <c r="P1231" s="182"/>
      <c r="Q1231" s="182"/>
      <c r="R1231" s="183"/>
    </row>
    <row r="1232" spans="6:18" ht="15.75" x14ac:dyDescent="0.25">
      <c r="F1232" s="4">
        <f t="shared" si="38"/>
        <v>0</v>
      </c>
      <c r="G1232" s="171">
        <f t="shared" si="39"/>
        <v>0</v>
      </c>
      <c r="H1232" s="176"/>
      <c r="I1232" s="177"/>
      <c r="J1232" s="176"/>
      <c r="K1232" s="176"/>
      <c r="L1232" s="177"/>
      <c r="M1232" s="178"/>
      <c r="N1232" s="172"/>
      <c r="O1232" s="172"/>
      <c r="P1232" s="182"/>
      <c r="Q1232" s="182"/>
      <c r="R1232" s="183"/>
    </row>
    <row r="1233" spans="6:18" ht="15.75" x14ac:dyDescent="0.25">
      <c r="F1233" s="4">
        <f t="shared" si="38"/>
        <v>0</v>
      </c>
      <c r="G1233" s="171">
        <f t="shared" si="39"/>
        <v>0</v>
      </c>
      <c r="H1233" s="176"/>
      <c r="I1233" s="177"/>
      <c r="J1233" s="176"/>
      <c r="K1233" s="176"/>
      <c r="L1233" s="177"/>
      <c r="M1233" s="178"/>
      <c r="N1233" s="172"/>
      <c r="O1233" s="172"/>
      <c r="P1233" s="182"/>
      <c r="Q1233" s="182"/>
      <c r="R1233" s="183"/>
    </row>
    <row r="1234" spans="6:18" ht="15.75" x14ac:dyDescent="0.25">
      <c r="F1234" s="4">
        <f t="shared" si="38"/>
        <v>0</v>
      </c>
      <c r="G1234" s="171">
        <f t="shared" si="39"/>
        <v>0</v>
      </c>
      <c r="H1234" s="176"/>
      <c r="I1234" s="177"/>
      <c r="J1234" s="176"/>
      <c r="K1234" s="176"/>
      <c r="L1234" s="177"/>
      <c r="M1234" s="178"/>
      <c r="N1234" s="172"/>
      <c r="O1234" s="172"/>
      <c r="P1234" s="182"/>
      <c r="Q1234" s="182"/>
      <c r="R1234" s="183"/>
    </row>
    <row r="1235" spans="6:18" ht="15.75" x14ac:dyDescent="0.25">
      <c r="F1235" s="4">
        <f t="shared" si="38"/>
        <v>0</v>
      </c>
      <c r="G1235" s="171">
        <f t="shared" si="39"/>
        <v>0</v>
      </c>
      <c r="H1235" s="176"/>
      <c r="I1235" s="177"/>
      <c r="J1235" s="176"/>
      <c r="K1235" s="176"/>
      <c r="L1235" s="177"/>
      <c r="M1235" s="178"/>
      <c r="N1235" s="172"/>
      <c r="O1235" s="172"/>
      <c r="P1235" s="182"/>
      <c r="Q1235" s="182"/>
      <c r="R1235" s="183"/>
    </row>
    <row r="1236" spans="6:18" ht="15.75" x14ac:dyDescent="0.25">
      <c r="F1236" s="4">
        <f t="shared" si="38"/>
        <v>0</v>
      </c>
      <c r="G1236" s="171">
        <f t="shared" si="39"/>
        <v>0</v>
      </c>
      <c r="H1236" s="176"/>
      <c r="I1236" s="177"/>
      <c r="J1236" s="176"/>
      <c r="K1236" s="176"/>
      <c r="L1236" s="177"/>
      <c r="M1236" s="178"/>
      <c r="N1236" s="172"/>
      <c r="O1236" s="172"/>
      <c r="P1236" s="182"/>
      <c r="Q1236" s="182"/>
      <c r="R1236" s="183"/>
    </row>
    <row r="1237" spans="6:18" ht="15.75" x14ac:dyDescent="0.25">
      <c r="F1237" s="4">
        <f t="shared" si="38"/>
        <v>0</v>
      </c>
      <c r="G1237" s="171">
        <f t="shared" si="39"/>
        <v>0</v>
      </c>
      <c r="H1237" s="176"/>
      <c r="I1237" s="177"/>
      <c r="J1237" s="176"/>
      <c r="K1237" s="176"/>
      <c r="L1237" s="177"/>
      <c r="M1237" s="178"/>
      <c r="N1237" s="172"/>
      <c r="O1237" s="172"/>
      <c r="P1237" s="182"/>
      <c r="Q1237" s="182"/>
      <c r="R1237" s="183"/>
    </row>
    <row r="1238" spans="6:18" ht="15.75" x14ac:dyDescent="0.25">
      <c r="F1238" s="4">
        <f t="shared" si="38"/>
        <v>0</v>
      </c>
      <c r="G1238" s="171">
        <f t="shared" si="39"/>
        <v>0</v>
      </c>
      <c r="H1238" s="176"/>
      <c r="I1238" s="177"/>
      <c r="J1238" s="176"/>
      <c r="K1238" s="176"/>
      <c r="L1238" s="177"/>
      <c r="M1238" s="178"/>
      <c r="N1238" s="172"/>
      <c r="O1238" s="172"/>
      <c r="P1238" s="182"/>
      <c r="Q1238" s="182"/>
      <c r="R1238" s="183"/>
    </row>
    <row r="1239" spans="6:18" ht="15.75" x14ac:dyDescent="0.25">
      <c r="F1239" s="4">
        <f t="shared" si="38"/>
        <v>0</v>
      </c>
      <c r="G1239" s="171">
        <f t="shared" si="39"/>
        <v>0</v>
      </c>
      <c r="H1239" s="176"/>
      <c r="I1239" s="177"/>
      <c r="J1239" s="176"/>
      <c r="K1239" s="176"/>
      <c r="L1239" s="177"/>
      <c r="M1239" s="178"/>
      <c r="N1239" s="172"/>
      <c r="O1239" s="172"/>
      <c r="P1239" s="182"/>
      <c r="Q1239" s="182"/>
      <c r="R1239" s="183"/>
    </row>
    <row r="1240" spans="6:18" ht="15.75" x14ac:dyDescent="0.25">
      <c r="F1240" s="4">
        <f t="shared" si="38"/>
        <v>0</v>
      </c>
      <c r="G1240" s="171">
        <f t="shared" si="39"/>
        <v>0</v>
      </c>
      <c r="H1240" s="176"/>
      <c r="I1240" s="177"/>
      <c r="J1240" s="176"/>
      <c r="K1240" s="176"/>
      <c r="L1240" s="177"/>
      <c r="M1240" s="178"/>
      <c r="N1240" s="172"/>
      <c r="O1240" s="172"/>
      <c r="P1240" s="182"/>
      <c r="Q1240" s="182"/>
      <c r="R1240" s="183"/>
    </row>
    <row r="1241" spans="6:18" ht="15.75" x14ac:dyDescent="0.25">
      <c r="F1241" s="4">
        <f t="shared" si="38"/>
        <v>0</v>
      </c>
      <c r="G1241" s="171">
        <f t="shared" si="39"/>
        <v>0</v>
      </c>
      <c r="H1241" s="176"/>
      <c r="I1241" s="177"/>
      <c r="J1241" s="176"/>
      <c r="K1241" s="176"/>
      <c r="L1241" s="177"/>
      <c r="M1241" s="178"/>
      <c r="N1241" s="172"/>
      <c r="O1241" s="172"/>
      <c r="P1241" s="182"/>
      <c r="Q1241" s="182"/>
      <c r="R1241" s="183"/>
    </row>
    <row r="1242" spans="6:18" ht="15.75" x14ac:dyDescent="0.25">
      <c r="F1242" s="4">
        <f t="shared" si="38"/>
        <v>0</v>
      </c>
      <c r="G1242" s="171">
        <f t="shared" si="39"/>
        <v>0</v>
      </c>
      <c r="H1242" s="176"/>
      <c r="I1242" s="177"/>
      <c r="J1242" s="176"/>
      <c r="K1242" s="176"/>
      <c r="L1242" s="177"/>
      <c r="M1242" s="178"/>
      <c r="N1242" s="172"/>
      <c r="O1242" s="172"/>
      <c r="P1242" s="182"/>
      <c r="Q1242" s="182"/>
      <c r="R1242" s="183"/>
    </row>
    <row r="1243" spans="6:18" ht="15.75" x14ac:dyDescent="0.25">
      <c r="F1243" s="4">
        <f t="shared" si="38"/>
        <v>0</v>
      </c>
      <c r="G1243" s="171">
        <f t="shared" si="39"/>
        <v>0</v>
      </c>
      <c r="H1243" s="176"/>
      <c r="I1243" s="177"/>
      <c r="J1243" s="176"/>
      <c r="K1243" s="176"/>
      <c r="L1243" s="177"/>
      <c r="M1243" s="178"/>
      <c r="N1243" s="172"/>
      <c r="O1243" s="172"/>
      <c r="P1243" s="182"/>
      <c r="Q1243" s="182"/>
      <c r="R1243" s="183"/>
    </row>
    <row r="1244" spans="6:18" ht="15.75" x14ac:dyDescent="0.25">
      <c r="F1244" s="4">
        <f t="shared" si="38"/>
        <v>0</v>
      </c>
      <c r="G1244" s="171">
        <f t="shared" si="39"/>
        <v>0</v>
      </c>
      <c r="H1244" s="176"/>
      <c r="I1244" s="177"/>
      <c r="J1244" s="176"/>
      <c r="K1244" s="176"/>
      <c r="L1244" s="177"/>
      <c r="M1244" s="178"/>
      <c r="N1244" s="172"/>
      <c r="O1244" s="172"/>
      <c r="P1244" s="182"/>
      <c r="Q1244" s="182"/>
      <c r="R1244" s="183"/>
    </row>
    <row r="1245" spans="6:18" ht="15.75" x14ac:dyDescent="0.25">
      <c r="F1245" s="4">
        <f t="shared" si="38"/>
        <v>0</v>
      </c>
      <c r="G1245" s="171">
        <f t="shared" si="39"/>
        <v>0</v>
      </c>
      <c r="H1245" s="176"/>
      <c r="I1245" s="177"/>
      <c r="J1245" s="176"/>
      <c r="K1245" s="176"/>
      <c r="L1245" s="177"/>
      <c r="M1245" s="178"/>
      <c r="N1245" s="172"/>
      <c r="O1245" s="172"/>
      <c r="P1245" s="182"/>
      <c r="Q1245" s="182"/>
      <c r="R1245" s="183"/>
    </row>
    <row r="1246" spans="6:18" ht="15.75" x14ac:dyDescent="0.25">
      <c r="F1246" s="4">
        <f t="shared" si="38"/>
        <v>0</v>
      </c>
      <c r="G1246" s="171">
        <f t="shared" si="39"/>
        <v>0</v>
      </c>
      <c r="H1246" s="176"/>
      <c r="I1246" s="177"/>
      <c r="J1246" s="176"/>
      <c r="K1246" s="176"/>
      <c r="L1246" s="177"/>
      <c r="M1246" s="178"/>
      <c r="N1246" s="172"/>
      <c r="O1246" s="172"/>
      <c r="P1246" s="182"/>
      <c r="Q1246" s="182"/>
      <c r="R1246" s="183"/>
    </row>
    <row r="1247" spans="6:18" ht="15.75" x14ac:dyDescent="0.25">
      <c r="F1247" s="4">
        <f t="shared" si="38"/>
        <v>0</v>
      </c>
      <c r="G1247" s="171">
        <f t="shared" si="39"/>
        <v>0</v>
      </c>
      <c r="H1247" s="176"/>
      <c r="I1247" s="177"/>
      <c r="J1247" s="176"/>
      <c r="K1247" s="176"/>
      <c r="L1247" s="177"/>
      <c r="M1247" s="178"/>
      <c r="N1247" s="172"/>
      <c r="O1247" s="172"/>
      <c r="P1247" s="182"/>
      <c r="Q1247" s="182"/>
      <c r="R1247" s="183"/>
    </row>
    <row r="1248" spans="6:18" ht="15.75" x14ac:dyDescent="0.25">
      <c r="F1248" s="4">
        <f t="shared" si="38"/>
        <v>0</v>
      </c>
      <c r="G1248" s="171">
        <f t="shared" si="39"/>
        <v>0</v>
      </c>
      <c r="H1248" s="176"/>
      <c r="I1248" s="177"/>
      <c r="J1248" s="176"/>
      <c r="K1248" s="176"/>
      <c r="L1248" s="177"/>
      <c r="M1248" s="178"/>
      <c r="N1248" s="172"/>
      <c r="O1248" s="172"/>
      <c r="P1248" s="182"/>
      <c r="Q1248" s="182"/>
      <c r="R1248" s="183"/>
    </row>
    <row r="1249" spans="6:18" ht="15.75" x14ac:dyDescent="0.25">
      <c r="F1249" s="4">
        <f t="shared" si="38"/>
        <v>0</v>
      </c>
      <c r="G1249" s="171">
        <f t="shared" si="39"/>
        <v>0</v>
      </c>
      <c r="H1249" s="176"/>
      <c r="I1249" s="177"/>
      <c r="J1249" s="176"/>
      <c r="K1249" s="176"/>
      <c r="L1249" s="177"/>
      <c r="M1249" s="178"/>
      <c r="N1249" s="172"/>
      <c r="O1249" s="172"/>
      <c r="P1249" s="182"/>
      <c r="Q1249" s="182"/>
      <c r="R1249" s="183"/>
    </row>
    <row r="1250" spans="6:18" ht="15.75" x14ac:dyDescent="0.25">
      <c r="F1250" s="4">
        <f t="shared" si="38"/>
        <v>0</v>
      </c>
      <c r="G1250" s="171">
        <f t="shared" si="39"/>
        <v>0</v>
      </c>
      <c r="H1250" s="176"/>
      <c r="I1250" s="177"/>
      <c r="J1250" s="176"/>
      <c r="K1250" s="176"/>
      <c r="L1250" s="177"/>
      <c r="M1250" s="178"/>
      <c r="N1250" s="172"/>
      <c r="O1250" s="172"/>
      <c r="P1250" s="182"/>
      <c r="Q1250" s="182"/>
      <c r="R1250" s="183"/>
    </row>
    <row r="1251" spans="6:18" ht="15.75" x14ac:dyDescent="0.25">
      <c r="F1251" s="4">
        <f t="shared" si="38"/>
        <v>0</v>
      </c>
      <c r="G1251" s="171">
        <f t="shared" si="39"/>
        <v>0</v>
      </c>
      <c r="H1251" s="176"/>
      <c r="I1251" s="177"/>
      <c r="J1251" s="176"/>
      <c r="K1251" s="176"/>
      <c r="L1251" s="177"/>
      <c r="M1251" s="178"/>
      <c r="N1251" s="172"/>
      <c r="O1251" s="172"/>
      <c r="P1251" s="182"/>
      <c r="Q1251" s="182"/>
      <c r="R1251" s="183"/>
    </row>
    <row r="1252" spans="6:18" ht="15.75" x14ac:dyDescent="0.25">
      <c r="F1252" s="4">
        <f t="shared" si="38"/>
        <v>0</v>
      </c>
      <c r="G1252" s="171">
        <f t="shared" si="39"/>
        <v>0</v>
      </c>
      <c r="H1252" s="176"/>
      <c r="I1252" s="177"/>
      <c r="J1252" s="176"/>
      <c r="K1252" s="176"/>
      <c r="L1252" s="177"/>
      <c r="M1252" s="178"/>
      <c r="N1252" s="172"/>
      <c r="O1252" s="172"/>
      <c r="P1252" s="182"/>
      <c r="Q1252" s="182"/>
      <c r="R1252" s="183"/>
    </row>
    <row r="1253" spans="6:18" ht="15.75" x14ac:dyDescent="0.25">
      <c r="F1253" s="4">
        <f t="shared" si="38"/>
        <v>0</v>
      </c>
      <c r="G1253" s="171">
        <f t="shared" si="39"/>
        <v>0</v>
      </c>
      <c r="H1253" s="176"/>
      <c r="I1253" s="177"/>
      <c r="J1253" s="176"/>
      <c r="K1253" s="176"/>
      <c r="L1253" s="177"/>
      <c r="M1253" s="178"/>
      <c r="N1253" s="172"/>
      <c r="O1253" s="172"/>
      <c r="P1253" s="182"/>
      <c r="Q1253" s="182"/>
      <c r="R1253" s="183"/>
    </row>
    <row r="1254" spans="6:18" ht="15.75" x14ac:dyDescent="0.25">
      <c r="F1254" s="4">
        <f t="shared" si="38"/>
        <v>0</v>
      </c>
      <c r="G1254" s="171">
        <f t="shared" si="39"/>
        <v>0</v>
      </c>
      <c r="H1254" s="176"/>
      <c r="I1254" s="177"/>
      <c r="J1254" s="176"/>
      <c r="K1254" s="176"/>
      <c r="L1254" s="177"/>
      <c r="M1254" s="178"/>
      <c r="N1254" s="172"/>
      <c r="O1254" s="172"/>
      <c r="P1254" s="182"/>
      <c r="Q1254" s="182"/>
      <c r="R1254" s="183"/>
    </row>
    <row r="1255" spans="6:18" ht="15.75" x14ac:dyDescent="0.25">
      <c r="F1255" s="4">
        <f t="shared" si="38"/>
        <v>0</v>
      </c>
      <c r="G1255" s="171">
        <f t="shared" si="39"/>
        <v>0</v>
      </c>
      <c r="H1255" s="176"/>
      <c r="I1255" s="177"/>
      <c r="J1255" s="176"/>
      <c r="K1255" s="176"/>
      <c r="L1255" s="177"/>
      <c r="M1255" s="178"/>
      <c r="N1255" s="172"/>
      <c r="O1255" s="172"/>
      <c r="P1255" s="182"/>
      <c r="Q1255" s="182"/>
      <c r="R1255" s="183"/>
    </row>
    <row r="1256" spans="6:18" ht="15.75" x14ac:dyDescent="0.25">
      <c r="F1256" s="4">
        <f t="shared" si="38"/>
        <v>0</v>
      </c>
      <c r="G1256" s="171">
        <f t="shared" si="39"/>
        <v>0</v>
      </c>
      <c r="H1256" s="176"/>
      <c r="I1256" s="177"/>
      <c r="J1256" s="176"/>
      <c r="K1256" s="176"/>
      <c r="L1256" s="177"/>
      <c r="M1256" s="178"/>
      <c r="N1256" s="172"/>
      <c r="O1256" s="172"/>
      <c r="P1256" s="182"/>
      <c r="Q1256" s="182"/>
      <c r="R1256" s="183"/>
    </row>
    <row r="1257" spans="6:18" ht="15.75" x14ac:dyDescent="0.25">
      <c r="F1257" s="4">
        <f t="shared" si="38"/>
        <v>0</v>
      </c>
      <c r="G1257" s="171">
        <f t="shared" si="39"/>
        <v>0</v>
      </c>
      <c r="H1257" s="176"/>
      <c r="I1257" s="177"/>
      <c r="J1257" s="176"/>
      <c r="K1257" s="176"/>
      <c r="L1257" s="177"/>
      <c r="M1257" s="178"/>
      <c r="N1257" s="172"/>
      <c r="O1257" s="172"/>
      <c r="P1257" s="182"/>
      <c r="Q1257" s="182"/>
      <c r="R1257" s="183"/>
    </row>
    <row r="1258" spans="6:18" ht="15.75" x14ac:dyDescent="0.25">
      <c r="F1258" s="4">
        <f t="shared" si="38"/>
        <v>0</v>
      </c>
      <c r="G1258" s="171">
        <f t="shared" si="39"/>
        <v>0</v>
      </c>
      <c r="H1258" s="176"/>
      <c r="I1258" s="177"/>
      <c r="J1258" s="176"/>
      <c r="K1258" s="176"/>
      <c r="L1258" s="177"/>
      <c r="M1258" s="178"/>
      <c r="N1258" s="172"/>
      <c r="O1258" s="172"/>
      <c r="P1258" s="182"/>
      <c r="Q1258" s="182"/>
      <c r="R1258" s="183"/>
    </row>
    <row r="1259" spans="6:18" ht="15.75" x14ac:dyDescent="0.25">
      <c r="F1259" s="4">
        <f t="shared" si="38"/>
        <v>0</v>
      </c>
      <c r="G1259" s="171">
        <f t="shared" si="39"/>
        <v>0</v>
      </c>
      <c r="H1259" s="176"/>
      <c r="I1259" s="177"/>
      <c r="J1259" s="176"/>
      <c r="K1259" s="176"/>
      <c r="L1259" s="177"/>
      <c r="M1259" s="178"/>
      <c r="N1259" s="172"/>
      <c r="O1259" s="172"/>
      <c r="P1259" s="182"/>
      <c r="Q1259" s="182"/>
      <c r="R1259" s="183"/>
    </row>
    <row r="1260" spans="6:18" ht="15.75" x14ac:dyDescent="0.25">
      <c r="F1260" s="4">
        <f t="shared" si="38"/>
        <v>0</v>
      </c>
      <c r="G1260" s="171">
        <f t="shared" si="39"/>
        <v>0</v>
      </c>
      <c r="H1260" s="176"/>
      <c r="I1260" s="177"/>
      <c r="J1260" s="176"/>
      <c r="K1260" s="176"/>
      <c r="L1260" s="177"/>
      <c r="M1260" s="178"/>
      <c r="N1260" s="172"/>
      <c r="O1260" s="172"/>
      <c r="P1260" s="182"/>
      <c r="Q1260" s="182"/>
      <c r="R1260" s="183"/>
    </row>
    <row r="1261" spans="6:18" ht="15.75" x14ac:dyDescent="0.25">
      <c r="F1261" s="4">
        <f t="shared" si="38"/>
        <v>0</v>
      </c>
      <c r="G1261" s="171">
        <f t="shared" si="39"/>
        <v>0</v>
      </c>
      <c r="H1261" s="176"/>
      <c r="I1261" s="177"/>
      <c r="J1261" s="176"/>
      <c r="K1261" s="176"/>
      <c r="L1261" s="177"/>
      <c r="M1261" s="178"/>
      <c r="N1261" s="172"/>
      <c r="O1261" s="172"/>
      <c r="P1261" s="182"/>
      <c r="Q1261" s="182"/>
      <c r="R1261" s="183"/>
    </row>
    <row r="1262" spans="6:18" ht="15.75" x14ac:dyDescent="0.25">
      <c r="F1262" s="4">
        <f t="shared" si="38"/>
        <v>0</v>
      </c>
      <c r="G1262" s="171">
        <f t="shared" si="39"/>
        <v>0</v>
      </c>
      <c r="H1262" s="176"/>
      <c r="I1262" s="177"/>
      <c r="J1262" s="176"/>
      <c r="K1262" s="176"/>
      <c r="L1262" s="177"/>
      <c r="M1262" s="178"/>
      <c r="N1262" s="172"/>
      <c r="O1262" s="172"/>
      <c r="P1262" s="182"/>
      <c r="Q1262" s="182"/>
      <c r="R1262" s="183"/>
    </row>
    <row r="1263" spans="6:18" ht="15.75" x14ac:dyDescent="0.25">
      <c r="F1263" s="4">
        <f t="shared" si="38"/>
        <v>0</v>
      </c>
      <c r="G1263" s="171">
        <f t="shared" si="39"/>
        <v>0</v>
      </c>
      <c r="H1263" s="176"/>
      <c r="I1263" s="177"/>
      <c r="J1263" s="176"/>
      <c r="K1263" s="176"/>
      <c r="L1263" s="177"/>
      <c r="M1263" s="178"/>
      <c r="N1263" s="172"/>
      <c r="O1263" s="172"/>
      <c r="P1263" s="182"/>
      <c r="Q1263" s="182"/>
      <c r="R1263" s="183"/>
    </row>
    <row r="1264" spans="6:18" ht="15.75" x14ac:dyDescent="0.25">
      <c r="F1264" s="4">
        <f t="shared" si="38"/>
        <v>0</v>
      </c>
      <c r="G1264" s="171">
        <f t="shared" si="39"/>
        <v>0</v>
      </c>
      <c r="H1264" s="176"/>
      <c r="I1264" s="177"/>
      <c r="J1264" s="176"/>
      <c r="K1264" s="176"/>
      <c r="L1264" s="177"/>
      <c r="M1264" s="178"/>
      <c r="N1264" s="172"/>
      <c r="O1264" s="172"/>
      <c r="P1264" s="182"/>
      <c r="Q1264" s="182"/>
      <c r="R1264" s="183"/>
    </row>
    <row r="1265" spans="6:18" ht="15.75" x14ac:dyDescent="0.25">
      <c r="F1265" s="4">
        <f t="shared" si="38"/>
        <v>0</v>
      </c>
      <c r="G1265" s="171">
        <f t="shared" si="39"/>
        <v>0</v>
      </c>
      <c r="H1265" s="176"/>
      <c r="I1265" s="177"/>
      <c r="J1265" s="176"/>
      <c r="K1265" s="176"/>
      <c r="L1265" s="177"/>
      <c r="M1265" s="178"/>
      <c r="N1265" s="172"/>
      <c r="O1265" s="172"/>
      <c r="P1265" s="182"/>
      <c r="Q1265" s="182"/>
      <c r="R1265" s="183"/>
    </row>
    <row r="1266" spans="6:18" ht="15.75" x14ac:dyDescent="0.25">
      <c r="F1266" s="4">
        <f t="shared" si="38"/>
        <v>0</v>
      </c>
      <c r="G1266" s="171">
        <f t="shared" si="39"/>
        <v>0</v>
      </c>
      <c r="H1266" s="176"/>
      <c r="I1266" s="177"/>
      <c r="J1266" s="176"/>
      <c r="K1266" s="176"/>
      <c r="L1266" s="177"/>
      <c r="M1266" s="178"/>
      <c r="N1266" s="172"/>
      <c r="O1266" s="172"/>
      <c r="P1266" s="182"/>
      <c r="Q1266" s="182"/>
      <c r="R1266" s="183"/>
    </row>
    <row r="1267" spans="6:18" ht="15.75" x14ac:dyDescent="0.25">
      <c r="F1267" s="4">
        <f t="shared" si="38"/>
        <v>0</v>
      </c>
      <c r="G1267" s="171">
        <f t="shared" si="39"/>
        <v>0</v>
      </c>
      <c r="H1267" s="176"/>
      <c r="I1267" s="177"/>
      <c r="J1267" s="176"/>
      <c r="K1267" s="176"/>
      <c r="L1267" s="177"/>
      <c r="M1267" s="178"/>
      <c r="N1267" s="172"/>
      <c r="O1267" s="172"/>
      <c r="P1267" s="182"/>
      <c r="Q1267" s="182"/>
      <c r="R1267" s="183"/>
    </row>
    <row r="1268" spans="6:18" ht="15.75" x14ac:dyDescent="0.25">
      <c r="F1268" s="4">
        <f t="shared" si="38"/>
        <v>0</v>
      </c>
      <c r="G1268" s="171">
        <f t="shared" si="39"/>
        <v>0</v>
      </c>
      <c r="H1268" s="176"/>
      <c r="I1268" s="177"/>
      <c r="J1268" s="176"/>
      <c r="K1268" s="176"/>
      <c r="L1268" s="177"/>
      <c r="M1268" s="178"/>
      <c r="N1268" s="172"/>
      <c r="O1268" s="172"/>
      <c r="P1268" s="182"/>
      <c r="Q1268" s="182"/>
      <c r="R1268" s="183"/>
    </row>
    <row r="1269" spans="6:18" ht="15.75" x14ac:dyDescent="0.25">
      <c r="F1269" s="4">
        <f t="shared" si="38"/>
        <v>0</v>
      </c>
      <c r="G1269" s="171">
        <f t="shared" si="39"/>
        <v>0</v>
      </c>
      <c r="H1269" s="176"/>
      <c r="I1269" s="177"/>
      <c r="J1269" s="176"/>
      <c r="K1269" s="176"/>
      <c r="L1269" s="177"/>
      <c r="M1269" s="178"/>
      <c r="N1269" s="172"/>
      <c r="O1269" s="172"/>
      <c r="P1269" s="182"/>
      <c r="Q1269" s="182"/>
      <c r="R1269" s="183"/>
    </row>
    <row r="1270" spans="6:18" ht="15.75" x14ac:dyDescent="0.25">
      <c r="F1270" s="4">
        <f t="shared" si="38"/>
        <v>0</v>
      </c>
      <c r="G1270" s="171">
        <f t="shared" si="39"/>
        <v>0</v>
      </c>
      <c r="H1270" s="176"/>
      <c r="I1270" s="177"/>
      <c r="J1270" s="176"/>
      <c r="K1270" s="176"/>
      <c r="L1270" s="177"/>
      <c r="M1270" s="178"/>
      <c r="N1270" s="172"/>
      <c r="O1270" s="172"/>
      <c r="P1270" s="182"/>
      <c r="Q1270" s="182"/>
      <c r="R1270" s="183"/>
    </row>
    <row r="1271" spans="6:18" ht="15.75" x14ac:dyDescent="0.25">
      <c r="F1271" s="4">
        <f t="shared" si="38"/>
        <v>0</v>
      </c>
      <c r="G1271" s="171">
        <f t="shared" si="39"/>
        <v>0</v>
      </c>
      <c r="H1271" s="176"/>
      <c r="I1271" s="177"/>
      <c r="J1271" s="176"/>
      <c r="K1271" s="176"/>
      <c r="L1271" s="177"/>
      <c r="M1271" s="178"/>
      <c r="N1271" s="172"/>
      <c r="O1271" s="172"/>
      <c r="P1271" s="182"/>
      <c r="Q1271" s="182"/>
      <c r="R1271" s="183"/>
    </row>
    <row r="1272" spans="6:18" ht="15.75" x14ac:dyDescent="0.25">
      <c r="F1272" s="4">
        <f t="shared" si="38"/>
        <v>0</v>
      </c>
      <c r="G1272" s="171">
        <f t="shared" si="39"/>
        <v>0</v>
      </c>
      <c r="H1272" s="176"/>
      <c r="I1272" s="177"/>
      <c r="J1272" s="176"/>
      <c r="K1272" s="176"/>
      <c r="L1272" s="177"/>
      <c r="M1272" s="178"/>
      <c r="N1272" s="172"/>
      <c r="O1272" s="172"/>
      <c r="P1272" s="182"/>
      <c r="Q1272" s="182"/>
      <c r="R1272" s="183"/>
    </row>
    <row r="1273" spans="6:18" ht="15.75" x14ac:dyDescent="0.25">
      <c r="F1273" s="4">
        <f t="shared" si="38"/>
        <v>0</v>
      </c>
      <c r="G1273" s="171">
        <f t="shared" si="39"/>
        <v>0</v>
      </c>
      <c r="H1273" s="176"/>
      <c r="I1273" s="177"/>
      <c r="J1273" s="176"/>
      <c r="K1273" s="176"/>
      <c r="L1273" s="177"/>
      <c r="M1273" s="178"/>
      <c r="N1273" s="172"/>
      <c r="O1273" s="172"/>
      <c r="P1273" s="182"/>
      <c r="Q1273" s="182"/>
      <c r="R1273" s="183"/>
    </row>
    <row r="1274" spans="6:18" ht="15.75" x14ac:dyDescent="0.25">
      <c r="F1274" s="4">
        <f t="shared" si="38"/>
        <v>0</v>
      </c>
      <c r="G1274" s="171">
        <f t="shared" si="39"/>
        <v>0</v>
      </c>
      <c r="H1274" s="176"/>
      <c r="I1274" s="177"/>
      <c r="J1274" s="176"/>
      <c r="K1274" s="176"/>
      <c r="L1274" s="177"/>
      <c r="M1274" s="178"/>
      <c r="N1274" s="172"/>
      <c r="O1274" s="172"/>
      <c r="P1274" s="182"/>
      <c r="Q1274" s="182"/>
      <c r="R1274" s="183"/>
    </row>
    <row r="1275" spans="6:18" ht="15.75" x14ac:dyDescent="0.25">
      <c r="F1275" s="4">
        <f t="shared" si="38"/>
        <v>0</v>
      </c>
      <c r="G1275" s="171">
        <f t="shared" si="39"/>
        <v>0</v>
      </c>
      <c r="H1275" s="176"/>
      <c r="I1275" s="177"/>
      <c r="J1275" s="176"/>
      <c r="K1275" s="176"/>
      <c r="L1275" s="177"/>
      <c r="M1275" s="178"/>
      <c r="N1275" s="172"/>
      <c r="O1275" s="172"/>
      <c r="P1275" s="182"/>
      <c r="Q1275" s="182"/>
      <c r="R1275" s="183"/>
    </row>
    <row r="1276" spans="6:18" ht="15.75" x14ac:dyDescent="0.25">
      <c r="F1276" s="4">
        <f t="shared" si="38"/>
        <v>0</v>
      </c>
      <c r="G1276" s="171">
        <f t="shared" si="39"/>
        <v>0</v>
      </c>
      <c r="H1276" s="176"/>
      <c r="I1276" s="177"/>
      <c r="J1276" s="176"/>
      <c r="K1276" s="176"/>
      <c r="L1276" s="177"/>
      <c r="M1276" s="178"/>
      <c r="N1276" s="172"/>
      <c r="O1276" s="172"/>
      <c r="P1276" s="182"/>
      <c r="Q1276" s="182"/>
      <c r="R1276" s="183"/>
    </row>
    <row r="1277" spans="6:18" ht="15.75" x14ac:dyDescent="0.25">
      <c r="F1277" s="4">
        <f t="shared" si="38"/>
        <v>0</v>
      </c>
      <c r="G1277" s="171">
        <f t="shared" si="39"/>
        <v>0</v>
      </c>
      <c r="H1277" s="176"/>
      <c r="I1277" s="177"/>
      <c r="J1277" s="176"/>
      <c r="K1277" s="176"/>
      <c r="L1277" s="177"/>
      <c r="M1277" s="178"/>
      <c r="N1277" s="172"/>
      <c r="O1277" s="172"/>
      <c r="P1277" s="182"/>
      <c r="Q1277" s="182"/>
      <c r="R1277" s="183"/>
    </row>
    <row r="1278" spans="6:18" ht="15.75" x14ac:dyDescent="0.25">
      <c r="F1278" s="4">
        <f t="shared" si="38"/>
        <v>0</v>
      </c>
      <c r="G1278" s="171">
        <f t="shared" si="39"/>
        <v>0</v>
      </c>
      <c r="H1278" s="176"/>
      <c r="I1278" s="177"/>
      <c r="J1278" s="176"/>
      <c r="K1278" s="176"/>
      <c r="L1278" s="177"/>
      <c r="M1278" s="178"/>
      <c r="N1278" s="172"/>
      <c r="O1278" s="172"/>
      <c r="P1278" s="182"/>
      <c r="Q1278" s="182"/>
      <c r="R1278" s="183"/>
    </row>
    <row r="1279" spans="6:18" ht="15.75" x14ac:dyDescent="0.25">
      <c r="F1279" s="4">
        <f t="shared" si="38"/>
        <v>0</v>
      </c>
      <c r="G1279" s="171">
        <f t="shared" si="39"/>
        <v>0</v>
      </c>
      <c r="H1279" s="176"/>
      <c r="I1279" s="177"/>
      <c r="J1279" s="176"/>
      <c r="K1279" s="176"/>
      <c r="L1279" s="177"/>
      <c r="M1279" s="178"/>
      <c r="N1279" s="172"/>
      <c r="O1279" s="172"/>
      <c r="P1279" s="182"/>
      <c r="Q1279" s="182"/>
      <c r="R1279" s="183"/>
    </row>
    <row r="1280" spans="6:18" ht="15.75" x14ac:dyDescent="0.25">
      <c r="F1280" s="4">
        <f t="shared" si="38"/>
        <v>0</v>
      </c>
      <c r="G1280" s="171">
        <f t="shared" si="39"/>
        <v>0</v>
      </c>
      <c r="H1280" s="176"/>
      <c r="I1280" s="177"/>
      <c r="J1280" s="176"/>
      <c r="K1280" s="176"/>
      <c r="L1280" s="177"/>
      <c r="M1280" s="178"/>
      <c r="N1280" s="172"/>
      <c r="O1280" s="172"/>
      <c r="P1280" s="182"/>
      <c r="Q1280" s="182"/>
      <c r="R1280" s="183"/>
    </row>
    <row r="1281" spans="6:18" ht="15.75" x14ac:dyDescent="0.25">
      <c r="F1281" s="4">
        <f t="shared" si="38"/>
        <v>0</v>
      </c>
      <c r="G1281" s="171">
        <f t="shared" si="39"/>
        <v>0</v>
      </c>
      <c r="H1281" s="176"/>
      <c r="I1281" s="177"/>
      <c r="J1281" s="176"/>
      <c r="K1281" s="176"/>
      <c r="L1281" s="177"/>
      <c r="M1281" s="178"/>
      <c r="N1281" s="172"/>
      <c r="O1281" s="172"/>
      <c r="P1281" s="182"/>
      <c r="Q1281" s="182"/>
      <c r="R1281" s="183"/>
    </row>
    <row r="1282" spans="6:18" ht="15.75" x14ac:dyDescent="0.25">
      <c r="F1282" s="4">
        <f t="shared" si="38"/>
        <v>0</v>
      </c>
      <c r="G1282" s="171">
        <f t="shared" si="39"/>
        <v>0</v>
      </c>
      <c r="H1282" s="176"/>
      <c r="I1282" s="177"/>
      <c r="J1282" s="176"/>
      <c r="K1282" s="176"/>
      <c r="L1282" s="177"/>
      <c r="M1282" s="178"/>
      <c r="N1282" s="172"/>
      <c r="O1282" s="172"/>
      <c r="P1282" s="182"/>
      <c r="Q1282" s="182"/>
      <c r="R1282" s="183"/>
    </row>
    <row r="1283" spans="6:18" ht="15.75" x14ac:dyDescent="0.25">
      <c r="F1283" s="4">
        <f t="shared" si="38"/>
        <v>0</v>
      </c>
      <c r="G1283" s="171">
        <f t="shared" si="39"/>
        <v>0</v>
      </c>
      <c r="H1283" s="176"/>
      <c r="I1283" s="177"/>
      <c r="J1283" s="176"/>
      <c r="K1283" s="176"/>
      <c r="L1283" s="177"/>
      <c r="M1283" s="178"/>
      <c r="N1283" s="172"/>
      <c r="O1283" s="172"/>
      <c r="P1283" s="182"/>
      <c r="Q1283" s="182"/>
      <c r="R1283" s="183"/>
    </row>
    <row r="1284" spans="6:18" ht="15.75" x14ac:dyDescent="0.25">
      <c r="F1284" s="4">
        <f t="shared" si="38"/>
        <v>0</v>
      </c>
      <c r="G1284" s="171">
        <f t="shared" si="39"/>
        <v>0</v>
      </c>
      <c r="H1284" s="176"/>
      <c r="I1284" s="177"/>
      <c r="J1284" s="176"/>
      <c r="K1284" s="176"/>
      <c r="L1284" s="177"/>
      <c r="M1284" s="178"/>
      <c r="N1284" s="172"/>
      <c r="O1284" s="172"/>
      <c r="P1284" s="182"/>
      <c r="Q1284" s="182"/>
      <c r="R1284" s="183"/>
    </row>
    <row r="1285" spans="6:18" ht="15.75" x14ac:dyDescent="0.25">
      <c r="F1285" s="4">
        <f t="shared" si="38"/>
        <v>0</v>
      </c>
      <c r="G1285" s="171">
        <f t="shared" si="39"/>
        <v>0</v>
      </c>
      <c r="H1285" s="176"/>
      <c r="I1285" s="177"/>
      <c r="J1285" s="176"/>
      <c r="K1285" s="176"/>
      <c r="L1285" s="177"/>
      <c r="M1285" s="178"/>
      <c r="N1285" s="172"/>
      <c r="O1285" s="172"/>
      <c r="P1285" s="182"/>
      <c r="Q1285" s="182"/>
      <c r="R1285" s="183"/>
    </row>
    <row r="1286" spans="6:18" ht="15.75" x14ac:dyDescent="0.25">
      <c r="F1286" s="4">
        <f t="shared" si="38"/>
        <v>0</v>
      </c>
      <c r="G1286" s="171">
        <f t="shared" si="39"/>
        <v>0</v>
      </c>
      <c r="H1286" s="176"/>
      <c r="I1286" s="177"/>
      <c r="J1286" s="176"/>
      <c r="K1286" s="176"/>
      <c r="L1286" s="177"/>
      <c r="M1286" s="178"/>
      <c r="N1286" s="172"/>
      <c r="O1286" s="172"/>
      <c r="P1286" s="182"/>
      <c r="Q1286" s="182"/>
      <c r="R1286" s="183"/>
    </row>
    <row r="1287" spans="6:18" ht="15.75" x14ac:dyDescent="0.25">
      <c r="F1287" s="4">
        <f t="shared" si="38"/>
        <v>0</v>
      </c>
      <c r="G1287" s="171">
        <f t="shared" si="39"/>
        <v>0</v>
      </c>
      <c r="H1287" s="176"/>
      <c r="I1287" s="177"/>
      <c r="J1287" s="176"/>
      <c r="K1287" s="176"/>
      <c r="L1287" s="177"/>
      <c r="M1287" s="178"/>
      <c r="N1287" s="172"/>
      <c r="O1287" s="172"/>
      <c r="P1287" s="182"/>
      <c r="Q1287" s="182"/>
      <c r="R1287" s="183"/>
    </row>
    <row r="1288" spans="6:18" ht="15.75" x14ac:dyDescent="0.25">
      <c r="F1288" s="4">
        <f t="shared" ref="F1288:F1351" si="40">IF(G1288&gt;=1,(IF(LEN(R1288)=0,(IF(N1288&gt;=18,1,0)),0)),0)</f>
        <v>0</v>
      </c>
      <c r="G1288" s="171">
        <f t="shared" si="39"/>
        <v>0</v>
      </c>
      <c r="H1288" s="176"/>
      <c r="I1288" s="177"/>
      <c r="J1288" s="176"/>
      <c r="K1288" s="176"/>
      <c r="L1288" s="177"/>
      <c r="M1288" s="178"/>
      <c r="N1288" s="172"/>
      <c r="O1288" s="172"/>
      <c r="P1288" s="182"/>
      <c r="Q1288" s="182"/>
      <c r="R1288" s="183"/>
    </row>
    <row r="1289" spans="6:18" ht="15.75" x14ac:dyDescent="0.25">
      <c r="F1289" s="4">
        <f t="shared" si="40"/>
        <v>0</v>
      </c>
      <c r="G1289" s="171">
        <f t="shared" ref="G1289:G1352" si="41">IFERROR(IF(LEN(J1289)&gt;=2,(IF(LEN(L1289)&gt;=1,1,0)),0),0)</f>
        <v>0</v>
      </c>
      <c r="H1289" s="176"/>
      <c r="I1289" s="177"/>
      <c r="J1289" s="176"/>
      <c r="K1289" s="176"/>
      <c r="L1289" s="177"/>
      <c r="M1289" s="178"/>
      <c r="N1289" s="172"/>
      <c r="O1289" s="172"/>
      <c r="P1289" s="182"/>
      <c r="Q1289" s="182"/>
      <c r="R1289" s="183"/>
    </row>
    <row r="1290" spans="6:18" ht="15.75" x14ac:dyDescent="0.25">
      <c r="F1290" s="4">
        <f t="shared" si="40"/>
        <v>0</v>
      </c>
      <c r="G1290" s="171">
        <f t="shared" si="41"/>
        <v>0</v>
      </c>
      <c r="H1290" s="176"/>
      <c r="I1290" s="177"/>
      <c r="J1290" s="176"/>
      <c r="K1290" s="176"/>
      <c r="L1290" s="177"/>
      <c r="M1290" s="178"/>
      <c r="N1290" s="172"/>
      <c r="O1290" s="172"/>
      <c r="P1290" s="182"/>
      <c r="Q1290" s="182"/>
      <c r="R1290" s="183"/>
    </row>
    <row r="1291" spans="6:18" ht="15.75" x14ac:dyDescent="0.25">
      <c r="F1291" s="4">
        <f t="shared" si="40"/>
        <v>0</v>
      </c>
      <c r="G1291" s="171">
        <f t="shared" si="41"/>
        <v>0</v>
      </c>
      <c r="H1291" s="176"/>
      <c r="I1291" s="177"/>
      <c r="J1291" s="176"/>
      <c r="K1291" s="176"/>
      <c r="L1291" s="177"/>
      <c r="M1291" s="178"/>
      <c r="N1291" s="172"/>
      <c r="O1291" s="172"/>
      <c r="P1291" s="182"/>
      <c r="Q1291" s="182"/>
      <c r="R1291" s="183"/>
    </row>
    <row r="1292" spans="6:18" ht="15.75" x14ac:dyDescent="0.25">
      <c r="F1292" s="4">
        <f t="shared" si="40"/>
        <v>0</v>
      </c>
      <c r="G1292" s="171">
        <f t="shared" si="41"/>
        <v>0</v>
      </c>
      <c r="H1292" s="176"/>
      <c r="I1292" s="177"/>
      <c r="J1292" s="176"/>
      <c r="K1292" s="176"/>
      <c r="L1292" s="177"/>
      <c r="M1292" s="178"/>
      <c r="N1292" s="172"/>
      <c r="O1292" s="172"/>
      <c r="P1292" s="182"/>
      <c r="Q1292" s="182"/>
      <c r="R1292" s="183"/>
    </row>
    <row r="1293" spans="6:18" ht="15.75" x14ac:dyDescent="0.25">
      <c r="F1293" s="4">
        <f t="shared" si="40"/>
        <v>0</v>
      </c>
      <c r="G1293" s="171">
        <f t="shared" si="41"/>
        <v>0</v>
      </c>
      <c r="H1293" s="176"/>
      <c r="I1293" s="177"/>
      <c r="J1293" s="176"/>
      <c r="K1293" s="176"/>
      <c r="L1293" s="177"/>
      <c r="M1293" s="178"/>
      <c r="N1293" s="172"/>
      <c r="O1293" s="172"/>
      <c r="P1293" s="182"/>
      <c r="Q1293" s="182"/>
      <c r="R1293" s="183"/>
    </row>
    <row r="1294" spans="6:18" ht="15.75" x14ac:dyDescent="0.25">
      <c r="F1294" s="4">
        <f t="shared" si="40"/>
        <v>0</v>
      </c>
      <c r="G1294" s="171">
        <f t="shared" si="41"/>
        <v>0</v>
      </c>
      <c r="H1294" s="176"/>
      <c r="I1294" s="177"/>
      <c r="J1294" s="176"/>
      <c r="K1294" s="176"/>
      <c r="L1294" s="177"/>
      <c r="M1294" s="178"/>
      <c r="N1294" s="172"/>
      <c r="O1294" s="172"/>
      <c r="P1294" s="182"/>
      <c r="Q1294" s="182"/>
      <c r="R1294" s="183"/>
    </row>
    <row r="1295" spans="6:18" ht="15.75" x14ac:dyDescent="0.25">
      <c r="F1295" s="4">
        <f t="shared" si="40"/>
        <v>0</v>
      </c>
      <c r="G1295" s="171">
        <f t="shared" si="41"/>
        <v>0</v>
      </c>
      <c r="H1295" s="176"/>
      <c r="I1295" s="177"/>
      <c r="J1295" s="176"/>
      <c r="K1295" s="176"/>
      <c r="L1295" s="177"/>
      <c r="M1295" s="178"/>
      <c r="N1295" s="172"/>
      <c r="O1295" s="172"/>
      <c r="P1295" s="182"/>
      <c r="Q1295" s="182"/>
      <c r="R1295" s="183"/>
    </row>
    <row r="1296" spans="6:18" ht="15.75" x14ac:dyDescent="0.25">
      <c r="F1296" s="4">
        <f t="shared" si="40"/>
        <v>0</v>
      </c>
      <c r="G1296" s="171">
        <f t="shared" si="41"/>
        <v>0</v>
      </c>
      <c r="H1296" s="176"/>
      <c r="I1296" s="177"/>
      <c r="J1296" s="176"/>
      <c r="K1296" s="176"/>
      <c r="L1296" s="177"/>
      <c r="M1296" s="178"/>
      <c r="N1296" s="172"/>
      <c r="O1296" s="172"/>
      <c r="P1296" s="182"/>
      <c r="Q1296" s="182"/>
      <c r="R1296" s="183"/>
    </row>
    <row r="1297" spans="6:18" ht="15.75" x14ac:dyDescent="0.25">
      <c r="F1297" s="4">
        <f t="shared" si="40"/>
        <v>0</v>
      </c>
      <c r="G1297" s="171">
        <f t="shared" si="41"/>
        <v>0</v>
      </c>
      <c r="H1297" s="176"/>
      <c r="I1297" s="177"/>
      <c r="J1297" s="176"/>
      <c r="K1297" s="176"/>
      <c r="L1297" s="177"/>
      <c r="M1297" s="178"/>
      <c r="N1297" s="172"/>
      <c r="O1297" s="172"/>
      <c r="P1297" s="182"/>
      <c r="Q1297" s="182"/>
      <c r="R1297" s="183"/>
    </row>
    <row r="1298" spans="6:18" ht="15.75" x14ac:dyDescent="0.25">
      <c r="F1298" s="4">
        <f t="shared" si="40"/>
        <v>0</v>
      </c>
      <c r="G1298" s="171">
        <f t="shared" si="41"/>
        <v>0</v>
      </c>
      <c r="H1298" s="176"/>
      <c r="I1298" s="177"/>
      <c r="J1298" s="176"/>
      <c r="K1298" s="176"/>
      <c r="L1298" s="177"/>
      <c r="M1298" s="178"/>
      <c r="N1298" s="172"/>
      <c r="O1298" s="172"/>
      <c r="P1298" s="182"/>
      <c r="Q1298" s="182"/>
      <c r="R1298" s="183"/>
    </row>
    <row r="1299" spans="6:18" ht="15.75" x14ac:dyDescent="0.25">
      <c r="F1299" s="4">
        <f t="shared" si="40"/>
        <v>0</v>
      </c>
      <c r="G1299" s="171">
        <f t="shared" si="41"/>
        <v>0</v>
      </c>
      <c r="H1299" s="176"/>
      <c r="I1299" s="177"/>
      <c r="J1299" s="176"/>
      <c r="K1299" s="176"/>
      <c r="L1299" s="177"/>
      <c r="M1299" s="178"/>
      <c r="N1299" s="172"/>
      <c r="O1299" s="172"/>
      <c r="P1299" s="182"/>
      <c r="Q1299" s="182"/>
      <c r="R1299" s="183"/>
    </row>
    <row r="1300" spans="6:18" ht="15.75" x14ac:dyDescent="0.25">
      <c r="F1300" s="4">
        <f t="shared" si="40"/>
        <v>0</v>
      </c>
      <c r="G1300" s="171">
        <f t="shared" si="41"/>
        <v>0</v>
      </c>
      <c r="H1300" s="176"/>
      <c r="I1300" s="177"/>
      <c r="J1300" s="176"/>
      <c r="K1300" s="176"/>
      <c r="L1300" s="177"/>
      <c r="M1300" s="178"/>
      <c r="N1300" s="172"/>
      <c r="O1300" s="172"/>
      <c r="P1300" s="182"/>
      <c r="Q1300" s="182"/>
      <c r="R1300" s="183"/>
    </row>
    <row r="1301" spans="6:18" ht="15.75" x14ac:dyDescent="0.25">
      <c r="F1301" s="4">
        <f t="shared" si="40"/>
        <v>0</v>
      </c>
      <c r="G1301" s="171">
        <f t="shared" si="41"/>
        <v>0</v>
      </c>
      <c r="H1301" s="176"/>
      <c r="I1301" s="177"/>
      <c r="J1301" s="176"/>
      <c r="K1301" s="176"/>
      <c r="L1301" s="177"/>
      <c r="M1301" s="178"/>
      <c r="N1301" s="172"/>
      <c r="O1301" s="172"/>
      <c r="P1301" s="182"/>
      <c r="Q1301" s="182"/>
      <c r="R1301" s="183"/>
    </row>
    <row r="1302" spans="6:18" ht="15.75" x14ac:dyDescent="0.25">
      <c r="F1302" s="4">
        <f t="shared" si="40"/>
        <v>0</v>
      </c>
      <c r="G1302" s="171">
        <f t="shared" si="41"/>
        <v>0</v>
      </c>
      <c r="H1302" s="176"/>
      <c r="I1302" s="177"/>
      <c r="J1302" s="176"/>
      <c r="K1302" s="176"/>
      <c r="L1302" s="177"/>
      <c r="M1302" s="178"/>
      <c r="N1302" s="172"/>
      <c r="O1302" s="172"/>
      <c r="P1302" s="182"/>
      <c r="Q1302" s="182"/>
      <c r="R1302" s="183"/>
    </row>
    <row r="1303" spans="6:18" ht="15.75" x14ac:dyDescent="0.25">
      <c r="F1303" s="4">
        <f t="shared" si="40"/>
        <v>0</v>
      </c>
      <c r="G1303" s="171">
        <f t="shared" si="41"/>
        <v>0</v>
      </c>
      <c r="H1303" s="176"/>
      <c r="I1303" s="177"/>
      <c r="J1303" s="176"/>
      <c r="K1303" s="176"/>
      <c r="L1303" s="177"/>
      <c r="M1303" s="178"/>
      <c r="N1303" s="172"/>
      <c r="O1303" s="172"/>
      <c r="P1303" s="182"/>
      <c r="Q1303" s="182"/>
      <c r="R1303" s="183"/>
    </row>
    <row r="1304" spans="6:18" ht="15.75" x14ac:dyDescent="0.25">
      <c r="F1304" s="4">
        <f t="shared" si="40"/>
        <v>0</v>
      </c>
      <c r="G1304" s="171">
        <f t="shared" si="41"/>
        <v>0</v>
      </c>
      <c r="H1304" s="176"/>
      <c r="I1304" s="177"/>
      <c r="J1304" s="176"/>
      <c r="K1304" s="176"/>
      <c r="L1304" s="177"/>
      <c r="M1304" s="178"/>
      <c r="N1304" s="172"/>
      <c r="O1304" s="172"/>
      <c r="P1304" s="182"/>
      <c r="Q1304" s="182"/>
      <c r="R1304" s="183"/>
    </row>
    <row r="1305" spans="6:18" ht="15.75" x14ac:dyDescent="0.25">
      <c r="F1305" s="4">
        <f t="shared" si="40"/>
        <v>0</v>
      </c>
      <c r="G1305" s="171">
        <f t="shared" si="41"/>
        <v>0</v>
      </c>
      <c r="H1305" s="176"/>
      <c r="I1305" s="177"/>
      <c r="J1305" s="176"/>
      <c r="K1305" s="176"/>
      <c r="L1305" s="177"/>
      <c r="M1305" s="178"/>
      <c r="N1305" s="172"/>
      <c r="O1305" s="172"/>
      <c r="P1305" s="182"/>
      <c r="Q1305" s="182"/>
      <c r="R1305" s="183"/>
    </row>
    <row r="1306" spans="6:18" ht="15.75" x14ac:dyDescent="0.25">
      <c r="F1306" s="4">
        <f t="shared" si="40"/>
        <v>0</v>
      </c>
      <c r="G1306" s="171">
        <f t="shared" si="41"/>
        <v>0</v>
      </c>
      <c r="H1306" s="176"/>
      <c r="I1306" s="177"/>
      <c r="J1306" s="176"/>
      <c r="K1306" s="176"/>
      <c r="L1306" s="177"/>
      <c r="M1306" s="178"/>
      <c r="N1306" s="172"/>
      <c r="O1306" s="172"/>
      <c r="P1306" s="182"/>
      <c r="Q1306" s="182"/>
      <c r="R1306" s="183"/>
    </row>
    <row r="1307" spans="6:18" ht="15.75" x14ac:dyDescent="0.25">
      <c r="F1307" s="4">
        <f t="shared" si="40"/>
        <v>0</v>
      </c>
      <c r="G1307" s="171">
        <f t="shared" si="41"/>
        <v>0</v>
      </c>
      <c r="H1307" s="176"/>
      <c r="I1307" s="177"/>
      <c r="J1307" s="176"/>
      <c r="K1307" s="176"/>
      <c r="L1307" s="177"/>
      <c r="M1307" s="178"/>
      <c r="N1307" s="172"/>
      <c r="O1307" s="172"/>
      <c r="P1307" s="182"/>
      <c r="Q1307" s="182"/>
      <c r="R1307" s="183"/>
    </row>
    <row r="1308" spans="6:18" ht="15.75" x14ac:dyDescent="0.25">
      <c r="F1308" s="4">
        <f t="shared" si="40"/>
        <v>0</v>
      </c>
      <c r="G1308" s="171">
        <f t="shared" si="41"/>
        <v>0</v>
      </c>
      <c r="H1308" s="176"/>
      <c r="I1308" s="177"/>
      <c r="J1308" s="176"/>
      <c r="K1308" s="176"/>
      <c r="L1308" s="177"/>
      <c r="M1308" s="178"/>
      <c r="N1308" s="172"/>
      <c r="O1308" s="172"/>
      <c r="P1308" s="182"/>
      <c r="Q1308" s="182"/>
      <c r="R1308" s="183"/>
    </row>
    <row r="1309" spans="6:18" ht="15.75" x14ac:dyDescent="0.25">
      <c r="F1309" s="4">
        <f t="shared" si="40"/>
        <v>0</v>
      </c>
      <c r="G1309" s="171">
        <f t="shared" si="41"/>
        <v>0</v>
      </c>
      <c r="H1309" s="176"/>
      <c r="I1309" s="177"/>
      <c r="J1309" s="176"/>
      <c r="K1309" s="176"/>
      <c r="L1309" s="177"/>
      <c r="M1309" s="178"/>
      <c r="N1309" s="172"/>
      <c r="O1309" s="172"/>
      <c r="P1309" s="182"/>
      <c r="Q1309" s="182"/>
      <c r="R1309" s="183"/>
    </row>
    <row r="1310" spans="6:18" ht="15.75" x14ac:dyDescent="0.25">
      <c r="F1310" s="4">
        <f t="shared" si="40"/>
        <v>0</v>
      </c>
      <c r="G1310" s="171">
        <f t="shared" si="41"/>
        <v>0</v>
      </c>
      <c r="H1310" s="176"/>
      <c r="I1310" s="177"/>
      <c r="J1310" s="176"/>
      <c r="K1310" s="176"/>
      <c r="L1310" s="177"/>
      <c r="M1310" s="178"/>
      <c r="N1310" s="172"/>
      <c r="O1310" s="172"/>
      <c r="P1310" s="182"/>
      <c r="Q1310" s="182"/>
      <c r="R1310" s="183"/>
    </row>
    <row r="1311" spans="6:18" ht="15.75" x14ac:dyDescent="0.25">
      <c r="F1311" s="4">
        <f t="shared" si="40"/>
        <v>0</v>
      </c>
      <c r="G1311" s="171">
        <f t="shared" si="41"/>
        <v>0</v>
      </c>
      <c r="H1311" s="176"/>
      <c r="I1311" s="177"/>
      <c r="J1311" s="176"/>
      <c r="K1311" s="176"/>
      <c r="L1311" s="177"/>
      <c r="M1311" s="178"/>
      <c r="N1311" s="172"/>
      <c r="O1311" s="172"/>
      <c r="P1311" s="182"/>
      <c r="Q1311" s="182"/>
      <c r="R1311" s="183"/>
    </row>
    <row r="1312" spans="6:18" ht="15.75" x14ac:dyDescent="0.25">
      <c r="F1312" s="4">
        <f t="shared" si="40"/>
        <v>0</v>
      </c>
      <c r="G1312" s="171">
        <f t="shared" si="41"/>
        <v>0</v>
      </c>
      <c r="H1312" s="176"/>
      <c r="I1312" s="177"/>
      <c r="J1312" s="176"/>
      <c r="K1312" s="176"/>
      <c r="L1312" s="177"/>
      <c r="M1312" s="178"/>
      <c r="N1312" s="172"/>
      <c r="O1312" s="172"/>
      <c r="P1312" s="182"/>
      <c r="Q1312" s="182"/>
      <c r="R1312" s="183"/>
    </row>
    <row r="1313" spans="6:18" ht="15.75" x14ac:dyDescent="0.25">
      <c r="F1313" s="4">
        <f t="shared" si="40"/>
        <v>0</v>
      </c>
      <c r="G1313" s="171">
        <f t="shared" si="41"/>
        <v>0</v>
      </c>
      <c r="H1313" s="176"/>
      <c r="I1313" s="177"/>
      <c r="J1313" s="176"/>
      <c r="K1313" s="176"/>
      <c r="L1313" s="177"/>
      <c r="M1313" s="178"/>
      <c r="N1313" s="172"/>
      <c r="O1313" s="172"/>
      <c r="P1313" s="182"/>
      <c r="Q1313" s="182"/>
      <c r="R1313" s="183"/>
    </row>
    <row r="1314" spans="6:18" ht="15.75" x14ac:dyDescent="0.25">
      <c r="F1314" s="4">
        <f t="shared" si="40"/>
        <v>0</v>
      </c>
      <c r="G1314" s="171">
        <f t="shared" si="41"/>
        <v>0</v>
      </c>
      <c r="H1314" s="176"/>
      <c r="I1314" s="177"/>
      <c r="J1314" s="176"/>
      <c r="K1314" s="176"/>
      <c r="L1314" s="177"/>
      <c r="M1314" s="178"/>
      <c r="N1314" s="172"/>
      <c r="O1314" s="172"/>
      <c r="P1314" s="182"/>
      <c r="Q1314" s="182"/>
      <c r="R1314" s="183"/>
    </row>
    <row r="1315" spans="6:18" ht="15.75" x14ac:dyDescent="0.25">
      <c r="F1315" s="4">
        <f t="shared" si="40"/>
        <v>0</v>
      </c>
      <c r="G1315" s="171">
        <f t="shared" si="41"/>
        <v>0</v>
      </c>
      <c r="H1315" s="176"/>
      <c r="I1315" s="177"/>
      <c r="J1315" s="176"/>
      <c r="K1315" s="176"/>
      <c r="L1315" s="177"/>
      <c r="M1315" s="178"/>
      <c r="N1315" s="172"/>
      <c r="O1315" s="172"/>
      <c r="P1315" s="182"/>
      <c r="Q1315" s="182"/>
      <c r="R1315" s="183"/>
    </row>
    <row r="1316" spans="6:18" ht="15.75" x14ac:dyDescent="0.25">
      <c r="F1316" s="4">
        <f t="shared" si="40"/>
        <v>0</v>
      </c>
      <c r="G1316" s="171">
        <f t="shared" si="41"/>
        <v>0</v>
      </c>
      <c r="H1316" s="176"/>
      <c r="I1316" s="177"/>
      <c r="J1316" s="176"/>
      <c r="K1316" s="176"/>
      <c r="L1316" s="177"/>
      <c r="M1316" s="178"/>
      <c r="N1316" s="172"/>
      <c r="O1316" s="172"/>
      <c r="P1316" s="182"/>
      <c r="Q1316" s="182"/>
      <c r="R1316" s="183"/>
    </row>
    <row r="1317" spans="6:18" ht="15.75" x14ac:dyDescent="0.25">
      <c r="F1317" s="4">
        <f t="shared" si="40"/>
        <v>0</v>
      </c>
      <c r="G1317" s="171">
        <f t="shared" si="41"/>
        <v>0</v>
      </c>
      <c r="H1317" s="176"/>
      <c r="I1317" s="177"/>
      <c r="J1317" s="176"/>
      <c r="K1317" s="176"/>
      <c r="L1317" s="177"/>
      <c r="M1317" s="178"/>
      <c r="N1317" s="172"/>
      <c r="O1317" s="172"/>
      <c r="P1317" s="182"/>
      <c r="Q1317" s="182"/>
      <c r="R1317" s="183"/>
    </row>
    <row r="1318" spans="6:18" ht="15.75" x14ac:dyDescent="0.25">
      <c r="F1318" s="4">
        <f t="shared" si="40"/>
        <v>0</v>
      </c>
      <c r="G1318" s="171">
        <f t="shared" si="41"/>
        <v>0</v>
      </c>
      <c r="H1318" s="176"/>
      <c r="I1318" s="177"/>
      <c r="J1318" s="176"/>
      <c r="K1318" s="176"/>
      <c r="L1318" s="177"/>
      <c r="M1318" s="178"/>
      <c r="N1318" s="172"/>
      <c r="O1318" s="172"/>
      <c r="P1318" s="182"/>
      <c r="Q1318" s="182"/>
      <c r="R1318" s="183"/>
    </row>
    <row r="1319" spans="6:18" ht="15.75" x14ac:dyDescent="0.25">
      <c r="F1319" s="4">
        <f t="shared" si="40"/>
        <v>0</v>
      </c>
      <c r="G1319" s="171">
        <f t="shared" si="41"/>
        <v>0</v>
      </c>
      <c r="H1319" s="176"/>
      <c r="I1319" s="177"/>
      <c r="J1319" s="176"/>
      <c r="K1319" s="176"/>
      <c r="L1319" s="177"/>
      <c r="M1319" s="178"/>
      <c r="N1319" s="172"/>
      <c r="O1319" s="172"/>
      <c r="P1319" s="182"/>
      <c r="Q1319" s="182"/>
      <c r="R1319" s="183"/>
    </row>
    <row r="1320" spans="6:18" ht="15.75" x14ac:dyDescent="0.25">
      <c r="F1320" s="4">
        <f t="shared" si="40"/>
        <v>0</v>
      </c>
      <c r="G1320" s="171">
        <f t="shared" si="41"/>
        <v>0</v>
      </c>
      <c r="H1320" s="176"/>
      <c r="I1320" s="177"/>
      <c r="J1320" s="176"/>
      <c r="K1320" s="176"/>
      <c r="L1320" s="177"/>
      <c r="M1320" s="178"/>
      <c r="N1320" s="172"/>
      <c r="O1320" s="172"/>
      <c r="P1320" s="182"/>
      <c r="Q1320" s="182"/>
      <c r="R1320" s="183"/>
    </row>
    <row r="1321" spans="6:18" ht="15.75" x14ac:dyDescent="0.25">
      <c r="F1321" s="4">
        <f t="shared" si="40"/>
        <v>0</v>
      </c>
      <c r="G1321" s="171">
        <f t="shared" si="41"/>
        <v>0</v>
      </c>
      <c r="H1321" s="176"/>
      <c r="I1321" s="177"/>
      <c r="J1321" s="176"/>
      <c r="K1321" s="176"/>
      <c r="L1321" s="177"/>
      <c r="M1321" s="178"/>
      <c r="N1321" s="172"/>
      <c r="O1321" s="172"/>
      <c r="P1321" s="182"/>
      <c r="Q1321" s="182"/>
      <c r="R1321" s="183"/>
    </row>
    <row r="1322" spans="6:18" ht="15.75" x14ac:dyDescent="0.25">
      <c r="F1322" s="4">
        <f t="shared" si="40"/>
        <v>0</v>
      </c>
      <c r="G1322" s="171">
        <f t="shared" si="41"/>
        <v>0</v>
      </c>
      <c r="H1322" s="176"/>
      <c r="I1322" s="177"/>
      <c r="J1322" s="176"/>
      <c r="K1322" s="176"/>
      <c r="L1322" s="177"/>
      <c r="M1322" s="178"/>
      <c r="N1322" s="172"/>
      <c r="O1322" s="172"/>
      <c r="P1322" s="182"/>
      <c r="Q1322" s="182"/>
      <c r="R1322" s="183"/>
    </row>
    <row r="1323" spans="6:18" ht="15.75" x14ac:dyDescent="0.25">
      <c r="F1323" s="4">
        <f t="shared" si="40"/>
        <v>0</v>
      </c>
      <c r="G1323" s="171">
        <f t="shared" si="41"/>
        <v>0</v>
      </c>
      <c r="H1323" s="176"/>
      <c r="I1323" s="177"/>
      <c r="J1323" s="176"/>
      <c r="K1323" s="176"/>
      <c r="L1323" s="177"/>
      <c r="M1323" s="178"/>
      <c r="N1323" s="172"/>
      <c r="O1323" s="172"/>
      <c r="P1323" s="182"/>
      <c r="Q1323" s="182"/>
      <c r="R1323" s="183"/>
    </row>
    <row r="1324" spans="6:18" ht="15.75" x14ac:dyDescent="0.25">
      <c r="F1324" s="4">
        <f t="shared" si="40"/>
        <v>0</v>
      </c>
      <c r="G1324" s="171">
        <f t="shared" si="41"/>
        <v>0</v>
      </c>
      <c r="H1324" s="176"/>
      <c r="I1324" s="177"/>
      <c r="J1324" s="176"/>
      <c r="K1324" s="176"/>
      <c r="L1324" s="177"/>
      <c r="M1324" s="178"/>
      <c r="N1324" s="172"/>
      <c r="O1324" s="172"/>
      <c r="P1324" s="182"/>
      <c r="Q1324" s="182"/>
      <c r="R1324" s="183"/>
    </row>
    <row r="1325" spans="6:18" ht="15.75" x14ac:dyDescent="0.25">
      <c r="F1325" s="4">
        <f t="shared" si="40"/>
        <v>0</v>
      </c>
      <c r="G1325" s="171">
        <f t="shared" si="41"/>
        <v>0</v>
      </c>
      <c r="H1325" s="176"/>
      <c r="I1325" s="177"/>
      <c r="J1325" s="176"/>
      <c r="K1325" s="176"/>
      <c r="L1325" s="177"/>
      <c r="M1325" s="178"/>
      <c r="N1325" s="172"/>
      <c r="O1325" s="172"/>
      <c r="P1325" s="182"/>
      <c r="Q1325" s="182"/>
      <c r="R1325" s="183"/>
    </row>
    <row r="1326" spans="6:18" ht="15.75" x14ac:dyDescent="0.25">
      <c r="F1326" s="4">
        <f t="shared" si="40"/>
        <v>0</v>
      </c>
      <c r="G1326" s="171">
        <f t="shared" si="41"/>
        <v>0</v>
      </c>
      <c r="H1326" s="176"/>
      <c r="I1326" s="177"/>
      <c r="J1326" s="176"/>
      <c r="K1326" s="176"/>
      <c r="L1326" s="177"/>
      <c r="M1326" s="178"/>
      <c r="N1326" s="172"/>
      <c r="O1326" s="172"/>
      <c r="P1326" s="182"/>
      <c r="Q1326" s="182"/>
      <c r="R1326" s="183"/>
    </row>
    <row r="1327" spans="6:18" ht="15.75" x14ac:dyDescent="0.25">
      <c r="F1327" s="4">
        <f t="shared" si="40"/>
        <v>0</v>
      </c>
      <c r="G1327" s="171">
        <f t="shared" si="41"/>
        <v>0</v>
      </c>
      <c r="H1327" s="176"/>
      <c r="I1327" s="177"/>
      <c r="J1327" s="176"/>
      <c r="K1327" s="176"/>
      <c r="L1327" s="177"/>
      <c r="M1327" s="178"/>
      <c r="N1327" s="172"/>
      <c r="O1327" s="172"/>
      <c r="P1327" s="182"/>
      <c r="Q1327" s="182"/>
      <c r="R1327" s="183"/>
    </row>
    <row r="1328" spans="6:18" ht="15.75" x14ac:dyDescent="0.25">
      <c r="F1328" s="4">
        <f t="shared" si="40"/>
        <v>0</v>
      </c>
      <c r="G1328" s="171">
        <f t="shared" si="41"/>
        <v>0</v>
      </c>
      <c r="H1328" s="176"/>
      <c r="I1328" s="177"/>
      <c r="J1328" s="176"/>
      <c r="K1328" s="176"/>
      <c r="L1328" s="177"/>
      <c r="M1328" s="178"/>
      <c r="N1328" s="172"/>
      <c r="O1328" s="172"/>
      <c r="P1328" s="182"/>
      <c r="Q1328" s="182"/>
      <c r="R1328" s="183"/>
    </row>
    <row r="1329" spans="6:18" ht="15.75" x14ac:dyDescent="0.25">
      <c r="F1329" s="4">
        <f t="shared" si="40"/>
        <v>0</v>
      </c>
      <c r="G1329" s="171">
        <f t="shared" si="41"/>
        <v>0</v>
      </c>
      <c r="H1329" s="176"/>
      <c r="I1329" s="177"/>
      <c r="J1329" s="176"/>
      <c r="K1329" s="176"/>
      <c r="L1329" s="177"/>
      <c r="M1329" s="178"/>
      <c r="N1329" s="172"/>
      <c r="O1329" s="172"/>
      <c r="P1329" s="182"/>
      <c r="Q1329" s="182"/>
      <c r="R1329" s="183"/>
    </row>
    <row r="1330" spans="6:18" ht="15.75" x14ac:dyDescent="0.25">
      <c r="F1330" s="4">
        <f t="shared" si="40"/>
        <v>0</v>
      </c>
      <c r="G1330" s="171">
        <f t="shared" si="41"/>
        <v>0</v>
      </c>
      <c r="H1330" s="176"/>
      <c r="I1330" s="177"/>
      <c r="J1330" s="176"/>
      <c r="K1330" s="176"/>
      <c r="L1330" s="177"/>
      <c r="M1330" s="178"/>
      <c r="N1330" s="172"/>
      <c r="O1330" s="172"/>
      <c r="P1330" s="182"/>
      <c r="Q1330" s="182"/>
      <c r="R1330" s="183"/>
    </row>
    <row r="1331" spans="6:18" ht="15.75" x14ac:dyDescent="0.25">
      <c r="F1331" s="4">
        <f t="shared" si="40"/>
        <v>0</v>
      </c>
      <c r="G1331" s="171">
        <f t="shared" si="41"/>
        <v>0</v>
      </c>
      <c r="H1331" s="176"/>
      <c r="I1331" s="177"/>
      <c r="J1331" s="176"/>
      <c r="K1331" s="176"/>
      <c r="L1331" s="177"/>
      <c r="M1331" s="178"/>
      <c r="N1331" s="172"/>
      <c r="O1331" s="172"/>
      <c r="P1331" s="182"/>
      <c r="Q1331" s="182"/>
      <c r="R1331" s="183"/>
    </row>
    <row r="1332" spans="6:18" ht="15.75" x14ac:dyDescent="0.25">
      <c r="F1332" s="4">
        <f t="shared" si="40"/>
        <v>0</v>
      </c>
      <c r="G1332" s="171">
        <f t="shared" si="41"/>
        <v>0</v>
      </c>
      <c r="H1332" s="176"/>
      <c r="I1332" s="177"/>
      <c r="J1332" s="176"/>
      <c r="K1332" s="176"/>
      <c r="L1332" s="177"/>
      <c r="M1332" s="178"/>
      <c r="N1332" s="172"/>
      <c r="O1332" s="172"/>
      <c r="P1332" s="182"/>
      <c r="Q1332" s="182"/>
      <c r="R1332" s="183"/>
    </row>
    <row r="1333" spans="6:18" ht="15.75" x14ac:dyDescent="0.25">
      <c r="F1333" s="4">
        <f t="shared" si="40"/>
        <v>0</v>
      </c>
      <c r="G1333" s="171">
        <f t="shared" si="41"/>
        <v>0</v>
      </c>
      <c r="H1333" s="176"/>
      <c r="I1333" s="177"/>
      <c r="J1333" s="176"/>
      <c r="K1333" s="176"/>
      <c r="L1333" s="177"/>
      <c r="M1333" s="178"/>
      <c r="N1333" s="172"/>
      <c r="O1333" s="172"/>
      <c r="P1333" s="182"/>
      <c r="Q1333" s="182"/>
      <c r="R1333" s="183"/>
    </row>
    <row r="1334" spans="6:18" ht="15.75" x14ac:dyDescent="0.25">
      <c r="F1334" s="4">
        <f t="shared" si="40"/>
        <v>0</v>
      </c>
      <c r="G1334" s="171">
        <f t="shared" si="41"/>
        <v>0</v>
      </c>
      <c r="H1334" s="176"/>
      <c r="I1334" s="177"/>
      <c r="J1334" s="176"/>
      <c r="K1334" s="176"/>
      <c r="L1334" s="177"/>
      <c r="M1334" s="178"/>
      <c r="N1334" s="172"/>
      <c r="O1334" s="172"/>
      <c r="P1334" s="182"/>
      <c r="Q1334" s="182"/>
      <c r="R1334" s="183"/>
    </row>
    <row r="1335" spans="6:18" ht="15.75" x14ac:dyDescent="0.25">
      <c r="F1335" s="4">
        <f t="shared" si="40"/>
        <v>0</v>
      </c>
      <c r="G1335" s="171">
        <f t="shared" si="41"/>
        <v>0</v>
      </c>
      <c r="H1335" s="176"/>
      <c r="I1335" s="177"/>
      <c r="J1335" s="176"/>
      <c r="K1335" s="176"/>
      <c r="L1335" s="177"/>
      <c r="M1335" s="178"/>
      <c r="N1335" s="172"/>
      <c r="O1335" s="172"/>
      <c r="P1335" s="182"/>
      <c r="Q1335" s="182"/>
      <c r="R1335" s="183"/>
    </row>
    <row r="1336" spans="6:18" ht="15.75" x14ac:dyDescent="0.25">
      <c r="F1336" s="4">
        <f t="shared" si="40"/>
        <v>0</v>
      </c>
      <c r="G1336" s="171">
        <f t="shared" si="41"/>
        <v>0</v>
      </c>
      <c r="H1336" s="176"/>
      <c r="I1336" s="177"/>
      <c r="J1336" s="176"/>
      <c r="K1336" s="176"/>
      <c r="L1336" s="177"/>
      <c r="M1336" s="178"/>
      <c r="N1336" s="172"/>
      <c r="O1336" s="172"/>
      <c r="P1336" s="182"/>
      <c r="Q1336" s="182"/>
      <c r="R1336" s="183"/>
    </row>
    <row r="1337" spans="6:18" ht="15.75" x14ac:dyDescent="0.25">
      <c r="F1337" s="4">
        <f t="shared" si="40"/>
        <v>0</v>
      </c>
      <c r="G1337" s="171">
        <f t="shared" si="41"/>
        <v>0</v>
      </c>
      <c r="H1337" s="176"/>
      <c r="I1337" s="177"/>
      <c r="J1337" s="176"/>
      <c r="K1337" s="176"/>
      <c r="L1337" s="177"/>
      <c r="M1337" s="178"/>
      <c r="N1337" s="172"/>
      <c r="O1337" s="172"/>
      <c r="P1337" s="182"/>
      <c r="Q1337" s="182"/>
      <c r="R1337" s="183"/>
    </row>
    <row r="1338" spans="6:18" ht="15.75" x14ac:dyDescent="0.25">
      <c r="F1338" s="4">
        <f t="shared" si="40"/>
        <v>0</v>
      </c>
      <c r="G1338" s="171">
        <f t="shared" si="41"/>
        <v>0</v>
      </c>
      <c r="H1338" s="176"/>
      <c r="I1338" s="177"/>
      <c r="J1338" s="176"/>
      <c r="K1338" s="176"/>
      <c r="L1338" s="177"/>
      <c r="M1338" s="178"/>
      <c r="N1338" s="172"/>
      <c r="O1338" s="172"/>
      <c r="P1338" s="182"/>
      <c r="Q1338" s="182"/>
      <c r="R1338" s="183"/>
    </row>
    <row r="1339" spans="6:18" ht="15.75" x14ac:dyDescent="0.25">
      <c r="F1339" s="4">
        <f t="shared" si="40"/>
        <v>0</v>
      </c>
      <c r="G1339" s="171">
        <f t="shared" si="41"/>
        <v>0</v>
      </c>
      <c r="H1339" s="176"/>
      <c r="I1339" s="177"/>
      <c r="J1339" s="176"/>
      <c r="K1339" s="176"/>
      <c r="L1339" s="177"/>
      <c r="M1339" s="178"/>
      <c r="N1339" s="172"/>
      <c r="O1339" s="172"/>
      <c r="P1339" s="182"/>
      <c r="Q1339" s="182"/>
      <c r="R1339" s="183"/>
    </row>
    <row r="1340" spans="6:18" ht="15.75" x14ac:dyDescent="0.25">
      <c r="F1340" s="4">
        <f t="shared" si="40"/>
        <v>0</v>
      </c>
      <c r="G1340" s="171">
        <f t="shared" si="41"/>
        <v>0</v>
      </c>
      <c r="H1340" s="176"/>
      <c r="I1340" s="177"/>
      <c r="J1340" s="176"/>
      <c r="K1340" s="176"/>
      <c r="L1340" s="177"/>
      <c r="M1340" s="178"/>
      <c r="N1340" s="172"/>
      <c r="O1340" s="172"/>
      <c r="P1340" s="182"/>
      <c r="Q1340" s="182"/>
      <c r="R1340" s="183"/>
    </row>
    <row r="1341" spans="6:18" ht="15.75" x14ac:dyDescent="0.25">
      <c r="F1341" s="4">
        <f t="shared" si="40"/>
        <v>0</v>
      </c>
      <c r="G1341" s="171">
        <f t="shared" si="41"/>
        <v>0</v>
      </c>
      <c r="H1341" s="176"/>
      <c r="I1341" s="177"/>
      <c r="J1341" s="176"/>
      <c r="K1341" s="176"/>
      <c r="L1341" s="177"/>
      <c r="M1341" s="178"/>
      <c r="N1341" s="172"/>
      <c r="O1341" s="172"/>
      <c r="P1341" s="182"/>
      <c r="Q1341" s="182"/>
      <c r="R1341" s="183"/>
    </row>
    <row r="1342" spans="6:18" ht="15.75" x14ac:dyDescent="0.25">
      <c r="F1342" s="4">
        <f t="shared" si="40"/>
        <v>0</v>
      </c>
      <c r="G1342" s="171">
        <f t="shared" si="41"/>
        <v>0</v>
      </c>
      <c r="H1342" s="176"/>
      <c r="I1342" s="177"/>
      <c r="J1342" s="176"/>
      <c r="K1342" s="176"/>
      <c r="L1342" s="177"/>
      <c r="M1342" s="178"/>
      <c r="N1342" s="172"/>
      <c r="O1342" s="172"/>
      <c r="P1342" s="182"/>
      <c r="Q1342" s="182"/>
      <c r="R1342" s="183"/>
    </row>
    <row r="1343" spans="6:18" ht="15.75" x14ac:dyDescent="0.25">
      <c r="F1343" s="4">
        <f t="shared" si="40"/>
        <v>0</v>
      </c>
      <c r="G1343" s="171">
        <f t="shared" si="41"/>
        <v>0</v>
      </c>
      <c r="H1343" s="176"/>
      <c r="I1343" s="177"/>
      <c r="J1343" s="176"/>
      <c r="K1343" s="176"/>
      <c r="L1343" s="177"/>
      <c r="M1343" s="178"/>
      <c r="N1343" s="172"/>
      <c r="O1343" s="172"/>
      <c r="P1343" s="182"/>
      <c r="Q1343" s="182"/>
      <c r="R1343" s="183"/>
    </row>
    <row r="1344" spans="6:18" ht="15.75" x14ac:dyDescent="0.25">
      <c r="F1344" s="4">
        <f t="shared" si="40"/>
        <v>0</v>
      </c>
      <c r="G1344" s="171">
        <f t="shared" si="41"/>
        <v>0</v>
      </c>
      <c r="H1344" s="176"/>
      <c r="I1344" s="177"/>
      <c r="J1344" s="176"/>
      <c r="K1344" s="176"/>
      <c r="L1344" s="177"/>
      <c r="M1344" s="178"/>
      <c r="N1344" s="172"/>
      <c r="O1344" s="172"/>
      <c r="P1344" s="182"/>
      <c r="Q1344" s="182"/>
      <c r="R1344" s="183"/>
    </row>
    <row r="1345" spans="6:18" ht="15.75" x14ac:dyDescent="0.25">
      <c r="F1345" s="4">
        <f t="shared" si="40"/>
        <v>0</v>
      </c>
      <c r="G1345" s="171">
        <f t="shared" si="41"/>
        <v>0</v>
      </c>
      <c r="H1345" s="176"/>
      <c r="I1345" s="177"/>
      <c r="J1345" s="176"/>
      <c r="K1345" s="176"/>
      <c r="L1345" s="177"/>
      <c r="M1345" s="178"/>
      <c r="N1345" s="172"/>
      <c r="O1345" s="172"/>
      <c r="P1345" s="182"/>
      <c r="Q1345" s="182"/>
      <c r="R1345" s="183"/>
    </row>
    <row r="1346" spans="6:18" ht="15.75" x14ac:dyDescent="0.25">
      <c r="F1346" s="4">
        <f t="shared" si="40"/>
        <v>0</v>
      </c>
      <c r="G1346" s="171">
        <f t="shared" si="41"/>
        <v>0</v>
      </c>
      <c r="H1346" s="176"/>
      <c r="I1346" s="177"/>
      <c r="J1346" s="176"/>
      <c r="K1346" s="176"/>
      <c r="L1346" s="177"/>
      <c r="M1346" s="178"/>
      <c r="N1346" s="172"/>
      <c r="O1346" s="172"/>
      <c r="P1346" s="182"/>
      <c r="Q1346" s="182"/>
      <c r="R1346" s="183"/>
    </row>
    <row r="1347" spans="6:18" ht="15.75" x14ac:dyDescent="0.25">
      <c r="F1347" s="4">
        <f t="shared" si="40"/>
        <v>0</v>
      </c>
      <c r="G1347" s="171">
        <f t="shared" si="41"/>
        <v>0</v>
      </c>
      <c r="H1347" s="176"/>
      <c r="I1347" s="177"/>
      <c r="J1347" s="176"/>
      <c r="K1347" s="176"/>
      <c r="L1347" s="177"/>
      <c r="M1347" s="178"/>
      <c r="N1347" s="172"/>
      <c r="O1347" s="172"/>
      <c r="P1347" s="182"/>
      <c r="Q1347" s="182"/>
      <c r="R1347" s="183"/>
    </row>
    <row r="1348" spans="6:18" ht="15.75" x14ac:dyDescent="0.25">
      <c r="F1348" s="4">
        <f t="shared" si="40"/>
        <v>0</v>
      </c>
      <c r="G1348" s="171">
        <f t="shared" si="41"/>
        <v>0</v>
      </c>
      <c r="H1348" s="176"/>
      <c r="I1348" s="177"/>
      <c r="J1348" s="176"/>
      <c r="K1348" s="176"/>
      <c r="L1348" s="177"/>
      <c r="M1348" s="178"/>
      <c r="N1348" s="172"/>
      <c r="O1348" s="172"/>
      <c r="P1348" s="182"/>
      <c r="Q1348" s="182"/>
      <c r="R1348" s="183"/>
    </row>
    <row r="1349" spans="6:18" ht="15.75" x14ac:dyDescent="0.25">
      <c r="F1349" s="4">
        <f t="shared" si="40"/>
        <v>0</v>
      </c>
      <c r="G1349" s="171">
        <f t="shared" si="41"/>
        <v>0</v>
      </c>
      <c r="H1349" s="176"/>
      <c r="I1349" s="177"/>
      <c r="J1349" s="176"/>
      <c r="K1349" s="176"/>
      <c r="L1349" s="177"/>
      <c r="M1349" s="178"/>
      <c r="N1349" s="172"/>
      <c r="O1349" s="172"/>
      <c r="P1349" s="182"/>
      <c r="Q1349" s="182"/>
      <c r="R1349" s="183"/>
    </row>
    <row r="1350" spans="6:18" ht="15.75" x14ac:dyDescent="0.25">
      <c r="F1350" s="4">
        <f t="shared" si="40"/>
        <v>0</v>
      </c>
      <c r="G1350" s="171">
        <f t="shared" si="41"/>
        <v>0</v>
      </c>
      <c r="H1350" s="176"/>
      <c r="I1350" s="177"/>
      <c r="J1350" s="176"/>
      <c r="K1350" s="176"/>
      <c r="L1350" s="177"/>
      <c r="M1350" s="178"/>
      <c r="N1350" s="172"/>
      <c r="O1350" s="172"/>
      <c r="P1350" s="182"/>
      <c r="Q1350" s="182"/>
      <c r="R1350" s="183"/>
    </row>
    <row r="1351" spans="6:18" ht="15.75" x14ac:dyDescent="0.25">
      <c r="F1351" s="4">
        <f t="shared" si="40"/>
        <v>0</v>
      </c>
      <c r="G1351" s="171">
        <f t="shared" si="41"/>
        <v>0</v>
      </c>
      <c r="H1351" s="176"/>
      <c r="I1351" s="177"/>
      <c r="J1351" s="176"/>
      <c r="K1351" s="176"/>
      <c r="L1351" s="177"/>
      <c r="M1351" s="178"/>
      <c r="N1351" s="172"/>
      <c r="O1351" s="172"/>
      <c r="P1351" s="182"/>
      <c r="Q1351" s="182"/>
      <c r="R1351" s="183"/>
    </row>
    <row r="1352" spans="6:18" ht="15.75" x14ac:dyDescent="0.25">
      <c r="F1352" s="4">
        <f t="shared" ref="F1352:F1415" si="42">IF(G1352&gt;=1,(IF(LEN(R1352)=0,(IF(N1352&gt;=18,1,0)),0)),0)</f>
        <v>0</v>
      </c>
      <c r="G1352" s="171">
        <f t="shared" si="41"/>
        <v>0</v>
      </c>
      <c r="H1352" s="176"/>
      <c r="I1352" s="177"/>
      <c r="J1352" s="176"/>
      <c r="K1352" s="176"/>
      <c r="L1352" s="177"/>
      <c r="M1352" s="178"/>
      <c r="N1352" s="172"/>
      <c r="O1352" s="172"/>
      <c r="P1352" s="182"/>
      <c r="Q1352" s="182"/>
      <c r="R1352" s="183"/>
    </row>
    <row r="1353" spans="6:18" ht="15.75" x14ac:dyDescent="0.25">
      <c r="F1353" s="4">
        <f t="shared" si="42"/>
        <v>0</v>
      </c>
      <c r="G1353" s="171">
        <f t="shared" ref="G1353:G1416" si="43">IFERROR(IF(LEN(J1353)&gt;=2,(IF(LEN(L1353)&gt;=1,1,0)),0),0)</f>
        <v>0</v>
      </c>
      <c r="H1353" s="176"/>
      <c r="I1353" s="177"/>
      <c r="J1353" s="176"/>
      <c r="K1353" s="176"/>
      <c r="L1353" s="177"/>
      <c r="M1353" s="178"/>
      <c r="N1353" s="172"/>
      <c r="O1353" s="172"/>
      <c r="P1353" s="182"/>
      <c r="Q1353" s="182"/>
      <c r="R1353" s="183"/>
    </row>
    <row r="1354" spans="6:18" ht="15.75" x14ac:dyDescent="0.25">
      <c r="F1354" s="4">
        <f t="shared" si="42"/>
        <v>0</v>
      </c>
      <c r="G1354" s="171">
        <f t="shared" si="43"/>
        <v>0</v>
      </c>
      <c r="H1354" s="176"/>
      <c r="I1354" s="177"/>
      <c r="J1354" s="176"/>
      <c r="K1354" s="176"/>
      <c r="L1354" s="177"/>
      <c r="M1354" s="178"/>
      <c r="N1354" s="172"/>
      <c r="O1354" s="172"/>
      <c r="P1354" s="182"/>
      <c r="Q1354" s="182"/>
      <c r="R1354" s="183"/>
    </row>
    <row r="1355" spans="6:18" ht="15.75" x14ac:dyDescent="0.25">
      <c r="F1355" s="4">
        <f t="shared" si="42"/>
        <v>0</v>
      </c>
      <c r="G1355" s="171">
        <f t="shared" si="43"/>
        <v>0</v>
      </c>
      <c r="H1355" s="176"/>
      <c r="I1355" s="177"/>
      <c r="J1355" s="176"/>
      <c r="K1355" s="176"/>
      <c r="L1355" s="177"/>
      <c r="M1355" s="178"/>
      <c r="N1355" s="172"/>
      <c r="O1355" s="172"/>
      <c r="P1355" s="182"/>
      <c r="Q1355" s="182"/>
      <c r="R1355" s="183"/>
    </row>
    <row r="1356" spans="6:18" ht="15.75" x14ac:dyDescent="0.25">
      <c r="F1356" s="4">
        <f t="shared" si="42"/>
        <v>0</v>
      </c>
      <c r="G1356" s="171">
        <f t="shared" si="43"/>
        <v>0</v>
      </c>
      <c r="H1356" s="176"/>
      <c r="I1356" s="177"/>
      <c r="J1356" s="176"/>
      <c r="K1356" s="176"/>
      <c r="L1356" s="177"/>
      <c r="M1356" s="178"/>
      <c r="N1356" s="172"/>
      <c r="O1356" s="172"/>
      <c r="P1356" s="182"/>
      <c r="Q1356" s="182"/>
      <c r="R1356" s="183"/>
    </row>
    <row r="1357" spans="6:18" ht="15.75" x14ac:dyDescent="0.25">
      <c r="F1357" s="4">
        <f t="shared" si="42"/>
        <v>0</v>
      </c>
      <c r="G1357" s="171">
        <f t="shared" si="43"/>
        <v>0</v>
      </c>
      <c r="H1357" s="176"/>
      <c r="I1357" s="177"/>
      <c r="J1357" s="176"/>
      <c r="K1357" s="176"/>
      <c r="L1357" s="177"/>
      <c r="M1357" s="178"/>
      <c r="N1357" s="172"/>
      <c r="O1357" s="172"/>
      <c r="P1357" s="182"/>
      <c r="Q1357" s="182"/>
      <c r="R1357" s="183"/>
    </row>
    <row r="1358" spans="6:18" ht="15.75" x14ac:dyDescent="0.25">
      <c r="F1358" s="4">
        <f t="shared" si="42"/>
        <v>0</v>
      </c>
      <c r="G1358" s="171">
        <f t="shared" si="43"/>
        <v>0</v>
      </c>
      <c r="H1358" s="176"/>
      <c r="I1358" s="177"/>
      <c r="J1358" s="176"/>
      <c r="K1358" s="176"/>
      <c r="L1358" s="177"/>
      <c r="M1358" s="178"/>
      <c r="N1358" s="172"/>
      <c r="O1358" s="172"/>
      <c r="P1358" s="182"/>
      <c r="Q1358" s="182"/>
      <c r="R1358" s="183"/>
    </row>
    <row r="1359" spans="6:18" ht="15.75" x14ac:dyDescent="0.25">
      <c r="F1359" s="4">
        <f t="shared" si="42"/>
        <v>0</v>
      </c>
      <c r="G1359" s="171">
        <f t="shared" si="43"/>
        <v>0</v>
      </c>
      <c r="H1359" s="176"/>
      <c r="I1359" s="177"/>
      <c r="J1359" s="176"/>
      <c r="K1359" s="176"/>
      <c r="L1359" s="177"/>
      <c r="M1359" s="178"/>
      <c r="N1359" s="172"/>
      <c r="O1359" s="172"/>
      <c r="P1359" s="182"/>
      <c r="Q1359" s="182"/>
      <c r="R1359" s="183"/>
    </row>
    <row r="1360" spans="6:18" ht="15.75" x14ac:dyDescent="0.25">
      <c r="F1360" s="4">
        <f t="shared" si="42"/>
        <v>0</v>
      </c>
      <c r="G1360" s="171">
        <f t="shared" si="43"/>
        <v>0</v>
      </c>
      <c r="H1360" s="176"/>
      <c r="I1360" s="177"/>
      <c r="J1360" s="176"/>
      <c r="K1360" s="176"/>
      <c r="L1360" s="177"/>
      <c r="M1360" s="178"/>
      <c r="N1360" s="172"/>
      <c r="O1360" s="172"/>
      <c r="P1360" s="182"/>
      <c r="Q1360" s="182"/>
      <c r="R1360" s="183"/>
    </row>
    <row r="1361" spans="6:18" ht="15.75" x14ac:dyDescent="0.25">
      <c r="F1361" s="4">
        <f t="shared" si="42"/>
        <v>0</v>
      </c>
      <c r="G1361" s="171">
        <f t="shared" si="43"/>
        <v>0</v>
      </c>
      <c r="H1361" s="176"/>
      <c r="I1361" s="177"/>
      <c r="J1361" s="176"/>
      <c r="K1361" s="176"/>
      <c r="L1361" s="177"/>
      <c r="M1361" s="178"/>
      <c r="N1361" s="172"/>
      <c r="O1361" s="172"/>
      <c r="P1361" s="182"/>
      <c r="Q1361" s="182"/>
      <c r="R1361" s="183"/>
    </row>
    <row r="1362" spans="6:18" ht="15.75" x14ac:dyDescent="0.25">
      <c r="F1362" s="4">
        <f t="shared" si="42"/>
        <v>0</v>
      </c>
      <c r="G1362" s="171">
        <f t="shared" si="43"/>
        <v>0</v>
      </c>
      <c r="H1362" s="176"/>
      <c r="I1362" s="177"/>
      <c r="J1362" s="176"/>
      <c r="K1362" s="176"/>
      <c r="L1362" s="177"/>
      <c r="M1362" s="178"/>
      <c r="N1362" s="172"/>
      <c r="O1362" s="172"/>
      <c r="P1362" s="182"/>
      <c r="Q1362" s="182"/>
      <c r="R1362" s="183"/>
    </row>
    <row r="1363" spans="6:18" ht="15.75" x14ac:dyDescent="0.25">
      <c r="F1363" s="4">
        <f t="shared" si="42"/>
        <v>0</v>
      </c>
      <c r="G1363" s="171">
        <f t="shared" si="43"/>
        <v>0</v>
      </c>
      <c r="H1363" s="176"/>
      <c r="I1363" s="177"/>
      <c r="J1363" s="176"/>
      <c r="K1363" s="176"/>
      <c r="L1363" s="177"/>
      <c r="M1363" s="178"/>
      <c r="N1363" s="172"/>
      <c r="O1363" s="172"/>
      <c r="P1363" s="182"/>
      <c r="Q1363" s="182"/>
      <c r="R1363" s="183"/>
    </row>
    <row r="1364" spans="6:18" ht="15.75" x14ac:dyDescent="0.25">
      <c r="F1364" s="4">
        <f t="shared" si="42"/>
        <v>0</v>
      </c>
      <c r="G1364" s="171">
        <f t="shared" si="43"/>
        <v>0</v>
      </c>
      <c r="H1364" s="176"/>
      <c r="I1364" s="177"/>
      <c r="J1364" s="176"/>
      <c r="K1364" s="176"/>
      <c r="L1364" s="177"/>
      <c r="M1364" s="178"/>
      <c r="N1364" s="172"/>
      <c r="O1364" s="172"/>
      <c r="P1364" s="182"/>
      <c r="Q1364" s="182"/>
      <c r="R1364" s="183"/>
    </row>
    <row r="1365" spans="6:18" ht="15.75" x14ac:dyDescent="0.25">
      <c r="F1365" s="4">
        <f t="shared" si="42"/>
        <v>0</v>
      </c>
      <c r="G1365" s="171">
        <f t="shared" si="43"/>
        <v>0</v>
      </c>
      <c r="H1365" s="176"/>
      <c r="I1365" s="177"/>
      <c r="J1365" s="176"/>
      <c r="K1365" s="176"/>
      <c r="L1365" s="177"/>
      <c r="M1365" s="178"/>
      <c r="N1365" s="172"/>
      <c r="O1365" s="172"/>
      <c r="P1365" s="182"/>
      <c r="Q1365" s="182"/>
      <c r="R1365" s="183"/>
    </row>
    <row r="1366" spans="6:18" ht="15.75" x14ac:dyDescent="0.25">
      <c r="F1366" s="4">
        <f t="shared" si="42"/>
        <v>0</v>
      </c>
      <c r="G1366" s="171">
        <f t="shared" si="43"/>
        <v>0</v>
      </c>
      <c r="H1366" s="176"/>
      <c r="I1366" s="177"/>
      <c r="J1366" s="176"/>
      <c r="K1366" s="176"/>
      <c r="L1366" s="177"/>
      <c r="M1366" s="178"/>
      <c r="N1366" s="172"/>
      <c r="O1366" s="172"/>
      <c r="P1366" s="182"/>
      <c r="Q1366" s="182"/>
      <c r="R1366" s="183"/>
    </row>
    <row r="1367" spans="6:18" ht="15.75" x14ac:dyDescent="0.25">
      <c r="F1367" s="4">
        <f t="shared" si="42"/>
        <v>0</v>
      </c>
      <c r="G1367" s="171">
        <f t="shared" si="43"/>
        <v>0</v>
      </c>
      <c r="H1367" s="176"/>
      <c r="I1367" s="177"/>
      <c r="J1367" s="176"/>
      <c r="K1367" s="176"/>
      <c r="L1367" s="177"/>
      <c r="M1367" s="178"/>
      <c r="N1367" s="172"/>
      <c r="O1367" s="172"/>
      <c r="P1367" s="182"/>
      <c r="Q1367" s="182"/>
      <c r="R1367" s="183"/>
    </row>
    <row r="1368" spans="6:18" ht="15.75" x14ac:dyDescent="0.25">
      <c r="F1368" s="4">
        <f t="shared" si="42"/>
        <v>0</v>
      </c>
      <c r="G1368" s="171">
        <f t="shared" si="43"/>
        <v>0</v>
      </c>
      <c r="H1368" s="176"/>
      <c r="I1368" s="177"/>
      <c r="J1368" s="176"/>
      <c r="K1368" s="176"/>
      <c r="L1368" s="177"/>
      <c r="M1368" s="178"/>
      <c r="N1368" s="172"/>
      <c r="O1368" s="172"/>
      <c r="P1368" s="182"/>
      <c r="Q1368" s="182"/>
      <c r="R1368" s="183"/>
    </row>
    <row r="1369" spans="6:18" ht="15.75" x14ac:dyDescent="0.25">
      <c r="F1369" s="4">
        <f t="shared" si="42"/>
        <v>0</v>
      </c>
      <c r="G1369" s="171">
        <f t="shared" si="43"/>
        <v>0</v>
      </c>
      <c r="H1369" s="176"/>
      <c r="I1369" s="177"/>
      <c r="J1369" s="176"/>
      <c r="K1369" s="176"/>
      <c r="L1369" s="177"/>
      <c r="M1369" s="178"/>
      <c r="N1369" s="172"/>
      <c r="O1369" s="172"/>
      <c r="P1369" s="182"/>
      <c r="Q1369" s="182"/>
      <c r="R1369" s="183"/>
    </row>
    <row r="1370" spans="6:18" ht="15.75" x14ac:dyDescent="0.25">
      <c r="F1370" s="4">
        <f t="shared" si="42"/>
        <v>0</v>
      </c>
      <c r="G1370" s="171">
        <f t="shared" si="43"/>
        <v>0</v>
      </c>
      <c r="H1370" s="176"/>
      <c r="I1370" s="177"/>
      <c r="J1370" s="176"/>
      <c r="K1370" s="176"/>
      <c r="L1370" s="177"/>
      <c r="M1370" s="178"/>
      <c r="N1370" s="172"/>
      <c r="O1370" s="172"/>
      <c r="P1370" s="182"/>
      <c r="Q1370" s="182"/>
      <c r="R1370" s="183"/>
    </row>
    <row r="1371" spans="6:18" ht="15.75" x14ac:dyDescent="0.25">
      <c r="F1371" s="4">
        <f t="shared" si="42"/>
        <v>0</v>
      </c>
      <c r="G1371" s="171">
        <f t="shared" si="43"/>
        <v>0</v>
      </c>
      <c r="H1371" s="176"/>
      <c r="I1371" s="177"/>
      <c r="J1371" s="176"/>
      <c r="K1371" s="176"/>
      <c r="L1371" s="177"/>
      <c r="M1371" s="178"/>
      <c r="N1371" s="172"/>
      <c r="O1371" s="172"/>
      <c r="P1371" s="182"/>
      <c r="Q1371" s="182"/>
      <c r="R1371" s="183"/>
    </row>
    <row r="1372" spans="6:18" ht="15.75" x14ac:dyDescent="0.25">
      <c r="F1372" s="4">
        <f t="shared" si="42"/>
        <v>0</v>
      </c>
      <c r="G1372" s="171">
        <f t="shared" si="43"/>
        <v>0</v>
      </c>
      <c r="H1372" s="176"/>
      <c r="I1372" s="177"/>
      <c r="J1372" s="176"/>
      <c r="K1372" s="176"/>
      <c r="L1372" s="177"/>
      <c r="M1372" s="178"/>
      <c r="N1372" s="172"/>
      <c r="O1372" s="172"/>
      <c r="P1372" s="182"/>
      <c r="Q1372" s="182"/>
      <c r="R1372" s="183"/>
    </row>
    <row r="1373" spans="6:18" ht="15.75" x14ac:dyDescent="0.25">
      <c r="F1373" s="4">
        <f t="shared" si="42"/>
        <v>0</v>
      </c>
      <c r="G1373" s="171">
        <f t="shared" si="43"/>
        <v>0</v>
      </c>
      <c r="H1373" s="176"/>
      <c r="I1373" s="177"/>
      <c r="J1373" s="176"/>
      <c r="K1373" s="176"/>
      <c r="L1373" s="177"/>
      <c r="M1373" s="178"/>
      <c r="N1373" s="172"/>
      <c r="O1373" s="172"/>
      <c r="P1373" s="182"/>
      <c r="Q1373" s="182"/>
      <c r="R1373" s="183"/>
    </row>
    <row r="1374" spans="6:18" ht="15.75" x14ac:dyDescent="0.25">
      <c r="F1374" s="4">
        <f t="shared" si="42"/>
        <v>0</v>
      </c>
      <c r="G1374" s="171">
        <f t="shared" si="43"/>
        <v>0</v>
      </c>
      <c r="H1374" s="176"/>
      <c r="I1374" s="177"/>
      <c r="J1374" s="176"/>
      <c r="K1374" s="176"/>
      <c r="L1374" s="177"/>
      <c r="M1374" s="178"/>
      <c r="N1374" s="172"/>
      <c r="O1374" s="172"/>
      <c r="P1374" s="182"/>
      <c r="Q1374" s="182"/>
      <c r="R1374" s="183"/>
    </row>
    <row r="1375" spans="6:18" ht="15.75" x14ac:dyDescent="0.25">
      <c r="F1375" s="4">
        <f t="shared" si="42"/>
        <v>0</v>
      </c>
      <c r="G1375" s="171">
        <f t="shared" si="43"/>
        <v>0</v>
      </c>
      <c r="H1375" s="176"/>
      <c r="I1375" s="177"/>
      <c r="J1375" s="176"/>
      <c r="K1375" s="176"/>
      <c r="L1375" s="177"/>
      <c r="M1375" s="178"/>
      <c r="N1375" s="172"/>
      <c r="O1375" s="172"/>
      <c r="P1375" s="182"/>
      <c r="Q1375" s="182"/>
      <c r="R1375" s="183"/>
    </row>
    <row r="1376" spans="6:18" ht="15.75" x14ac:dyDescent="0.25">
      <c r="F1376" s="4">
        <f t="shared" si="42"/>
        <v>0</v>
      </c>
      <c r="G1376" s="171">
        <f t="shared" si="43"/>
        <v>0</v>
      </c>
      <c r="H1376" s="176"/>
      <c r="I1376" s="177"/>
      <c r="J1376" s="176"/>
      <c r="K1376" s="176"/>
      <c r="L1376" s="177"/>
      <c r="M1376" s="178"/>
      <c r="N1376" s="172"/>
      <c r="O1376" s="172"/>
      <c r="P1376" s="182"/>
      <c r="Q1376" s="182"/>
      <c r="R1376" s="183"/>
    </row>
    <row r="1377" spans="6:18" ht="15.75" x14ac:dyDescent="0.25">
      <c r="F1377" s="4">
        <f t="shared" si="42"/>
        <v>0</v>
      </c>
      <c r="G1377" s="171">
        <f t="shared" si="43"/>
        <v>0</v>
      </c>
      <c r="H1377" s="176"/>
      <c r="I1377" s="177"/>
      <c r="J1377" s="176"/>
      <c r="K1377" s="176"/>
      <c r="L1377" s="177"/>
      <c r="M1377" s="178"/>
      <c r="N1377" s="172"/>
      <c r="O1377" s="172"/>
      <c r="P1377" s="182"/>
      <c r="Q1377" s="182"/>
      <c r="R1377" s="183"/>
    </row>
    <row r="1378" spans="6:18" ht="15.75" x14ac:dyDescent="0.25">
      <c r="F1378" s="4">
        <f t="shared" si="42"/>
        <v>0</v>
      </c>
      <c r="G1378" s="171">
        <f t="shared" si="43"/>
        <v>0</v>
      </c>
      <c r="H1378" s="176"/>
      <c r="I1378" s="177"/>
      <c r="J1378" s="176"/>
      <c r="K1378" s="176"/>
      <c r="L1378" s="177"/>
      <c r="M1378" s="178"/>
      <c r="N1378" s="172"/>
      <c r="O1378" s="172"/>
      <c r="P1378" s="182"/>
      <c r="Q1378" s="182"/>
      <c r="R1378" s="183"/>
    </row>
    <row r="1379" spans="6:18" ht="15.75" x14ac:dyDescent="0.25">
      <c r="F1379" s="4">
        <f t="shared" si="42"/>
        <v>0</v>
      </c>
      <c r="G1379" s="171">
        <f t="shared" si="43"/>
        <v>0</v>
      </c>
      <c r="H1379" s="176"/>
      <c r="I1379" s="177"/>
      <c r="J1379" s="176"/>
      <c r="K1379" s="176"/>
      <c r="L1379" s="177"/>
      <c r="M1379" s="178"/>
      <c r="N1379" s="172"/>
      <c r="O1379" s="172"/>
      <c r="P1379" s="182"/>
      <c r="Q1379" s="182"/>
      <c r="R1379" s="183"/>
    </row>
    <row r="1380" spans="6:18" ht="15.75" x14ac:dyDescent="0.25">
      <c r="F1380" s="4">
        <f t="shared" si="42"/>
        <v>0</v>
      </c>
      <c r="G1380" s="171">
        <f t="shared" si="43"/>
        <v>0</v>
      </c>
      <c r="H1380" s="176"/>
      <c r="I1380" s="177"/>
      <c r="J1380" s="176"/>
      <c r="K1380" s="176"/>
      <c r="L1380" s="177"/>
      <c r="M1380" s="178"/>
      <c r="N1380" s="172"/>
      <c r="O1380" s="172"/>
      <c r="P1380" s="182"/>
      <c r="Q1380" s="182"/>
      <c r="R1380" s="183"/>
    </row>
    <row r="1381" spans="6:18" ht="15.75" x14ac:dyDescent="0.25">
      <c r="F1381" s="4">
        <f t="shared" si="42"/>
        <v>0</v>
      </c>
      <c r="G1381" s="171">
        <f t="shared" si="43"/>
        <v>0</v>
      </c>
      <c r="H1381" s="176"/>
      <c r="I1381" s="177"/>
      <c r="J1381" s="176"/>
      <c r="K1381" s="176"/>
      <c r="L1381" s="177"/>
      <c r="M1381" s="178"/>
      <c r="N1381" s="172"/>
      <c r="O1381" s="172"/>
      <c r="P1381" s="182"/>
      <c r="Q1381" s="182"/>
      <c r="R1381" s="183"/>
    </row>
    <row r="1382" spans="6:18" ht="15.75" x14ac:dyDescent="0.25">
      <c r="F1382" s="4">
        <f t="shared" si="42"/>
        <v>0</v>
      </c>
      <c r="G1382" s="171">
        <f t="shared" si="43"/>
        <v>0</v>
      </c>
      <c r="H1382" s="176"/>
      <c r="I1382" s="177"/>
      <c r="J1382" s="176"/>
      <c r="K1382" s="176"/>
      <c r="L1382" s="177"/>
      <c r="M1382" s="178"/>
      <c r="N1382" s="172"/>
      <c r="O1382" s="172"/>
      <c r="P1382" s="182"/>
      <c r="Q1382" s="182"/>
      <c r="R1382" s="183"/>
    </row>
    <row r="1383" spans="6:18" ht="15.75" x14ac:dyDescent="0.25">
      <c r="F1383" s="4">
        <f t="shared" si="42"/>
        <v>0</v>
      </c>
      <c r="G1383" s="171">
        <f t="shared" si="43"/>
        <v>0</v>
      </c>
      <c r="H1383" s="176"/>
      <c r="I1383" s="177"/>
      <c r="J1383" s="176"/>
      <c r="K1383" s="176"/>
      <c r="L1383" s="177"/>
      <c r="M1383" s="178"/>
      <c r="N1383" s="172"/>
      <c r="O1383" s="172"/>
      <c r="P1383" s="182"/>
      <c r="Q1383" s="182"/>
      <c r="R1383" s="183"/>
    </row>
    <row r="1384" spans="6:18" ht="15.75" x14ac:dyDescent="0.25">
      <c r="F1384" s="4">
        <f t="shared" si="42"/>
        <v>0</v>
      </c>
      <c r="G1384" s="171">
        <f t="shared" si="43"/>
        <v>0</v>
      </c>
      <c r="H1384" s="176"/>
      <c r="I1384" s="177"/>
      <c r="J1384" s="176"/>
      <c r="K1384" s="176"/>
      <c r="L1384" s="177"/>
      <c r="M1384" s="178"/>
      <c r="N1384" s="172"/>
      <c r="O1384" s="172"/>
      <c r="P1384" s="182"/>
      <c r="Q1384" s="182"/>
      <c r="R1384" s="183"/>
    </row>
    <row r="1385" spans="6:18" ht="15.75" x14ac:dyDescent="0.25">
      <c r="F1385" s="4">
        <f t="shared" si="42"/>
        <v>0</v>
      </c>
      <c r="G1385" s="171">
        <f t="shared" si="43"/>
        <v>0</v>
      </c>
      <c r="H1385" s="176"/>
      <c r="I1385" s="177"/>
      <c r="J1385" s="176"/>
      <c r="K1385" s="176"/>
      <c r="L1385" s="177"/>
      <c r="M1385" s="178"/>
      <c r="N1385" s="172"/>
      <c r="O1385" s="172"/>
      <c r="P1385" s="182"/>
      <c r="Q1385" s="182"/>
      <c r="R1385" s="183"/>
    </row>
    <row r="1386" spans="6:18" ht="15.75" x14ac:dyDescent="0.25">
      <c r="F1386" s="4">
        <f t="shared" si="42"/>
        <v>0</v>
      </c>
      <c r="G1386" s="171">
        <f t="shared" si="43"/>
        <v>0</v>
      </c>
      <c r="H1386" s="176"/>
      <c r="I1386" s="177"/>
      <c r="J1386" s="176"/>
      <c r="K1386" s="176"/>
      <c r="L1386" s="177"/>
      <c r="M1386" s="178"/>
      <c r="N1386" s="172"/>
      <c r="O1386" s="172"/>
      <c r="P1386" s="182"/>
      <c r="Q1386" s="182"/>
      <c r="R1386" s="183"/>
    </row>
    <row r="1387" spans="6:18" ht="15.75" x14ac:dyDescent="0.25">
      <c r="F1387" s="4">
        <f t="shared" si="42"/>
        <v>0</v>
      </c>
      <c r="G1387" s="171">
        <f t="shared" si="43"/>
        <v>0</v>
      </c>
      <c r="H1387" s="176"/>
      <c r="I1387" s="177"/>
      <c r="J1387" s="176"/>
      <c r="K1387" s="176"/>
      <c r="L1387" s="177"/>
      <c r="M1387" s="178"/>
      <c r="N1387" s="172"/>
      <c r="O1387" s="172"/>
      <c r="P1387" s="182"/>
      <c r="Q1387" s="182"/>
      <c r="R1387" s="183"/>
    </row>
    <row r="1388" spans="6:18" ht="15.75" x14ac:dyDescent="0.25">
      <c r="F1388" s="4">
        <f t="shared" si="42"/>
        <v>0</v>
      </c>
      <c r="G1388" s="171">
        <f t="shared" si="43"/>
        <v>0</v>
      </c>
      <c r="H1388" s="176"/>
      <c r="I1388" s="177"/>
      <c r="J1388" s="176"/>
      <c r="K1388" s="176"/>
      <c r="L1388" s="177"/>
      <c r="M1388" s="178"/>
      <c r="N1388" s="172"/>
      <c r="O1388" s="172"/>
      <c r="P1388" s="182"/>
      <c r="Q1388" s="182"/>
      <c r="R1388" s="183"/>
    </row>
    <row r="1389" spans="6:18" ht="15.75" x14ac:dyDescent="0.25">
      <c r="F1389" s="4">
        <f t="shared" si="42"/>
        <v>0</v>
      </c>
      <c r="G1389" s="171">
        <f t="shared" si="43"/>
        <v>0</v>
      </c>
      <c r="H1389" s="176"/>
      <c r="I1389" s="177"/>
      <c r="J1389" s="176"/>
      <c r="K1389" s="176"/>
      <c r="L1389" s="177"/>
      <c r="M1389" s="178"/>
      <c r="N1389" s="172"/>
      <c r="O1389" s="172"/>
      <c r="P1389" s="182"/>
      <c r="Q1389" s="182"/>
      <c r="R1389" s="183"/>
    </row>
    <row r="1390" spans="6:18" ht="15.75" x14ac:dyDescent="0.25">
      <c r="F1390" s="4">
        <f t="shared" si="42"/>
        <v>0</v>
      </c>
      <c r="G1390" s="171">
        <f t="shared" si="43"/>
        <v>0</v>
      </c>
      <c r="H1390" s="176"/>
      <c r="I1390" s="177"/>
      <c r="J1390" s="176"/>
      <c r="K1390" s="176"/>
      <c r="L1390" s="177"/>
      <c r="M1390" s="178"/>
      <c r="N1390" s="172"/>
      <c r="O1390" s="172"/>
      <c r="P1390" s="182"/>
      <c r="Q1390" s="182"/>
      <c r="R1390" s="183"/>
    </row>
    <row r="1391" spans="6:18" ht="15.75" x14ac:dyDescent="0.25">
      <c r="F1391" s="4">
        <f t="shared" si="42"/>
        <v>0</v>
      </c>
      <c r="G1391" s="171">
        <f t="shared" si="43"/>
        <v>0</v>
      </c>
      <c r="H1391" s="176"/>
      <c r="I1391" s="177"/>
      <c r="J1391" s="176"/>
      <c r="K1391" s="176"/>
      <c r="L1391" s="177"/>
      <c r="M1391" s="178"/>
      <c r="N1391" s="172"/>
      <c r="O1391" s="172"/>
      <c r="P1391" s="182"/>
      <c r="Q1391" s="182"/>
      <c r="R1391" s="183"/>
    </row>
    <row r="1392" spans="6:18" ht="15.75" x14ac:dyDescent="0.25">
      <c r="F1392" s="4">
        <f t="shared" si="42"/>
        <v>0</v>
      </c>
      <c r="G1392" s="171">
        <f t="shared" si="43"/>
        <v>0</v>
      </c>
      <c r="H1392" s="176"/>
      <c r="I1392" s="177"/>
      <c r="J1392" s="176"/>
      <c r="K1392" s="176"/>
      <c r="L1392" s="177"/>
      <c r="M1392" s="178"/>
      <c r="N1392" s="172"/>
      <c r="O1392" s="172"/>
      <c r="P1392" s="182"/>
      <c r="Q1392" s="182"/>
      <c r="R1392" s="183"/>
    </row>
    <row r="1393" spans="6:18" ht="15.75" x14ac:dyDescent="0.25">
      <c r="F1393" s="4">
        <f t="shared" si="42"/>
        <v>0</v>
      </c>
      <c r="G1393" s="171">
        <f t="shared" si="43"/>
        <v>0</v>
      </c>
      <c r="H1393" s="176"/>
      <c r="I1393" s="177"/>
      <c r="J1393" s="176"/>
      <c r="K1393" s="176"/>
      <c r="L1393" s="177"/>
      <c r="M1393" s="178"/>
      <c r="N1393" s="172"/>
      <c r="O1393" s="172"/>
      <c r="P1393" s="182"/>
      <c r="Q1393" s="182"/>
      <c r="R1393" s="183"/>
    </row>
    <row r="1394" spans="6:18" ht="15.75" x14ac:dyDescent="0.25">
      <c r="F1394" s="4">
        <f t="shared" si="42"/>
        <v>0</v>
      </c>
      <c r="G1394" s="171">
        <f t="shared" si="43"/>
        <v>0</v>
      </c>
      <c r="H1394" s="176"/>
      <c r="I1394" s="177"/>
      <c r="J1394" s="176"/>
      <c r="K1394" s="176"/>
      <c r="L1394" s="177"/>
      <c r="M1394" s="178"/>
      <c r="N1394" s="172"/>
      <c r="O1394" s="172"/>
      <c r="P1394" s="182"/>
      <c r="Q1394" s="182"/>
      <c r="R1394" s="183"/>
    </row>
    <row r="1395" spans="6:18" ht="15.75" x14ac:dyDescent="0.25">
      <c r="F1395" s="4">
        <f t="shared" si="42"/>
        <v>0</v>
      </c>
      <c r="G1395" s="171">
        <f t="shared" si="43"/>
        <v>0</v>
      </c>
      <c r="H1395" s="176"/>
      <c r="I1395" s="177"/>
      <c r="J1395" s="176"/>
      <c r="K1395" s="176"/>
      <c r="L1395" s="177"/>
      <c r="M1395" s="178"/>
      <c r="N1395" s="172"/>
      <c r="O1395" s="172"/>
      <c r="P1395" s="182"/>
      <c r="Q1395" s="182"/>
      <c r="R1395" s="183"/>
    </row>
    <row r="1396" spans="6:18" ht="15.75" x14ac:dyDescent="0.25">
      <c r="F1396" s="4">
        <f t="shared" si="42"/>
        <v>0</v>
      </c>
      <c r="G1396" s="171">
        <f t="shared" si="43"/>
        <v>0</v>
      </c>
      <c r="H1396" s="176"/>
      <c r="I1396" s="177"/>
      <c r="J1396" s="176"/>
      <c r="K1396" s="176"/>
      <c r="L1396" s="177"/>
      <c r="M1396" s="178"/>
      <c r="N1396" s="172"/>
      <c r="O1396" s="172"/>
      <c r="P1396" s="182"/>
      <c r="Q1396" s="182"/>
      <c r="R1396" s="183"/>
    </row>
    <row r="1397" spans="6:18" ht="15.75" x14ac:dyDescent="0.25">
      <c r="F1397" s="4">
        <f t="shared" si="42"/>
        <v>0</v>
      </c>
      <c r="G1397" s="171">
        <f t="shared" si="43"/>
        <v>0</v>
      </c>
      <c r="H1397" s="176"/>
      <c r="I1397" s="177"/>
      <c r="J1397" s="176"/>
      <c r="K1397" s="176"/>
      <c r="L1397" s="177"/>
      <c r="M1397" s="178"/>
      <c r="N1397" s="172"/>
      <c r="O1397" s="172"/>
      <c r="P1397" s="182"/>
      <c r="Q1397" s="182"/>
      <c r="R1397" s="183"/>
    </row>
    <row r="1398" spans="6:18" ht="15.75" x14ac:dyDescent="0.25">
      <c r="F1398" s="4">
        <f t="shared" si="42"/>
        <v>0</v>
      </c>
      <c r="G1398" s="171">
        <f t="shared" si="43"/>
        <v>0</v>
      </c>
      <c r="H1398" s="176"/>
      <c r="I1398" s="177"/>
      <c r="J1398" s="176"/>
      <c r="K1398" s="176"/>
      <c r="L1398" s="177"/>
      <c r="M1398" s="178"/>
      <c r="N1398" s="172"/>
      <c r="O1398" s="172"/>
      <c r="P1398" s="182"/>
      <c r="Q1398" s="182"/>
      <c r="R1398" s="183"/>
    </row>
    <row r="1399" spans="6:18" ht="15.75" x14ac:dyDescent="0.25">
      <c r="F1399" s="4">
        <f t="shared" si="42"/>
        <v>0</v>
      </c>
      <c r="G1399" s="171">
        <f t="shared" si="43"/>
        <v>0</v>
      </c>
      <c r="H1399" s="176"/>
      <c r="I1399" s="177"/>
      <c r="J1399" s="176"/>
      <c r="K1399" s="176"/>
      <c r="L1399" s="177"/>
      <c r="M1399" s="178"/>
      <c r="N1399" s="172"/>
      <c r="O1399" s="172"/>
      <c r="P1399" s="182"/>
      <c r="Q1399" s="182"/>
      <c r="R1399" s="183"/>
    </row>
    <row r="1400" spans="6:18" ht="15.75" x14ac:dyDescent="0.25">
      <c r="F1400" s="4">
        <f t="shared" si="42"/>
        <v>0</v>
      </c>
      <c r="G1400" s="171">
        <f t="shared" si="43"/>
        <v>0</v>
      </c>
      <c r="H1400" s="176"/>
      <c r="I1400" s="177"/>
      <c r="J1400" s="176"/>
      <c r="K1400" s="176"/>
      <c r="L1400" s="177"/>
      <c r="M1400" s="178"/>
      <c r="N1400" s="172"/>
      <c r="O1400" s="172"/>
      <c r="P1400" s="182"/>
      <c r="Q1400" s="182"/>
      <c r="R1400" s="183"/>
    </row>
    <row r="1401" spans="6:18" ht="15.75" x14ac:dyDescent="0.25">
      <c r="F1401" s="4">
        <f t="shared" si="42"/>
        <v>0</v>
      </c>
      <c r="G1401" s="171">
        <f t="shared" si="43"/>
        <v>0</v>
      </c>
      <c r="H1401" s="176"/>
      <c r="I1401" s="177"/>
      <c r="J1401" s="176"/>
      <c r="K1401" s="176"/>
      <c r="L1401" s="177"/>
      <c r="M1401" s="178"/>
      <c r="N1401" s="172"/>
      <c r="O1401" s="172"/>
      <c r="P1401" s="182"/>
      <c r="Q1401" s="182"/>
      <c r="R1401" s="183"/>
    </row>
    <row r="1402" spans="6:18" ht="15.75" x14ac:dyDescent="0.25">
      <c r="F1402" s="4">
        <f t="shared" si="42"/>
        <v>0</v>
      </c>
      <c r="G1402" s="171">
        <f t="shared" si="43"/>
        <v>0</v>
      </c>
      <c r="H1402" s="176"/>
      <c r="I1402" s="177"/>
      <c r="J1402" s="176"/>
      <c r="K1402" s="176"/>
      <c r="L1402" s="177"/>
      <c r="M1402" s="178"/>
      <c r="N1402" s="172"/>
      <c r="O1402" s="172"/>
      <c r="P1402" s="182"/>
      <c r="Q1402" s="182"/>
      <c r="R1402" s="183"/>
    </row>
    <row r="1403" spans="6:18" ht="15.75" x14ac:dyDescent="0.25">
      <c r="F1403" s="4">
        <f t="shared" si="42"/>
        <v>0</v>
      </c>
      <c r="G1403" s="171">
        <f t="shared" si="43"/>
        <v>0</v>
      </c>
      <c r="H1403" s="176"/>
      <c r="I1403" s="177"/>
      <c r="J1403" s="176"/>
      <c r="K1403" s="176"/>
      <c r="L1403" s="177"/>
      <c r="M1403" s="178"/>
      <c r="N1403" s="172"/>
      <c r="O1403" s="172"/>
      <c r="P1403" s="182"/>
      <c r="Q1403" s="182"/>
      <c r="R1403" s="183"/>
    </row>
    <row r="1404" spans="6:18" ht="15.75" x14ac:dyDescent="0.25">
      <c r="F1404" s="4">
        <f t="shared" si="42"/>
        <v>0</v>
      </c>
      <c r="G1404" s="171">
        <f t="shared" si="43"/>
        <v>0</v>
      </c>
      <c r="H1404" s="176"/>
      <c r="I1404" s="177"/>
      <c r="J1404" s="176"/>
      <c r="K1404" s="176"/>
      <c r="L1404" s="177"/>
      <c r="M1404" s="178"/>
      <c r="N1404" s="172"/>
      <c r="O1404" s="172"/>
      <c r="P1404" s="182"/>
      <c r="Q1404" s="182"/>
      <c r="R1404" s="183"/>
    </row>
    <row r="1405" spans="6:18" ht="15.75" x14ac:dyDescent="0.25">
      <c r="F1405" s="4">
        <f t="shared" si="42"/>
        <v>0</v>
      </c>
      <c r="G1405" s="171">
        <f t="shared" si="43"/>
        <v>0</v>
      </c>
      <c r="H1405" s="176"/>
      <c r="I1405" s="177"/>
      <c r="J1405" s="176"/>
      <c r="K1405" s="176"/>
      <c r="L1405" s="177"/>
      <c r="M1405" s="178"/>
      <c r="N1405" s="172"/>
      <c r="O1405" s="172"/>
      <c r="P1405" s="182"/>
      <c r="Q1405" s="182"/>
      <c r="R1405" s="183"/>
    </row>
    <row r="1406" spans="6:18" ht="15.75" x14ac:dyDescent="0.25">
      <c r="F1406" s="4">
        <f t="shared" si="42"/>
        <v>0</v>
      </c>
      <c r="G1406" s="171">
        <f t="shared" si="43"/>
        <v>0</v>
      </c>
      <c r="H1406" s="176"/>
      <c r="I1406" s="177"/>
      <c r="J1406" s="176"/>
      <c r="K1406" s="176"/>
      <c r="L1406" s="177"/>
      <c r="M1406" s="178"/>
      <c r="N1406" s="172"/>
      <c r="O1406" s="172"/>
      <c r="P1406" s="182"/>
      <c r="Q1406" s="182"/>
      <c r="R1406" s="183"/>
    </row>
    <row r="1407" spans="6:18" ht="15.75" x14ac:dyDescent="0.25">
      <c r="F1407" s="4">
        <f t="shared" si="42"/>
        <v>0</v>
      </c>
      <c r="G1407" s="171">
        <f t="shared" si="43"/>
        <v>0</v>
      </c>
      <c r="H1407" s="176"/>
      <c r="I1407" s="177"/>
      <c r="J1407" s="176"/>
      <c r="K1407" s="176"/>
      <c r="L1407" s="177"/>
      <c r="M1407" s="178"/>
      <c r="N1407" s="172"/>
      <c r="O1407" s="172"/>
      <c r="P1407" s="182"/>
      <c r="Q1407" s="182"/>
      <c r="R1407" s="183"/>
    </row>
    <row r="1408" spans="6:18" ht="15.75" x14ac:dyDescent="0.25">
      <c r="F1408" s="4">
        <f t="shared" si="42"/>
        <v>0</v>
      </c>
      <c r="G1408" s="171">
        <f t="shared" si="43"/>
        <v>0</v>
      </c>
      <c r="H1408" s="176"/>
      <c r="I1408" s="177"/>
      <c r="J1408" s="176"/>
      <c r="K1408" s="176"/>
      <c r="L1408" s="177"/>
      <c r="M1408" s="178"/>
      <c r="N1408" s="172"/>
      <c r="O1408" s="172"/>
      <c r="P1408" s="182"/>
      <c r="Q1408" s="182"/>
      <c r="R1408" s="183"/>
    </row>
    <row r="1409" spans="6:18" ht="15.75" x14ac:dyDescent="0.25">
      <c r="F1409" s="4">
        <f t="shared" si="42"/>
        <v>0</v>
      </c>
      <c r="G1409" s="171">
        <f t="shared" si="43"/>
        <v>0</v>
      </c>
      <c r="H1409" s="176"/>
      <c r="I1409" s="177"/>
      <c r="J1409" s="176"/>
      <c r="K1409" s="176"/>
      <c r="L1409" s="177"/>
      <c r="M1409" s="178"/>
      <c r="N1409" s="172"/>
      <c r="O1409" s="172"/>
      <c r="P1409" s="182"/>
      <c r="Q1409" s="182"/>
      <c r="R1409" s="183"/>
    </row>
    <row r="1410" spans="6:18" ht="15.75" x14ac:dyDescent="0.25">
      <c r="F1410" s="4">
        <f t="shared" si="42"/>
        <v>0</v>
      </c>
      <c r="G1410" s="171">
        <f t="shared" si="43"/>
        <v>0</v>
      </c>
      <c r="H1410" s="176"/>
      <c r="I1410" s="177"/>
      <c r="J1410" s="176"/>
      <c r="K1410" s="176"/>
      <c r="L1410" s="177"/>
      <c r="M1410" s="178"/>
      <c r="N1410" s="172"/>
      <c r="O1410" s="172"/>
      <c r="P1410" s="182"/>
      <c r="Q1410" s="182"/>
      <c r="R1410" s="183"/>
    </row>
    <row r="1411" spans="6:18" ht="15.75" x14ac:dyDescent="0.25">
      <c r="F1411" s="4">
        <f t="shared" si="42"/>
        <v>0</v>
      </c>
      <c r="G1411" s="171">
        <f t="shared" si="43"/>
        <v>0</v>
      </c>
      <c r="H1411" s="176"/>
      <c r="I1411" s="177"/>
      <c r="J1411" s="176"/>
      <c r="K1411" s="176"/>
      <c r="L1411" s="177"/>
      <c r="M1411" s="178"/>
      <c r="N1411" s="172"/>
      <c r="O1411" s="172"/>
      <c r="P1411" s="182"/>
      <c r="Q1411" s="182"/>
      <c r="R1411" s="183"/>
    </row>
    <row r="1412" spans="6:18" ht="15.75" x14ac:dyDescent="0.25">
      <c r="F1412" s="4">
        <f t="shared" si="42"/>
        <v>0</v>
      </c>
      <c r="G1412" s="171">
        <f t="shared" si="43"/>
        <v>0</v>
      </c>
      <c r="H1412" s="176"/>
      <c r="I1412" s="177"/>
      <c r="J1412" s="176"/>
      <c r="K1412" s="176"/>
      <c r="L1412" s="177"/>
      <c r="M1412" s="178"/>
      <c r="N1412" s="172"/>
      <c r="O1412" s="172"/>
      <c r="P1412" s="182"/>
      <c r="Q1412" s="182"/>
      <c r="R1412" s="183"/>
    </row>
    <row r="1413" spans="6:18" ht="15.75" x14ac:dyDescent="0.25">
      <c r="F1413" s="4">
        <f t="shared" si="42"/>
        <v>0</v>
      </c>
      <c r="G1413" s="171">
        <f t="shared" si="43"/>
        <v>0</v>
      </c>
      <c r="H1413" s="176"/>
      <c r="I1413" s="177"/>
      <c r="J1413" s="176"/>
      <c r="K1413" s="176"/>
      <c r="L1413" s="177"/>
      <c r="M1413" s="178"/>
      <c r="N1413" s="172"/>
      <c r="O1413" s="172"/>
      <c r="P1413" s="182"/>
      <c r="Q1413" s="182"/>
      <c r="R1413" s="183"/>
    </row>
    <row r="1414" spans="6:18" ht="15.75" x14ac:dyDescent="0.25">
      <c r="F1414" s="4">
        <f t="shared" si="42"/>
        <v>0</v>
      </c>
      <c r="G1414" s="171">
        <f t="shared" si="43"/>
        <v>0</v>
      </c>
      <c r="H1414" s="176"/>
      <c r="I1414" s="177"/>
      <c r="J1414" s="176"/>
      <c r="K1414" s="176"/>
      <c r="L1414" s="177"/>
      <c r="M1414" s="178"/>
      <c r="N1414" s="172"/>
      <c r="O1414" s="172"/>
      <c r="P1414" s="182"/>
      <c r="Q1414" s="182"/>
      <c r="R1414" s="183"/>
    </row>
    <row r="1415" spans="6:18" ht="15.75" x14ac:dyDescent="0.25">
      <c r="F1415" s="4">
        <f t="shared" si="42"/>
        <v>0</v>
      </c>
      <c r="G1415" s="171">
        <f t="shared" si="43"/>
        <v>0</v>
      </c>
      <c r="H1415" s="176"/>
      <c r="I1415" s="177"/>
      <c r="J1415" s="176"/>
      <c r="K1415" s="176"/>
      <c r="L1415" s="177"/>
      <c r="M1415" s="178"/>
      <c r="N1415" s="172"/>
      <c r="O1415" s="172"/>
      <c r="P1415" s="182"/>
      <c r="Q1415" s="182"/>
      <c r="R1415" s="183"/>
    </row>
    <row r="1416" spans="6:18" ht="15.75" x14ac:dyDescent="0.25">
      <c r="F1416" s="4">
        <f t="shared" ref="F1416:F1479" si="44">IF(G1416&gt;=1,(IF(LEN(R1416)=0,(IF(N1416&gt;=18,1,0)),0)),0)</f>
        <v>0</v>
      </c>
      <c r="G1416" s="171">
        <f t="shared" si="43"/>
        <v>0</v>
      </c>
      <c r="H1416" s="176"/>
      <c r="I1416" s="177"/>
      <c r="J1416" s="176"/>
      <c r="K1416" s="176"/>
      <c r="L1416" s="177"/>
      <c r="M1416" s="178"/>
      <c r="N1416" s="172"/>
      <c r="O1416" s="172"/>
      <c r="P1416" s="182"/>
      <c r="Q1416" s="182"/>
      <c r="R1416" s="183"/>
    </row>
    <row r="1417" spans="6:18" ht="15.75" x14ac:dyDescent="0.25">
      <c r="F1417" s="4">
        <f t="shared" si="44"/>
        <v>0</v>
      </c>
      <c r="G1417" s="171">
        <f t="shared" ref="G1417:G1480" si="45">IFERROR(IF(LEN(J1417)&gt;=2,(IF(LEN(L1417)&gt;=1,1,0)),0),0)</f>
        <v>0</v>
      </c>
      <c r="H1417" s="176"/>
      <c r="I1417" s="177"/>
      <c r="J1417" s="176"/>
      <c r="K1417" s="176"/>
      <c r="L1417" s="177"/>
      <c r="M1417" s="178"/>
      <c r="N1417" s="172"/>
      <c r="O1417" s="172"/>
      <c r="P1417" s="182"/>
      <c r="Q1417" s="182"/>
      <c r="R1417" s="183"/>
    </row>
    <row r="1418" spans="6:18" ht="15.75" x14ac:dyDescent="0.25">
      <c r="F1418" s="4">
        <f t="shared" si="44"/>
        <v>0</v>
      </c>
      <c r="G1418" s="171">
        <f t="shared" si="45"/>
        <v>0</v>
      </c>
      <c r="H1418" s="176"/>
      <c r="I1418" s="177"/>
      <c r="J1418" s="176"/>
      <c r="K1418" s="176"/>
      <c r="L1418" s="177"/>
      <c r="M1418" s="178"/>
      <c r="N1418" s="172"/>
      <c r="O1418" s="172"/>
      <c r="P1418" s="182"/>
      <c r="Q1418" s="182"/>
      <c r="R1418" s="183"/>
    </row>
    <row r="1419" spans="6:18" ht="15.75" x14ac:dyDescent="0.25">
      <c r="F1419" s="4">
        <f t="shared" si="44"/>
        <v>0</v>
      </c>
      <c r="G1419" s="171">
        <f t="shared" si="45"/>
        <v>0</v>
      </c>
      <c r="H1419" s="176"/>
      <c r="I1419" s="177"/>
      <c r="J1419" s="176"/>
      <c r="K1419" s="176"/>
      <c r="L1419" s="177"/>
      <c r="M1419" s="178"/>
      <c r="N1419" s="172"/>
      <c r="O1419" s="172"/>
      <c r="P1419" s="182"/>
      <c r="Q1419" s="182"/>
      <c r="R1419" s="183"/>
    </row>
    <row r="1420" spans="6:18" ht="15.75" x14ac:dyDescent="0.25">
      <c r="F1420" s="4">
        <f t="shared" si="44"/>
        <v>0</v>
      </c>
      <c r="G1420" s="171">
        <f t="shared" si="45"/>
        <v>0</v>
      </c>
      <c r="H1420" s="176"/>
      <c r="I1420" s="177"/>
      <c r="J1420" s="176"/>
      <c r="K1420" s="176"/>
      <c r="L1420" s="177"/>
      <c r="M1420" s="178"/>
      <c r="N1420" s="172"/>
      <c r="O1420" s="172"/>
      <c r="P1420" s="182"/>
      <c r="Q1420" s="182"/>
      <c r="R1420" s="183"/>
    </row>
    <row r="1421" spans="6:18" ht="15.75" x14ac:dyDescent="0.25">
      <c r="F1421" s="4">
        <f t="shared" si="44"/>
        <v>0</v>
      </c>
      <c r="G1421" s="171">
        <f t="shared" si="45"/>
        <v>0</v>
      </c>
      <c r="H1421" s="176"/>
      <c r="I1421" s="177"/>
      <c r="J1421" s="176"/>
      <c r="K1421" s="176"/>
      <c r="L1421" s="177"/>
      <c r="M1421" s="178"/>
      <c r="N1421" s="172"/>
      <c r="O1421" s="172"/>
      <c r="P1421" s="182"/>
      <c r="Q1421" s="182"/>
      <c r="R1421" s="183"/>
    </row>
    <row r="1422" spans="6:18" ht="15.75" x14ac:dyDescent="0.25">
      <c r="F1422" s="4">
        <f t="shared" si="44"/>
        <v>0</v>
      </c>
      <c r="G1422" s="171">
        <f t="shared" si="45"/>
        <v>0</v>
      </c>
      <c r="H1422" s="176"/>
      <c r="I1422" s="177"/>
      <c r="J1422" s="176"/>
      <c r="K1422" s="176"/>
      <c r="L1422" s="177"/>
      <c r="M1422" s="178"/>
      <c r="N1422" s="172"/>
      <c r="O1422" s="172"/>
      <c r="P1422" s="182"/>
      <c r="Q1422" s="182"/>
      <c r="R1422" s="183"/>
    </row>
    <row r="1423" spans="6:18" ht="15.75" x14ac:dyDescent="0.25">
      <c r="F1423" s="4">
        <f t="shared" si="44"/>
        <v>0</v>
      </c>
      <c r="G1423" s="171">
        <f t="shared" si="45"/>
        <v>0</v>
      </c>
      <c r="H1423" s="176"/>
      <c r="I1423" s="177"/>
      <c r="J1423" s="176"/>
      <c r="K1423" s="176"/>
      <c r="L1423" s="177"/>
      <c r="M1423" s="178"/>
      <c r="N1423" s="172"/>
      <c r="O1423" s="172"/>
      <c r="P1423" s="182"/>
      <c r="Q1423" s="182"/>
      <c r="R1423" s="183"/>
    </row>
    <row r="1424" spans="6:18" ht="15.75" x14ac:dyDescent="0.25">
      <c r="F1424" s="4">
        <f t="shared" si="44"/>
        <v>0</v>
      </c>
      <c r="G1424" s="171">
        <f t="shared" si="45"/>
        <v>0</v>
      </c>
      <c r="H1424" s="176"/>
      <c r="I1424" s="177"/>
      <c r="J1424" s="176"/>
      <c r="K1424" s="176"/>
      <c r="L1424" s="177"/>
      <c r="M1424" s="178"/>
      <c r="N1424" s="172"/>
      <c r="O1424" s="172"/>
      <c r="P1424" s="182"/>
      <c r="Q1424" s="182"/>
      <c r="R1424" s="183"/>
    </row>
    <row r="1425" spans="6:18" ht="15.75" x14ac:dyDescent="0.25">
      <c r="F1425" s="4">
        <f t="shared" si="44"/>
        <v>0</v>
      </c>
      <c r="G1425" s="171">
        <f t="shared" si="45"/>
        <v>0</v>
      </c>
      <c r="H1425" s="176"/>
      <c r="I1425" s="177"/>
      <c r="J1425" s="176"/>
      <c r="K1425" s="176"/>
      <c r="L1425" s="177"/>
      <c r="M1425" s="178"/>
      <c r="N1425" s="172"/>
      <c r="O1425" s="172"/>
      <c r="P1425" s="182"/>
      <c r="Q1425" s="182"/>
      <c r="R1425" s="183"/>
    </row>
    <row r="1426" spans="6:18" ht="15.75" x14ac:dyDescent="0.25">
      <c r="F1426" s="4">
        <f t="shared" si="44"/>
        <v>0</v>
      </c>
      <c r="G1426" s="171">
        <f t="shared" si="45"/>
        <v>0</v>
      </c>
      <c r="H1426" s="176"/>
      <c r="I1426" s="177"/>
      <c r="J1426" s="176"/>
      <c r="K1426" s="176"/>
      <c r="L1426" s="177"/>
      <c r="M1426" s="178"/>
      <c r="N1426" s="172"/>
      <c r="O1426" s="172"/>
      <c r="P1426" s="182"/>
      <c r="Q1426" s="182"/>
      <c r="R1426" s="183"/>
    </row>
    <row r="1427" spans="6:18" ht="15.75" x14ac:dyDescent="0.25">
      <c r="F1427" s="4">
        <f t="shared" si="44"/>
        <v>0</v>
      </c>
      <c r="G1427" s="171">
        <f t="shared" si="45"/>
        <v>0</v>
      </c>
      <c r="H1427" s="176"/>
      <c r="I1427" s="177"/>
      <c r="J1427" s="176"/>
      <c r="K1427" s="176"/>
      <c r="L1427" s="177"/>
      <c r="M1427" s="178"/>
      <c r="N1427" s="172"/>
      <c r="O1427" s="172"/>
      <c r="P1427" s="182"/>
      <c r="Q1427" s="182"/>
      <c r="R1427" s="183"/>
    </row>
    <row r="1428" spans="6:18" ht="15.75" x14ac:dyDescent="0.25">
      <c r="F1428" s="4">
        <f t="shared" si="44"/>
        <v>0</v>
      </c>
      <c r="G1428" s="171">
        <f t="shared" si="45"/>
        <v>0</v>
      </c>
      <c r="H1428" s="176"/>
      <c r="I1428" s="177"/>
      <c r="J1428" s="176"/>
      <c r="K1428" s="176"/>
      <c r="L1428" s="177"/>
      <c r="M1428" s="178"/>
      <c r="N1428" s="172"/>
      <c r="O1428" s="172"/>
      <c r="P1428" s="182"/>
      <c r="Q1428" s="182"/>
      <c r="R1428" s="183"/>
    </row>
    <row r="1429" spans="6:18" ht="15.75" x14ac:dyDescent="0.25">
      <c r="F1429" s="4">
        <f t="shared" si="44"/>
        <v>0</v>
      </c>
      <c r="G1429" s="171">
        <f t="shared" si="45"/>
        <v>0</v>
      </c>
      <c r="H1429" s="176"/>
      <c r="I1429" s="177"/>
      <c r="J1429" s="176"/>
      <c r="K1429" s="176"/>
      <c r="L1429" s="177"/>
      <c r="M1429" s="178"/>
      <c r="N1429" s="172"/>
      <c r="O1429" s="172"/>
      <c r="P1429" s="182"/>
      <c r="Q1429" s="182"/>
      <c r="R1429" s="183"/>
    </row>
    <row r="1430" spans="6:18" ht="15.75" x14ac:dyDescent="0.25">
      <c r="F1430" s="4">
        <f t="shared" si="44"/>
        <v>0</v>
      </c>
      <c r="G1430" s="171">
        <f t="shared" si="45"/>
        <v>0</v>
      </c>
      <c r="H1430" s="176"/>
      <c r="I1430" s="177"/>
      <c r="J1430" s="176"/>
      <c r="K1430" s="176"/>
      <c r="L1430" s="177"/>
      <c r="M1430" s="178"/>
      <c r="N1430" s="172"/>
      <c r="O1430" s="172"/>
      <c r="P1430" s="182"/>
      <c r="Q1430" s="182"/>
      <c r="R1430" s="183"/>
    </row>
    <row r="1431" spans="6:18" ht="15.75" x14ac:dyDescent="0.25">
      <c r="F1431" s="4">
        <f t="shared" si="44"/>
        <v>0</v>
      </c>
      <c r="G1431" s="171">
        <f t="shared" si="45"/>
        <v>0</v>
      </c>
      <c r="H1431" s="176"/>
      <c r="I1431" s="177"/>
      <c r="J1431" s="176"/>
      <c r="K1431" s="176"/>
      <c r="L1431" s="177"/>
      <c r="M1431" s="178"/>
      <c r="N1431" s="172"/>
      <c r="O1431" s="172"/>
      <c r="P1431" s="182"/>
      <c r="Q1431" s="182"/>
      <c r="R1431" s="183"/>
    </row>
    <row r="1432" spans="6:18" ht="15.75" x14ac:dyDescent="0.25">
      <c r="F1432" s="4">
        <f t="shared" si="44"/>
        <v>0</v>
      </c>
      <c r="G1432" s="171">
        <f t="shared" si="45"/>
        <v>0</v>
      </c>
      <c r="H1432" s="176"/>
      <c r="I1432" s="177"/>
      <c r="J1432" s="176"/>
      <c r="K1432" s="176"/>
      <c r="L1432" s="177"/>
      <c r="M1432" s="178"/>
      <c r="N1432" s="172"/>
      <c r="O1432" s="172"/>
      <c r="P1432" s="182"/>
      <c r="Q1432" s="182"/>
      <c r="R1432" s="183"/>
    </row>
    <row r="1433" spans="6:18" ht="15.75" x14ac:dyDescent="0.25">
      <c r="F1433" s="4">
        <f t="shared" si="44"/>
        <v>0</v>
      </c>
      <c r="G1433" s="171">
        <f t="shared" si="45"/>
        <v>0</v>
      </c>
      <c r="H1433" s="176"/>
      <c r="I1433" s="177"/>
      <c r="J1433" s="176"/>
      <c r="K1433" s="176"/>
      <c r="L1433" s="177"/>
      <c r="M1433" s="178"/>
      <c r="N1433" s="172"/>
      <c r="O1433" s="172"/>
      <c r="P1433" s="182"/>
      <c r="Q1433" s="182"/>
      <c r="R1433" s="183"/>
    </row>
    <row r="1434" spans="6:18" ht="15.75" x14ac:dyDescent="0.25">
      <c r="F1434" s="4">
        <f t="shared" si="44"/>
        <v>0</v>
      </c>
      <c r="G1434" s="171">
        <f t="shared" si="45"/>
        <v>0</v>
      </c>
      <c r="H1434" s="176"/>
      <c r="I1434" s="177"/>
      <c r="J1434" s="176"/>
      <c r="K1434" s="176"/>
      <c r="L1434" s="177"/>
      <c r="M1434" s="178"/>
      <c r="N1434" s="172"/>
      <c r="O1434" s="172"/>
      <c r="P1434" s="182"/>
      <c r="Q1434" s="182"/>
      <c r="R1434" s="183"/>
    </row>
    <row r="1435" spans="6:18" ht="15.75" x14ac:dyDescent="0.25">
      <c r="F1435" s="4">
        <f t="shared" si="44"/>
        <v>0</v>
      </c>
      <c r="G1435" s="171">
        <f t="shared" si="45"/>
        <v>0</v>
      </c>
      <c r="H1435" s="176"/>
      <c r="I1435" s="177"/>
      <c r="J1435" s="176"/>
      <c r="K1435" s="176"/>
      <c r="L1435" s="177"/>
      <c r="M1435" s="178"/>
      <c r="N1435" s="172"/>
      <c r="O1435" s="172"/>
      <c r="P1435" s="182"/>
      <c r="Q1435" s="182"/>
      <c r="R1435" s="183"/>
    </row>
    <row r="1436" spans="6:18" ht="15.75" x14ac:dyDescent="0.25">
      <c r="F1436" s="4">
        <f t="shared" si="44"/>
        <v>0</v>
      </c>
      <c r="G1436" s="171">
        <f t="shared" si="45"/>
        <v>0</v>
      </c>
      <c r="H1436" s="176"/>
      <c r="I1436" s="177"/>
      <c r="J1436" s="176"/>
      <c r="K1436" s="176"/>
      <c r="L1436" s="177"/>
      <c r="M1436" s="178"/>
      <c r="N1436" s="172"/>
      <c r="O1436" s="172"/>
      <c r="P1436" s="182"/>
      <c r="Q1436" s="182"/>
      <c r="R1436" s="183"/>
    </row>
    <row r="1437" spans="6:18" ht="15.75" x14ac:dyDescent="0.25">
      <c r="F1437" s="4">
        <f t="shared" si="44"/>
        <v>0</v>
      </c>
      <c r="G1437" s="171">
        <f t="shared" si="45"/>
        <v>0</v>
      </c>
      <c r="H1437" s="176"/>
      <c r="I1437" s="177"/>
      <c r="J1437" s="176"/>
      <c r="K1437" s="176"/>
      <c r="L1437" s="177"/>
      <c r="M1437" s="178"/>
      <c r="N1437" s="172"/>
      <c r="O1437" s="172"/>
      <c r="P1437" s="182"/>
      <c r="Q1437" s="182"/>
      <c r="R1437" s="183"/>
    </row>
    <row r="1438" spans="6:18" ht="15.75" x14ac:dyDescent="0.25">
      <c r="F1438" s="4">
        <f t="shared" si="44"/>
        <v>0</v>
      </c>
      <c r="G1438" s="171">
        <f t="shared" si="45"/>
        <v>0</v>
      </c>
      <c r="H1438" s="176"/>
      <c r="I1438" s="177"/>
      <c r="J1438" s="176"/>
      <c r="K1438" s="176"/>
      <c r="L1438" s="177"/>
      <c r="M1438" s="178"/>
      <c r="N1438" s="172"/>
      <c r="O1438" s="172"/>
      <c r="P1438" s="182"/>
      <c r="Q1438" s="182"/>
      <c r="R1438" s="183"/>
    </row>
    <row r="1439" spans="6:18" ht="15.75" x14ac:dyDescent="0.25">
      <c r="F1439" s="4">
        <f t="shared" si="44"/>
        <v>0</v>
      </c>
      <c r="G1439" s="171">
        <f t="shared" si="45"/>
        <v>0</v>
      </c>
      <c r="H1439" s="176"/>
      <c r="I1439" s="177"/>
      <c r="J1439" s="176"/>
      <c r="K1439" s="176"/>
      <c r="L1439" s="177"/>
      <c r="M1439" s="178"/>
      <c r="N1439" s="172"/>
      <c r="O1439" s="172"/>
      <c r="P1439" s="182"/>
      <c r="Q1439" s="182"/>
      <c r="R1439" s="183"/>
    </row>
    <row r="1440" spans="6:18" ht="15.75" x14ac:dyDescent="0.25">
      <c r="F1440" s="4">
        <f t="shared" si="44"/>
        <v>0</v>
      </c>
      <c r="G1440" s="171">
        <f t="shared" si="45"/>
        <v>0</v>
      </c>
      <c r="H1440" s="176"/>
      <c r="I1440" s="177"/>
      <c r="J1440" s="176"/>
      <c r="K1440" s="176"/>
      <c r="L1440" s="177"/>
      <c r="M1440" s="178"/>
      <c r="N1440" s="172"/>
      <c r="O1440" s="172"/>
      <c r="P1440" s="182"/>
      <c r="Q1440" s="182"/>
      <c r="R1440" s="183"/>
    </row>
    <row r="1441" spans="6:18" ht="15.75" x14ac:dyDescent="0.25">
      <c r="F1441" s="4">
        <f t="shared" si="44"/>
        <v>0</v>
      </c>
      <c r="G1441" s="171">
        <f t="shared" si="45"/>
        <v>0</v>
      </c>
      <c r="H1441" s="176"/>
      <c r="I1441" s="177"/>
      <c r="J1441" s="176"/>
      <c r="K1441" s="176"/>
      <c r="L1441" s="177"/>
      <c r="M1441" s="178"/>
      <c r="N1441" s="172"/>
      <c r="O1441" s="172"/>
      <c r="P1441" s="182"/>
      <c r="Q1441" s="182"/>
      <c r="R1441" s="183"/>
    </row>
    <row r="1442" spans="6:18" ht="15.75" x14ac:dyDescent="0.25">
      <c r="F1442" s="4">
        <f t="shared" si="44"/>
        <v>0</v>
      </c>
      <c r="G1442" s="171">
        <f t="shared" si="45"/>
        <v>0</v>
      </c>
      <c r="H1442" s="176"/>
      <c r="I1442" s="177"/>
      <c r="J1442" s="176"/>
      <c r="K1442" s="176"/>
      <c r="L1442" s="177"/>
      <c r="M1442" s="178"/>
      <c r="N1442" s="172"/>
      <c r="O1442" s="172"/>
      <c r="P1442" s="182"/>
      <c r="Q1442" s="182"/>
      <c r="R1442" s="183"/>
    </row>
    <row r="1443" spans="6:18" ht="15.75" x14ac:dyDescent="0.25">
      <c r="F1443" s="4">
        <f t="shared" si="44"/>
        <v>0</v>
      </c>
      <c r="G1443" s="171">
        <f t="shared" si="45"/>
        <v>0</v>
      </c>
      <c r="H1443" s="176"/>
      <c r="I1443" s="177"/>
      <c r="J1443" s="176"/>
      <c r="K1443" s="176"/>
      <c r="L1443" s="177"/>
      <c r="M1443" s="178"/>
      <c r="N1443" s="172"/>
      <c r="O1443" s="172"/>
      <c r="P1443" s="182"/>
      <c r="Q1443" s="182"/>
      <c r="R1443" s="183"/>
    </row>
    <row r="1444" spans="6:18" ht="15.75" x14ac:dyDescent="0.25">
      <c r="F1444" s="4">
        <f t="shared" si="44"/>
        <v>0</v>
      </c>
      <c r="G1444" s="171">
        <f t="shared" si="45"/>
        <v>0</v>
      </c>
      <c r="H1444" s="176"/>
      <c r="I1444" s="177"/>
      <c r="J1444" s="176"/>
      <c r="K1444" s="176"/>
      <c r="L1444" s="177"/>
      <c r="M1444" s="178"/>
      <c r="N1444" s="172"/>
      <c r="O1444" s="172"/>
      <c r="P1444" s="182"/>
      <c r="Q1444" s="182"/>
      <c r="R1444" s="183"/>
    </row>
    <row r="1445" spans="6:18" ht="15.75" x14ac:dyDescent="0.25">
      <c r="F1445" s="4">
        <f t="shared" si="44"/>
        <v>0</v>
      </c>
      <c r="G1445" s="171">
        <f t="shared" si="45"/>
        <v>0</v>
      </c>
      <c r="H1445" s="176"/>
      <c r="I1445" s="177"/>
      <c r="J1445" s="176"/>
      <c r="K1445" s="176"/>
      <c r="L1445" s="177"/>
      <c r="M1445" s="178"/>
      <c r="N1445" s="172"/>
      <c r="O1445" s="172"/>
      <c r="P1445" s="182"/>
      <c r="Q1445" s="182"/>
      <c r="R1445" s="183"/>
    </row>
    <row r="1446" spans="6:18" ht="15.75" x14ac:dyDescent="0.25">
      <c r="F1446" s="4">
        <f t="shared" si="44"/>
        <v>0</v>
      </c>
      <c r="G1446" s="171">
        <f t="shared" si="45"/>
        <v>0</v>
      </c>
      <c r="H1446" s="176"/>
      <c r="I1446" s="177"/>
      <c r="J1446" s="176"/>
      <c r="K1446" s="176"/>
      <c r="L1446" s="177"/>
      <c r="M1446" s="178"/>
      <c r="N1446" s="172"/>
      <c r="O1446" s="172"/>
      <c r="P1446" s="182"/>
      <c r="Q1446" s="182"/>
      <c r="R1446" s="183"/>
    </row>
    <row r="1447" spans="6:18" ht="15.75" x14ac:dyDescent="0.25">
      <c r="F1447" s="4">
        <f t="shared" si="44"/>
        <v>0</v>
      </c>
      <c r="G1447" s="171">
        <f t="shared" si="45"/>
        <v>0</v>
      </c>
      <c r="H1447" s="176"/>
      <c r="I1447" s="177"/>
      <c r="J1447" s="176"/>
      <c r="K1447" s="176"/>
      <c r="L1447" s="177"/>
      <c r="M1447" s="178"/>
      <c r="N1447" s="172"/>
      <c r="O1447" s="172"/>
      <c r="P1447" s="182"/>
      <c r="Q1447" s="182"/>
      <c r="R1447" s="183"/>
    </row>
    <row r="1448" spans="6:18" ht="15.75" x14ac:dyDescent="0.25">
      <c r="F1448" s="4">
        <f t="shared" si="44"/>
        <v>0</v>
      </c>
      <c r="G1448" s="171">
        <f t="shared" si="45"/>
        <v>0</v>
      </c>
      <c r="H1448" s="176"/>
      <c r="I1448" s="177"/>
      <c r="J1448" s="176"/>
      <c r="K1448" s="176"/>
      <c r="L1448" s="177"/>
      <c r="M1448" s="178"/>
      <c r="N1448" s="172"/>
      <c r="O1448" s="172"/>
      <c r="P1448" s="182"/>
      <c r="Q1448" s="182"/>
      <c r="R1448" s="183"/>
    </row>
    <row r="1449" spans="6:18" ht="15.75" x14ac:dyDescent="0.25">
      <c r="F1449" s="4">
        <f t="shared" si="44"/>
        <v>0</v>
      </c>
      <c r="G1449" s="171">
        <f t="shared" si="45"/>
        <v>0</v>
      </c>
      <c r="H1449" s="176"/>
      <c r="I1449" s="177"/>
      <c r="J1449" s="176"/>
      <c r="K1449" s="176"/>
      <c r="L1449" s="177"/>
      <c r="M1449" s="178"/>
      <c r="N1449" s="172"/>
      <c r="O1449" s="172"/>
      <c r="P1449" s="182"/>
      <c r="Q1449" s="182"/>
      <c r="R1449" s="183"/>
    </row>
    <row r="1450" spans="6:18" ht="15.75" x14ac:dyDescent="0.25">
      <c r="F1450" s="4">
        <f t="shared" si="44"/>
        <v>0</v>
      </c>
      <c r="G1450" s="171">
        <f t="shared" si="45"/>
        <v>0</v>
      </c>
      <c r="H1450" s="176"/>
      <c r="I1450" s="177"/>
      <c r="J1450" s="176"/>
      <c r="K1450" s="176"/>
      <c r="L1450" s="177"/>
      <c r="M1450" s="178"/>
      <c r="N1450" s="172"/>
      <c r="O1450" s="172"/>
      <c r="P1450" s="182"/>
      <c r="Q1450" s="182"/>
      <c r="R1450" s="183"/>
    </row>
    <row r="1451" spans="6:18" ht="15.75" x14ac:dyDescent="0.25">
      <c r="F1451" s="4">
        <f t="shared" si="44"/>
        <v>0</v>
      </c>
      <c r="G1451" s="171">
        <f t="shared" si="45"/>
        <v>0</v>
      </c>
      <c r="H1451" s="176"/>
      <c r="I1451" s="177"/>
      <c r="J1451" s="176"/>
      <c r="K1451" s="176"/>
      <c r="L1451" s="177"/>
      <c r="M1451" s="178"/>
      <c r="N1451" s="172"/>
      <c r="O1451" s="172"/>
      <c r="P1451" s="182"/>
      <c r="Q1451" s="182"/>
      <c r="R1451" s="183"/>
    </row>
    <row r="1452" spans="6:18" ht="15.75" x14ac:dyDescent="0.25">
      <c r="F1452" s="4">
        <f t="shared" si="44"/>
        <v>0</v>
      </c>
      <c r="G1452" s="171">
        <f t="shared" si="45"/>
        <v>0</v>
      </c>
      <c r="H1452" s="176"/>
      <c r="I1452" s="177"/>
      <c r="J1452" s="176"/>
      <c r="K1452" s="176"/>
      <c r="L1452" s="177"/>
      <c r="M1452" s="178"/>
      <c r="N1452" s="172"/>
      <c r="O1452" s="172"/>
      <c r="P1452" s="182"/>
      <c r="Q1452" s="182"/>
      <c r="R1452" s="183"/>
    </row>
    <row r="1453" spans="6:18" ht="15.75" x14ac:dyDescent="0.25">
      <c r="F1453" s="4">
        <f t="shared" si="44"/>
        <v>0</v>
      </c>
      <c r="G1453" s="171">
        <f t="shared" si="45"/>
        <v>0</v>
      </c>
      <c r="H1453" s="176"/>
      <c r="I1453" s="177"/>
      <c r="J1453" s="176"/>
      <c r="K1453" s="176"/>
      <c r="L1453" s="177"/>
      <c r="M1453" s="178"/>
      <c r="N1453" s="172"/>
      <c r="O1453" s="172"/>
      <c r="P1453" s="182"/>
      <c r="Q1453" s="182"/>
      <c r="R1453" s="183"/>
    </row>
    <row r="1454" spans="6:18" ht="15.75" x14ac:dyDescent="0.25">
      <c r="F1454" s="4">
        <f t="shared" si="44"/>
        <v>0</v>
      </c>
      <c r="G1454" s="171">
        <f t="shared" si="45"/>
        <v>0</v>
      </c>
      <c r="H1454" s="176"/>
      <c r="I1454" s="177"/>
      <c r="J1454" s="176"/>
      <c r="K1454" s="176"/>
      <c r="L1454" s="177"/>
      <c r="M1454" s="178"/>
      <c r="N1454" s="172"/>
      <c r="O1454" s="172"/>
      <c r="P1454" s="182"/>
      <c r="Q1454" s="182"/>
      <c r="R1454" s="183"/>
    </row>
    <row r="1455" spans="6:18" ht="15.75" x14ac:dyDescent="0.25">
      <c r="F1455" s="4">
        <f t="shared" si="44"/>
        <v>0</v>
      </c>
      <c r="G1455" s="171">
        <f t="shared" si="45"/>
        <v>0</v>
      </c>
      <c r="H1455" s="176"/>
      <c r="I1455" s="177"/>
      <c r="J1455" s="176"/>
      <c r="K1455" s="176"/>
      <c r="L1455" s="177"/>
      <c r="M1455" s="178"/>
      <c r="N1455" s="172"/>
      <c r="O1455" s="172"/>
      <c r="P1455" s="182"/>
      <c r="Q1455" s="182"/>
      <c r="R1455" s="183"/>
    </row>
    <row r="1456" spans="6:18" ht="15.75" x14ac:dyDescent="0.25">
      <c r="F1456" s="4">
        <f t="shared" si="44"/>
        <v>0</v>
      </c>
      <c r="G1456" s="171">
        <f t="shared" si="45"/>
        <v>0</v>
      </c>
      <c r="H1456" s="176"/>
      <c r="I1456" s="177"/>
      <c r="J1456" s="176"/>
      <c r="K1456" s="176"/>
      <c r="L1456" s="177"/>
      <c r="M1456" s="178"/>
      <c r="N1456" s="172"/>
      <c r="O1456" s="172"/>
      <c r="P1456" s="182"/>
      <c r="Q1456" s="182"/>
      <c r="R1456" s="183"/>
    </row>
    <row r="1457" spans="6:18" ht="15.75" x14ac:dyDescent="0.25">
      <c r="F1457" s="4">
        <f t="shared" si="44"/>
        <v>0</v>
      </c>
      <c r="G1457" s="171">
        <f t="shared" si="45"/>
        <v>0</v>
      </c>
      <c r="H1457" s="176"/>
      <c r="I1457" s="177"/>
      <c r="J1457" s="176"/>
      <c r="K1457" s="176"/>
      <c r="L1457" s="177"/>
      <c r="M1457" s="178"/>
      <c r="N1457" s="172"/>
      <c r="O1457" s="172"/>
      <c r="P1457" s="182"/>
      <c r="Q1457" s="182"/>
      <c r="R1457" s="183"/>
    </row>
    <row r="1458" spans="6:18" ht="15.75" x14ac:dyDescent="0.25">
      <c r="F1458" s="4">
        <f t="shared" si="44"/>
        <v>0</v>
      </c>
      <c r="G1458" s="171">
        <f t="shared" si="45"/>
        <v>0</v>
      </c>
      <c r="H1458" s="176"/>
      <c r="I1458" s="177"/>
      <c r="J1458" s="176"/>
      <c r="K1458" s="176"/>
      <c r="L1458" s="177"/>
      <c r="M1458" s="178"/>
      <c r="N1458" s="172"/>
      <c r="O1458" s="172"/>
      <c r="P1458" s="182"/>
      <c r="Q1458" s="182"/>
      <c r="R1458" s="183"/>
    </row>
    <row r="1459" spans="6:18" ht="15.75" x14ac:dyDescent="0.25">
      <c r="F1459" s="4">
        <f t="shared" si="44"/>
        <v>0</v>
      </c>
      <c r="G1459" s="171">
        <f t="shared" si="45"/>
        <v>0</v>
      </c>
      <c r="H1459" s="176"/>
      <c r="I1459" s="177"/>
      <c r="J1459" s="176"/>
      <c r="K1459" s="176"/>
      <c r="L1459" s="177"/>
      <c r="M1459" s="178"/>
      <c r="N1459" s="172"/>
      <c r="O1459" s="172"/>
      <c r="P1459" s="182"/>
      <c r="Q1459" s="182"/>
      <c r="R1459" s="183"/>
    </row>
    <row r="1460" spans="6:18" ht="15.75" x14ac:dyDescent="0.25">
      <c r="F1460" s="4">
        <f t="shared" si="44"/>
        <v>0</v>
      </c>
      <c r="G1460" s="171">
        <f t="shared" si="45"/>
        <v>0</v>
      </c>
      <c r="H1460" s="176"/>
      <c r="I1460" s="177"/>
      <c r="J1460" s="176"/>
      <c r="K1460" s="176"/>
      <c r="L1460" s="177"/>
      <c r="M1460" s="178"/>
      <c r="N1460" s="172"/>
      <c r="O1460" s="172"/>
      <c r="P1460" s="182"/>
      <c r="Q1460" s="182"/>
      <c r="R1460" s="183"/>
    </row>
    <row r="1461" spans="6:18" ht="15.75" x14ac:dyDescent="0.25">
      <c r="F1461" s="4">
        <f t="shared" si="44"/>
        <v>0</v>
      </c>
      <c r="G1461" s="171">
        <f t="shared" si="45"/>
        <v>0</v>
      </c>
      <c r="H1461" s="176"/>
      <c r="I1461" s="177"/>
      <c r="J1461" s="176"/>
      <c r="K1461" s="176"/>
      <c r="L1461" s="177"/>
      <c r="M1461" s="178"/>
      <c r="N1461" s="172"/>
      <c r="O1461" s="172"/>
      <c r="P1461" s="182"/>
      <c r="Q1461" s="182"/>
      <c r="R1461" s="183"/>
    </row>
    <row r="1462" spans="6:18" ht="15.75" x14ac:dyDescent="0.25">
      <c r="F1462" s="4">
        <f t="shared" si="44"/>
        <v>0</v>
      </c>
      <c r="G1462" s="171">
        <f t="shared" si="45"/>
        <v>0</v>
      </c>
      <c r="H1462" s="176"/>
      <c r="I1462" s="177"/>
      <c r="J1462" s="176"/>
      <c r="K1462" s="176"/>
      <c r="L1462" s="177"/>
      <c r="M1462" s="178"/>
      <c r="N1462" s="172"/>
      <c r="O1462" s="172"/>
      <c r="P1462" s="182"/>
      <c r="Q1462" s="182"/>
      <c r="R1462" s="183"/>
    </row>
    <row r="1463" spans="6:18" ht="15.75" x14ac:dyDescent="0.25">
      <c r="F1463" s="4">
        <f t="shared" si="44"/>
        <v>0</v>
      </c>
      <c r="G1463" s="171">
        <f t="shared" si="45"/>
        <v>0</v>
      </c>
      <c r="H1463" s="176"/>
      <c r="I1463" s="177"/>
      <c r="J1463" s="176"/>
      <c r="K1463" s="176"/>
      <c r="L1463" s="177"/>
      <c r="M1463" s="178"/>
      <c r="N1463" s="172"/>
      <c r="O1463" s="172"/>
      <c r="P1463" s="182"/>
      <c r="Q1463" s="182"/>
      <c r="R1463" s="183"/>
    </row>
    <row r="1464" spans="6:18" ht="15.75" x14ac:dyDescent="0.25">
      <c r="F1464" s="4">
        <f t="shared" si="44"/>
        <v>0</v>
      </c>
      <c r="G1464" s="171">
        <f t="shared" si="45"/>
        <v>0</v>
      </c>
      <c r="H1464" s="176"/>
      <c r="I1464" s="177"/>
      <c r="J1464" s="176"/>
      <c r="K1464" s="176"/>
      <c r="L1464" s="177"/>
      <c r="M1464" s="178"/>
      <c r="N1464" s="172"/>
      <c r="O1464" s="172"/>
      <c r="P1464" s="182"/>
      <c r="Q1464" s="182"/>
      <c r="R1464" s="183"/>
    </row>
    <row r="1465" spans="6:18" ht="15.75" x14ac:dyDescent="0.25">
      <c r="F1465" s="4">
        <f t="shared" si="44"/>
        <v>0</v>
      </c>
      <c r="G1465" s="171">
        <f t="shared" si="45"/>
        <v>0</v>
      </c>
      <c r="H1465" s="176"/>
      <c r="I1465" s="177"/>
      <c r="J1465" s="176"/>
      <c r="K1465" s="176"/>
      <c r="L1465" s="177"/>
      <c r="M1465" s="178"/>
      <c r="N1465" s="172"/>
      <c r="O1465" s="172"/>
      <c r="P1465" s="182"/>
      <c r="Q1465" s="182"/>
      <c r="R1465" s="183"/>
    </row>
    <row r="1466" spans="6:18" ht="15.75" x14ac:dyDescent="0.25">
      <c r="F1466" s="4">
        <f t="shared" si="44"/>
        <v>0</v>
      </c>
      <c r="G1466" s="171">
        <f t="shared" si="45"/>
        <v>0</v>
      </c>
      <c r="H1466" s="176"/>
      <c r="I1466" s="177"/>
      <c r="J1466" s="176"/>
      <c r="K1466" s="176"/>
      <c r="L1466" s="177"/>
      <c r="M1466" s="178"/>
      <c r="N1466" s="172"/>
      <c r="O1466" s="172"/>
      <c r="P1466" s="182"/>
      <c r="Q1466" s="182"/>
      <c r="R1466" s="183"/>
    </row>
    <row r="1467" spans="6:18" ht="15.75" x14ac:dyDescent="0.25">
      <c r="F1467" s="4">
        <f t="shared" si="44"/>
        <v>0</v>
      </c>
      <c r="G1467" s="171">
        <f t="shared" si="45"/>
        <v>0</v>
      </c>
      <c r="H1467" s="176"/>
      <c r="I1467" s="177"/>
      <c r="J1467" s="176"/>
      <c r="K1467" s="176"/>
      <c r="L1467" s="177"/>
      <c r="M1467" s="178"/>
      <c r="N1467" s="172"/>
      <c r="O1467" s="172"/>
      <c r="P1467" s="182"/>
      <c r="Q1467" s="182"/>
      <c r="R1467" s="183"/>
    </row>
    <row r="1468" spans="6:18" ht="15.75" x14ac:dyDescent="0.25">
      <c r="F1468" s="4">
        <f t="shared" si="44"/>
        <v>0</v>
      </c>
      <c r="G1468" s="171">
        <f t="shared" si="45"/>
        <v>0</v>
      </c>
      <c r="H1468" s="176"/>
      <c r="I1468" s="177"/>
      <c r="J1468" s="176"/>
      <c r="K1468" s="176"/>
      <c r="L1468" s="177"/>
      <c r="M1468" s="178"/>
      <c r="N1468" s="172"/>
      <c r="O1468" s="172"/>
      <c r="P1468" s="182"/>
      <c r="Q1468" s="182"/>
      <c r="R1468" s="183"/>
    </row>
    <row r="1469" spans="6:18" ht="15.75" x14ac:dyDescent="0.25">
      <c r="F1469" s="4">
        <f t="shared" si="44"/>
        <v>0</v>
      </c>
      <c r="G1469" s="171">
        <f t="shared" si="45"/>
        <v>0</v>
      </c>
      <c r="H1469" s="176"/>
      <c r="I1469" s="177"/>
      <c r="J1469" s="176"/>
      <c r="K1469" s="176"/>
      <c r="L1469" s="177"/>
      <c r="M1469" s="178"/>
      <c r="N1469" s="172"/>
      <c r="O1469" s="172"/>
      <c r="P1469" s="182"/>
      <c r="Q1469" s="182"/>
      <c r="R1469" s="183"/>
    </row>
    <row r="1470" spans="6:18" ht="15.75" x14ac:dyDescent="0.25">
      <c r="F1470" s="4">
        <f t="shared" si="44"/>
        <v>0</v>
      </c>
      <c r="G1470" s="171">
        <f t="shared" si="45"/>
        <v>0</v>
      </c>
      <c r="H1470" s="176"/>
      <c r="I1470" s="177"/>
      <c r="J1470" s="176"/>
      <c r="K1470" s="176"/>
      <c r="L1470" s="177"/>
      <c r="M1470" s="178"/>
      <c r="N1470" s="172"/>
      <c r="O1470" s="172"/>
      <c r="P1470" s="182"/>
      <c r="Q1470" s="182"/>
      <c r="R1470" s="183"/>
    </row>
    <row r="1471" spans="6:18" ht="15.75" x14ac:dyDescent="0.25">
      <c r="F1471" s="4">
        <f t="shared" si="44"/>
        <v>0</v>
      </c>
      <c r="G1471" s="171">
        <f t="shared" si="45"/>
        <v>0</v>
      </c>
      <c r="H1471" s="176"/>
      <c r="I1471" s="177"/>
      <c r="J1471" s="176"/>
      <c r="K1471" s="176"/>
      <c r="L1471" s="177"/>
      <c r="M1471" s="178"/>
      <c r="N1471" s="172"/>
      <c r="O1471" s="172"/>
      <c r="P1471" s="182"/>
      <c r="Q1471" s="182"/>
      <c r="R1471" s="183"/>
    </row>
    <row r="1472" spans="6:18" ht="15.75" x14ac:dyDescent="0.25">
      <c r="F1472" s="4">
        <f t="shared" si="44"/>
        <v>0</v>
      </c>
      <c r="G1472" s="171">
        <f t="shared" si="45"/>
        <v>0</v>
      </c>
      <c r="H1472" s="176"/>
      <c r="I1472" s="177"/>
      <c r="J1472" s="176"/>
      <c r="K1472" s="176"/>
      <c r="L1472" s="177"/>
      <c r="M1472" s="178"/>
      <c r="N1472" s="172"/>
      <c r="O1472" s="172"/>
      <c r="P1472" s="182"/>
      <c r="Q1472" s="182"/>
      <c r="R1472" s="183"/>
    </row>
    <row r="1473" spans="6:18" ht="15.75" x14ac:dyDescent="0.25">
      <c r="F1473" s="4">
        <f t="shared" si="44"/>
        <v>0</v>
      </c>
      <c r="G1473" s="171">
        <f t="shared" si="45"/>
        <v>0</v>
      </c>
      <c r="H1473" s="176"/>
      <c r="I1473" s="177"/>
      <c r="J1473" s="176"/>
      <c r="K1473" s="176"/>
      <c r="L1473" s="177"/>
      <c r="M1473" s="178"/>
      <c r="N1473" s="172"/>
      <c r="O1473" s="172"/>
      <c r="P1473" s="182"/>
      <c r="Q1473" s="182"/>
      <c r="R1473" s="183"/>
    </row>
    <row r="1474" spans="6:18" ht="15.75" x14ac:dyDescent="0.25">
      <c r="F1474" s="4">
        <f t="shared" si="44"/>
        <v>0</v>
      </c>
      <c r="G1474" s="171">
        <f t="shared" si="45"/>
        <v>0</v>
      </c>
      <c r="H1474" s="176"/>
      <c r="I1474" s="177"/>
      <c r="J1474" s="176"/>
      <c r="K1474" s="176"/>
      <c r="L1474" s="177"/>
      <c r="M1474" s="178"/>
      <c r="N1474" s="172"/>
      <c r="O1474" s="172"/>
      <c r="P1474" s="182"/>
      <c r="Q1474" s="182"/>
      <c r="R1474" s="183"/>
    </row>
    <row r="1475" spans="6:18" ht="15.75" x14ac:dyDescent="0.25">
      <c r="F1475" s="4">
        <f t="shared" si="44"/>
        <v>0</v>
      </c>
      <c r="G1475" s="171">
        <f t="shared" si="45"/>
        <v>0</v>
      </c>
      <c r="H1475" s="176"/>
      <c r="I1475" s="177"/>
      <c r="J1475" s="176"/>
      <c r="K1475" s="176"/>
      <c r="L1475" s="177"/>
      <c r="M1475" s="178"/>
      <c r="N1475" s="172"/>
      <c r="O1475" s="172"/>
      <c r="P1475" s="182"/>
      <c r="Q1475" s="182"/>
      <c r="R1475" s="183"/>
    </row>
    <row r="1476" spans="6:18" ht="15.75" x14ac:dyDescent="0.25">
      <c r="F1476" s="4">
        <f t="shared" si="44"/>
        <v>0</v>
      </c>
      <c r="G1476" s="171">
        <f t="shared" si="45"/>
        <v>0</v>
      </c>
      <c r="H1476" s="176"/>
      <c r="I1476" s="177"/>
      <c r="J1476" s="176"/>
      <c r="K1476" s="176"/>
      <c r="L1476" s="177"/>
      <c r="M1476" s="178"/>
      <c r="N1476" s="172"/>
      <c r="O1476" s="172"/>
      <c r="P1476" s="182"/>
      <c r="Q1476" s="182"/>
      <c r="R1476" s="183"/>
    </row>
    <row r="1477" spans="6:18" ht="15.75" x14ac:dyDescent="0.25">
      <c r="F1477" s="4">
        <f t="shared" si="44"/>
        <v>0</v>
      </c>
      <c r="G1477" s="171">
        <f t="shared" si="45"/>
        <v>0</v>
      </c>
      <c r="H1477" s="176"/>
      <c r="I1477" s="177"/>
      <c r="J1477" s="176"/>
      <c r="K1477" s="176"/>
      <c r="L1477" s="177"/>
      <c r="M1477" s="178"/>
      <c r="N1477" s="172"/>
      <c r="O1477" s="172"/>
      <c r="P1477" s="182"/>
      <c r="Q1477" s="182"/>
      <c r="R1477" s="183"/>
    </row>
    <row r="1478" spans="6:18" ht="15.75" x14ac:dyDescent="0.25">
      <c r="F1478" s="4">
        <f t="shared" si="44"/>
        <v>0</v>
      </c>
      <c r="G1478" s="171">
        <f t="shared" si="45"/>
        <v>0</v>
      </c>
      <c r="H1478" s="176"/>
      <c r="I1478" s="177"/>
      <c r="J1478" s="176"/>
      <c r="K1478" s="176"/>
      <c r="L1478" s="177"/>
      <c r="M1478" s="178"/>
      <c r="N1478" s="172"/>
      <c r="O1478" s="172"/>
      <c r="P1478" s="182"/>
      <c r="Q1478" s="182"/>
      <c r="R1478" s="183"/>
    </row>
    <row r="1479" spans="6:18" ht="15.75" x14ac:dyDescent="0.25">
      <c r="F1479" s="4">
        <f t="shared" si="44"/>
        <v>0</v>
      </c>
      <c r="G1479" s="171">
        <f t="shared" si="45"/>
        <v>0</v>
      </c>
      <c r="H1479" s="176"/>
      <c r="I1479" s="177"/>
      <c r="J1479" s="176"/>
      <c r="K1479" s="176"/>
      <c r="L1479" s="177"/>
      <c r="M1479" s="178"/>
      <c r="N1479" s="172"/>
      <c r="O1479" s="172"/>
      <c r="P1479" s="182"/>
      <c r="Q1479" s="182"/>
      <c r="R1479" s="183"/>
    </row>
    <row r="1480" spans="6:18" ht="15.75" x14ac:dyDescent="0.25">
      <c r="F1480" s="4">
        <f t="shared" ref="F1480:F1543" si="46">IF(G1480&gt;=1,(IF(LEN(R1480)=0,(IF(N1480&gt;=18,1,0)),0)),0)</f>
        <v>0</v>
      </c>
      <c r="G1480" s="171">
        <f t="shared" si="45"/>
        <v>0</v>
      </c>
      <c r="H1480" s="176"/>
      <c r="I1480" s="177"/>
      <c r="J1480" s="176"/>
      <c r="K1480" s="176"/>
      <c r="L1480" s="177"/>
      <c r="M1480" s="178"/>
      <c r="N1480" s="172"/>
      <c r="O1480" s="172"/>
      <c r="P1480" s="182"/>
      <c r="Q1480" s="182"/>
      <c r="R1480" s="183"/>
    </row>
    <row r="1481" spans="6:18" ht="15.75" x14ac:dyDescent="0.25">
      <c r="F1481" s="4">
        <f t="shared" si="46"/>
        <v>0</v>
      </c>
      <c r="G1481" s="171">
        <f t="shared" ref="G1481:G1544" si="47">IFERROR(IF(LEN(J1481)&gt;=2,(IF(LEN(L1481)&gt;=1,1,0)),0),0)</f>
        <v>0</v>
      </c>
      <c r="H1481" s="176"/>
      <c r="I1481" s="177"/>
      <c r="J1481" s="176"/>
      <c r="K1481" s="176"/>
      <c r="L1481" s="177"/>
      <c r="M1481" s="178"/>
      <c r="N1481" s="172"/>
      <c r="O1481" s="172"/>
      <c r="P1481" s="182"/>
      <c r="Q1481" s="182"/>
      <c r="R1481" s="183"/>
    </row>
    <row r="1482" spans="6:18" ht="15.75" x14ac:dyDescent="0.25">
      <c r="F1482" s="4">
        <f t="shared" si="46"/>
        <v>0</v>
      </c>
      <c r="G1482" s="171">
        <f t="shared" si="47"/>
        <v>0</v>
      </c>
      <c r="H1482" s="176"/>
      <c r="I1482" s="177"/>
      <c r="J1482" s="176"/>
      <c r="K1482" s="176"/>
      <c r="L1482" s="177"/>
      <c r="M1482" s="178"/>
      <c r="N1482" s="172"/>
      <c r="O1482" s="172"/>
      <c r="P1482" s="182"/>
      <c r="Q1482" s="182"/>
      <c r="R1482" s="183"/>
    </row>
    <row r="1483" spans="6:18" ht="15.75" x14ac:dyDescent="0.25">
      <c r="F1483" s="4">
        <f t="shared" si="46"/>
        <v>0</v>
      </c>
      <c r="G1483" s="171">
        <f t="shared" si="47"/>
        <v>0</v>
      </c>
      <c r="H1483" s="176"/>
      <c r="I1483" s="177"/>
      <c r="J1483" s="176"/>
      <c r="K1483" s="176"/>
      <c r="L1483" s="177"/>
      <c r="M1483" s="178"/>
      <c r="N1483" s="172"/>
      <c r="O1483" s="172"/>
      <c r="P1483" s="182"/>
      <c r="Q1483" s="182"/>
      <c r="R1483" s="183"/>
    </row>
    <row r="1484" spans="6:18" ht="15.75" x14ac:dyDescent="0.25">
      <c r="F1484" s="4">
        <f t="shared" si="46"/>
        <v>0</v>
      </c>
      <c r="G1484" s="171">
        <f t="shared" si="47"/>
        <v>0</v>
      </c>
      <c r="H1484" s="176"/>
      <c r="I1484" s="177"/>
      <c r="J1484" s="176"/>
      <c r="K1484" s="176"/>
      <c r="L1484" s="177"/>
      <c r="M1484" s="178"/>
      <c r="N1484" s="172"/>
      <c r="O1484" s="172"/>
      <c r="P1484" s="182"/>
      <c r="Q1484" s="182"/>
      <c r="R1484" s="183"/>
    </row>
    <row r="1485" spans="6:18" ht="15.75" x14ac:dyDescent="0.25">
      <c r="F1485" s="4">
        <f t="shared" si="46"/>
        <v>0</v>
      </c>
      <c r="G1485" s="171">
        <f t="shared" si="47"/>
        <v>0</v>
      </c>
      <c r="H1485" s="176"/>
      <c r="I1485" s="177"/>
      <c r="J1485" s="176"/>
      <c r="K1485" s="176"/>
      <c r="L1485" s="177"/>
      <c r="M1485" s="178"/>
      <c r="N1485" s="172"/>
      <c r="O1485" s="172"/>
      <c r="P1485" s="182"/>
      <c r="Q1485" s="182"/>
      <c r="R1485" s="183"/>
    </row>
    <row r="1486" spans="6:18" ht="15.75" x14ac:dyDescent="0.25">
      <c r="F1486" s="4">
        <f t="shared" si="46"/>
        <v>0</v>
      </c>
      <c r="G1486" s="171">
        <f t="shared" si="47"/>
        <v>0</v>
      </c>
      <c r="H1486" s="176"/>
      <c r="I1486" s="177"/>
      <c r="J1486" s="176"/>
      <c r="K1486" s="176"/>
      <c r="L1486" s="177"/>
      <c r="M1486" s="178"/>
      <c r="N1486" s="172"/>
      <c r="O1486" s="172"/>
      <c r="P1486" s="182"/>
      <c r="Q1486" s="182"/>
      <c r="R1486" s="183"/>
    </row>
    <row r="1487" spans="6:18" ht="15.75" x14ac:dyDescent="0.25">
      <c r="F1487" s="4">
        <f t="shared" si="46"/>
        <v>0</v>
      </c>
      <c r="G1487" s="171">
        <f t="shared" si="47"/>
        <v>0</v>
      </c>
      <c r="H1487" s="176"/>
      <c r="I1487" s="177"/>
      <c r="J1487" s="176"/>
      <c r="K1487" s="176"/>
      <c r="L1487" s="177"/>
      <c r="M1487" s="178"/>
      <c r="N1487" s="172"/>
      <c r="O1487" s="172"/>
      <c r="P1487" s="182"/>
      <c r="Q1487" s="182"/>
      <c r="R1487" s="183"/>
    </row>
    <row r="1488" spans="6:18" ht="15.75" x14ac:dyDescent="0.25">
      <c r="F1488" s="4">
        <f t="shared" si="46"/>
        <v>0</v>
      </c>
      <c r="G1488" s="171">
        <f t="shared" si="47"/>
        <v>0</v>
      </c>
      <c r="H1488" s="176"/>
      <c r="I1488" s="177"/>
      <c r="J1488" s="176"/>
      <c r="K1488" s="176"/>
      <c r="L1488" s="177"/>
      <c r="M1488" s="178"/>
      <c r="N1488" s="172"/>
      <c r="O1488" s="172"/>
      <c r="P1488" s="182"/>
      <c r="Q1488" s="182"/>
      <c r="R1488" s="183"/>
    </row>
    <row r="1489" spans="6:18" ht="15.75" x14ac:dyDescent="0.25">
      <c r="F1489" s="4">
        <f t="shared" si="46"/>
        <v>0</v>
      </c>
      <c r="G1489" s="171">
        <f t="shared" si="47"/>
        <v>0</v>
      </c>
      <c r="H1489" s="176"/>
      <c r="I1489" s="177"/>
      <c r="J1489" s="176"/>
      <c r="K1489" s="176"/>
      <c r="L1489" s="177"/>
      <c r="M1489" s="178"/>
      <c r="N1489" s="172"/>
      <c r="O1489" s="172"/>
      <c r="P1489" s="182"/>
      <c r="Q1489" s="182"/>
      <c r="R1489" s="183"/>
    </row>
    <row r="1490" spans="6:18" ht="15.75" x14ac:dyDescent="0.25">
      <c r="F1490" s="4">
        <f t="shared" si="46"/>
        <v>0</v>
      </c>
      <c r="G1490" s="171">
        <f t="shared" si="47"/>
        <v>0</v>
      </c>
      <c r="H1490" s="176"/>
      <c r="I1490" s="177"/>
      <c r="J1490" s="176"/>
      <c r="K1490" s="176"/>
      <c r="L1490" s="177"/>
      <c r="M1490" s="178"/>
      <c r="N1490" s="172"/>
      <c r="O1490" s="172"/>
      <c r="P1490" s="182"/>
      <c r="Q1490" s="182"/>
      <c r="R1490" s="183"/>
    </row>
    <row r="1491" spans="6:18" ht="15.75" x14ac:dyDescent="0.25">
      <c r="F1491" s="4">
        <f t="shared" si="46"/>
        <v>0</v>
      </c>
      <c r="G1491" s="171">
        <f t="shared" si="47"/>
        <v>0</v>
      </c>
      <c r="H1491" s="176"/>
      <c r="I1491" s="177"/>
      <c r="J1491" s="176"/>
      <c r="K1491" s="176"/>
      <c r="L1491" s="177"/>
      <c r="M1491" s="178"/>
      <c r="N1491" s="172"/>
      <c r="O1491" s="172"/>
      <c r="P1491" s="182"/>
      <c r="Q1491" s="182"/>
      <c r="R1491" s="183"/>
    </row>
    <row r="1492" spans="6:18" ht="15.75" x14ac:dyDescent="0.25">
      <c r="F1492" s="4">
        <f t="shared" si="46"/>
        <v>0</v>
      </c>
      <c r="G1492" s="171">
        <f t="shared" si="47"/>
        <v>0</v>
      </c>
      <c r="H1492" s="176"/>
      <c r="I1492" s="177"/>
      <c r="J1492" s="176"/>
      <c r="K1492" s="176"/>
      <c r="L1492" s="177"/>
      <c r="M1492" s="178"/>
      <c r="N1492" s="172"/>
      <c r="O1492" s="172"/>
      <c r="P1492" s="182"/>
      <c r="Q1492" s="182"/>
      <c r="R1492" s="183"/>
    </row>
    <row r="1493" spans="6:18" ht="15.75" x14ac:dyDescent="0.25">
      <c r="F1493" s="4">
        <f t="shared" si="46"/>
        <v>0</v>
      </c>
      <c r="G1493" s="171">
        <f t="shared" si="47"/>
        <v>0</v>
      </c>
      <c r="H1493" s="176"/>
      <c r="I1493" s="177"/>
      <c r="J1493" s="176"/>
      <c r="K1493" s="176"/>
      <c r="L1493" s="177"/>
      <c r="M1493" s="178"/>
      <c r="N1493" s="172"/>
      <c r="O1493" s="172"/>
      <c r="P1493" s="182"/>
      <c r="Q1493" s="182"/>
      <c r="R1493" s="183"/>
    </row>
    <row r="1494" spans="6:18" ht="15.75" x14ac:dyDescent="0.25">
      <c r="F1494" s="4">
        <f t="shared" si="46"/>
        <v>0</v>
      </c>
      <c r="G1494" s="171">
        <f t="shared" si="47"/>
        <v>0</v>
      </c>
      <c r="H1494" s="176"/>
      <c r="I1494" s="177"/>
      <c r="J1494" s="176"/>
      <c r="K1494" s="176"/>
      <c r="L1494" s="177"/>
      <c r="M1494" s="178"/>
      <c r="N1494" s="172"/>
      <c r="O1494" s="172"/>
      <c r="P1494" s="182"/>
      <c r="Q1494" s="182"/>
      <c r="R1494" s="183"/>
    </row>
    <row r="1495" spans="6:18" ht="15.75" x14ac:dyDescent="0.25">
      <c r="F1495" s="4">
        <f t="shared" si="46"/>
        <v>0</v>
      </c>
      <c r="G1495" s="171">
        <f t="shared" si="47"/>
        <v>0</v>
      </c>
      <c r="H1495" s="176"/>
      <c r="I1495" s="177"/>
      <c r="J1495" s="176"/>
      <c r="K1495" s="176"/>
      <c r="L1495" s="177"/>
      <c r="M1495" s="178"/>
      <c r="N1495" s="172"/>
      <c r="O1495" s="172"/>
      <c r="P1495" s="182"/>
      <c r="Q1495" s="182"/>
      <c r="R1495" s="183"/>
    </row>
    <row r="1496" spans="6:18" ht="15.75" x14ac:dyDescent="0.25">
      <c r="F1496" s="4">
        <f t="shared" si="46"/>
        <v>0</v>
      </c>
      <c r="G1496" s="171">
        <f t="shared" si="47"/>
        <v>0</v>
      </c>
      <c r="H1496" s="176"/>
      <c r="I1496" s="177"/>
      <c r="J1496" s="176"/>
      <c r="K1496" s="176"/>
      <c r="L1496" s="177"/>
      <c r="M1496" s="178"/>
      <c r="N1496" s="172"/>
      <c r="O1496" s="172"/>
      <c r="P1496" s="182"/>
      <c r="Q1496" s="182"/>
      <c r="R1496" s="183"/>
    </row>
    <row r="1497" spans="6:18" ht="15.75" x14ac:dyDescent="0.25">
      <c r="F1497" s="4">
        <f t="shared" si="46"/>
        <v>0</v>
      </c>
      <c r="G1497" s="171">
        <f t="shared" si="47"/>
        <v>0</v>
      </c>
      <c r="H1497" s="176"/>
      <c r="I1497" s="177"/>
      <c r="J1497" s="176"/>
      <c r="K1497" s="176"/>
      <c r="L1497" s="177"/>
      <c r="M1497" s="178"/>
      <c r="N1497" s="172"/>
      <c r="O1497" s="172"/>
      <c r="P1497" s="182"/>
      <c r="Q1497" s="182"/>
      <c r="R1497" s="183"/>
    </row>
    <row r="1498" spans="6:18" ht="15.75" x14ac:dyDescent="0.25">
      <c r="F1498" s="4">
        <f t="shared" si="46"/>
        <v>0</v>
      </c>
      <c r="G1498" s="171">
        <f t="shared" si="47"/>
        <v>0</v>
      </c>
      <c r="H1498" s="176"/>
      <c r="I1498" s="177"/>
      <c r="J1498" s="176"/>
      <c r="K1498" s="176"/>
      <c r="L1498" s="177"/>
      <c r="M1498" s="178"/>
      <c r="N1498" s="172"/>
      <c r="O1498" s="172"/>
      <c r="P1498" s="182"/>
      <c r="Q1498" s="182"/>
      <c r="R1498" s="183"/>
    </row>
    <row r="1499" spans="6:18" ht="15.75" x14ac:dyDescent="0.25">
      <c r="F1499" s="4">
        <f t="shared" si="46"/>
        <v>0</v>
      </c>
      <c r="G1499" s="171">
        <f t="shared" si="47"/>
        <v>0</v>
      </c>
      <c r="H1499" s="176"/>
      <c r="I1499" s="177"/>
      <c r="J1499" s="176"/>
      <c r="K1499" s="176"/>
      <c r="L1499" s="177"/>
      <c r="M1499" s="178"/>
      <c r="N1499" s="172"/>
      <c r="O1499" s="172"/>
      <c r="P1499" s="182"/>
      <c r="Q1499" s="182"/>
      <c r="R1499" s="183"/>
    </row>
    <row r="1500" spans="6:18" ht="15.75" x14ac:dyDescent="0.25">
      <c r="F1500" s="4">
        <f t="shared" si="46"/>
        <v>0</v>
      </c>
      <c r="G1500" s="171">
        <f t="shared" si="47"/>
        <v>0</v>
      </c>
      <c r="H1500" s="176"/>
      <c r="I1500" s="177"/>
      <c r="J1500" s="176"/>
      <c r="K1500" s="176"/>
      <c r="L1500" s="177"/>
      <c r="M1500" s="178"/>
      <c r="N1500" s="172"/>
      <c r="O1500" s="172"/>
      <c r="P1500" s="182"/>
      <c r="Q1500" s="182"/>
      <c r="R1500" s="183"/>
    </row>
    <row r="1501" spans="6:18" ht="15.75" x14ac:dyDescent="0.25">
      <c r="F1501" s="4">
        <f t="shared" si="46"/>
        <v>0</v>
      </c>
      <c r="G1501" s="171">
        <f t="shared" si="47"/>
        <v>0</v>
      </c>
      <c r="H1501" s="176"/>
      <c r="I1501" s="177"/>
      <c r="J1501" s="176"/>
      <c r="K1501" s="176"/>
      <c r="L1501" s="177"/>
      <c r="M1501" s="178"/>
      <c r="N1501" s="172"/>
      <c r="O1501" s="172"/>
      <c r="P1501" s="182"/>
      <c r="Q1501" s="182"/>
      <c r="R1501" s="183"/>
    </row>
    <row r="1502" spans="6:18" ht="15.75" x14ac:dyDescent="0.25">
      <c r="F1502" s="4">
        <f t="shared" si="46"/>
        <v>0</v>
      </c>
      <c r="G1502" s="171">
        <f t="shared" si="47"/>
        <v>0</v>
      </c>
      <c r="H1502" s="176"/>
      <c r="I1502" s="177"/>
      <c r="J1502" s="176"/>
      <c r="K1502" s="176"/>
      <c r="L1502" s="177"/>
      <c r="M1502" s="178"/>
      <c r="N1502" s="172"/>
      <c r="O1502" s="172"/>
      <c r="P1502" s="182"/>
      <c r="Q1502" s="182"/>
      <c r="R1502" s="183"/>
    </row>
    <row r="1503" spans="6:18" ht="15.75" x14ac:dyDescent="0.25">
      <c r="F1503" s="4">
        <f t="shared" si="46"/>
        <v>0</v>
      </c>
      <c r="G1503" s="171">
        <f t="shared" si="47"/>
        <v>0</v>
      </c>
      <c r="H1503" s="176"/>
      <c r="I1503" s="177"/>
      <c r="J1503" s="176"/>
      <c r="K1503" s="176"/>
      <c r="L1503" s="177"/>
      <c r="M1503" s="178"/>
      <c r="N1503" s="172"/>
      <c r="O1503" s="172"/>
      <c r="P1503" s="182"/>
      <c r="Q1503" s="182"/>
      <c r="R1503" s="183"/>
    </row>
    <row r="1504" spans="6:18" ht="15.75" x14ac:dyDescent="0.25">
      <c r="F1504" s="4">
        <f t="shared" si="46"/>
        <v>0</v>
      </c>
      <c r="G1504" s="171">
        <f t="shared" si="47"/>
        <v>0</v>
      </c>
      <c r="H1504" s="176"/>
      <c r="I1504" s="177"/>
      <c r="J1504" s="176"/>
      <c r="K1504" s="176"/>
      <c r="L1504" s="177"/>
      <c r="M1504" s="178"/>
      <c r="N1504" s="172"/>
      <c r="O1504" s="172"/>
      <c r="P1504" s="182"/>
      <c r="Q1504" s="182"/>
      <c r="R1504" s="183"/>
    </row>
    <row r="1505" spans="6:18" ht="15.75" x14ac:dyDescent="0.25">
      <c r="F1505" s="4">
        <f t="shared" si="46"/>
        <v>0</v>
      </c>
      <c r="G1505" s="171">
        <f t="shared" si="47"/>
        <v>0</v>
      </c>
      <c r="H1505" s="176"/>
      <c r="I1505" s="177"/>
      <c r="J1505" s="176"/>
      <c r="K1505" s="176"/>
      <c r="L1505" s="177"/>
      <c r="M1505" s="178"/>
      <c r="N1505" s="172"/>
      <c r="O1505" s="172"/>
      <c r="P1505" s="182"/>
      <c r="Q1505" s="182"/>
      <c r="R1505" s="183"/>
    </row>
    <row r="1506" spans="6:18" ht="15.75" x14ac:dyDescent="0.25">
      <c r="F1506" s="4">
        <f t="shared" si="46"/>
        <v>0</v>
      </c>
      <c r="G1506" s="171">
        <f t="shared" si="47"/>
        <v>0</v>
      </c>
      <c r="H1506" s="176"/>
      <c r="I1506" s="177"/>
      <c r="J1506" s="176"/>
      <c r="K1506" s="176"/>
      <c r="L1506" s="177"/>
      <c r="M1506" s="178"/>
      <c r="N1506" s="172"/>
      <c r="O1506" s="172"/>
      <c r="P1506" s="182"/>
      <c r="Q1506" s="182"/>
      <c r="R1506" s="183"/>
    </row>
    <row r="1507" spans="6:18" ht="15.75" x14ac:dyDescent="0.25">
      <c r="F1507" s="4">
        <f t="shared" si="46"/>
        <v>0</v>
      </c>
      <c r="G1507" s="171">
        <f t="shared" si="47"/>
        <v>0</v>
      </c>
      <c r="H1507" s="176"/>
      <c r="I1507" s="177"/>
      <c r="J1507" s="176"/>
      <c r="K1507" s="176"/>
      <c r="L1507" s="177"/>
      <c r="M1507" s="178"/>
      <c r="N1507" s="172"/>
      <c r="O1507" s="172"/>
      <c r="P1507" s="182"/>
      <c r="Q1507" s="182"/>
      <c r="R1507" s="183"/>
    </row>
    <row r="1508" spans="6:18" ht="15.75" x14ac:dyDescent="0.25">
      <c r="F1508" s="4">
        <f t="shared" si="46"/>
        <v>0</v>
      </c>
      <c r="G1508" s="171">
        <f t="shared" si="47"/>
        <v>0</v>
      </c>
      <c r="H1508" s="176"/>
      <c r="I1508" s="177"/>
      <c r="J1508" s="176"/>
      <c r="K1508" s="176"/>
      <c r="L1508" s="177"/>
      <c r="M1508" s="178"/>
      <c r="N1508" s="172"/>
      <c r="O1508" s="172"/>
      <c r="P1508" s="182"/>
      <c r="Q1508" s="182"/>
      <c r="R1508" s="183"/>
    </row>
    <row r="1509" spans="6:18" ht="15.75" x14ac:dyDescent="0.25">
      <c r="F1509" s="4">
        <f t="shared" si="46"/>
        <v>0</v>
      </c>
      <c r="G1509" s="171">
        <f t="shared" si="47"/>
        <v>0</v>
      </c>
      <c r="H1509" s="176"/>
      <c r="I1509" s="177"/>
      <c r="J1509" s="176"/>
      <c r="K1509" s="176"/>
      <c r="L1509" s="177"/>
      <c r="M1509" s="178"/>
      <c r="N1509" s="172"/>
      <c r="O1509" s="172"/>
      <c r="P1509" s="182"/>
      <c r="Q1509" s="182"/>
      <c r="R1509" s="183"/>
    </row>
    <row r="1510" spans="6:18" ht="15.75" x14ac:dyDescent="0.25">
      <c r="F1510" s="4">
        <f t="shared" si="46"/>
        <v>0</v>
      </c>
      <c r="G1510" s="171">
        <f t="shared" si="47"/>
        <v>0</v>
      </c>
      <c r="H1510" s="176"/>
      <c r="I1510" s="177"/>
      <c r="J1510" s="176"/>
      <c r="K1510" s="176"/>
      <c r="L1510" s="177"/>
      <c r="M1510" s="178"/>
      <c r="N1510" s="172"/>
      <c r="O1510" s="172"/>
      <c r="P1510" s="182"/>
      <c r="Q1510" s="182"/>
      <c r="R1510" s="183"/>
    </row>
    <row r="1511" spans="6:18" ht="15.75" x14ac:dyDescent="0.25">
      <c r="F1511" s="4">
        <f t="shared" si="46"/>
        <v>0</v>
      </c>
      <c r="G1511" s="171">
        <f t="shared" si="47"/>
        <v>0</v>
      </c>
      <c r="H1511" s="176"/>
      <c r="I1511" s="177"/>
      <c r="J1511" s="176"/>
      <c r="K1511" s="176"/>
      <c r="L1511" s="177"/>
      <c r="M1511" s="178"/>
      <c r="N1511" s="172"/>
      <c r="O1511" s="172"/>
      <c r="P1511" s="182"/>
      <c r="Q1511" s="182"/>
      <c r="R1511" s="183"/>
    </row>
    <row r="1512" spans="6:18" ht="15.75" x14ac:dyDescent="0.25">
      <c r="F1512" s="4">
        <f t="shared" si="46"/>
        <v>0</v>
      </c>
      <c r="G1512" s="171">
        <f t="shared" si="47"/>
        <v>0</v>
      </c>
      <c r="H1512" s="176"/>
      <c r="I1512" s="177"/>
      <c r="J1512" s="176"/>
      <c r="K1512" s="176"/>
      <c r="L1512" s="177"/>
      <c r="M1512" s="178"/>
      <c r="N1512" s="172"/>
      <c r="O1512" s="172"/>
      <c r="P1512" s="182"/>
      <c r="Q1512" s="182"/>
      <c r="R1512" s="183"/>
    </row>
    <row r="1513" spans="6:18" ht="15.75" x14ac:dyDescent="0.25">
      <c r="F1513" s="4">
        <f t="shared" si="46"/>
        <v>0</v>
      </c>
      <c r="G1513" s="171">
        <f t="shared" si="47"/>
        <v>0</v>
      </c>
      <c r="H1513" s="176"/>
      <c r="I1513" s="177"/>
      <c r="J1513" s="176"/>
      <c r="K1513" s="176"/>
      <c r="L1513" s="177"/>
      <c r="M1513" s="178"/>
      <c r="N1513" s="172"/>
      <c r="O1513" s="172"/>
      <c r="P1513" s="182"/>
      <c r="Q1513" s="182"/>
      <c r="R1513" s="183"/>
    </row>
    <row r="1514" spans="6:18" ht="15.75" x14ac:dyDescent="0.25">
      <c r="F1514" s="4">
        <f t="shared" si="46"/>
        <v>0</v>
      </c>
      <c r="G1514" s="171">
        <f t="shared" si="47"/>
        <v>0</v>
      </c>
      <c r="H1514" s="176"/>
      <c r="I1514" s="177"/>
      <c r="J1514" s="176"/>
      <c r="K1514" s="176"/>
      <c r="L1514" s="177"/>
      <c r="M1514" s="178"/>
      <c r="N1514" s="172"/>
      <c r="O1514" s="172"/>
      <c r="P1514" s="182"/>
      <c r="Q1514" s="182"/>
      <c r="R1514" s="183"/>
    </row>
    <row r="1515" spans="6:18" ht="15.75" x14ac:dyDescent="0.25">
      <c r="F1515" s="4">
        <f t="shared" si="46"/>
        <v>0</v>
      </c>
      <c r="G1515" s="171">
        <f t="shared" si="47"/>
        <v>0</v>
      </c>
      <c r="H1515" s="176"/>
      <c r="I1515" s="177"/>
      <c r="J1515" s="176"/>
      <c r="K1515" s="176"/>
      <c r="L1515" s="177"/>
      <c r="M1515" s="178"/>
      <c r="N1515" s="172"/>
      <c r="O1515" s="172"/>
      <c r="P1515" s="182"/>
      <c r="Q1515" s="182"/>
      <c r="R1515" s="183"/>
    </row>
    <row r="1516" spans="6:18" ht="15.75" x14ac:dyDescent="0.25">
      <c r="F1516" s="4">
        <f t="shared" si="46"/>
        <v>0</v>
      </c>
      <c r="G1516" s="171">
        <f t="shared" si="47"/>
        <v>0</v>
      </c>
      <c r="H1516" s="176"/>
      <c r="I1516" s="177"/>
      <c r="J1516" s="176"/>
      <c r="K1516" s="176"/>
      <c r="L1516" s="177"/>
      <c r="M1516" s="178"/>
      <c r="N1516" s="172"/>
      <c r="O1516" s="172"/>
      <c r="P1516" s="182"/>
      <c r="Q1516" s="182"/>
      <c r="R1516" s="183"/>
    </row>
    <row r="1517" spans="6:18" ht="15.75" x14ac:dyDescent="0.25">
      <c r="F1517" s="4">
        <f t="shared" si="46"/>
        <v>0</v>
      </c>
      <c r="G1517" s="171">
        <f t="shared" si="47"/>
        <v>0</v>
      </c>
      <c r="H1517" s="176"/>
      <c r="I1517" s="177"/>
      <c r="J1517" s="176"/>
      <c r="K1517" s="176"/>
      <c r="L1517" s="177"/>
      <c r="M1517" s="178"/>
      <c r="N1517" s="172"/>
      <c r="O1517" s="172"/>
      <c r="P1517" s="182"/>
      <c r="Q1517" s="182"/>
      <c r="R1517" s="183"/>
    </row>
    <row r="1518" spans="6:18" ht="15.75" x14ac:dyDescent="0.25">
      <c r="F1518" s="4">
        <f t="shared" si="46"/>
        <v>0</v>
      </c>
      <c r="G1518" s="171">
        <f t="shared" si="47"/>
        <v>0</v>
      </c>
      <c r="H1518" s="176"/>
      <c r="I1518" s="177"/>
      <c r="J1518" s="176"/>
      <c r="K1518" s="176"/>
      <c r="L1518" s="177"/>
      <c r="M1518" s="178"/>
      <c r="N1518" s="172"/>
      <c r="O1518" s="172"/>
      <c r="P1518" s="182"/>
      <c r="Q1518" s="182"/>
      <c r="R1518" s="183"/>
    </row>
    <row r="1519" spans="6:18" ht="15.75" x14ac:dyDescent="0.25">
      <c r="F1519" s="4">
        <f t="shared" si="46"/>
        <v>0</v>
      </c>
      <c r="G1519" s="171">
        <f t="shared" si="47"/>
        <v>0</v>
      </c>
      <c r="H1519" s="176"/>
      <c r="I1519" s="177"/>
      <c r="J1519" s="176"/>
      <c r="K1519" s="176"/>
      <c r="L1519" s="177"/>
      <c r="M1519" s="178"/>
      <c r="N1519" s="172"/>
      <c r="O1519" s="172"/>
      <c r="P1519" s="182"/>
      <c r="Q1519" s="182"/>
      <c r="R1519" s="183"/>
    </row>
    <row r="1520" spans="6:18" ht="15.75" x14ac:dyDescent="0.25">
      <c r="F1520" s="4">
        <f t="shared" si="46"/>
        <v>0</v>
      </c>
      <c r="G1520" s="171">
        <f t="shared" si="47"/>
        <v>0</v>
      </c>
      <c r="H1520" s="176"/>
      <c r="I1520" s="177"/>
      <c r="J1520" s="176"/>
      <c r="K1520" s="176"/>
      <c r="L1520" s="177"/>
      <c r="M1520" s="178"/>
      <c r="N1520" s="172"/>
      <c r="O1520" s="172"/>
      <c r="P1520" s="182"/>
      <c r="Q1520" s="182"/>
      <c r="R1520" s="183"/>
    </row>
    <row r="1521" spans="6:18" ht="15.75" x14ac:dyDescent="0.25">
      <c r="F1521" s="4">
        <f t="shared" si="46"/>
        <v>0</v>
      </c>
      <c r="G1521" s="171">
        <f t="shared" si="47"/>
        <v>0</v>
      </c>
      <c r="H1521" s="176"/>
      <c r="I1521" s="177"/>
      <c r="J1521" s="176"/>
      <c r="K1521" s="176"/>
      <c r="L1521" s="177"/>
      <c r="M1521" s="178"/>
      <c r="N1521" s="172"/>
      <c r="O1521" s="172"/>
      <c r="P1521" s="182"/>
      <c r="Q1521" s="182"/>
      <c r="R1521" s="183"/>
    </row>
    <row r="1522" spans="6:18" ht="15.75" x14ac:dyDescent="0.25">
      <c r="F1522" s="4">
        <f t="shared" si="46"/>
        <v>0</v>
      </c>
      <c r="G1522" s="171">
        <f t="shared" si="47"/>
        <v>0</v>
      </c>
      <c r="H1522" s="176"/>
      <c r="I1522" s="177"/>
      <c r="J1522" s="176"/>
      <c r="K1522" s="176"/>
      <c r="L1522" s="177"/>
      <c r="M1522" s="178"/>
      <c r="N1522" s="172"/>
      <c r="O1522" s="172"/>
      <c r="P1522" s="182"/>
      <c r="Q1522" s="182"/>
      <c r="R1522" s="183"/>
    </row>
    <row r="1523" spans="6:18" ht="15.75" x14ac:dyDescent="0.25">
      <c r="F1523" s="4">
        <f t="shared" si="46"/>
        <v>0</v>
      </c>
      <c r="G1523" s="171">
        <f t="shared" si="47"/>
        <v>0</v>
      </c>
      <c r="H1523" s="176"/>
      <c r="I1523" s="177"/>
      <c r="J1523" s="176"/>
      <c r="K1523" s="176"/>
      <c r="L1523" s="177"/>
      <c r="M1523" s="178"/>
      <c r="N1523" s="172"/>
      <c r="O1523" s="172"/>
      <c r="P1523" s="182"/>
      <c r="Q1523" s="182"/>
      <c r="R1523" s="183"/>
    </row>
    <row r="1524" spans="6:18" ht="15.75" x14ac:dyDescent="0.25">
      <c r="F1524" s="4">
        <f t="shared" si="46"/>
        <v>0</v>
      </c>
      <c r="G1524" s="171">
        <f t="shared" si="47"/>
        <v>0</v>
      </c>
      <c r="H1524" s="176"/>
      <c r="I1524" s="177"/>
      <c r="J1524" s="176"/>
      <c r="K1524" s="176"/>
      <c r="L1524" s="177"/>
      <c r="M1524" s="178"/>
      <c r="N1524" s="172"/>
      <c r="O1524" s="172"/>
      <c r="P1524" s="182"/>
      <c r="Q1524" s="182"/>
      <c r="R1524" s="183"/>
    </row>
    <row r="1525" spans="6:18" ht="15.75" x14ac:dyDescent="0.25">
      <c r="F1525" s="4">
        <f t="shared" si="46"/>
        <v>0</v>
      </c>
      <c r="G1525" s="171">
        <f t="shared" si="47"/>
        <v>0</v>
      </c>
      <c r="H1525" s="176"/>
      <c r="I1525" s="177"/>
      <c r="J1525" s="176"/>
      <c r="K1525" s="176"/>
      <c r="L1525" s="177"/>
      <c r="M1525" s="178"/>
      <c r="N1525" s="172"/>
      <c r="O1525" s="172"/>
      <c r="P1525" s="182"/>
      <c r="Q1525" s="182"/>
      <c r="R1525" s="183"/>
    </row>
    <row r="1526" spans="6:18" ht="15.75" x14ac:dyDescent="0.25">
      <c r="F1526" s="4">
        <f t="shared" si="46"/>
        <v>0</v>
      </c>
      <c r="G1526" s="171">
        <f t="shared" si="47"/>
        <v>0</v>
      </c>
      <c r="H1526" s="176"/>
      <c r="I1526" s="177"/>
      <c r="J1526" s="176"/>
      <c r="K1526" s="176"/>
      <c r="L1526" s="177"/>
      <c r="M1526" s="178"/>
      <c r="N1526" s="172"/>
      <c r="O1526" s="172"/>
      <c r="P1526" s="182"/>
      <c r="Q1526" s="182"/>
      <c r="R1526" s="183"/>
    </row>
    <row r="1527" spans="6:18" ht="15.75" x14ac:dyDescent="0.25">
      <c r="F1527" s="4">
        <f t="shared" si="46"/>
        <v>0</v>
      </c>
      <c r="G1527" s="171">
        <f t="shared" si="47"/>
        <v>0</v>
      </c>
      <c r="H1527" s="176"/>
      <c r="I1527" s="177"/>
      <c r="J1527" s="176"/>
      <c r="K1527" s="176"/>
      <c r="L1527" s="177"/>
      <c r="M1527" s="178"/>
      <c r="N1527" s="172"/>
      <c r="O1527" s="172"/>
      <c r="P1527" s="182"/>
      <c r="Q1527" s="182"/>
      <c r="R1527" s="183"/>
    </row>
    <row r="1528" spans="6:18" ht="15.75" x14ac:dyDescent="0.25">
      <c r="F1528" s="4">
        <f t="shared" si="46"/>
        <v>0</v>
      </c>
      <c r="G1528" s="171">
        <f t="shared" si="47"/>
        <v>0</v>
      </c>
      <c r="H1528" s="176"/>
      <c r="I1528" s="177"/>
      <c r="J1528" s="176"/>
      <c r="K1528" s="176"/>
      <c r="L1528" s="177"/>
      <c r="M1528" s="178"/>
      <c r="N1528" s="172"/>
      <c r="O1528" s="172"/>
      <c r="P1528" s="182"/>
      <c r="Q1528" s="182"/>
      <c r="R1528" s="183"/>
    </row>
    <row r="1529" spans="6:18" ht="15.75" x14ac:dyDescent="0.25">
      <c r="F1529" s="4">
        <f t="shared" si="46"/>
        <v>0</v>
      </c>
      <c r="G1529" s="171">
        <f t="shared" si="47"/>
        <v>0</v>
      </c>
      <c r="H1529" s="176"/>
      <c r="I1529" s="177"/>
      <c r="J1529" s="176"/>
      <c r="K1529" s="176"/>
      <c r="L1529" s="177"/>
      <c r="M1529" s="178"/>
      <c r="N1529" s="172"/>
      <c r="O1529" s="172"/>
      <c r="P1529" s="182"/>
      <c r="Q1529" s="182"/>
      <c r="R1529" s="183"/>
    </row>
    <row r="1530" spans="6:18" ht="15.75" x14ac:dyDescent="0.25">
      <c r="F1530" s="4">
        <f t="shared" si="46"/>
        <v>0</v>
      </c>
      <c r="G1530" s="171">
        <f t="shared" si="47"/>
        <v>0</v>
      </c>
      <c r="H1530" s="176"/>
      <c r="I1530" s="177"/>
      <c r="J1530" s="176"/>
      <c r="K1530" s="176"/>
      <c r="L1530" s="177"/>
      <c r="M1530" s="178"/>
      <c r="N1530" s="172"/>
      <c r="O1530" s="172"/>
      <c r="P1530" s="182"/>
      <c r="Q1530" s="182"/>
      <c r="R1530" s="183"/>
    </row>
    <row r="1531" spans="6:18" ht="15.75" x14ac:dyDescent="0.25">
      <c r="F1531" s="4">
        <f t="shared" si="46"/>
        <v>0</v>
      </c>
      <c r="G1531" s="171">
        <f t="shared" si="47"/>
        <v>0</v>
      </c>
      <c r="H1531" s="176"/>
      <c r="I1531" s="177"/>
      <c r="J1531" s="176"/>
      <c r="K1531" s="176"/>
      <c r="L1531" s="177"/>
      <c r="M1531" s="178"/>
      <c r="N1531" s="172"/>
      <c r="O1531" s="172"/>
      <c r="P1531" s="182"/>
      <c r="Q1531" s="182"/>
      <c r="R1531" s="183"/>
    </row>
    <row r="1532" spans="6:18" ht="15.75" x14ac:dyDescent="0.25">
      <c r="F1532" s="4">
        <f t="shared" si="46"/>
        <v>0</v>
      </c>
      <c r="G1532" s="171">
        <f t="shared" si="47"/>
        <v>0</v>
      </c>
      <c r="H1532" s="176"/>
      <c r="I1532" s="177"/>
      <c r="J1532" s="176"/>
      <c r="K1532" s="176"/>
      <c r="L1532" s="177"/>
      <c r="M1532" s="178"/>
      <c r="N1532" s="172"/>
      <c r="O1532" s="172"/>
      <c r="P1532" s="182"/>
      <c r="Q1532" s="182"/>
      <c r="R1532" s="183"/>
    </row>
    <row r="1533" spans="6:18" ht="15.75" x14ac:dyDescent="0.25">
      <c r="F1533" s="4">
        <f t="shared" si="46"/>
        <v>0</v>
      </c>
      <c r="G1533" s="171">
        <f t="shared" si="47"/>
        <v>0</v>
      </c>
      <c r="H1533" s="176"/>
      <c r="I1533" s="177"/>
      <c r="J1533" s="176"/>
      <c r="K1533" s="176"/>
      <c r="L1533" s="177"/>
      <c r="M1533" s="178"/>
      <c r="N1533" s="172"/>
      <c r="O1533" s="172"/>
      <c r="P1533" s="182"/>
      <c r="Q1533" s="182"/>
      <c r="R1533" s="183"/>
    </row>
    <row r="1534" spans="6:18" ht="15.75" x14ac:dyDescent="0.25">
      <c r="F1534" s="4">
        <f t="shared" si="46"/>
        <v>0</v>
      </c>
      <c r="G1534" s="171">
        <f t="shared" si="47"/>
        <v>0</v>
      </c>
      <c r="H1534" s="176"/>
      <c r="I1534" s="177"/>
      <c r="J1534" s="176"/>
      <c r="K1534" s="176"/>
      <c r="L1534" s="177"/>
      <c r="M1534" s="178"/>
      <c r="N1534" s="172"/>
      <c r="O1534" s="172"/>
      <c r="P1534" s="182"/>
      <c r="Q1534" s="182"/>
      <c r="R1534" s="183"/>
    </row>
    <row r="1535" spans="6:18" ht="15.75" x14ac:dyDescent="0.25">
      <c r="F1535" s="4">
        <f t="shared" si="46"/>
        <v>0</v>
      </c>
      <c r="G1535" s="171">
        <f t="shared" si="47"/>
        <v>0</v>
      </c>
      <c r="H1535" s="176"/>
      <c r="I1535" s="177"/>
      <c r="J1535" s="176"/>
      <c r="K1535" s="176"/>
      <c r="L1535" s="177"/>
      <c r="M1535" s="178"/>
      <c r="N1535" s="172"/>
      <c r="O1535" s="172"/>
      <c r="P1535" s="182"/>
      <c r="Q1535" s="182"/>
      <c r="R1535" s="183"/>
    </row>
    <row r="1536" spans="6:18" ht="15.75" x14ac:dyDescent="0.25">
      <c r="F1536" s="4">
        <f t="shared" si="46"/>
        <v>0</v>
      </c>
      <c r="G1536" s="171">
        <f t="shared" si="47"/>
        <v>0</v>
      </c>
      <c r="H1536" s="176"/>
      <c r="I1536" s="177"/>
      <c r="J1536" s="176"/>
      <c r="K1536" s="176"/>
      <c r="L1536" s="177"/>
      <c r="M1536" s="178"/>
      <c r="N1536" s="172"/>
      <c r="O1536" s="172"/>
      <c r="P1536" s="182"/>
      <c r="Q1536" s="182"/>
      <c r="R1536" s="183"/>
    </row>
    <row r="1537" spans="6:18" ht="15.75" x14ac:dyDescent="0.25">
      <c r="F1537" s="4">
        <f t="shared" si="46"/>
        <v>0</v>
      </c>
      <c r="G1537" s="171">
        <f t="shared" si="47"/>
        <v>0</v>
      </c>
      <c r="H1537" s="176"/>
      <c r="I1537" s="177"/>
      <c r="J1537" s="176"/>
      <c r="K1537" s="176"/>
      <c r="L1537" s="177"/>
      <c r="M1537" s="178"/>
      <c r="N1537" s="172"/>
      <c r="O1537" s="172"/>
      <c r="P1537" s="182"/>
      <c r="Q1537" s="182"/>
      <c r="R1537" s="183"/>
    </row>
    <row r="1538" spans="6:18" ht="15.75" x14ac:dyDescent="0.25">
      <c r="F1538" s="4">
        <f t="shared" si="46"/>
        <v>0</v>
      </c>
      <c r="G1538" s="171">
        <f t="shared" si="47"/>
        <v>0</v>
      </c>
      <c r="H1538" s="176"/>
      <c r="I1538" s="177"/>
      <c r="J1538" s="176"/>
      <c r="K1538" s="176"/>
      <c r="L1538" s="177"/>
      <c r="M1538" s="178"/>
      <c r="N1538" s="172"/>
      <c r="O1538" s="172"/>
      <c r="P1538" s="182"/>
      <c r="Q1538" s="182"/>
      <c r="R1538" s="183"/>
    </row>
    <row r="1539" spans="6:18" ht="15.75" x14ac:dyDescent="0.25">
      <c r="F1539" s="4">
        <f t="shared" si="46"/>
        <v>0</v>
      </c>
      <c r="G1539" s="171">
        <f t="shared" si="47"/>
        <v>0</v>
      </c>
      <c r="H1539" s="176"/>
      <c r="I1539" s="177"/>
      <c r="J1539" s="176"/>
      <c r="K1539" s="176"/>
      <c r="L1539" s="177"/>
      <c r="M1539" s="178"/>
      <c r="N1539" s="172"/>
      <c r="O1539" s="172"/>
      <c r="P1539" s="182"/>
      <c r="Q1539" s="182"/>
      <c r="R1539" s="183"/>
    </row>
    <row r="1540" spans="6:18" ht="15.75" x14ac:dyDescent="0.25">
      <c r="F1540" s="4">
        <f t="shared" si="46"/>
        <v>0</v>
      </c>
      <c r="G1540" s="171">
        <f t="shared" si="47"/>
        <v>0</v>
      </c>
      <c r="H1540" s="176"/>
      <c r="I1540" s="177"/>
      <c r="J1540" s="176"/>
      <c r="K1540" s="176"/>
      <c r="L1540" s="177"/>
      <c r="M1540" s="178"/>
      <c r="N1540" s="172"/>
      <c r="O1540" s="172"/>
      <c r="P1540" s="182"/>
      <c r="Q1540" s="182"/>
      <c r="R1540" s="183"/>
    </row>
    <row r="1541" spans="6:18" ht="15.75" x14ac:dyDescent="0.25">
      <c r="F1541" s="4">
        <f t="shared" si="46"/>
        <v>0</v>
      </c>
      <c r="G1541" s="171">
        <f t="shared" si="47"/>
        <v>0</v>
      </c>
      <c r="H1541" s="176"/>
      <c r="I1541" s="177"/>
      <c r="J1541" s="176"/>
      <c r="K1541" s="176"/>
      <c r="L1541" s="177"/>
      <c r="M1541" s="178"/>
      <c r="N1541" s="172"/>
      <c r="O1541" s="172"/>
      <c r="P1541" s="182"/>
      <c r="Q1541" s="182"/>
      <c r="R1541" s="183"/>
    </row>
    <row r="1542" spans="6:18" ht="15.75" x14ac:dyDescent="0.25">
      <c r="F1542" s="4">
        <f t="shared" si="46"/>
        <v>0</v>
      </c>
      <c r="G1542" s="171">
        <f t="shared" si="47"/>
        <v>0</v>
      </c>
      <c r="H1542" s="176"/>
      <c r="I1542" s="177"/>
      <c r="J1542" s="176"/>
      <c r="K1542" s="176"/>
      <c r="L1542" s="177"/>
      <c r="M1542" s="178"/>
      <c r="N1542" s="172"/>
      <c r="O1542" s="172"/>
      <c r="P1542" s="182"/>
      <c r="Q1542" s="182"/>
      <c r="R1542" s="183"/>
    </row>
    <row r="1543" spans="6:18" ht="15.75" x14ac:dyDescent="0.25">
      <c r="F1543" s="4">
        <f t="shared" si="46"/>
        <v>0</v>
      </c>
      <c r="G1543" s="171">
        <f t="shared" si="47"/>
        <v>0</v>
      </c>
      <c r="H1543" s="176"/>
      <c r="I1543" s="177"/>
      <c r="J1543" s="176"/>
      <c r="K1543" s="176"/>
      <c r="L1543" s="177"/>
      <c r="M1543" s="178"/>
      <c r="N1543" s="172"/>
      <c r="O1543" s="172"/>
      <c r="P1543" s="182"/>
      <c r="Q1543" s="182"/>
      <c r="R1543" s="183"/>
    </row>
    <row r="1544" spans="6:18" ht="15.75" x14ac:dyDescent="0.25">
      <c r="F1544" s="4">
        <f t="shared" ref="F1544:F1607" si="48">IF(G1544&gt;=1,(IF(LEN(R1544)=0,(IF(N1544&gt;=18,1,0)),0)),0)</f>
        <v>0</v>
      </c>
      <c r="G1544" s="171">
        <f t="shared" si="47"/>
        <v>0</v>
      </c>
      <c r="H1544" s="176"/>
      <c r="I1544" s="177"/>
      <c r="J1544" s="176"/>
      <c r="K1544" s="176"/>
      <c r="L1544" s="177"/>
      <c r="M1544" s="178"/>
      <c r="N1544" s="172"/>
      <c r="O1544" s="172"/>
      <c r="P1544" s="182"/>
      <c r="Q1544" s="182"/>
      <c r="R1544" s="183"/>
    </row>
    <row r="1545" spans="6:18" ht="15.75" x14ac:dyDescent="0.25">
      <c r="F1545" s="4">
        <f t="shared" si="48"/>
        <v>0</v>
      </c>
      <c r="G1545" s="171">
        <f t="shared" ref="G1545:G1608" si="49">IFERROR(IF(LEN(J1545)&gt;=2,(IF(LEN(L1545)&gt;=1,1,0)),0),0)</f>
        <v>0</v>
      </c>
      <c r="H1545" s="176"/>
      <c r="I1545" s="177"/>
      <c r="J1545" s="176"/>
      <c r="K1545" s="176"/>
      <c r="L1545" s="177"/>
      <c r="M1545" s="178"/>
      <c r="N1545" s="172"/>
      <c r="O1545" s="172"/>
      <c r="P1545" s="182"/>
      <c r="Q1545" s="182"/>
      <c r="R1545" s="183"/>
    </row>
    <row r="1546" spans="6:18" ht="15.75" x14ac:dyDescent="0.25">
      <c r="F1546" s="4">
        <f t="shared" si="48"/>
        <v>0</v>
      </c>
      <c r="G1546" s="171">
        <f t="shared" si="49"/>
        <v>0</v>
      </c>
      <c r="H1546" s="176"/>
      <c r="I1546" s="177"/>
      <c r="J1546" s="176"/>
      <c r="K1546" s="176"/>
      <c r="L1546" s="177"/>
      <c r="M1546" s="178"/>
      <c r="N1546" s="172"/>
      <c r="O1546" s="172"/>
      <c r="P1546" s="182"/>
      <c r="Q1546" s="182"/>
      <c r="R1546" s="183"/>
    </row>
    <row r="1547" spans="6:18" ht="15.75" x14ac:dyDescent="0.25">
      <c r="F1547" s="4">
        <f t="shared" si="48"/>
        <v>0</v>
      </c>
      <c r="G1547" s="171">
        <f t="shared" si="49"/>
        <v>0</v>
      </c>
      <c r="H1547" s="176"/>
      <c r="I1547" s="177"/>
      <c r="J1547" s="176"/>
      <c r="K1547" s="176"/>
      <c r="L1547" s="177"/>
      <c r="M1547" s="178"/>
      <c r="N1547" s="172"/>
      <c r="O1547" s="172"/>
      <c r="P1547" s="182"/>
      <c r="Q1547" s="182"/>
      <c r="R1547" s="183"/>
    </row>
    <row r="1548" spans="6:18" ht="15.75" x14ac:dyDescent="0.25">
      <c r="F1548" s="4">
        <f t="shared" si="48"/>
        <v>0</v>
      </c>
      <c r="G1548" s="171">
        <f t="shared" si="49"/>
        <v>0</v>
      </c>
      <c r="H1548" s="176"/>
      <c r="I1548" s="177"/>
      <c r="J1548" s="176"/>
      <c r="K1548" s="176"/>
      <c r="L1548" s="177"/>
      <c r="M1548" s="178"/>
      <c r="N1548" s="172"/>
      <c r="O1548" s="172"/>
      <c r="P1548" s="182"/>
      <c r="Q1548" s="182"/>
      <c r="R1548" s="183"/>
    </row>
    <row r="1549" spans="6:18" ht="15.75" x14ac:dyDescent="0.25">
      <c r="F1549" s="4">
        <f t="shared" si="48"/>
        <v>0</v>
      </c>
      <c r="G1549" s="171">
        <f t="shared" si="49"/>
        <v>0</v>
      </c>
      <c r="H1549" s="176"/>
      <c r="I1549" s="177"/>
      <c r="J1549" s="176"/>
      <c r="K1549" s="176"/>
      <c r="L1549" s="177"/>
      <c r="M1549" s="178"/>
      <c r="N1549" s="172"/>
      <c r="O1549" s="172"/>
      <c r="P1549" s="182"/>
      <c r="Q1549" s="182"/>
      <c r="R1549" s="183"/>
    </row>
    <row r="1550" spans="6:18" ht="15.75" x14ac:dyDescent="0.25">
      <c r="F1550" s="4">
        <f t="shared" si="48"/>
        <v>0</v>
      </c>
      <c r="G1550" s="171">
        <f t="shared" si="49"/>
        <v>0</v>
      </c>
      <c r="H1550" s="176"/>
      <c r="I1550" s="177"/>
      <c r="J1550" s="176"/>
      <c r="K1550" s="176"/>
      <c r="L1550" s="177"/>
      <c r="M1550" s="178"/>
      <c r="N1550" s="172"/>
      <c r="O1550" s="172"/>
      <c r="P1550" s="182"/>
      <c r="Q1550" s="182"/>
      <c r="R1550" s="183"/>
    </row>
    <row r="1551" spans="6:18" ht="15.75" x14ac:dyDescent="0.25">
      <c r="F1551" s="4">
        <f t="shared" si="48"/>
        <v>0</v>
      </c>
      <c r="G1551" s="171">
        <f t="shared" si="49"/>
        <v>0</v>
      </c>
      <c r="H1551" s="176"/>
      <c r="I1551" s="177"/>
      <c r="J1551" s="176"/>
      <c r="K1551" s="176"/>
      <c r="L1551" s="177"/>
      <c r="M1551" s="178"/>
      <c r="N1551" s="172"/>
      <c r="O1551" s="172"/>
      <c r="P1551" s="182"/>
      <c r="Q1551" s="182"/>
      <c r="R1551" s="183"/>
    </row>
    <row r="1552" spans="6:18" ht="15.75" x14ac:dyDescent="0.25">
      <c r="F1552" s="4">
        <f t="shared" si="48"/>
        <v>0</v>
      </c>
      <c r="G1552" s="171">
        <f t="shared" si="49"/>
        <v>0</v>
      </c>
      <c r="H1552" s="176"/>
      <c r="I1552" s="177"/>
      <c r="J1552" s="176"/>
      <c r="K1552" s="176"/>
      <c r="L1552" s="177"/>
      <c r="M1552" s="178"/>
      <c r="N1552" s="172"/>
      <c r="O1552" s="172"/>
      <c r="P1552" s="182"/>
      <c r="Q1552" s="182"/>
      <c r="R1552" s="183"/>
    </row>
    <row r="1553" spans="6:18" ht="15.75" x14ac:dyDescent="0.25">
      <c r="F1553" s="4">
        <f t="shared" si="48"/>
        <v>0</v>
      </c>
      <c r="G1553" s="171">
        <f t="shared" si="49"/>
        <v>0</v>
      </c>
      <c r="H1553" s="176"/>
      <c r="I1553" s="177"/>
      <c r="J1553" s="176"/>
      <c r="K1553" s="176"/>
      <c r="L1553" s="177"/>
      <c r="M1553" s="178"/>
      <c r="N1553" s="172"/>
      <c r="O1553" s="172"/>
      <c r="P1553" s="182"/>
      <c r="Q1553" s="182"/>
      <c r="R1553" s="183"/>
    </row>
    <row r="1554" spans="6:18" ht="15.75" x14ac:dyDescent="0.25">
      <c r="F1554" s="4">
        <f t="shared" si="48"/>
        <v>0</v>
      </c>
      <c r="G1554" s="171">
        <f t="shared" si="49"/>
        <v>0</v>
      </c>
      <c r="H1554" s="176"/>
      <c r="I1554" s="177"/>
      <c r="J1554" s="176"/>
      <c r="K1554" s="176"/>
      <c r="L1554" s="177"/>
      <c r="M1554" s="178"/>
      <c r="N1554" s="172"/>
      <c r="O1554" s="172"/>
      <c r="P1554" s="182"/>
      <c r="Q1554" s="182"/>
      <c r="R1554" s="183"/>
    </row>
    <row r="1555" spans="6:18" ht="15.75" x14ac:dyDescent="0.25">
      <c r="F1555" s="4">
        <f t="shared" si="48"/>
        <v>0</v>
      </c>
      <c r="G1555" s="171">
        <f t="shared" si="49"/>
        <v>0</v>
      </c>
      <c r="H1555" s="176"/>
      <c r="I1555" s="177"/>
      <c r="J1555" s="176"/>
      <c r="K1555" s="176"/>
      <c r="L1555" s="177"/>
      <c r="M1555" s="178"/>
      <c r="N1555" s="172"/>
      <c r="O1555" s="172"/>
      <c r="P1555" s="182"/>
      <c r="Q1555" s="182"/>
      <c r="R1555" s="183"/>
    </row>
    <row r="1556" spans="6:18" ht="15.75" x14ac:dyDescent="0.25">
      <c r="F1556" s="4">
        <f t="shared" si="48"/>
        <v>0</v>
      </c>
      <c r="G1556" s="171">
        <f t="shared" si="49"/>
        <v>0</v>
      </c>
      <c r="H1556" s="176"/>
      <c r="I1556" s="177"/>
      <c r="J1556" s="176"/>
      <c r="K1556" s="176"/>
      <c r="L1556" s="177"/>
      <c r="M1556" s="178"/>
      <c r="N1556" s="172"/>
      <c r="O1556" s="172"/>
      <c r="P1556" s="182"/>
      <c r="Q1556" s="182"/>
      <c r="R1556" s="183"/>
    </row>
    <row r="1557" spans="6:18" ht="15.75" x14ac:dyDescent="0.25">
      <c r="F1557" s="4">
        <f t="shared" si="48"/>
        <v>0</v>
      </c>
      <c r="G1557" s="171">
        <f t="shared" si="49"/>
        <v>0</v>
      </c>
      <c r="H1557" s="176"/>
      <c r="I1557" s="177"/>
      <c r="J1557" s="176"/>
      <c r="K1557" s="176"/>
      <c r="L1557" s="177"/>
      <c r="M1557" s="178"/>
      <c r="N1557" s="172"/>
      <c r="O1557" s="172"/>
      <c r="P1557" s="182"/>
      <c r="Q1557" s="182"/>
      <c r="R1557" s="183"/>
    </row>
    <row r="1558" spans="6:18" ht="15.75" x14ac:dyDescent="0.25">
      <c r="F1558" s="4">
        <f t="shared" si="48"/>
        <v>0</v>
      </c>
      <c r="G1558" s="171">
        <f t="shared" si="49"/>
        <v>0</v>
      </c>
      <c r="H1558" s="176"/>
      <c r="I1558" s="177"/>
      <c r="J1558" s="176"/>
      <c r="K1558" s="176"/>
      <c r="L1558" s="177"/>
      <c r="M1558" s="178"/>
      <c r="N1558" s="172"/>
      <c r="O1558" s="172"/>
      <c r="P1558" s="182"/>
      <c r="Q1558" s="182"/>
      <c r="R1558" s="183"/>
    </row>
    <row r="1559" spans="6:18" ht="15.75" x14ac:dyDescent="0.25">
      <c r="F1559" s="4">
        <f t="shared" si="48"/>
        <v>0</v>
      </c>
      <c r="G1559" s="171">
        <f t="shared" si="49"/>
        <v>0</v>
      </c>
      <c r="H1559" s="176"/>
      <c r="I1559" s="177"/>
      <c r="J1559" s="176"/>
      <c r="K1559" s="176"/>
      <c r="L1559" s="177"/>
      <c r="M1559" s="178"/>
      <c r="N1559" s="172"/>
      <c r="O1559" s="172"/>
      <c r="P1559" s="182"/>
      <c r="Q1559" s="182"/>
      <c r="R1559" s="183"/>
    </row>
    <row r="1560" spans="6:18" ht="15.75" x14ac:dyDescent="0.25">
      <c r="F1560" s="4">
        <f t="shared" si="48"/>
        <v>0</v>
      </c>
      <c r="G1560" s="171">
        <f t="shared" si="49"/>
        <v>0</v>
      </c>
      <c r="H1560" s="176"/>
      <c r="I1560" s="177"/>
      <c r="J1560" s="176"/>
      <c r="K1560" s="176"/>
      <c r="L1560" s="177"/>
      <c r="M1560" s="178"/>
      <c r="N1560" s="172"/>
      <c r="O1560" s="172"/>
      <c r="P1560" s="182"/>
      <c r="Q1560" s="182"/>
      <c r="R1560" s="183"/>
    </row>
    <row r="1561" spans="6:18" ht="15.75" x14ac:dyDescent="0.25">
      <c r="F1561" s="4">
        <f t="shared" si="48"/>
        <v>0</v>
      </c>
      <c r="G1561" s="171">
        <f t="shared" si="49"/>
        <v>0</v>
      </c>
      <c r="H1561" s="176"/>
      <c r="I1561" s="177"/>
      <c r="J1561" s="176"/>
      <c r="K1561" s="176"/>
      <c r="L1561" s="177"/>
      <c r="M1561" s="178"/>
      <c r="N1561" s="172"/>
      <c r="O1561" s="172"/>
      <c r="P1561" s="182"/>
      <c r="Q1561" s="182"/>
      <c r="R1561" s="183"/>
    </row>
    <row r="1562" spans="6:18" ht="15.75" x14ac:dyDescent="0.25">
      <c r="F1562" s="4">
        <f t="shared" si="48"/>
        <v>0</v>
      </c>
      <c r="G1562" s="171">
        <f t="shared" si="49"/>
        <v>0</v>
      </c>
      <c r="H1562" s="176"/>
      <c r="I1562" s="177"/>
      <c r="J1562" s="176"/>
      <c r="K1562" s="176"/>
      <c r="L1562" s="177"/>
      <c r="M1562" s="178"/>
      <c r="N1562" s="172"/>
      <c r="O1562" s="172"/>
      <c r="P1562" s="182"/>
      <c r="Q1562" s="182"/>
      <c r="R1562" s="183"/>
    </row>
    <row r="1563" spans="6:18" ht="15.75" x14ac:dyDescent="0.25">
      <c r="F1563" s="4">
        <f t="shared" si="48"/>
        <v>0</v>
      </c>
      <c r="G1563" s="171">
        <f t="shared" si="49"/>
        <v>0</v>
      </c>
      <c r="H1563" s="176"/>
      <c r="I1563" s="177"/>
      <c r="J1563" s="176"/>
      <c r="K1563" s="176"/>
      <c r="L1563" s="177"/>
      <c r="M1563" s="178"/>
      <c r="N1563" s="172"/>
      <c r="O1563" s="172"/>
      <c r="P1563" s="182"/>
      <c r="Q1563" s="182"/>
      <c r="R1563" s="183"/>
    </row>
    <row r="1564" spans="6:18" ht="15.75" x14ac:dyDescent="0.25">
      <c r="F1564" s="4">
        <f t="shared" si="48"/>
        <v>0</v>
      </c>
      <c r="G1564" s="171">
        <f t="shared" si="49"/>
        <v>0</v>
      </c>
      <c r="H1564" s="176"/>
      <c r="I1564" s="177"/>
      <c r="J1564" s="176"/>
      <c r="K1564" s="176"/>
      <c r="L1564" s="177"/>
      <c r="M1564" s="178"/>
      <c r="N1564" s="172"/>
      <c r="O1564" s="172"/>
      <c r="P1564" s="182"/>
      <c r="Q1564" s="182"/>
      <c r="R1564" s="183"/>
    </row>
    <row r="1565" spans="6:18" ht="15.75" x14ac:dyDescent="0.25">
      <c r="F1565" s="4">
        <f t="shared" si="48"/>
        <v>0</v>
      </c>
      <c r="G1565" s="171">
        <f t="shared" si="49"/>
        <v>0</v>
      </c>
      <c r="H1565" s="176"/>
      <c r="I1565" s="177"/>
      <c r="J1565" s="176"/>
      <c r="K1565" s="176"/>
      <c r="L1565" s="177"/>
      <c r="M1565" s="178"/>
      <c r="N1565" s="172"/>
      <c r="O1565" s="172"/>
      <c r="P1565" s="182"/>
      <c r="Q1565" s="182"/>
      <c r="R1565" s="183"/>
    </row>
    <row r="1566" spans="6:18" ht="15.75" x14ac:dyDescent="0.25">
      <c r="F1566" s="4">
        <f t="shared" si="48"/>
        <v>0</v>
      </c>
      <c r="G1566" s="171">
        <f t="shared" si="49"/>
        <v>0</v>
      </c>
      <c r="H1566" s="176"/>
      <c r="I1566" s="177"/>
      <c r="J1566" s="176"/>
      <c r="K1566" s="176"/>
      <c r="L1566" s="177"/>
      <c r="M1566" s="178"/>
      <c r="N1566" s="172"/>
      <c r="O1566" s="172"/>
      <c r="P1566" s="182"/>
      <c r="Q1566" s="182"/>
      <c r="R1566" s="183"/>
    </row>
    <row r="1567" spans="6:18" ht="15.75" x14ac:dyDescent="0.25">
      <c r="F1567" s="4">
        <f t="shared" si="48"/>
        <v>0</v>
      </c>
      <c r="G1567" s="171">
        <f t="shared" si="49"/>
        <v>0</v>
      </c>
      <c r="H1567" s="176"/>
      <c r="I1567" s="177"/>
      <c r="J1567" s="176"/>
      <c r="K1567" s="176"/>
      <c r="L1567" s="177"/>
      <c r="M1567" s="178"/>
      <c r="N1567" s="172"/>
      <c r="O1567" s="172"/>
      <c r="P1567" s="182"/>
      <c r="Q1567" s="182"/>
      <c r="R1567" s="183"/>
    </row>
    <row r="1568" spans="6:18" ht="15.75" x14ac:dyDescent="0.25">
      <c r="F1568" s="4">
        <f t="shared" si="48"/>
        <v>0</v>
      </c>
      <c r="G1568" s="171">
        <f t="shared" si="49"/>
        <v>0</v>
      </c>
      <c r="H1568" s="176"/>
      <c r="I1568" s="177"/>
      <c r="J1568" s="176"/>
      <c r="K1568" s="176"/>
      <c r="L1568" s="177"/>
      <c r="M1568" s="178"/>
      <c r="N1568" s="172"/>
      <c r="O1568" s="172"/>
      <c r="P1568" s="182"/>
      <c r="Q1568" s="182"/>
      <c r="R1568" s="183"/>
    </row>
    <row r="1569" spans="6:18" ht="15.75" x14ac:dyDescent="0.25">
      <c r="F1569" s="4">
        <f t="shared" si="48"/>
        <v>0</v>
      </c>
      <c r="G1569" s="171">
        <f t="shared" si="49"/>
        <v>0</v>
      </c>
      <c r="H1569" s="176"/>
      <c r="I1569" s="177"/>
      <c r="J1569" s="176"/>
      <c r="K1569" s="176"/>
      <c r="L1569" s="177"/>
      <c r="M1569" s="178"/>
      <c r="N1569" s="172"/>
      <c r="O1569" s="172"/>
      <c r="P1569" s="182"/>
      <c r="Q1569" s="182"/>
      <c r="R1569" s="183"/>
    </row>
    <row r="1570" spans="6:18" ht="15.75" x14ac:dyDescent="0.25">
      <c r="F1570" s="4">
        <f t="shared" si="48"/>
        <v>0</v>
      </c>
      <c r="G1570" s="171">
        <f t="shared" si="49"/>
        <v>0</v>
      </c>
      <c r="H1570" s="176"/>
      <c r="I1570" s="177"/>
      <c r="J1570" s="176"/>
      <c r="K1570" s="176"/>
      <c r="L1570" s="177"/>
      <c r="M1570" s="178"/>
      <c r="N1570" s="172"/>
      <c r="O1570" s="172"/>
      <c r="P1570" s="182"/>
      <c r="Q1570" s="182"/>
      <c r="R1570" s="183"/>
    </row>
    <row r="1571" spans="6:18" ht="15.75" x14ac:dyDescent="0.25">
      <c r="F1571" s="4">
        <f t="shared" si="48"/>
        <v>0</v>
      </c>
      <c r="G1571" s="171">
        <f t="shared" si="49"/>
        <v>0</v>
      </c>
      <c r="H1571" s="176"/>
      <c r="I1571" s="177"/>
      <c r="J1571" s="176"/>
      <c r="K1571" s="176"/>
      <c r="L1571" s="177"/>
      <c r="M1571" s="178"/>
      <c r="N1571" s="172"/>
      <c r="O1571" s="172"/>
      <c r="P1571" s="182"/>
      <c r="Q1571" s="182"/>
      <c r="R1571" s="183"/>
    </row>
    <row r="1572" spans="6:18" ht="15.75" x14ac:dyDescent="0.25">
      <c r="F1572" s="4">
        <f t="shared" si="48"/>
        <v>0</v>
      </c>
      <c r="G1572" s="171">
        <f t="shared" si="49"/>
        <v>0</v>
      </c>
      <c r="H1572" s="176"/>
      <c r="I1572" s="177"/>
      <c r="J1572" s="176"/>
      <c r="K1572" s="176"/>
      <c r="L1572" s="177"/>
      <c r="M1572" s="178"/>
      <c r="N1572" s="172"/>
      <c r="O1572" s="172"/>
      <c r="P1572" s="182"/>
      <c r="Q1572" s="182"/>
      <c r="R1572" s="183"/>
    </row>
    <row r="1573" spans="6:18" ht="15.75" x14ac:dyDescent="0.25">
      <c r="F1573" s="4">
        <f t="shared" si="48"/>
        <v>0</v>
      </c>
      <c r="G1573" s="171">
        <f t="shared" si="49"/>
        <v>0</v>
      </c>
      <c r="H1573" s="176"/>
      <c r="I1573" s="177"/>
      <c r="J1573" s="176"/>
      <c r="K1573" s="176"/>
      <c r="L1573" s="177"/>
      <c r="M1573" s="178"/>
      <c r="N1573" s="172"/>
      <c r="O1573" s="172"/>
      <c r="P1573" s="182"/>
      <c r="Q1573" s="182"/>
      <c r="R1573" s="183"/>
    </row>
    <row r="1574" spans="6:18" ht="15.75" x14ac:dyDescent="0.25">
      <c r="F1574" s="4">
        <f t="shared" si="48"/>
        <v>0</v>
      </c>
      <c r="G1574" s="171">
        <f t="shared" si="49"/>
        <v>0</v>
      </c>
      <c r="H1574" s="176"/>
      <c r="I1574" s="177"/>
      <c r="J1574" s="176"/>
      <c r="K1574" s="176"/>
      <c r="L1574" s="177"/>
      <c r="M1574" s="178"/>
      <c r="N1574" s="172"/>
      <c r="O1574" s="172"/>
      <c r="P1574" s="182"/>
      <c r="Q1574" s="182"/>
      <c r="R1574" s="183"/>
    </row>
    <row r="1575" spans="6:18" ht="15.75" x14ac:dyDescent="0.25">
      <c r="F1575" s="4">
        <f t="shared" si="48"/>
        <v>0</v>
      </c>
      <c r="G1575" s="171">
        <f t="shared" si="49"/>
        <v>0</v>
      </c>
      <c r="H1575" s="176"/>
      <c r="I1575" s="177"/>
      <c r="J1575" s="176"/>
      <c r="K1575" s="176"/>
      <c r="L1575" s="177"/>
      <c r="M1575" s="178"/>
      <c r="N1575" s="172"/>
      <c r="O1575" s="172"/>
      <c r="P1575" s="182"/>
      <c r="Q1575" s="182"/>
      <c r="R1575" s="183"/>
    </row>
    <row r="1576" spans="6:18" ht="15.75" x14ac:dyDescent="0.25">
      <c r="F1576" s="4">
        <f t="shared" si="48"/>
        <v>0</v>
      </c>
      <c r="G1576" s="171">
        <f t="shared" si="49"/>
        <v>0</v>
      </c>
      <c r="H1576" s="176"/>
      <c r="I1576" s="177"/>
      <c r="J1576" s="176"/>
      <c r="K1576" s="176"/>
      <c r="L1576" s="177"/>
      <c r="M1576" s="178"/>
      <c r="N1576" s="172"/>
      <c r="O1576" s="172"/>
      <c r="P1576" s="182"/>
      <c r="Q1576" s="182"/>
      <c r="R1576" s="183"/>
    </row>
    <row r="1577" spans="6:18" ht="15.75" x14ac:dyDescent="0.25">
      <c r="F1577" s="4">
        <f t="shared" si="48"/>
        <v>0</v>
      </c>
      <c r="G1577" s="171">
        <f t="shared" si="49"/>
        <v>0</v>
      </c>
      <c r="H1577" s="176"/>
      <c r="I1577" s="177"/>
      <c r="J1577" s="176"/>
      <c r="K1577" s="176"/>
      <c r="L1577" s="177"/>
      <c r="M1577" s="178"/>
      <c r="N1577" s="172"/>
      <c r="O1577" s="172"/>
      <c r="P1577" s="182"/>
      <c r="Q1577" s="182"/>
      <c r="R1577" s="183"/>
    </row>
    <row r="1578" spans="6:18" ht="15.75" x14ac:dyDescent="0.25">
      <c r="F1578" s="4">
        <f t="shared" si="48"/>
        <v>0</v>
      </c>
      <c r="G1578" s="171">
        <f t="shared" si="49"/>
        <v>0</v>
      </c>
      <c r="H1578" s="176"/>
      <c r="I1578" s="177"/>
      <c r="J1578" s="176"/>
      <c r="K1578" s="176"/>
      <c r="L1578" s="177"/>
      <c r="M1578" s="178"/>
      <c r="N1578" s="172"/>
      <c r="O1578" s="172"/>
      <c r="P1578" s="182"/>
      <c r="Q1578" s="182"/>
      <c r="R1578" s="183"/>
    </row>
    <row r="1579" spans="6:18" ht="15.75" x14ac:dyDescent="0.25">
      <c r="F1579" s="4">
        <f t="shared" si="48"/>
        <v>0</v>
      </c>
      <c r="G1579" s="171">
        <f t="shared" si="49"/>
        <v>0</v>
      </c>
      <c r="H1579" s="176"/>
      <c r="I1579" s="177"/>
      <c r="J1579" s="176"/>
      <c r="K1579" s="176"/>
      <c r="L1579" s="177"/>
      <c r="M1579" s="178"/>
      <c r="N1579" s="172"/>
      <c r="O1579" s="172"/>
      <c r="P1579" s="182"/>
      <c r="Q1579" s="182"/>
      <c r="R1579" s="183"/>
    </row>
    <row r="1580" spans="6:18" ht="15.75" x14ac:dyDescent="0.25">
      <c r="F1580" s="4">
        <f t="shared" si="48"/>
        <v>0</v>
      </c>
      <c r="G1580" s="171">
        <f t="shared" si="49"/>
        <v>0</v>
      </c>
      <c r="H1580" s="176"/>
      <c r="I1580" s="177"/>
      <c r="J1580" s="176"/>
      <c r="K1580" s="176"/>
      <c r="L1580" s="177"/>
      <c r="M1580" s="178"/>
      <c r="N1580" s="172"/>
      <c r="O1580" s="172"/>
      <c r="P1580" s="182"/>
      <c r="Q1580" s="182"/>
      <c r="R1580" s="183"/>
    </row>
    <row r="1581" spans="6:18" ht="15.75" x14ac:dyDescent="0.25">
      <c r="F1581" s="4">
        <f t="shared" si="48"/>
        <v>0</v>
      </c>
      <c r="G1581" s="171">
        <f t="shared" si="49"/>
        <v>0</v>
      </c>
      <c r="H1581" s="176"/>
      <c r="I1581" s="177"/>
      <c r="J1581" s="176"/>
      <c r="K1581" s="176"/>
      <c r="L1581" s="177"/>
      <c r="M1581" s="178"/>
      <c r="N1581" s="172"/>
      <c r="O1581" s="172"/>
      <c r="P1581" s="182"/>
      <c r="Q1581" s="182"/>
      <c r="R1581" s="183"/>
    </row>
    <row r="1582" spans="6:18" ht="15.75" x14ac:dyDescent="0.25">
      <c r="F1582" s="4">
        <f t="shared" si="48"/>
        <v>0</v>
      </c>
      <c r="G1582" s="171">
        <f t="shared" si="49"/>
        <v>0</v>
      </c>
      <c r="H1582" s="176"/>
      <c r="I1582" s="177"/>
      <c r="J1582" s="176"/>
      <c r="K1582" s="176"/>
      <c r="L1582" s="177"/>
      <c r="M1582" s="178"/>
      <c r="N1582" s="172"/>
      <c r="O1582" s="172"/>
      <c r="P1582" s="182"/>
      <c r="Q1582" s="182"/>
      <c r="R1582" s="183"/>
    </row>
    <row r="1583" spans="6:18" ht="15.75" x14ac:dyDescent="0.25">
      <c r="F1583" s="4">
        <f t="shared" si="48"/>
        <v>0</v>
      </c>
      <c r="G1583" s="171">
        <f t="shared" si="49"/>
        <v>0</v>
      </c>
      <c r="H1583" s="176"/>
      <c r="I1583" s="177"/>
      <c r="J1583" s="176"/>
      <c r="K1583" s="176"/>
      <c r="L1583" s="177"/>
      <c r="M1583" s="178"/>
      <c r="N1583" s="172"/>
      <c r="O1583" s="172"/>
      <c r="P1583" s="182"/>
      <c r="Q1583" s="182"/>
      <c r="R1583" s="183"/>
    </row>
    <row r="1584" spans="6:18" ht="15.75" x14ac:dyDescent="0.25">
      <c r="F1584" s="4">
        <f t="shared" si="48"/>
        <v>0</v>
      </c>
      <c r="G1584" s="171">
        <f t="shared" si="49"/>
        <v>0</v>
      </c>
      <c r="H1584" s="176"/>
      <c r="I1584" s="177"/>
      <c r="J1584" s="176"/>
      <c r="K1584" s="176"/>
      <c r="L1584" s="177"/>
      <c r="M1584" s="178"/>
      <c r="N1584" s="172"/>
      <c r="O1584" s="172"/>
      <c r="P1584" s="182"/>
      <c r="Q1584" s="182"/>
      <c r="R1584" s="183"/>
    </row>
    <row r="1585" spans="6:18" ht="15.75" x14ac:dyDescent="0.25">
      <c r="F1585" s="4">
        <f t="shared" si="48"/>
        <v>0</v>
      </c>
      <c r="G1585" s="171">
        <f t="shared" si="49"/>
        <v>0</v>
      </c>
      <c r="H1585" s="176"/>
      <c r="I1585" s="177"/>
      <c r="J1585" s="176"/>
      <c r="K1585" s="176"/>
      <c r="L1585" s="177"/>
      <c r="M1585" s="178"/>
      <c r="N1585" s="172"/>
      <c r="O1585" s="172"/>
      <c r="P1585" s="182"/>
      <c r="Q1585" s="182"/>
      <c r="R1585" s="183"/>
    </row>
    <row r="1586" spans="6:18" ht="15.75" x14ac:dyDescent="0.25">
      <c r="F1586" s="4">
        <f t="shared" si="48"/>
        <v>0</v>
      </c>
      <c r="G1586" s="171">
        <f t="shared" si="49"/>
        <v>0</v>
      </c>
      <c r="H1586" s="176"/>
      <c r="I1586" s="177"/>
      <c r="J1586" s="176"/>
      <c r="K1586" s="176"/>
      <c r="L1586" s="177"/>
      <c r="M1586" s="178"/>
      <c r="N1586" s="172"/>
      <c r="O1586" s="172"/>
      <c r="P1586" s="182"/>
      <c r="Q1586" s="182"/>
      <c r="R1586" s="183"/>
    </row>
    <row r="1587" spans="6:18" ht="15.75" x14ac:dyDescent="0.25">
      <c r="F1587" s="4">
        <f t="shared" si="48"/>
        <v>0</v>
      </c>
      <c r="G1587" s="171">
        <f t="shared" si="49"/>
        <v>0</v>
      </c>
      <c r="H1587" s="176"/>
      <c r="I1587" s="177"/>
      <c r="J1587" s="176"/>
      <c r="K1587" s="176"/>
      <c r="L1587" s="177"/>
      <c r="M1587" s="178"/>
      <c r="N1587" s="172"/>
      <c r="O1587" s="172"/>
      <c r="P1587" s="182"/>
      <c r="Q1587" s="182"/>
      <c r="R1587" s="183"/>
    </row>
    <row r="1588" spans="6:18" ht="15.75" x14ac:dyDescent="0.25">
      <c r="F1588" s="4">
        <f t="shared" si="48"/>
        <v>0</v>
      </c>
      <c r="G1588" s="171">
        <f t="shared" si="49"/>
        <v>0</v>
      </c>
      <c r="H1588" s="176"/>
      <c r="I1588" s="177"/>
      <c r="J1588" s="176"/>
      <c r="K1588" s="176"/>
      <c r="L1588" s="177"/>
      <c r="M1588" s="178"/>
      <c r="N1588" s="172"/>
      <c r="O1588" s="172"/>
      <c r="P1588" s="182"/>
      <c r="Q1588" s="182"/>
      <c r="R1588" s="183"/>
    </row>
    <row r="1589" spans="6:18" ht="15.75" x14ac:dyDescent="0.25">
      <c r="F1589" s="4">
        <f t="shared" si="48"/>
        <v>0</v>
      </c>
      <c r="G1589" s="171">
        <f t="shared" si="49"/>
        <v>0</v>
      </c>
      <c r="H1589" s="176"/>
      <c r="I1589" s="177"/>
      <c r="J1589" s="176"/>
      <c r="K1589" s="176"/>
      <c r="L1589" s="177"/>
      <c r="M1589" s="178"/>
      <c r="N1589" s="172"/>
      <c r="O1589" s="172"/>
      <c r="P1589" s="182"/>
      <c r="Q1589" s="182"/>
      <c r="R1589" s="183"/>
    </row>
    <row r="1590" spans="6:18" ht="15.75" x14ac:dyDescent="0.25">
      <c r="F1590" s="4">
        <f t="shared" si="48"/>
        <v>0</v>
      </c>
      <c r="G1590" s="171">
        <f t="shared" si="49"/>
        <v>0</v>
      </c>
      <c r="H1590" s="176"/>
      <c r="I1590" s="177"/>
      <c r="J1590" s="176"/>
      <c r="K1590" s="176"/>
      <c r="L1590" s="177"/>
      <c r="M1590" s="178"/>
      <c r="N1590" s="172"/>
      <c r="O1590" s="172"/>
      <c r="P1590" s="182"/>
      <c r="Q1590" s="182"/>
      <c r="R1590" s="183"/>
    </row>
    <row r="1591" spans="6:18" ht="15.75" x14ac:dyDescent="0.25">
      <c r="F1591" s="4">
        <f t="shared" si="48"/>
        <v>0</v>
      </c>
      <c r="G1591" s="171">
        <f t="shared" si="49"/>
        <v>0</v>
      </c>
      <c r="H1591" s="176"/>
      <c r="I1591" s="177"/>
      <c r="J1591" s="176"/>
      <c r="K1591" s="176"/>
      <c r="L1591" s="177"/>
      <c r="M1591" s="178"/>
      <c r="N1591" s="172"/>
      <c r="O1591" s="172"/>
      <c r="P1591" s="182"/>
      <c r="Q1591" s="182"/>
      <c r="R1591" s="183"/>
    </row>
    <row r="1592" spans="6:18" ht="15.75" x14ac:dyDescent="0.25">
      <c r="F1592" s="4">
        <f t="shared" si="48"/>
        <v>0</v>
      </c>
      <c r="G1592" s="171">
        <f t="shared" si="49"/>
        <v>0</v>
      </c>
      <c r="H1592" s="176"/>
      <c r="I1592" s="177"/>
      <c r="J1592" s="176"/>
      <c r="K1592" s="176"/>
      <c r="L1592" s="177"/>
      <c r="M1592" s="178"/>
      <c r="N1592" s="172"/>
      <c r="O1592" s="172"/>
      <c r="P1592" s="182"/>
      <c r="Q1592" s="182"/>
      <c r="R1592" s="183"/>
    </row>
    <row r="1593" spans="6:18" ht="15.75" x14ac:dyDescent="0.25">
      <c r="F1593" s="4">
        <f t="shared" si="48"/>
        <v>0</v>
      </c>
      <c r="G1593" s="171">
        <f t="shared" si="49"/>
        <v>0</v>
      </c>
      <c r="H1593" s="176"/>
      <c r="I1593" s="177"/>
      <c r="J1593" s="176"/>
      <c r="K1593" s="176"/>
      <c r="L1593" s="177"/>
      <c r="M1593" s="178"/>
      <c r="N1593" s="172"/>
      <c r="O1593" s="172"/>
      <c r="P1593" s="182"/>
      <c r="Q1593" s="182"/>
      <c r="R1593" s="183"/>
    </row>
    <row r="1594" spans="6:18" ht="15.75" x14ac:dyDescent="0.25">
      <c r="F1594" s="4">
        <f t="shared" si="48"/>
        <v>0</v>
      </c>
      <c r="G1594" s="171">
        <f t="shared" si="49"/>
        <v>0</v>
      </c>
      <c r="H1594" s="176"/>
      <c r="I1594" s="177"/>
      <c r="J1594" s="176"/>
      <c r="K1594" s="176"/>
      <c r="L1594" s="177"/>
      <c r="M1594" s="178"/>
      <c r="N1594" s="172"/>
      <c r="O1594" s="172"/>
      <c r="P1594" s="182"/>
      <c r="Q1594" s="182"/>
      <c r="R1594" s="183"/>
    </row>
    <row r="1595" spans="6:18" ht="15.75" x14ac:dyDescent="0.25">
      <c r="F1595" s="4">
        <f t="shared" si="48"/>
        <v>0</v>
      </c>
      <c r="G1595" s="171">
        <f t="shared" si="49"/>
        <v>0</v>
      </c>
      <c r="H1595" s="176"/>
      <c r="I1595" s="177"/>
      <c r="J1595" s="176"/>
      <c r="K1595" s="176"/>
      <c r="L1595" s="177"/>
      <c r="M1595" s="178"/>
      <c r="N1595" s="172"/>
      <c r="O1595" s="172"/>
      <c r="P1595" s="182"/>
      <c r="Q1595" s="182"/>
      <c r="R1595" s="183"/>
    </row>
    <row r="1596" spans="6:18" ht="15.75" x14ac:dyDescent="0.25">
      <c r="F1596" s="4">
        <f t="shared" si="48"/>
        <v>0</v>
      </c>
      <c r="G1596" s="171">
        <f t="shared" si="49"/>
        <v>0</v>
      </c>
      <c r="H1596" s="176"/>
      <c r="I1596" s="177"/>
      <c r="J1596" s="176"/>
      <c r="K1596" s="176"/>
      <c r="L1596" s="177"/>
      <c r="M1596" s="178"/>
      <c r="N1596" s="172"/>
      <c r="O1596" s="172"/>
      <c r="P1596" s="182"/>
      <c r="Q1596" s="182"/>
      <c r="R1596" s="183"/>
    </row>
    <row r="1597" spans="6:18" ht="15.75" x14ac:dyDescent="0.25">
      <c r="F1597" s="4">
        <f t="shared" si="48"/>
        <v>0</v>
      </c>
      <c r="G1597" s="171">
        <f t="shared" si="49"/>
        <v>0</v>
      </c>
      <c r="H1597" s="176"/>
      <c r="I1597" s="177"/>
      <c r="J1597" s="176"/>
      <c r="K1597" s="176"/>
      <c r="L1597" s="177"/>
      <c r="M1597" s="178"/>
      <c r="N1597" s="172"/>
      <c r="O1597" s="172"/>
      <c r="P1597" s="182"/>
      <c r="Q1597" s="182"/>
      <c r="R1597" s="183"/>
    </row>
    <row r="1598" spans="6:18" ht="15.75" x14ac:dyDescent="0.25">
      <c r="F1598" s="4">
        <f t="shared" si="48"/>
        <v>0</v>
      </c>
      <c r="G1598" s="171">
        <f t="shared" si="49"/>
        <v>0</v>
      </c>
      <c r="H1598" s="176"/>
      <c r="I1598" s="177"/>
      <c r="J1598" s="176"/>
      <c r="K1598" s="176"/>
      <c r="L1598" s="177"/>
      <c r="M1598" s="178"/>
      <c r="N1598" s="172"/>
      <c r="O1598" s="172"/>
      <c r="P1598" s="182"/>
      <c r="Q1598" s="182"/>
      <c r="R1598" s="183"/>
    </row>
    <row r="1599" spans="6:18" ht="15.75" x14ac:dyDescent="0.25">
      <c r="F1599" s="4">
        <f t="shared" si="48"/>
        <v>0</v>
      </c>
      <c r="G1599" s="171">
        <f t="shared" si="49"/>
        <v>0</v>
      </c>
      <c r="H1599" s="176"/>
      <c r="I1599" s="177"/>
      <c r="J1599" s="176"/>
      <c r="K1599" s="176"/>
      <c r="L1599" s="177"/>
      <c r="M1599" s="178"/>
      <c r="N1599" s="172"/>
      <c r="O1599" s="172"/>
      <c r="P1599" s="182"/>
      <c r="Q1599" s="182"/>
      <c r="R1599" s="183"/>
    </row>
    <row r="1600" spans="6:18" ht="15.75" x14ac:dyDescent="0.25">
      <c r="F1600" s="4">
        <f t="shared" si="48"/>
        <v>0</v>
      </c>
      <c r="G1600" s="171">
        <f t="shared" si="49"/>
        <v>0</v>
      </c>
      <c r="H1600" s="176"/>
      <c r="I1600" s="177"/>
      <c r="J1600" s="176"/>
      <c r="K1600" s="176"/>
      <c r="L1600" s="177"/>
      <c r="M1600" s="178"/>
      <c r="N1600" s="172"/>
      <c r="O1600" s="172"/>
      <c r="P1600" s="182"/>
      <c r="Q1600" s="182"/>
      <c r="R1600" s="183"/>
    </row>
    <row r="1601" spans="6:18" ht="15.75" x14ac:dyDescent="0.25">
      <c r="F1601" s="4">
        <f t="shared" si="48"/>
        <v>0</v>
      </c>
      <c r="G1601" s="171">
        <f t="shared" si="49"/>
        <v>0</v>
      </c>
      <c r="H1601" s="176"/>
      <c r="I1601" s="177"/>
      <c r="J1601" s="176"/>
      <c r="K1601" s="176"/>
      <c r="L1601" s="177"/>
      <c r="M1601" s="178"/>
      <c r="N1601" s="172"/>
      <c r="O1601" s="172"/>
      <c r="P1601" s="182"/>
      <c r="Q1601" s="182"/>
      <c r="R1601" s="183"/>
    </row>
    <row r="1602" spans="6:18" ht="15.75" x14ac:dyDescent="0.25">
      <c r="F1602" s="4">
        <f t="shared" si="48"/>
        <v>0</v>
      </c>
      <c r="G1602" s="171">
        <f t="shared" si="49"/>
        <v>0</v>
      </c>
      <c r="H1602" s="176"/>
      <c r="I1602" s="177"/>
      <c r="J1602" s="176"/>
      <c r="K1602" s="176"/>
      <c r="L1602" s="177"/>
      <c r="M1602" s="178"/>
      <c r="N1602" s="172"/>
      <c r="O1602" s="172"/>
      <c r="P1602" s="182"/>
      <c r="Q1602" s="182"/>
      <c r="R1602" s="183"/>
    </row>
    <row r="1603" spans="6:18" ht="15.75" x14ac:dyDescent="0.25">
      <c r="F1603" s="4">
        <f t="shared" si="48"/>
        <v>0</v>
      </c>
      <c r="G1603" s="171">
        <f t="shared" si="49"/>
        <v>0</v>
      </c>
      <c r="H1603" s="176"/>
      <c r="I1603" s="177"/>
      <c r="J1603" s="176"/>
      <c r="K1603" s="176"/>
      <c r="L1603" s="177"/>
      <c r="M1603" s="178"/>
      <c r="N1603" s="172"/>
      <c r="O1603" s="172"/>
      <c r="P1603" s="182"/>
      <c r="Q1603" s="182"/>
      <c r="R1603" s="183"/>
    </row>
    <row r="1604" spans="6:18" ht="15.75" x14ac:dyDescent="0.25">
      <c r="F1604" s="4">
        <f t="shared" si="48"/>
        <v>0</v>
      </c>
      <c r="G1604" s="171">
        <f t="shared" si="49"/>
        <v>0</v>
      </c>
      <c r="H1604" s="176"/>
      <c r="I1604" s="177"/>
      <c r="J1604" s="176"/>
      <c r="K1604" s="176"/>
      <c r="L1604" s="177"/>
      <c r="M1604" s="178"/>
      <c r="N1604" s="172"/>
      <c r="O1604" s="172"/>
      <c r="P1604" s="182"/>
      <c r="Q1604" s="182"/>
      <c r="R1604" s="183"/>
    </row>
    <row r="1605" spans="6:18" ht="15.75" x14ac:dyDescent="0.25">
      <c r="F1605" s="4">
        <f t="shared" si="48"/>
        <v>0</v>
      </c>
      <c r="G1605" s="171">
        <f t="shared" si="49"/>
        <v>0</v>
      </c>
      <c r="H1605" s="176"/>
      <c r="I1605" s="177"/>
      <c r="J1605" s="176"/>
      <c r="K1605" s="176"/>
      <c r="L1605" s="177"/>
      <c r="M1605" s="178"/>
      <c r="N1605" s="172"/>
      <c r="O1605" s="172"/>
      <c r="P1605" s="182"/>
      <c r="Q1605" s="182"/>
      <c r="R1605" s="183"/>
    </row>
    <row r="1606" spans="6:18" ht="15.75" x14ac:dyDescent="0.25">
      <c r="F1606" s="4">
        <f t="shared" si="48"/>
        <v>0</v>
      </c>
      <c r="G1606" s="171">
        <f t="shared" si="49"/>
        <v>0</v>
      </c>
      <c r="H1606" s="176"/>
      <c r="I1606" s="177"/>
      <c r="J1606" s="176"/>
      <c r="K1606" s="176"/>
      <c r="L1606" s="177"/>
      <c r="M1606" s="178"/>
      <c r="N1606" s="172"/>
      <c r="O1606" s="172"/>
      <c r="P1606" s="182"/>
      <c r="Q1606" s="182"/>
      <c r="R1606" s="183"/>
    </row>
    <row r="1607" spans="6:18" ht="15.75" x14ac:dyDescent="0.25">
      <c r="F1607" s="4">
        <f t="shared" si="48"/>
        <v>0</v>
      </c>
      <c r="G1607" s="171">
        <f t="shared" si="49"/>
        <v>0</v>
      </c>
      <c r="H1607" s="176"/>
      <c r="I1607" s="177"/>
      <c r="J1607" s="176"/>
      <c r="K1607" s="176"/>
      <c r="L1607" s="177"/>
      <c r="M1607" s="178"/>
      <c r="N1607" s="172"/>
      <c r="O1607" s="172"/>
      <c r="P1607" s="182"/>
      <c r="Q1607" s="182"/>
      <c r="R1607" s="183"/>
    </row>
    <row r="1608" spans="6:18" ht="15.75" x14ac:dyDescent="0.25">
      <c r="F1608" s="4">
        <f t="shared" ref="F1608:F1671" si="50">IF(G1608&gt;=1,(IF(LEN(R1608)=0,(IF(N1608&gt;=18,1,0)),0)),0)</f>
        <v>0</v>
      </c>
      <c r="G1608" s="171">
        <f t="shared" si="49"/>
        <v>0</v>
      </c>
      <c r="H1608" s="176"/>
      <c r="I1608" s="177"/>
      <c r="J1608" s="176"/>
      <c r="K1608" s="176"/>
      <c r="L1608" s="177"/>
      <c r="M1608" s="178"/>
      <c r="N1608" s="172"/>
      <c r="O1608" s="172"/>
      <c r="P1608" s="182"/>
      <c r="Q1608" s="182"/>
      <c r="R1608" s="183"/>
    </row>
    <row r="1609" spans="6:18" ht="15.75" x14ac:dyDescent="0.25">
      <c r="F1609" s="4">
        <f t="shared" si="50"/>
        <v>0</v>
      </c>
      <c r="G1609" s="171">
        <f t="shared" ref="G1609:G1672" si="51">IFERROR(IF(LEN(J1609)&gt;=2,(IF(LEN(L1609)&gt;=1,1,0)),0),0)</f>
        <v>0</v>
      </c>
      <c r="H1609" s="176"/>
      <c r="I1609" s="177"/>
      <c r="J1609" s="176"/>
      <c r="K1609" s="176"/>
      <c r="L1609" s="177"/>
      <c r="M1609" s="178"/>
      <c r="N1609" s="172"/>
      <c r="O1609" s="172"/>
      <c r="P1609" s="182"/>
      <c r="Q1609" s="182"/>
      <c r="R1609" s="183"/>
    </row>
    <row r="1610" spans="6:18" ht="15.75" x14ac:dyDescent="0.25">
      <c r="F1610" s="4">
        <f t="shared" si="50"/>
        <v>0</v>
      </c>
      <c r="G1610" s="171">
        <f t="shared" si="51"/>
        <v>0</v>
      </c>
      <c r="H1610" s="176"/>
      <c r="I1610" s="177"/>
      <c r="J1610" s="176"/>
      <c r="K1610" s="176"/>
      <c r="L1610" s="177"/>
      <c r="M1610" s="178"/>
      <c r="N1610" s="172"/>
      <c r="O1610" s="172"/>
      <c r="P1610" s="182"/>
      <c r="Q1610" s="182"/>
      <c r="R1610" s="183"/>
    </row>
    <row r="1611" spans="6:18" ht="15.75" x14ac:dyDescent="0.25">
      <c r="F1611" s="4">
        <f t="shared" si="50"/>
        <v>0</v>
      </c>
      <c r="G1611" s="171">
        <f t="shared" si="51"/>
        <v>0</v>
      </c>
      <c r="H1611" s="176"/>
      <c r="I1611" s="177"/>
      <c r="J1611" s="176"/>
      <c r="K1611" s="176"/>
      <c r="L1611" s="177"/>
      <c r="M1611" s="178"/>
      <c r="N1611" s="172"/>
      <c r="O1611" s="172"/>
      <c r="P1611" s="182"/>
      <c r="Q1611" s="182"/>
      <c r="R1611" s="183"/>
    </row>
    <row r="1612" spans="6:18" ht="15.75" x14ac:dyDescent="0.25">
      <c r="F1612" s="4">
        <f t="shared" si="50"/>
        <v>0</v>
      </c>
      <c r="G1612" s="171">
        <f t="shared" si="51"/>
        <v>0</v>
      </c>
      <c r="H1612" s="176"/>
      <c r="I1612" s="177"/>
      <c r="J1612" s="176"/>
      <c r="K1612" s="176"/>
      <c r="L1612" s="177"/>
      <c r="M1612" s="178"/>
      <c r="N1612" s="172"/>
      <c r="O1612" s="172"/>
      <c r="P1612" s="182"/>
      <c r="Q1612" s="182"/>
      <c r="R1612" s="183"/>
    </row>
    <row r="1613" spans="6:18" ht="15.75" x14ac:dyDescent="0.25">
      <c r="F1613" s="4">
        <f t="shared" si="50"/>
        <v>0</v>
      </c>
      <c r="G1613" s="171">
        <f t="shared" si="51"/>
        <v>0</v>
      </c>
      <c r="H1613" s="176"/>
      <c r="I1613" s="177"/>
      <c r="J1613" s="176"/>
      <c r="K1613" s="176"/>
      <c r="L1613" s="177"/>
      <c r="M1613" s="178"/>
      <c r="N1613" s="172"/>
      <c r="O1613" s="172"/>
      <c r="P1613" s="182"/>
      <c r="Q1613" s="182"/>
      <c r="R1613" s="183"/>
    </row>
    <row r="1614" spans="6:18" ht="15.75" x14ac:dyDescent="0.25">
      <c r="F1614" s="4">
        <f t="shared" si="50"/>
        <v>0</v>
      </c>
      <c r="G1614" s="171">
        <f t="shared" si="51"/>
        <v>0</v>
      </c>
      <c r="H1614" s="176"/>
      <c r="I1614" s="177"/>
      <c r="J1614" s="176"/>
      <c r="K1614" s="176"/>
      <c r="L1614" s="177"/>
      <c r="M1614" s="178"/>
      <c r="N1614" s="172"/>
      <c r="O1614" s="172"/>
      <c r="P1614" s="182"/>
      <c r="Q1614" s="182"/>
      <c r="R1614" s="183"/>
    </row>
    <row r="1615" spans="6:18" ht="15.75" x14ac:dyDescent="0.25">
      <c r="F1615" s="4">
        <f t="shared" si="50"/>
        <v>0</v>
      </c>
      <c r="G1615" s="171">
        <f t="shared" si="51"/>
        <v>0</v>
      </c>
      <c r="H1615" s="176"/>
      <c r="I1615" s="177"/>
      <c r="J1615" s="176"/>
      <c r="K1615" s="176"/>
      <c r="L1615" s="177"/>
      <c r="M1615" s="178"/>
      <c r="N1615" s="172"/>
      <c r="O1615" s="172"/>
      <c r="P1615" s="182"/>
      <c r="Q1615" s="182"/>
      <c r="R1615" s="183"/>
    </row>
    <row r="1616" spans="6:18" ht="15.75" x14ac:dyDescent="0.25">
      <c r="F1616" s="4">
        <f t="shared" si="50"/>
        <v>0</v>
      </c>
      <c r="G1616" s="171">
        <f t="shared" si="51"/>
        <v>0</v>
      </c>
      <c r="H1616" s="176"/>
      <c r="I1616" s="177"/>
      <c r="J1616" s="176"/>
      <c r="K1616" s="176"/>
      <c r="L1616" s="177"/>
      <c r="M1616" s="178"/>
      <c r="N1616" s="172"/>
      <c r="O1616" s="172"/>
      <c r="P1616" s="182"/>
      <c r="Q1616" s="182"/>
      <c r="R1616" s="183"/>
    </row>
    <row r="1617" spans="6:18" ht="15.75" x14ac:dyDescent="0.25">
      <c r="F1617" s="4">
        <f t="shared" si="50"/>
        <v>0</v>
      </c>
      <c r="G1617" s="171">
        <f t="shared" si="51"/>
        <v>0</v>
      </c>
      <c r="H1617" s="176"/>
      <c r="I1617" s="177"/>
      <c r="J1617" s="176"/>
      <c r="K1617" s="176"/>
      <c r="L1617" s="177"/>
      <c r="M1617" s="178"/>
      <c r="N1617" s="172"/>
      <c r="O1617" s="172"/>
      <c r="P1617" s="182"/>
      <c r="Q1617" s="182"/>
      <c r="R1617" s="183"/>
    </row>
    <row r="1618" spans="6:18" ht="15.75" x14ac:dyDescent="0.25">
      <c r="F1618" s="4">
        <f t="shared" si="50"/>
        <v>0</v>
      </c>
      <c r="G1618" s="171">
        <f t="shared" si="51"/>
        <v>0</v>
      </c>
      <c r="H1618" s="176"/>
      <c r="I1618" s="177"/>
      <c r="J1618" s="176"/>
      <c r="K1618" s="176"/>
      <c r="L1618" s="177"/>
      <c r="M1618" s="178"/>
      <c r="N1618" s="172"/>
      <c r="O1618" s="172"/>
      <c r="P1618" s="182"/>
      <c r="Q1618" s="182"/>
      <c r="R1618" s="183"/>
    </row>
    <row r="1619" spans="6:18" ht="15.75" x14ac:dyDescent="0.25">
      <c r="F1619" s="4">
        <f t="shared" si="50"/>
        <v>0</v>
      </c>
      <c r="G1619" s="171">
        <f t="shared" si="51"/>
        <v>0</v>
      </c>
      <c r="H1619" s="176"/>
      <c r="I1619" s="177"/>
      <c r="J1619" s="176"/>
      <c r="K1619" s="176"/>
      <c r="L1619" s="177"/>
      <c r="M1619" s="178"/>
      <c r="N1619" s="172"/>
      <c r="O1619" s="172"/>
      <c r="P1619" s="182"/>
      <c r="Q1619" s="182"/>
      <c r="R1619" s="183"/>
    </row>
    <row r="1620" spans="6:18" ht="15.75" x14ac:dyDescent="0.25">
      <c r="F1620" s="4">
        <f t="shared" si="50"/>
        <v>0</v>
      </c>
      <c r="G1620" s="171">
        <f t="shared" si="51"/>
        <v>0</v>
      </c>
      <c r="H1620" s="176"/>
      <c r="I1620" s="177"/>
      <c r="J1620" s="176"/>
      <c r="K1620" s="176"/>
      <c r="L1620" s="177"/>
      <c r="M1620" s="178"/>
      <c r="N1620" s="172"/>
      <c r="O1620" s="172"/>
      <c r="P1620" s="182"/>
      <c r="Q1620" s="182"/>
      <c r="R1620" s="183"/>
    </row>
    <row r="1621" spans="6:18" ht="15.75" x14ac:dyDescent="0.25">
      <c r="F1621" s="4">
        <f t="shared" si="50"/>
        <v>0</v>
      </c>
      <c r="G1621" s="171">
        <f t="shared" si="51"/>
        <v>0</v>
      </c>
      <c r="H1621" s="176"/>
      <c r="I1621" s="177"/>
      <c r="J1621" s="176"/>
      <c r="K1621" s="176"/>
      <c r="L1621" s="177"/>
      <c r="M1621" s="178"/>
      <c r="N1621" s="172"/>
      <c r="O1621" s="172"/>
      <c r="P1621" s="182"/>
      <c r="Q1621" s="182"/>
      <c r="R1621" s="183"/>
    </row>
    <row r="1622" spans="6:18" ht="15.75" x14ac:dyDescent="0.25">
      <c r="F1622" s="4">
        <f t="shared" si="50"/>
        <v>0</v>
      </c>
      <c r="G1622" s="171">
        <f t="shared" si="51"/>
        <v>0</v>
      </c>
      <c r="H1622" s="176"/>
      <c r="I1622" s="177"/>
      <c r="J1622" s="176"/>
      <c r="K1622" s="176"/>
      <c r="L1622" s="177"/>
      <c r="M1622" s="178"/>
      <c r="N1622" s="172"/>
      <c r="O1622" s="172"/>
      <c r="P1622" s="182"/>
      <c r="Q1622" s="182"/>
      <c r="R1622" s="183"/>
    </row>
    <row r="1623" spans="6:18" ht="15.75" x14ac:dyDescent="0.25">
      <c r="F1623" s="4">
        <f t="shared" si="50"/>
        <v>0</v>
      </c>
      <c r="G1623" s="171">
        <f t="shared" si="51"/>
        <v>0</v>
      </c>
      <c r="H1623" s="176"/>
      <c r="I1623" s="177"/>
      <c r="J1623" s="176"/>
      <c r="K1623" s="176"/>
      <c r="L1623" s="177"/>
      <c r="M1623" s="178"/>
      <c r="N1623" s="172"/>
      <c r="O1623" s="172"/>
      <c r="P1623" s="182"/>
      <c r="Q1623" s="182"/>
      <c r="R1623" s="183"/>
    </row>
    <row r="1624" spans="6:18" ht="15.75" x14ac:dyDescent="0.25">
      <c r="F1624" s="4">
        <f t="shared" si="50"/>
        <v>0</v>
      </c>
      <c r="G1624" s="171">
        <f t="shared" si="51"/>
        <v>0</v>
      </c>
      <c r="H1624" s="176"/>
      <c r="I1624" s="177"/>
      <c r="J1624" s="176"/>
      <c r="K1624" s="176"/>
      <c r="L1624" s="177"/>
      <c r="M1624" s="178"/>
      <c r="N1624" s="172"/>
      <c r="O1624" s="172"/>
      <c r="P1624" s="182"/>
      <c r="Q1624" s="182"/>
      <c r="R1624" s="183"/>
    </row>
    <row r="1625" spans="6:18" ht="15.75" x14ac:dyDescent="0.25">
      <c r="F1625" s="4">
        <f t="shared" si="50"/>
        <v>0</v>
      </c>
      <c r="G1625" s="171">
        <f t="shared" si="51"/>
        <v>0</v>
      </c>
      <c r="H1625" s="176"/>
      <c r="I1625" s="177"/>
      <c r="J1625" s="176"/>
      <c r="K1625" s="176"/>
      <c r="L1625" s="177"/>
      <c r="M1625" s="178"/>
      <c r="N1625" s="172"/>
      <c r="O1625" s="172"/>
      <c r="P1625" s="182"/>
      <c r="Q1625" s="182"/>
      <c r="R1625" s="183"/>
    </row>
    <row r="1626" spans="6:18" ht="15.75" x14ac:dyDescent="0.25">
      <c r="F1626" s="4">
        <f t="shared" si="50"/>
        <v>0</v>
      </c>
      <c r="G1626" s="171">
        <f t="shared" si="51"/>
        <v>0</v>
      </c>
      <c r="H1626" s="176"/>
      <c r="I1626" s="177"/>
      <c r="J1626" s="176"/>
      <c r="K1626" s="176"/>
      <c r="L1626" s="177"/>
      <c r="M1626" s="178"/>
      <c r="N1626" s="172"/>
      <c r="O1626" s="172"/>
      <c r="P1626" s="182"/>
      <c r="Q1626" s="182"/>
      <c r="R1626" s="183"/>
    </row>
    <row r="1627" spans="6:18" ht="15.75" x14ac:dyDescent="0.25">
      <c r="F1627" s="4">
        <f t="shared" si="50"/>
        <v>0</v>
      </c>
      <c r="G1627" s="171">
        <f t="shared" si="51"/>
        <v>0</v>
      </c>
      <c r="H1627" s="176"/>
      <c r="I1627" s="177"/>
      <c r="J1627" s="176"/>
      <c r="K1627" s="176"/>
      <c r="L1627" s="177"/>
      <c r="M1627" s="178"/>
      <c r="N1627" s="172"/>
      <c r="O1627" s="172"/>
      <c r="P1627" s="182"/>
      <c r="Q1627" s="182"/>
      <c r="R1627" s="183"/>
    </row>
    <row r="1628" spans="6:18" ht="15.75" x14ac:dyDescent="0.25">
      <c r="F1628" s="4">
        <f t="shared" si="50"/>
        <v>0</v>
      </c>
      <c r="G1628" s="171">
        <f t="shared" si="51"/>
        <v>0</v>
      </c>
      <c r="H1628" s="176"/>
      <c r="I1628" s="177"/>
      <c r="J1628" s="176"/>
      <c r="K1628" s="176"/>
      <c r="L1628" s="177"/>
      <c r="M1628" s="178"/>
      <c r="N1628" s="172"/>
      <c r="O1628" s="172"/>
      <c r="P1628" s="182"/>
      <c r="Q1628" s="182"/>
      <c r="R1628" s="183"/>
    </row>
    <row r="1629" spans="6:18" ht="15.75" x14ac:dyDescent="0.25">
      <c r="F1629" s="4">
        <f t="shared" si="50"/>
        <v>0</v>
      </c>
      <c r="G1629" s="171">
        <f t="shared" si="51"/>
        <v>0</v>
      </c>
      <c r="H1629" s="176"/>
      <c r="I1629" s="177"/>
      <c r="J1629" s="176"/>
      <c r="K1629" s="176"/>
      <c r="L1629" s="177"/>
      <c r="M1629" s="178"/>
      <c r="N1629" s="172"/>
      <c r="O1629" s="172"/>
      <c r="P1629" s="182"/>
      <c r="Q1629" s="182"/>
      <c r="R1629" s="183"/>
    </row>
    <row r="1630" spans="6:18" ht="15.75" x14ac:dyDescent="0.25">
      <c r="F1630" s="4">
        <f t="shared" si="50"/>
        <v>0</v>
      </c>
      <c r="G1630" s="171">
        <f t="shared" si="51"/>
        <v>0</v>
      </c>
      <c r="H1630" s="176"/>
      <c r="I1630" s="177"/>
      <c r="J1630" s="176"/>
      <c r="K1630" s="176"/>
      <c r="L1630" s="177"/>
      <c r="M1630" s="178"/>
      <c r="N1630" s="172"/>
      <c r="O1630" s="172"/>
      <c r="P1630" s="182"/>
      <c r="Q1630" s="182"/>
      <c r="R1630" s="183"/>
    </row>
    <row r="1631" spans="6:18" ht="15.75" x14ac:dyDescent="0.25">
      <c r="F1631" s="4">
        <f t="shared" si="50"/>
        <v>0</v>
      </c>
      <c r="G1631" s="171">
        <f t="shared" si="51"/>
        <v>0</v>
      </c>
      <c r="H1631" s="176"/>
      <c r="I1631" s="177"/>
      <c r="J1631" s="176"/>
      <c r="K1631" s="176"/>
      <c r="L1631" s="177"/>
      <c r="M1631" s="178"/>
      <c r="N1631" s="172"/>
      <c r="O1631" s="172"/>
      <c r="P1631" s="182"/>
      <c r="Q1631" s="182"/>
      <c r="R1631" s="183"/>
    </row>
    <row r="1632" spans="6:18" ht="15.75" x14ac:dyDescent="0.25">
      <c r="F1632" s="4">
        <f t="shared" si="50"/>
        <v>0</v>
      </c>
      <c r="G1632" s="171">
        <f t="shared" si="51"/>
        <v>0</v>
      </c>
      <c r="H1632" s="176"/>
      <c r="I1632" s="177"/>
      <c r="J1632" s="176"/>
      <c r="K1632" s="176"/>
      <c r="L1632" s="177"/>
      <c r="M1632" s="178"/>
      <c r="N1632" s="172"/>
      <c r="O1632" s="172"/>
      <c r="P1632" s="182"/>
      <c r="Q1632" s="182"/>
      <c r="R1632" s="183"/>
    </row>
    <row r="1633" spans="6:18" ht="15.75" x14ac:dyDescent="0.25">
      <c r="F1633" s="4">
        <f t="shared" si="50"/>
        <v>0</v>
      </c>
      <c r="G1633" s="171">
        <f t="shared" si="51"/>
        <v>0</v>
      </c>
      <c r="H1633" s="176"/>
      <c r="I1633" s="177"/>
      <c r="J1633" s="176"/>
      <c r="K1633" s="176"/>
      <c r="L1633" s="177"/>
      <c r="M1633" s="178"/>
      <c r="N1633" s="172"/>
      <c r="O1633" s="172"/>
      <c r="P1633" s="182"/>
      <c r="Q1633" s="182"/>
      <c r="R1633" s="183"/>
    </row>
    <row r="1634" spans="6:18" ht="15.75" x14ac:dyDescent="0.25">
      <c r="F1634" s="4">
        <f t="shared" si="50"/>
        <v>0</v>
      </c>
      <c r="G1634" s="171">
        <f t="shared" si="51"/>
        <v>0</v>
      </c>
      <c r="H1634" s="176"/>
      <c r="I1634" s="177"/>
      <c r="J1634" s="176"/>
      <c r="K1634" s="176"/>
      <c r="L1634" s="177"/>
      <c r="M1634" s="178"/>
      <c r="N1634" s="172"/>
      <c r="O1634" s="172"/>
      <c r="P1634" s="182"/>
      <c r="Q1634" s="182"/>
      <c r="R1634" s="183"/>
    </row>
    <row r="1635" spans="6:18" ht="15.75" x14ac:dyDescent="0.25">
      <c r="F1635" s="4">
        <f t="shared" si="50"/>
        <v>0</v>
      </c>
      <c r="G1635" s="171">
        <f t="shared" si="51"/>
        <v>0</v>
      </c>
      <c r="H1635" s="176"/>
      <c r="I1635" s="177"/>
      <c r="J1635" s="176"/>
      <c r="K1635" s="176"/>
      <c r="L1635" s="177"/>
      <c r="M1635" s="178"/>
      <c r="N1635" s="172"/>
      <c r="O1635" s="172"/>
      <c r="P1635" s="182"/>
      <c r="Q1635" s="182"/>
      <c r="R1635" s="183"/>
    </row>
    <row r="1636" spans="6:18" ht="15.75" x14ac:dyDescent="0.25">
      <c r="F1636" s="4">
        <f t="shared" si="50"/>
        <v>0</v>
      </c>
      <c r="G1636" s="171">
        <f t="shared" si="51"/>
        <v>0</v>
      </c>
      <c r="H1636" s="176"/>
      <c r="I1636" s="177"/>
      <c r="J1636" s="176"/>
      <c r="K1636" s="176"/>
      <c r="L1636" s="177"/>
      <c r="M1636" s="178"/>
      <c r="N1636" s="172"/>
      <c r="O1636" s="172"/>
      <c r="P1636" s="182"/>
      <c r="Q1636" s="182"/>
      <c r="R1636" s="183"/>
    </row>
    <row r="1637" spans="6:18" ht="15.75" x14ac:dyDescent="0.25">
      <c r="F1637" s="4">
        <f t="shared" si="50"/>
        <v>0</v>
      </c>
      <c r="G1637" s="171">
        <f t="shared" si="51"/>
        <v>0</v>
      </c>
      <c r="H1637" s="176"/>
      <c r="I1637" s="177"/>
      <c r="J1637" s="176"/>
      <c r="K1637" s="176"/>
      <c r="L1637" s="177"/>
      <c r="M1637" s="178"/>
      <c r="N1637" s="172"/>
      <c r="O1637" s="172"/>
      <c r="P1637" s="182"/>
      <c r="Q1637" s="182"/>
      <c r="R1637" s="183"/>
    </row>
    <row r="1638" spans="6:18" ht="15.75" x14ac:dyDescent="0.25">
      <c r="F1638" s="4">
        <f t="shared" si="50"/>
        <v>0</v>
      </c>
      <c r="G1638" s="171">
        <f t="shared" si="51"/>
        <v>0</v>
      </c>
      <c r="H1638" s="176"/>
      <c r="I1638" s="177"/>
      <c r="J1638" s="176"/>
      <c r="K1638" s="176"/>
      <c r="L1638" s="177"/>
      <c r="M1638" s="178"/>
      <c r="N1638" s="172"/>
      <c r="O1638" s="172"/>
      <c r="P1638" s="182"/>
      <c r="Q1638" s="182"/>
      <c r="R1638" s="183"/>
    </row>
    <row r="1639" spans="6:18" ht="15.75" x14ac:dyDescent="0.25">
      <c r="F1639" s="4">
        <f t="shared" si="50"/>
        <v>0</v>
      </c>
      <c r="G1639" s="171">
        <f t="shared" si="51"/>
        <v>0</v>
      </c>
      <c r="H1639" s="176"/>
      <c r="I1639" s="177"/>
      <c r="J1639" s="176"/>
      <c r="K1639" s="176"/>
      <c r="L1639" s="177"/>
      <c r="M1639" s="178"/>
      <c r="N1639" s="172"/>
      <c r="O1639" s="172"/>
      <c r="P1639" s="182"/>
      <c r="Q1639" s="182"/>
      <c r="R1639" s="183"/>
    </row>
    <row r="1640" spans="6:18" ht="15.75" x14ac:dyDescent="0.25">
      <c r="F1640" s="4">
        <f t="shared" si="50"/>
        <v>0</v>
      </c>
      <c r="G1640" s="171">
        <f t="shared" si="51"/>
        <v>0</v>
      </c>
      <c r="H1640" s="176"/>
      <c r="I1640" s="177"/>
      <c r="J1640" s="176"/>
      <c r="K1640" s="176"/>
      <c r="L1640" s="177"/>
      <c r="M1640" s="178"/>
      <c r="N1640" s="172"/>
      <c r="O1640" s="172"/>
      <c r="P1640" s="182"/>
      <c r="Q1640" s="182"/>
      <c r="R1640" s="183"/>
    </row>
    <row r="1641" spans="6:18" ht="15.75" x14ac:dyDescent="0.25">
      <c r="F1641" s="4">
        <f t="shared" si="50"/>
        <v>0</v>
      </c>
      <c r="G1641" s="171">
        <f t="shared" si="51"/>
        <v>0</v>
      </c>
      <c r="H1641" s="176"/>
      <c r="I1641" s="177"/>
      <c r="J1641" s="176"/>
      <c r="K1641" s="176"/>
      <c r="L1641" s="177"/>
      <c r="M1641" s="178"/>
      <c r="N1641" s="172"/>
      <c r="O1641" s="172"/>
      <c r="P1641" s="182"/>
      <c r="Q1641" s="182"/>
      <c r="R1641" s="183"/>
    </row>
    <row r="1642" spans="6:18" ht="15.75" x14ac:dyDescent="0.25">
      <c r="F1642" s="4">
        <f t="shared" si="50"/>
        <v>0</v>
      </c>
      <c r="G1642" s="171">
        <f t="shared" si="51"/>
        <v>0</v>
      </c>
      <c r="H1642" s="176"/>
      <c r="I1642" s="177"/>
      <c r="J1642" s="176"/>
      <c r="K1642" s="176"/>
      <c r="L1642" s="177"/>
      <c r="M1642" s="178"/>
      <c r="N1642" s="172"/>
      <c r="O1642" s="172"/>
      <c r="P1642" s="182"/>
      <c r="Q1642" s="182"/>
      <c r="R1642" s="183"/>
    </row>
    <row r="1643" spans="6:18" ht="15.75" x14ac:dyDescent="0.25">
      <c r="F1643" s="4">
        <f t="shared" si="50"/>
        <v>0</v>
      </c>
      <c r="G1643" s="171">
        <f t="shared" si="51"/>
        <v>0</v>
      </c>
      <c r="H1643" s="176"/>
      <c r="I1643" s="177"/>
      <c r="J1643" s="176"/>
      <c r="K1643" s="176"/>
      <c r="L1643" s="177"/>
      <c r="M1643" s="178"/>
      <c r="N1643" s="172"/>
      <c r="O1643" s="172"/>
      <c r="P1643" s="182"/>
      <c r="Q1643" s="182"/>
      <c r="R1643" s="183"/>
    </row>
    <row r="1644" spans="6:18" ht="15.75" x14ac:dyDescent="0.25">
      <c r="F1644" s="4">
        <f t="shared" si="50"/>
        <v>0</v>
      </c>
      <c r="G1644" s="171">
        <f t="shared" si="51"/>
        <v>0</v>
      </c>
      <c r="H1644" s="176"/>
      <c r="I1644" s="177"/>
      <c r="J1644" s="176"/>
      <c r="K1644" s="176"/>
      <c r="L1644" s="177"/>
      <c r="M1644" s="178"/>
      <c r="N1644" s="172"/>
      <c r="O1644" s="172"/>
      <c r="P1644" s="182"/>
      <c r="Q1644" s="182"/>
      <c r="R1644" s="183"/>
    </row>
    <row r="1645" spans="6:18" ht="15.75" x14ac:dyDescent="0.25">
      <c r="F1645" s="4">
        <f t="shared" si="50"/>
        <v>0</v>
      </c>
      <c r="G1645" s="171">
        <f t="shared" si="51"/>
        <v>0</v>
      </c>
      <c r="H1645" s="176"/>
      <c r="I1645" s="177"/>
      <c r="J1645" s="176"/>
      <c r="K1645" s="176"/>
      <c r="L1645" s="177"/>
      <c r="M1645" s="178"/>
      <c r="N1645" s="172"/>
      <c r="O1645" s="172"/>
      <c r="P1645" s="182"/>
      <c r="Q1645" s="182"/>
      <c r="R1645" s="183"/>
    </row>
    <row r="1646" spans="6:18" ht="15.75" x14ac:dyDescent="0.25">
      <c r="F1646" s="4">
        <f t="shared" si="50"/>
        <v>0</v>
      </c>
      <c r="G1646" s="171">
        <f t="shared" si="51"/>
        <v>0</v>
      </c>
      <c r="H1646" s="176"/>
      <c r="I1646" s="177"/>
      <c r="J1646" s="176"/>
      <c r="K1646" s="176"/>
      <c r="L1646" s="177"/>
      <c r="M1646" s="178"/>
      <c r="N1646" s="172"/>
      <c r="O1646" s="172"/>
      <c r="P1646" s="182"/>
      <c r="Q1646" s="182"/>
      <c r="R1646" s="183"/>
    </row>
    <row r="1647" spans="6:18" ht="15.75" x14ac:dyDescent="0.25">
      <c r="F1647" s="4">
        <f t="shared" si="50"/>
        <v>0</v>
      </c>
      <c r="G1647" s="171">
        <f t="shared" si="51"/>
        <v>0</v>
      </c>
      <c r="H1647" s="176"/>
      <c r="I1647" s="177"/>
      <c r="J1647" s="176"/>
      <c r="K1647" s="176"/>
      <c r="L1647" s="177"/>
      <c r="M1647" s="178"/>
      <c r="N1647" s="172"/>
      <c r="O1647" s="172"/>
      <c r="P1647" s="182"/>
      <c r="Q1647" s="182"/>
      <c r="R1647" s="183"/>
    </row>
    <row r="1648" spans="6:18" ht="15.75" x14ac:dyDescent="0.25">
      <c r="F1648" s="4">
        <f t="shared" si="50"/>
        <v>0</v>
      </c>
      <c r="G1648" s="171">
        <f t="shared" si="51"/>
        <v>0</v>
      </c>
      <c r="H1648" s="176"/>
      <c r="I1648" s="177"/>
      <c r="J1648" s="176"/>
      <c r="K1648" s="176"/>
      <c r="L1648" s="177"/>
      <c r="M1648" s="178"/>
      <c r="N1648" s="172"/>
      <c r="O1648" s="172"/>
      <c r="P1648" s="182"/>
      <c r="Q1648" s="182"/>
      <c r="R1648" s="183"/>
    </row>
    <row r="1649" spans="6:18" ht="15.75" x14ac:dyDescent="0.25">
      <c r="F1649" s="4">
        <f t="shared" si="50"/>
        <v>0</v>
      </c>
      <c r="G1649" s="171">
        <f t="shared" si="51"/>
        <v>0</v>
      </c>
      <c r="H1649" s="176"/>
      <c r="I1649" s="177"/>
      <c r="J1649" s="176"/>
      <c r="K1649" s="176"/>
      <c r="L1649" s="177"/>
      <c r="M1649" s="178"/>
      <c r="N1649" s="172"/>
      <c r="O1649" s="172"/>
      <c r="P1649" s="182"/>
      <c r="Q1649" s="182"/>
      <c r="R1649" s="183"/>
    </row>
    <row r="1650" spans="6:18" ht="15.75" x14ac:dyDescent="0.25">
      <c r="F1650" s="4">
        <f t="shared" si="50"/>
        <v>0</v>
      </c>
      <c r="G1650" s="171">
        <f t="shared" si="51"/>
        <v>0</v>
      </c>
      <c r="H1650" s="176"/>
      <c r="I1650" s="177"/>
      <c r="J1650" s="176"/>
      <c r="K1650" s="176"/>
      <c r="L1650" s="177"/>
      <c r="M1650" s="178"/>
      <c r="N1650" s="172"/>
      <c r="O1650" s="172"/>
      <c r="P1650" s="182"/>
      <c r="Q1650" s="182"/>
      <c r="R1650" s="183"/>
    </row>
    <row r="1651" spans="6:18" ht="15.75" x14ac:dyDescent="0.25">
      <c r="F1651" s="4">
        <f t="shared" si="50"/>
        <v>0</v>
      </c>
      <c r="G1651" s="171">
        <f t="shared" si="51"/>
        <v>0</v>
      </c>
      <c r="H1651" s="176"/>
      <c r="I1651" s="177"/>
      <c r="J1651" s="176"/>
      <c r="K1651" s="176"/>
      <c r="L1651" s="177"/>
      <c r="M1651" s="178"/>
      <c r="N1651" s="172"/>
      <c r="O1651" s="172"/>
      <c r="P1651" s="182"/>
      <c r="Q1651" s="182"/>
      <c r="R1651" s="183"/>
    </row>
    <row r="1652" spans="6:18" ht="15.75" x14ac:dyDescent="0.25">
      <c r="F1652" s="4">
        <f t="shared" si="50"/>
        <v>0</v>
      </c>
      <c r="G1652" s="171">
        <f t="shared" si="51"/>
        <v>0</v>
      </c>
      <c r="H1652" s="176"/>
      <c r="I1652" s="177"/>
      <c r="J1652" s="176"/>
      <c r="K1652" s="176"/>
      <c r="L1652" s="177"/>
      <c r="M1652" s="178"/>
      <c r="N1652" s="172"/>
      <c r="O1652" s="172"/>
      <c r="P1652" s="182"/>
      <c r="Q1652" s="182"/>
      <c r="R1652" s="183"/>
    </row>
    <row r="1653" spans="6:18" ht="15.75" x14ac:dyDescent="0.25">
      <c r="F1653" s="4">
        <f t="shared" si="50"/>
        <v>0</v>
      </c>
      <c r="G1653" s="171">
        <f t="shared" si="51"/>
        <v>0</v>
      </c>
      <c r="H1653" s="176"/>
      <c r="I1653" s="177"/>
      <c r="J1653" s="176"/>
      <c r="K1653" s="176"/>
      <c r="L1653" s="177"/>
      <c r="M1653" s="178"/>
      <c r="N1653" s="172"/>
      <c r="O1653" s="172"/>
      <c r="P1653" s="182"/>
      <c r="Q1653" s="182"/>
      <c r="R1653" s="183"/>
    </row>
    <row r="1654" spans="6:18" ht="15.75" x14ac:dyDescent="0.25">
      <c r="F1654" s="4">
        <f t="shared" si="50"/>
        <v>0</v>
      </c>
      <c r="G1654" s="171">
        <f t="shared" si="51"/>
        <v>0</v>
      </c>
      <c r="H1654" s="176"/>
      <c r="I1654" s="177"/>
      <c r="J1654" s="176"/>
      <c r="K1654" s="176"/>
      <c r="L1654" s="177"/>
      <c r="M1654" s="178"/>
      <c r="N1654" s="172"/>
      <c r="O1654" s="172"/>
      <c r="P1654" s="182"/>
      <c r="Q1654" s="182"/>
      <c r="R1654" s="183"/>
    </row>
    <row r="1655" spans="6:18" ht="15.75" x14ac:dyDescent="0.25">
      <c r="F1655" s="4">
        <f t="shared" si="50"/>
        <v>0</v>
      </c>
      <c r="G1655" s="171">
        <f t="shared" si="51"/>
        <v>0</v>
      </c>
      <c r="H1655" s="176"/>
      <c r="I1655" s="177"/>
      <c r="J1655" s="176"/>
      <c r="K1655" s="176"/>
      <c r="L1655" s="177"/>
      <c r="M1655" s="178"/>
      <c r="N1655" s="172"/>
      <c r="O1655" s="172"/>
      <c r="P1655" s="182"/>
      <c r="Q1655" s="182"/>
      <c r="R1655" s="183"/>
    </row>
    <row r="1656" spans="6:18" ht="15.75" x14ac:dyDescent="0.25">
      <c r="F1656" s="4">
        <f t="shared" si="50"/>
        <v>0</v>
      </c>
      <c r="G1656" s="171">
        <f t="shared" si="51"/>
        <v>0</v>
      </c>
      <c r="H1656" s="176"/>
      <c r="I1656" s="177"/>
      <c r="J1656" s="176"/>
      <c r="K1656" s="176"/>
      <c r="L1656" s="177"/>
      <c r="M1656" s="178"/>
      <c r="N1656" s="172"/>
      <c r="O1656" s="172"/>
      <c r="P1656" s="182"/>
      <c r="Q1656" s="182"/>
      <c r="R1656" s="183"/>
    </row>
    <row r="1657" spans="6:18" ht="15.75" x14ac:dyDescent="0.25">
      <c r="F1657" s="4">
        <f t="shared" si="50"/>
        <v>0</v>
      </c>
      <c r="G1657" s="171">
        <f t="shared" si="51"/>
        <v>0</v>
      </c>
      <c r="H1657" s="176"/>
      <c r="I1657" s="177"/>
      <c r="J1657" s="176"/>
      <c r="K1657" s="176"/>
      <c r="L1657" s="177"/>
      <c r="M1657" s="178"/>
      <c r="N1657" s="172"/>
      <c r="O1657" s="172"/>
      <c r="P1657" s="182"/>
      <c r="Q1657" s="182"/>
      <c r="R1657" s="183"/>
    </row>
    <row r="1658" spans="6:18" ht="15.75" x14ac:dyDescent="0.25">
      <c r="F1658" s="4">
        <f t="shared" si="50"/>
        <v>0</v>
      </c>
      <c r="G1658" s="171">
        <f t="shared" si="51"/>
        <v>0</v>
      </c>
      <c r="H1658" s="176"/>
      <c r="I1658" s="177"/>
      <c r="J1658" s="176"/>
      <c r="K1658" s="176"/>
      <c r="L1658" s="177"/>
      <c r="M1658" s="178"/>
      <c r="N1658" s="172"/>
      <c r="O1658" s="172"/>
      <c r="P1658" s="182"/>
      <c r="Q1658" s="182"/>
      <c r="R1658" s="183"/>
    </row>
    <row r="1659" spans="6:18" ht="15.75" x14ac:dyDescent="0.25">
      <c r="F1659" s="4">
        <f t="shared" si="50"/>
        <v>0</v>
      </c>
      <c r="G1659" s="171">
        <f t="shared" si="51"/>
        <v>0</v>
      </c>
      <c r="H1659" s="176"/>
      <c r="I1659" s="177"/>
      <c r="J1659" s="176"/>
      <c r="K1659" s="176"/>
      <c r="L1659" s="177"/>
      <c r="M1659" s="178"/>
      <c r="N1659" s="172"/>
      <c r="O1659" s="172"/>
      <c r="P1659" s="182"/>
      <c r="Q1659" s="182"/>
      <c r="R1659" s="183"/>
    </row>
    <row r="1660" spans="6:18" ht="15.75" x14ac:dyDescent="0.25">
      <c r="F1660" s="4">
        <f t="shared" si="50"/>
        <v>0</v>
      </c>
      <c r="G1660" s="171">
        <f t="shared" si="51"/>
        <v>0</v>
      </c>
      <c r="H1660" s="176"/>
      <c r="I1660" s="177"/>
      <c r="J1660" s="176"/>
      <c r="K1660" s="176"/>
      <c r="L1660" s="177"/>
      <c r="M1660" s="178"/>
      <c r="N1660" s="172"/>
      <c r="O1660" s="172"/>
      <c r="P1660" s="182"/>
      <c r="Q1660" s="182"/>
      <c r="R1660" s="183"/>
    </row>
    <row r="1661" spans="6:18" ht="15.75" x14ac:dyDescent="0.25">
      <c r="F1661" s="4">
        <f t="shared" si="50"/>
        <v>0</v>
      </c>
      <c r="G1661" s="171">
        <f t="shared" si="51"/>
        <v>0</v>
      </c>
      <c r="H1661" s="176"/>
      <c r="I1661" s="177"/>
      <c r="J1661" s="176"/>
      <c r="K1661" s="176"/>
      <c r="L1661" s="177"/>
      <c r="M1661" s="178"/>
      <c r="N1661" s="172"/>
      <c r="O1661" s="172"/>
      <c r="P1661" s="182"/>
      <c r="Q1661" s="182"/>
      <c r="R1661" s="183"/>
    </row>
    <row r="1662" spans="6:18" ht="15.75" x14ac:dyDescent="0.25">
      <c r="F1662" s="4">
        <f t="shared" si="50"/>
        <v>0</v>
      </c>
      <c r="G1662" s="171">
        <f t="shared" si="51"/>
        <v>0</v>
      </c>
      <c r="H1662" s="176"/>
      <c r="I1662" s="177"/>
      <c r="J1662" s="176"/>
      <c r="K1662" s="176"/>
      <c r="L1662" s="177"/>
      <c r="M1662" s="178"/>
      <c r="N1662" s="172"/>
      <c r="O1662" s="172"/>
      <c r="P1662" s="182"/>
      <c r="Q1662" s="182"/>
      <c r="R1662" s="183"/>
    </row>
    <row r="1663" spans="6:18" ht="15.75" x14ac:dyDescent="0.25">
      <c r="F1663" s="4">
        <f t="shared" si="50"/>
        <v>0</v>
      </c>
      <c r="G1663" s="171">
        <f t="shared" si="51"/>
        <v>0</v>
      </c>
      <c r="H1663" s="176"/>
      <c r="I1663" s="177"/>
      <c r="J1663" s="176"/>
      <c r="K1663" s="176"/>
      <c r="L1663" s="177"/>
      <c r="M1663" s="178"/>
      <c r="N1663" s="172"/>
      <c r="O1663" s="172"/>
      <c r="P1663" s="182"/>
      <c r="Q1663" s="182"/>
      <c r="R1663" s="183"/>
    </row>
    <row r="1664" spans="6:18" ht="15.75" x14ac:dyDescent="0.25">
      <c r="F1664" s="4">
        <f t="shared" si="50"/>
        <v>0</v>
      </c>
      <c r="G1664" s="171">
        <f t="shared" si="51"/>
        <v>0</v>
      </c>
      <c r="H1664" s="176"/>
      <c r="I1664" s="177"/>
      <c r="J1664" s="176"/>
      <c r="K1664" s="176"/>
      <c r="L1664" s="177"/>
      <c r="M1664" s="178"/>
      <c r="N1664" s="172"/>
      <c r="O1664" s="172"/>
      <c r="P1664" s="182"/>
      <c r="Q1664" s="182"/>
      <c r="R1664" s="183"/>
    </row>
    <row r="1665" spans="6:18" ht="15.75" x14ac:dyDescent="0.25">
      <c r="F1665" s="4">
        <f t="shared" si="50"/>
        <v>0</v>
      </c>
      <c r="G1665" s="171">
        <f t="shared" si="51"/>
        <v>0</v>
      </c>
      <c r="H1665" s="176"/>
      <c r="I1665" s="177"/>
      <c r="J1665" s="176"/>
      <c r="K1665" s="176"/>
      <c r="L1665" s="177"/>
      <c r="M1665" s="178"/>
      <c r="N1665" s="172"/>
      <c r="O1665" s="172"/>
      <c r="P1665" s="182"/>
      <c r="Q1665" s="182"/>
      <c r="R1665" s="183"/>
    </row>
    <row r="1666" spans="6:18" ht="15.75" x14ac:dyDescent="0.25">
      <c r="F1666" s="4">
        <f t="shared" si="50"/>
        <v>0</v>
      </c>
      <c r="G1666" s="171">
        <f t="shared" si="51"/>
        <v>0</v>
      </c>
      <c r="H1666" s="176"/>
      <c r="I1666" s="177"/>
      <c r="J1666" s="176"/>
      <c r="K1666" s="176"/>
      <c r="L1666" s="177"/>
      <c r="M1666" s="178"/>
      <c r="N1666" s="172"/>
      <c r="O1666" s="172"/>
      <c r="P1666" s="182"/>
      <c r="Q1666" s="182"/>
      <c r="R1666" s="183"/>
    </row>
    <row r="1667" spans="6:18" ht="15.75" x14ac:dyDescent="0.25">
      <c r="F1667" s="4">
        <f t="shared" si="50"/>
        <v>0</v>
      </c>
      <c r="G1667" s="171">
        <f t="shared" si="51"/>
        <v>0</v>
      </c>
      <c r="H1667" s="176"/>
      <c r="I1667" s="177"/>
      <c r="J1667" s="176"/>
      <c r="K1667" s="176"/>
      <c r="L1667" s="177"/>
      <c r="M1667" s="178"/>
      <c r="N1667" s="172"/>
      <c r="O1667" s="172"/>
      <c r="P1667" s="182"/>
      <c r="Q1667" s="182"/>
      <c r="R1667" s="183"/>
    </row>
    <row r="1668" spans="6:18" ht="15.75" x14ac:dyDescent="0.25">
      <c r="F1668" s="4">
        <f t="shared" si="50"/>
        <v>0</v>
      </c>
      <c r="G1668" s="171">
        <f t="shared" si="51"/>
        <v>0</v>
      </c>
      <c r="H1668" s="176"/>
      <c r="I1668" s="177"/>
      <c r="J1668" s="176"/>
      <c r="K1668" s="176"/>
      <c r="L1668" s="177"/>
      <c r="M1668" s="178"/>
      <c r="N1668" s="172"/>
      <c r="O1668" s="172"/>
      <c r="P1668" s="182"/>
      <c r="Q1668" s="182"/>
      <c r="R1668" s="183"/>
    </row>
    <row r="1669" spans="6:18" ht="15.75" x14ac:dyDescent="0.25">
      <c r="F1669" s="4">
        <f t="shared" si="50"/>
        <v>0</v>
      </c>
      <c r="G1669" s="171">
        <f t="shared" si="51"/>
        <v>0</v>
      </c>
      <c r="H1669" s="176"/>
      <c r="I1669" s="177"/>
      <c r="J1669" s="176"/>
      <c r="K1669" s="176"/>
      <c r="L1669" s="177"/>
      <c r="M1669" s="178"/>
      <c r="N1669" s="172"/>
      <c r="O1669" s="172"/>
      <c r="P1669" s="182"/>
      <c r="Q1669" s="182"/>
      <c r="R1669" s="183"/>
    </row>
    <row r="1670" spans="6:18" ht="15.75" x14ac:dyDescent="0.25">
      <c r="F1670" s="4">
        <f t="shared" si="50"/>
        <v>0</v>
      </c>
      <c r="G1670" s="171">
        <f t="shared" si="51"/>
        <v>0</v>
      </c>
      <c r="H1670" s="176"/>
      <c r="I1670" s="177"/>
      <c r="J1670" s="176"/>
      <c r="K1670" s="176"/>
      <c r="L1670" s="177"/>
      <c r="M1670" s="178"/>
      <c r="N1670" s="172"/>
      <c r="O1670" s="172"/>
      <c r="P1670" s="182"/>
      <c r="Q1670" s="182"/>
      <c r="R1670" s="183"/>
    </row>
    <row r="1671" spans="6:18" ht="15.75" x14ac:dyDescent="0.25">
      <c r="F1671" s="4">
        <f t="shared" si="50"/>
        <v>0</v>
      </c>
      <c r="G1671" s="171">
        <f t="shared" si="51"/>
        <v>0</v>
      </c>
      <c r="H1671" s="176"/>
      <c r="I1671" s="177"/>
      <c r="J1671" s="176"/>
      <c r="K1671" s="176"/>
      <c r="L1671" s="177"/>
      <c r="M1671" s="178"/>
      <c r="N1671" s="172"/>
      <c r="O1671" s="172"/>
      <c r="P1671" s="182"/>
      <c r="Q1671" s="182"/>
      <c r="R1671" s="183"/>
    </row>
    <row r="1672" spans="6:18" ht="15.75" x14ac:dyDescent="0.25">
      <c r="F1672" s="4">
        <f t="shared" ref="F1672:F1735" si="52">IF(G1672&gt;=1,(IF(LEN(R1672)=0,(IF(N1672&gt;=18,1,0)),0)),0)</f>
        <v>0</v>
      </c>
      <c r="G1672" s="171">
        <f t="shared" si="51"/>
        <v>0</v>
      </c>
      <c r="H1672" s="176"/>
      <c r="I1672" s="177"/>
      <c r="J1672" s="176"/>
      <c r="K1672" s="176"/>
      <c r="L1672" s="177"/>
      <c r="M1672" s="178"/>
      <c r="N1672" s="172"/>
      <c r="O1672" s="172"/>
      <c r="P1672" s="182"/>
      <c r="Q1672" s="182"/>
      <c r="R1672" s="183"/>
    </row>
    <row r="1673" spans="6:18" ht="15.75" x14ac:dyDescent="0.25">
      <c r="F1673" s="4">
        <f t="shared" si="52"/>
        <v>0</v>
      </c>
      <c r="G1673" s="171">
        <f t="shared" ref="G1673:G1736" si="53">IFERROR(IF(LEN(J1673)&gt;=2,(IF(LEN(L1673)&gt;=1,1,0)),0),0)</f>
        <v>0</v>
      </c>
      <c r="H1673" s="176"/>
      <c r="I1673" s="177"/>
      <c r="J1673" s="176"/>
      <c r="K1673" s="176"/>
      <c r="L1673" s="177"/>
      <c r="M1673" s="178"/>
      <c r="N1673" s="172"/>
      <c r="O1673" s="172"/>
      <c r="P1673" s="182"/>
      <c r="Q1673" s="182"/>
      <c r="R1673" s="183"/>
    </row>
    <row r="1674" spans="6:18" ht="15.75" x14ac:dyDescent="0.25">
      <c r="F1674" s="4">
        <f t="shared" si="52"/>
        <v>0</v>
      </c>
      <c r="G1674" s="171">
        <f t="shared" si="53"/>
        <v>0</v>
      </c>
      <c r="H1674" s="176"/>
      <c r="I1674" s="177"/>
      <c r="J1674" s="176"/>
      <c r="K1674" s="176"/>
      <c r="L1674" s="177"/>
      <c r="M1674" s="178"/>
      <c r="N1674" s="172"/>
      <c r="O1674" s="172"/>
      <c r="P1674" s="182"/>
      <c r="Q1674" s="182"/>
      <c r="R1674" s="183"/>
    </row>
    <row r="1675" spans="6:18" ht="15.75" x14ac:dyDescent="0.25">
      <c r="F1675" s="4">
        <f t="shared" si="52"/>
        <v>0</v>
      </c>
      <c r="G1675" s="171">
        <f t="shared" si="53"/>
        <v>0</v>
      </c>
      <c r="H1675" s="176"/>
      <c r="I1675" s="177"/>
      <c r="J1675" s="176"/>
      <c r="K1675" s="176"/>
      <c r="L1675" s="177"/>
      <c r="M1675" s="178"/>
      <c r="N1675" s="172"/>
      <c r="O1675" s="172"/>
      <c r="P1675" s="182"/>
      <c r="Q1675" s="182"/>
      <c r="R1675" s="183"/>
    </row>
    <row r="1676" spans="6:18" ht="15.75" x14ac:dyDescent="0.25">
      <c r="F1676" s="4">
        <f t="shared" si="52"/>
        <v>0</v>
      </c>
      <c r="G1676" s="171">
        <f t="shared" si="53"/>
        <v>0</v>
      </c>
      <c r="H1676" s="176"/>
      <c r="I1676" s="177"/>
      <c r="J1676" s="176"/>
      <c r="K1676" s="176"/>
      <c r="L1676" s="177"/>
      <c r="M1676" s="178"/>
      <c r="N1676" s="172"/>
      <c r="O1676" s="172"/>
      <c r="P1676" s="182"/>
      <c r="Q1676" s="182"/>
      <c r="R1676" s="183"/>
    </row>
    <row r="1677" spans="6:18" ht="15.75" x14ac:dyDescent="0.25">
      <c r="F1677" s="4">
        <f t="shared" si="52"/>
        <v>0</v>
      </c>
      <c r="G1677" s="171">
        <f t="shared" si="53"/>
        <v>0</v>
      </c>
      <c r="H1677" s="176"/>
      <c r="I1677" s="177"/>
      <c r="J1677" s="176"/>
      <c r="K1677" s="176"/>
      <c r="L1677" s="177"/>
      <c r="M1677" s="178"/>
      <c r="N1677" s="172"/>
      <c r="O1677" s="172"/>
      <c r="P1677" s="182"/>
      <c r="Q1677" s="182"/>
      <c r="R1677" s="183"/>
    </row>
    <row r="1678" spans="6:18" ht="15.75" x14ac:dyDescent="0.25">
      <c r="F1678" s="4">
        <f t="shared" si="52"/>
        <v>0</v>
      </c>
      <c r="G1678" s="171">
        <f t="shared" si="53"/>
        <v>0</v>
      </c>
      <c r="H1678" s="176"/>
      <c r="I1678" s="177"/>
      <c r="J1678" s="176"/>
      <c r="K1678" s="176"/>
      <c r="L1678" s="177"/>
      <c r="M1678" s="178"/>
      <c r="N1678" s="172"/>
      <c r="O1678" s="172"/>
      <c r="P1678" s="182"/>
      <c r="Q1678" s="182"/>
      <c r="R1678" s="183"/>
    </row>
    <row r="1679" spans="6:18" ht="15.75" x14ac:dyDescent="0.25">
      <c r="F1679" s="4">
        <f t="shared" si="52"/>
        <v>0</v>
      </c>
      <c r="G1679" s="171">
        <f t="shared" si="53"/>
        <v>0</v>
      </c>
      <c r="H1679" s="176"/>
      <c r="I1679" s="177"/>
      <c r="J1679" s="176"/>
      <c r="K1679" s="176"/>
      <c r="L1679" s="177"/>
      <c r="M1679" s="178"/>
      <c r="N1679" s="172"/>
      <c r="O1679" s="172"/>
      <c r="P1679" s="182"/>
      <c r="Q1679" s="182"/>
      <c r="R1679" s="183"/>
    </row>
    <row r="1680" spans="6:18" ht="15.75" x14ac:dyDescent="0.25">
      <c r="F1680" s="4">
        <f t="shared" si="52"/>
        <v>0</v>
      </c>
      <c r="G1680" s="171">
        <f t="shared" si="53"/>
        <v>0</v>
      </c>
      <c r="H1680" s="176"/>
      <c r="I1680" s="177"/>
      <c r="J1680" s="176"/>
      <c r="K1680" s="176"/>
      <c r="L1680" s="177"/>
      <c r="M1680" s="178"/>
      <c r="N1680" s="172"/>
      <c r="O1680" s="172"/>
      <c r="P1680" s="182"/>
      <c r="Q1680" s="182"/>
      <c r="R1680" s="183"/>
    </row>
    <row r="1681" spans="6:18" ht="15.75" x14ac:dyDescent="0.25">
      <c r="F1681" s="4">
        <f t="shared" si="52"/>
        <v>0</v>
      </c>
      <c r="G1681" s="171">
        <f t="shared" si="53"/>
        <v>0</v>
      </c>
      <c r="H1681" s="176"/>
      <c r="I1681" s="177"/>
      <c r="J1681" s="176"/>
      <c r="K1681" s="176"/>
      <c r="L1681" s="177"/>
      <c r="M1681" s="178"/>
      <c r="N1681" s="172"/>
      <c r="O1681" s="172"/>
      <c r="P1681" s="182"/>
      <c r="Q1681" s="182"/>
      <c r="R1681" s="183"/>
    </row>
    <row r="1682" spans="6:18" ht="15.75" x14ac:dyDescent="0.25">
      <c r="F1682" s="4">
        <f t="shared" si="52"/>
        <v>0</v>
      </c>
      <c r="G1682" s="171">
        <f t="shared" si="53"/>
        <v>0</v>
      </c>
      <c r="H1682" s="176"/>
      <c r="I1682" s="177"/>
      <c r="J1682" s="176"/>
      <c r="K1682" s="176"/>
      <c r="L1682" s="177"/>
      <c r="M1682" s="178"/>
      <c r="N1682" s="172"/>
      <c r="O1682" s="172"/>
      <c r="P1682" s="182"/>
      <c r="Q1682" s="182"/>
      <c r="R1682" s="183"/>
    </row>
    <row r="1683" spans="6:18" ht="15.75" x14ac:dyDescent="0.25">
      <c r="F1683" s="4">
        <f t="shared" si="52"/>
        <v>0</v>
      </c>
      <c r="G1683" s="171">
        <f t="shared" si="53"/>
        <v>0</v>
      </c>
      <c r="H1683" s="176"/>
      <c r="I1683" s="177"/>
      <c r="J1683" s="176"/>
      <c r="K1683" s="176"/>
      <c r="L1683" s="177"/>
      <c r="M1683" s="178"/>
      <c r="N1683" s="172"/>
      <c r="O1683" s="172"/>
      <c r="P1683" s="182"/>
      <c r="Q1683" s="182"/>
      <c r="R1683" s="183"/>
    </row>
    <row r="1684" spans="6:18" ht="15.75" x14ac:dyDescent="0.25">
      <c r="F1684" s="4">
        <f t="shared" si="52"/>
        <v>0</v>
      </c>
      <c r="G1684" s="171">
        <f t="shared" si="53"/>
        <v>0</v>
      </c>
      <c r="H1684" s="176"/>
      <c r="I1684" s="177"/>
      <c r="J1684" s="176"/>
      <c r="K1684" s="176"/>
      <c r="L1684" s="177"/>
      <c r="M1684" s="178"/>
      <c r="N1684" s="172"/>
      <c r="O1684" s="172"/>
      <c r="P1684" s="182"/>
      <c r="Q1684" s="182"/>
      <c r="R1684" s="183"/>
    </row>
    <row r="1685" spans="6:18" ht="15.75" x14ac:dyDescent="0.25">
      <c r="F1685" s="4">
        <f t="shared" si="52"/>
        <v>0</v>
      </c>
      <c r="G1685" s="171">
        <f t="shared" si="53"/>
        <v>0</v>
      </c>
      <c r="H1685" s="176"/>
      <c r="I1685" s="177"/>
      <c r="J1685" s="176"/>
      <c r="K1685" s="176"/>
      <c r="L1685" s="177"/>
      <c r="M1685" s="178"/>
      <c r="N1685" s="172"/>
      <c r="O1685" s="172"/>
      <c r="P1685" s="182"/>
      <c r="Q1685" s="182"/>
      <c r="R1685" s="183"/>
    </row>
    <row r="1686" spans="6:18" ht="15.75" x14ac:dyDescent="0.25">
      <c r="F1686" s="4">
        <f t="shared" si="52"/>
        <v>0</v>
      </c>
      <c r="G1686" s="171">
        <f t="shared" si="53"/>
        <v>0</v>
      </c>
      <c r="H1686" s="176"/>
      <c r="I1686" s="177"/>
      <c r="J1686" s="176"/>
      <c r="K1686" s="176"/>
      <c r="L1686" s="177"/>
      <c r="M1686" s="178"/>
      <c r="N1686" s="172"/>
      <c r="O1686" s="172"/>
      <c r="P1686" s="182"/>
      <c r="Q1686" s="182"/>
      <c r="R1686" s="183"/>
    </row>
    <row r="1687" spans="6:18" ht="15.75" x14ac:dyDescent="0.25">
      <c r="F1687" s="4">
        <f t="shared" si="52"/>
        <v>0</v>
      </c>
      <c r="G1687" s="171">
        <f t="shared" si="53"/>
        <v>0</v>
      </c>
      <c r="H1687" s="176"/>
      <c r="I1687" s="177"/>
      <c r="J1687" s="176"/>
      <c r="K1687" s="176"/>
      <c r="L1687" s="177"/>
      <c r="M1687" s="178"/>
      <c r="N1687" s="172"/>
      <c r="O1687" s="172"/>
      <c r="P1687" s="182"/>
      <c r="Q1687" s="182"/>
      <c r="R1687" s="183"/>
    </row>
    <row r="1688" spans="6:18" ht="15.75" x14ac:dyDescent="0.25">
      <c r="F1688" s="4">
        <f t="shared" si="52"/>
        <v>0</v>
      </c>
      <c r="G1688" s="171">
        <f t="shared" si="53"/>
        <v>0</v>
      </c>
      <c r="H1688" s="176"/>
      <c r="I1688" s="177"/>
      <c r="J1688" s="176"/>
      <c r="K1688" s="176"/>
      <c r="L1688" s="177"/>
      <c r="M1688" s="178"/>
      <c r="N1688" s="172"/>
      <c r="O1688" s="172"/>
      <c r="P1688" s="182"/>
      <c r="Q1688" s="182"/>
      <c r="R1688" s="183"/>
    </row>
    <row r="1689" spans="6:18" ht="15.75" x14ac:dyDescent="0.25">
      <c r="F1689" s="4">
        <f t="shared" si="52"/>
        <v>0</v>
      </c>
      <c r="G1689" s="171">
        <f t="shared" si="53"/>
        <v>0</v>
      </c>
      <c r="H1689" s="176"/>
      <c r="I1689" s="177"/>
      <c r="J1689" s="176"/>
      <c r="K1689" s="176"/>
      <c r="L1689" s="177"/>
      <c r="M1689" s="178"/>
      <c r="N1689" s="172"/>
      <c r="O1689" s="172"/>
      <c r="P1689" s="182"/>
      <c r="Q1689" s="182"/>
      <c r="R1689" s="183"/>
    </row>
    <row r="1690" spans="6:18" ht="15.75" x14ac:dyDescent="0.25">
      <c r="F1690" s="4">
        <f t="shared" si="52"/>
        <v>0</v>
      </c>
      <c r="G1690" s="171">
        <f t="shared" si="53"/>
        <v>0</v>
      </c>
      <c r="H1690" s="176"/>
      <c r="I1690" s="177"/>
      <c r="J1690" s="176"/>
      <c r="K1690" s="176"/>
      <c r="L1690" s="177"/>
      <c r="M1690" s="178"/>
      <c r="N1690" s="172"/>
      <c r="O1690" s="172"/>
      <c r="P1690" s="182"/>
      <c r="Q1690" s="182"/>
      <c r="R1690" s="183"/>
    </row>
    <row r="1691" spans="6:18" ht="15.75" x14ac:dyDescent="0.25">
      <c r="F1691" s="4">
        <f t="shared" si="52"/>
        <v>0</v>
      </c>
      <c r="G1691" s="171">
        <f t="shared" si="53"/>
        <v>0</v>
      </c>
      <c r="H1691" s="176"/>
      <c r="I1691" s="177"/>
      <c r="J1691" s="176"/>
      <c r="K1691" s="176"/>
      <c r="L1691" s="177"/>
      <c r="M1691" s="178"/>
      <c r="N1691" s="172"/>
      <c r="O1691" s="172"/>
      <c r="P1691" s="182"/>
      <c r="Q1691" s="182"/>
      <c r="R1691" s="183"/>
    </row>
    <row r="1692" spans="6:18" ht="15.75" x14ac:dyDescent="0.25">
      <c r="F1692" s="4">
        <f t="shared" si="52"/>
        <v>0</v>
      </c>
      <c r="G1692" s="171">
        <f t="shared" si="53"/>
        <v>0</v>
      </c>
      <c r="H1692" s="176"/>
      <c r="I1692" s="177"/>
      <c r="J1692" s="176"/>
      <c r="K1692" s="176"/>
      <c r="L1692" s="177"/>
      <c r="M1692" s="178"/>
      <c r="N1692" s="172"/>
      <c r="O1692" s="172"/>
      <c r="P1692" s="182"/>
      <c r="Q1692" s="182"/>
      <c r="R1692" s="183"/>
    </row>
    <row r="1693" spans="6:18" ht="15.75" x14ac:dyDescent="0.25">
      <c r="F1693" s="4">
        <f t="shared" si="52"/>
        <v>0</v>
      </c>
      <c r="G1693" s="171">
        <f t="shared" si="53"/>
        <v>0</v>
      </c>
      <c r="H1693" s="176"/>
      <c r="I1693" s="177"/>
      <c r="J1693" s="176"/>
      <c r="K1693" s="176"/>
      <c r="L1693" s="177"/>
      <c r="M1693" s="178"/>
      <c r="N1693" s="172"/>
      <c r="O1693" s="172"/>
      <c r="P1693" s="182"/>
      <c r="Q1693" s="182"/>
      <c r="R1693" s="183"/>
    </row>
    <row r="1694" spans="6:18" ht="15.75" x14ac:dyDescent="0.25">
      <c r="F1694" s="4">
        <f t="shared" si="52"/>
        <v>0</v>
      </c>
      <c r="G1694" s="171">
        <f t="shared" si="53"/>
        <v>0</v>
      </c>
      <c r="H1694" s="176"/>
      <c r="I1694" s="177"/>
      <c r="J1694" s="176"/>
      <c r="K1694" s="176"/>
      <c r="L1694" s="177"/>
      <c r="M1694" s="178"/>
      <c r="N1694" s="172"/>
      <c r="O1694" s="172"/>
      <c r="P1694" s="182"/>
      <c r="Q1694" s="182"/>
      <c r="R1694" s="183"/>
    </row>
    <row r="1695" spans="6:18" ht="15.75" x14ac:dyDescent="0.25">
      <c r="F1695" s="4">
        <f t="shared" si="52"/>
        <v>0</v>
      </c>
      <c r="G1695" s="171">
        <f t="shared" si="53"/>
        <v>0</v>
      </c>
      <c r="H1695" s="176"/>
      <c r="I1695" s="177"/>
      <c r="J1695" s="176"/>
      <c r="K1695" s="176"/>
      <c r="L1695" s="177"/>
      <c r="M1695" s="178"/>
      <c r="N1695" s="172"/>
      <c r="O1695" s="172"/>
      <c r="P1695" s="182"/>
      <c r="Q1695" s="182"/>
      <c r="R1695" s="183"/>
    </row>
    <row r="1696" spans="6:18" ht="15.75" x14ac:dyDescent="0.25">
      <c r="F1696" s="4">
        <f t="shared" si="52"/>
        <v>0</v>
      </c>
      <c r="G1696" s="171">
        <f t="shared" si="53"/>
        <v>0</v>
      </c>
      <c r="H1696" s="176"/>
      <c r="I1696" s="177"/>
      <c r="J1696" s="176"/>
      <c r="K1696" s="176"/>
      <c r="L1696" s="177"/>
      <c r="M1696" s="178"/>
      <c r="N1696" s="172"/>
      <c r="O1696" s="172"/>
      <c r="P1696" s="182"/>
      <c r="Q1696" s="182"/>
      <c r="R1696" s="183"/>
    </row>
    <row r="1697" spans="6:18" ht="15.75" x14ac:dyDescent="0.25">
      <c r="F1697" s="4">
        <f t="shared" si="52"/>
        <v>0</v>
      </c>
      <c r="G1697" s="171">
        <f t="shared" si="53"/>
        <v>0</v>
      </c>
      <c r="H1697" s="176"/>
      <c r="I1697" s="177"/>
      <c r="J1697" s="176"/>
      <c r="K1697" s="176"/>
      <c r="L1697" s="177"/>
      <c r="M1697" s="178"/>
      <c r="N1697" s="172"/>
      <c r="O1697" s="172"/>
      <c r="P1697" s="182"/>
      <c r="Q1697" s="182"/>
      <c r="R1697" s="183"/>
    </row>
    <row r="1698" spans="6:18" ht="15.75" x14ac:dyDescent="0.25">
      <c r="F1698" s="4">
        <f t="shared" si="52"/>
        <v>0</v>
      </c>
      <c r="G1698" s="171">
        <f t="shared" si="53"/>
        <v>0</v>
      </c>
      <c r="H1698" s="176"/>
      <c r="I1698" s="177"/>
      <c r="J1698" s="176"/>
      <c r="K1698" s="176"/>
      <c r="L1698" s="177"/>
      <c r="M1698" s="178"/>
      <c r="N1698" s="172"/>
      <c r="O1698" s="172"/>
      <c r="P1698" s="182"/>
      <c r="Q1698" s="182"/>
      <c r="R1698" s="183"/>
    </row>
    <row r="1699" spans="6:18" ht="15.75" x14ac:dyDescent="0.25">
      <c r="F1699" s="4">
        <f t="shared" si="52"/>
        <v>0</v>
      </c>
      <c r="G1699" s="171">
        <f t="shared" si="53"/>
        <v>0</v>
      </c>
      <c r="H1699" s="176"/>
      <c r="I1699" s="177"/>
      <c r="J1699" s="176"/>
      <c r="K1699" s="176"/>
      <c r="L1699" s="177"/>
      <c r="M1699" s="178"/>
      <c r="N1699" s="172"/>
      <c r="O1699" s="172"/>
      <c r="P1699" s="182"/>
      <c r="Q1699" s="182"/>
      <c r="R1699" s="183"/>
    </row>
    <row r="1700" spans="6:18" ht="15.75" x14ac:dyDescent="0.25">
      <c r="F1700" s="4">
        <f t="shared" si="52"/>
        <v>0</v>
      </c>
      <c r="G1700" s="171">
        <f t="shared" si="53"/>
        <v>0</v>
      </c>
      <c r="H1700" s="176"/>
      <c r="I1700" s="177"/>
      <c r="J1700" s="176"/>
      <c r="K1700" s="176"/>
      <c r="L1700" s="177"/>
      <c r="M1700" s="178"/>
      <c r="N1700" s="172"/>
      <c r="O1700" s="172"/>
      <c r="P1700" s="182"/>
      <c r="Q1700" s="182"/>
      <c r="R1700" s="183"/>
    </row>
    <row r="1701" spans="6:18" ht="15.75" x14ac:dyDescent="0.25">
      <c r="F1701" s="4">
        <f t="shared" si="52"/>
        <v>0</v>
      </c>
      <c r="G1701" s="171">
        <f t="shared" si="53"/>
        <v>0</v>
      </c>
      <c r="H1701" s="176"/>
      <c r="I1701" s="177"/>
      <c r="J1701" s="176"/>
      <c r="K1701" s="176"/>
      <c r="L1701" s="177"/>
      <c r="M1701" s="178"/>
      <c r="N1701" s="172"/>
      <c r="O1701" s="172"/>
      <c r="P1701" s="182"/>
      <c r="Q1701" s="182"/>
      <c r="R1701" s="183"/>
    </row>
    <row r="1702" spans="6:18" ht="15.75" x14ac:dyDescent="0.25">
      <c r="F1702" s="4">
        <f t="shared" si="52"/>
        <v>0</v>
      </c>
      <c r="G1702" s="171">
        <f t="shared" si="53"/>
        <v>0</v>
      </c>
      <c r="H1702" s="176"/>
      <c r="I1702" s="177"/>
      <c r="J1702" s="176"/>
      <c r="K1702" s="176"/>
      <c r="L1702" s="177"/>
      <c r="M1702" s="178"/>
      <c r="N1702" s="172"/>
      <c r="O1702" s="172"/>
      <c r="P1702" s="182"/>
      <c r="Q1702" s="182"/>
      <c r="R1702" s="183"/>
    </row>
    <row r="1703" spans="6:18" ht="15.75" x14ac:dyDescent="0.25">
      <c r="F1703" s="4">
        <f t="shared" si="52"/>
        <v>0</v>
      </c>
      <c r="G1703" s="171">
        <f t="shared" si="53"/>
        <v>0</v>
      </c>
      <c r="H1703" s="176"/>
      <c r="I1703" s="177"/>
      <c r="J1703" s="176"/>
      <c r="K1703" s="176"/>
      <c r="L1703" s="177"/>
      <c r="M1703" s="178"/>
      <c r="N1703" s="172"/>
      <c r="O1703" s="172"/>
      <c r="P1703" s="182"/>
      <c r="Q1703" s="182"/>
      <c r="R1703" s="183"/>
    </row>
    <row r="1704" spans="6:18" ht="15.75" x14ac:dyDescent="0.25">
      <c r="F1704" s="4">
        <f t="shared" si="52"/>
        <v>0</v>
      </c>
      <c r="G1704" s="171">
        <f t="shared" si="53"/>
        <v>0</v>
      </c>
      <c r="H1704" s="176"/>
      <c r="I1704" s="177"/>
      <c r="J1704" s="176"/>
      <c r="K1704" s="176"/>
      <c r="L1704" s="177"/>
      <c r="M1704" s="178"/>
      <c r="N1704" s="172"/>
      <c r="O1704" s="172"/>
      <c r="P1704" s="182"/>
      <c r="Q1704" s="182"/>
      <c r="R1704" s="183"/>
    </row>
    <row r="1705" spans="6:18" ht="15.75" x14ac:dyDescent="0.25">
      <c r="F1705" s="4">
        <f t="shared" si="52"/>
        <v>0</v>
      </c>
      <c r="G1705" s="171">
        <f t="shared" si="53"/>
        <v>0</v>
      </c>
      <c r="H1705" s="176"/>
      <c r="I1705" s="177"/>
      <c r="J1705" s="176"/>
      <c r="K1705" s="176"/>
      <c r="L1705" s="177"/>
      <c r="M1705" s="178"/>
      <c r="N1705" s="172"/>
      <c r="O1705" s="172"/>
      <c r="P1705" s="182"/>
      <c r="Q1705" s="182"/>
      <c r="R1705" s="183"/>
    </row>
    <row r="1706" spans="6:18" ht="15.75" x14ac:dyDescent="0.25">
      <c r="F1706" s="4">
        <f t="shared" si="52"/>
        <v>0</v>
      </c>
      <c r="G1706" s="171">
        <f t="shared" si="53"/>
        <v>0</v>
      </c>
      <c r="H1706" s="176"/>
      <c r="I1706" s="177"/>
      <c r="J1706" s="176"/>
      <c r="K1706" s="176"/>
      <c r="L1706" s="177"/>
      <c r="M1706" s="178"/>
      <c r="N1706" s="172"/>
      <c r="O1706" s="172"/>
      <c r="P1706" s="182"/>
      <c r="Q1706" s="182"/>
      <c r="R1706" s="183"/>
    </row>
    <row r="1707" spans="6:18" ht="15.75" x14ac:dyDescent="0.25">
      <c r="F1707" s="4">
        <f t="shared" si="52"/>
        <v>0</v>
      </c>
      <c r="G1707" s="171">
        <f t="shared" si="53"/>
        <v>0</v>
      </c>
      <c r="H1707" s="176"/>
      <c r="I1707" s="177"/>
      <c r="J1707" s="176"/>
      <c r="K1707" s="176"/>
      <c r="L1707" s="177"/>
      <c r="M1707" s="178"/>
      <c r="N1707" s="172"/>
      <c r="O1707" s="172"/>
      <c r="P1707" s="182"/>
      <c r="Q1707" s="182"/>
      <c r="R1707" s="183"/>
    </row>
    <row r="1708" spans="6:18" ht="15.75" x14ac:dyDescent="0.25">
      <c r="F1708" s="4">
        <f t="shared" si="52"/>
        <v>0</v>
      </c>
      <c r="G1708" s="171">
        <f t="shared" si="53"/>
        <v>0</v>
      </c>
      <c r="H1708" s="176"/>
      <c r="I1708" s="177"/>
      <c r="J1708" s="176"/>
      <c r="K1708" s="176"/>
      <c r="L1708" s="177"/>
      <c r="M1708" s="178"/>
      <c r="N1708" s="172"/>
      <c r="O1708" s="172"/>
      <c r="P1708" s="182"/>
      <c r="Q1708" s="182"/>
      <c r="R1708" s="183"/>
    </row>
    <row r="1709" spans="6:18" ht="15.75" x14ac:dyDescent="0.25">
      <c r="F1709" s="4">
        <f t="shared" si="52"/>
        <v>0</v>
      </c>
      <c r="G1709" s="171">
        <f t="shared" si="53"/>
        <v>0</v>
      </c>
      <c r="H1709" s="176"/>
      <c r="I1709" s="177"/>
      <c r="J1709" s="176"/>
      <c r="K1709" s="176"/>
      <c r="L1709" s="177"/>
      <c r="M1709" s="178"/>
      <c r="N1709" s="172"/>
      <c r="O1709" s="172"/>
      <c r="P1709" s="182"/>
      <c r="Q1709" s="182"/>
      <c r="R1709" s="183"/>
    </row>
    <row r="1710" spans="6:18" ht="15.75" x14ac:dyDescent="0.25">
      <c r="F1710" s="4">
        <f t="shared" si="52"/>
        <v>0</v>
      </c>
      <c r="G1710" s="171">
        <f t="shared" si="53"/>
        <v>0</v>
      </c>
      <c r="H1710" s="176"/>
      <c r="I1710" s="177"/>
      <c r="J1710" s="176"/>
      <c r="K1710" s="176"/>
      <c r="L1710" s="177"/>
      <c r="M1710" s="178"/>
      <c r="N1710" s="172"/>
      <c r="O1710" s="172"/>
      <c r="P1710" s="182"/>
      <c r="Q1710" s="182"/>
      <c r="R1710" s="183"/>
    </row>
    <row r="1711" spans="6:18" ht="15.75" x14ac:dyDescent="0.25">
      <c r="F1711" s="4">
        <f t="shared" si="52"/>
        <v>0</v>
      </c>
      <c r="G1711" s="171">
        <f t="shared" si="53"/>
        <v>0</v>
      </c>
      <c r="H1711" s="176"/>
      <c r="I1711" s="177"/>
      <c r="J1711" s="176"/>
      <c r="K1711" s="176"/>
      <c r="L1711" s="177"/>
      <c r="M1711" s="178"/>
      <c r="N1711" s="172"/>
      <c r="O1711" s="172"/>
      <c r="P1711" s="182"/>
      <c r="Q1711" s="182"/>
      <c r="R1711" s="183"/>
    </row>
    <row r="1712" spans="6:18" ht="15.75" x14ac:dyDescent="0.25">
      <c r="F1712" s="4">
        <f t="shared" si="52"/>
        <v>0</v>
      </c>
      <c r="G1712" s="171">
        <f t="shared" si="53"/>
        <v>0</v>
      </c>
      <c r="H1712" s="176"/>
      <c r="I1712" s="177"/>
      <c r="J1712" s="176"/>
      <c r="K1712" s="176"/>
      <c r="L1712" s="177"/>
      <c r="M1712" s="178"/>
      <c r="N1712" s="172"/>
      <c r="O1712" s="172"/>
      <c r="P1712" s="182"/>
      <c r="Q1712" s="182"/>
      <c r="R1712" s="183"/>
    </row>
    <row r="1713" spans="6:18" ht="15.75" x14ac:dyDescent="0.25">
      <c r="F1713" s="4">
        <f t="shared" si="52"/>
        <v>0</v>
      </c>
      <c r="G1713" s="171">
        <f t="shared" si="53"/>
        <v>0</v>
      </c>
      <c r="H1713" s="176"/>
      <c r="I1713" s="177"/>
      <c r="J1713" s="176"/>
      <c r="K1713" s="176"/>
      <c r="L1713" s="177"/>
      <c r="M1713" s="178"/>
      <c r="N1713" s="172"/>
      <c r="O1713" s="172"/>
      <c r="P1713" s="182"/>
      <c r="Q1713" s="182"/>
      <c r="R1713" s="183"/>
    </row>
    <row r="1714" spans="6:18" ht="15.75" x14ac:dyDescent="0.25">
      <c r="F1714" s="4">
        <f t="shared" si="52"/>
        <v>0</v>
      </c>
      <c r="G1714" s="171">
        <f t="shared" si="53"/>
        <v>0</v>
      </c>
      <c r="H1714" s="176"/>
      <c r="I1714" s="177"/>
      <c r="J1714" s="176"/>
      <c r="K1714" s="176"/>
      <c r="L1714" s="177"/>
      <c r="M1714" s="178"/>
      <c r="N1714" s="172"/>
      <c r="O1714" s="172"/>
      <c r="P1714" s="182"/>
      <c r="Q1714" s="182"/>
      <c r="R1714" s="183"/>
    </row>
    <row r="1715" spans="6:18" ht="15.75" x14ac:dyDescent="0.25">
      <c r="F1715" s="4">
        <f t="shared" si="52"/>
        <v>0</v>
      </c>
      <c r="G1715" s="171">
        <f t="shared" si="53"/>
        <v>0</v>
      </c>
      <c r="H1715" s="176"/>
      <c r="I1715" s="177"/>
      <c r="J1715" s="176"/>
      <c r="K1715" s="176"/>
      <c r="L1715" s="177"/>
      <c r="M1715" s="178"/>
      <c r="N1715" s="172"/>
      <c r="O1715" s="172"/>
      <c r="P1715" s="182"/>
      <c r="Q1715" s="182"/>
      <c r="R1715" s="183"/>
    </row>
    <row r="1716" spans="6:18" ht="15.75" x14ac:dyDescent="0.25">
      <c r="F1716" s="4">
        <f t="shared" si="52"/>
        <v>0</v>
      </c>
      <c r="G1716" s="171">
        <f t="shared" si="53"/>
        <v>0</v>
      </c>
      <c r="H1716" s="176"/>
      <c r="I1716" s="177"/>
      <c r="J1716" s="176"/>
      <c r="K1716" s="176"/>
      <c r="L1716" s="177"/>
      <c r="M1716" s="178"/>
      <c r="N1716" s="172"/>
      <c r="O1716" s="172"/>
      <c r="P1716" s="182"/>
      <c r="Q1716" s="182"/>
      <c r="R1716" s="183"/>
    </row>
    <row r="1717" spans="6:18" ht="15.75" x14ac:dyDescent="0.25">
      <c r="F1717" s="4">
        <f t="shared" si="52"/>
        <v>0</v>
      </c>
      <c r="G1717" s="171">
        <f t="shared" si="53"/>
        <v>0</v>
      </c>
      <c r="H1717" s="176"/>
      <c r="I1717" s="177"/>
      <c r="J1717" s="176"/>
      <c r="K1717" s="176"/>
      <c r="L1717" s="177"/>
      <c r="M1717" s="178"/>
      <c r="N1717" s="172"/>
      <c r="O1717" s="172"/>
      <c r="P1717" s="182"/>
      <c r="Q1717" s="182"/>
      <c r="R1717" s="183"/>
    </row>
    <row r="1718" spans="6:18" ht="15.75" x14ac:dyDescent="0.25">
      <c r="F1718" s="4">
        <f t="shared" si="52"/>
        <v>0</v>
      </c>
      <c r="G1718" s="171">
        <f t="shared" si="53"/>
        <v>0</v>
      </c>
      <c r="H1718" s="176"/>
      <c r="I1718" s="177"/>
      <c r="J1718" s="176"/>
      <c r="K1718" s="176"/>
      <c r="L1718" s="177"/>
      <c r="M1718" s="178"/>
      <c r="N1718" s="172"/>
      <c r="O1718" s="172"/>
      <c r="P1718" s="182"/>
      <c r="Q1718" s="182"/>
      <c r="R1718" s="183"/>
    </row>
    <row r="1719" spans="6:18" ht="15.75" x14ac:dyDescent="0.25">
      <c r="F1719" s="4">
        <f t="shared" si="52"/>
        <v>0</v>
      </c>
      <c r="G1719" s="171">
        <f t="shared" si="53"/>
        <v>0</v>
      </c>
      <c r="H1719" s="176"/>
      <c r="I1719" s="177"/>
      <c r="J1719" s="176"/>
      <c r="K1719" s="176"/>
      <c r="L1719" s="177"/>
      <c r="M1719" s="178"/>
      <c r="N1719" s="172"/>
      <c r="O1719" s="172"/>
      <c r="P1719" s="182"/>
      <c r="Q1719" s="182"/>
      <c r="R1719" s="183"/>
    </row>
    <row r="1720" spans="6:18" ht="15.75" x14ac:dyDescent="0.25">
      <c r="F1720" s="4">
        <f t="shared" si="52"/>
        <v>0</v>
      </c>
      <c r="G1720" s="171">
        <f t="shared" si="53"/>
        <v>0</v>
      </c>
      <c r="H1720" s="176"/>
      <c r="I1720" s="177"/>
      <c r="J1720" s="176"/>
      <c r="K1720" s="176"/>
      <c r="L1720" s="177"/>
      <c r="M1720" s="178"/>
      <c r="N1720" s="172"/>
      <c r="O1720" s="172"/>
      <c r="P1720" s="182"/>
      <c r="Q1720" s="182"/>
      <c r="R1720" s="183"/>
    </row>
    <row r="1721" spans="6:18" ht="15.75" x14ac:dyDescent="0.25">
      <c r="F1721" s="4">
        <f t="shared" si="52"/>
        <v>0</v>
      </c>
      <c r="G1721" s="171">
        <f t="shared" si="53"/>
        <v>0</v>
      </c>
      <c r="H1721" s="176"/>
      <c r="I1721" s="177"/>
      <c r="J1721" s="176"/>
      <c r="K1721" s="176"/>
      <c r="L1721" s="177"/>
      <c r="M1721" s="178"/>
      <c r="N1721" s="172"/>
      <c r="O1721" s="172"/>
      <c r="P1721" s="182"/>
      <c r="Q1721" s="182"/>
      <c r="R1721" s="183"/>
    </row>
    <row r="1722" spans="6:18" ht="15.75" x14ac:dyDescent="0.25">
      <c r="F1722" s="4">
        <f t="shared" si="52"/>
        <v>0</v>
      </c>
      <c r="G1722" s="171">
        <f t="shared" si="53"/>
        <v>0</v>
      </c>
      <c r="H1722" s="176"/>
      <c r="I1722" s="177"/>
      <c r="J1722" s="176"/>
      <c r="K1722" s="176"/>
      <c r="L1722" s="177"/>
      <c r="M1722" s="178"/>
      <c r="N1722" s="172"/>
      <c r="O1722" s="172"/>
      <c r="P1722" s="182"/>
      <c r="Q1722" s="182"/>
      <c r="R1722" s="183"/>
    </row>
    <row r="1723" spans="6:18" ht="15.75" x14ac:dyDescent="0.25">
      <c r="F1723" s="4">
        <f t="shared" si="52"/>
        <v>0</v>
      </c>
      <c r="G1723" s="171">
        <f t="shared" si="53"/>
        <v>0</v>
      </c>
      <c r="H1723" s="176"/>
      <c r="I1723" s="177"/>
      <c r="J1723" s="176"/>
      <c r="K1723" s="176"/>
      <c r="L1723" s="177"/>
      <c r="M1723" s="178"/>
      <c r="N1723" s="172"/>
      <c r="O1723" s="172"/>
      <c r="P1723" s="182"/>
      <c r="Q1723" s="182"/>
      <c r="R1723" s="183"/>
    </row>
    <row r="1724" spans="6:18" ht="15.75" x14ac:dyDescent="0.25">
      <c r="F1724" s="4">
        <f t="shared" si="52"/>
        <v>0</v>
      </c>
      <c r="G1724" s="171">
        <f t="shared" si="53"/>
        <v>0</v>
      </c>
      <c r="H1724" s="176"/>
      <c r="I1724" s="177"/>
      <c r="J1724" s="176"/>
      <c r="K1724" s="176"/>
      <c r="L1724" s="177"/>
      <c r="M1724" s="178"/>
      <c r="N1724" s="172"/>
      <c r="O1724" s="172"/>
      <c r="P1724" s="182"/>
      <c r="Q1724" s="182"/>
      <c r="R1724" s="183"/>
    </row>
    <row r="1725" spans="6:18" ht="15.75" x14ac:dyDescent="0.25">
      <c r="F1725" s="4">
        <f t="shared" si="52"/>
        <v>0</v>
      </c>
      <c r="G1725" s="171">
        <f t="shared" si="53"/>
        <v>0</v>
      </c>
      <c r="H1725" s="176"/>
      <c r="I1725" s="177"/>
      <c r="J1725" s="176"/>
      <c r="K1725" s="176"/>
      <c r="L1725" s="177"/>
      <c r="M1725" s="178"/>
      <c r="N1725" s="172"/>
      <c r="O1725" s="172"/>
      <c r="P1725" s="182"/>
      <c r="Q1725" s="182"/>
      <c r="R1725" s="183"/>
    </row>
    <row r="1726" spans="6:18" ht="15.75" x14ac:dyDescent="0.25">
      <c r="F1726" s="4">
        <f t="shared" si="52"/>
        <v>0</v>
      </c>
      <c r="G1726" s="171">
        <f t="shared" si="53"/>
        <v>0</v>
      </c>
      <c r="H1726" s="176"/>
      <c r="I1726" s="177"/>
      <c r="J1726" s="176"/>
      <c r="K1726" s="176"/>
      <c r="L1726" s="177"/>
      <c r="M1726" s="178"/>
      <c r="N1726" s="172"/>
      <c r="O1726" s="172"/>
      <c r="P1726" s="182"/>
      <c r="Q1726" s="182"/>
      <c r="R1726" s="183"/>
    </row>
    <row r="1727" spans="6:18" ht="15.75" x14ac:dyDescent="0.25">
      <c r="F1727" s="4">
        <f t="shared" si="52"/>
        <v>0</v>
      </c>
      <c r="G1727" s="171">
        <f t="shared" si="53"/>
        <v>0</v>
      </c>
      <c r="H1727" s="176"/>
      <c r="I1727" s="177"/>
      <c r="J1727" s="176"/>
      <c r="K1727" s="176"/>
      <c r="L1727" s="177"/>
      <c r="M1727" s="178"/>
      <c r="N1727" s="172"/>
      <c r="O1727" s="172"/>
      <c r="P1727" s="182"/>
      <c r="Q1727" s="182"/>
      <c r="R1727" s="183"/>
    </row>
    <row r="1728" spans="6:18" ht="15.75" x14ac:dyDescent="0.25">
      <c r="F1728" s="4">
        <f t="shared" si="52"/>
        <v>0</v>
      </c>
      <c r="G1728" s="171">
        <f t="shared" si="53"/>
        <v>0</v>
      </c>
      <c r="H1728" s="176"/>
      <c r="I1728" s="177"/>
      <c r="J1728" s="176"/>
      <c r="K1728" s="176"/>
      <c r="L1728" s="177"/>
      <c r="M1728" s="178"/>
      <c r="N1728" s="172"/>
      <c r="O1728" s="172"/>
      <c r="P1728" s="182"/>
      <c r="Q1728" s="182"/>
      <c r="R1728" s="183"/>
    </row>
    <row r="1729" spans="6:18" ht="15.75" x14ac:dyDescent="0.25">
      <c r="F1729" s="4">
        <f t="shared" si="52"/>
        <v>0</v>
      </c>
      <c r="G1729" s="171">
        <f t="shared" si="53"/>
        <v>0</v>
      </c>
      <c r="H1729" s="176"/>
      <c r="I1729" s="177"/>
      <c r="J1729" s="176"/>
      <c r="K1729" s="176"/>
      <c r="L1729" s="177"/>
      <c r="M1729" s="178"/>
      <c r="N1729" s="172"/>
      <c r="O1729" s="172"/>
      <c r="P1729" s="182"/>
      <c r="Q1729" s="182"/>
      <c r="R1729" s="183"/>
    </row>
    <row r="1730" spans="6:18" ht="15.75" x14ac:dyDescent="0.25">
      <c r="F1730" s="4">
        <f t="shared" si="52"/>
        <v>0</v>
      </c>
      <c r="G1730" s="171">
        <f t="shared" si="53"/>
        <v>0</v>
      </c>
      <c r="H1730" s="176"/>
      <c r="I1730" s="177"/>
      <c r="J1730" s="176"/>
      <c r="K1730" s="176"/>
      <c r="L1730" s="177"/>
      <c r="M1730" s="178"/>
      <c r="N1730" s="172"/>
      <c r="O1730" s="172"/>
      <c r="P1730" s="182"/>
      <c r="Q1730" s="182"/>
      <c r="R1730" s="183"/>
    </row>
    <row r="1731" spans="6:18" ht="15.75" x14ac:dyDescent="0.25">
      <c r="F1731" s="4">
        <f t="shared" si="52"/>
        <v>0</v>
      </c>
      <c r="G1731" s="171">
        <f t="shared" si="53"/>
        <v>0</v>
      </c>
      <c r="H1731" s="176"/>
      <c r="I1731" s="177"/>
      <c r="J1731" s="176"/>
      <c r="K1731" s="176"/>
      <c r="L1731" s="177"/>
      <c r="M1731" s="178"/>
      <c r="N1731" s="172"/>
      <c r="O1731" s="172"/>
      <c r="P1731" s="182"/>
      <c r="Q1731" s="182"/>
      <c r="R1731" s="183"/>
    </row>
    <row r="1732" spans="6:18" ht="15.75" x14ac:dyDescent="0.25">
      <c r="F1732" s="4">
        <f t="shared" si="52"/>
        <v>0</v>
      </c>
      <c r="G1732" s="171">
        <f t="shared" si="53"/>
        <v>0</v>
      </c>
      <c r="H1732" s="176"/>
      <c r="I1732" s="177"/>
      <c r="J1732" s="176"/>
      <c r="K1732" s="176"/>
      <c r="L1732" s="177"/>
      <c r="M1732" s="178"/>
      <c r="N1732" s="172"/>
      <c r="O1732" s="172"/>
      <c r="P1732" s="182"/>
      <c r="Q1732" s="182"/>
      <c r="R1732" s="183"/>
    </row>
    <row r="1733" spans="6:18" ht="15.75" x14ac:dyDescent="0.25">
      <c r="F1733" s="4">
        <f t="shared" si="52"/>
        <v>0</v>
      </c>
      <c r="G1733" s="171">
        <f t="shared" si="53"/>
        <v>0</v>
      </c>
      <c r="H1733" s="176"/>
      <c r="I1733" s="177"/>
      <c r="J1733" s="176"/>
      <c r="K1733" s="176"/>
      <c r="L1733" s="177"/>
      <c r="M1733" s="178"/>
      <c r="N1733" s="172"/>
      <c r="O1733" s="172"/>
      <c r="P1733" s="182"/>
      <c r="Q1733" s="182"/>
      <c r="R1733" s="183"/>
    </row>
    <row r="1734" spans="6:18" ht="15.75" x14ac:dyDescent="0.25">
      <c r="F1734" s="4">
        <f t="shared" si="52"/>
        <v>0</v>
      </c>
      <c r="G1734" s="171">
        <f t="shared" si="53"/>
        <v>0</v>
      </c>
      <c r="H1734" s="176"/>
      <c r="I1734" s="177"/>
      <c r="J1734" s="176"/>
      <c r="K1734" s="176"/>
      <c r="L1734" s="177"/>
      <c r="M1734" s="178"/>
      <c r="N1734" s="172"/>
      <c r="O1734" s="172"/>
      <c r="P1734" s="182"/>
      <c r="Q1734" s="182"/>
      <c r="R1734" s="183"/>
    </row>
    <row r="1735" spans="6:18" ht="15.75" x14ac:dyDescent="0.25">
      <c r="F1735" s="4">
        <f t="shared" si="52"/>
        <v>0</v>
      </c>
      <c r="G1735" s="171">
        <f t="shared" si="53"/>
        <v>0</v>
      </c>
      <c r="H1735" s="176"/>
      <c r="I1735" s="177"/>
      <c r="J1735" s="176"/>
      <c r="K1735" s="176"/>
      <c r="L1735" s="177"/>
      <c r="M1735" s="178"/>
      <c r="N1735" s="172"/>
      <c r="O1735" s="172"/>
      <c r="P1735" s="182"/>
      <c r="Q1735" s="182"/>
      <c r="R1735" s="183"/>
    </row>
    <row r="1736" spans="6:18" ht="15.75" x14ac:dyDescent="0.25">
      <c r="F1736" s="4">
        <f t="shared" ref="F1736:F1799" si="54">IF(G1736&gt;=1,(IF(LEN(R1736)=0,(IF(N1736&gt;=18,1,0)),0)),0)</f>
        <v>0</v>
      </c>
      <c r="G1736" s="171">
        <f t="shared" si="53"/>
        <v>0</v>
      </c>
      <c r="H1736" s="176"/>
      <c r="I1736" s="177"/>
      <c r="J1736" s="176"/>
      <c r="K1736" s="176"/>
      <c r="L1736" s="177"/>
      <c r="M1736" s="178"/>
      <c r="N1736" s="172"/>
      <c r="O1736" s="172"/>
      <c r="P1736" s="182"/>
      <c r="Q1736" s="182"/>
      <c r="R1736" s="183"/>
    </row>
    <row r="1737" spans="6:18" ht="15.75" x14ac:dyDescent="0.25">
      <c r="F1737" s="4">
        <f t="shared" si="54"/>
        <v>0</v>
      </c>
      <c r="G1737" s="171">
        <f t="shared" ref="G1737:G1800" si="55">IFERROR(IF(LEN(J1737)&gt;=2,(IF(LEN(L1737)&gt;=1,1,0)),0),0)</f>
        <v>0</v>
      </c>
      <c r="H1737" s="176"/>
      <c r="I1737" s="177"/>
      <c r="J1737" s="176"/>
      <c r="K1737" s="176"/>
      <c r="L1737" s="177"/>
      <c r="M1737" s="178"/>
      <c r="N1737" s="172"/>
      <c r="O1737" s="172"/>
      <c r="P1737" s="182"/>
      <c r="Q1737" s="182"/>
      <c r="R1737" s="183"/>
    </row>
    <row r="1738" spans="6:18" ht="15.75" x14ac:dyDescent="0.25">
      <c r="F1738" s="4">
        <f t="shared" si="54"/>
        <v>0</v>
      </c>
      <c r="G1738" s="171">
        <f t="shared" si="55"/>
        <v>0</v>
      </c>
      <c r="H1738" s="176"/>
      <c r="I1738" s="177"/>
      <c r="J1738" s="176"/>
      <c r="K1738" s="176"/>
      <c r="L1738" s="177"/>
      <c r="M1738" s="178"/>
      <c r="N1738" s="172"/>
      <c r="O1738" s="172"/>
      <c r="P1738" s="182"/>
      <c r="Q1738" s="182"/>
      <c r="R1738" s="183"/>
    </row>
    <row r="1739" spans="6:18" ht="15.75" x14ac:dyDescent="0.25">
      <c r="F1739" s="4">
        <f t="shared" si="54"/>
        <v>0</v>
      </c>
      <c r="G1739" s="171">
        <f t="shared" si="55"/>
        <v>0</v>
      </c>
      <c r="H1739" s="176"/>
      <c r="I1739" s="177"/>
      <c r="J1739" s="176"/>
      <c r="K1739" s="176"/>
      <c r="L1739" s="177"/>
      <c r="M1739" s="178"/>
      <c r="N1739" s="172"/>
      <c r="O1739" s="172"/>
      <c r="P1739" s="182"/>
      <c r="Q1739" s="182"/>
      <c r="R1739" s="183"/>
    </row>
    <row r="1740" spans="6:18" ht="15.75" x14ac:dyDescent="0.25">
      <c r="F1740" s="4">
        <f t="shared" si="54"/>
        <v>0</v>
      </c>
      <c r="G1740" s="171">
        <f t="shared" si="55"/>
        <v>0</v>
      </c>
      <c r="H1740" s="176"/>
      <c r="I1740" s="177"/>
      <c r="J1740" s="176"/>
      <c r="K1740" s="176"/>
      <c r="L1740" s="177"/>
      <c r="M1740" s="178"/>
      <c r="N1740" s="172"/>
      <c r="O1740" s="172"/>
      <c r="P1740" s="182"/>
      <c r="Q1740" s="182"/>
      <c r="R1740" s="183"/>
    </row>
    <row r="1741" spans="6:18" ht="15.75" x14ac:dyDescent="0.25">
      <c r="F1741" s="4">
        <f t="shared" si="54"/>
        <v>0</v>
      </c>
      <c r="G1741" s="171">
        <f t="shared" si="55"/>
        <v>0</v>
      </c>
      <c r="H1741" s="176"/>
      <c r="I1741" s="177"/>
      <c r="J1741" s="176"/>
      <c r="K1741" s="176"/>
      <c r="L1741" s="177"/>
      <c r="M1741" s="178"/>
      <c r="N1741" s="172"/>
      <c r="O1741" s="172"/>
      <c r="P1741" s="182"/>
      <c r="Q1741" s="182"/>
      <c r="R1741" s="183"/>
    </row>
    <row r="1742" spans="6:18" ht="15.75" x14ac:dyDescent="0.25">
      <c r="F1742" s="4">
        <f t="shared" si="54"/>
        <v>0</v>
      </c>
      <c r="G1742" s="171">
        <f t="shared" si="55"/>
        <v>0</v>
      </c>
      <c r="H1742" s="176"/>
      <c r="I1742" s="177"/>
      <c r="J1742" s="176"/>
      <c r="K1742" s="176"/>
      <c r="L1742" s="177"/>
      <c r="M1742" s="178"/>
      <c r="N1742" s="172"/>
      <c r="O1742" s="172"/>
      <c r="P1742" s="182"/>
      <c r="Q1742" s="182"/>
      <c r="R1742" s="183"/>
    </row>
    <row r="1743" spans="6:18" ht="15.75" x14ac:dyDescent="0.25">
      <c r="F1743" s="4">
        <f t="shared" si="54"/>
        <v>0</v>
      </c>
      <c r="G1743" s="171">
        <f t="shared" si="55"/>
        <v>0</v>
      </c>
      <c r="H1743" s="176"/>
      <c r="I1743" s="177"/>
      <c r="J1743" s="176"/>
      <c r="K1743" s="176"/>
      <c r="L1743" s="177"/>
      <c r="M1743" s="178"/>
      <c r="N1743" s="172"/>
      <c r="O1743" s="172"/>
      <c r="P1743" s="182"/>
      <c r="Q1743" s="182"/>
      <c r="R1743" s="183"/>
    </row>
    <row r="1744" spans="6:18" ht="15.75" x14ac:dyDescent="0.25">
      <c r="F1744" s="4">
        <f t="shared" si="54"/>
        <v>0</v>
      </c>
      <c r="G1744" s="171">
        <f t="shared" si="55"/>
        <v>0</v>
      </c>
      <c r="H1744" s="176"/>
      <c r="I1744" s="177"/>
      <c r="J1744" s="176"/>
      <c r="K1744" s="176"/>
      <c r="L1744" s="177"/>
      <c r="M1744" s="178"/>
      <c r="N1744" s="172"/>
      <c r="O1744" s="172"/>
      <c r="P1744" s="182"/>
      <c r="Q1744" s="182"/>
      <c r="R1744" s="183"/>
    </row>
    <row r="1745" spans="6:18" ht="15.75" x14ac:dyDescent="0.25">
      <c r="F1745" s="4">
        <f t="shared" si="54"/>
        <v>0</v>
      </c>
      <c r="G1745" s="171">
        <f t="shared" si="55"/>
        <v>0</v>
      </c>
      <c r="H1745" s="176"/>
      <c r="I1745" s="177"/>
      <c r="J1745" s="176"/>
      <c r="K1745" s="176"/>
      <c r="L1745" s="177"/>
      <c r="M1745" s="178"/>
      <c r="N1745" s="172"/>
      <c r="O1745" s="172"/>
      <c r="P1745" s="182"/>
      <c r="Q1745" s="182"/>
      <c r="R1745" s="183"/>
    </row>
    <row r="1746" spans="6:18" ht="15.75" x14ac:dyDescent="0.25">
      <c r="F1746" s="4">
        <f t="shared" si="54"/>
        <v>0</v>
      </c>
      <c r="G1746" s="171">
        <f t="shared" si="55"/>
        <v>0</v>
      </c>
      <c r="H1746" s="176"/>
      <c r="I1746" s="177"/>
      <c r="J1746" s="176"/>
      <c r="K1746" s="176"/>
      <c r="L1746" s="177"/>
      <c r="M1746" s="178"/>
      <c r="N1746" s="172"/>
      <c r="O1746" s="172"/>
      <c r="P1746" s="182"/>
      <c r="Q1746" s="182"/>
      <c r="R1746" s="183"/>
    </row>
    <row r="1747" spans="6:18" ht="15.75" x14ac:dyDescent="0.25">
      <c r="F1747" s="4">
        <f t="shared" si="54"/>
        <v>0</v>
      </c>
      <c r="G1747" s="171">
        <f t="shared" si="55"/>
        <v>0</v>
      </c>
      <c r="H1747" s="176"/>
      <c r="I1747" s="177"/>
      <c r="J1747" s="176"/>
      <c r="K1747" s="176"/>
      <c r="L1747" s="177"/>
      <c r="M1747" s="178"/>
      <c r="N1747" s="172"/>
      <c r="O1747" s="172"/>
      <c r="P1747" s="182"/>
      <c r="Q1747" s="182"/>
      <c r="R1747" s="183"/>
    </row>
    <row r="1748" spans="6:18" ht="15.75" x14ac:dyDescent="0.25">
      <c r="F1748" s="4">
        <f t="shared" si="54"/>
        <v>0</v>
      </c>
      <c r="G1748" s="171">
        <f t="shared" si="55"/>
        <v>0</v>
      </c>
      <c r="H1748" s="176"/>
      <c r="I1748" s="177"/>
      <c r="J1748" s="176"/>
      <c r="K1748" s="176"/>
      <c r="L1748" s="177"/>
      <c r="M1748" s="178"/>
      <c r="N1748" s="172"/>
      <c r="O1748" s="172"/>
      <c r="P1748" s="182"/>
      <c r="Q1748" s="182"/>
      <c r="R1748" s="183"/>
    </row>
    <row r="1749" spans="6:18" ht="15.75" x14ac:dyDescent="0.25">
      <c r="F1749" s="4">
        <f t="shared" si="54"/>
        <v>0</v>
      </c>
      <c r="G1749" s="171">
        <f t="shared" si="55"/>
        <v>0</v>
      </c>
      <c r="H1749" s="176"/>
      <c r="I1749" s="177"/>
      <c r="J1749" s="176"/>
      <c r="K1749" s="176"/>
      <c r="L1749" s="177"/>
      <c r="M1749" s="178"/>
      <c r="N1749" s="172"/>
      <c r="O1749" s="172"/>
      <c r="P1749" s="182"/>
      <c r="Q1749" s="182"/>
      <c r="R1749" s="183"/>
    </row>
    <row r="1750" spans="6:18" ht="15.75" x14ac:dyDescent="0.25">
      <c r="F1750" s="4">
        <f t="shared" si="54"/>
        <v>0</v>
      </c>
      <c r="G1750" s="171">
        <f t="shared" si="55"/>
        <v>0</v>
      </c>
      <c r="H1750" s="176"/>
      <c r="I1750" s="177"/>
      <c r="J1750" s="176"/>
      <c r="K1750" s="176"/>
      <c r="L1750" s="177"/>
      <c r="M1750" s="178"/>
      <c r="N1750" s="172"/>
      <c r="O1750" s="172"/>
      <c r="P1750" s="182"/>
      <c r="Q1750" s="182"/>
      <c r="R1750" s="183"/>
    </row>
    <row r="1751" spans="6:18" ht="15.75" x14ac:dyDescent="0.25">
      <c r="F1751" s="4">
        <f t="shared" si="54"/>
        <v>0</v>
      </c>
      <c r="G1751" s="171">
        <f t="shared" si="55"/>
        <v>0</v>
      </c>
      <c r="H1751" s="176"/>
      <c r="I1751" s="177"/>
      <c r="J1751" s="176"/>
      <c r="K1751" s="176"/>
      <c r="L1751" s="177"/>
      <c r="M1751" s="178"/>
      <c r="N1751" s="172"/>
      <c r="O1751" s="172"/>
      <c r="P1751" s="182"/>
      <c r="Q1751" s="182"/>
      <c r="R1751" s="183"/>
    </row>
    <row r="1752" spans="6:18" ht="15.75" x14ac:dyDescent="0.25">
      <c r="F1752" s="4">
        <f t="shared" si="54"/>
        <v>0</v>
      </c>
      <c r="G1752" s="171">
        <f t="shared" si="55"/>
        <v>0</v>
      </c>
      <c r="H1752" s="176"/>
      <c r="I1752" s="177"/>
      <c r="J1752" s="176"/>
      <c r="K1752" s="176"/>
      <c r="L1752" s="177"/>
      <c r="M1752" s="178"/>
      <c r="N1752" s="172"/>
      <c r="O1752" s="172"/>
      <c r="P1752" s="182"/>
      <c r="Q1752" s="182"/>
      <c r="R1752" s="183"/>
    </row>
    <row r="1753" spans="6:18" ht="15.75" x14ac:dyDescent="0.25">
      <c r="F1753" s="4">
        <f t="shared" si="54"/>
        <v>0</v>
      </c>
      <c r="G1753" s="171">
        <f t="shared" si="55"/>
        <v>0</v>
      </c>
      <c r="H1753" s="176"/>
      <c r="I1753" s="177"/>
      <c r="J1753" s="176"/>
      <c r="K1753" s="176"/>
      <c r="L1753" s="177"/>
      <c r="M1753" s="178"/>
      <c r="N1753" s="172"/>
      <c r="O1753" s="172"/>
      <c r="P1753" s="182"/>
      <c r="Q1753" s="182"/>
      <c r="R1753" s="183"/>
    </row>
    <row r="1754" spans="6:18" ht="15.75" x14ac:dyDescent="0.25">
      <c r="F1754" s="4">
        <f t="shared" si="54"/>
        <v>0</v>
      </c>
      <c r="G1754" s="171">
        <f t="shared" si="55"/>
        <v>0</v>
      </c>
      <c r="H1754" s="176"/>
      <c r="I1754" s="177"/>
      <c r="J1754" s="176"/>
      <c r="K1754" s="176"/>
      <c r="L1754" s="177"/>
      <c r="M1754" s="178"/>
      <c r="N1754" s="172"/>
      <c r="O1754" s="172"/>
      <c r="P1754" s="182"/>
      <c r="Q1754" s="182"/>
      <c r="R1754" s="183"/>
    </row>
    <row r="1755" spans="6:18" ht="15.75" x14ac:dyDescent="0.25">
      <c r="F1755" s="4">
        <f t="shared" si="54"/>
        <v>0</v>
      </c>
      <c r="G1755" s="171">
        <f t="shared" si="55"/>
        <v>0</v>
      </c>
      <c r="H1755" s="176"/>
      <c r="I1755" s="177"/>
      <c r="J1755" s="176"/>
      <c r="K1755" s="176"/>
      <c r="L1755" s="177"/>
      <c r="M1755" s="178"/>
      <c r="N1755" s="172"/>
      <c r="O1755" s="172"/>
      <c r="P1755" s="182"/>
      <c r="Q1755" s="182"/>
      <c r="R1755" s="183"/>
    </row>
    <row r="1756" spans="6:18" ht="15.75" x14ac:dyDescent="0.25">
      <c r="F1756" s="4">
        <f t="shared" si="54"/>
        <v>0</v>
      </c>
      <c r="G1756" s="171">
        <f t="shared" si="55"/>
        <v>0</v>
      </c>
      <c r="H1756" s="176"/>
      <c r="I1756" s="177"/>
      <c r="J1756" s="176"/>
      <c r="K1756" s="176"/>
      <c r="L1756" s="177"/>
      <c r="M1756" s="178"/>
      <c r="N1756" s="172"/>
      <c r="O1756" s="172"/>
      <c r="P1756" s="182"/>
      <c r="Q1756" s="182"/>
      <c r="R1756" s="183"/>
    </row>
    <row r="1757" spans="6:18" ht="15.75" x14ac:dyDescent="0.25">
      <c r="F1757" s="4">
        <f t="shared" si="54"/>
        <v>0</v>
      </c>
      <c r="G1757" s="171">
        <f t="shared" si="55"/>
        <v>0</v>
      </c>
      <c r="H1757" s="176"/>
      <c r="I1757" s="177"/>
      <c r="J1757" s="176"/>
      <c r="K1757" s="176"/>
      <c r="L1757" s="177"/>
      <c r="M1757" s="178"/>
      <c r="N1757" s="172"/>
      <c r="O1757" s="172"/>
      <c r="P1757" s="182"/>
      <c r="Q1757" s="182"/>
      <c r="R1757" s="183"/>
    </row>
    <row r="1758" spans="6:18" ht="15.75" x14ac:dyDescent="0.25">
      <c r="F1758" s="4">
        <f t="shared" si="54"/>
        <v>0</v>
      </c>
      <c r="G1758" s="171">
        <f t="shared" si="55"/>
        <v>0</v>
      </c>
      <c r="H1758" s="176"/>
      <c r="I1758" s="177"/>
      <c r="J1758" s="176"/>
      <c r="K1758" s="176"/>
      <c r="L1758" s="177"/>
      <c r="M1758" s="178"/>
      <c r="N1758" s="172"/>
      <c r="O1758" s="172"/>
      <c r="P1758" s="182"/>
      <c r="Q1758" s="182"/>
      <c r="R1758" s="183"/>
    </row>
    <row r="1759" spans="6:18" ht="15.75" x14ac:dyDescent="0.25">
      <c r="F1759" s="4">
        <f t="shared" si="54"/>
        <v>0</v>
      </c>
      <c r="G1759" s="171">
        <f t="shared" si="55"/>
        <v>0</v>
      </c>
      <c r="H1759" s="176"/>
      <c r="I1759" s="177"/>
      <c r="J1759" s="176"/>
      <c r="K1759" s="176"/>
      <c r="L1759" s="177"/>
      <c r="M1759" s="178"/>
      <c r="N1759" s="172"/>
      <c r="O1759" s="172"/>
      <c r="P1759" s="182"/>
      <c r="Q1759" s="182"/>
      <c r="R1759" s="183"/>
    </row>
    <row r="1760" spans="6:18" ht="15.75" x14ac:dyDescent="0.25">
      <c r="F1760" s="4">
        <f t="shared" si="54"/>
        <v>0</v>
      </c>
      <c r="G1760" s="171">
        <f t="shared" si="55"/>
        <v>0</v>
      </c>
      <c r="H1760" s="176"/>
      <c r="I1760" s="177"/>
      <c r="J1760" s="176"/>
      <c r="K1760" s="176"/>
      <c r="L1760" s="177"/>
      <c r="M1760" s="178"/>
      <c r="N1760" s="172"/>
      <c r="O1760" s="172"/>
      <c r="P1760" s="182"/>
      <c r="Q1760" s="182"/>
      <c r="R1760" s="183"/>
    </row>
    <row r="1761" spans="6:18" ht="15.75" x14ac:dyDescent="0.25">
      <c r="F1761" s="4">
        <f t="shared" si="54"/>
        <v>0</v>
      </c>
      <c r="G1761" s="171">
        <f t="shared" si="55"/>
        <v>0</v>
      </c>
      <c r="H1761" s="176"/>
      <c r="I1761" s="177"/>
      <c r="J1761" s="176"/>
      <c r="K1761" s="176"/>
      <c r="L1761" s="177"/>
      <c r="M1761" s="178"/>
      <c r="N1761" s="172"/>
      <c r="O1761" s="172"/>
      <c r="P1761" s="182"/>
      <c r="Q1761" s="182"/>
      <c r="R1761" s="183"/>
    </row>
    <row r="1762" spans="6:18" ht="15.75" x14ac:dyDescent="0.25">
      <c r="F1762" s="4">
        <f t="shared" si="54"/>
        <v>0</v>
      </c>
      <c r="G1762" s="171">
        <f t="shared" si="55"/>
        <v>0</v>
      </c>
      <c r="H1762" s="176"/>
      <c r="I1762" s="177"/>
      <c r="J1762" s="176"/>
      <c r="K1762" s="176"/>
      <c r="L1762" s="177"/>
      <c r="M1762" s="178"/>
      <c r="N1762" s="172"/>
      <c r="O1762" s="172"/>
      <c r="P1762" s="182"/>
      <c r="Q1762" s="182"/>
      <c r="R1762" s="183"/>
    </row>
    <row r="1763" spans="6:18" ht="15.75" x14ac:dyDescent="0.25">
      <c r="F1763" s="4">
        <f t="shared" si="54"/>
        <v>0</v>
      </c>
      <c r="G1763" s="171">
        <f t="shared" si="55"/>
        <v>0</v>
      </c>
      <c r="H1763" s="176"/>
      <c r="I1763" s="177"/>
      <c r="J1763" s="176"/>
      <c r="K1763" s="176"/>
      <c r="L1763" s="177"/>
      <c r="M1763" s="178"/>
      <c r="N1763" s="172"/>
      <c r="O1763" s="172"/>
      <c r="P1763" s="182"/>
      <c r="Q1763" s="182"/>
      <c r="R1763" s="183"/>
    </row>
    <row r="1764" spans="6:18" ht="15.75" x14ac:dyDescent="0.25">
      <c r="F1764" s="4">
        <f t="shared" si="54"/>
        <v>0</v>
      </c>
      <c r="G1764" s="171">
        <f t="shared" si="55"/>
        <v>0</v>
      </c>
      <c r="H1764" s="176"/>
      <c r="I1764" s="177"/>
      <c r="J1764" s="176"/>
      <c r="K1764" s="176"/>
      <c r="L1764" s="177"/>
      <c r="M1764" s="178"/>
      <c r="N1764" s="172"/>
      <c r="O1764" s="172"/>
      <c r="P1764" s="182"/>
      <c r="Q1764" s="182"/>
      <c r="R1764" s="183"/>
    </row>
    <row r="1765" spans="6:18" ht="15.75" x14ac:dyDescent="0.25">
      <c r="F1765" s="4">
        <f t="shared" si="54"/>
        <v>0</v>
      </c>
      <c r="G1765" s="171">
        <f t="shared" si="55"/>
        <v>0</v>
      </c>
      <c r="H1765" s="176"/>
      <c r="I1765" s="177"/>
      <c r="J1765" s="176"/>
      <c r="K1765" s="176"/>
      <c r="L1765" s="177"/>
      <c r="M1765" s="178"/>
      <c r="N1765" s="172"/>
      <c r="O1765" s="172"/>
      <c r="P1765" s="182"/>
      <c r="Q1765" s="182"/>
      <c r="R1765" s="183"/>
    </row>
    <row r="1766" spans="6:18" ht="15.75" x14ac:dyDescent="0.25">
      <c r="F1766" s="4">
        <f t="shared" si="54"/>
        <v>0</v>
      </c>
      <c r="G1766" s="171">
        <f t="shared" si="55"/>
        <v>0</v>
      </c>
      <c r="H1766" s="176"/>
      <c r="I1766" s="177"/>
      <c r="J1766" s="176"/>
      <c r="K1766" s="176"/>
      <c r="L1766" s="177"/>
      <c r="M1766" s="178"/>
      <c r="N1766" s="172"/>
      <c r="O1766" s="172"/>
      <c r="P1766" s="182"/>
      <c r="Q1766" s="182"/>
      <c r="R1766" s="183"/>
    </row>
    <row r="1767" spans="6:18" ht="15.75" x14ac:dyDescent="0.25">
      <c r="F1767" s="4">
        <f t="shared" si="54"/>
        <v>0</v>
      </c>
      <c r="G1767" s="171">
        <f t="shared" si="55"/>
        <v>0</v>
      </c>
      <c r="H1767" s="176"/>
      <c r="I1767" s="177"/>
      <c r="J1767" s="176"/>
      <c r="K1767" s="176"/>
      <c r="L1767" s="177"/>
      <c r="M1767" s="178"/>
      <c r="N1767" s="172"/>
      <c r="O1767" s="172"/>
      <c r="P1767" s="182"/>
      <c r="Q1767" s="182"/>
      <c r="R1767" s="183"/>
    </row>
    <row r="1768" spans="6:18" ht="15.75" x14ac:dyDescent="0.25">
      <c r="F1768" s="4">
        <f t="shared" si="54"/>
        <v>0</v>
      </c>
      <c r="G1768" s="171">
        <f t="shared" si="55"/>
        <v>0</v>
      </c>
      <c r="H1768" s="176"/>
      <c r="I1768" s="177"/>
      <c r="J1768" s="176"/>
      <c r="K1768" s="176"/>
      <c r="L1768" s="177"/>
      <c r="M1768" s="178"/>
      <c r="N1768" s="172"/>
      <c r="O1768" s="172"/>
      <c r="P1768" s="182"/>
      <c r="Q1768" s="182"/>
      <c r="R1768" s="183"/>
    </row>
    <row r="1769" spans="6:18" ht="15.75" x14ac:dyDescent="0.25">
      <c r="F1769" s="4">
        <f t="shared" si="54"/>
        <v>0</v>
      </c>
      <c r="G1769" s="171">
        <f t="shared" si="55"/>
        <v>0</v>
      </c>
      <c r="H1769" s="176"/>
      <c r="I1769" s="177"/>
      <c r="J1769" s="176"/>
      <c r="K1769" s="176"/>
      <c r="L1769" s="177"/>
      <c r="M1769" s="178"/>
      <c r="N1769" s="172"/>
      <c r="O1769" s="172"/>
      <c r="P1769" s="182"/>
      <c r="Q1769" s="182"/>
      <c r="R1769" s="183"/>
    </row>
    <row r="1770" spans="6:18" ht="15.75" x14ac:dyDescent="0.25">
      <c r="F1770" s="4">
        <f t="shared" si="54"/>
        <v>0</v>
      </c>
      <c r="G1770" s="171">
        <f t="shared" si="55"/>
        <v>0</v>
      </c>
      <c r="H1770" s="176"/>
      <c r="I1770" s="177"/>
      <c r="J1770" s="176"/>
      <c r="K1770" s="176"/>
      <c r="L1770" s="177"/>
      <c r="M1770" s="178"/>
      <c r="N1770" s="172"/>
      <c r="O1770" s="172"/>
      <c r="P1770" s="182"/>
      <c r="Q1770" s="182"/>
      <c r="R1770" s="183"/>
    </row>
    <row r="1771" spans="6:18" ht="15.75" x14ac:dyDescent="0.25">
      <c r="F1771" s="4">
        <f t="shared" si="54"/>
        <v>0</v>
      </c>
      <c r="G1771" s="171">
        <f t="shared" si="55"/>
        <v>0</v>
      </c>
      <c r="H1771" s="176"/>
      <c r="I1771" s="177"/>
      <c r="J1771" s="176"/>
      <c r="K1771" s="176"/>
      <c r="L1771" s="177"/>
      <c r="M1771" s="178"/>
      <c r="N1771" s="172"/>
      <c r="O1771" s="172"/>
      <c r="P1771" s="182"/>
      <c r="Q1771" s="182"/>
      <c r="R1771" s="183"/>
    </row>
    <row r="1772" spans="6:18" ht="15.75" x14ac:dyDescent="0.25">
      <c r="F1772" s="4">
        <f t="shared" si="54"/>
        <v>0</v>
      </c>
      <c r="G1772" s="171">
        <f t="shared" si="55"/>
        <v>0</v>
      </c>
      <c r="H1772" s="176"/>
      <c r="I1772" s="177"/>
      <c r="J1772" s="176"/>
      <c r="K1772" s="176"/>
      <c r="L1772" s="177"/>
      <c r="M1772" s="178"/>
      <c r="N1772" s="172"/>
      <c r="O1772" s="172"/>
      <c r="P1772" s="182"/>
      <c r="Q1772" s="182"/>
      <c r="R1772" s="183"/>
    </row>
    <row r="1773" spans="6:18" ht="15.75" x14ac:dyDescent="0.25">
      <c r="F1773" s="4">
        <f t="shared" si="54"/>
        <v>0</v>
      </c>
      <c r="G1773" s="171">
        <f t="shared" si="55"/>
        <v>0</v>
      </c>
      <c r="H1773" s="176"/>
      <c r="I1773" s="177"/>
      <c r="J1773" s="176"/>
      <c r="K1773" s="176"/>
      <c r="L1773" s="177"/>
      <c r="M1773" s="178"/>
      <c r="N1773" s="172"/>
      <c r="O1773" s="172"/>
      <c r="P1773" s="182"/>
      <c r="Q1773" s="182"/>
      <c r="R1773" s="183"/>
    </row>
    <row r="1774" spans="6:18" ht="15.75" x14ac:dyDescent="0.25">
      <c r="F1774" s="4">
        <f t="shared" si="54"/>
        <v>0</v>
      </c>
      <c r="G1774" s="171">
        <f t="shared" si="55"/>
        <v>0</v>
      </c>
      <c r="H1774" s="176"/>
      <c r="I1774" s="177"/>
      <c r="J1774" s="176"/>
      <c r="K1774" s="176"/>
      <c r="L1774" s="177"/>
      <c r="M1774" s="178"/>
      <c r="N1774" s="172"/>
      <c r="O1774" s="172"/>
      <c r="P1774" s="182"/>
      <c r="Q1774" s="182"/>
      <c r="R1774" s="183"/>
    </row>
    <row r="1775" spans="6:18" ht="15.75" x14ac:dyDescent="0.25">
      <c r="F1775" s="4">
        <f t="shared" si="54"/>
        <v>0</v>
      </c>
      <c r="G1775" s="171">
        <f t="shared" si="55"/>
        <v>0</v>
      </c>
      <c r="H1775" s="176"/>
      <c r="I1775" s="177"/>
      <c r="J1775" s="176"/>
      <c r="K1775" s="176"/>
      <c r="L1775" s="177"/>
      <c r="M1775" s="178"/>
      <c r="N1775" s="172"/>
      <c r="O1775" s="172"/>
      <c r="P1775" s="182"/>
      <c r="Q1775" s="182"/>
      <c r="R1775" s="183"/>
    </row>
    <row r="1776" spans="6:18" ht="15.75" x14ac:dyDescent="0.25">
      <c r="F1776" s="4">
        <f t="shared" si="54"/>
        <v>0</v>
      </c>
      <c r="G1776" s="171">
        <f t="shared" si="55"/>
        <v>0</v>
      </c>
      <c r="H1776" s="176"/>
      <c r="I1776" s="177"/>
      <c r="J1776" s="176"/>
      <c r="K1776" s="176"/>
      <c r="L1776" s="177"/>
      <c r="M1776" s="178"/>
      <c r="N1776" s="172"/>
      <c r="O1776" s="172"/>
      <c r="P1776" s="182"/>
      <c r="Q1776" s="182"/>
      <c r="R1776" s="183"/>
    </row>
    <row r="1777" spans="6:18" ht="15.75" x14ac:dyDescent="0.25">
      <c r="F1777" s="4">
        <f t="shared" si="54"/>
        <v>0</v>
      </c>
      <c r="G1777" s="171">
        <f t="shared" si="55"/>
        <v>0</v>
      </c>
      <c r="H1777" s="176"/>
      <c r="I1777" s="177"/>
      <c r="J1777" s="176"/>
      <c r="K1777" s="176"/>
      <c r="L1777" s="177"/>
      <c r="M1777" s="178"/>
      <c r="N1777" s="172"/>
      <c r="O1777" s="172"/>
      <c r="P1777" s="182"/>
      <c r="Q1777" s="182"/>
      <c r="R1777" s="183"/>
    </row>
    <row r="1778" spans="6:18" ht="15.75" x14ac:dyDescent="0.25">
      <c r="F1778" s="4">
        <f t="shared" si="54"/>
        <v>0</v>
      </c>
      <c r="G1778" s="171">
        <f t="shared" si="55"/>
        <v>0</v>
      </c>
      <c r="H1778" s="176"/>
      <c r="I1778" s="177"/>
      <c r="J1778" s="176"/>
      <c r="K1778" s="176"/>
      <c r="L1778" s="177"/>
      <c r="M1778" s="178"/>
      <c r="N1778" s="172"/>
      <c r="O1778" s="172"/>
      <c r="P1778" s="182"/>
      <c r="Q1778" s="182"/>
      <c r="R1778" s="183"/>
    </row>
    <row r="1779" spans="6:18" ht="15.75" x14ac:dyDescent="0.25">
      <c r="F1779" s="4">
        <f t="shared" si="54"/>
        <v>0</v>
      </c>
      <c r="G1779" s="171">
        <f t="shared" si="55"/>
        <v>0</v>
      </c>
      <c r="H1779" s="176"/>
      <c r="I1779" s="177"/>
      <c r="J1779" s="176"/>
      <c r="K1779" s="176"/>
      <c r="L1779" s="177"/>
      <c r="M1779" s="178"/>
      <c r="N1779" s="172"/>
      <c r="O1779" s="172"/>
      <c r="P1779" s="182"/>
      <c r="Q1779" s="182"/>
      <c r="R1779" s="183"/>
    </row>
    <row r="1780" spans="6:18" ht="15.75" x14ac:dyDescent="0.25">
      <c r="F1780" s="4">
        <f t="shared" si="54"/>
        <v>0</v>
      </c>
      <c r="G1780" s="171">
        <f t="shared" si="55"/>
        <v>0</v>
      </c>
      <c r="H1780" s="176"/>
      <c r="I1780" s="177"/>
      <c r="J1780" s="176"/>
      <c r="K1780" s="176"/>
      <c r="L1780" s="177"/>
      <c r="M1780" s="178"/>
      <c r="N1780" s="172"/>
      <c r="O1780" s="172"/>
      <c r="P1780" s="182"/>
      <c r="Q1780" s="182"/>
      <c r="R1780" s="183"/>
    </row>
    <row r="1781" spans="6:18" ht="15.75" x14ac:dyDescent="0.25">
      <c r="F1781" s="4">
        <f t="shared" si="54"/>
        <v>0</v>
      </c>
      <c r="G1781" s="171">
        <f t="shared" si="55"/>
        <v>0</v>
      </c>
      <c r="H1781" s="176"/>
      <c r="I1781" s="177"/>
      <c r="J1781" s="176"/>
      <c r="K1781" s="176"/>
      <c r="L1781" s="177"/>
      <c r="M1781" s="178"/>
      <c r="N1781" s="172"/>
      <c r="O1781" s="172"/>
      <c r="P1781" s="182"/>
      <c r="Q1781" s="182"/>
      <c r="R1781" s="183"/>
    </row>
    <row r="1782" spans="6:18" ht="15.75" x14ac:dyDescent="0.25">
      <c r="F1782" s="4">
        <f t="shared" si="54"/>
        <v>0</v>
      </c>
      <c r="G1782" s="171">
        <f t="shared" si="55"/>
        <v>0</v>
      </c>
      <c r="H1782" s="176"/>
      <c r="I1782" s="177"/>
      <c r="J1782" s="176"/>
      <c r="K1782" s="176"/>
      <c r="L1782" s="177"/>
      <c r="M1782" s="178"/>
      <c r="N1782" s="172"/>
      <c r="O1782" s="172"/>
      <c r="P1782" s="182"/>
      <c r="Q1782" s="182"/>
      <c r="R1782" s="183"/>
    </row>
    <row r="1783" spans="6:18" ht="15.75" x14ac:dyDescent="0.25">
      <c r="F1783" s="4">
        <f t="shared" si="54"/>
        <v>0</v>
      </c>
      <c r="G1783" s="171">
        <f t="shared" si="55"/>
        <v>0</v>
      </c>
      <c r="H1783" s="176"/>
      <c r="I1783" s="177"/>
      <c r="J1783" s="176"/>
      <c r="K1783" s="176"/>
      <c r="L1783" s="177"/>
      <c r="M1783" s="178"/>
      <c r="N1783" s="172"/>
      <c r="O1783" s="172"/>
      <c r="P1783" s="182"/>
      <c r="Q1783" s="182"/>
      <c r="R1783" s="183"/>
    </row>
    <row r="1784" spans="6:18" ht="15.75" x14ac:dyDescent="0.25">
      <c r="F1784" s="4">
        <f t="shared" si="54"/>
        <v>0</v>
      </c>
      <c r="G1784" s="171">
        <f t="shared" si="55"/>
        <v>0</v>
      </c>
      <c r="H1784" s="176"/>
      <c r="I1784" s="177"/>
      <c r="J1784" s="176"/>
      <c r="K1784" s="176"/>
      <c r="L1784" s="177"/>
      <c r="M1784" s="178"/>
      <c r="N1784" s="172"/>
      <c r="O1784" s="172"/>
      <c r="P1784" s="182"/>
      <c r="Q1784" s="182"/>
      <c r="R1784" s="183"/>
    </row>
    <row r="1785" spans="6:18" ht="15.75" x14ac:dyDescent="0.25">
      <c r="F1785" s="4">
        <f t="shared" si="54"/>
        <v>0</v>
      </c>
      <c r="G1785" s="171">
        <f t="shared" si="55"/>
        <v>0</v>
      </c>
      <c r="H1785" s="176"/>
      <c r="I1785" s="177"/>
      <c r="J1785" s="176"/>
      <c r="K1785" s="176"/>
      <c r="L1785" s="177"/>
      <c r="M1785" s="178"/>
      <c r="N1785" s="172"/>
      <c r="O1785" s="172"/>
      <c r="P1785" s="182"/>
      <c r="Q1785" s="182"/>
      <c r="R1785" s="183"/>
    </row>
    <row r="1786" spans="6:18" ht="15.75" x14ac:dyDescent="0.25">
      <c r="F1786" s="4">
        <f t="shared" si="54"/>
        <v>0</v>
      </c>
      <c r="G1786" s="171">
        <f t="shared" si="55"/>
        <v>0</v>
      </c>
      <c r="H1786" s="176"/>
      <c r="I1786" s="177"/>
      <c r="J1786" s="176"/>
      <c r="K1786" s="176"/>
      <c r="L1786" s="177"/>
      <c r="M1786" s="178"/>
      <c r="N1786" s="172"/>
      <c r="O1786" s="172"/>
      <c r="P1786" s="182"/>
      <c r="Q1786" s="182"/>
      <c r="R1786" s="183"/>
    </row>
    <row r="1787" spans="6:18" ht="15.75" x14ac:dyDescent="0.25">
      <c r="F1787" s="4">
        <f t="shared" si="54"/>
        <v>0</v>
      </c>
      <c r="G1787" s="171">
        <f t="shared" si="55"/>
        <v>0</v>
      </c>
      <c r="H1787" s="176"/>
      <c r="I1787" s="177"/>
      <c r="J1787" s="176"/>
      <c r="K1787" s="176"/>
      <c r="L1787" s="177"/>
      <c r="M1787" s="178"/>
      <c r="N1787" s="172"/>
      <c r="O1787" s="172"/>
      <c r="P1787" s="182"/>
      <c r="Q1787" s="182"/>
      <c r="R1787" s="183"/>
    </row>
    <row r="1788" spans="6:18" ht="15.75" x14ac:dyDescent="0.25">
      <c r="F1788" s="4">
        <f t="shared" si="54"/>
        <v>0</v>
      </c>
      <c r="G1788" s="171">
        <f t="shared" si="55"/>
        <v>0</v>
      </c>
      <c r="H1788" s="176"/>
      <c r="I1788" s="177"/>
      <c r="J1788" s="176"/>
      <c r="K1788" s="176"/>
      <c r="L1788" s="177"/>
      <c r="M1788" s="178"/>
      <c r="N1788" s="172"/>
      <c r="O1788" s="172"/>
      <c r="P1788" s="182"/>
      <c r="Q1788" s="182"/>
      <c r="R1788" s="183"/>
    </row>
    <row r="1789" spans="6:18" ht="15.75" x14ac:dyDescent="0.25">
      <c r="F1789" s="4">
        <f t="shared" si="54"/>
        <v>0</v>
      </c>
      <c r="G1789" s="171">
        <f t="shared" si="55"/>
        <v>0</v>
      </c>
      <c r="H1789" s="176"/>
      <c r="I1789" s="177"/>
      <c r="J1789" s="176"/>
      <c r="K1789" s="176"/>
      <c r="L1789" s="177"/>
      <c r="M1789" s="178"/>
      <c r="N1789" s="172"/>
      <c r="O1789" s="172"/>
      <c r="P1789" s="182"/>
      <c r="Q1789" s="182"/>
      <c r="R1789" s="183"/>
    </row>
    <row r="1790" spans="6:18" ht="15.75" x14ac:dyDescent="0.25">
      <c r="F1790" s="4">
        <f t="shared" si="54"/>
        <v>0</v>
      </c>
      <c r="G1790" s="171">
        <f t="shared" si="55"/>
        <v>0</v>
      </c>
      <c r="H1790" s="176"/>
      <c r="I1790" s="177"/>
      <c r="J1790" s="176"/>
      <c r="K1790" s="176"/>
      <c r="L1790" s="177"/>
      <c r="M1790" s="178"/>
      <c r="N1790" s="172"/>
      <c r="O1790" s="172"/>
      <c r="P1790" s="182"/>
      <c r="Q1790" s="182"/>
      <c r="R1790" s="183"/>
    </row>
    <row r="1791" spans="6:18" ht="15.75" x14ac:dyDescent="0.25">
      <c r="F1791" s="4">
        <f t="shared" si="54"/>
        <v>0</v>
      </c>
      <c r="G1791" s="171">
        <f t="shared" si="55"/>
        <v>0</v>
      </c>
      <c r="H1791" s="176"/>
      <c r="I1791" s="177"/>
      <c r="J1791" s="176"/>
      <c r="K1791" s="176"/>
      <c r="L1791" s="177"/>
      <c r="M1791" s="178"/>
      <c r="N1791" s="172"/>
      <c r="O1791" s="172"/>
      <c r="P1791" s="182"/>
      <c r="Q1791" s="182"/>
      <c r="R1791" s="183"/>
    </row>
    <row r="1792" spans="6:18" ht="15.75" x14ac:dyDescent="0.25">
      <c r="F1792" s="4">
        <f t="shared" si="54"/>
        <v>0</v>
      </c>
      <c r="G1792" s="171">
        <f t="shared" si="55"/>
        <v>0</v>
      </c>
      <c r="H1792" s="176"/>
      <c r="I1792" s="177"/>
      <c r="J1792" s="176"/>
      <c r="K1792" s="176"/>
      <c r="L1792" s="177"/>
      <c r="M1792" s="178"/>
      <c r="N1792" s="172"/>
      <c r="O1792" s="172"/>
      <c r="P1792" s="182"/>
      <c r="Q1792" s="182"/>
      <c r="R1792" s="183"/>
    </row>
    <row r="1793" spans="6:18" ht="15.75" x14ac:dyDescent="0.25">
      <c r="F1793" s="4">
        <f t="shared" si="54"/>
        <v>0</v>
      </c>
      <c r="G1793" s="171">
        <f t="shared" si="55"/>
        <v>0</v>
      </c>
      <c r="H1793" s="176"/>
      <c r="I1793" s="177"/>
      <c r="J1793" s="176"/>
      <c r="K1793" s="176"/>
      <c r="L1793" s="177"/>
      <c r="M1793" s="178"/>
      <c r="N1793" s="172"/>
      <c r="O1793" s="172"/>
      <c r="P1793" s="182"/>
      <c r="Q1793" s="182"/>
      <c r="R1793" s="183"/>
    </row>
    <row r="1794" spans="6:18" ht="15.75" x14ac:dyDescent="0.25">
      <c r="F1794" s="4">
        <f t="shared" si="54"/>
        <v>0</v>
      </c>
      <c r="G1794" s="171">
        <f t="shared" si="55"/>
        <v>0</v>
      </c>
      <c r="H1794" s="176"/>
      <c r="I1794" s="177"/>
      <c r="J1794" s="176"/>
      <c r="K1794" s="176"/>
      <c r="L1794" s="177"/>
      <c r="M1794" s="178"/>
      <c r="N1794" s="172"/>
      <c r="O1794" s="172"/>
      <c r="P1794" s="182"/>
      <c r="Q1794" s="182"/>
      <c r="R1794" s="183"/>
    </row>
    <row r="1795" spans="6:18" ht="15.75" x14ac:dyDescent="0.25">
      <c r="F1795" s="4">
        <f t="shared" si="54"/>
        <v>0</v>
      </c>
      <c r="G1795" s="171">
        <f t="shared" si="55"/>
        <v>0</v>
      </c>
      <c r="H1795" s="176"/>
      <c r="I1795" s="177"/>
      <c r="J1795" s="176"/>
      <c r="K1795" s="176"/>
      <c r="L1795" s="177"/>
      <c r="M1795" s="178"/>
      <c r="N1795" s="172"/>
      <c r="O1795" s="172"/>
      <c r="P1795" s="182"/>
      <c r="Q1795" s="182"/>
      <c r="R1795" s="183"/>
    </row>
    <row r="1796" spans="6:18" ht="15.75" x14ac:dyDescent="0.25">
      <c r="F1796" s="4">
        <f t="shared" si="54"/>
        <v>0</v>
      </c>
      <c r="G1796" s="171">
        <f t="shared" si="55"/>
        <v>0</v>
      </c>
      <c r="H1796" s="176"/>
      <c r="I1796" s="177"/>
      <c r="J1796" s="176"/>
      <c r="K1796" s="176"/>
      <c r="L1796" s="177"/>
      <c r="M1796" s="178"/>
      <c r="N1796" s="172"/>
      <c r="O1796" s="172"/>
      <c r="P1796" s="182"/>
      <c r="Q1796" s="182"/>
      <c r="R1796" s="183"/>
    </row>
    <row r="1797" spans="6:18" ht="15.75" x14ac:dyDescent="0.25">
      <c r="F1797" s="4">
        <f t="shared" si="54"/>
        <v>0</v>
      </c>
      <c r="G1797" s="171">
        <f t="shared" si="55"/>
        <v>0</v>
      </c>
      <c r="H1797" s="176"/>
      <c r="I1797" s="177"/>
      <c r="J1797" s="176"/>
      <c r="K1797" s="176"/>
      <c r="L1797" s="177"/>
      <c r="M1797" s="178"/>
      <c r="N1797" s="172"/>
      <c r="O1797" s="172"/>
      <c r="P1797" s="182"/>
      <c r="Q1797" s="182"/>
      <c r="R1797" s="183"/>
    </row>
    <row r="1798" spans="6:18" ht="15.75" x14ac:dyDescent="0.25">
      <c r="F1798" s="4">
        <f t="shared" si="54"/>
        <v>0</v>
      </c>
      <c r="G1798" s="171">
        <f t="shared" si="55"/>
        <v>0</v>
      </c>
      <c r="H1798" s="176"/>
      <c r="I1798" s="177"/>
      <c r="J1798" s="176"/>
      <c r="K1798" s="176"/>
      <c r="L1798" s="177"/>
      <c r="M1798" s="178"/>
      <c r="N1798" s="172"/>
      <c r="O1798" s="172"/>
      <c r="P1798" s="182"/>
      <c r="Q1798" s="182"/>
      <c r="R1798" s="183"/>
    </row>
    <row r="1799" spans="6:18" ht="15.75" x14ac:dyDescent="0.25">
      <c r="F1799" s="4">
        <f t="shared" si="54"/>
        <v>0</v>
      </c>
      <c r="G1799" s="171">
        <f t="shared" si="55"/>
        <v>0</v>
      </c>
      <c r="H1799" s="176"/>
      <c r="I1799" s="177"/>
      <c r="J1799" s="176"/>
      <c r="K1799" s="176"/>
      <c r="L1799" s="177"/>
      <c r="M1799" s="178"/>
      <c r="N1799" s="172"/>
      <c r="O1799" s="172"/>
      <c r="P1799" s="182"/>
      <c r="Q1799" s="182"/>
      <c r="R1799" s="183"/>
    </row>
    <row r="1800" spans="6:18" ht="15.75" x14ac:dyDescent="0.25">
      <c r="F1800" s="4">
        <f t="shared" ref="F1800:F1863" si="56">IF(G1800&gt;=1,(IF(LEN(R1800)=0,(IF(N1800&gt;=18,1,0)),0)),0)</f>
        <v>0</v>
      </c>
      <c r="G1800" s="171">
        <f t="shared" si="55"/>
        <v>0</v>
      </c>
      <c r="H1800" s="176"/>
      <c r="I1800" s="177"/>
      <c r="J1800" s="176"/>
      <c r="K1800" s="176"/>
      <c r="L1800" s="177"/>
      <c r="M1800" s="178"/>
      <c r="N1800" s="172"/>
      <c r="O1800" s="172"/>
      <c r="P1800" s="182"/>
      <c r="Q1800" s="182"/>
      <c r="R1800" s="183"/>
    </row>
    <row r="1801" spans="6:18" ht="15.75" x14ac:dyDescent="0.25">
      <c r="F1801" s="4">
        <f t="shared" si="56"/>
        <v>0</v>
      </c>
      <c r="G1801" s="171">
        <f t="shared" ref="G1801:G1864" si="57">IFERROR(IF(LEN(J1801)&gt;=2,(IF(LEN(L1801)&gt;=1,1,0)),0),0)</f>
        <v>0</v>
      </c>
      <c r="H1801" s="176"/>
      <c r="I1801" s="177"/>
      <c r="J1801" s="176"/>
      <c r="K1801" s="176"/>
      <c r="L1801" s="177"/>
      <c r="M1801" s="178"/>
      <c r="N1801" s="172"/>
      <c r="O1801" s="172"/>
      <c r="P1801" s="182"/>
      <c r="Q1801" s="182"/>
      <c r="R1801" s="183"/>
    </row>
    <row r="1802" spans="6:18" ht="15.75" x14ac:dyDescent="0.25">
      <c r="F1802" s="4">
        <f t="shared" si="56"/>
        <v>0</v>
      </c>
      <c r="G1802" s="171">
        <f t="shared" si="57"/>
        <v>0</v>
      </c>
      <c r="H1802" s="176"/>
      <c r="I1802" s="177"/>
      <c r="J1802" s="176"/>
      <c r="K1802" s="176"/>
      <c r="L1802" s="177"/>
      <c r="M1802" s="178"/>
      <c r="N1802" s="172"/>
      <c r="O1802" s="172"/>
      <c r="P1802" s="182"/>
      <c r="Q1802" s="182"/>
      <c r="R1802" s="183"/>
    </row>
    <row r="1803" spans="6:18" ht="15.75" x14ac:dyDescent="0.25">
      <c r="F1803" s="4">
        <f t="shared" si="56"/>
        <v>0</v>
      </c>
      <c r="G1803" s="171">
        <f t="shared" si="57"/>
        <v>0</v>
      </c>
      <c r="H1803" s="176"/>
      <c r="I1803" s="177"/>
      <c r="J1803" s="176"/>
      <c r="K1803" s="176"/>
      <c r="L1803" s="177"/>
      <c r="M1803" s="178"/>
      <c r="N1803" s="172"/>
      <c r="O1803" s="172"/>
      <c r="P1803" s="182"/>
      <c r="Q1803" s="182"/>
      <c r="R1803" s="183"/>
    </row>
    <row r="1804" spans="6:18" ht="15.75" x14ac:dyDescent="0.25">
      <c r="F1804" s="4">
        <f t="shared" si="56"/>
        <v>0</v>
      </c>
      <c r="G1804" s="171">
        <f t="shared" si="57"/>
        <v>0</v>
      </c>
      <c r="H1804" s="176"/>
      <c r="I1804" s="177"/>
      <c r="J1804" s="176"/>
      <c r="K1804" s="176"/>
      <c r="L1804" s="177"/>
      <c r="M1804" s="178"/>
      <c r="N1804" s="172"/>
      <c r="O1804" s="172"/>
      <c r="P1804" s="182"/>
      <c r="Q1804" s="182"/>
      <c r="R1804" s="183"/>
    </row>
    <row r="1805" spans="6:18" ht="15.75" x14ac:dyDescent="0.25">
      <c r="F1805" s="4">
        <f t="shared" si="56"/>
        <v>0</v>
      </c>
      <c r="G1805" s="171">
        <f t="shared" si="57"/>
        <v>0</v>
      </c>
      <c r="H1805" s="176"/>
      <c r="I1805" s="177"/>
      <c r="J1805" s="176"/>
      <c r="K1805" s="176"/>
      <c r="L1805" s="177"/>
      <c r="M1805" s="178"/>
      <c r="N1805" s="172"/>
      <c r="O1805" s="172"/>
      <c r="P1805" s="182"/>
      <c r="Q1805" s="182"/>
      <c r="R1805" s="183"/>
    </row>
    <row r="1806" spans="6:18" ht="15.75" x14ac:dyDescent="0.25">
      <c r="F1806" s="4">
        <f t="shared" si="56"/>
        <v>0</v>
      </c>
      <c r="G1806" s="171">
        <f t="shared" si="57"/>
        <v>0</v>
      </c>
      <c r="H1806" s="176"/>
      <c r="I1806" s="177"/>
      <c r="J1806" s="176"/>
      <c r="K1806" s="176"/>
      <c r="L1806" s="177"/>
      <c r="M1806" s="178"/>
      <c r="N1806" s="172"/>
      <c r="O1806" s="172"/>
      <c r="P1806" s="182"/>
      <c r="Q1806" s="182"/>
      <c r="R1806" s="183"/>
    </row>
    <row r="1807" spans="6:18" ht="15.75" x14ac:dyDescent="0.25">
      <c r="F1807" s="4">
        <f t="shared" si="56"/>
        <v>0</v>
      </c>
      <c r="G1807" s="171">
        <f t="shared" si="57"/>
        <v>0</v>
      </c>
      <c r="H1807" s="176"/>
      <c r="I1807" s="177"/>
      <c r="J1807" s="176"/>
      <c r="K1807" s="176"/>
      <c r="L1807" s="177"/>
      <c r="M1807" s="178"/>
      <c r="N1807" s="172"/>
      <c r="O1807" s="172"/>
      <c r="P1807" s="182"/>
      <c r="Q1807" s="182"/>
      <c r="R1807" s="183"/>
    </row>
    <row r="1808" spans="6:18" ht="15.75" x14ac:dyDescent="0.25">
      <c r="F1808" s="4">
        <f t="shared" si="56"/>
        <v>0</v>
      </c>
      <c r="G1808" s="171">
        <f t="shared" si="57"/>
        <v>0</v>
      </c>
      <c r="H1808" s="176"/>
      <c r="I1808" s="177"/>
      <c r="J1808" s="176"/>
      <c r="K1808" s="176"/>
      <c r="L1808" s="177"/>
      <c r="M1808" s="178"/>
      <c r="N1808" s="172"/>
      <c r="O1808" s="172"/>
      <c r="P1808" s="182"/>
      <c r="Q1808" s="182"/>
      <c r="R1808" s="183"/>
    </row>
    <row r="1809" spans="6:18" ht="15.75" x14ac:dyDescent="0.25">
      <c r="F1809" s="4">
        <f t="shared" si="56"/>
        <v>0</v>
      </c>
      <c r="G1809" s="171">
        <f t="shared" si="57"/>
        <v>0</v>
      </c>
      <c r="H1809" s="176"/>
      <c r="I1809" s="177"/>
      <c r="J1809" s="176"/>
      <c r="K1809" s="176"/>
      <c r="L1809" s="177"/>
      <c r="M1809" s="178"/>
      <c r="N1809" s="172"/>
      <c r="O1809" s="172"/>
      <c r="P1809" s="182"/>
      <c r="Q1809" s="182"/>
      <c r="R1809" s="183"/>
    </row>
    <row r="1810" spans="6:18" ht="15.75" x14ac:dyDescent="0.25">
      <c r="F1810" s="4">
        <f t="shared" si="56"/>
        <v>0</v>
      </c>
      <c r="G1810" s="171">
        <f t="shared" si="57"/>
        <v>0</v>
      </c>
      <c r="H1810" s="176"/>
      <c r="I1810" s="177"/>
      <c r="J1810" s="176"/>
      <c r="K1810" s="176"/>
      <c r="L1810" s="177"/>
      <c r="M1810" s="178"/>
      <c r="N1810" s="172"/>
      <c r="O1810" s="172"/>
      <c r="P1810" s="182"/>
      <c r="Q1810" s="182"/>
      <c r="R1810" s="183"/>
    </row>
    <row r="1811" spans="6:18" ht="15.75" x14ac:dyDescent="0.25">
      <c r="F1811" s="4">
        <f t="shared" si="56"/>
        <v>0</v>
      </c>
      <c r="G1811" s="171">
        <f t="shared" si="57"/>
        <v>0</v>
      </c>
      <c r="H1811" s="176"/>
      <c r="I1811" s="177"/>
      <c r="J1811" s="176"/>
      <c r="K1811" s="176"/>
      <c r="L1811" s="177"/>
      <c r="M1811" s="178"/>
      <c r="N1811" s="172"/>
      <c r="O1811" s="172"/>
      <c r="P1811" s="182"/>
      <c r="Q1811" s="182"/>
      <c r="R1811" s="183"/>
    </row>
    <row r="1812" spans="6:18" ht="15.75" x14ac:dyDescent="0.25">
      <c r="F1812" s="4">
        <f t="shared" si="56"/>
        <v>0</v>
      </c>
      <c r="G1812" s="171">
        <f t="shared" si="57"/>
        <v>0</v>
      </c>
      <c r="H1812" s="176"/>
      <c r="I1812" s="177"/>
      <c r="J1812" s="176"/>
      <c r="K1812" s="176"/>
      <c r="L1812" s="177"/>
      <c r="M1812" s="178"/>
      <c r="N1812" s="172"/>
      <c r="O1812" s="172"/>
      <c r="P1812" s="182"/>
      <c r="Q1812" s="182"/>
      <c r="R1812" s="183"/>
    </row>
    <row r="1813" spans="6:18" ht="15.75" x14ac:dyDescent="0.25">
      <c r="F1813" s="4">
        <f t="shared" si="56"/>
        <v>0</v>
      </c>
      <c r="G1813" s="171">
        <f t="shared" si="57"/>
        <v>0</v>
      </c>
      <c r="H1813" s="176"/>
      <c r="I1813" s="177"/>
      <c r="J1813" s="176"/>
      <c r="K1813" s="176"/>
      <c r="L1813" s="177"/>
      <c r="M1813" s="178"/>
      <c r="N1813" s="172"/>
      <c r="O1813" s="172"/>
      <c r="P1813" s="182"/>
      <c r="Q1813" s="182"/>
      <c r="R1813" s="183"/>
    </row>
    <row r="1814" spans="6:18" ht="15.75" x14ac:dyDescent="0.25">
      <c r="F1814" s="4">
        <f t="shared" si="56"/>
        <v>0</v>
      </c>
      <c r="G1814" s="171">
        <f t="shared" si="57"/>
        <v>0</v>
      </c>
      <c r="H1814" s="176"/>
      <c r="I1814" s="177"/>
      <c r="J1814" s="176"/>
      <c r="K1814" s="176"/>
      <c r="L1814" s="177"/>
      <c r="M1814" s="178"/>
      <c r="N1814" s="172"/>
      <c r="O1814" s="172"/>
      <c r="P1814" s="182"/>
      <c r="Q1814" s="182"/>
      <c r="R1814" s="183"/>
    </row>
    <row r="1815" spans="6:18" ht="15.75" x14ac:dyDescent="0.25">
      <c r="F1815" s="4">
        <f t="shared" si="56"/>
        <v>0</v>
      </c>
      <c r="G1815" s="171">
        <f t="shared" si="57"/>
        <v>0</v>
      </c>
      <c r="H1815" s="176"/>
      <c r="I1815" s="177"/>
      <c r="J1815" s="176"/>
      <c r="K1815" s="176"/>
      <c r="L1815" s="177"/>
      <c r="M1815" s="178"/>
      <c r="N1815" s="172"/>
      <c r="O1815" s="172"/>
      <c r="P1815" s="182"/>
      <c r="Q1815" s="182"/>
      <c r="R1815" s="183"/>
    </row>
    <row r="1816" spans="6:18" ht="15.75" x14ac:dyDescent="0.25">
      <c r="F1816" s="4">
        <f t="shared" si="56"/>
        <v>0</v>
      </c>
      <c r="G1816" s="171">
        <f t="shared" si="57"/>
        <v>0</v>
      </c>
      <c r="H1816" s="176"/>
      <c r="I1816" s="177"/>
      <c r="J1816" s="176"/>
      <c r="K1816" s="176"/>
      <c r="L1816" s="177"/>
      <c r="M1816" s="178"/>
      <c r="N1816" s="172"/>
      <c r="O1816" s="172"/>
      <c r="P1816" s="182"/>
      <c r="Q1816" s="182"/>
      <c r="R1816" s="183"/>
    </row>
    <row r="1817" spans="6:18" ht="15.75" x14ac:dyDescent="0.25">
      <c r="F1817" s="4">
        <f t="shared" si="56"/>
        <v>0</v>
      </c>
      <c r="G1817" s="171">
        <f t="shared" si="57"/>
        <v>0</v>
      </c>
      <c r="H1817" s="176"/>
      <c r="I1817" s="177"/>
      <c r="J1817" s="176"/>
      <c r="K1817" s="176"/>
      <c r="L1817" s="177"/>
      <c r="M1817" s="178"/>
      <c r="N1817" s="172"/>
      <c r="O1817" s="172"/>
      <c r="P1817" s="182"/>
      <c r="Q1817" s="182"/>
      <c r="R1817" s="183"/>
    </row>
    <row r="1818" spans="6:18" ht="15.75" x14ac:dyDescent="0.25">
      <c r="F1818" s="4">
        <f t="shared" si="56"/>
        <v>0</v>
      </c>
      <c r="G1818" s="171">
        <f t="shared" si="57"/>
        <v>0</v>
      </c>
      <c r="H1818" s="176"/>
      <c r="I1818" s="177"/>
      <c r="J1818" s="176"/>
      <c r="K1818" s="176"/>
      <c r="L1818" s="177"/>
      <c r="M1818" s="178"/>
      <c r="N1818" s="172"/>
      <c r="O1818" s="172"/>
      <c r="P1818" s="182"/>
      <c r="Q1818" s="182"/>
      <c r="R1818" s="183"/>
    </row>
    <row r="1819" spans="6:18" ht="15.75" x14ac:dyDescent="0.25">
      <c r="F1819" s="4">
        <f t="shared" si="56"/>
        <v>0</v>
      </c>
      <c r="G1819" s="171">
        <f t="shared" si="57"/>
        <v>0</v>
      </c>
      <c r="H1819" s="176"/>
      <c r="I1819" s="177"/>
      <c r="J1819" s="176"/>
      <c r="K1819" s="176"/>
      <c r="L1819" s="177"/>
      <c r="M1819" s="178"/>
      <c r="N1819" s="172"/>
      <c r="O1819" s="172"/>
      <c r="P1819" s="182"/>
      <c r="Q1819" s="182"/>
      <c r="R1819" s="183"/>
    </row>
    <row r="1820" spans="6:18" ht="15.75" x14ac:dyDescent="0.25">
      <c r="F1820" s="4">
        <f t="shared" si="56"/>
        <v>0</v>
      </c>
      <c r="G1820" s="171">
        <f t="shared" si="57"/>
        <v>0</v>
      </c>
      <c r="H1820" s="176"/>
      <c r="I1820" s="177"/>
      <c r="J1820" s="176"/>
      <c r="K1820" s="176"/>
      <c r="L1820" s="177"/>
      <c r="M1820" s="178"/>
      <c r="N1820" s="172"/>
      <c r="O1820" s="172"/>
      <c r="P1820" s="182"/>
      <c r="Q1820" s="182"/>
      <c r="R1820" s="183"/>
    </row>
    <row r="1821" spans="6:18" ht="15.75" x14ac:dyDescent="0.25">
      <c r="F1821" s="4">
        <f t="shared" si="56"/>
        <v>0</v>
      </c>
      <c r="G1821" s="171">
        <f t="shared" si="57"/>
        <v>0</v>
      </c>
      <c r="H1821" s="176"/>
      <c r="I1821" s="177"/>
      <c r="J1821" s="176"/>
      <c r="K1821" s="176"/>
      <c r="L1821" s="177"/>
      <c r="M1821" s="178"/>
      <c r="N1821" s="172"/>
      <c r="O1821" s="172"/>
      <c r="P1821" s="182"/>
      <c r="Q1821" s="182"/>
      <c r="R1821" s="183"/>
    </row>
    <row r="1822" spans="6:18" ht="15.75" x14ac:dyDescent="0.25">
      <c r="F1822" s="4">
        <f t="shared" si="56"/>
        <v>0</v>
      </c>
      <c r="G1822" s="171">
        <f t="shared" si="57"/>
        <v>0</v>
      </c>
      <c r="H1822" s="176"/>
      <c r="I1822" s="177"/>
      <c r="J1822" s="176"/>
      <c r="K1822" s="176"/>
      <c r="L1822" s="177"/>
      <c r="M1822" s="178"/>
      <c r="N1822" s="172"/>
      <c r="O1822" s="172"/>
      <c r="P1822" s="182"/>
      <c r="Q1822" s="182"/>
      <c r="R1822" s="183"/>
    </row>
    <row r="1823" spans="6:18" ht="15.75" x14ac:dyDescent="0.25">
      <c r="F1823" s="4">
        <f t="shared" si="56"/>
        <v>0</v>
      </c>
      <c r="G1823" s="171">
        <f t="shared" si="57"/>
        <v>0</v>
      </c>
      <c r="H1823" s="176"/>
      <c r="I1823" s="177"/>
      <c r="J1823" s="176"/>
      <c r="K1823" s="176"/>
      <c r="L1823" s="177"/>
      <c r="M1823" s="178"/>
      <c r="N1823" s="172"/>
      <c r="O1823" s="172"/>
      <c r="P1823" s="182"/>
      <c r="Q1823" s="182"/>
      <c r="R1823" s="183"/>
    </row>
    <row r="1824" spans="6:18" ht="15.75" x14ac:dyDescent="0.25">
      <c r="F1824" s="4">
        <f t="shared" si="56"/>
        <v>0</v>
      </c>
      <c r="G1824" s="171">
        <f t="shared" si="57"/>
        <v>0</v>
      </c>
      <c r="H1824" s="176"/>
      <c r="I1824" s="177"/>
      <c r="J1824" s="176"/>
      <c r="K1824" s="176"/>
      <c r="L1824" s="177"/>
      <c r="M1824" s="178"/>
      <c r="N1824" s="172"/>
      <c r="O1824" s="172"/>
      <c r="P1824" s="182"/>
      <c r="Q1824" s="182"/>
      <c r="R1824" s="183"/>
    </row>
    <row r="1825" spans="6:18" ht="15.75" x14ac:dyDescent="0.25">
      <c r="F1825" s="4">
        <f t="shared" si="56"/>
        <v>0</v>
      </c>
      <c r="G1825" s="171">
        <f t="shared" si="57"/>
        <v>0</v>
      </c>
      <c r="H1825" s="176"/>
      <c r="I1825" s="177"/>
      <c r="J1825" s="176"/>
      <c r="K1825" s="176"/>
      <c r="L1825" s="177"/>
      <c r="M1825" s="178"/>
      <c r="N1825" s="172"/>
      <c r="O1825" s="172"/>
      <c r="P1825" s="182"/>
      <c r="Q1825" s="182"/>
      <c r="R1825" s="183"/>
    </row>
    <row r="1826" spans="6:18" ht="15.75" x14ac:dyDescent="0.25">
      <c r="F1826" s="4">
        <f t="shared" si="56"/>
        <v>0</v>
      </c>
      <c r="G1826" s="171">
        <f t="shared" si="57"/>
        <v>0</v>
      </c>
      <c r="H1826" s="176"/>
      <c r="I1826" s="177"/>
      <c r="J1826" s="176"/>
      <c r="K1826" s="176"/>
      <c r="L1826" s="177"/>
      <c r="M1826" s="178"/>
      <c r="N1826" s="172"/>
      <c r="O1826" s="172"/>
      <c r="P1826" s="182"/>
      <c r="Q1826" s="182"/>
      <c r="R1826" s="183"/>
    </row>
    <row r="1827" spans="6:18" ht="15.75" x14ac:dyDescent="0.25">
      <c r="F1827" s="4">
        <f t="shared" si="56"/>
        <v>0</v>
      </c>
      <c r="G1827" s="171">
        <f t="shared" si="57"/>
        <v>0</v>
      </c>
      <c r="H1827" s="176"/>
      <c r="I1827" s="177"/>
      <c r="J1827" s="176"/>
      <c r="K1827" s="176"/>
      <c r="L1827" s="177"/>
      <c r="M1827" s="178"/>
      <c r="N1827" s="172"/>
      <c r="O1827" s="172"/>
      <c r="P1827" s="182"/>
      <c r="Q1827" s="182"/>
      <c r="R1827" s="183"/>
    </row>
    <row r="1828" spans="6:18" ht="15.75" x14ac:dyDescent="0.25">
      <c r="F1828" s="4">
        <f t="shared" si="56"/>
        <v>0</v>
      </c>
      <c r="G1828" s="171">
        <f t="shared" si="57"/>
        <v>0</v>
      </c>
      <c r="H1828" s="176"/>
      <c r="I1828" s="177"/>
      <c r="J1828" s="176"/>
      <c r="K1828" s="176"/>
      <c r="L1828" s="177"/>
      <c r="M1828" s="178"/>
      <c r="N1828" s="172"/>
      <c r="O1828" s="172"/>
      <c r="P1828" s="182"/>
      <c r="Q1828" s="182"/>
      <c r="R1828" s="183"/>
    </row>
    <row r="1829" spans="6:18" ht="15.75" x14ac:dyDescent="0.25">
      <c r="F1829" s="4">
        <f t="shared" si="56"/>
        <v>0</v>
      </c>
      <c r="G1829" s="171">
        <f t="shared" si="57"/>
        <v>0</v>
      </c>
      <c r="H1829" s="176"/>
      <c r="I1829" s="177"/>
      <c r="J1829" s="176"/>
      <c r="K1829" s="176"/>
      <c r="L1829" s="177"/>
      <c r="M1829" s="178"/>
      <c r="N1829" s="172"/>
      <c r="O1829" s="172"/>
      <c r="P1829" s="182"/>
      <c r="Q1829" s="182"/>
      <c r="R1829" s="183"/>
    </row>
    <row r="1830" spans="6:18" ht="15.75" x14ac:dyDescent="0.25">
      <c r="F1830" s="4">
        <f t="shared" si="56"/>
        <v>0</v>
      </c>
      <c r="G1830" s="171">
        <f t="shared" si="57"/>
        <v>0</v>
      </c>
      <c r="H1830" s="176"/>
      <c r="I1830" s="177"/>
      <c r="J1830" s="176"/>
      <c r="K1830" s="176"/>
      <c r="L1830" s="177"/>
      <c r="M1830" s="178"/>
      <c r="N1830" s="172"/>
      <c r="O1830" s="172"/>
      <c r="P1830" s="182"/>
      <c r="Q1830" s="182"/>
      <c r="R1830" s="183"/>
    </row>
    <row r="1831" spans="6:18" ht="15.75" x14ac:dyDescent="0.25">
      <c r="F1831" s="4">
        <f t="shared" si="56"/>
        <v>0</v>
      </c>
      <c r="G1831" s="171">
        <f t="shared" si="57"/>
        <v>0</v>
      </c>
      <c r="H1831" s="176"/>
      <c r="I1831" s="177"/>
      <c r="J1831" s="176"/>
      <c r="K1831" s="176"/>
      <c r="L1831" s="177"/>
      <c r="M1831" s="178"/>
      <c r="N1831" s="172"/>
      <c r="O1831" s="172"/>
      <c r="P1831" s="182"/>
      <c r="Q1831" s="182"/>
      <c r="R1831" s="183"/>
    </row>
    <row r="1832" spans="6:18" ht="15.75" x14ac:dyDescent="0.25">
      <c r="F1832" s="4">
        <f t="shared" si="56"/>
        <v>0</v>
      </c>
      <c r="G1832" s="171">
        <f t="shared" si="57"/>
        <v>0</v>
      </c>
      <c r="H1832" s="176"/>
      <c r="I1832" s="177"/>
      <c r="J1832" s="176"/>
      <c r="K1832" s="176"/>
      <c r="L1832" s="177"/>
      <c r="M1832" s="178"/>
      <c r="N1832" s="172"/>
      <c r="O1832" s="172"/>
      <c r="P1832" s="182"/>
      <c r="Q1832" s="182"/>
      <c r="R1832" s="183"/>
    </row>
    <row r="1833" spans="6:18" ht="15.75" x14ac:dyDescent="0.25">
      <c r="F1833" s="4">
        <f t="shared" si="56"/>
        <v>0</v>
      </c>
      <c r="G1833" s="171">
        <f t="shared" si="57"/>
        <v>0</v>
      </c>
      <c r="H1833" s="176"/>
      <c r="I1833" s="177"/>
      <c r="J1833" s="176"/>
      <c r="K1833" s="176"/>
      <c r="L1833" s="177"/>
      <c r="M1833" s="178"/>
      <c r="N1833" s="172"/>
      <c r="O1833" s="172"/>
      <c r="P1833" s="182"/>
      <c r="Q1833" s="182"/>
      <c r="R1833" s="183"/>
    </row>
    <row r="1834" spans="6:18" ht="15.75" x14ac:dyDescent="0.25">
      <c r="F1834" s="4">
        <f t="shared" si="56"/>
        <v>0</v>
      </c>
      <c r="G1834" s="171">
        <f t="shared" si="57"/>
        <v>0</v>
      </c>
      <c r="H1834" s="176"/>
      <c r="I1834" s="177"/>
      <c r="J1834" s="176"/>
      <c r="K1834" s="176"/>
      <c r="L1834" s="177"/>
      <c r="M1834" s="178"/>
      <c r="N1834" s="172"/>
      <c r="O1834" s="172"/>
      <c r="P1834" s="182"/>
      <c r="Q1834" s="182"/>
      <c r="R1834" s="183"/>
    </row>
    <row r="1835" spans="6:18" ht="15.75" x14ac:dyDescent="0.25">
      <c r="F1835" s="4">
        <f t="shared" si="56"/>
        <v>0</v>
      </c>
      <c r="G1835" s="171">
        <f t="shared" si="57"/>
        <v>0</v>
      </c>
      <c r="H1835" s="176"/>
      <c r="I1835" s="177"/>
      <c r="J1835" s="176"/>
      <c r="K1835" s="176"/>
      <c r="L1835" s="177"/>
      <c r="M1835" s="178"/>
      <c r="N1835" s="172"/>
      <c r="O1835" s="172"/>
      <c r="P1835" s="182"/>
      <c r="Q1835" s="182"/>
      <c r="R1835" s="183"/>
    </row>
    <row r="1836" spans="6:18" ht="15.75" x14ac:dyDescent="0.25">
      <c r="F1836" s="4">
        <f t="shared" si="56"/>
        <v>0</v>
      </c>
      <c r="G1836" s="171">
        <f t="shared" si="57"/>
        <v>0</v>
      </c>
      <c r="H1836" s="176"/>
      <c r="I1836" s="177"/>
      <c r="J1836" s="176"/>
      <c r="K1836" s="176"/>
      <c r="L1836" s="177"/>
      <c r="M1836" s="178"/>
      <c r="N1836" s="172"/>
      <c r="O1836" s="172"/>
      <c r="P1836" s="182"/>
      <c r="Q1836" s="182"/>
      <c r="R1836" s="183"/>
    </row>
    <row r="1837" spans="6:18" ht="15.75" x14ac:dyDescent="0.25">
      <c r="F1837" s="4">
        <f t="shared" si="56"/>
        <v>0</v>
      </c>
      <c r="G1837" s="171">
        <f t="shared" si="57"/>
        <v>0</v>
      </c>
      <c r="H1837" s="176"/>
      <c r="I1837" s="177"/>
      <c r="J1837" s="176"/>
      <c r="K1837" s="176"/>
      <c r="L1837" s="177"/>
      <c r="M1837" s="178"/>
      <c r="N1837" s="172"/>
      <c r="O1837" s="172"/>
      <c r="P1837" s="182"/>
      <c r="Q1837" s="182"/>
      <c r="R1837" s="183"/>
    </row>
    <row r="1838" spans="6:18" ht="15.75" x14ac:dyDescent="0.25">
      <c r="F1838" s="4">
        <f t="shared" si="56"/>
        <v>0</v>
      </c>
      <c r="G1838" s="171">
        <f t="shared" si="57"/>
        <v>0</v>
      </c>
      <c r="H1838" s="176"/>
      <c r="I1838" s="177"/>
      <c r="J1838" s="176"/>
      <c r="K1838" s="176"/>
      <c r="L1838" s="177"/>
      <c r="M1838" s="178"/>
      <c r="N1838" s="172"/>
      <c r="O1838" s="172"/>
      <c r="P1838" s="182"/>
      <c r="Q1838" s="182"/>
      <c r="R1838" s="183"/>
    </row>
    <row r="1839" spans="6:18" ht="15.75" x14ac:dyDescent="0.25">
      <c r="F1839" s="4">
        <f t="shared" si="56"/>
        <v>0</v>
      </c>
      <c r="G1839" s="171">
        <f t="shared" si="57"/>
        <v>0</v>
      </c>
      <c r="H1839" s="176"/>
      <c r="I1839" s="177"/>
      <c r="J1839" s="176"/>
      <c r="K1839" s="176"/>
      <c r="L1839" s="177"/>
      <c r="M1839" s="178"/>
      <c r="N1839" s="172"/>
      <c r="O1839" s="172"/>
      <c r="P1839" s="182"/>
      <c r="Q1839" s="182"/>
      <c r="R1839" s="183"/>
    </row>
    <row r="1840" spans="6:18" ht="15.75" x14ac:dyDescent="0.25">
      <c r="F1840" s="4">
        <f t="shared" si="56"/>
        <v>0</v>
      </c>
      <c r="G1840" s="171">
        <f t="shared" si="57"/>
        <v>0</v>
      </c>
      <c r="H1840" s="176"/>
      <c r="I1840" s="177"/>
      <c r="J1840" s="176"/>
      <c r="K1840" s="176"/>
      <c r="L1840" s="177"/>
      <c r="M1840" s="178"/>
      <c r="N1840" s="172"/>
      <c r="O1840" s="172"/>
      <c r="P1840" s="182"/>
      <c r="Q1840" s="182"/>
      <c r="R1840" s="183"/>
    </row>
    <row r="1841" spans="6:18" ht="15.75" x14ac:dyDescent="0.25">
      <c r="F1841" s="4">
        <f t="shared" si="56"/>
        <v>0</v>
      </c>
      <c r="G1841" s="171">
        <f t="shared" si="57"/>
        <v>0</v>
      </c>
      <c r="H1841" s="176"/>
      <c r="I1841" s="177"/>
      <c r="J1841" s="176"/>
      <c r="K1841" s="176"/>
      <c r="L1841" s="177"/>
      <c r="M1841" s="178"/>
      <c r="N1841" s="172"/>
      <c r="O1841" s="172"/>
      <c r="P1841" s="182"/>
      <c r="Q1841" s="182"/>
      <c r="R1841" s="183"/>
    </row>
    <row r="1842" spans="6:18" ht="15.75" x14ac:dyDescent="0.25">
      <c r="F1842" s="4">
        <f t="shared" si="56"/>
        <v>0</v>
      </c>
      <c r="G1842" s="171">
        <f t="shared" si="57"/>
        <v>0</v>
      </c>
      <c r="H1842" s="176"/>
      <c r="I1842" s="177"/>
      <c r="J1842" s="176"/>
      <c r="K1842" s="176"/>
      <c r="L1842" s="177"/>
      <c r="M1842" s="178"/>
      <c r="N1842" s="172"/>
      <c r="O1842" s="172"/>
      <c r="P1842" s="182"/>
      <c r="Q1842" s="182"/>
      <c r="R1842" s="183"/>
    </row>
    <row r="1843" spans="6:18" ht="15.75" x14ac:dyDescent="0.25">
      <c r="F1843" s="4">
        <f t="shared" si="56"/>
        <v>0</v>
      </c>
      <c r="G1843" s="171">
        <f t="shared" si="57"/>
        <v>0</v>
      </c>
      <c r="H1843" s="176"/>
      <c r="I1843" s="177"/>
      <c r="J1843" s="176"/>
      <c r="K1843" s="176"/>
      <c r="L1843" s="177"/>
      <c r="M1843" s="178"/>
      <c r="N1843" s="172"/>
      <c r="O1843" s="172"/>
      <c r="P1843" s="182"/>
      <c r="Q1843" s="182"/>
      <c r="R1843" s="183"/>
    </row>
    <row r="1844" spans="6:18" ht="15.75" x14ac:dyDescent="0.25">
      <c r="F1844" s="4">
        <f t="shared" si="56"/>
        <v>0</v>
      </c>
      <c r="G1844" s="171">
        <f t="shared" si="57"/>
        <v>0</v>
      </c>
      <c r="H1844" s="176"/>
      <c r="I1844" s="177"/>
      <c r="J1844" s="176"/>
      <c r="K1844" s="176"/>
      <c r="L1844" s="177"/>
      <c r="M1844" s="178"/>
      <c r="N1844" s="172"/>
      <c r="O1844" s="172"/>
      <c r="P1844" s="182"/>
      <c r="Q1844" s="182"/>
      <c r="R1844" s="183"/>
    </row>
    <row r="1845" spans="6:18" ht="15.75" x14ac:dyDescent="0.25">
      <c r="F1845" s="4">
        <f t="shared" si="56"/>
        <v>0</v>
      </c>
      <c r="G1845" s="171">
        <f t="shared" si="57"/>
        <v>0</v>
      </c>
      <c r="H1845" s="176"/>
      <c r="I1845" s="177"/>
      <c r="J1845" s="176"/>
      <c r="K1845" s="176"/>
      <c r="L1845" s="177"/>
      <c r="M1845" s="178"/>
      <c r="N1845" s="172"/>
      <c r="O1845" s="172"/>
      <c r="P1845" s="182"/>
      <c r="Q1845" s="182"/>
      <c r="R1845" s="183"/>
    </row>
    <row r="1846" spans="6:18" ht="15.75" x14ac:dyDescent="0.25">
      <c r="F1846" s="4">
        <f t="shared" si="56"/>
        <v>0</v>
      </c>
      <c r="G1846" s="171">
        <f t="shared" si="57"/>
        <v>0</v>
      </c>
      <c r="H1846" s="176"/>
      <c r="I1846" s="177"/>
      <c r="J1846" s="176"/>
      <c r="K1846" s="176"/>
      <c r="L1846" s="177"/>
      <c r="M1846" s="178"/>
      <c r="N1846" s="172"/>
      <c r="O1846" s="172"/>
      <c r="P1846" s="182"/>
      <c r="Q1846" s="182"/>
      <c r="R1846" s="183"/>
    </row>
    <row r="1847" spans="6:18" ht="15.75" x14ac:dyDescent="0.25">
      <c r="F1847" s="4">
        <f t="shared" si="56"/>
        <v>0</v>
      </c>
      <c r="G1847" s="171">
        <f t="shared" si="57"/>
        <v>0</v>
      </c>
      <c r="H1847" s="176"/>
      <c r="I1847" s="177"/>
      <c r="J1847" s="176"/>
      <c r="K1847" s="176"/>
      <c r="L1847" s="177"/>
      <c r="M1847" s="178"/>
      <c r="N1847" s="172"/>
      <c r="O1847" s="172"/>
      <c r="P1847" s="182"/>
      <c r="Q1847" s="182"/>
      <c r="R1847" s="183"/>
    </row>
    <row r="1848" spans="6:18" ht="15.75" x14ac:dyDescent="0.25">
      <c r="F1848" s="4">
        <f t="shared" si="56"/>
        <v>0</v>
      </c>
      <c r="G1848" s="171">
        <f t="shared" si="57"/>
        <v>0</v>
      </c>
      <c r="H1848" s="176"/>
      <c r="I1848" s="177"/>
      <c r="J1848" s="176"/>
      <c r="K1848" s="176"/>
      <c r="L1848" s="177"/>
      <c r="M1848" s="178"/>
      <c r="N1848" s="172"/>
      <c r="O1848" s="172"/>
      <c r="P1848" s="182"/>
      <c r="Q1848" s="182"/>
      <c r="R1848" s="183"/>
    </row>
    <row r="1849" spans="6:18" ht="15.75" x14ac:dyDescent="0.25">
      <c r="F1849" s="4">
        <f t="shared" si="56"/>
        <v>0</v>
      </c>
      <c r="G1849" s="171">
        <f t="shared" si="57"/>
        <v>0</v>
      </c>
      <c r="H1849" s="176"/>
      <c r="I1849" s="177"/>
      <c r="J1849" s="176"/>
      <c r="K1849" s="176"/>
      <c r="L1849" s="177"/>
      <c r="M1849" s="178"/>
      <c r="N1849" s="172"/>
      <c r="O1849" s="172"/>
      <c r="P1849" s="182"/>
      <c r="Q1849" s="182"/>
      <c r="R1849" s="183"/>
    </row>
    <row r="1850" spans="6:18" ht="15.75" x14ac:dyDescent="0.25">
      <c r="F1850" s="4">
        <f t="shared" si="56"/>
        <v>0</v>
      </c>
      <c r="G1850" s="171">
        <f t="shared" si="57"/>
        <v>0</v>
      </c>
      <c r="H1850" s="176"/>
      <c r="I1850" s="177"/>
      <c r="J1850" s="176"/>
      <c r="K1850" s="176"/>
      <c r="L1850" s="177"/>
      <c r="M1850" s="178"/>
      <c r="N1850" s="172"/>
      <c r="O1850" s="172"/>
      <c r="P1850" s="182"/>
      <c r="Q1850" s="182"/>
      <c r="R1850" s="183"/>
    </row>
    <row r="1851" spans="6:18" ht="15.75" x14ac:dyDescent="0.25">
      <c r="F1851" s="4">
        <f t="shared" si="56"/>
        <v>0</v>
      </c>
      <c r="G1851" s="171">
        <f t="shared" si="57"/>
        <v>0</v>
      </c>
      <c r="H1851" s="176"/>
      <c r="I1851" s="177"/>
      <c r="J1851" s="176"/>
      <c r="K1851" s="176"/>
      <c r="L1851" s="177"/>
      <c r="M1851" s="178"/>
      <c r="N1851" s="172"/>
      <c r="O1851" s="172"/>
      <c r="P1851" s="182"/>
      <c r="Q1851" s="182"/>
      <c r="R1851" s="183"/>
    </row>
    <row r="1852" spans="6:18" ht="15.75" x14ac:dyDescent="0.25">
      <c r="F1852" s="4">
        <f t="shared" si="56"/>
        <v>0</v>
      </c>
      <c r="G1852" s="171">
        <f t="shared" si="57"/>
        <v>0</v>
      </c>
      <c r="H1852" s="176"/>
      <c r="I1852" s="177"/>
      <c r="J1852" s="176"/>
      <c r="K1852" s="176"/>
      <c r="L1852" s="177"/>
      <c r="M1852" s="178"/>
      <c r="N1852" s="172"/>
      <c r="O1852" s="172"/>
      <c r="P1852" s="182"/>
      <c r="Q1852" s="182"/>
      <c r="R1852" s="183"/>
    </row>
    <row r="1853" spans="6:18" ht="15.75" x14ac:dyDescent="0.25">
      <c r="F1853" s="4">
        <f t="shared" si="56"/>
        <v>0</v>
      </c>
      <c r="G1853" s="171">
        <f t="shared" si="57"/>
        <v>0</v>
      </c>
      <c r="H1853" s="176"/>
      <c r="I1853" s="177"/>
      <c r="J1853" s="176"/>
      <c r="K1853" s="176"/>
      <c r="L1853" s="177"/>
      <c r="M1853" s="178"/>
      <c r="N1853" s="172"/>
      <c r="O1853" s="172"/>
      <c r="P1853" s="182"/>
      <c r="Q1853" s="182"/>
      <c r="R1853" s="183"/>
    </row>
    <row r="1854" spans="6:18" ht="15.75" x14ac:dyDescent="0.25">
      <c r="F1854" s="4">
        <f t="shared" si="56"/>
        <v>0</v>
      </c>
      <c r="G1854" s="171">
        <f t="shared" si="57"/>
        <v>0</v>
      </c>
      <c r="H1854" s="176"/>
      <c r="I1854" s="177"/>
      <c r="J1854" s="176"/>
      <c r="K1854" s="176"/>
      <c r="L1854" s="177"/>
      <c r="M1854" s="178"/>
      <c r="N1854" s="172"/>
      <c r="O1854" s="172"/>
      <c r="P1854" s="182"/>
      <c r="Q1854" s="182"/>
      <c r="R1854" s="183"/>
    </row>
    <row r="1855" spans="6:18" ht="15.75" x14ac:dyDescent="0.25">
      <c r="F1855" s="4">
        <f t="shared" si="56"/>
        <v>0</v>
      </c>
      <c r="G1855" s="171">
        <f t="shared" si="57"/>
        <v>0</v>
      </c>
      <c r="H1855" s="176"/>
      <c r="I1855" s="177"/>
      <c r="J1855" s="176"/>
      <c r="K1855" s="176"/>
      <c r="L1855" s="177"/>
      <c r="M1855" s="178"/>
      <c r="N1855" s="172"/>
      <c r="O1855" s="172"/>
      <c r="P1855" s="182"/>
      <c r="Q1855" s="182"/>
      <c r="R1855" s="183"/>
    </row>
    <row r="1856" spans="6:18" ht="15.75" x14ac:dyDescent="0.25">
      <c r="F1856" s="4">
        <f t="shared" si="56"/>
        <v>0</v>
      </c>
      <c r="G1856" s="171">
        <f t="shared" si="57"/>
        <v>0</v>
      </c>
      <c r="H1856" s="176"/>
      <c r="I1856" s="177"/>
      <c r="J1856" s="176"/>
      <c r="K1856" s="176"/>
      <c r="L1856" s="177"/>
      <c r="M1856" s="178"/>
      <c r="N1856" s="172"/>
      <c r="O1856" s="172"/>
      <c r="P1856" s="182"/>
      <c r="Q1856" s="182"/>
      <c r="R1856" s="183"/>
    </row>
    <row r="1857" spans="6:18" ht="15.75" x14ac:dyDescent="0.25">
      <c r="F1857" s="4">
        <f t="shared" si="56"/>
        <v>0</v>
      </c>
      <c r="G1857" s="171">
        <f t="shared" si="57"/>
        <v>0</v>
      </c>
      <c r="H1857" s="176"/>
      <c r="I1857" s="177"/>
      <c r="J1857" s="176"/>
      <c r="K1857" s="176"/>
      <c r="L1857" s="177"/>
      <c r="M1857" s="178"/>
      <c r="N1857" s="172"/>
      <c r="O1857" s="172"/>
      <c r="P1857" s="182"/>
      <c r="Q1857" s="182"/>
      <c r="R1857" s="183"/>
    </row>
    <row r="1858" spans="6:18" ht="15.75" x14ac:dyDescent="0.25">
      <c r="F1858" s="4">
        <f t="shared" si="56"/>
        <v>0</v>
      </c>
      <c r="G1858" s="171">
        <f t="shared" si="57"/>
        <v>0</v>
      </c>
      <c r="H1858" s="176"/>
      <c r="I1858" s="177"/>
      <c r="J1858" s="176"/>
      <c r="K1858" s="176"/>
      <c r="L1858" s="177"/>
      <c r="M1858" s="178"/>
      <c r="N1858" s="172"/>
      <c r="O1858" s="172"/>
      <c r="P1858" s="182"/>
      <c r="Q1858" s="182"/>
      <c r="R1858" s="183"/>
    </row>
    <row r="1859" spans="6:18" ht="15.75" x14ac:dyDescent="0.25">
      <c r="F1859" s="4">
        <f t="shared" si="56"/>
        <v>0</v>
      </c>
      <c r="G1859" s="171">
        <f t="shared" si="57"/>
        <v>0</v>
      </c>
      <c r="H1859" s="176"/>
      <c r="I1859" s="177"/>
      <c r="J1859" s="176"/>
      <c r="K1859" s="176"/>
      <c r="L1859" s="177"/>
      <c r="M1859" s="178"/>
      <c r="N1859" s="172"/>
      <c r="O1859" s="172"/>
      <c r="P1859" s="182"/>
      <c r="Q1859" s="182"/>
      <c r="R1859" s="183"/>
    </row>
    <row r="1860" spans="6:18" ht="15.75" x14ac:dyDescent="0.25">
      <c r="F1860" s="4">
        <f t="shared" si="56"/>
        <v>0</v>
      </c>
      <c r="G1860" s="171">
        <f t="shared" si="57"/>
        <v>0</v>
      </c>
      <c r="H1860" s="176"/>
      <c r="I1860" s="177"/>
      <c r="J1860" s="176"/>
      <c r="K1860" s="176"/>
      <c r="L1860" s="177"/>
      <c r="M1860" s="178"/>
      <c r="N1860" s="172"/>
      <c r="O1860" s="172"/>
      <c r="P1860" s="182"/>
      <c r="Q1860" s="182"/>
      <c r="R1860" s="183"/>
    </row>
    <row r="1861" spans="6:18" ht="15.75" x14ac:dyDescent="0.25">
      <c r="F1861" s="4">
        <f t="shared" si="56"/>
        <v>0</v>
      </c>
      <c r="G1861" s="171">
        <f t="shared" si="57"/>
        <v>0</v>
      </c>
      <c r="H1861" s="176"/>
      <c r="I1861" s="177"/>
      <c r="J1861" s="176"/>
      <c r="K1861" s="176"/>
      <c r="L1861" s="177"/>
      <c r="M1861" s="178"/>
      <c r="N1861" s="172"/>
      <c r="O1861" s="172"/>
      <c r="P1861" s="182"/>
      <c r="Q1861" s="182"/>
      <c r="R1861" s="183"/>
    </row>
    <row r="1862" spans="6:18" ht="15.75" x14ac:dyDescent="0.25">
      <c r="F1862" s="4">
        <f t="shared" si="56"/>
        <v>0</v>
      </c>
      <c r="G1862" s="171">
        <f t="shared" si="57"/>
        <v>0</v>
      </c>
      <c r="H1862" s="176"/>
      <c r="I1862" s="177"/>
      <c r="J1862" s="176"/>
      <c r="K1862" s="176"/>
      <c r="L1862" s="177"/>
      <c r="M1862" s="178"/>
      <c r="N1862" s="172"/>
      <c r="O1862" s="172"/>
      <c r="P1862" s="182"/>
      <c r="Q1862" s="182"/>
      <c r="R1862" s="183"/>
    </row>
    <row r="1863" spans="6:18" ht="15.75" x14ac:dyDescent="0.25">
      <c r="F1863" s="4">
        <f t="shared" si="56"/>
        <v>0</v>
      </c>
      <c r="G1863" s="171">
        <f t="shared" si="57"/>
        <v>0</v>
      </c>
      <c r="H1863" s="176"/>
      <c r="I1863" s="177"/>
      <c r="J1863" s="176"/>
      <c r="K1863" s="176"/>
      <c r="L1863" s="177"/>
      <c r="M1863" s="178"/>
      <c r="N1863" s="172"/>
      <c r="O1863" s="172"/>
      <c r="P1863" s="182"/>
      <c r="Q1863" s="182"/>
      <c r="R1863" s="183"/>
    </row>
    <row r="1864" spans="6:18" ht="15.75" x14ac:dyDescent="0.25">
      <c r="F1864" s="4">
        <f t="shared" ref="F1864:F1927" si="58">IF(G1864&gt;=1,(IF(LEN(R1864)=0,(IF(N1864&gt;=18,1,0)),0)),0)</f>
        <v>0</v>
      </c>
      <c r="G1864" s="171">
        <f t="shared" si="57"/>
        <v>0</v>
      </c>
      <c r="H1864" s="176"/>
      <c r="I1864" s="177"/>
      <c r="J1864" s="176"/>
      <c r="K1864" s="176"/>
      <c r="L1864" s="177"/>
      <c r="M1864" s="178"/>
      <c r="N1864" s="172"/>
      <c r="O1864" s="172"/>
      <c r="P1864" s="182"/>
      <c r="Q1864" s="182"/>
      <c r="R1864" s="183"/>
    </row>
    <row r="1865" spans="6:18" ht="15.75" x14ac:dyDescent="0.25">
      <c r="F1865" s="4">
        <f t="shared" si="58"/>
        <v>0</v>
      </c>
      <c r="G1865" s="171">
        <f t="shared" ref="G1865:G1928" si="59">IFERROR(IF(LEN(J1865)&gt;=2,(IF(LEN(L1865)&gt;=1,1,0)),0),0)</f>
        <v>0</v>
      </c>
      <c r="H1865" s="176"/>
      <c r="I1865" s="177"/>
      <c r="J1865" s="176"/>
      <c r="K1865" s="176"/>
      <c r="L1865" s="177"/>
      <c r="M1865" s="178"/>
      <c r="N1865" s="172"/>
      <c r="O1865" s="172"/>
      <c r="P1865" s="182"/>
      <c r="Q1865" s="182"/>
      <c r="R1865" s="183"/>
    </row>
    <row r="1866" spans="6:18" ht="15.75" x14ac:dyDescent="0.25">
      <c r="F1866" s="4">
        <f t="shared" si="58"/>
        <v>0</v>
      </c>
      <c r="G1866" s="171">
        <f t="shared" si="59"/>
        <v>0</v>
      </c>
      <c r="H1866" s="176"/>
      <c r="I1866" s="177"/>
      <c r="J1866" s="176"/>
      <c r="K1866" s="176"/>
      <c r="L1866" s="177"/>
      <c r="M1866" s="178"/>
      <c r="N1866" s="172"/>
      <c r="O1866" s="172"/>
      <c r="P1866" s="182"/>
      <c r="Q1866" s="182"/>
      <c r="R1866" s="183"/>
    </row>
    <row r="1867" spans="6:18" ht="15.75" x14ac:dyDescent="0.25">
      <c r="F1867" s="4">
        <f t="shared" si="58"/>
        <v>0</v>
      </c>
      <c r="G1867" s="171">
        <f t="shared" si="59"/>
        <v>0</v>
      </c>
      <c r="H1867" s="176"/>
      <c r="I1867" s="177"/>
      <c r="J1867" s="176"/>
      <c r="K1867" s="176"/>
      <c r="L1867" s="177"/>
      <c r="M1867" s="178"/>
      <c r="N1867" s="172"/>
      <c r="O1867" s="172"/>
      <c r="P1867" s="182"/>
      <c r="Q1867" s="182"/>
      <c r="R1867" s="183"/>
    </row>
    <row r="1868" spans="6:18" ht="15.75" x14ac:dyDescent="0.25">
      <c r="F1868" s="4">
        <f t="shared" si="58"/>
        <v>0</v>
      </c>
      <c r="G1868" s="171">
        <f t="shared" si="59"/>
        <v>0</v>
      </c>
      <c r="H1868" s="176"/>
      <c r="I1868" s="177"/>
      <c r="J1868" s="176"/>
      <c r="K1868" s="176"/>
      <c r="L1868" s="177"/>
      <c r="M1868" s="178"/>
      <c r="N1868" s="172"/>
      <c r="O1868" s="172"/>
      <c r="P1868" s="182"/>
      <c r="Q1868" s="182"/>
      <c r="R1868" s="183"/>
    </row>
    <row r="1869" spans="6:18" ht="15.75" x14ac:dyDescent="0.25">
      <c r="F1869" s="4">
        <f t="shared" si="58"/>
        <v>0</v>
      </c>
      <c r="G1869" s="171">
        <f t="shared" si="59"/>
        <v>0</v>
      </c>
      <c r="H1869" s="176"/>
      <c r="I1869" s="177"/>
      <c r="J1869" s="176"/>
      <c r="K1869" s="176"/>
      <c r="L1869" s="177"/>
      <c r="M1869" s="178"/>
      <c r="N1869" s="172"/>
      <c r="O1869" s="172"/>
      <c r="P1869" s="182"/>
      <c r="Q1869" s="182"/>
      <c r="R1869" s="183"/>
    </row>
    <row r="1870" spans="6:18" ht="15.75" x14ac:dyDescent="0.25">
      <c r="F1870" s="4">
        <f t="shared" si="58"/>
        <v>0</v>
      </c>
      <c r="G1870" s="171">
        <f t="shared" si="59"/>
        <v>0</v>
      </c>
      <c r="H1870" s="176"/>
      <c r="I1870" s="177"/>
      <c r="J1870" s="176"/>
      <c r="K1870" s="176"/>
      <c r="L1870" s="177"/>
      <c r="M1870" s="178"/>
      <c r="N1870" s="172"/>
      <c r="O1870" s="172"/>
      <c r="P1870" s="182"/>
      <c r="Q1870" s="182"/>
      <c r="R1870" s="183"/>
    </row>
    <row r="1871" spans="6:18" ht="15.75" x14ac:dyDescent="0.25">
      <c r="F1871" s="4">
        <f t="shared" si="58"/>
        <v>0</v>
      </c>
      <c r="G1871" s="171">
        <f t="shared" si="59"/>
        <v>0</v>
      </c>
      <c r="H1871" s="176"/>
      <c r="I1871" s="177"/>
      <c r="J1871" s="176"/>
      <c r="K1871" s="176"/>
      <c r="L1871" s="177"/>
      <c r="M1871" s="178"/>
      <c r="N1871" s="172"/>
      <c r="O1871" s="172"/>
      <c r="P1871" s="182"/>
      <c r="Q1871" s="182"/>
      <c r="R1871" s="183"/>
    </row>
    <row r="1872" spans="6:18" ht="15.75" x14ac:dyDescent="0.25">
      <c r="F1872" s="4">
        <f t="shared" si="58"/>
        <v>0</v>
      </c>
      <c r="G1872" s="171">
        <f t="shared" si="59"/>
        <v>0</v>
      </c>
      <c r="H1872" s="176"/>
      <c r="I1872" s="177"/>
      <c r="J1872" s="176"/>
      <c r="K1872" s="176"/>
      <c r="L1872" s="177"/>
      <c r="M1872" s="178"/>
      <c r="N1872" s="172"/>
      <c r="O1872" s="172"/>
      <c r="P1872" s="182"/>
      <c r="Q1872" s="182"/>
      <c r="R1872" s="183"/>
    </row>
    <row r="1873" spans="6:18" ht="15.75" x14ac:dyDescent="0.25">
      <c r="F1873" s="4">
        <f t="shared" si="58"/>
        <v>0</v>
      </c>
      <c r="G1873" s="171">
        <f t="shared" si="59"/>
        <v>0</v>
      </c>
      <c r="H1873" s="176"/>
      <c r="I1873" s="177"/>
      <c r="J1873" s="176"/>
      <c r="K1873" s="176"/>
      <c r="L1873" s="177"/>
      <c r="M1873" s="178"/>
      <c r="N1873" s="172"/>
      <c r="O1873" s="172"/>
      <c r="P1873" s="182"/>
      <c r="Q1873" s="182"/>
      <c r="R1873" s="183"/>
    </row>
    <row r="1874" spans="6:18" ht="15.75" x14ac:dyDescent="0.25">
      <c r="F1874" s="4">
        <f t="shared" si="58"/>
        <v>0</v>
      </c>
      <c r="G1874" s="171">
        <f t="shared" si="59"/>
        <v>0</v>
      </c>
      <c r="H1874" s="176"/>
      <c r="I1874" s="177"/>
      <c r="J1874" s="176"/>
      <c r="K1874" s="176"/>
      <c r="L1874" s="177"/>
      <c r="M1874" s="178"/>
      <c r="N1874" s="172"/>
      <c r="O1874" s="172"/>
      <c r="P1874" s="182"/>
      <c r="Q1874" s="182"/>
      <c r="R1874" s="183"/>
    </row>
    <row r="1875" spans="6:18" ht="15.75" x14ac:dyDescent="0.25">
      <c r="F1875" s="4">
        <f t="shared" si="58"/>
        <v>0</v>
      </c>
      <c r="G1875" s="171">
        <f t="shared" si="59"/>
        <v>0</v>
      </c>
      <c r="H1875" s="176"/>
      <c r="I1875" s="177"/>
      <c r="J1875" s="176"/>
      <c r="K1875" s="176"/>
      <c r="L1875" s="177"/>
      <c r="M1875" s="178"/>
      <c r="N1875" s="172"/>
      <c r="O1875" s="172"/>
      <c r="P1875" s="182"/>
      <c r="Q1875" s="182"/>
      <c r="R1875" s="183"/>
    </row>
    <row r="1876" spans="6:18" ht="15.75" x14ac:dyDescent="0.25">
      <c r="F1876" s="4">
        <f t="shared" si="58"/>
        <v>0</v>
      </c>
      <c r="G1876" s="171">
        <f t="shared" si="59"/>
        <v>0</v>
      </c>
      <c r="H1876" s="176"/>
      <c r="I1876" s="177"/>
      <c r="J1876" s="176"/>
      <c r="K1876" s="176"/>
      <c r="L1876" s="177"/>
      <c r="M1876" s="178"/>
      <c r="N1876" s="172"/>
      <c r="O1876" s="172"/>
      <c r="P1876" s="182"/>
      <c r="Q1876" s="182"/>
      <c r="R1876" s="183"/>
    </row>
    <row r="1877" spans="6:18" ht="15.75" x14ac:dyDescent="0.25">
      <c r="F1877" s="4">
        <f t="shared" si="58"/>
        <v>0</v>
      </c>
      <c r="G1877" s="171">
        <f t="shared" si="59"/>
        <v>0</v>
      </c>
      <c r="H1877" s="176"/>
      <c r="I1877" s="177"/>
      <c r="J1877" s="176"/>
      <c r="K1877" s="176"/>
      <c r="L1877" s="177"/>
      <c r="M1877" s="178"/>
      <c r="N1877" s="172"/>
      <c r="O1877" s="172"/>
      <c r="P1877" s="182"/>
      <c r="Q1877" s="182"/>
      <c r="R1877" s="183"/>
    </row>
    <row r="1878" spans="6:18" ht="15.75" x14ac:dyDescent="0.25">
      <c r="F1878" s="4">
        <f t="shared" si="58"/>
        <v>0</v>
      </c>
      <c r="G1878" s="171">
        <f t="shared" si="59"/>
        <v>0</v>
      </c>
      <c r="H1878" s="176"/>
      <c r="I1878" s="177"/>
      <c r="J1878" s="176"/>
      <c r="K1878" s="176"/>
      <c r="L1878" s="177"/>
      <c r="M1878" s="178"/>
      <c r="N1878" s="172"/>
      <c r="O1878" s="172"/>
      <c r="P1878" s="182"/>
      <c r="Q1878" s="182"/>
      <c r="R1878" s="183"/>
    </row>
    <row r="1879" spans="6:18" ht="15.75" x14ac:dyDescent="0.25">
      <c r="F1879" s="4">
        <f t="shared" si="58"/>
        <v>0</v>
      </c>
      <c r="G1879" s="171">
        <f t="shared" si="59"/>
        <v>0</v>
      </c>
      <c r="H1879" s="176"/>
      <c r="I1879" s="177"/>
      <c r="J1879" s="176"/>
      <c r="K1879" s="176"/>
      <c r="L1879" s="177"/>
      <c r="M1879" s="178"/>
      <c r="N1879" s="172"/>
      <c r="O1879" s="172"/>
      <c r="P1879" s="182"/>
      <c r="Q1879" s="182"/>
      <c r="R1879" s="183"/>
    </row>
    <row r="1880" spans="6:18" ht="15.75" x14ac:dyDescent="0.25">
      <c r="F1880" s="4">
        <f t="shared" si="58"/>
        <v>0</v>
      </c>
      <c r="G1880" s="171">
        <f t="shared" si="59"/>
        <v>0</v>
      </c>
      <c r="H1880" s="176"/>
      <c r="I1880" s="177"/>
      <c r="J1880" s="176"/>
      <c r="K1880" s="176"/>
      <c r="L1880" s="177"/>
      <c r="M1880" s="178"/>
      <c r="N1880" s="172"/>
      <c r="O1880" s="172"/>
      <c r="P1880" s="182"/>
      <c r="Q1880" s="182"/>
      <c r="R1880" s="183"/>
    </row>
    <row r="1881" spans="6:18" ht="15.75" x14ac:dyDescent="0.25">
      <c r="F1881" s="4">
        <f t="shared" si="58"/>
        <v>0</v>
      </c>
      <c r="G1881" s="171">
        <f t="shared" si="59"/>
        <v>0</v>
      </c>
      <c r="H1881" s="176"/>
      <c r="I1881" s="177"/>
      <c r="J1881" s="176"/>
      <c r="K1881" s="176"/>
      <c r="L1881" s="177"/>
      <c r="M1881" s="178"/>
      <c r="N1881" s="172"/>
      <c r="O1881" s="172"/>
      <c r="P1881" s="182"/>
      <c r="Q1881" s="182"/>
      <c r="R1881" s="183"/>
    </row>
    <row r="1882" spans="6:18" ht="15.75" x14ac:dyDescent="0.25">
      <c r="F1882" s="4">
        <f t="shared" si="58"/>
        <v>0</v>
      </c>
      <c r="G1882" s="171">
        <f t="shared" si="59"/>
        <v>0</v>
      </c>
      <c r="H1882" s="176"/>
      <c r="I1882" s="177"/>
      <c r="J1882" s="176"/>
      <c r="K1882" s="176"/>
      <c r="L1882" s="177"/>
      <c r="M1882" s="178"/>
      <c r="N1882" s="172"/>
      <c r="O1882" s="172"/>
      <c r="P1882" s="182"/>
      <c r="Q1882" s="182"/>
      <c r="R1882" s="183"/>
    </row>
    <row r="1883" spans="6:18" ht="15.75" x14ac:dyDescent="0.25">
      <c r="F1883" s="4">
        <f t="shared" si="58"/>
        <v>0</v>
      </c>
      <c r="G1883" s="171">
        <f t="shared" si="59"/>
        <v>0</v>
      </c>
      <c r="H1883" s="176"/>
      <c r="I1883" s="177"/>
      <c r="J1883" s="176"/>
      <c r="K1883" s="176"/>
      <c r="L1883" s="177"/>
      <c r="M1883" s="178"/>
      <c r="N1883" s="172"/>
      <c r="O1883" s="172"/>
      <c r="P1883" s="182"/>
      <c r="Q1883" s="182"/>
      <c r="R1883" s="183"/>
    </row>
    <row r="1884" spans="6:18" ht="15.75" x14ac:dyDescent="0.25">
      <c r="F1884" s="4">
        <f t="shared" si="58"/>
        <v>0</v>
      </c>
      <c r="G1884" s="171">
        <f t="shared" si="59"/>
        <v>0</v>
      </c>
      <c r="H1884" s="176"/>
      <c r="I1884" s="177"/>
      <c r="J1884" s="176"/>
      <c r="K1884" s="176"/>
      <c r="L1884" s="177"/>
      <c r="M1884" s="178"/>
      <c r="N1884" s="172"/>
      <c r="O1884" s="172"/>
      <c r="P1884" s="182"/>
      <c r="Q1884" s="182"/>
      <c r="R1884" s="183"/>
    </row>
    <row r="1885" spans="6:18" ht="15.75" x14ac:dyDescent="0.25">
      <c r="F1885" s="4">
        <f t="shared" si="58"/>
        <v>0</v>
      </c>
      <c r="G1885" s="171">
        <f t="shared" si="59"/>
        <v>0</v>
      </c>
      <c r="H1885" s="176"/>
      <c r="I1885" s="177"/>
      <c r="J1885" s="176"/>
      <c r="K1885" s="176"/>
      <c r="L1885" s="177"/>
      <c r="M1885" s="178"/>
      <c r="N1885" s="172"/>
      <c r="O1885" s="172"/>
      <c r="P1885" s="182"/>
      <c r="Q1885" s="182"/>
      <c r="R1885" s="183"/>
    </row>
    <row r="1886" spans="6:18" ht="15.75" x14ac:dyDescent="0.25">
      <c r="F1886" s="4">
        <f t="shared" si="58"/>
        <v>0</v>
      </c>
      <c r="G1886" s="171">
        <f t="shared" si="59"/>
        <v>0</v>
      </c>
      <c r="H1886" s="176"/>
      <c r="I1886" s="177"/>
      <c r="J1886" s="176"/>
      <c r="K1886" s="176"/>
      <c r="L1886" s="177"/>
      <c r="M1886" s="178"/>
      <c r="N1886" s="172"/>
      <c r="O1886" s="172"/>
      <c r="P1886" s="182"/>
      <c r="Q1886" s="182"/>
      <c r="R1886" s="183"/>
    </row>
    <row r="1887" spans="6:18" ht="15.75" x14ac:dyDescent="0.25">
      <c r="F1887" s="4">
        <f t="shared" si="58"/>
        <v>0</v>
      </c>
      <c r="G1887" s="171">
        <f t="shared" si="59"/>
        <v>0</v>
      </c>
      <c r="H1887" s="176"/>
      <c r="I1887" s="177"/>
      <c r="J1887" s="176"/>
      <c r="K1887" s="176"/>
      <c r="L1887" s="177"/>
      <c r="M1887" s="178"/>
      <c r="N1887" s="172"/>
      <c r="O1887" s="172"/>
      <c r="P1887" s="182"/>
      <c r="Q1887" s="182"/>
      <c r="R1887" s="183"/>
    </row>
    <row r="1888" spans="6:18" ht="15.75" x14ac:dyDescent="0.25">
      <c r="F1888" s="4">
        <f t="shared" si="58"/>
        <v>0</v>
      </c>
      <c r="G1888" s="171">
        <f t="shared" si="59"/>
        <v>0</v>
      </c>
      <c r="H1888" s="176"/>
      <c r="I1888" s="177"/>
      <c r="J1888" s="176"/>
      <c r="K1888" s="176"/>
      <c r="L1888" s="177"/>
      <c r="M1888" s="178"/>
      <c r="N1888" s="172"/>
      <c r="O1888" s="172"/>
      <c r="P1888" s="182"/>
      <c r="Q1888" s="182"/>
      <c r="R1888" s="183"/>
    </row>
    <row r="1889" spans="6:18" ht="15.75" x14ac:dyDescent="0.25">
      <c r="F1889" s="4">
        <f t="shared" si="58"/>
        <v>0</v>
      </c>
      <c r="G1889" s="171">
        <f t="shared" si="59"/>
        <v>0</v>
      </c>
      <c r="H1889" s="176"/>
      <c r="I1889" s="177"/>
      <c r="J1889" s="176"/>
      <c r="K1889" s="176"/>
      <c r="L1889" s="177"/>
      <c r="M1889" s="178"/>
      <c r="N1889" s="172"/>
      <c r="O1889" s="172"/>
      <c r="P1889" s="182"/>
      <c r="Q1889" s="182"/>
      <c r="R1889" s="183"/>
    </row>
    <row r="1890" spans="6:18" ht="15.75" x14ac:dyDescent="0.25">
      <c r="F1890" s="4">
        <f t="shared" si="58"/>
        <v>0</v>
      </c>
      <c r="G1890" s="171">
        <f t="shared" si="59"/>
        <v>0</v>
      </c>
      <c r="H1890" s="176"/>
      <c r="I1890" s="177"/>
      <c r="J1890" s="176"/>
      <c r="K1890" s="176"/>
      <c r="L1890" s="177"/>
      <c r="M1890" s="178"/>
      <c r="N1890" s="172"/>
      <c r="O1890" s="172"/>
      <c r="P1890" s="182"/>
      <c r="Q1890" s="182"/>
      <c r="R1890" s="183"/>
    </row>
    <row r="1891" spans="6:18" ht="15.75" x14ac:dyDescent="0.25">
      <c r="F1891" s="4">
        <f t="shared" si="58"/>
        <v>0</v>
      </c>
      <c r="G1891" s="171">
        <f t="shared" si="59"/>
        <v>0</v>
      </c>
      <c r="H1891" s="176"/>
      <c r="I1891" s="177"/>
      <c r="J1891" s="176"/>
      <c r="K1891" s="176"/>
      <c r="L1891" s="177"/>
      <c r="M1891" s="178"/>
      <c r="N1891" s="172"/>
      <c r="O1891" s="172"/>
      <c r="P1891" s="182"/>
      <c r="Q1891" s="182"/>
      <c r="R1891" s="183"/>
    </row>
    <row r="1892" spans="6:18" ht="15.75" x14ac:dyDescent="0.25">
      <c r="F1892" s="4">
        <f t="shared" si="58"/>
        <v>0</v>
      </c>
      <c r="G1892" s="171">
        <f t="shared" si="59"/>
        <v>0</v>
      </c>
      <c r="H1892" s="176"/>
      <c r="I1892" s="177"/>
      <c r="J1892" s="176"/>
      <c r="K1892" s="176"/>
      <c r="L1892" s="177"/>
      <c r="M1892" s="178"/>
      <c r="N1892" s="172"/>
      <c r="O1892" s="172"/>
      <c r="P1892" s="182"/>
      <c r="Q1892" s="182"/>
      <c r="R1892" s="183"/>
    </row>
    <row r="1893" spans="6:18" ht="15.75" x14ac:dyDescent="0.25">
      <c r="F1893" s="4">
        <f t="shared" si="58"/>
        <v>0</v>
      </c>
      <c r="G1893" s="171">
        <f t="shared" si="59"/>
        <v>0</v>
      </c>
      <c r="H1893" s="176"/>
      <c r="I1893" s="177"/>
      <c r="J1893" s="176"/>
      <c r="K1893" s="176"/>
      <c r="L1893" s="177"/>
      <c r="M1893" s="178"/>
      <c r="N1893" s="172"/>
      <c r="O1893" s="172"/>
      <c r="P1893" s="182"/>
      <c r="Q1893" s="182"/>
      <c r="R1893" s="183"/>
    </row>
    <row r="1894" spans="6:18" ht="15.75" x14ac:dyDescent="0.25">
      <c r="F1894" s="4">
        <f t="shared" si="58"/>
        <v>0</v>
      </c>
      <c r="G1894" s="171">
        <f t="shared" si="59"/>
        <v>0</v>
      </c>
      <c r="H1894" s="176"/>
      <c r="I1894" s="177"/>
      <c r="J1894" s="176"/>
      <c r="K1894" s="176"/>
      <c r="L1894" s="177"/>
      <c r="M1894" s="178"/>
      <c r="N1894" s="172"/>
      <c r="O1894" s="172"/>
      <c r="P1894" s="182"/>
      <c r="Q1894" s="182"/>
      <c r="R1894" s="183"/>
    </row>
    <row r="1895" spans="6:18" ht="15.75" x14ac:dyDescent="0.25">
      <c r="F1895" s="4">
        <f t="shared" si="58"/>
        <v>0</v>
      </c>
      <c r="G1895" s="171">
        <f t="shared" si="59"/>
        <v>0</v>
      </c>
      <c r="H1895" s="176"/>
      <c r="I1895" s="177"/>
      <c r="J1895" s="176"/>
      <c r="K1895" s="176"/>
      <c r="L1895" s="177"/>
      <c r="M1895" s="178"/>
      <c r="N1895" s="172"/>
      <c r="O1895" s="172"/>
      <c r="P1895" s="182"/>
      <c r="Q1895" s="182"/>
      <c r="R1895" s="183"/>
    </row>
    <row r="1896" spans="6:18" ht="15.75" x14ac:dyDescent="0.25">
      <c r="F1896" s="4">
        <f t="shared" si="58"/>
        <v>0</v>
      </c>
      <c r="G1896" s="171">
        <f t="shared" si="59"/>
        <v>0</v>
      </c>
      <c r="H1896" s="176"/>
      <c r="I1896" s="177"/>
      <c r="J1896" s="176"/>
      <c r="K1896" s="176"/>
      <c r="L1896" s="177"/>
      <c r="M1896" s="178"/>
      <c r="N1896" s="172"/>
      <c r="O1896" s="172"/>
      <c r="P1896" s="182"/>
      <c r="Q1896" s="182"/>
      <c r="R1896" s="183"/>
    </row>
    <row r="1897" spans="6:18" ht="15.75" x14ac:dyDescent="0.25">
      <c r="F1897" s="4">
        <f t="shared" si="58"/>
        <v>0</v>
      </c>
      <c r="G1897" s="171">
        <f t="shared" si="59"/>
        <v>0</v>
      </c>
      <c r="H1897" s="176"/>
      <c r="I1897" s="177"/>
      <c r="J1897" s="176"/>
      <c r="K1897" s="176"/>
      <c r="L1897" s="177"/>
      <c r="M1897" s="178"/>
      <c r="N1897" s="172"/>
      <c r="O1897" s="172"/>
      <c r="P1897" s="182"/>
      <c r="Q1897" s="182"/>
      <c r="R1897" s="183"/>
    </row>
    <row r="1898" spans="6:18" ht="15.75" x14ac:dyDescent="0.25">
      <c r="F1898" s="4">
        <f t="shared" si="58"/>
        <v>0</v>
      </c>
      <c r="G1898" s="171">
        <f t="shared" si="59"/>
        <v>0</v>
      </c>
      <c r="H1898" s="176"/>
      <c r="I1898" s="177"/>
      <c r="J1898" s="176"/>
      <c r="K1898" s="176"/>
      <c r="L1898" s="177"/>
      <c r="M1898" s="178"/>
      <c r="N1898" s="172"/>
      <c r="O1898" s="172"/>
      <c r="P1898" s="182"/>
      <c r="Q1898" s="182"/>
      <c r="R1898" s="183"/>
    </row>
    <row r="1899" spans="6:18" ht="15.75" x14ac:dyDescent="0.25">
      <c r="F1899" s="4">
        <f t="shared" si="58"/>
        <v>0</v>
      </c>
      <c r="G1899" s="171">
        <f t="shared" si="59"/>
        <v>0</v>
      </c>
      <c r="H1899" s="176"/>
      <c r="I1899" s="177"/>
      <c r="J1899" s="176"/>
      <c r="K1899" s="176"/>
      <c r="L1899" s="177"/>
      <c r="M1899" s="178"/>
      <c r="N1899" s="172"/>
      <c r="O1899" s="172"/>
      <c r="P1899" s="182"/>
      <c r="Q1899" s="182"/>
      <c r="R1899" s="183"/>
    </row>
    <row r="1900" spans="6:18" ht="15.75" x14ac:dyDescent="0.25">
      <c r="F1900" s="4">
        <f t="shared" si="58"/>
        <v>0</v>
      </c>
      <c r="G1900" s="171">
        <f t="shared" si="59"/>
        <v>0</v>
      </c>
      <c r="H1900" s="176"/>
      <c r="I1900" s="177"/>
      <c r="J1900" s="176"/>
      <c r="K1900" s="176"/>
      <c r="L1900" s="177"/>
      <c r="M1900" s="178"/>
      <c r="N1900" s="172"/>
      <c r="O1900" s="172"/>
      <c r="P1900" s="182"/>
      <c r="Q1900" s="182"/>
      <c r="R1900" s="183"/>
    </row>
    <row r="1901" spans="6:18" ht="15.75" x14ac:dyDescent="0.25">
      <c r="F1901" s="4">
        <f t="shared" si="58"/>
        <v>0</v>
      </c>
      <c r="G1901" s="171">
        <f t="shared" si="59"/>
        <v>0</v>
      </c>
      <c r="H1901" s="176"/>
      <c r="I1901" s="177"/>
      <c r="J1901" s="176"/>
      <c r="K1901" s="176"/>
      <c r="L1901" s="177"/>
      <c r="M1901" s="178"/>
      <c r="N1901" s="172"/>
      <c r="O1901" s="172"/>
      <c r="P1901" s="182"/>
      <c r="Q1901" s="182"/>
      <c r="R1901" s="183"/>
    </row>
    <row r="1902" spans="6:18" ht="15.75" x14ac:dyDescent="0.25">
      <c r="F1902" s="4">
        <f t="shared" si="58"/>
        <v>0</v>
      </c>
      <c r="G1902" s="171">
        <f t="shared" si="59"/>
        <v>0</v>
      </c>
      <c r="H1902" s="176"/>
      <c r="I1902" s="177"/>
      <c r="J1902" s="176"/>
      <c r="K1902" s="176"/>
      <c r="L1902" s="177"/>
      <c r="M1902" s="178"/>
      <c r="N1902" s="172"/>
      <c r="O1902" s="172"/>
      <c r="P1902" s="182"/>
      <c r="Q1902" s="182"/>
      <c r="R1902" s="183"/>
    </row>
    <row r="1903" spans="6:18" ht="15.75" x14ac:dyDescent="0.25">
      <c r="F1903" s="4">
        <f t="shared" si="58"/>
        <v>0</v>
      </c>
      <c r="G1903" s="171">
        <f t="shared" si="59"/>
        <v>0</v>
      </c>
      <c r="H1903" s="176"/>
      <c r="I1903" s="177"/>
      <c r="J1903" s="176"/>
      <c r="K1903" s="176"/>
      <c r="L1903" s="177"/>
      <c r="M1903" s="178"/>
      <c r="N1903" s="172"/>
      <c r="O1903" s="172"/>
      <c r="P1903" s="182"/>
      <c r="Q1903" s="182"/>
      <c r="R1903" s="183"/>
    </row>
    <row r="1904" spans="6:18" ht="15.75" x14ac:dyDescent="0.25">
      <c r="F1904" s="4">
        <f t="shared" si="58"/>
        <v>0</v>
      </c>
      <c r="G1904" s="171">
        <f t="shared" si="59"/>
        <v>0</v>
      </c>
      <c r="H1904" s="176"/>
      <c r="I1904" s="177"/>
      <c r="J1904" s="176"/>
      <c r="K1904" s="176"/>
      <c r="L1904" s="177"/>
      <c r="M1904" s="178"/>
      <c r="N1904" s="172"/>
      <c r="O1904" s="172"/>
      <c r="P1904" s="182"/>
      <c r="Q1904" s="182"/>
      <c r="R1904" s="183"/>
    </row>
    <row r="1905" spans="6:18" ht="15.75" x14ac:dyDescent="0.25">
      <c r="F1905" s="4">
        <f t="shared" si="58"/>
        <v>0</v>
      </c>
      <c r="G1905" s="171">
        <f t="shared" si="59"/>
        <v>0</v>
      </c>
      <c r="H1905" s="176"/>
      <c r="I1905" s="177"/>
      <c r="J1905" s="176"/>
      <c r="K1905" s="176"/>
      <c r="L1905" s="177"/>
      <c r="M1905" s="178"/>
      <c r="N1905" s="172"/>
      <c r="O1905" s="172"/>
      <c r="P1905" s="182"/>
      <c r="Q1905" s="182"/>
      <c r="R1905" s="183"/>
    </row>
    <row r="1906" spans="6:18" ht="15.75" x14ac:dyDescent="0.25">
      <c r="F1906" s="4">
        <f t="shared" si="58"/>
        <v>0</v>
      </c>
      <c r="G1906" s="171">
        <f t="shared" si="59"/>
        <v>0</v>
      </c>
      <c r="H1906" s="176"/>
      <c r="I1906" s="177"/>
      <c r="J1906" s="176"/>
      <c r="K1906" s="176"/>
      <c r="L1906" s="177"/>
      <c r="M1906" s="178"/>
      <c r="N1906" s="172"/>
      <c r="O1906" s="172"/>
      <c r="P1906" s="182"/>
      <c r="Q1906" s="182"/>
      <c r="R1906" s="183"/>
    </row>
    <row r="1907" spans="6:18" ht="15.75" x14ac:dyDescent="0.25">
      <c r="F1907" s="4">
        <f t="shared" si="58"/>
        <v>0</v>
      </c>
      <c r="G1907" s="171">
        <f t="shared" si="59"/>
        <v>0</v>
      </c>
      <c r="H1907" s="176"/>
      <c r="I1907" s="177"/>
      <c r="J1907" s="176"/>
      <c r="K1907" s="176"/>
      <c r="L1907" s="177"/>
      <c r="M1907" s="178"/>
      <c r="N1907" s="172"/>
      <c r="O1907" s="172"/>
      <c r="P1907" s="182"/>
      <c r="Q1907" s="182"/>
      <c r="R1907" s="183"/>
    </row>
    <row r="1908" spans="6:18" ht="15.75" x14ac:dyDescent="0.25">
      <c r="F1908" s="4">
        <f t="shared" si="58"/>
        <v>0</v>
      </c>
      <c r="G1908" s="171">
        <f t="shared" si="59"/>
        <v>0</v>
      </c>
      <c r="H1908" s="176"/>
      <c r="I1908" s="177"/>
      <c r="J1908" s="176"/>
      <c r="K1908" s="176"/>
      <c r="L1908" s="177"/>
      <c r="M1908" s="178"/>
      <c r="N1908" s="172"/>
      <c r="O1908" s="172"/>
      <c r="P1908" s="182"/>
      <c r="Q1908" s="182"/>
      <c r="R1908" s="183"/>
    </row>
    <row r="1909" spans="6:18" ht="15.75" x14ac:dyDescent="0.25">
      <c r="F1909" s="4">
        <f t="shared" si="58"/>
        <v>0</v>
      </c>
      <c r="G1909" s="171">
        <f t="shared" si="59"/>
        <v>0</v>
      </c>
      <c r="H1909" s="176"/>
      <c r="I1909" s="177"/>
      <c r="J1909" s="176"/>
      <c r="K1909" s="176"/>
      <c r="L1909" s="177"/>
      <c r="M1909" s="178"/>
      <c r="N1909" s="172"/>
      <c r="O1909" s="172"/>
      <c r="P1909" s="182"/>
      <c r="Q1909" s="182"/>
      <c r="R1909" s="183"/>
    </row>
    <row r="1910" spans="6:18" ht="15.75" x14ac:dyDescent="0.25">
      <c r="F1910" s="4">
        <f t="shared" si="58"/>
        <v>0</v>
      </c>
      <c r="G1910" s="171">
        <f t="shared" si="59"/>
        <v>0</v>
      </c>
      <c r="H1910" s="176"/>
      <c r="I1910" s="177"/>
      <c r="J1910" s="176"/>
      <c r="K1910" s="176"/>
      <c r="L1910" s="177"/>
      <c r="M1910" s="178"/>
      <c r="N1910" s="172"/>
      <c r="O1910" s="172"/>
      <c r="P1910" s="182"/>
      <c r="Q1910" s="182"/>
      <c r="R1910" s="183"/>
    </row>
    <row r="1911" spans="6:18" ht="15.75" x14ac:dyDescent="0.25">
      <c r="F1911" s="4">
        <f t="shared" si="58"/>
        <v>0</v>
      </c>
      <c r="G1911" s="171">
        <f t="shared" si="59"/>
        <v>0</v>
      </c>
      <c r="H1911" s="176"/>
      <c r="I1911" s="177"/>
      <c r="J1911" s="176"/>
      <c r="K1911" s="176"/>
      <c r="L1911" s="177"/>
      <c r="M1911" s="178"/>
      <c r="N1911" s="172"/>
      <c r="O1911" s="172"/>
      <c r="P1911" s="182"/>
      <c r="Q1911" s="182"/>
      <c r="R1911" s="183"/>
    </row>
    <row r="1912" spans="6:18" ht="15.75" x14ac:dyDescent="0.25">
      <c r="F1912" s="4">
        <f t="shared" si="58"/>
        <v>0</v>
      </c>
      <c r="G1912" s="171">
        <f t="shared" si="59"/>
        <v>0</v>
      </c>
      <c r="H1912" s="176"/>
      <c r="I1912" s="177"/>
      <c r="J1912" s="176"/>
      <c r="K1912" s="176"/>
      <c r="L1912" s="177"/>
      <c r="M1912" s="178"/>
      <c r="N1912" s="172"/>
      <c r="O1912" s="172"/>
      <c r="P1912" s="182"/>
      <c r="Q1912" s="182"/>
      <c r="R1912" s="183"/>
    </row>
    <row r="1913" spans="6:18" ht="15.75" x14ac:dyDescent="0.25">
      <c r="F1913" s="4">
        <f t="shared" si="58"/>
        <v>0</v>
      </c>
      <c r="G1913" s="171">
        <f t="shared" si="59"/>
        <v>0</v>
      </c>
      <c r="H1913" s="176"/>
      <c r="I1913" s="177"/>
      <c r="J1913" s="176"/>
      <c r="K1913" s="176"/>
      <c r="L1913" s="177"/>
      <c r="M1913" s="178"/>
      <c r="N1913" s="172"/>
      <c r="O1913" s="172"/>
      <c r="P1913" s="182"/>
      <c r="Q1913" s="182"/>
      <c r="R1913" s="183"/>
    </row>
    <row r="1914" spans="6:18" ht="15.75" x14ac:dyDescent="0.25">
      <c r="F1914" s="4">
        <f t="shared" si="58"/>
        <v>0</v>
      </c>
      <c r="G1914" s="171">
        <f t="shared" si="59"/>
        <v>0</v>
      </c>
      <c r="H1914" s="176"/>
      <c r="I1914" s="177"/>
      <c r="J1914" s="176"/>
      <c r="K1914" s="176"/>
      <c r="L1914" s="177"/>
      <c r="M1914" s="178"/>
      <c r="N1914" s="172"/>
      <c r="O1914" s="172"/>
      <c r="P1914" s="182"/>
      <c r="Q1914" s="182"/>
      <c r="R1914" s="183"/>
    </row>
    <row r="1915" spans="6:18" ht="15.75" x14ac:dyDescent="0.25">
      <c r="F1915" s="4">
        <f t="shared" si="58"/>
        <v>0</v>
      </c>
      <c r="G1915" s="171">
        <f t="shared" si="59"/>
        <v>0</v>
      </c>
      <c r="H1915" s="176"/>
      <c r="I1915" s="177"/>
      <c r="J1915" s="176"/>
      <c r="K1915" s="176"/>
      <c r="L1915" s="177"/>
      <c r="M1915" s="178"/>
      <c r="N1915" s="172"/>
      <c r="O1915" s="172"/>
      <c r="P1915" s="182"/>
      <c r="Q1915" s="182"/>
      <c r="R1915" s="183"/>
    </row>
    <row r="1916" spans="6:18" ht="15.75" x14ac:dyDescent="0.25">
      <c r="F1916" s="4">
        <f t="shared" si="58"/>
        <v>0</v>
      </c>
      <c r="G1916" s="171">
        <f t="shared" si="59"/>
        <v>0</v>
      </c>
      <c r="H1916" s="176"/>
      <c r="I1916" s="177"/>
      <c r="J1916" s="176"/>
      <c r="K1916" s="176"/>
      <c r="L1916" s="177"/>
      <c r="M1916" s="178"/>
      <c r="N1916" s="172"/>
      <c r="O1916" s="172"/>
      <c r="P1916" s="182"/>
      <c r="Q1916" s="182"/>
      <c r="R1916" s="183"/>
    </row>
    <row r="1917" spans="6:18" ht="15.75" x14ac:dyDescent="0.25">
      <c r="F1917" s="4">
        <f t="shared" si="58"/>
        <v>0</v>
      </c>
      <c r="G1917" s="171">
        <f t="shared" si="59"/>
        <v>0</v>
      </c>
      <c r="H1917" s="176"/>
      <c r="I1917" s="177"/>
      <c r="J1917" s="176"/>
      <c r="K1917" s="176"/>
      <c r="L1917" s="177"/>
      <c r="M1917" s="178"/>
      <c r="N1917" s="172"/>
      <c r="O1917" s="172"/>
      <c r="P1917" s="182"/>
      <c r="Q1917" s="182"/>
      <c r="R1917" s="183"/>
    </row>
    <row r="1918" spans="6:18" ht="15.75" x14ac:dyDescent="0.25">
      <c r="F1918" s="4">
        <f t="shared" si="58"/>
        <v>0</v>
      </c>
      <c r="G1918" s="171">
        <f t="shared" si="59"/>
        <v>0</v>
      </c>
      <c r="H1918" s="176"/>
      <c r="I1918" s="177"/>
      <c r="J1918" s="176"/>
      <c r="K1918" s="176"/>
      <c r="L1918" s="177"/>
      <c r="M1918" s="178"/>
      <c r="N1918" s="172"/>
      <c r="O1918" s="172"/>
      <c r="P1918" s="182"/>
      <c r="Q1918" s="182"/>
      <c r="R1918" s="183"/>
    </row>
    <row r="1919" spans="6:18" ht="15.75" x14ac:dyDescent="0.25">
      <c r="F1919" s="4">
        <f t="shared" si="58"/>
        <v>0</v>
      </c>
      <c r="G1919" s="171">
        <f t="shared" si="59"/>
        <v>0</v>
      </c>
      <c r="H1919" s="176"/>
      <c r="I1919" s="177"/>
      <c r="J1919" s="176"/>
      <c r="K1919" s="176"/>
      <c r="L1919" s="177"/>
      <c r="M1919" s="178"/>
      <c r="N1919" s="172"/>
      <c r="O1919" s="172"/>
      <c r="P1919" s="182"/>
      <c r="Q1919" s="182"/>
      <c r="R1919" s="183"/>
    </row>
    <row r="1920" spans="6:18" ht="15.75" x14ac:dyDescent="0.25">
      <c r="F1920" s="4">
        <f t="shared" si="58"/>
        <v>0</v>
      </c>
      <c r="G1920" s="171">
        <f t="shared" si="59"/>
        <v>0</v>
      </c>
      <c r="H1920" s="176"/>
      <c r="I1920" s="177"/>
      <c r="J1920" s="176"/>
      <c r="K1920" s="176"/>
      <c r="L1920" s="177"/>
      <c r="M1920" s="178"/>
      <c r="N1920" s="172"/>
      <c r="O1920" s="172"/>
      <c r="P1920" s="182"/>
      <c r="Q1920" s="182"/>
      <c r="R1920" s="183"/>
    </row>
    <row r="1921" spans="6:18" ht="15.75" x14ac:dyDescent="0.25">
      <c r="F1921" s="4">
        <f t="shared" si="58"/>
        <v>0</v>
      </c>
      <c r="G1921" s="171">
        <f t="shared" si="59"/>
        <v>0</v>
      </c>
      <c r="H1921" s="176"/>
      <c r="I1921" s="177"/>
      <c r="J1921" s="176"/>
      <c r="K1921" s="176"/>
      <c r="L1921" s="177"/>
      <c r="M1921" s="178"/>
      <c r="N1921" s="172"/>
      <c r="O1921" s="172"/>
      <c r="P1921" s="182"/>
      <c r="Q1921" s="182"/>
      <c r="R1921" s="183"/>
    </row>
    <row r="1922" spans="6:18" ht="15.75" x14ac:dyDescent="0.25">
      <c r="F1922" s="4">
        <f t="shared" si="58"/>
        <v>0</v>
      </c>
      <c r="G1922" s="171">
        <f t="shared" si="59"/>
        <v>0</v>
      </c>
      <c r="H1922" s="176"/>
      <c r="I1922" s="177"/>
      <c r="J1922" s="176"/>
      <c r="K1922" s="176"/>
      <c r="L1922" s="177"/>
      <c r="M1922" s="178"/>
      <c r="N1922" s="172"/>
      <c r="O1922" s="172"/>
      <c r="P1922" s="182"/>
      <c r="Q1922" s="182"/>
      <c r="R1922" s="183"/>
    </row>
    <row r="1923" spans="6:18" ht="15.75" x14ac:dyDescent="0.25">
      <c r="F1923" s="4">
        <f t="shared" si="58"/>
        <v>0</v>
      </c>
      <c r="G1923" s="171">
        <f t="shared" si="59"/>
        <v>0</v>
      </c>
      <c r="H1923" s="176"/>
      <c r="I1923" s="177"/>
      <c r="J1923" s="176"/>
      <c r="K1923" s="176"/>
      <c r="L1923" s="177"/>
      <c r="M1923" s="178"/>
      <c r="N1923" s="172"/>
      <c r="O1923" s="172"/>
      <c r="P1923" s="182"/>
      <c r="Q1923" s="182"/>
      <c r="R1923" s="183"/>
    </row>
    <row r="1924" spans="6:18" ht="15.75" x14ac:dyDescent="0.25">
      <c r="F1924" s="4">
        <f t="shared" si="58"/>
        <v>0</v>
      </c>
      <c r="G1924" s="171">
        <f t="shared" si="59"/>
        <v>0</v>
      </c>
      <c r="H1924" s="176"/>
      <c r="I1924" s="177"/>
      <c r="J1924" s="176"/>
      <c r="K1924" s="176"/>
      <c r="L1924" s="177"/>
      <c r="M1924" s="178"/>
      <c r="N1924" s="172"/>
      <c r="O1924" s="172"/>
      <c r="P1924" s="182"/>
      <c r="Q1924" s="182"/>
      <c r="R1924" s="183"/>
    </row>
    <row r="1925" spans="6:18" ht="15.75" x14ac:dyDescent="0.25">
      <c r="F1925" s="4">
        <f t="shared" si="58"/>
        <v>0</v>
      </c>
      <c r="G1925" s="171">
        <f t="shared" si="59"/>
        <v>0</v>
      </c>
      <c r="H1925" s="176"/>
      <c r="I1925" s="177"/>
      <c r="J1925" s="176"/>
      <c r="K1925" s="176"/>
      <c r="L1925" s="177"/>
      <c r="M1925" s="178"/>
      <c r="N1925" s="172"/>
      <c r="O1925" s="172"/>
      <c r="P1925" s="182"/>
      <c r="Q1925" s="182"/>
      <c r="R1925" s="183"/>
    </row>
    <row r="1926" spans="6:18" ht="15.75" x14ac:dyDescent="0.25">
      <c r="F1926" s="4">
        <f t="shared" si="58"/>
        <v>0</v>
      </c>
      <c r="G1926" s="171">
        <f t="shared" si="59"/>
        <v>0</v>
      </c>
      <c r="H1926" s="176"/>
      <c r="I1926" s="177"/>
      <c r="J1926" s="176"/>
      <c r="K1926" s="176"/>
      <c r="L1926" s="177"/>
      <c r="M1926" s="178"/>
      <c r="N1926" s="172"/>
      <c r="O1926" s="172"/>
      <c r="P1926" s="182"/>
      <c r="Q1926" s="182"/>
      <c r="R1926" s="183"/>
    </row>
    <row r="1927" spans="6:18" ht="15.75" x14ac:dyDescent="0.25">
      <c r="F1927" s="4">
        <f t="shared" si="58"/>
        <v>0</v>
      </c>
      <c r="G1927" s="171">
        <f t="shared" si="59"/>
        <v>0</v>
      </c>
      <c r="H1927" s="176"/>
      <c r="I1927" s="177"/>
      <c r="J1927" s="176"/>
      <c r="K1927" s="176"/>
      <c r="L1927" s="177"/>
      <c r="M1927" s="178"/>
      <c r="N1927" s="172"/>
      <c r="O1927" s="172"/>
      <c r="P1927" s="182"/>
      <c r="Q1927" s="182"/>
      <c r="R1927" s="183"/>
    </row>
    <row r="1928" spans="6:18" ht="15.75" x14ac:dyDescent="0.25">
      <c r="F1928" s="4">
        <f t="shared" ref="F1928:F1991" si="60">IF(G1928&gt;=1,(IF(LEN(R1928)=0,(IF(N1928&gt;=18,1,0)),0)),0)</f>
        <v>0</v>
      </c>
      <c r="G1928" s="171">
        <f t="shared" si="59"/>
        <v>0</v>
      </c>
      <c r="H1928" s="176"/>
      <c r="I1928" s="177"/>
      <c r="J1928" s="176"/>
      <c r="K1928" s="176"/>
      <c r="L1928" s="177"/>
      <c r="M1928" s="178"/>
      <c r="N1928" s="172"/>
      <c r="O1928" s="172"/>
      <c r="P1928" s="182"/>
      <c r="Q1928" s="182"/>
      <c r="R1928" s="183"/>
    </row>
    <row r="1929" spans="6:18" ht="15.75" x14ac:dyDescent="0.25">
      <c r="F1929" s="4">
        <f t="shared" si="60"/>
        <v>0</v>
      </c>
      <c r="G1929" s="171">
        <f t="shared" ref="G1929:G1992" si="61">IFERROR(IF(LEN(J1929)&gt;=2,(IF(LEN(L1929)&gt;=1,1,0)),0),0)</f>
        <v>0</v>
      </c>
      <c r="H1929" s="176"/>
      <c r="I1929" s="177"/>
      <c r="J1929" s="176"/>
      <c r="K1929" s="176"/>
      <c r="L1929" s="177"/>
      <c r="M1929" s="178"/>
      <c r="N1929" s="172"/>
      <c r="O1929" s="172"/>
      <c r="P1929" s="182"/>
      <c r="Q1929" s="182"/>
      <c r="R1929" s="183"/>
    </row>
    <row r="1930" spans="6:18" ht="15.75" x14ac:dyDescent="0.25">
      <c r="F1930" s="4">
        <f t="shared" si="60"/>
        <v>0</v>
      </c>
      <c r="G1930" s="171">
        <f t="shared" si="61"/>
        <v>0</v>
      </c>
      <c r="H1930" s="176"/>
      <c r="I1930" s="177"/>
      <c r="J1930" s="176"/>
      <c r="K1930" s="176"/>
      <c r="L1930" s="177"/>
      <c r="M1930" s="178"/>
      <c r="N1930" s="172"/>
      <c r="O1930" s="172"/>
      <c r="P1930" s="182"/>
      <c r="Q1930" s="182"/>
      <c r="R1930" s="183"/>
    </row>
    <row r="1931" spans="6:18" ht="15.75" x14ac:dyDescent="0.25">
      <c r="F1931" s="4">
        <f t="shared" si="60"/>
        <v>0</v>
      </c>
      <c r="G1931" s="171">
        <f t="shared" si="61"/>
        <v>0</v>
      </c>
      <c r="H1931" s="176"/>
      <c r="I1931" s="177"/>
      <c r="J1931" s="176"/>
      <c r="K1931" s="176"/>
      <c r="L1931" s="177"/>
      <c r="M1931" s="178"/>
      <c r="N1931" s="172"/>
      <c r="O1931" s="172"/>
      <c r="P1931" s="182"/>
      <c r="Q1931" s="182"/>
      <c r="R1931" s="183"/>
    </row>
    <row r="1932" spans="6:18" ht="15.75" x14ac:dyDescent="0.25">
      <c r="F1932" s="4">
        <f t="shared" si="60"/>
        <v>0</v>
      </c>
      <c r="G1932" s="171">
        <f t="shared" si="61"/>
        <v>0</v>
      </c>
      <c r="H1932" s="176"/>
      <c r="I1932" s="177"/>
      <c r="J1932" s="176"/>
      <c r="K1932" s="176"/>
      <c r="L1932" s="177"/>
      <c r="M1932" s="178"/>
      <c r="N1932" s="172"/>
      <c r="O1932" s="172"/>
      <c r="P1932" s="182"/>
      <c r="Q1932" s="182"/>
      <c r="R1932" s="183"/>
    </row>
    <row r="1933" spans="6:18" ht="15.75" x14ac:dyDescent="0.25">
      <c r="F1933" s="4">
        <f t="shared" si="60"/>
        <v>0</v>
      </c>
      <c r="G1933" s="171">
        <f t="shared" si="61"/>
        <v>0</v>
      </c>
      <c r="H1933" s="176"/>
      <c r="I1933" s="177"/>
      <c r="J1933" s="176"/>
      <c r="K1933" s="176"/>
      <c r="L1933" s="177"/>
      <c r="M1933" s="178"/>
      <c r="N1933" s="172"/>
      <c r="O1933" s="172"/>
      <c r="P1933" s="182"/>
      <c r="Q1933" s="182"/>
      <c r="R1933" s="183"/>
    </row>
    <row r="1934" spans="6:18" ht="15.75" x14ac:dyDescent="0.25">
      <c r="F1934" s="4">
        <f t="shared" si="60"/>
        <v>0</v>
      </c>
      <c r="G1934" s="171">
        <f t="shared" si="61"/>
        <v>0</v>
      </c>
      <c r="H1934" s="176"/>
      <c r="I1934" s="177"/>
      <c r="J1934" s="176"/>
      <c r="K1934" s="176"/>
      <c r="L1934" s="177"/>
      <c r="M1934" s="178"/>
      <c r="N1934" s="172"/>
      <c r="O1934" s="172"/>
      <c r="P1934" s="182"/>
      <c r="Q1934" s="182"/>
      <c r="R1934" s="183"/>
    </row>
    <row r="1935" spans="6:18" ht="15.75" x14ac:dyDescent="0.25">
      <c r="F1935" s="4">
        <f t="shared" si="60"/>
        <v>0</v>
      </c>
      <c r="G1935" s="171">
        <f t="shared" si="61"/>
        <v>0</v>
      </c>
      <c r="H1935" s="176"/>
      <c r="I1935" s="177"/>
      <c r="J1935" s="176"/>
      <c r="K1935" s="176"/>
      <c r="L1935" s="177"/>
      <c r="M1935" s="178"/>
      <c r="N1935" s="172"/>
      <c r="O1935" s="172"/>
      <c r="P1935" s="182"/>
      <c r="Q1935" s="182"/>
      <c r="R1935" s="183"/>
    </row>
    <row r="1936" spans="6:18" ht="15.75" x14ac:dyDescent="0.25">
      <c r="F1936" s="4">
        <f t="shared" si="60"/>
        <v>0</v>
      </c>
      <c r="G1936" s="171">
        <f t="shared" si="61"/>
        <v>0</v>
      </c>
      <c r="H1936" s="176"/>
      <c r="I1936" s="177"/>
      <c r="J1936" s="176"/>
      <c r="K1936" s="176"/>
      <c r="L1936" s="177"/>
      <c r="M1936" s="178"/>
      <c r="N1936" s="172"/>
      <c r="O1936" s="172"/>
      <c r="P1936" s="182"/>
      <c r="Q1936" s="182"/>
      <c r="R1936" s="183"/>
    </row>
    <row r="1937" spans="6:18" ht="15.75" x14ac:dyDescent="0.25">
      <c r="F1937" s="4">
        <f t="shared" si="60"/>
        <v>0</v>
      </c>
      <c r="G1937" s="171">
        <f t="shared" si="61"/>
        <v>0</v>
      </c>
      <c r="H1937" s="176"/>
      <c r="I1937" s="177"/>
      <c r="J1937" s="176"/>
      <c r="K1937" s="176"/>
      <c r="L1937" s="177"/>
      <c r="M1937" s="178"/>
      <c r="N1937" s="172"/>
      <c r="O1937" s="172"/>
      <c r="P1937" s="182"/>
      <c r="Q1937" s="182"/>
      <c r="R1937" s="183"/>
    </row>
    <row r="1938" spans="6:18" ht="15.75" x14ac:dyDescent="0.25">
      <c r="F1938" s="4">
        <f t="shared" si="60"/>
        <v>0</v>
      </c>
      <c r="G1938" s="171">
        <f t="shared" si="61"/>
        <v>0</v>
      </c>
      <c r="H1938" s="176"/>
      <c r="I1938" s="177"/>
      <c r="J1938" s="176"/>
      <c r="K1938" s="176"/>
      <c r="L1938" s="177"/>
      <c r="M1938" s="178"/>
      <c r="N1938" s="172"/>
      <c r="O1938" s="172"/>
      <c r="P1938" s="182"/>
      <c r="Q1938" s="182"/>
      <c r="R1938" s="183"/>
    </row>
    <row r="1939" spans="6:18" ht="15.75" x14ac:dyDescent="0.25">
      <c r="F1939" s="4">
        <f t="shared" si="60"/>
        <v>0</v>
      </c>
      <c r="G1939" s="171">
        <f t="shared" si="61"/>
        <v>0</v>
      </c>
      <c r="H1939" s="176"/>
      <c r="I1939" s="177"/>
      <c r="J1939" s="176"/>
      <c r="K1939" s="176"/>
      <c r="L1939" s="177"/>
      <c r="M1939" s="178"/>
      <c r="N1939" s="172"/>
      <c r="O1939" s="172"/>
      <c r="P1939" s="182"/>
      <c r="Q1939" s="182"/>
      <c r="R1939" s="183"/>
    </row>
    <row r="1940" spans="6:18" ht="15.75" x14ac:dyDescent="0.25">
      <c r="F1940" s="4">
        <f t="shared" si="60"/>
        <v>0</v>
      </c>
      <c r="G1940" s="171">
        <f t="shared" si="61"/>
        <v>0</v>
      </c>
      <c r="H1940" s="176"/>
      <c r="I1940" s="177"/>
      <c r="J1940" s="176"/>
      <c r="K1940" s="176"/>
      <c r="L1940" s="177"/>
      <c r="M1940" s="178"/>
      <c r="N1940" s="172"/>
      <c r="O1940" s="172"/>
      <c r="P1940" s="182"/>
      <c r="Q1940" s="182"/>
      <c r="R1940" s="183"/>
    </row>
    <row r="1941" spans="6:18" ht="15.75" x14ac:dyDescent="0.25">
      <c r="F1941" s="4">
        <f t="shared" si="60"/>
        <v>0</v>
      </c>
      <c r="G1941" s="171">
        <f t="shared" si="61"/>
        <v>0</v>
      </c>
      <c r="H1941" s="176"/>
      <c r="I1941" s="177"/>
      <c r="J1941" s="176"/>
      <c r="K1941" s="176"/>
      <c r="L1941" s="177"/>
      <c r="M1941" s="178"/>
      <c r="N1941" s="172"/>
      <c r="O1941" s="172"/>
      <c r="P1941" s="182"/>
      <c r="Q1941" s="182"/>
      <c r="R1941" s="183"/>
    </row>
    <row r="1942" spans="6:18" ht="15.75" x14ac:dyDescent="0.25">
      <c r="F1942" s="4">
        <f t="shared" si="60"/>
        <v>0</v>
      </c>
      <c r="G1942" s="171">
        <f t="shared" si="61"/>
        <v>0</v>
      </c>
      <c r="H1942" s="176"/>
      <c r="I1942" s="177"/>
      <c r="J1942" s="176"/>
      <c r="K1942" s="176"/>
      <c r="L1942" s="177"/>
      <c r="M1942" s="178"/>
      <c r="N1942" s="172"/>
      <c r="O1942" s="172"/>
      <c r="P1942" s="182"/>
      <c r="Q1942" s="182"/>
      <c r="R1942" s="183"/>
    </row>
    <row r="1943" spans="6:18" ht="15.75" x14ac:dyDescent="0.25">
      <c r="F1943" s="4">
        <f t="shared" si="60"/>
        <v>0</v>
      </c>
      <c r="G1943" s="171">
        <f t="shared" si="61"/>
        <v>0</v>
      </c>
      <c r="H1943" s="176"/>
      <c r="I1943" s="177"/>
      <c r="J1943" s="176"/>
      <c r="K1943" s="176"/>
      <c r="L1943" s="177"/>
      <c r="M1943" s="178"/>
      <c r="N1943" s="172"/>
      <c r="O1943" s="172"/>
      <c r="P1943" s="182"/>
      <c r="Q1943" s="182"/>
      <c r="R1943" s="183"/>
    </row>
    <row r="1944" spans="6:18" ht="15.75" x14ac:dyDescent="0.25">
      <c r="F1944" s="4">
        <f t="shared" si="60"/>
        <v>0</v>
      </c>
      <c r="G1944" s="171">
        <f t="shared" si="61"/>
        <v>0</v>
      </c>
      <c r="H1944" s="176"/>
      <c r="I1944" s="177"/>
      <c r="J1944" s="176"/>
      <c r="K1944" s="176"/>
      <c r="L1944" s="177"/>
      <c r="M1944" s="178"/>
      <c r="N1944" s="172"/>
      <c r="O1944" s="172"/>
      <c r="P1944" s="182"/>
      <c r="Q1944" s="182"/>
      <c r="R1944" s="183"/>
    </row>
    <row r="1945" spans="6:18" ht="15.75" x14ac:dyDescent="0.25">
      <c r="F1945" s="4">
        <f t="shared" si="60"/>
        <v>0</v>
      </c>
      <c r="G1945" s="171">
        <f t="shared" si="61"/>
        <v>0</v>
      </c>
      <c r="H1945" s="176"/>
      <c r="I1945" s="177"/>
      <c r="J1945" s="176"/>
      <c r="K1945" s="176"/>
      <c r="L1945" s="177"/>
      <c r="M1945" s="178"/>
      <c r="N1945" s="172"/>
      <c r="O1945" s="172"/>
      <c r="P1945" s="182"/>
      <c r="Q1945" s="182"/>
      <c r="R1945" s="183"/>
    </row>
    <row r="1946" spans="6:18" ht="15.75" x14ac:dyDescent="0.25">
      <c r="F1946" s="4">
        <f t="shared" si="60"/>
        <v>0</v>
      </c>
      <c r="G1946" s="171">
        <f t="shared" si="61"/>
        <v>0</v>
      </c>
      <c r="H1946" s="176"/>
      <c r="I1946" s="177"/>
      <c r="J1946" s="176"/>
      <c r="K1946" s="176"/>
      <c r="L1946" s="177"/>
      <c r="M1946" s="178"/>
      <c r="N1946" s="172"/>
      <c r="O1946" s="172"/>
      <c r="P1946" s="182"/>
      <c r="Q1946" s="182"/>
      <c r="R1946" s="183"/>
    </row>
    <row r="1947" spans="6:18" ht="15.75" x14ac:dyDescent="0.25">
      <c r="F1947" s="4">
        <f t="shared" si="60"/>
        <v>0</v>
      </c>
      <c r="G1947" s="171">
        <f t="shared" si="61"/>
        <v>0</v>
      </c>
      <c r="H1947" s="176"/>
      <c r="I1947" s="177"/>
      <c r="J1947" s="176"/>
      <c r="K1947" s="176"/>
      <c r="L1947" s="177"/>
      <c r="M1947" s="178"/>
      <c r="N1947" s="172"/>
      <c r="O1947" s="172"/>
      <c r="P1947" s="182"/>
      <c r="Q1947" s="182"/>
      <c r="R1947" s="183"/>
    </row>
    <row r="1948" spans="6:18" ht="15.75" x14ac:dyDescent="0.25">
      <c r="F1948" s="4">
        <f t="shared" si="60"/>
        <v>0</v>
      </c>
      <c r="G1948" s="171">
        <f t="shared" si="61"/>
        <v>0</v>
      </c>
      <c r="H1948" s="176"/>
      <c r="I1948" s="177"/>
      <c r="J1948" s="176"/>
      <c r="K1948" s="176"/>
      <c r="L1948" s="177"/>
      <c r="M1948" s="178"/>
      <c r="N1948" s="172"/>
      <c r="O1948" s="172"/>
      <c r="P1948" s="182"/>
      <c r="Q1948" s="182"/>
      <c r="R1948" s="183"/>
    </row>
    <row r="1949" spans="6:18" ht="15.75" x14ac:dyDescent="0.25">
      <c r="F1949" s="4">
        <f t="shared" si="60"/>
        <v>0</v>
      </c>
      <c r="G1949" s="171">
        <f t="shared" si="61"/>
        <v>0</v>
      </c>
      <c r="H1949" s="176"/>
      <c r="I1949" s="177"/>
      <c r="J1949" s="176"/>
      <c r="K1949" s="176"/>
      <c r="L1949" s="177"/>
      <c r="M1949" s="178"/>
      <c r="N1949" s="172"/>
      <c r="O1949" s="172"/>
      <c r="P1949" s="182"/>
      <c r="Q1949" s="182"/>
      <c r="R1949" s="183"/>
    </row>
    <row r="1950" spans="6:18" ht="15.75" x14ac:dyDescent="0.25">
      <c r="F1950" s="4">
        <f t="shared" si="60"/>
        <v>0</v>
      </c>
      <c r="G1950" s="171">
        <f t="shared" si="61"/>
        <v>0</v>
      </c>
      <c r="H1950" s="176"/>
      <c r="I1950" s="177"/>
      <c r="J1950" s="176"/>
      <c r="K1950" s="176"/>
      <c r="L1950" s="177"/>
      <c r="M1950" s="178"/>
      <c r="N1950" s="172"/>
      <c r="O1950" s="172"/>
      <c r="P1950" s="182"/>
      <c r="Q1950" s="182"/>
      <c r="R1950" s="183"/>
    </row>
    <row r="1951" spans="6:18" ht="15.75" x14ac:dyDescent="0.25">
      <c r="F1951" s="4">
        <f t="shared" si="60"/>
        <v>0</v>
      </c>
      <c r="G1951" s="171">
        <f t="shared" si="61"/>
        <v>0</v>
      </c>
      <c r="H1951" s="176"/>
      <c r="I1951" s="177"/>
      <c r="J1951" s="176"/>
      <c r="K1951" s="176"/>
      <c r="L1951" s="177"/>
      <c r="M1951" s="178"/>
      <c r="N1951" s="172"/>
      <c r="O1951" s="172"/>
      <c r="P1951" s="182"/>
      <c r="Q1951" s="182"/>
      <c r="R1951" s="183"/>
    </row>
    <row r="1952" spans="6:18" ht="15.75" x14ac:dyDescent="0.25">
      <c r="F1952" s="4">
        <f t="shared" si="60"/>
        <v>0</v>
      </c>
      <c r="G1952" s="171">
        <f t="shared" si="61"/>
        <v>0</v>
      </c>
      <c r="H1952" s="176"/>
      <c r="I1952" s="177"/>
      <c r="J1952" s="176"/>
      <c r="K1952" s="176"/>
      <c r="L1952" s="177"/>
      <c r="M1952" s="178"/>
      <c r="N1952" s="172"/>
      <c r="O1952" s="172"/>
      <c r="P1952" s="182"/>
      <c r="Q1952" s="182"/>
      <c r="R1952" s="183"/>
    </row>
    <row r="1953" spans="6:18" ht="15.75" x14ac:dyDescent="0.25">
      <c r="F1953" s="4">
        <f t="shared" si="60"/>
        <v>0</v>
      </c>
      <c r="G1953" s="171">
        <f t="shared" si="61"/>
        <v>0</v>
      </c>
      <c r="H1953" s="176"/>
      <c r="I1953" s="177"/>
      <c r="J1953" s="176"/>
      <c r="K1953" s="176"/>
      <c r="L1953" s="177"/>
      <c r="M1953" s="178"/>
      <c r="N1953" s="172"/>
      <c r="O1953" s="172"/>
      <c r="P1953" s="182"/>
      <c r="Q1953" s="182"/>
      <c r="R1953" s="183"/>
    </row>
    <row r="1954" spans="6:18" ht="15.75" x14ac:dyDescent="0.25">
      <c r="F1954" s="4">
        <f t="shared" si="60"/>
        <v>0</v>
      </c>
      <c r="G1954" s="171">
        <f t="shared" si="61"/>
        <v>0</v>
      </c>
      <c r="H1954" s="176"/>
      <c r="I1954" s="177"/>
      <c r="J1954" s="176"/>
      <c r="K1954" s="176"/>
      <c r="L1954" s="177"/>
      <c r="M1954" s="178"/>
      <c r="N1954" s="172"/>
      <c r="O1954" s="172"/>
      <c r="P1954" s="182"/>
      <c r="Q1954" s="182"/>
      <c r="R1954" s="183"/>
    </row>
    <row r="1955" spans="6:18" ht="15.75" x14ac:dyDescent="0.25">
      <c r="F1955" s="4">
        <f t="shared" si="60"/>
        <v>0</v>
      </c>
      <c r="G1955" s="171">
        <f t="shared" si="61"/>
        <v>0</v>
      </c>
      <c r="H1955" s="176"/>
      <c r="I1955" s="177"/>
      <c r="J1955" s="176"/>
      <c r="K1955" s="176"/>
      <c r="L1955" s="177"/>
      <c r="M1955" s="178"/>
      <c r="N1955" s="172"/>
      <c r="O1955" s="172"/>
      <c r="P1955" s="182"/>
      <c r="Q1955" s="182"/>
      <c r="R1955" s="183"/>
    </row>
    <row r="1956" spans="6:18" ht="15.75" x14ac:dyDescent="0.25">
      <c r="F1956" s="4">
        <f t="shared" si="60"/>
        <v>0</v>
      </c>
      <c r="G1956" s="171">
        <f t="shared" si="61"/>
        <v>0</v>
      </c>
      <c r="H1956" s="176"/>
      <c r="I1956" s="177"/>
      <c r="J1956" s="176"/>
      <c r="K1956" s="176"/>
      <c r="L1956" s="177"/>
      <c r="M1956" s="178"/>
      <c r="N1956" s="172"/>
      <c r="O1956" s="172"/>
      <c r="P1956" s="182"/>
      <c r="Q1956" s="182"/>
      <c r="R1956" s="183"/>
    </row>
    <row r="1957" spans="6:18" ht="15.75" x14ac:dyDescent="0.25">
      <c r="F1957" s="4">
        <f t="shared" si="60"/>
        <v>0</v>
      </c>
      <c r="G1957" s="171">
        <f t="shared" si="61"/>
        <v>0</v>
      </c>
      <c r="H1957" s="176"/>
      <c r="I1957" s="177"/>
      <c r="J1957" s="176"/>
      <c r="K1957" s="176"/>
      <c r="L1957" s="177"/>
      <c r="M1957" s="178"/>
      <c r="N1957" s="172"/>
      <c r="O1957" s="172"/>
      <c r="P1957" s="182"/>
      <c r="Q1957" s="182"/>
      <c r="R1957" s="183"/>
    </row>
    <row r="1958" spans="6:18" ht="15.75" x14ac:dyDescent="0.25">
      <c r="F1958" s="4">
        <f t="shared" si="60"/>
        <v>0</v>
      </c>
      <c r="G1958" s="171">
        <f t="shared" si="61"/>
        <v>0</v>
      </c>
      <c r="H1958" s="176"/>
      <c r="I1958" s="177"/>
      <c r="J1958" s="176"/>
      <c r="K1958" s="176"/>
      <c r="L1958" s="177"/>
      <c r="M1958" s="178"/>
      <c r="N1958" s="172"/>
      <c r="O1958" s="172"/>
      <c r="P1958" s="182"/>
      <c r="Q1958" s="182"/>
      <c r="R1958" s="183"/>
    </row>
    <row r="1959" spans="6:18" ht="15.75" x14ac:dyDescent="0.25">
      <c r="F1959" s="4">
        <f t="shared" si="60"/>
        <v>0</v>
      </c>
      <c r="G1959" s="171">
        <f t="shared" si="61"/>
        <v>0</v>
      </c>
      <c r="H1959" s="176"/>
      <c r="I1959" s="177"/>
      <c r="J1959" s="176"/>
      <c r="K1959" s="176"/>
      <c r="L1959" s="177"/>
      <c r="M1959" s="178"/>
      <c r="N1959" s="172"/>
      <c r="O1959" s="172"/>
      <c r="P1959" s="182"/>
      <c r="Q1959" s="182"/>
      <c r="R1959" s="183"/>
    </row>
    <row r="1960" spans="6:18" ht="15.75" x14ac:dyDescent="0.25">
      <c r="F1960" s="4">
        <f t="shared" si="60"/>
        <v>0</v>
      </c>
      <c r="G1960" s="171">
        <f t="shared" si="61"/>
        <v>0</v>
      </c>
      <c r="H1960" s="176"/>
      <c r="I1960" s="177"/>
      <c r="J1960" s="176"/>
      <c r="K1960" s="176"/>
      <c r="L1960" s="177"/>
      <c r="M1960" s="178"/>
      <c r="N1960" s="172"/>
      <c r="O1960" s="172"/>
      <c r="P1960" s="182"/>
      <c r="Q1960" s="182"/>
      <c r="R1960" s="183"/>
    </row>
    <row r="1961" spans="6:18" ht="15.75" x14ac:dyDescent="0.25">
      <c r="F1961" s="4">
        <f t="shared" si="60"/>
        <v>0</v>
      </c>
      <c r="G1961" s="171">
        <f t="shared" si="61"/>
        <v>0</v>
      </c>
      <c r="H1961" s="176"/>
      <c r="I1961" s="177"/>
      <c r="J1961" s="176"/>
      <c r="K1961" s="176"/>
      <c r="L1961" s="177"/>
      <c r="M1961" s="178"/>
      <c r="N1961" s="172"/>
      <c r="O1961" s="172"/>
      <c r="P1961" s="182"/>
      <c r="Q1961" s="182"/>
      <c r="R1961" s="183"/>
    </row>
    <row r="1962" spans="6:18" ht="15.75" x14ac:dyDescent="0.25">
      <c r="F1962" s="4">
        <f t="shared" si="60"/>
        <v>0</v>
      </c>
      <c r="G1962" s="171">
        <f t="shared" si="61"/>
        <v>0</v>
      </c>
      <c r="H1962" s="176"/>
      <c r="I1962" s="177"/>
      <c r="J1962" s="176"/>
      <c r="K1962" s="176"/>
      <c r="L1962" s="177"/>
      <c r="M1962" s="178"/>
      <c r="N1962" s="172"/>
      <c r="O1962" s="172"/>
      <c r="P1962" s="182"/>
      <c r="Q1962" s="182"/>
      <c r="R1962" s="183"/>
    </row>
    <row r="1963" spans="6:18" ht="15.75" x14ac:dyDescent="0.25">
      <c r="F1963" s="4">
        <f t="shared" si="60"/>
        <v>0</v>
      </c>
      <c r="G1963" s="171">
        <f t="shared" si="61"/>
        <v>0</v>
      </c>
      <c r="H1963" s="176"/>
      <c r="I1963" s="177"/>
      <c r="J1963" s="176"/>
      <c r="K1963" s="176"/>
      <c r="L1963" s="177"/>
      <c r="M1963" s="178"/>
      <c r="N1963" s="172"/>
      <c r="O1963" s="172"/>
      <c r="P1963" s="182"/>
      <c r="Q1963" s="182"/>
      <c r="R1963" s="183"/>
    </row>
    <row r="1964" spans="6:18" ht="15.75" x14ac:dyDescent="0.25">
      <c r="F1964" s="4">
        <f t="shared" si="60"/>
        <v>0</v>
      </c>
      <c r="G1964" s="171">
        <f t="shared" si="61"/>
        <v>0</v>
      </c>
      <c r="H1964" s="176"/>
      <c r="I1964" s="177"/>
      <c r="J1964" s="176"/>
      <c r="K1964" s="176"/>
      <c r="L1964" s="177"/>
      <c r="M1964" s="178"/>
      <c r="N1964" s="172"/>
      <c r="O1964" s="172"/>
      <c r="P1964" s="182"/>
      <c r="Q1964" s="182"/>
      <c r="R1964" s="183"/>
    </row>
    <row r="1965" spans="6:18" ht="15.75" x14ac:dyDescent="0.25">
      <c r="F1965" s="4">
        <f t="shared" si="60"/>
        <v>0</v>
      </c>
      <c r="G1965" s="171">
        <f t="shared" si="61"/>
        <v>0</v>
      </c>
      <c r="H1965" s="176"/>
      <c r="I1965" s="177"/>
      <c r="J1965" s="176"/>
      <c r="K1965" s="176"/>
      <c r="L1965" s="177"/>
      <c r="M1965" s="178"/>
      <c r="N1965" s="172"/>
      <c r="O1965" s="172"/>
      <c r="P1965" s="182"/>
      <c r="Q1965" s="182"/>
      <c r="R1965" s="183"/>
    </row>
    <row r="1966" spans="6:18" ht="15.75" x14ac:dyDescent="0.25">
      <c r="F1966" s="4">
        <f t="shared" si="60"/>
        <v>0</v>
      </c>
      <c r="G1966" s="171">
        <f t="shared" si="61"/>
        <v>0</v>
      </c>
      <c r="H1966" s="176"/>
      <c r="I1966" s="177"/>
      <c r="J1966" s="176"/>
      <c r="K1966" s="176"/>
      <c r="L1966" s="177"/>
      <c r="M1966" s="178"/>
      <c r="N1966" s="172"/>
      <c r="O1966" s="172"/>
      <c r="P1966" s="182"/>
      <c r="Q1966" s="182"/>
      <c r="R1966" s="183"/>
    </row>
    <row r="1967" spans="6:18" ht="15.75" x14ac:dyDescent="0.25">
      <c r="F1967" s="4">
        <f t="shared" si="60"/>
        <v>0</v>
      </c>
      <c r="G1967" s="171">
        <f t="shared" si="61"/>
        <v>0</v>
      </c>
      <c r="H1967" s="176"/>
      <c r="I1967" s="177"/>
      <c r="J1967" s="176"/>
      <c r="K1967" s="176"/>
      <c r="L1967" s="177"/>
      <c r="M1967" s="178"/>
      <c r="N1967" s="172"/>
      <c r="O1967" s="172"/>
      <c r="P1967" s="182"/>
      <c r="Q1967" s="182"/>
      <c r="R1967" s="183"/>
    </row>
    <row r="1968" spans="6:18" ht="15.75" x14ac:dyDescent="0.25">
      <c r="F1968" s="4">
        <f t="shared" si="60"/>
        <v>0</v>
      </c>
      <c r="G1968" s="171">
        <f t="shared" si="61"/>
        <v>0</v>
      </c>
      <c r="H1968" s="176"/>
      <c r="I1968" s="177"/>
      <c r="J1968" s="176"/>
      <c r="K1968" s="176"/>
      <c r="L1968" s="177"/>
      <c r="M1968" s="178"/>
      <c r="N1968" s="172"/>
      <c r="O1968" s="172"/>
      <c r="P1968" s="182"/>
      <c r="Q1968" s="182"/>
      <c r="R1968" s="183"/>
    </row>
    <row r="1969" spans="6:18" ht="15.75" x14ac:dyDescent="0.25">
      <c r="F1969" s="4">
        <f t="shared" si="60"/>
        <v>0</v>
      </c>
      <c r="G1969" s="171">
        <f t="shared" si="61"/>
        <v>0</v>
      </c>
      <c r="H1969" s="176"/>
      <c r="I1969" s="177"/>
      <c r="J1969" s="176"/>
      <c r="K1969" s="176"/>
      <c r="L1969" s="177"/>
      <c r="M1969" s="178"/>
      <c r="N1969" s="172"/>
      <c r="O1969" s="172"/>
      <c r="P1969" s="182"/>
      <c r="Q1969" s="182"/>
      <c r="R1969" s="183"/>
    </row>
    <row r="1970" spans="6:18" ht="15.75" x14ac:dyDescent="0.25">
      <c r="F1970" s="4">
        <f t="shared" si="60"/>
        <v>0</v>
      </c>
      <c r="G1970" s="171">
        <f t="shared" si="61"/>
        <v>0</v>
      </c>
      <c r="H1970" s="176"/>
      <c r="I1970" s="177"/>
      <c r="J1970" s="176"/>
      <c r="K1970" s="176"/>
      <c r="L1970" s="177"/>
      <c r="M1970" s="178"/>
      <c r="N1970" s="172"/>
      <c r="O1970" s="172"/>
      <c r="P1970" s="182"/>
      <c r="Q1970" s="182"/>
      <c r="R1970" s="183"/>
    </row>
    <row r="1971" spans="6:18" ht="15.75" x14ac:dyDescent="0.25">
      <c r="F1971" s="4">
        <f t="shared" si="60"/>
        <v>0</v>
      </c>
      <c r="G1971" s="171">
        <f t="shared" si="61"/>
        <v>0</v>
      </c>
      <c r="H1971" s="176"/>
      <c r="I1971" s="177"/>
      <c r="J1971" s="176"/>
      <c r="K1971" s="176"/>
      <c r="L1971" s="177"/>
      <c r="M1971" s="178"/>
      <c r="N1971" s="172"/>
      <c r="O1971" s="172"/>
      <c r="P1971" s="182"/>
      <c r="Q1971" s="182"/>
      <c r="R1971" s="183"/>
    </row>
    <row r="1972" spans="6:18" ht="15.75" x14ac:dyDescent="0.25">
      <c r="F1972" s="4">
        <f t="shared" si="60"/>
        <v>0</v>
      </c>
      <c r="G1972" s="171">
        <f t="shared" si="61"/>
        <v>0</v>
      </c>
      <c r="H1972" s="176"/>
      <c r="I1972" s="177"/>
      <c r="J1972" s="176"/>
      <c r="K1972" s="176"/>
      <c r="L1972" s="177"/>
      <c r="M1972" s="178"/>
      <c r="N1972" s="172"/>
      <c r="O1972" s="172"/>
      <c r="P1972" s="182"/>
      <c r="Q1972" s="182"/>
      <c r="R1972" s="183"/>
    </row>
    <row r="1973" spans="6:18" ht="15.75" x14ac:dyDescent="0.25">
      <c r="F1973" s="4">
        <f t="shared" si="60"/>
        <v>0</v>
      </c>
      <c r="G1973" s="171">
        <f t="shared" si="61"/>
        <v>0</v>
      </c>
      <c r="H1973" s="176"/>
      <c r="I1973" s="177"/>
      <c r="J1973" s="176"/>
      <c r="K1973" s="176"/>
      <c r="L1973" s="177"/>
      <c r="M1973" s="178"/>
      <c r="N1973" s="172"/>
      <c r="O1973" s="172"/>
      <c r="P1973" s="182"/>
      <c r="Q1973" s="182"/>
      <c r="R1973" s="183"/>
    </row>
    <row r="1974" spans="6:18" ht="15.75" x14ac:dyDescent="0.25">
      <c r="F1974" s="4">
        <f t="shared" si="60"/>
        <v>0</v>
      </c>
      <c r="G1974" s="171">
        <f t="shared" si="61"/>
        <v>0</v>
      </c>
      <c r="H1974" s="176"/>
      <c r="I1974" s="177"/>
      <c r="J1974" s="176"/>
      <c r="K1974" s="176"/>
      <c r="L1974" s="177"/>
      <c r="M1974" s="178"/>
      <c r="N1974" s="172"/>
      <c r="O1974" s="172"/>
      <c r="P1974" s="182"/>
      <c r="Q1974" s="182"/>
      <c r="R1974" s="183"/>
    </row>
    <row r="1975" spans="6:18" ht="15.75" x14ac:dyDescent="0.25">
      <c r="F1975" s="4">
        <f t="shared" si="60"/>
        <v>0</v>
      </c>
      <c r="G1975" s="171">
        <f t="shared" si="61"/>
        <v>0</v>
      </c>
      <c r="H1975" s="176"/>
      <c r="I1975" s="177"/>
      <c r="J1975" s="176"/>
      <c r="K1975" s="176"/>
      <c r="L1975" s="177"/>
      <c r="M1975" s="178"/>
      <c r="N1975" s="172"/>
      <c r="O1975" s="172"/>
      <c r="P1975" s="182"/>
      <c r="Q1975" s="182"/>
      <c r="R1975" s="183"/>
    </row>
    <row r="1976" spans="6:18" ht="15.75" x14ac:dyDescent="0.25">
      <c r="F1976" s="4">
        <f t="shared" si="60"/>
        <v>0</v>
      </c>
      <c r="G1976" s="171">
        <f t="shared" si="61"/>
        <v>0</v>
      </c>
      <c r="H1976" s="176"/>
      <c r="I1976" s="177"/>
      <c r="J1976" s="176"/>
      <c r="K1976" s="176"/>
      <c r="L1976" s="177"/>
      <c r="M1976" s="178"/>
      <c r="N1976" s="172"/>
      <c r="O1976" s="172"/>
      <c r="P1976" s="182"/>
      <c r="Q1976" s="182"/>
      <c r="R1976" s="183"/>
    </row>
    <row r="1977" spans="6:18" ht="15.75" x14ac:dyDescent="0.25">
      <c r="F1977" s="4">
        <f t="shared" si="60"/>
        <v>0</v>
      </c>
      <c r="G1977" s="171">
        <f t="shared" si="61"/>
        <v>0</v>
      </c>
      <c r="H1977" s="176"/>
      <c r="I1977" s="177"/>
      <c r="J1977" s="176"/>
      <c r="K1977" s="176"/>
      <c r="L1977" s="177"/>
      <c r="M1977" s="178"/>
      <c r="N1977" s="172"/>
      <c r="O1977" s="172"/>
      <c r="P1977" s="182"/>
      <c r="Q1977" s="182"/>
      <c r="R1977" s="183"/>
    </row>
    <row r="1978" spans="6:18" ht="15.75" x14ac:dyDescent="0.25">
      <c r="F1978" s="4">
        <f t="shared" si="60"/>
        <v>0</v>
      </c>
      <c r="G1978" s="171">
        <f t="shared" si="61"/>
        <v>0</v>
      </c>
      <c r="H1978" s="176"/>
      <c r="I1978" s="177"/>
      <c r="J1978" s="176"/>
      <c r="K1978" s="176"/>
      <c r="L1978" s="177"/>
      <c r="M1978" s="178"/>
      <c r="N1978" s="172"/>
      <c r="O1978" s="172"/>
      <c r="P1978" s="182"/>
      <c r="Q1978" s="182"/>
      <c r="R1978" s="183"/>
    </row>
    <row r="1979" spans="6:18" ht="15.75" x14ac:dyDescent="0.25">
      <c r="F1979" s="4">
        <f t="shared" si="60"/>
        <v>0</v>
      </c>
      <c r="G1979" s="171">
        <f t="shared" si="61"/>
        <v>0</v>
      </c>
      <c r="H1979" s="176"/>
      <c r="I1979" s="177"/>
      <c r="J1979" s="176"/>
      <c r="K1979" s="176"/>
      <c r="L1979" s="177"/>
      <c r="M1979" s="178"/>
      <c r="N1979" s="172"/>
      <c r="O1979" s="172"/>
      <c r="P1979" s="182"/>
      <c r="Q1979" s="182"/>
      <c r="R1979" s="183"/>
    </row>
    <row r="1980" spans="6:18" ht="15.75" x14ac:dyDescent="0.25">
      <c r="F1980" s="4">
        <f t="shared" si="60"/>
        <v>0</v>
      </c>
      <c r="G1980" s="171">
        <f t="shared" si="61"/>
        <v>0</v>
      </c>
      <c r="H1980" s="176"/>
      <c r="I1980" s="177"/>
      <c r="J1980" s="176"/>
      <c r="K1980" s="176"/>
      <c r="L1980" s="177"/>
      <c r="M1980" s="178"/>
      <c r="N1980" s="172"/>
      <c r="O1980" s="172"/>
      <c r="P1980" s="182"/>
      <c r="Q1980" s="182"/>
      <c r="R1980" s="183"/>
    </row>
    <row r="1981" spans="6:18" ht="15.75" x14ac:dyDescent="0.25">
      <c r="F1981" s="4">
        <f t="shared" si="60"/>
        <v>0</v>
      </c>
      <c r="G1981" s="171">
        <f t="shared" si="61"/>
        <v>0</v>
      </c>
      <c r="H1981" s="176"/>
      <c r="I1981" s="177"/>
      <c r="J1981" s="176"/>
      <c r="K1981" s="176"/>
      <c r="L1981" s="177"/>
      <c r="M1981" s="178"/>
      <c r="N1981" s="172"/>
      <c r="O1981" s="172"/>
      <c r="P1981" s="182"/>
      <c r="Q1981" s="182"/>
      <c r="R1981" s="183"/>
    </row>
    <row r="1982" spans="6:18" ht="15.75" x14ac:dyDescent="0.25">
      <c r="F1982" s="4">
        <f t="shared" si="60"/>
        <v>0</v>
      </c>
      <c r="G1982" s="171">
        <f t="shared" si="61"/>
        <v>0</v>
      </c>
      <c r="H1982" s="176"/>
      <c r="I1982" s="177"/>
      <c r="J1982" s="176"/>
      <c r="K1982" s="176"/>
      <c r="L1982" s="177"/>
      <c r="M1982" s="178"/>
      <c r="N1982" s="172"/>
      <c r="O1982" s="172"/>
      <c r="P1982" s="182"/>
      <c r="Q1982" s="182"/>
      <c r="R1982" s="183"/>
    </row>
    <row r="1983" spans="6:18" ht="15.75" x14ac:dyDescent="0.25">
      <c r="F1983" s="4">
        <f t="shared" si="60"/>
        <v>0</v>
      </c>
      <c r="G1983" s="171">
        <f t="shared" si="61"/>
        <v>0</v>
      </c>
      <c r="H1983" s="176"/>
      <c r="I1983" s="177"/>
      <c r="J1983" s="176"/>
      <c r="K1983" s="176"/>
      <c r="L1983" s="177"/>
      <c r="M1983" s="178"/>
      <c r="N1983" s="172"/>
      <c r="O1983" s="172"/>
      <c r="P1983" s="182"/>
      <c r="Q1983" s="182"/>
      <c r="R1983" s="183"/>
    </row>
    <row r="1984" spans="6:18" ht="15.75" x14ac:dyDescent="0.25">
      <c r="F1984" s="4">
        <f t="shared" si="60"/>
        <v>0</v>
      </c>
      <c r="G1984" s="171">
        <f t="shared" si="61"/>
        <v>0</v>
      </c>
      <c r="H1984" s="176"/>
      <c r="I1984" s="177"/>
      <c r="J1984" s="176"/>
      <c r="K1984" s="176"/>
      <c r="L1984" s="177"/>
      <c r="M1984" s="178"/>
      <c r="N1984" s="172"/>
      <c r="O1984" s="172"/>
      <c r="P1984" s="182"/>
      <c r="Q1984" s="182"/>
      <c r="R1984" s="183"/>
    </row>
    <row r="1985" spans="6:18" ht="15.75" x14ac:dyDescent="0.25">
      <c r="F1985" s="4">
        <f t="shared" si="60"/>
        <v>0</v>
      </c>
      <c r="G1985" s="171">
        <f t="shared" si="61"/>
        <v>0</v>
      </c>
      <c r="H1985" s="176"/>
      <c r="I1985" s="177"/>
      <c r="J1985" s="176"/>
      <c r="K1985" s="176"/>
      <c r="L1985" s="177"/>
      <c r="M1985" s="178"/>
      <c r="N1985" s="172"/>
      <c r="O1985" s="172"/>
      <c r="P1985" s="182"/>
      <c r="Q1985" s="182"/>
      <c r="R1985" s="183"/>
    </row>
    <row r="1986" spans="6:18" ht="15.75" x14ac:dyDescent="0.25">
      <c r="F1986" s="4">
        <f t="shared" si="60"/>
        <v>0</v>
      </c>
      <c r="G1986" s="171">
        <f t="shared" si="61"/>
        <v>0</v>
      </c>
      <c r="H1986" s="176"/>
      <c r="I1986" s="177"/>
      <c r="J1986" s="176"/>
      <c r="K1986" s="176"/>
      <c r="L1986" s="177"/>
      <c r="M1986" s="178"/>
      <c r="N1986" s="172"/>
      <c r="O1986" s="172"/>
      <c r="P1986" s="182"/>
      <c r="Q1986" s="182"/>
      <c r="R1986" s="183"/>
    </row>
    <row r="1987" spans="6:18" ht="15.75" x14ac:dyDescent="0.25">
      <c r="F1987" s="4">
        <f t="shared" si="60"/>
        <v>0</v>
      </c>
      <c r="G1987" s="171">
        <f t="shared" si="61"/>
        <v>0</v>
      </c>
      <c r="H1987" s="176"/>
      <c r="I1987" s="177"/>
      <c r="J1987" s="176"/>
      <c r="K1987" s="176"/>
      <c r="L1987" s="177"/>
      <c r="M1987" s="178"/>
      <c r="N1987" s="172"/>
      <c r="O1987" s="172"/>
      <c r="P1987" s="182"/>
      <c r="Q1987" s="182"/>
      <c r="R1987" s="183"/>
    </row>
    <row r="1988" spans="6:18" ht="15.75" x14ac:dyDescent="0.25">
      <c r="F1988" s="4">
        <f t="shared" si="60"/>
        <v>0</v>
      </c>
      <c r="G1988" s="171">
        <f t="shared" si="61"/>
        <v>0</v>
      </c>
      <c r="H1988" s="176"/>
      <c r="I1988" s="177"/>
      <c r="J1988" s="176"/>
      <c r="K1988" s="176"/>
      <c r="L1988" s="177"/>
      <c r="M1988" s="178"/>
      <c r="N1988" s="172"/>
      <c r="O1988" s="172"/>
      <c r="P1988" s="182"/>
      <c r="Q1988" s="182"/>
      <c r="R1988" s="183"/>
    </row>
    <row r="1989" spans="6:18" ht="15.75" x14ac:dyDescent="0.25">
      <c r="F1989" s="4">
        <f t="shared" si="60"/>
        <v>0</v>
      </c>
      <c r="G1989" s="171">
        <f t="shared" si="61"/>
        <v>0</v>
      </c>
      <c r="H1989" s="176"/>
      <c r="I1989" s="177"/>
      <c r="J1989" s="176"/>
      <c r="K1989" s="176"/>
      <c r="L1989" s="177"/>
      <c r="M1989" s="178"/>
      <c r="N1989" s="172"/>
      <c r="O1989" s="172"/>
      <c r="P1989" s="182"/>
      <c r="Q1989" s="182"/>
      <c r="R1989" s="183"/>
    </row>
    <row r="1990" spans="6:18" ht="15.75" x14ac:dyDescent="0.25">
      <c r="F1990" s="4">
        <f t="shared" si="60"/>
        <v>0</v>
      </c>
      <c r="G1990" s="171">
        <f t="shared" si="61"/>
        <v>0</v>
      </c>
      <c r="H1990" s="176"/>
      <c r="I1990" s="177"/>
      <c r="J1990" s="176"/>
      <c r="K1990" s="176"/>
      <c r="L1990" s="177"/>
      <c r="M1990" s="178"/>
      <c r="N1990" s="172"/>
      <c r="O1990" s="172"/>
      <c r="P1990" s="182"/>
      <c r="Q1990" s="182"/>
      <c r="R1990" s="183"/>
    </row>
    <row r="1991" spans="6:18" ht="15.75" x14ac:dyDescent="0.25">
      <c r="F1991" s="4">
        <f t="shared" si="60"/>
        <v>0</v>
      </c>
      <c r="G1991" s="171">
        <f t="shared" si="61"/>
        <v>0</v>
      </c>
      <c r="H1991" s="176"/>
      <c r="I1991" s="177"/>
      <c r="J1991" s="176"/>
      <c r="K1991" s="176"/>
      <c r="L1991" s="177"/>
      <c r="M1991" s="178"/>
      <c r="N1991" s="172"/>
      <c r="O1991" s="172"/>
      <c r="P1991" s="182"/>
      <c r="Q1991" s="182"/>
      <c r="R1991" s="183"/>
    </row>
    <row r="1992" spans="6:18" ht="15.75" x14ac:dyDescent="0.25">
      <c r="F1992" s="4">
        <f t="shared" ref="F1992:F2055" si="62">IF(G1992&gt;=1,(IF(LEN(R1992)=0,(IF(N1992&gt;=18,1,0)),0)),0)</f>
        <v>0</v>
      </c>
      <c r="G1992" s="171">
        <f t="shared" si="61"/>
        <v>0</v>
      </c>
      <c r="H1992" s="176"/>
      <c r="I1992" s="177"/>
      <c r="J1992" s="176"/>
      <c r="K1992" s="176"/>
      <c r="L1992" s="177"/>
      <c r="M1992" s="178"/>
      <c r="N1992" s="172"/>
      <c r="O1992" s="172"/>
      <c r="P1992" s="182"/>
      <c r="Q1992" s="182"/>
      <c r="R1992" s="183"/>
    </row>
    <row r="1993" spans="6:18" ht="15.75" x14ac:dyDescent="0.25">
      <c r="F1993" s="4">
        <f t="shared" si="62"/>
        <v>0</v>
      </c>
      <c r="G1993" s="171">
        <f t="shared" ref="G1993:G2056" si="63">IFERROR(IF(LEN(J1993)&gt;=2,(IF(LEN(L1993)&gt;=1,1,0)),0),0)</f>
        <v>0</v>
      </c>
      <c r="H1993" s="176"/>
      <c r="I1993" s="177"/>
      <c r="J1993" s="176"/>
      <c r="K1993" s="176"/>
      <c r="L1993" s="177"/>
      <c r="M1993" s="178"/>
      <c r="N1993" s="172"/>
      <c r="O1993" s="172"/>
      <c r="P1993" s="182"/>
      <c r="Q1993" s="182"/>
      <c r="R1993" s="183"/>
    </row>
    <row r="1994" spans="6:18" ht="15.75" x14ac:dyDescent="0.25">
      <c r="F1994" s="4">
        <f t="shared" si="62"/>
        <v>0</v>
      </c>
      <c r="G1994" s="171">
        <f t="shared" si="63"/>
        <v>0</v>
      </c>
      <c r="H1994" s="176"/>
      <c r="I1994" s="177"/>
      <c r="J1994" s="176"/>
      <c r="K1994" s="176"/>
      <c r="L1994" s="177"/>
      <c r="M1994" s="178"/>
      <c r="N1994" s="172"/>
      <c r="O1994" s="172"/>
      <c r="P1994" s="182"/>
      <c r="Q1994" s="182"/>
      <c r="R1994" s="183"/>
    </row>
    <row r="1995" spans="6:18" ht="15.75" x14ac:dyDescent="0.25">
      <c r="F1995" s="4">
        <f t="shared" si="62"/>
        <v>0</v>
      </c>
      <c r="G1995" s="171">
        <f t="shared" si="63"/>
        <v>0</v>
      </c>
      <c r="H1995" s="176"/>
      <c r="I1995" s="177"/>
      <c r="J1995" s="176"/>
      <c r="K1995" s="176"/>
      <c r="L1995" s="177"/>
      <c r="M1995" s="178"/>
      <c r="N1995" s="172"/>
      <c r="O1995" s="172"/>
      <c r="P1995" s="182"/>
      <c r="Q1995" s="182"/>
      <c r="R1995" s="183"/>
    </row>
    <row r="1996" spans="6:18" ht="15.75" x14ac:dyDescent="0.25">
      <c r="F1996" s="4">
        <f t="shared" si="62"/>
        <v>0</v>
      </c>
      <c r="G1996" s="171">
        <f t="shared" si="63"/>
        <v>0</v>
      </c>
      <c r="H1996" s="176"/>
      <c r="I1996" s="177"/>
      <c r="J1996" s="176"/>
      <c r="K1996" s="176"/>
      <c r="L1996" s="177"/>
      <c r="M1996" s="178"/>
      <c r="N1996" s="172"/>
      <c r="O1996" s="172"/>
      <c r="P1996" s="182"/>
      <c r="Q1996" s="182"/>
      <c r="R1996" s="183"/>
    </row>
    <row r="1997" spans="6:18" ht="15.75" x14ac:dyDescent="0.25">
      <c r="F1997" s="4">
        <f t="shared" si="62"/>
        <v>0</v>
      </c>
      <c r="G1997" s="171">
        <f t="shared" si="63"/>
        <v>0</v>
      </c>
      <c r="H1997" s="176"/>
      <c r="I1997" s="177"/>
      <c r="J1997" s="176"/>
      <c r="K1997" s="176"/>
      <c r="L1997" s="177"/>
      <c r="M1997" s="178"/>
      <c r="N1997" s="172"/>
      <c r="O1997" s="172"/>
      <c r="P1997" s="182"/>
      <c r="Q1997" s="182"/>
      <c r="R1997" s="183"/>
    </row>
    <row r="1998" spans="6:18" ht="15.75" x14ac:dyDescent="0.25">
      <c r="F1998" s="4">
        <f t="shared" si="62"/>
        <v>0</v>
      </c>
      <c r="G1998" s="171">
        <f t="shared" si="63"/>
        <v>0</v>
      </c>
      <c r="H1998" s="176"/>
      <c r="I1998" s="177"/>
      <c r="J1998" s="176"/>
      <c r="K1998" s="176"/>
      <c r="L1998" s="177"/>
      <c r="M1998" s="178"/>
      <c r="N1998" s="172"/>
      <c r="O1998" s="172"/>
      <c r="P1998" s="182"/>
      <c r="Q1998" s="182"/>
      <c r="R1998" s="183"/>
    </row>
    <row r="1999" spans="6:18" ht="15.75" x14ac:dyDescent="0.25">
      <c r="F1999" s="4">
        <f t="shared" si="62"/>
        <v>0</v>
      </c>
      <c r="G1999" s="171">
        <f t="shared" si="63"/>
        <v>0</v>
      </c>
      <c r="H1999" s="176"/>
      <c r="I1999" s="177"/>
      <c r="J1999" s="176"/>
      <c r="K1999" s="176"/>
      <c r="L1999" s="177"/>
      <c r="M1999" s="178"/>
      <c r="N1999" s="172"/>
      <c r="O1999" s="172"/>
      <c r="P1999" s="182"/>
      <c r="Q1999" s="182"/>
      <c r="R1999" s="183"/>
    </row>
    <row r="2000" spans="6:18" ht="15.75" x14ac:dyDescent="0.25">
      <c r="F2000" s="4">
        <f t="shared" si="62"/>
        <v>0</v>
      </c>
      <c r="G2000" s="171">
        <f t="shared" si="63"/>
        <v>0</v>
      </c>
      <c r="H2000" s="176"/>
      <c r="I2000" s="177"/>
      <c r="J2000" s="176"/>
      <c r="K2000" s="176"/>
      <c r="L2000" s="177"/>
      <c r="M2000" s="178"/>
      <c r="N2000" s="172"/>
      <c r="O2000" s="172"/>
      <c r="P2000" s="182"/>
      <c r="Q2000" s="182"/>
      <c r="R2000" s="183"/>
    </row>
    <row r="2001" spans="6:18" ht="15.75" x14ac:dyDescent="0.25">
      <c r="F2001" s="4">
        <f t="shared" si="62"/>
        <v>0</v>
      </c>
      <c r="G2001" s="171">
        <f t="shared" si="63"/>
        <v>0</v>
      </c>
      <c r="H2001" s="176"/>
      <c r="I2001" s="177"/>
      <c r="J2001" s="176"/>
      <c r="K2001" s="176"/>
      <c r="L2001" s="177"/>
      <c r="M2001" s="178"/>
      <c r="N2001" s="172"/>
      <c r="O2001" s="172"/>
      <c r="P2001" s="182"/>
      <c r="Q2001" s="182"/>
      <c r="R2001" s="183"/>
    </row>
    <row r="2002" spans="6:18" ht="15.75" x14ac:dyDescent="0.25">
      <c r="F2002" s="4">
        <f t="shared" si="62"/>
        <v>0</v>
      </c>
      <c r="G2002" s="171">
        <f t="shared" si="63"/>
        <v>0</v>
      </c>
      <c r="H2002" s="176"/>
      <c r="I2002" s="177"/>
      <c r="J2002" s="176"/>
      <c r="K2002" s="176"/>
      <c r="L2002" s="177"/>
      <c r="M2002" s="178"/>
      <c r="N2002" s="172"/>
      <c r="O2002" s="172"/>
      <c r="P2002" s="182"/>
      <c r="Q2002" s="182"/>
      <c r="R2002" s="183"/>
    </row>
    <row r="2003" spans="6:18" ht="15.75" x14ac:dyDescent="0.25">
      <c r="F2003" s="4">
        <f t="shared" si="62"/>
        <v>0</v>
      </c>
      <c r="G2003" s="171">
        <f t="shared" si="63"/>
        <v>0</v>
      </c>
      <c r="H2003" s="176"/>
      <c r="I2003" s="177"/>
      <c r="J2003" s="176"/>
      <c r="K2003" s="176"/>
      <c r="L2003" s="177"/>
      <c r="M2003" s="178"/>
      <c r="N2003" s="172"/>
      <c r="O2003" s="172"/>
      <c r="P2003" s="182"/>
      <c r="Q2003" s="182"/>
      <c r="R2003" s="183"/>
    </row>
    <row r="2004" spans="6:18" ht="15.75" x14ac:dyDescent="0.25">
      <c r="F2004" s="4">
        <f t="shared" si="62"/>
        <v>0</v>
      </c>
      <c r="G2004" s="171">
        <f t="shared" si="63"/>
        <v>0</v>
      </c>
      <c r="H2004" s="176"/>
      <c r="I2004" s="177"/>
      <c r="J2004" s="176"/>
      <c r="K2004" s="176"/>
      <c r="L2004" s="177"/>
      <c r="M2004" s="178"/>
      <c r="N2004" s="172"/>
      <c r="O2004" s="172"/>
      <c r="P2004" s="182"/>
      <c r="Q2004" s="182"/>
      <c r="R2004" s="183"/>
    </row>
    <row r="2005" spans="6:18" ht="15.75" x14ac:dyDescent="0.25">
      <c r="F2005" s="4">
        <f t="shared" si="62"/>
        <v>0</v>
      </c>
      <c r="G2005" s="171">
        <f t="shared" si="63"/>
        <v>0</v>
      </c>
      <c r="H2005" s="176"/>
      <c r="I2005" s="177"/>
      <c r="J2005" s="176"/>
      <c r="K2005" s="176"/>
      <c r="L2005" s="177"/>
      <c r="M2005" s="178"/>
      <c r="N2005" s="172"/>
      <c r="O2005" s="172"/>
      <c r="P2005" s="182"/>
      <c r="Q2005" s="182"/>
      <c r="R2005" s="183"/>
    </row>
    <row r="2006" spans="6:18" ht="15.75" x14ac:dyDescent="0.25">
      <c r="F2006" s="4">
        <f t="shared" si="62"/>
        <v>0</v>
      </c>
      <c r="G2006" s="171">
        <f t="shared" si="63"/>
        <v>0</v>
      </c>
      <c r="H2006" s="176"/>
      <c r="I2006" s="177"/>
      <c r="J2006" s="176"/>
      <c r="K2006" s="176"/>
      <c r="L2006" s="177"/>
      <c r="M2006" s="178"/>
      <c r="N2006" s="172"/>
      <c r="O2006" s="172"/>
      <c r="P2006" s="182"/>
      <c r="Q2006" s="182"/>
      <c r="R2006" s="183"/>
    </row>
    <row r="2007" spans="6:18" ht="15.75" x14ac:dyDescent="0.25">
      <c r="F2007" s="4">
        <f t="shared" si="62"/>
        <v>0</v>
      </c>
      <c r="G2007" s="171">
        <f t="shared" si="63"/>
        <v>0</v>
      </c>
      <c r="H2007" s="176"/>
      <c r="I2007" s="177"/>
      <c r="J2007" s="176"/>
      <c r="K2007" s="176"/>
      <c r="L2007" s="177"/>
      <c r="M2007" s="178"/>
      <c r="N2007" s="172"/>
      <c r="O2007" s="172"/>
      <c r="P2007" s="182"/>
      <c r="Q2007" s="182"/>
      <c r="R2007" s="183"/>
    </row>
    <row r="2008" spans="6:18" ht="15.75" x14ac:dyDescent="0.25">
      <c r="F2008" s="4">
        <f t="shared" si="62"/>
        <v>0</v>
      </c>
      <c r="G2008" s="171">
        <f t="shared" si="63"/>
        <v>0</v>
      </c>
      <c r="H2008" s="176"/>
      <c r="I2008" s="177"/>
      <c r="J2008" s="176"/>
      <c r="K2008" s="176"/>
      <c r="L2008" s="177"/>
      <c r="M2008" s="178"/>
      <c r="N2008" s="172"/>
      <c r="O2008" s="172"/>
      <c r="P2008" s="182"/>
      <c r="Q2008" s="182"/>
      <c r="R2008" s="183"/>
    </row>
    <row r="2009" spans="6:18" ht="15.75" x14ac:dyDescent="0.25">
      <c r="F2009" s="4">
        <f t="shared" si="62"/>
        <v>0</v>
      </c>
      <c r="G2009" s="171">
        <f t="shared" si="63"/>
        <v>0</v>
      </c>
      <c r="H2009" s="176"/>
      <c r="I2009" s="177"/>
      <c r="J2009" s="176"/>
      <c r="K2009" s="176"/>
      <c r="L2009" s="177"/>
      <c r="M2009" s="178"/>
      <c r="N2009" s="172"/>
      <c r="O2009" s="172"/>
      <c r="P2009" s="182"/>
      <c r="Q2009" s="182"/>
      <c r="R2009" s="183"/>
    </row>
    <row r="2010" spans="6:18" ht="15.75" x14ac:dyDescent="0.25">
      <c r="F2010" s="4">
        <f t="shared" si="62"/>
        <v>0</v>
      </c>
      <c r="G2010" s="171">
        <f t="shared" si="63"/>
        <v>0</v>
      </c>
      <c r="H2010" s="176"/>
      <c r="I2010" s="177"/>
      <c r="J2010" s="176"/>
      <c r="K2010" s="176"/>
      <c r="L2010" s="177"/>
      <c r="M2010" s="178"/>
      <c r="N2010" s="172"/>
      <c r="O2010" s="172"/>
      <c r="P2010" s="182"/>
      <c r="Q2010" s="182"/>
      <c r="R2010" s="183"/>
    </row>
    <row r="2011" spans="6:18" ht="15.75" x14ac:dyDescent="0.25">
      <c r="F2011" s="4">
        <f t="shared" si="62"/>
        <v>0</v>
      </c>
      <c r="G2011" s="171">
        <f t="shared" si="63"/>
        <v>0</v>
      </c>
      <c r="H2011" s="176"/>
      <c r="I2011" s="177"/>
      <c r="J2011" s="176"/>
      <c r="K2011" s="176"/>
      <c r="L2011" s="177"/>
      <c r="M2011" s="178"/>
      <c r="N2011" s="172"/>
      <c r="O2011" s="172"/>
      <c r="P2011" s="182"/>
      <c r="Q2011" s="182"/>
      <c r="R2011" s="183"/>
    </row>
    <row r="2012" spans="6:18" ht="15.75" x14ac:dyDescent="0.25">
      <c r="F2012" s="4">
        <f t="shared" si="62"/>
        <v>0</v>
      </c>
      <c r="G2012" s="171">
        <f t="shared" si="63"/>
        <v>0</v>
      </c>
      <c r="H2012" s="176"/>
      <c r="I2012" s="177"/>
      <c r="J2012" s="176"/>
      <c r="K2012" s="176"/>
      <c r="L2012" s="177"/>
      <c r="M2012" s="178"/>
      <c r="N2012" s="172"/>
      <c r="O2012" s="172"/>
      <c r="P2012" s="182"/>
      <c r="Q2012" s="182"/>
      <c r="R2012" s="183"/>
    </row>
    <row r="2013" spans="6:18" ht="15.75" x14ac:dyDescent="0.25">
      <c r="F2013" s="4">
        <f t="shared" si="62"/>
        <v>0</v>
      </c>
      <c r="G2013" s="171">
        <f t="shared" si="63"/>
        <v>0</v>
      </c>
      <c r="H2013" s="176"/>
      <c r="I2013" s="177"/>
      <c r="J2013" s="176"/>
      <c r="K2013" s="176"/>
      <c r="L2013" s="177"/>
      <c r="M2013" s="178"/>
      <c r="N2013" s="172"/>
      <c r="O2013" s="172"/>
      <c r="P2013" s="182"/>
      <c r="Q2013" s="182"/>
      <c r="R2013" s="183"/>
    </row>
    <row r="2014" spans="6:18" ht="15.75" x14ac:dyDescent="0.25">
      <c r="F2014" s="4">
        <f t="shared" si="62"/>
        <v>0</v>
      </c>
      <c r="G2014" s="171">
        <f t="shared" si="63"/>
        <v>0</v>
      </c>
      <c r="H2014" s="176"/>
      <c r="I2014" s="177"/>
      <c r="J2014" s="176"/>
      <c r="K2014" s="176"/>
      <c r="L2014" s="177"/>
      <c r="M2014" s="178"/>
      <c r="N2014" s="172"/>
      <c r="O2014" s="172"/>
      <c r="P2014" s="182"/>
      <c r="Q2014" s="182"/>
      <c r="R2014" s="183"/>
    </row>
    <row r="2015" spans="6:18" ht="15.75" x14ac:dyDescent="0.25">
      <c r="F2015" s="4">
        <f t="shared" si="62"/>
        <v>0</v>
      </c>
      <c r="G2015" s="171">
        <f t="shared" si="63"/>
        <v>0</v>
      </c>
      <c r="H2015" s="176"/>
      <c r="I2015" s="177"/>
      <c r="J2015" s="176"/>
      <c r="K2015" s="176"/>
      <c r="L2015" s="177"/>
      <c r="M2015" s="178"/>
      <c r="N2015" s="172"/>
      <c r="O2015" s="172"/>
      <c r="P2015" s="182"/>
      <c r="Q2015" s="182"/>
      <c r="R2015" s="183"/>
    </row>
    <row r="2016" spans="6:18" ht="15.75" x14ac:dyDescent="0.25">
      <c r="F2016" s="4">
        <f t="shared" si="62"/>
        <v>0</v>
      </c>
      <c r="G2016" s="171">
        <f t="shared" si="63"/>
        <v>0</v>
      </c>
      <c r="H2016" s="176"/>
      <c r="I2016" s="177"/>
      <c r="J2016" s="176"/>
      <c r="K2016" s="176"/>
      <c r="L2016" s="177"/>
      <c r="M2016" s="178"/>
      <c r="N2016" s="172"/>
      <c r="O2016" s="172"/>
      <c r="P2016" s="182"/>
      <c r="Q2016" s="182"/>
      <c r="R2016" s="183"/>
    </row>
    <row r="2017" spans="6:18" ht="15.75" x14ac:dyDescent="0.25">
      <c r="F2017" s="4">
        <f t="shared" si="62"/>
        <v>0</v>
      </c>
      <c r="G2017" s="171">
        <f t="shared" si="63"/>
        <v>0</v>
      </c>
      <c r="H2017" s="176"/>
      <c r="I2017" s="177"/>
      <c r="J2017" s="176"/>
      <c r="K2017" s="176"/>
      <c r="L2017" s="177"/>
      <c r="M2017" s="178"/>
      <c r="N2017" s="172"/>
      <c r="O2017" s="172"/>
      <c r="P2017" s="182"/>
      <c r="Q2017" s="182"/>
      <c r="R2017" s="183"/>
    </row>
    <row r="2018" spans="6:18" ht="15.75" x14ac:dyDescent="0.25">
      <c r="F2018" s="4">
        <f t="shared" si="62"/>
        <v>0</v>
      </c>
      <c r="G2018" s="171">
        <f t="shared" si="63"/>
        <v>0</v>
      </c>
      <c r="H2018" s="176"/>
      <c r="I2018" s="177"/>
      <c r="J2018" s="176"/>
      <c r="K2018" s="176"/>
      <c r="L2018" s="177"/>
      <c r="M2018" s="178"/>
      <c r="N2018" s="172"/>
      <c r="O2018" s="172"/>
      <c r="P2018" s="182"/>
      <c r="Q2018" s="182"/>
      <c r="R2018" s="183"/>
    </row>
    <row r="2019" spans="6:18" ht="15.75" x14ac:dyDescent="0.25">
      <c r="F2019" s="4">
        <f t="shared" si="62"/>
        <v>0</v>
      </c>
      <c r="G2019" s="171">
        <f t="shared" si="63"/>
        <v>0</v>
      </c>
      <c r="H2019" s="176"/>
      <c r="I2019" s="177"/>
      <c r="J2019" s="176"/>
      <c r="K2019" s="176"/>
      <c r="L2019" s="177"/>
      <c r="M2019" s="178"/>
      <c r="N2019" s="172"/>
      <c r="O2019" s="172"/>
      <c r="P2019" s="182"/>
      <c r="Q2019" s="182"/>
      <c r="R2019" s="183"/>
    </row>
    <row r="2020" spans="6:18" ht="15.75" x14ac:dyDescent="0.25">
      <c r="F2020" s="4">
        <f t="shared" si="62"/>
        <v>0</v>
      </c>
      <c r="G2020" s="171">
        <f t="shared" si="63"/>
        <v>0</v>
      </c>
      <c r="H2020" s="176"/>
      <c r="I2020" s="177"/>
      <c r="J2020" s="176"/>
      <c r="K2020" s="176"/>
      <c r="L2020" s="177"/>
      <c r="M2020" s="178"/>
      <c r="N2020" s="172"/>
      <c r="O2020" s="172"/>
      <c r="P2020" s="182"/>
      <c r="Q2020" s="182"/>
      <c r="R2020" s="183"/>
    </row>
    <row r="2021" spans="6:18" ht="15.75" x14ac:dyDescent="0.25">
      <c r="F2021" s="4">
        <f t="shared" si="62"/>
        <v>0</v>
      </c>
      <c r="G2021" s="171">
        <f t="shared" si="63"/>
        <v>0</v>
      </c>
      <c r="H2021" s="176"/>
      <c r="I2021" s="177"/>
      <c r="J2021" s="176"/>
      <c r="K2021" s="176"/>
      <c r="L2021" s="177"/>
      <c r="M2021" s="178"/>
      <c r="N2021" s="172"/>
      <c r="O2021" s="172"/>
      <c r="P2021" s="182"/>
      <c r="Q2021" s="182"/>
      <c r="R2021" s="183"/>
    </row>
    <row r="2022" spans="6:18" ht="15.75" x14ac:dyDescent="0.25">
      <c r="F2022" s="4">
        <f t="shared" si="62"/>
        <v>0</v>
      </c>
      <c r="G2022" s="171">
        <f t="shared" si="63"/>
        <v>0</v>
      </c>
      <c r="H2022" s="176"/>
      <c r="I2022" s="177"/>
      <c r="J2022" s="176"/>
      <c r="K2022" s="176"/>
      <c r="L2022" s="177"/>
      <c r="M2022" s="178"/>
      <c r="N2022" s="172"/>
      <c r="O2022" s="172"/>
      <c r="P2022" s="182"/>
      <c r="Q2022" s="182"/>
      <c r="R2022" s="183"/>
    </row>
    <row r="2023" spans="6:18" ht="15.75" x14ac:dyDescent="0.25">
      <c r="F2023" s="4">
        <f t="shared" si="62"/>
        <v>0</v>
      </c>
      <c r="G2023" s="171">
        <f t="shared" si="63"/>
        <v>0</v>
      </c>
      <c r="H2023" s="176"/>
      <c r="I2023" s="177"/>
      <c r="J2023" s="176"/>
      <c r="K2023" s="176"/>
      <c r="L2023" s="177"/>
      <c r="M2023" s="178"/>
      <c r="N2023" s="172"/>
      <c r="O2023" s="172"/>
      <c r="P2023" s="182"/>
      <c r="Q2023" s="182"/>
      <c r="R2023" s="183"/>
    </row>
    <row r="2024" spans="6:18" ht="15.75" x14ac:dyDescent="0.25">
      <c r="F2024" s="4">
        <f t="shared" si="62"/>
        <v>0</v>
      </c>
      <c r="G2024" s="171">
        <f t="shared" si="63"/>
        <v>0</v>
      </c>
      <c r="H2024" s="176"/>
      <c r="I2024" s="177"/>
      <c r="J2024" s="176"/>
      <c r="K2024" s="176"/>
      <c r="L2024" s="177"/>
      <c r="M2024" s="178"/>
      <c r="N2024" s="172"/>
      <c r="O2024" s="172"/>
      <c r="P2024" s="182"/>
      <c r="Q2024" s="182"/>
      <c r="R2024" s="183"/>
    </row>
    <row r="2025" spans="6:18" ht="15.75" x14ac:dyDescent="0.25">
      <c r="F2025" s="4">
        <f t="shared" si="62"/>
        <v>0</v>
      </c>
      <c r="G2025" s="171">
        <f t="shared" si="63"/>
        <v>0</v>
      </c>
      <c r="H2025" s="176"/>
      <c r="I2025" s="177"/>
      <c r="J2025" s="176"/>
      <c r="K2025" s="176"/>
      <c r="L2025" s="177"/>
      <c r="M2025" s="178"/>
      <c r="N2025" s="172"/>
      <c r="O2025" s="172"/>
      <c r="P2025" s="182"/>
      <c r="Q2025" s="182"/>
      <c r="R2025" s="183"/>
    </row>
    <row r="2026" spans="6:18" ht="15.75" x14ac:dyDescent="0.25">
      <c r="F2026" s="4">
        <f t="shared" si="62"/>
        <v>0</v>
      </c>
      <c r="G2026" s="171">
        <f t="shared" si="63"/>
        <v>0</v>
      </c>
      <c r="H2026" s="176"/>
      <c r="I2026" s="177"/>
      <c r="J2026" s="176"/>
      <c r="K2026" s="176"/>
      <c r="L2026" s="177"/>
      <c r="M2026" s="178"/>
      <c r="N2026" s="172"/>
      <c r="O2026" s="172"/>
      <c r="P2026" s="182"/>
      <c r="Q2026" s="182"/>
      <c r="R2026" s="183"/>
    </row>
    <row r="2027" spans="6:18" ht="15.75" x14ac:dyDescent="0.25">
      <c r="F2027" s="4">
        <f t="shared" si="62"/>
        <v>0</v>
      </c>
      <c r="G2027" s="171">
        <f t="shared" si="63"/>
        <v>0</v>
      </c>
      <c r="H2027" s="176"/>
      <c r="I2027" s="177"/>
      <c r="J2027" s="176"/>
      <c r="K2027" s="176"/>
      <c r="L2027" s="177"/>
      <c r="M2027" s="178"/>
      <c r="N2027" s="172"/>
      <c r="O2027" s="172"/>
      <c r="P2027" s="182"/>
      <c r="Q2027" s="182"/>
      <c r="R2027" s="183"/>
    </row>
    <row r="2028" spans="6:18" ht="15.75" x14ac:dyDescent="0.25">
      <c r="F2028" s="4">
        <f t="shared" si="62"/>
        <v>0</v>
      </c>
      <c r="G2028" s="171">
        <f t="shared" si="63"/>
        <v>0</v>
      </c>
      <c r="H2028" s="176"/>
      <c r="I2028" s="177"/>
      <c r="J2028" s="176"/>
      <c r="K2028" s="176"/>
      <c r="L2028" s="177"/>
      <c r="M2028" s="178"/>
      <c r="N2028" s="172"/>
      <c r="O2028" s="172"/>
      <c r="P2028" s="182"/>
      <c r="Q2028" s="182"/>
      <c r="R2028" s="183"/>
    </row>
    <row r="2029" spans="6:18" ht="15.75" x14ac:dyDescent="0.25">
      <c r="F2029" s="4">
        <f t="shared" si="62"/>
        <v>0</v>
      </c>
      <c r="G2029" s="171">
        <f t="shared" si="63"/>
        <v>0</v>
      </c>
      <c r="H2029" s="176"/>
      <c r="I2029" s="177"/>
      <c r="J2029" s="176"/>
      <c r="K2029" s="176"/>
      <c r="L2029" s="177"/>
      <c r="M2029" s="178"/>
      <c r="N2029" s="172"/>
      <c r="O2029" s="172"/>
      <c r="P2029" s="182"/>
      <c r="Q2029" s="182"/>
      <c r="R2029" s="183"/>
    </row>
    <row r="2030" spans="6:18" ht="15.75" x14ac:dyDescent="0.25">
      <c r="F2030" s="4">
        <f t="shared" si="62"/>
        <v>0</v>
      </c>
      <c r="G2030" s="171">
        <f t="shared" si="63"/>
        <v>0</v>
      </c>
      <c r="H2030" s="176"/>
      <c r="I2030" s="177"/>
      <c r="J2030" s="176"/>
      <c r="K2030" s="176"/>
      <c r="L2030" s="177"/>
      <c r="M2030" s="178"/>
      <c r="N2030" s="172"/>
      <c r="O2030" s="172"/>
      <c r="P2030" s="182"/>
      <c r="Q2030" s="182"/>
      <c r="R2030" s="183"/>
    </row>
    <row r="2031" spans="6:18" ht="15.75" x14ac:dyDescent="0.25">
      <c r="F2031" s="4">
        <f t="shared" si="62"/>
        <v>0</v>
      </c>
      <c r="G2031" s="171">
        <f t="shared" si="63"/>
        <v>0</v>
      </c>
      <c r="H2031" s="176"/>
      <c r="I2031" s="177"/>
      <c r="J2031" s="176"/>
      <c r="K2031" s="176"/>
      <c r="L2031" s="177"/>
      <c r="M2031" s="178"/>
      <c r="N2031" s="172"/>
      <c r="O2031" s="172"/>
      <c r="P2031" s="182"/>
      <c r="Q2031" s="182"/>
      <c r="R2031" s="183"/>
    </row>
    <row r="2032" spans="6:18" ht="15.75" x14ac:dyDescent="0.25">
      <c r="F2032" s="4">
        <f t="shared" si="62"/>
        <v>0</v>
      </c>
      <c r="G2032" s="171">
        <f t="shared" si="63"/>
        <v>0</v>
      </c>
      <c r="H2032" s="176"/>
      <c r="I2032" s="177"/>
      <c r="J2032" s="176"/>
      <c r="K2032" s="176"/>
      <c r="L2032" s="177"/>
      <c r="M2032" s="178"/>
      <c r="N2032" s="172"/>
      <c r="O2032" s="172"/>
      <c r="P2032" s="182"/>
      <c r="Q2032" s="182"/>
      <c r="R2032" s="183"/>
    </row>
    <row r="2033" spans="6:18" ht="15.75" x14ac:dyDescent="0.25">
      <c r="F2033" s="4">
        <f t="shared" si="62"/>
        <v>0</v>
      </c>
      <c r="G2033" s="171">
        <f t="shared" si="63"/>
        <v>0</v>
      </c>
      <c r="H2033" s="176"/>
      <c r="I2033" s="177"/>
      <c r="J2033" s="176"/>
      <c r="K2033" s="176"/>
      <c r="L2033" s="177"/>
      <c r="M2033" s="178"/>
      <c r="N2033" s="172"/>
      <c r="O2033" s="172"/>
      <c r="P2033" s="182"/>
      <c r="Q2033" s="182"/>
      <c r="R2033" s="183"/>
    </row>
    <row r="2034" spans="6:18" ht="15.75" x14ac:dyDescent="0.25">
      <c r="F2034" s="4">
        <f t="shared" si="62"/>
        <v>0</v>
      </c>
      <c r="G2034" s="171">
        <f t="shared" si="63"/>
        <v>0</v>
      </c>
      <c r="H2034" s="176"/>
      <c r="I2034" s="177"/>
      <c r="J2034" s="176"/>
      <c r="K2034" s="176"/>
      <c r="L2034" s="177"/>
      <c r="M2034" s="178"/>
      <c r="N2034" s="172"/>
      <c r="O2034" s="172"/>
      <c r="P2034" s="182"/>
      <c r="Q2034" s="182"/>
      <c r="R2034" s="183"/>
    </row>
    <row r="2035" spans="6:18" ht="15.75" x14ac:dyDescent="0.25">
      <c r="F2035" s="4">
        <f t="shared" si="62"/>
        <v>0</v>
      </c>
      <c r="G2035" s="171">
        <f t="shared" si="63"/>
        <v>0</v>
      </c>
      <c r="H2035" s="176"/>
      <c r="I2035" s="177"/>
      <c r="J2035" s="176"/>
      <c r="K2035" s="176"/>
      <c r="L2035" s="177"/>
      <c r="M2035" s="178"/>
      <c r="N2035" s="172"/>
      <c r="O2035" s="172"/>
      <c r="P2035" s="182"/>
      <c r="Q2035" s="182"/>
      <c r="R2035" s="183"/>
    </row>
    <row r="2036" spans="6:18" ht="15.75" x14ac:dyDescent="0.25">
      <c r="F2036" s="4">
        <f t="shared" si="62"/>
        <v>0</v>
      </c>
      <c r="G2036" s="171">
        <f t="shared" si="63"/>
        <v>0</v>
      </c>
      <c r="H2036" s="176"/>
      <c r="I2036" s="177"/>
      <c r="J2036" s="176"/>
      <c r="K2036" s="176"/>
      <c r="L2036" s="177"/>
      <c r="M2036" s="178"/>
      <c r="N2036" s="172"/>
      <c r="O2036" s="172"/>
      <c r="P2036" s="182"/>
      <c r="Q2036" s="182"/>
      <c r="R2036" s="183"/>
    </row>
    <row r="2037" spans="6:18" ht="15.75" x14ac:dyDescent="0.25">
      <c r="F2037" s="4">
        <f t="shared" si="62"/>
        <v>0</v>
      </c>
      <c r="G2037" s="171">
        <f t="shared" si="63"/>
        <v>0</v>
      </c>
      <c r="H2037" s="176"/>
      <c r="I2037" s="177"/>
      <c r="J2037" s="176"/>
      <c r="K2037" s="176"/>
      <c r="L2037" s="177"/>
      <c r="M2037" s="178"/>
      <c r="N2037" s="172"/>
      <c r="O2037" s="172"/>
      <c r="P2037" s="182"/>
      <c r="Q2037" s="182"/>
      <c r="R2037" s="183"/>
    </row>
    <row r="2038" spans="6:18" ht="15.75" x14ac:dyDescent="0.25">
      <c r="F2038" s="4">
        <f t="shared" si="62"/>
        <v>0</v>
      </c>
      <c r="G2038" s="171">
        <f t="shared" si="63"/>
        <v>0</v>
      </c>
      <c r="H2038" s="176"/>
      <c r="I2038" s="177"/>
      <c r="J2038" s="176"/>
      <c r="K2038" s="176"/>
      <c r="L2038" s="177"/>
      <c r="M2038" s="178"/>
      <c r="N2038" s="172"/>
      <c r="O2038" s="172"/>
      <c r="P2038" s="182"/>
      <c r="Q2038" s="182"/>
      <c r="R2038" s="183"/>
    </row>
    <row r="2039" spans="6:18" ht="15.75" x14ac:dyDescent="0.25">
      <c r="F2039" s="4">
        <f t="shared" si="62"/>
        <v>0</v>
      </c>
      <c r="G2039" s="171">
        <f t="shared" si="63"/>
        <v>0</v>
      </c>
      <c r="H2039" s="176"/>
      <c r="I2039" s="177"/>
      <c r="J2039" s="176"/>
      <c r="K2039" s="176"/>
      <c r="L2039" s="177"/>
      <c r="M2039" s="178"/>
      <c r="N2039" s="172"/>
      <c r="O2039" s="172"/>
      <c r="P2039" s="182"/>
      <c r="Q2039" s="182"/>
      <c r="R2039" s="183"/>
    </row>
    <row r="2040" spans="6:18" ht="15.75" x14ac:dyDescent="0.25">
      <c r="F2040" s="4">
        <f t="shared" si="62"/>
        <v>0</v>
      </c>
      <c r="G2040" s="171">
        <f t="shared" si="63"/>
        <v>0</v>
      </c>
      <c r="H2040" s="176"/>
      <c r="I2040" s="177"/>
      <c r="J2040" s="176"/>
      <c r="K2040" s="176"/>
      <c r="L2040" s="177"/>
      <c r="M2040" s="178"/>
      <c r="N2040" s="172"/>
      <c r="O2040" s="172"/>
      <c r="P2040" s="182"/>
      <c r="Q2040" s="182"/>
      <c r="R2040" s="183"/>
    </row>
    <row r="2041" spans="6:18" ht="15.75" x14ac:dyDescent="0.25">
      <c r="F2041" s="4">
        <f t="shared" si="62"/>
        <v>0</v>
      </c>
      <c r="G2041" s="171">
        <f t="shared" si="63"/>
        <v>0</v>
      </c>
      <c r="H2041" s="176"/>
      <c r="I2041" s="177"/>
      <c r="J2041" s="176"/>
      <c r="K2041" s="176"/>
      <c r="L2041" s="177"/>
      <c r="M2041" s="178"/>
      <c r="N2041" s="172"/>
      <c r="O2041" s="172"/>
      <c r="P2041" s="182"/>
      <c r="Q2041" s="182"/>
      <c r="R2041" s="183"/>
    </row>
    <row r="2042" spans="6:18" ht="15.75" x14ac:dyDescent="0.25">
      <c r="F2042" s="4">
        <f t="shared" si="62"/>
        <v>0</v>
      </c>
      <c r="G2042" s="171">
        <f t="shared" si="63"/>
        <v>0</v>
      </c>
      <c r="H2042" s="176"/>
      <c r="I2042" s="177"/>
      <c r="J2042" s="176"/>
      <c r="K2042" s="176"/>
      <c r="L2042" s="177"/>
      <c r="M2042" s="178"/>
      <c r="N2042" s="172"/>
      <c r="O2042" s="172"/>
      <c r="P2042" s="182"/>
      <c r="Q2042" s="182"/>
      <c r="R2042" s="183"/>
    </row>
    <row r="2043" spans="6:18" ht="15.75" x14ac:dyDescent="0.25">
      <c r="F2043" s="4">
        <f t="shared" si="62"/>
        <v>0</v>
      </c>
      <c r="G2043" s="171">
        <f t="shared" si="63"/>
        <v>0</v>
      </c>
      <c r="H2043" s="176"/>
      <c r="I2043" s="177"/>
      <c r="J2043" s="176"/>
      <c r="K2043" s="176"/>
      <c r="L2043" s="177"/>
      <c r="M2043" s="178"/>
      <c r="N2043" s="172"/>
      <c r="O2043" s="172"/>
      <c r="P2043" s="182"/>
      <c r="Q2043" s="182"/>
      <c r="R2043" s="183"/>
    </row>
    <row r="2044" spans="6:18" ht="15.75" x14ac:dyDescent="0.25">
      <c r="F2044" s="4">
        <f t="shared" si="62"/>
        <v>0</v>
      </c>
      <c r="G2044" s="171">
        <f t="shared" si="63"/>
        <v>0</v>
      </c>
      <c r="H2044" s="176"/>
      <c r="I2044" s="177"/>
      <c r="J2044" s="176"/>
      <c r="K2044" s="176"/>
      <c r="L2044" s="177"/>
      <c r="M2044" s="178"/>
      <c r="N2044" s="172"/>
      <c r="O2044" s="172"/>
      <c r="P2044" s="182"/>
      <c r="Q2044" s="182"/>
      <c r="R2044" s="183"/>
    </row>
    <row r="2045" spans="6:18" ht="15.75" x14ac:dyDescent="0.25">
      <c r="F2045" s="4">
        <f t="shared" si="62"/>
        <v>0</v>
      </c>
      <c r="G2045" s="171">
        <f t="shared" si="63"/>
        <v>0</v>
      </c>
      <c r="H2045" s="176"/>
      <c r="I2045" s="177"/>
      <c r="J2045" s="176"/>
      <c r="K2045" s="176"/>
      <c r="L2045" s="177"/>
      <c r="M2045" s="178"/>
      <c r="N2045" s="172"/>
      <c r="O2045" s="172"/>
      <c r="P2045" s="182"/>
      <c r="Q2045" s="182"/>
      <c r="R2045" s="183"/>
    </row>
    <row r="2046" spans="6:18" ht="15.75" x14ac:dyDescent="0.25">
      <c r="F2046" s="4">
        <f t="shared" si="62"/>
        <v>0</v>
      </c>
      <c r="G2046" s="171">
        <f t="shared" si="63"/>
        <v>0</v>
      </c>
      <c r="H2046" s="176"/>
      <c r="I2046" s="177"/>
      <c r="J2046" s="176"/>
      <c r="K2046" s="176"/>
      <c r="L2046" s="177"/>
      <c r="M2046" s="178"/>
      <c r="N2046" s="172"/>
      <c r="O2046" s="172"/>
      <c r="P2046" s="182"/>
      <c r="Q2046" s="182"/>
      <c r="R2046" s="183"/>
    </row>
    <row r="2047" spans="6:18" ht="15.75" x14ac:dyDescent="0.25">
      <c r="F2047" s="4">
        <f t="shared" si="62"/>
        <v>0</v>
      </c>
      <c r="G2047" s="171">
        <f t="shared" si="63"/>
        <v>0</v>
      </c>
      <c r="H2047" s="176"/>
      <c r="I2047" s="177"/>
      <c r="J2047" s="176"/>
      <c r="K2047" s="176"/>
      <c r="L2047" s="177"/>
      <c r="M2047" s="178"/>
      <c r="N2047" s="172"/>
      <c r="O2047" s="172"/>
      <c r="P2047" s="182"/>
      <c r="Q2047" s="182"/>
      <c r="R2047" s="183"/>
    </row>
    <row r="2048" spans="6:18" ht="15.75" x14ac:dyDescent="0.25">
      <c r="F2048" s="4">
        <f t="shared" si="62"/>
        <v>0</v>
      </c>
      <c r="G2048" s="171">
        <f t="shared" si="63"/>
        <v>0</v>
      </c>
      <c r="H2048" s="176"/>
      <c r="I2048" s="177"/>
      <c r="J2048" s="176"/>
      <c r="K2048" s="176"/>
      <c r="L2048" s="177"/>
      <c r="M2048" s="178"/>
      <c r="N2048" s="172"/>
      <c r="O2048" s="172"/>
      <c r="P2048" s="182"/>
      <c r="Q2048" s="182"/>
      <c r="R2048" s="183"/>
    </row>
    <row r="2049" spans="6:18" ht="15.75" x14ac:dyDescent="0.25">
      <c r="F2049" s="4">
        <f t="shared" si="62"/>
        <v>0</v>
      </c>
      <c r="G2049" s="171">
        <f t="shared" si="63"/>
        <v>0</v>
      </c>
      <c r="H2049" s="176"/>
      <c r="I2049" s="177"/>
      <c r="J2049" s="176"/>
      <c r="K2049" s="176"/>
      <c r="L2049" s="177"/>
      <c r="M2049" s="178"/>
      <c r="N2049" s="172"/>
      <c r="O2049" s="172"/>
      <c r="P2049" s="182"/>
      <c r="Q2049" s="182"/>
      <c r="R2049" s="183"/>
    </row>
    <row r="2050" spans="6:18" ht="15.75" x14ac:dyDescent="0.25">
      <c r="F2050" s="4">
        <f t="shared" si="62"/>
        <v>0</v>
      </c>
      <c r="G2050" s="171">
        <f t="shared" si="63"/>
        <v>0</v>
      </c>
      <c r="H2050" s="176"/>
      <c r="I2050" s="177"/>
      <c r="J2050" s="176"/>
      <c r="K2050" s="176"/>
      <c r="L2050" s="177"/>
      <c r="M2050" s="178"/>
      <c r="N2050" s="172"/>
      <c r="O2050" s="172"/>
      <c r="P2050" s="182"/>
      <c r="Q2050" s="182"/>
      <c r="R2050" s="183"/>
    </row>
    <row r="2051" spans="6:18" ht="15.75" x14ac:dyDescent="0.25">
      <c r="F2051" s="4">
        <f t="shared" si="62"/>
        <v>0</v>
      </c>
      <c r="G2051" s="171">
        <f t="shared" si="63"/>
        <v>0</v>
      </c>
      <c r="H2051" s="176"/>
      <c r="I2051" s="177"/>
      <c r="J2051" s="176"/>
      <c r="K2051" s="176"/>
      <c r="L2051" s="177"/>
      <c r="M2051" s="178"/>
      <c r="N2051" s="172"/>
      <c r="O2051" s="172"/>
      <c r="P2051" s="182"/>
      <c r="Q2051" s="182"/>
      <c r="R2051" s="183"/>
    </row>
    <row r="2052" spans="6:18" ht="15.75" x14ac:dyDescent="0.25">
      <c r="F2052" s="4">
        <f t="shared" si="62"/>
        <v>0</v>
      </c>
      <c r="G2052" s="171">
        <f t="shared" si="63"/>
        <v>0</v>
      </c>
      <c r="H2052" s="176"/>
      <c r="I2052" s="177"/>
      <c r="J2052" s="176"/>
      <c r="K2052" s="176"/>
      <c r="L2052" s="177"/>
      <c r="M2052" s="178"/>
      <c r="N2052" s="172"/>
      <c r="O2052" s="172"/>
      <c r="P2052" s="182"/>
      <c r="Q2052" s="182"/>
      <c r="R2052" s="183"/>
    </row>
    <row r="2053" spans="6:18" ht="15.75" x14ac:dyDescent="0.25">
      <c r="F2053" s="4">
        <f t="shared" si="62"/>
        <v>0</v>
      </c>
      <c r="G2053" s="171">
        <f t="shared" si="63"/>
        <v>0</v>
      </c>
      <c r="H2053" s="176"/>
      <c r="I2053" s="177"/>
      <c r="J2053" s="176"/>
      <c r="K2053" s="176"/>
      <c r="L2053" s="177"/>
      <c r="M2053" s="178"/>
      <c r="N2053" s="172"/>
      <c r="O2053" s="172"/>
      <c r="P2053" s="182"/>
      <c r="Q2053" s="182"/>
      <c r="R2053" s="183"/>
    </row>
    <row r="2054" spans="6:18" ht="15.75" x14ac:dyDescent="0.25">
      <c r="F2054" s="4">
        <f t="shared" si="62"/>
        <v>0</v>
      </c>
      <c r="G2054" s="171">
        <f t="shared" si="63"/>
        <v>0</v>
      </c>
      <c r="H2054" s="176"/>
      <c r="I2054" s="177"/>
      <c r="J2054" s="176"/>
      <c r="K2054" s="176"/>
      <c r="L2054" s="177"/>
      <c r="M2054" s="178"/>
      <c r="N2054" s="172"/>
      <c r="O2054" s="172"/>
      <c r="P2054" s="182"/>
      <c r="Q2054" s="182"/>
      <c r="R2054" s="183"/>
    </row>
    <row r="2055" spans="6:18" ht="15.75" x14ac:dyDescent="0.25">
      <c r="F2055" s="4">
        <f t="shared" si="62"/>
        <v>0</v>
      </c>
      <c r="G2055" s="171">
        <f t="shared" si="63"/>
        <v>0</v>
      </c>
      <c r="H2055" s="176"/>
      <c r="I2055" s="177"/>
      <c r="J2055" s="176"/>
      <c r="K2055" s="176"/>
      <c r="L2055" s="177"/>
      <c r="M2055" s="178"/>
      <c r="N2055" s="172"/>
      <c r="O2055" s="172"/>
      <c r="P2055" s="182"/>
      <c r="Q2055" s="182"/>
      <c r="R2055" s="183"/>
    </row>
    <row r="2056" spans="6:18" ht="15.75" x14ac:dyDescent="0.25">
      <c r="F2056" s="4">
        <f t="shared" ref="F2056:F2119" si="64">IF(G2056&gt;=1,(IF(LEN(R2056)=0,(IF(N2056&gt;=18,1,0)),0)),0)</f>
        <v>0</v>
      </c>
      <c r="G2056" s="171">
        <f t="shared" si="63"/>
        <v>0</v>
      </c>
      <c r="H2056" s="176"/>
      <c r="I2056" s="177"/>
      <c r="J2056" s="176"/>
      <c r="K2056" s="176"/>
      <c r="L2056" s="177"/>
      <c r="M2056" s="178"/>
      <c r="N2056" s="172"/>
      <c r="O2056" s="172"/>
      <c r="P2056" s="182"/>
      <c r="Q2056" s="182"/>
      <c r="R2056" s="183"/>
    </row>
    <row r="2057" spans="6:18" ht="15.75" x14ac:dyDescent="0.25">
      <c r="F2057" s="4">
        <f t="shared" si="64"/>
        <v>0</v>
      </c>
      <c r="G2057" s="171">
        <f t="shared" ref="G2057:G2120" si="65">IFERROR(IF(LEN(J2057)&gt;=2,(IF(LEN(L2057)&gt;=1,1,0)),0),0)</f>
        <v>0</v>
      </c>
      <c r="H2057" s="176"/>
      <c r="I2057" s="177"/>
      <c r="J2057" s="176"/>
      <c r="K2057" s="176"/>
      <c r="L2057" s="177"/>
      <c r="M2057" s="178"/>
      <c r="N2057" s="172"/>
      <c r="O2057" s="172"/>
      <c r="P2057" s="182"/>
      <c r="Q2057" s="182"/>
      <c r="R2057" s="183"/>
    </row>
    <row r="2058" spans="6:18" ht="15.75" x14ac:dyDescent="0.25">
      <c r="F2058" s="4">
        <f t="shared" si="64"/>
        <v>0</v>
      </c>
      <c r="G2058" s="171">
        <f t="shared" si="65"/>
        <v>0</v>
      </c>
      <c r="H2058" s="176"/>
      <c r="I2058" s="177"/>
      <c r="J2058" s="176"/>
      <c r="K2058" s="176"/>
      <c r="L2058" s="177"/>
      <c r="M2058" s="178"/>
      <c r="N2058" s="172"/>
      <c r="O2058" s="172"/>
      <c r="P2058" s="182"/>
      <c r="Q2058" s="182"/>
      <c r="R2058" s="183"/>
    </row>
    <row r="2059" spans="6:18" ht="15.75" x14ac:dyDescent="0.25">
      <c r="F2059" s="4">
        <f t="shared" si="64"/>
        <v>0</v>
      </c>
      <c r="G2059" s="171">
        <f t="shared" si="65"/>
        <v>0</v>
      </c>
      <c r="H2059" s="176"/>
      <c r="I2059" s="177"/>
      <c r="J2059" s="176"/>
      <c r="K2059" s="176"/>
      <c r="L2059" s="177"/>
      <c r="M2059" s="178"/>
      <c r="N2059" s="172"/>
      <c r="O2059" s="172"/>
      <c r="P2059" s="182"/>
      <c r="Q2059" s="182"/>
      <c r="R2059" s="183"/>
    </row>
    <row r="2060" spans="6:18" ht="15.75" x14ac:dyDescent="0.25">
      <c r="F2060" s="4">
        <f t="shared" si="64"/>
        <v>0</v>
      </c>
      <c r="G2060" s="171">
        <f t="shared" si="65"/>
        <v>0</v>
      </c>
      <c r="H2060" s="176"/>
      <c r="I2060" s="177"/>
      <c r="J2060" s="176"/>
      <c r="K2060" s="176"/>
      <c r="L2060" s="177"/>
      <c r="M2060" s="178"/>
      <c r="N2060" s="172"/>
      <c r="O2060" s="172"/>
      <c r="P2060" s="182"/>
      <c r="Q2060" s="182"/>
      <c r="R2060" s="183"/>
    </row>
    <row r="2061" spans="6:18" ht="15.75" x14ac:dyDescent="0.25">
      <c r="F2061" s="4">
        <f t="shared" si="64"/>
        <v>0</v>
      </c>
      <c r="G2061" s="171">
        <f t="shared" si="65"/>
        <v>0</v>
      </c>
      <c r="H2061" s="176"/>
      <c r="I2061" s="177"/>
      <c r="J2061" s="176"/>
      <c r="K2061" s="176"/>
      <c r="L2061" s="177"/>
      <c r="M2061" s="178"/>
      <c r="N2061" s="172"/>
      <c r="O2061" s="172"/>
      <c r="P2061" s="182"/>
      <c r="Q2061" s="182"/>
      <c r="R2061" s="183"/>
    </row>
    <row r="2062" spans="6:18" ht="15.75" x14ac:dyDescent="0.25">
      <c r="F2062" s="4">
        <f t="shared" si="64"/>
        <v>0</v>
      </c>
      <c r="G2062" s="171">
        <f t="shared" si="65"/>
        <v>0</v>
      </c>
      <c r="H2062" s="176"/>
      <c r="I2062" s="177"/>
      <c r="J2062" s="176"/>
      <c r="K2062" s="176"/>
      <c r="L2062" s="177"/>
      <c r="M2062" s="178"/>
      <c r="N2062" s="172"/>
      <c r="O2062" s="172"/>
      <c r="P2062" s="182"/>
      <c r="Q2062" s="182"/>
      <c r="R2062" s="183"/>
    </row>
    <row r="2063" spans="6:18" ht="15.75" x14ac:dyDescent="0.25">
      <c r="F2063" s="4">
        <f t="shared" si="64"/>
        <v>0</v>
      </c>
      <c r="G2063" s="171">
        <f t="shared" si="65"/>
        <v>0</v>
      </c>
      <c r="H2063" s="176"/>
      <c r="I2063" s="177"/>
      <c r="J2063" s="176"/>
      <c r="K2063" s="176"/>
      <c r="L2063" s="177"/>
      <c r="M2063" s="178"/>
      <c r="N2063" s="172"/>
      <c r="O2063" s="172"/>
      <c r="P2063" s="182"/>
      <c r="Q2063" s="182"/>
      <c r="R2063" s="183"/>
    </row>
    <row r="2064" spans="6:18" ht="15.75" x14ac:dyDescent="0.25">
      <c r="F2064" s="4">
        <f t="shared" si="64"/>
        <v>0</v>
      </c>
      <c r="G2064" s="171">
        <f t="shared" si="65"/>
        <v>0</v>
      </c>
      <c r="H2064" s="176"/>
      <c r="I2064" s="177"/>
      <c r="J2064" s="176"/>
      <c r="K2064" s="176"/>
      <c r="L2064" s="177"/>
      <c r="M2064" s="178"/>
      <c r="N2064" s="172"/>
      <c r="O2064" s="172"/>
      <c r="P2064" s="182"/>
      <c r="Q2064" s="182"/>
      <c r="R2064" s="183"/>
    </row>
    <row r="2065" spans="6:18" ht="15.75" x14ac:dyDescent="0.25">
      <c r="F2065" s="4">
        <f t="shared" si="64"/>
        <v>0</v>
      </c>
      <c r="G2065" s="171">
        <f t="shared" si="65"/>
        <v>0</v>
      </c>
      <c r="H2065" s="176"/>
      <c r="I2065" s="177"/>
      <c r="J2065" s="176"/>
      <c r="K2065" s="176"/>
      <c r="L2065" s="177"/>
      <c r="M2065" s="178"/>
      <c r="N2065" s="172"/>
      <c r="O2065" s="172"/>
      <c r="P2065" s="182"/>
      <c r="Q2065" s="182"/>
      <c r="R2065" s="183"/>
    </row>
    <row r="2066" spans="6:18" ht="15.75" x14ac:dyDescent="0.25">
      <c r="F2066" s="4">
        <f t="shared" si="64"/>
        <v>0</v>
      </c>
      <c r="G2066" s="171">
        <f t="shared" si="65"/>
        <v>0</v>
      </c>
      <c r="H2066" s="176"/>
      <c r="I2066" s="177"/>
      <c r="J2066" s="176"/>
      <c r="K2066" s="176"/>
      <c r="L2066" s="177"/>
      <c r="M2066" s="178"/>
      <c r="N2066" s="172"/>
      <c r="O2066" s="172"/>
      <c r="P2066" s="182"/>
      <c r="Q2066" s="182"/>
      <c r="R2066" s="183"/>
    </row>
    <row r="2067" spans="6:18" ht="15.75" x14ac:dyDescent="0.25">
      <c r="F2067" s="4">
        <f t="shared" si="64"/>
        <v>0</v>
      </c>
      <c r="G2067" s="171">
        <f t="shared" si="65"/>
        <v>0</v>
      </c>
      <c r="H2067" s="176"/>
      <c r="I2067" s="177"/>
      <c r="J2067" s="176"/>
      <c r="K2067" s="176"/>
      <c r="L2067" s="177"/>
      <c r="M2067" s="178"/>
      <c r="N2067" s="172"/>
      <c r="O2067" s="172"/>
      <c r="P2067" s="182"/>
      <c r="Q2067" s="182"/>
      <c r="R2067" s="183"/>
    </row>
    <row r="2068" spans="6:18" ht="15.75" x14ac:dyDescent="0.25">
      <c r="F2068" s="4">
        <f t="shared" si="64"/>
        <v>0</v>
      </c>
      <c r="G2068" s="171">
        <f t="shared" si="65"/>
        <v>0</v>
      </c>
      <c r="H2068" s="176"/>
      <c r="I2068" s="177"/>
      <c r="J2068" s="176"/>
      <c r="K2068" s="176"/>
      <c r="L2068" s="177"/>
      <c r="M2068" s="178"/>
      <c r="N2068" s="172"/>
      <c r="O2068" s="172"/>
      <c r="P2068" s="182"/>
      <c r="Q2068" s="182"/>
      <c r="R2068" s="183"/>
    </row>
    <row r="2069" spans="6:18" ht="15.75" x14ac:dyDescent="0.25">
      <c r="F2069" s="4">
        <f t="shared" si="64"/>
        <v>0</v>
      </c>
      <c r="G2069" s="171">
        <f t="shared" si="65"/>
        <v>0</v>
      </c>
      <c r="H2069" s="176"/>
      <c r="I2069" s="177"/>
      <c r="J2069" s="176"/>
      <c r="K2069" s="176"/>
      <c r="L2069" s="177"/>
      <c r="M2069" s="178"/>
      <c r="N2069" s="172"/>
      <c r="O2069" s="172"/>
      <c r="P2069" s="182"/>
      <c r="Q2069" s="182"/>
      <c r="R2069" s="183"/>
    </row>
    <row r="2070" spans="6:18" ht="15.75" x14ac:dyDescent="0.25">
      <c r="F2070" s="4">
        <f t="shared" si="64"/>
        <v>0</v>
      </c>
      <c r="G2070" s="171">
        <f t="shared" si="65"/>
        <v>0</v>
      </c>
      <c r="H2070" s="176"/>
      <c r="I2070" s="177"/>
      <c r="J2070" s="176"/>
      <c r="K2070" s="176"/>
      <c r="L2070" s="177"/>
      <c r="M2070" s="178"/>
      <c r="N2070" s="172"/>
      <c r="O2070" s="172"/>
      <c r="P2070" s="182"/>
      <c r="Q2070" s="182"/>
      <c r="R2070" s="183"/>
    </row>
    <row r="2071" spans="6:18" ht="15.75" x14ac:dyDescent="0.25">
      <c r="F2071" s="4">
        <f t="shared" si="64"/>
        <v>0</v>
      </c>
      <c r="G2071" s="171">
        <f t="shared" si="65"/>
        <v>0</v>
      </c>
      <c r="H2071" s="176"/>
      <c r="I2071" s="177"/>
      <c r="J2071" s="176"/>
      <c r="K2071" s="176"/>
      <c r="L2071" s="177"/>
      <c r="M2071" s="178"/>
      <c r="N2071" s="172"/>
      <c r="O2071" s="172"/>
      <c r="P2071" s="182"/>
      <c r="Q2071" s="182"/>
      <c r="R2071" s="183"/>
    </row>
    <row r="2072" spans="6:18" ht="15.75" x14ac:dyDescent="0.25">
      <c r="F2072" s="4">
        <f t="shared" si="64"/>
        <v>0</v>
      </c>
      <c r="G2072" s="171">
        <f t="shared" si="65"/>
        <v>0</v>
      </c>
      <c r="H2072" s="176"/>
      <c r="I2072" s="177"/>
      <c r="J2072" s="176"/>
      <c r="K2072" s="176"/>
      <c r="L2072" s="177"/>
      <c r="M2072" s="178"/>
      <c r="N2072" s="172"/>
      <c r="O2072" s="172"/>
      <c r="P2072" s="182"/>
      <c r="Q2072" s="182"/>
      <c r="R2072" s="183"/>
    </row>
    <row r="2073" spans="6:18" ht="15.75" x14ac:dyDescent="0.25">
      <c r="F2073" s="4">
        <f t="shared" si="64"/>
        <v>0</v>
      </c>
      <c r="G2073" s="171">
        <f t="shared" si="65"/>
        <v>0</v>
      </c>
      <c r="H2073" s="176"/>
      <c r="I2073" s="177"/>
      <c r="J2073" s="176"/>
      <c r="K2073" s="176"/>
      <c r="L2073" s="177"/>
      <c r="M2073" s="178"/>
      <c r="N2073" s="172"/>
      <c r="O2073" s="172"/>
      <c r="P2073" s="182"/>
      <c r="Q2073" s="182"/>
      <c r="R2073" s="183"/>
    </row>
    <row r="2074" spans="6:18" ht="15.75" x14ac:dyDescent="0.25">
      <c r="F2074" s="4">
        <f t="shared" si="64"/>
        <v>0</v>
      </c>
      <c r="G2074" s="171">
        <f t="shared" si="65"/>
        <v>0</v>
      </c>
      <c r="H2074" s="176"/>
      <c r="I2074" s="177"/>
      <c r="J2074" s="176"/>
      <c r="K2074" s="176"/>
      <c r="L2074" s="177"/>
      <c r="M2074" s="178"/>
      <c r="N2074" s="172"/>
      <c r="O2074" s="172"/>
      <c r="P2074" s="182"/>
      <c r="Q2074" s="182"/>
      <c r="R2074" s="183"/>
    </row>
    <row r="2075" spans="6:18" ht="15.75" x14ac:dyDescent="0.25">
      <c r="F2075" s="4">
        <f t="shared" si="64"/>
        <v>0</v>
      </c>
      <c r="G2075" s="171">
        <f t="shared" si="65"/>
        <v>0</v>
      </c>
      <c r="H2075" s="176"/>
      <c r="I2075" s="177"/>
      <c r="J2075" s="176"/>
      <c r="K2075" s="176"/>
      <c r="L2075" s="177"/>
      <c r="M2075" s="178"/>
      <c r="N2075" s="172"/>
      <c r="O2075" s="172"/>
      <c r="P2075" s="182"/>
      <c r="Q2075" s="182"/>
      <c r="R2075" s="183"/>
    </row>
    <row r="2076" spans="6:18" ht="15.75" x14ac:dyDescent="0.25">
      <c r="F2076" s="4">
        <f t="shared" si="64"/>
        <v>0</v>
      </c>
      <c r="G2076" s="171">
        <f t="shared" si="65"/>
        <v>0</v>
      </c>
      <c r="H2076" s="176"/>
      <c r="I2076" s="177"/>
      <c r="J2076" s="176"/>
      <c r="K2076" s="176"/>
      <c r="L2076" s="177"/>
      <c r="M2076" s="178"/>
      <c r="N2076" s="172"/>
      <c r="O2076" s="172"/>
      <c r="P2076" s="182"/>
      <c r="Q2076" s="182"/>
      <c r="R2076" s="183"/>
    </row>
    <row r="2077" spans="6:18" ht="15.75" x14ac:dyDescent="0.25">
      <c r="F2077" s="4">
        <f t="shared" si="64"/>
        <v>0</v>
      </c>
      <c r="G2077" s="171">
        <f t="shared" si="65"/>
        <v>0</v>
      </c>
      <c r="H2077" s="176"/>
      <c r="I2077" s="177"/>
      <c r="J2077" s="176"/>
      <c r="K2077" s="176"/>
      <c r="L2077" s="177"/>
      <c r="M2077" s="178"/>
      <c r="N2077" s="172"/>
      <c r="O2077" s="172"/>
      <c r="P2077" s="182"/>
      <c r="Q2077" s="182"/>
      <c r="R2077" s="183"/>
    </row>
    <row r="2078" spans="6:18" ht="15.75" x14ac:dyDescent="0.25">
      <c r="F2078" s="4">
        <f t="shared" si="64"/>
        <v>0</v>
      </c>
      <c r="G2078" s="171">
        <f t="shared" si="65"/>
        <v>0</v>
      </c>
      <c r="H2078" s="176"/>
      <c r="I2078" s="177"/>
      <c r="J2078" s="176"/>
      <c r="K2078" s="176"/>
      <c r="L2078" s="177"/>
      <c r="M2078" s="178"/>
      <c r="N2078" s="172"/>
      <c r="O2078" s="172"/>
      <c r="P2078" s="182"/>
      <c r="Q2078" s="182"/>
      <c r="R2078" s="183"/>
    </row>
    <row r="2079" spans="6:18" ht="15.75" x14ac:dyDescent="0.25">
      <c r="F2079" s="4">
        <f t="shared" si="64"/>
        <v>0</v>
      </c>
      <c r="G2079" s="171">
        <f t="shared" si="65"/>
        <v>0</v>
      </c>
      <c r="H2079" s="176"/>
      <c r="I2079" s="177"/>
      <c r="J2079" s="176"/>
      <c r="K2079" s="176"/>
      <c r="L2079" s="177"/>
      <c r="M2079" s="178"/>
      <c r="N2079" s="172"/>
      <c r="O2079" s="172"/>
      <c r="P2079" s="182"/>
      <c r="Q2079" s="182"/>
      <c r="R2079" s="183"/>
    </row>
    <row r="2080" spans="6:18" ht="15.75" x14ac:dyDescent="0.25">
      <c r="F2080" s="4">
        <f t="shared" si="64"/>
        <v>0</v>
      </c>
      <c r="G2080" s="171">
        <f t="shared" si="65"/>
        <v>0</v>
      </c>
      <c r="H2080" s="176"/>
      <c r="I2080" s="177"/>
      <c r="J2080" s="176"/>
      <c r="K2080" s="176"/>
      <c r="L2080" s="177"/>
      <c r="M2080" s="178"/>
      <c r="N2080" s="172"/>
      <c r="O2080" s="172"/>
      <c r="P2080" s="182"/>
      <c r="Q2080" s="182"/>
      <c r="R2080" s="183"/>
    </row>
    <row r="2081" spans="6:18" ht="15.75" x14ac:dyDescent="0.25">
      <c r="F2081" s="4">
        <f t="shared" si="64"/>
        <v>0</v>
      </c>
      <c r="G2081" s="171">
        <f t="shared" si="65"/>
        <v>0</v>
      </c>
      <c r="H2081" s="176"/>
      <c r="I2081" s="177"/>
      <c r="J2081" s="176"/>
      <c r="K2081" s="176"/>
      <c r="L2081" s="177"/>
      <c r="M2081" s="178"/>
      <c r="N2081" s="172"/>
      <c r="O2081" s="172"/>
      <c r="P2081" s="182"/>
      <c r="Q2081" s="182"/>
      <c r="R2081" s="183"/>
    </row>
    <row r="2082" spans="6:18" ht="15.75" x14ac:dyDescent="0.25">
      <c r="F2082" s="4">
        <f t="shared" si="64"/>
        <v>0</v>
      </c>
      <c r="G2082" s="171">
        <f t="shared" si="65"/>
        <v>0</v>
      </c>
      <c r="H2082" s="176"/>
      <c r="I2082" s="177"/>
      <c r="J2082" s="176"/>
      <c r="K2082" s="176"/>
      <c r="L2082" s="177"/>
      <c r="M2082" s="178"/>
      <c r="N2082" s="172"/>
      <c r="O2082" s="172"/>
      <c r="P2082" s="182"/>
      <c r="Q2082" s="182"/>
      <c r="R2082" s="183"/>
    </row>
    <row r="2083" spans="6:18" ht="15.75" x14ac:dyDescent="0.25">
      <c r="F2083" s="4">
        <f t="shared" si="64"/>
        <v>0</v>
      </c>
      <c r="G2083" s="171">
        <f t="shared" si="65"/>
        <v>0</v>
      </c>
      <c r="H2083" s="176"/>
      <c r="I2083" s="177"/>
      <c r="J2083" s="176"/>
      <c r="K2083" s="176"/>
      <c r="L2083" s="177"/>
      <c r="M2083" s="178"/>
      <c r="N2083" s="172"/>
      <c r="O2083" s="172"/>
      <c r="P2083" s="182"/>
      <c r="Q2083" s="182"/>
      <c r="R2083" s="183"/>
    </row>
    <row r="2084" spans="6:18" ht="15.75" x14ac:dyDescent="0.25">
      <c r="F2084" s="4">
        <f t="shared" si="64"/>
        <v>0</v>
      </c>
      <c r="G2084" s="171">
        <f t="shared" si="65"/>
        <v>0</v>
      </c>
      <c r="H2084" s="176"/>
      <c r="I2084" s="177"/>
      <c r="J2084" s="176"/>
      <c r="K2084" s="176"/>
      <c r="L2084" s="177"/>
      <c r="M2084" s="178"/>
      <c r="N2084" s="172"/>
      <c r="O2084" s="172"/>
      <c r="P2084" s="182"/>
      <c r="Q2084" s="182"/>
      <c r="R2084" s="183"/>
    </row>
    <row r="2085" spans="6:18" ht="15.75" x14ac:dyDescent="0.25">
      <c r="F2085" s="4">
        <f t="shared" si="64"/>
        <v>0</v>
      </c>
      <c r="G2085" s="171">
        <f t="shared" si="65"/>
        <v>0</v>
      </c>
      <c r="H2085" s="176"/>
      <c r="I2085" s="177"/>
      <c r="J2085" s="176"/>
      <c r="K2085" s="176"/>
      <c r="L2085" s="177"/>
      <c r="M2085" s="178"/>
      <c r="N2085" s="172"/>
      <c r="O2085" s="172"/>
      <c r="P2085" s="182"/>
      <c r="Q2085" s="182"/>
      <c r="R2085" s="183"/>
    </row>
    <row r="2086" spans="6:18" ht="15.75" x14ac:dyDescent="0.25">
      <c r="F2086" s="4">
        <f t="shared" si="64"/>
        <v>0</v>
      </c>
      <c r="G2086" s="171">
        <f t="shared" si="65"/>
        <v>0</v>
      </c>
      <c r="H2086" s="176"/>
      <c r="I2086" s="177"/>
      <c r="J2086" s="176"/>
      <c r="K2086" s="176"/>
      <c r="L2086" s="177"/>
      <c r="M2086" s="178"/>
      <c r="N2086" s="172"/>
      <c r="O2086" s="172"/>
      <c r="P2086" s="182"/>
      <c r="Q2086" s="182"/>
      <c r="R2086" s="183"/>
    </row>
    <row r="2087" spans="6:18" ht="15.75" x14ac:dyDescent="0.25">
      <c r="F2087" s="4">
        <f t="shared" si="64"/>
        <v>0</v>
      </c>
      <c r="G2087" s="171">
        <f t="shared" si="65"/>
        <v>0</v>
      </c>
      <c r="H2087" s="176"/>
      <c r="I2087" s="177"/>
      <c r="J2087" s="176"/>
      <c r="K2087" s="176"/>
      <c r="L2087" s="177"/>
      <c r="M2087" s="178"/>
      <c r="N2087" s="172"/>
      <c r="O2087" s="172"/>
      <c r="P2087" s="182"/>
      <c r="Q2087" s="182"/>
      <c r="R2087" s="183"/>
    </row>
    <row r="2088" spans="6:18" ht="15.75" x14ac:dyDescent="0.25">
      <c r="F2088" s="4">
        <f t="shared" si="64"/>
        <v>0</v>
      </c>
      <c r="G2088" s="171">
        <f t="shared" si="65"/>
        <v>0</v>
      </c>
      <c r="H2088" s="176"/>
      <c r="I2088" s="177"/>
      <c r="J2088" s="176"/>
      <c r="K2088" s="176"/>
      <c r="L2088" s="177"/>
      <c r="M2088" s="178"/>
      <c r="N2088" s="172"/>
      <c r="O2088" s="172"/>
      <c r="P2088" s="182"/>
      <c r="Q2088" s="182"/>
      <c r="R2088" s="183"/>
    </row>
    <row r="2089" spans="6:18" ht="15.75" x14ac:dyDescent="0.25">
      <c r="F2089" s="4">
        <f t="shared" si="64"/>
        <v>0</v>
      </c>
      <c r="G2089" s="171">
        <f t="shared" si="65"/>
        <v>0</v>
      </c>
      <c r="H2089" s="176"/>
      <c r="I2089" s="177"/>
      <c r="J2089" s="176"/>
      <c r="K2089" s="176"/>
      <c r="L2089" s="177"/>
      <c r="M2089" s="178"/>
      <c r="N2089" s="172"/>
      <c r="O2089" s="172"/>
      <c r="P2089" s="182"/>
      <c r="Q2089" s="182"/>
      <c r="R2089" s="183"/>
    </row>
    <row r="2090" spans="6:18" ht="15.75" x14ac:dyDescent="0.25">
      <c r="F2090" s="4">
        <f t="shared" si="64"/>
        <v>0</v>
      </c>
      <c r="G2090" s="171">
        <f t="shared" si="65"/>
        <v>0</v>
      </c>
      <c r="H2090" s="176"/>
      <c r="I2090" s="177"/>
      <c r="J2090" s="176"/>
      <c r="K2090" s="176"/>
      <c r="L2090" s="177"/>
      <c r="M2090" s="178"/>
      <c r="N2090" s="172"/>
      <c r="O2090" s="172"/>
      <c r="P2090" s="182"/>
      <c r="Q2090" s="182"/>
      <c r="R2090" s="183"/>
    </row>
    <row r="2091" spans="6:18" ht="15.75" x14ac:dyDescent="0.25">
      <c r="F2091" s="4">
        <f t="shared" si="64"/>
        <v>0</v>
      </c>
      <c r="G2091" s="171">
        <f t="shared" si="65"/>
        <v>0</v>
      </c>
      <c r="H2091" s="176"/>
      <c r="I2091" s="177"/>
      <c r="J2091" s="176"/>
      <c r="K2091" s="176"/>
      <c r="L2091" s="177"/>
      <c r="M2091" s="178"/>
      <c r="N2091" s="172"/>
      <c r="O2091" s="172"/>
      <c r="P2091" s="182"/>
      <c r="Q2091" s="182"/>
      <c r="R2091" s="183"/>
    </row>
    <row r="2092" spans="6:18" ht="15.75" x14ac:dyDescent="0.25">
      <c r="F2092" s="4">
        <f t="shared" si="64"/>
        <v>0</v>
      </c>
      <c r="G2092" s="171">
        <f t="shared" si="65"/>
        <v>0</v>
      </c>
      <c r="H2092" s="176"/>
      <c r="I2092" s="177"/>
      <c r="J2092" s="176"/>
      <c r="K2092" s="176"/>
      <c r="L2092" s="177"/>
      <c r="M2092" s="178"/>
      <c r="N2092" s="172"/>
      <c r="O2092" s="172"/>
      <c r="P2092" s="182"/>
      <c r="Q2092" s="182"/>
      <c r="R2092" s="183"/>
    </row>
    <row r="2093" spans="6:18" ht="15.75" x14ac:dyDescent="0.25">
      <c r="F2093" s="4">
        <f t="shared" si="64"/>
        <v>0</v>
      </c>
      <c r="G2093" s="171">
        <f t="shared" si="65"/>
        <v>0</v>
      </c>
      <c r="H2093" s="176"/>
      <c r="I2093" s="177"/>
      <c r="J2093" s="176"/>
      <c r="K2093" s="176"/>
      <c r="L2093" s="177"/>
      <c r="M2093" s="178"/>
      <c r="N2093" s="172"/>
      <c r="O2093" s="172"/>
      <c r="P2093" s="182"/>
      <c r="Q2093" s="182"/>
      <c r="R2093" s="183"/>
    </row>
    <row r="2094" spans="6:18" ht="15.75" x14ac:dyDescent="0.25">
      <c r="F2094" s="4">
        <f t="shared" si="64"/>
        <v>0</v>
      </c>
      <c r="G2094" s="171">
        <f t="shared" si="65"/>
        <v>0</v>
      </c>
      <c r="H2094" s="176"/>
      <c r="I2094" s="177"/>
      <c r="J2094" s="176"/>
      <c r="K2094" s="176"/>
      <c r="L2094" s="177"/>
      <c r="M2094" s="178"/>
      <c r="N2094" s="172"/>
      <c r="O2094" s="172"/>
      <c r="P2094" s="182"/>
      <c r="Q2094" s="182"/>
      <c r="R2094" s="183"/>
    </row>
    <row r="2095" spans="6:18" ht="15.75" x14ac:dyDescent="0.25">
      <c r="F2095" s="4">
        <f t="shared" si="64"/>
        <v>0</v>
      </c>
      <c r="G2095" s="171">
        <f t="shared" si="65"/>
        <v>0</v>
      </c>
      <c r="H2095" s="176"/>
      <c r="I2095" s="177"/>
      <c r="J2095" s="176"/>
      <c r="K2095" s="176"/>
      <c r="L2095" s="177"/>
      <c r="M2095" s="178"/>
      <c r="N2095" s="172"/>
      <c r="O2095" s="172"/>
      <c r="P2095" s="182"/>
      <c r="Q2095" s="182"/>
      <c r="R2095" s="183"/>
    </row>
    <row r="2096" spans="6:18" ht="15.75" x14ac:dyDescent="0.25">
      <c r="F2096" s="4">
        <f t="shared" si="64"/>
        <v>0</v>
      </c>
      <c r="G2096" s="171">
        <f t="shared" si="65"/>
        <v>0</v>
      </c>
      <c r="H2096" s="176"/>
      <c r="I2096" s="177"/>
      <c r="J2096" s="176"/>
      <c r="K2096" s="176"/>
      <c r="L2096" s="177"/>
      <c r="M2096" s="178"/>
      <c r="N2096" s="172"/>
      <c r="O2096" s="172"/>
      <c r="P2096" s="182"/>
      <c r="Q2096" s="182"/>
      <c r="R2096" s="183"/>
    </row>
    <row r="2097" spans="6:18" ht="15.75" x14ac:dyDescent="0.25">
      <c r="F2097" s="4">
        <f t="shared" si="64"/>
        <v>0</v>
      </c>
      <c r="G2097" s="171">
        <f t="shared" si="65"/>
        <v>0</v>
      </c>
      <c r="H2097" s="176"/>
      <c r="I2097" s="177"/>
      <c r="J2097" s="176"/>
      <c r="K2097" s="176"/>
      <c r="L2097" s="177"/>
      <c r="M2097" s="178"/>
      <c r="N2097" s="172"/>
      <c r="O2097" s="172"/>
      <c r="P2097" s="182"/>
      <c r="Q2097" s="182"/>
      <c r="R2097" s="183"/>
    </row>
    <row r="2098" spans="6:18" ht="15.75" x14ac:dyDescent="0.25">
      <c r="F2098" s="4">
        <f t="shared" si="64"/>
        <v>0</v>
      </c>
      <c r="G2098" s="171">
        <f t="shared" si="65"/>
        <v>0</v>
      </c>
      <c r="H2098" s="176"/>
      <c r="I2098" s="177"/>
      <c r="J2098" s="176"/>
      <c r="K2098" s="176"/>
      <c r="L2098" s="177"/>
      <c r="M2098" s="178"/>
      <c r="N2098" s="172"/>
      <c r="O2098" s="172"/>
      <c r="P2098" s="182"/>
      <c r="Q2098" s="182"/>
      <c r="R2098" s="183"/>
    </row>
    <row r="2099" spans="6:18" ht="15.75" x14ac:dyDescent="0.25">
      <c r="F2099" s="4">
        <f t="shared" si="64"/>
        <v>0</v>
      </c>
      <c r="G2099" s="171">
        <f t="shared" si="65"/>
        <v>0</v>
      </c>
      <c r="H2099" s="176"/>
      <c r="I2099" s="177"/>
      <c r="J2099" s="176"/>
      <c r="K2099" s="176"/>
      <c r="L2099" s="177"/>
      <c r="M2099" s="178"/>
      <c r="N2099" s="172"/>
      <c r="O2099" s="172"/>
      <c r="P2099" s="182"/>
      <c r="Q2099" s="182"/>
      <c r="R2099" s="183"/>
    </row>
    <row r="2100" spans="6:18" ht="15.75" x14ac:dyDescent="0.25">
      <c r="F2100" s="4">
        <f t="shared" si="64"/>
        <v>0</v>
      </c>
      <c r="G2100" s="171">
        <f t="shared" si="65"/>
        <v>0</v>
      </c>
      <c r="H2100" s="176"/>
      <c r="I2100" s="177"/>
      <c r="J2100" s="176"/>
      <c r="K2100" s="176"/>
      <c r="L2100" s="177"/>
      <c r="M2100" s="178"/>
      <c r="N2100" s="172"/>
      <c r="O2100" s="172"/>
      <c r="P2100" s="182"/>
      <c r="Q2100" s="182"/>
      <c r="R2100" s="183"/>
    </row>
    <row r="2101" spans="6:18" ht="15.75" x14ac:dyDescent="0.25">
      <c r="F2101" s="4">
        <f t="shared" si="64"/>
        <v>0</v>
      </c>
      <c r="G2101" s="171">
        <f t="shared" si="65"/>
        <v>0</v>
      </c>
      <c r="H2101" s="176"/>
      <c r="I2101" s="177"/>
      <c r="J2101" s="176"/>
      <c r="K2101" s="176"/>
      <c r="L2101" s="177"/>
      <c r="M2101" s="178"/>
      <c r="N2101" s="172"/>
      <c r="O2101" s="172"/>
      <c r="P2101" s="182"/>
      <c r="Q2101" s="182"/>
      <c r="R2101" s="183"/>
    </row>
    <row r="2102" spans="6:18" ht="15.75" x14ac:dyDescent="0.25">
      <c r="F2102" s="4">
        <f t="shared" si="64"/>
        <v>0</v>
      </c>
      <c r="G2102" s="171">
        <f t="shared" si="65"/>
        <v>0</v>
      </c>
      <c r="H2102" s="176"/>
      <c r="I2102" s="177"/>
      <c r="J2102" s="176"/>
      <c r="K2102" s="176"/>
      <c r="L2102" s="177"/>
      <c r="M2102" s="178"/>
      <c r="N2102" s="172"/>
      <c r="O2102" s="172"/>
      <c r="P2102" s="182"/>
      <c r="Q2102" s="182"/>
      <c r="R2102" s="183"/>
    </row>
    <row r="2103" spans="6:18" ht="15.75" x14ac:dyDescent="0.25">
      <c r="F2103" s="4">
        <f t="shared" si="64"/>
        <v>0</v>
      </c>
      <c r="G2103" s="171">
        <f t="shared" si="65"/>
        <v>0</v>
      </c>
      <c r="H2103" s="176"/>
      <c r="I2103" s="177"/>
      <c r="J2103" s="176"/>
      <c r="K2103" s="176"/>
      <c r="L2103" s="177"/>
      <c r="M2103" s="178"/>
      <c r="N2103" s="172"/>
      <c r="O2103" s="172"/>
      <c r="P2103" s="182"/>
      <c r="Q2103" s="182"/>
      <c r="R2103" s="183"/>
    </row>
    <row r="2104" spans="6:18" ht="15.75" x14ac:dyDescent="0.25">
      <c r="F2104" s="4">
        <f t="shared" si="64"/>
        <v>0</v>
      </c>
      <c r="G2104" s="171">
        <f t="shared" si="65"/>
        <v>0</v>
      </c>
      <c r="H2104" s="176"/>
      <c r="I2104" s="177"/>
      <c r="J2104" s="176"/>
      <c r="K2104" s="176"/>
      <c r="L2104" s="177"/>
      <c r="M2104" s="178"/>
      <c r="N2104" s="172"/>
      <c r="O2104" s="172"/>
      <c r="P2104" s="182"/>
      <c r="Q2104" s="182"/>
      <c r="R2104" s="183"/>
    </row>
    <row r="2105" spans="6:18" ht="15.75" x14ac:dyDescent="0.25">
      <c r="F2105" s="4">
        <f t="shared" si="64"/>
        <v>0</v>
      </c>
      <c r="G2105" s="171">
        <f t="shared" si="65"/>
        <v>0</v>
      </c>
      <c r="H2105" s="176"/>
      <c r="I2105" s="177"/>
      <c r="J2105" s="176"/>
      <c r="K2105" s="176"/>
      <c r="L2105" s="177"/>
      <c r="M2105" s="178"/>
      <c r="N2105" s="172"/>
      <c r="O2105" s="172"/>
      <c r="P2105" s="182"/>
      <c r="Q2105" s="182"/>
      <c r="R2105" s="183"/>
    </row>
    <row r="2106" spans="6:18" ht="15.75" x14ac:dyDescent="0.25">
      <c r="F2106" s="4">
        <f t="shared" si="64"/>
        <v>0</v>
      </c>
      <c r="G2106" s="171">
        <f t="shared" si="65"/>
        <v>0</v>
      </c>
      <c r="H2106" s="176"/>
      <c r="I2106" s="177"/>
      <c r="J2106" s="176"/>
      <c r="K2106" s="176"/>
      <c r="L2106" s="177"/>
      <c r="M2106" s="178"/>
      <c r="N2106" s="172"/>
      <c r="O2106" s="172"/>
      <c r="P2106" s="182"/>
      <c r="Q2106" s="182"/>
      <c r="R2106" s="183"/>
    </row>
    <row r="2107" spans="6:18" ht="15.75" x14ac:dyDescent="0.25">
      <c r="F2107" s="4">
        <f t="shared" si="64"/>
        <v>0</v>
      </c>
      <c r="G2107" s="171">
        <f t="shared" si="65"/>
        <v>0</v>
      </c>
      <c r="H2107" s="176"/>
      <c r="I2107" s="177"/>
      <c r="J2107" s="176"/>
      <c r="K2107" s="176"/>
      <c r="L2107" s="177"/>
      <c r="M2107" s="178"/>
      <c r="N2107" s="172"/>
      <c r="O2107" s="172"/>
      <c r="P2107" s="182"/>
      <c r="Q2107" s="182"/>
      <c r="R2107" s="183"/>
    </row>
    <row r="2108" spans="6:18" ht="15.75" x14ac:dyDescent="0.25">
      <c r="F2108" s="4">
        <f t="shared" si="64"/>
        <v>0</v>
      </c>
      <c r="G2108" s="171">
        <f t="shared" si="65"/>
        <v>0</v>
      </c>
      <c r="H2108" s="176"/>
      <c r="I2108" s="177"/>
      <c r="J2108" s="176"/>
      <c r="K2108" s="176"/>
      <c r="L2108" s="177"/>
      <c r="M2108" s="178"/>
      <c r="N2108" s="172"/>
      <c r="O2108" s="172"/>
      <c r="P2108" s="182"/>
      <c r="Q2108" s="182"/>
      <c r="R2108" s="183"/>
    </row>
    <row r="2109" spans="6:18" ht="15.75" x14ac:dyDescent="0.25">
      <c r="F2109" s="4">
        <f t="shared" si="64"/>
        <v>0</v>
      </c>
      <c r="G2109" s="171">
        <f t="shared" si="65"/>
        <v>0</v>
      </c>
      <c r="H2109" s="176"/>
      <c r="I2109" s="177"/>
      <c r="J2109" s="176"/>
      <c r="K2109" s="176"/>
      <c r="L2109" s="177"/>
      <c r="M2109" s="178"/>
      <c r="N2109" s="172"/>
      <c r="O2109" s="172"/>
      <c r="P2109" s="182"/>
      <c r="Q2109" s="182"/>
      <c r="R2109" s="183"/>
    </row>
    <row r="2110" spans="6:18" ht="15.75" x14ac:dyDescent="0.25">
      <c r="F2110" s="4">
        <f t="shared" si="64"/>
        <v>0</v>
      </c>
      <c r="G2110" s="171">
        <f t="shared" si="65"/>
        <v>0</v>
      </c>
      <c r="H2110" s="176"/>
      <c r="I2110" s="177"/>
      <c r="J2110" s="176"/>
      <c r="K2110" s="176"/>
      <c r="L2110" s="177"/>
      <c r="M2110" s="178"/>
      <c r="N2110" s="172"/>
      <c r="O2110" s="172"/>
      <c r="P2110" s="182"/>
      <c r="Q2110" s="182"/>
      <c r="R2110" s="183"/>
    </row>
    <row r="2111" spans="6:18" ht="15.75" x14ac:dyDescent="0.25">
      <c r="F2111" s="4">
        <f t="shared" si="64"/>
        <v>0</v>
      </c>
      <c r="G2111" s="171">
        <f t="shared" si="65"/>
        <v>0</v>
      </c>
      <c r="H2111" s="176"/>
      <c r="I2111" s="177"/>
      <c r="J2111" s="176"/>
      <c r="K2111" s="176"/>
      <c r="L2111" s="177"/>
      <c r="M2111" s="178"/>
      <c r="N2111" s="172"/>
      <c r="O2111" s="172"/>
      <c r="P2111" s="182"/>
      <c r="Q2111" s="182"/>
      <c r="R2111" s="183"/>
    </row>
    <row r="2112" spans="6:18" ht="15.75" x14ac:dyDescent="0.25">
      <c r="F2112" s="4">
        <f t="shared" si="64"/>
        <v>0</v>
      </c>
      <c r="G2112" s="171">
        <f t="shared" si="65"/>
        <v>0</v>
      </c>
      <c r="H2112" s="176"/>
      <c r="I2112" s="177"/>
      <c r="J2112" s="176"/>
      <c r="K2112" s="176"/>
      <c r="L2112" s="177"/>
      <c r="M2112" s="178"/>
      <c r="N2112" s="172"/>
      <c r="O2112" s="172"/>
      <c r="P2112" s="182"/>
      <c r="Q2112" s="182"/>
      <c r="R2112" s="183"/>
    </row>
    <row r="2113" spans="6:18" ht="15.75" x14ac:dyDescent="0.25">
      <c r="F2113" s="4">
        <f t="shared" si="64"/>
        <v>0</v>
      </c>
      <c r="G2113" s="171">
        <f t="shared" si="65"/>
        <v>0</v>
      </c>
      <c r="H2113" s="176"/>
      <c r="I2113" s="177"/>
      <c r="J2113" s="176"/>
      <c r="K2113" s="176"/>
      <c r="L2113" s="177"/>
      <c r="M2113" s="178"/>
      <c r="N2113" s="172"/>
      <c r="O2113" s="172"/>
      <c r="P2113" s="182"/>
      <c r="Q2113" s="182"/>
      <c r="R2113" s="183"/>
    </row>
    <row r="2114" spans="6:18" ht="15.75" x14ac:dyDescent="0.25">
      <c r="F2114" s="4">
        <f t="shared" si="64"/>
        <v>0</v>
      </c>
      <c r="G2114" s="171">
        <f t="shared" si="65"/>
        <v>0</v>
      </c>
      <c r="H2114" s="176"/>
      <c r="I2114" s="177"/>
      <c r="J2114" s="176"/>
      <c r="K2114" s="176"/>
      <c r="L2114" s="177"/>
      <c r="M2114" s="178"/>
      <c r="N2114" s="172"/>
      <c r="O2114" s="172"/>
      <c r="P2114" s="182"/>
      <c r="Q2114" s="182"/>
      <c r="R2114" s="183"/>
    </row>
    <row r="2115" spans="6:18" ht="15.75" x14ac:dyDescent="0.25">
      <c r="F2115" s="4">
        <f t="shared" si="64"/>
        <v>0</v>
      </c>
      <c r="G2115" s="171">
        <f t="shared" si="65"/>
        <v>0</v>
      </c>
      <c r="H2115" s="176"/>
      <c r="I2115" s="177"/>
      <c r="J2115" s="176"/>
      <c r="K2115" s="176"/>
      <c r="L2115" s="177"/>
      <c r="M2115" s="178"/>
      <c r="N2115" s="172"/>
      <c r="O2115" s="172"/>
      <c r="P2115" s="182"/>
      <c r="Q2115" s="182"/>
      <c r="R2115" s="183"/>
    </row>
    <row r="2116" spans="6:18" ht="15.75" x14ac:dyDescent="0.25">
      <c r="F2116" s="4">
        <f t="shared" si="64"/>
        <v>0</v>
      </c>
      <c r="G2116" s="171">
        <f t="shared" si="65"/>
        <v>0</v>
      </c>
      <c r="H2116" s="176"/>
      <c r="I2116" s="177"/>
      <c r="J2116" s="176"/>
      <c r="K2116" s="176"/>
      <c r="L2116" s="177"/>
      <c r="M2116" s="178"/>
      <c r="N2116" s="172"/>
      <c r="O2116" s="172"/>
      <c r="P2116" s="182"/>
      <c r="Q2116" s="182"/>
      <c r="R2116" s="183"/>
    </row>
    <row r="2117" spans="6:18" ht="15.75" x14ac:dyDescent="0.25">
      <c r="F2117" s="4">
        <f t="shared" si="64"/>
        <v>0</v>
      </c>
      <c r="G2117" s="171">
        <f t="shared" si="65"/>
        <v>0</v>
      </c>
      <c r="H2117" s="176"/>
      <c r="I2117" s="177"/>
      <c r="J2117" s="176"/>
      <c r="K2117" s="176"/>
      <c r="L2117" s="177"/>
      <c r="M2117" s="178"/>
      <c r="N2117" s="172"/>
      <c r="O2117" s="172"/>
      <c r="P2117" s="182"/>
      <c r="Q2117" s="182"/>
      <c r="R2117" s="183"/>
    </row>
    <row r="2118" spans="6:18" ht="15.75" x14ac:dyDescent="0.25">
      <c r="F2118" s="4">
        <f t="shared" si="64"/>
        <v>0</v>
      </c>
      <c r="G2118" s="171">
        <f t="shared" si="65"/>
        <v>0</v>
      </c>
      <c r="H2118" s="176"/>
      <c r="I2118" s="177"/>
      <c r="J2118" s="176"/>
      <c r="K2118" s="176"/>
      <c r="L2118" s="177"/>
      <c r="M2118" s="178"/>
      <c r="N2118" s="172"/>
      <c r="O2118" s="172"/>
      <c r="P2118" s="182"/>
      <c r="Q2118" s="182"/>
      <c r="R2118" s="183"/>
    </row>
    <row r="2119" spans="6:18" ht="15.75" x14ac:dyDescent="0.25">
      <c r="F2119" s="4">
        <f t="shared" si="64"/>
        <v>0</v>
      </c>
      <c r="G2119" s="171">
        <f t="shared" si="65"/>
        <v>0</v>
      </c>
      <c r="H2119" s="176"/>
      <c r="I2119" s="177"/>
      <c r="J2119" s="176"/>
      <c r="K2119" s="176"/>
      <c r="L2119" s="177"/>
      <c r="M2119" s="178"/>
      <c r="N2119" s="172"/>
      <c r="O2119" s="172"/>
      <c r="P2119" s="182"/>
      <c r="Q2119" s="182"/>
      <c r="R2119" s="183"/>
    </row>
    <row r="2120" spans="6:18" ht="15.75" x14ac:dyDescent="0.25">
      <c r="F2120" s="4">
        <f t="shared" ref="F2120:F2183" si="66">IF(G2120&gt;=1,(IF(LEN(R2120)=0,(IF(N2120&gt;=18,1,0)),0)),0)</f>
        <v>0</v>
      </c>
      <c r="G2120" s="171">
        <f t="shared" si="65"/>
        <v>0</v>
      </c>
      <c r="H2120" s="176"/>
      <c r="I2120" s="177"/>
      <c r="J2120" s="176"/>
      <c r="K2120" s="176"/>
      <c r="L2120" s="177"/>
      <c r="M2120" s="178"/>
      <c r="N2120" s="172"/>
      <c r="O2120" s="172"/>
      <c r="P2120" s="182"/>
      <c r="Q2120" s="182"/>
      <c r="R2120" s="183"/>
    </row>
    <row r="2121" spans="6:18" ht="15.75" x14ac:dyDescent="0.25">
      <c r="F2121" s="4">
        <f t="shared" si="66"/>
        <v>0</v>
      </c>
      <c r="G2121" s="171">
        <f t="shared" ref="G2121:G2184" si="67">IFERROR(IF(LEN(J2121)&gt;=2,(IF(LEN(L2121)&gt;=1,1,0)),0),0)</f>
        <v>0</v>
      </c>
      <c r="H2121" s="176"/>
      <c r="I2121" s="177"/>
      <c r="J2121" s="176"/>
      <c r="K2121" s="176"/>
      <c r="L2121" s="177"/>
      <c r="M2121" s="178"/>
      <c r="N2121" s="172"/>
      <c r="O2121" s="172"/>
      <c r="P2121" s="182"/>
      <c r="Q2121" s="182"/>
      <c r="R2121" s="183"/>
    </row>
    <row r="2122" spans="6:18" ht="15.75" x14ac:dyDescent="0.25">
      <c r="F2122" s="4">
        <f t="shared" si="66"/>
        <v>0</v>
      </c>
      <c r="G2122" s="171">
        <f t="shared" si="67"/>
        <v>0</v>
      </c>
      <c r="H2122" s="176"/>
      <c r="I2122" s="177"/>
      <c r="J2122" s="176"/>
      <c r="K2122" s="176"/>
      <c r="L2122" s="177"/>
      <c r="M2122" s="178"/>
      <c r="N2122" s="172"/>
      <c r="O2122" s="172"/>
      <c r="P2122" s="182"/>
      <c r="Q2122" s="182"/>
      <c r="R2122" s="183"/>
    </row>
    <row r="2123" spans="6:18" ht="15.75" x14ac:dyDescent="0.25">
      <c r="F2123" s="4">
        <f t="shared" si="66"/>
        <v>0</v>
      </c>
      <c r="G2123" s="171">
        <f t="shared" si="67"/>
        <v>0</v>
      </c>
      <c r="H2123" s="176"/>
      <c r="I2123" s="177"/>
      <c r="J2123" s="176"/>
      <c r="K2123" s="176"/>
      <c r="L2123" s="177"/>
      <c r="M2123" s="178"/>
      <c r="N2123" s="172"/>
      <c r="O2123" s="172"/>
      <c r="P2123" s="182"/>
      <c r="Q2123" s="182"/>
      <c r="R2123" s="183"/>
    </row>
    <row r="2124" spans="6:18" ht="15.75" x14ac:dyDescent="0.25">
      <c r="F2124" s="4">
        <f t="shared" si="66"/>
        <v>0</v>
      </c>
      <c r="G2124" s="171">
        <f t="shared" si="67"/>
        <v>0</v>
      </c>
      <c r="H2124" s="176"/>
      <c r="I2124" s="177"/>
      <c r="J2124" s="176"/>
      <c r="K2124" s="176"/>
      <c r="L2124" s="177"/>
      <c r="M2124" s="178"/>
      <c r="N2124" s="172"/>
      <c r="O2124" s="172"/>
      <c r="P2124" s="182"/>
      <c r="Q2124" s="182"/>
      <c r="R2124" s="183"/>
    </row>
    <row r="2125" spans="6:18" ht="15.75" x14ac:dyDescent="0.25">
      <c r="F2125" s="4">
        <f t="shared" si="66"/>
        <v>0</v>
      </c>
      <c r="G2125" s="171">
        <f t="shared" si="67"/>
        <v>0</v>
      </c>
      <c r="H2125" s="176"/>
      <c r="I2125" s="177"/>
      <c r="J2125" s="176"/>
      <c r="K2125" s="176"/>
      <c r="L2125" s="177"/>
      <c r="M2125" s="178"/>
      <c r="N2125" s="172"/>
      <c r="O2125" s="172"/>
      <c r="P2125" s="182"/>
      <c r="Q2125" s="182"/>
      <c r="R2125" s="183"/>
    </row>
    <row r="2126" spans="6:18" ht="15.75" x14ac:dyDescent="0.25">
      <c r="F2126" s="4">
        <f t="shared" si="66"/>
        <v>0</v>
      </c>
      <c r="G2126" s="171">
        <f t="shared" si="67"/>
        <v>0</v>
      </c>
      <c r="H2126" s="176"/>
      <c r="I2126" s="177"/>
      <c r="J2126" s="176"/>
      <c r="K2126" s="176"/>
      <c r="L2126" s="177"/>
      <c r="M2126" s="178"/>
      <c r="N2126" s="172"/>
      <c r="O2126" s="172"/>
      <c r="P2126" s="182"/>
      <c r="Q2126" s="182"/>
      <c r="R2126" s="183"/>
    </row>
    <row r="2127" spans="6:18" ht="15.75" x14ac:dyDescent="0.25">
      <c r="F2127" s="4">
        <f t="shared" si="66"/>
        <v>0</v>
      </c>
      <c r="G2127" s="171">
        <f t="shared" si="67"/>
        <v>0</v>
      </c>
      <c r="H2127" s="176"/>
      <c r="I2127" s="177"/>
      <c r="J2127" s="176"/>
      <c r="K2127" s="176"/>
      <c r="L2127" s="177"/>
      <c r="M2127" s="178"/>
      <c r="N2127" s="172"/>
      <c r="O2127" s="172"/>
      <c r="P2127" s="182"/>
      <c r="Q2127" s="182"/>
      <c r="R2127" s="183"/>
    </row>
    <row r="2128" spans="6:18" ht="15.75" x14ac:dyDescent="0.25">
      <c r="F2128" s="4">
        <f t="shared" si="66"/>
        <v>0</v>
      </c>
      <c r="G2128" s="171">
        <f t="shared" si="67"/>
        <v>0</v>
      </c>
      <c r="H2128" s="176"/>
      <c r="I2128" s="177"/>
      <c r="J2128" s="176"/>
      <c r="K2128" s="176"/>
      <c r="L2128" s="177"/>
      <c r="M2128" s="178"/>
      <c r="N2128" s="172"/>
      <c r="O2128" s="172"/>
      <c r="P2128" s="182"/>
      <c r="Q2128" s="182"/>
      <c r="R2128" s="183"/>
    </row>
    <row r="2129" spans="6:18" ht="15.75" x14ac:dyDescent="0.25">
      <c r="F2129" s="4">
        <f t="shared" si="66"/>
        <v>0</v>
      </c>
      <c r="G2129" s="171">
        <f t="shared" si="67"/>
        <v>0</v>
      </c>
      <c r="H2129" s="176"/>
      <c r="I2129" s="177"/>
      <c r="J2129" s="176"/>
      <c r="K2129" s="176"/>
      <c r="L2129" s="177"/>
      <c r="M2129" s="178"/>
      <c r="N2129" s="172"/>
      <c r="O2129" s="172"/>
      <c r="P2129" s="182"/>
      <c r="Q2129" s="182"/>
      <c r="R2129" s="183"/>
    </row>
    <row r="2130" spans="6:18" ht="15.75" x14ac:dyDescent="0.25">
      <c r="F2130" s="4">
        <f t="shared" si="66"/>
        <v>0</v>
      </c>
      <c r="G2130" s="171">
        <f t="shared" si="67"/>
        <v>0</v>
      </c>
      <c r="H2130" s="176"/>
      <c r="I2130" s="177"/>
      <c r="J2130" s="176"/>
      <c r="K2130" s="176"/>
      <c r="L2130" s="177"/>
      <c r="M2130" s="178"/>
      <c r="N2130" s="172"/>
      <c r="O2130" s="172"/>
      <c r="P2130" s="182"/>
      <c r="Q2130" s="182"/>
      <c r="R2130" s="183"/>
    </row>
    <row r="2131" spans="6:18" ht="15.75" x14ac:dyDescent="0.25">
      <c r="F2131" s="4">
        <f t="shared" si="66"/>
        <v>0</v>
      </c>
      <c r="G2131" s="171">
        <f t="shared" si="67"/>
        <v>0</v>
      </c>
      <c r="H2131" s="176"/>
      <c r="I2131" s="177"/>
      <c r="J2131" s="176"/>
      <c r="K2131" s="176"/>
      <c r="L2131" s="177"/>
      <c r="M2131" s="178"/>
      <c r="N2131" s="172"/>
      <c r="O2131" s="172"/>
      <c r="P2131" s="182"/>
      <c r="Q2131" s="182"/>
      <c r="R2131" s="183"/>
    </row>
    <row r="2132" spans="6:18" ht="15.75" x14ac:dyDescent="0.25">
      <c r="F2132" s="4">
        <f t="shared" si="66"/>
        <v>0</v>
      </c>
      <c r="G2132" s="171">
        <f t="shared" si="67"/>
        <v>0</v>
      </c>
      <c r="H2132" s="176"/>
      <c r="I2132" s="177"/>
      <c r="J2132" s="176"/>
      <c r="K2132" s="176"/>
      <c r="L2132" s="177"/>
      <c r="M2132" s="178"/>
      <c r="N2132" s="172"/>
      <c r="O2132" s="172"/>
      <c r="P2132" s="182"/>
      <c r="Q2132" s="182"/>
      <c r="R2132" s="183"/>
    </row>
    <row r="2133" spans="6:18" ht="15.75" x14ac:dyDescent="0.25">
      <c r="F2133" s="4">
        <f t="shared" si="66"/>
        <v>0</v>
      </c>
      <c r="G2133" s="171">
        <f t="shared" si="67"/>
        <v>0</v>
      </c>
      <c r="H2133" s="176"/>
      <c r="I2133" s="177"/>
      <c r="J2133" s="176"/>
      <c r="K2133" s="176"/>
      <c r="L2133" s="177"/>
      <c r="M2133" s="178"/>
      <c r="N2133" s="172"/>
      <c r="O2133" s="172"/>
      <c r="P2133" s="182"/>
      <c r="Q2133" s="182"/>
      <c r="R2133" s="183"/>
    </row>
    <row r="2134" spans="6:18" ht="15.75" x14ac:dyDescent="0.25">
      <c r="F2134" s="4">
        <f t="shared" si="66"/>
        <v>0</v>
      </c>
      <c r="G2134" s="171">
        <f t="shared" si="67"/>
        <v>0</v>
      </c>
      <c r="H2134" s="176"/>
      <c r="I2134" s="177"/>
      <c r="J2134" s="176"/>
      <c r="K2134" s="176"/>
      <c r="L2134" s="177"/>
      <c r="M2134" s="178"/>
      <c r="N2134" s="172"/>
      <c r="O2134" s="172"/>
      <c r="P2134" s="182"/>
      <c r="Q2134" s="182"/>
      <c r="R2134" s="183"/>
    </row>
    <row r="2135" spans="6:18" ht="15.75" x14ac:dyDescent="0.25">
      <c r="F2135" s="4">
        <f t="shared" si="66"/>
        <v>0</v>
      </c>
      <c r="G2135" s="171">
        <f t="shared" si="67"/>
        <v>0</v>
      </c>
      <c r="H2135" s="176"/>
      <c r="I2135" s="177"/>
      <c r="J2135" s="176"/>
      <c r="K2135" s="176"/>
      <c r="L2135" s="177"/>
      <c r="M2135" s="178"/>
      <c r="N2135" s="172"/>
      <c r="O2135" s="172"/>
      <c r="P2135" s="182"/>
      <c r="Q2135" s="182"/>
      <c r="R2135" s="183"/>
    </row>
    <row r="2136" spans="6:18" ht="15.75" x14ac:dyDescent="0.25">
      <c r="F2136" s="4">
        <f t="shared" si="66"/>
        <v>0</v>
      </c>
      <c r="G2136" s="171">
        <f t="shared" si="67"/>
        <v>0</v>
      </c>
      <c r="H2136" s="176"/>
      <c r="I2136" s="177"/>
      <c r="J2136" s="176"/>
      <c r="K2136" s="176"/>
      <c r="L2136" s="177"/>
      <c r="M2136" s="178"/>
      <c r="N2136" s="172"/>
      <c r="O2136" s="172"/>
      <c r="P2136" s="182"/>
      <c r="Q2136" s="182"/>
      <c r="R2136" s="183"/>
    </row>
    <row r="2137" spans="6:18" ht="15.75" x14ac:dyDescent="0.25">
      <c r="F2137" s="4">
        <f t="shared" si="66"/>
        <v>0</v>
      </c>
      <c r="G2137" s="171">
        <f t="shared" si="67"/>
        <v>0</v>
      </c>
      <c r="H2137" s="176"/>
      <c r="I2137" s="177"/>
      <c r="J2137" s="176"/>
      <c r="K2137" s="176"/>
      <c r="L2137" s="177"/>
      <c r="M2137" s="178"/>
      <c r="N2137" s="172"/>
      <c r="O2137" s="172"/>
      <c r="P2137" s="182"/>
      <c r="Q2137" s="182"/>
      <c r="R2137" s="183"/>
    </row>
    <row r="2138" spans="6:18" ht="15.75" x14ac:dyDescent="0.25">
      <c r="F2138" s="4">
        <f t="shared" si="66"/>
        <v>0</v>
      </c>
      <c r="G2138" s="171">
        <f t="shared" si="67"/>
        <v>0</v>
      </c>
      <c r="H2138" s="176"/>
      <c r="I2138" s="177"/>
      <c r="J2138" s="176"/>
      <c r="K2138" s="176"/>
      <c r="L2138" s="177"/>
      <c r="M2138" s="178"/>
      <c r="N2138" s="172"/>
      <c r="O2138" s="172"/>
      <c r="P2138" s="182"/>
      <c r="Q2138" s="182"/>
      <c r="R2138" s="183"/>
    </row>
    <row r="2139" spans="6:18" ht="15.75" x14ac:dyDescent="0.25">
      <c r="F2139" s="4">
        <f t="shared" si="66"/>
        <v>0</v>
      </c>
      <c r="G2139" s="171">
        <f t="shared" si="67"/>
        <v>0</v>
      </c>
      <c r="H2139" s="176"/>
      <c r="I2139" s="177"/>
      <c r="J2139" s="176"/>
      <c r="K2139" s="176"/>
      <c r="L2139" s="177"/>
      <c r="M2139" s="178"/>
      <c r="N2139" s="172"/>
      <c r="O2139" s="172"/>
      <c r="P2139" s="182"/>
      <c r="Q2139" s="182"/>
      <c r="R2139" s="183"/>
    </row>
    <row r="2140" spans="6:18" ht="15.75" x14ac:dyDescent="0.25">
      <c r="F2140" s="4">
        <f t="shared" si="66"/>
        <v>0</v>
      </c>
      <c r="G2140" s="171">
        <f t="shared" si="67"/>
        <v>0</v>
      </c>
      <c r="H2140" s="176"/>
      <c r="I2140" s="177"/>
      <c r="J2140" s="176"/>
      <c r="K2140" s="176"/>
      <c r="L2140" s="177"/>
      <c r="M2140" s="178"/>
      <c r="N2140" s="172"/>
      <c r="O2140" s="172"/>
      <c r="P2140" s="182"/>
      <c r="Q2140" s="182"/>
      <c r="R2140" s="183"/>
    </row>
    <row r="2141" spans="6:18" ht="15.75" x14ac:dyDescent="0.25">
      <c r="F2141" s="4">
        <f t="shared" si="66"/>
        <v>0</v>
      </c>
      <c r="G2141" s="171">
        <f t="shared" si="67"/>
        <v>0</v>
      </c>
      <c r="H2141" s="176"/>
      <c r="I2141" s="177"/>
      <c r="J2141" s="176"/>
      <c r="K2141" s="176"/>
      <c r="L2141" s="177"/>
      <c r="M2141" s="178"/>
      <c r="N2141" s="172"/>
      <c r="O2141" s="172"/>
      <c r="P2141" s="182"/>
      <c r="Q2141" s="182"/>
      <c r="R2141" s="183"/>
    </row>
    <row r="2142" spans="6:18" ht="15.75" x14ac:dyDescent="0.25">
      <c r="F2142" s="4">
        <f t="shared" si="66"/>
        <v>0</v>
      </c>
      <c r="G2142" s="171">
        <f t="shared" si="67"/>
        <v>0</v>
      </c>
      <c r="H2142" s="176"/>
      <c r="I2142" s="177"/>
      <c r="J2142" s="176"/>
      <c r="K2142" s="176"/>
      <c r="L2142" s="177"/>
      <c r="M2142" s="178"/>
      <c r="N2142" s="172"/>
      <c r="O2142" s="172"/>
      <c r="P2142" s="182"/>
      <c r="Q2142" s="182"/>
      <c r="R2142" s="183"/>
    </row>
    <row r="2143" spans="6:18" ht="15.75" x14ac:dyDescent="0.25">
      <c r="F2143" s="4">
        <f t="shared" si="66"/>
        <v>0</v>
      </c>
      <c r="G2143" s="171">
        <f t="shared" si="67"/>
        <v>0</v>
      </c>
      <c r="H2143" s="176"/>
      <c r="I2143" s="177"/>
      <c r="J2143" s="176"/>
      <c r="K2143" s="176"/>
      <c r="L2143" s="177"/>
      <c r="M2143" s="178"/>
      <c r="N2143" s="172"/>
      <c r="O2143" s="172"/>
      <c r="P2143" s="182"/>
      <c r="Q2143" s="182"/>
      <c r="R2143" s="183"/>
    </row>
    <row r="2144" spans="6:18" ht="15.75" x14ac:dyDescent="0.25">
      <c r="F2144" s="4">
        <f t="shared" si="66"/>
        <v>0</v>
      </c>
      <c r="G2144" s="171">
        <f t="shared" si="67"/>
        <v>0</v>
      </c>
      <c r="H2144" s="176"/>
      <c r="I2144" s="177"/>
      <c r="J2144" s="176"/>
      <c r="K2144" s="176"/>
      <c r="L2144" s="177"/>
      <c r="M2144" s="178"/>
      <c r="N2144" s="172"/>
      <c r="O2144" s="172"/>
      <c r="P2144" s="182"/>
      <c r="Q2144" s="182"/>
      <c r="R2144" s="183"/>
    </row>
    <row r="2145" spans="6:18" ht="15.75" x14ac:dyDescent="0.25">
      <c r="F2145" s="4">
        <f t="shared" si="66"/>
        <v>0</v>
      </c>
      <c r="G2145" s="171">
        <f t="shared" si="67"/>
        <v>0</v>
      </c>
      <c r="H2145" s="176"/>
      <c r="I2145" s="177"/>
      <c r="J2145" s="176"/>
      <c r="K2145" s="176"/>
      <c r="L2145" s="177"/>
      <c r="M2145" s="178"/>
      <c r="N2145" s="172"/>
      <c r="O2145" s="172"/>
      <c r="P2145" s="182"/>
      <c r="Q2145" s="182"/>
      <c r="R2145" s="183"/>
    </row>
    <row r="2146" spans="6:18" ht="15.75" x14ac:dyDescent="0.25">
      <c r="F2146" s="4">
        <f t="shared" si="66"/>
        <v>0</v>
      </c>
      <c r="G2146" s="171">
        <f t="shared" si="67"/>
        <v>0</v>
      </c>
      <c r="H2146" s="176"/>
      <c r="I2146" s="177"/>
      <c r="J2146" s="176"/>
      <c r="K2146" s="176"/>
      <c r="L2146" s="177"/>
      <c r="M2146" s="178"/>
      <c r="N2146" s="172"/>
      <c r="O2146" s="172"/>
      <c r="P2146" s="182"/>
      <c r="Q2146" s="182"/>
      <c r="R2146" s="183"/>
    </row>
    <row r="2147" spans="6:18" ht="15.75" x14ac:dyDescent="0.25">
      <c r="F2147" s="4">
        <f t="shared" si="66"/>
        <v>0</v>
      </c>
      <c r="G2147" s="171">
        <f t="shared" si="67"/>
        <v>0</v>
      </c>
      <c r="H2147" s="176"/>
      <c r="I2147" s="177"/>
      <c r="J2147" s="176"/>
      <c r="K2147" s="176"/>
      <c r="L2147" s="177"/>
      <c r="M2147" s="178"/>
      <c r="N2147" s="172"/>
      <c r="O2147" s="172"/>
      <c r="P2147" s="182"/>
      <c r="Q2147" s="182"/>
      <c r="R2147" s="183"/>
    </row>
    <row r="2148" spans="6:18" ht="15.75" x14ac:dyDescent="0.25">
      <c r="F2148" s="4">
        <f t="shared" si="66"/>
        <v>0</v>
      </c>
      <c r="G2148" s="171">
        <f t="shared" si="67"/>
        <v>0</v>
      </c>
      <c r="H2148" s="176"/>
      <c r="I2148" s="177"/>
      <c r="J2148" s="176"/>
      <c r="K2148" s="176"/>
      <c r="L2148" s="177"/>
      <c r="M2148" s="178"/>
      <c r="N2148" s="172"/>
      <c r="O2148" s="172"/>
      <c r="P2148" s="182"/>
      <c r="Q2148" s="182"/>
      <c r="R2148" s="183"/>
    </row>
    <row r="2149" spans="6:18" ht="15.75" x14ac:dyDescent="0.25">
      <c r="F2149" s="4">
        <f t="shared" si="66"/>
        <v>0</v>
      </c>
      <c r="G2149" s="171">
        <f t="shared" si="67"/>
        <v>0</v>
      </c>
      <c r="H2149" s="176"/>
      <c r="I2149" s="177"/>
      <c r="J2149" s="176"/>
      <c r="K2149" s="176"/>
      <c r="L2149" s="177"/>
      <c r="M2149" s="178"/>
      <c r="N2149" s="172"/>
      <c r="O2149" s="172"/>
      <c r="P2149" s="182"/>
      <c r="Q2149" s="182"/>
      <c r="R2149" s="183"/>
    </row>
    <row r="2150" spans="6:18" ht="15.75" x14ac:dyDescent="0.25">
      <c r="F2150" s="4">
        <f t="shared" si="66"/>
        <v>0</v>
      </c>
      <c r="G2150" s="171">
        <f t="shared" si="67"/>
        <v>0</v>
      </c>
      <c r="H2150" s="176"/>
      <c r="I2150" s="177"/>
      <c r="J2150" s="176"/>
      <c r="K2150" s="176"/>
      <c r="L2150" s="177"/>
      <c r="M2150" s="178"/>
      <c r="N2150" s="172"/>
      <c r="O2150" s="172"/>
      <c r="P2150" s="182"/>
      <c r="Q2150" s="182"/>
      <c r="R2150" s="183"/>
    </row>
    <row r="2151" spans="6:18" ht="15.75" x14ac:dyDescent="0.25">
      <c r="F2151" s="4">
        <f t="shared" si="66"/>
        <v>0</v>
      </c>
      <c r="G2151" s="171">
        <f t="shared" si="67"/>
        <v>0</v>
      </c>
      <c r="H2151" s="176"/>
      <c r="I2151" s="177"/>
      <c r="J2151" s="176"/>
      <c r="K2151" s="176"/>
      <c r="L2151" s="177"/>
      <c r="M2151" s="178"/>
      <c r="N2151" s="172"/>
      <c r="O2151" s="172"/>
      <c r="P2151" s="182"/>
      <c r="Q2151" s="182"/>
      <c r="R2151" s="183"/>
    </row>
    <row r="2152" spans="6:18" ht="15.75" x14ac:dyDescent="0.25">
      <c r="F2152" s="4">
        <f t="shared" si="66"/>
        <v>0</v>
      </c>
      <c r="G2152" s="171">
        <f t="shared" si="67"/>
        <v>0</v>
      </c>
      <c r="H2152" s="176"/>
      <c r="I2152" s="177"/>
      <c r="J2152" s="176"/>
      <c r="K2152" s="176"/>
      <c r="L2152" s="177"/>
      <c r="M2152" s="178"/>
      <c r="N2152" s="172"/>
      <c r="O2152" s="172"/>
      <c r="P2152" s="182"/>
      <c r="Q2152" s="182"/>
      <c r="R2152" s="183"/>
    </row>
    <row r="2153" spans="6:18" ht="15.75" x14ac:dyDescent="0.25">
      <c r="F2153" s="4">
        <f t="shared" si="66"/>
        <v>0</v>
      </c>
      <c r="G2153" s="171">
        <f t="shared" si="67"/>
        <v>0</v>
      </c>
      <c r="H2153" s="176"/>
      <c r="I2153" s="177"/>
      <c r="J2153" s="176"/>
      <c r="K2153" s="176"/>
      <c r="L2153" s="177"/>
      <c r="M2153" s="178"/>
      <c r="N2153" s="172"/>
      <c r="O2153" s="172"/>
      <c r="P2153" s="182"/>
      <c r="Q2153" s="182"/>
      <c r="R2153" s="183"/>
    </row>
    <row r="2154" spans="6:18" ht="15.75" x14ac:dyDescent="0.25">
      <c r="F2154" s="4">
        <f t="shared" si="66"/>
        <v>0</v>
      </c>
      <c r="G2154" s="171">
        <f t="shared" si="67"/>
        <v>0</v>
      </c>
      <c r="H2154" s="176"/>
      <c r="I2154" s="177"/>
      <c r="J2154" s="176"/>
      <c r="K2154" s="176"/>
      <c r="L2154" s="177"/>
      <c r="M2154" s="178"/>
      <c r="N2154" s="172"/>
      <c r="O2154" s="172"/>
      <c r="P2154" s="182"/>
      <c r="Q2154" s="182"/>
      <c r="R2154" s="183"/>
    </row>
    <row r="2155" spans="6:18" ht="15.75" x14ac:dyDescent="0.25">
      <c r="F2155" s="4">
        <f t="shared" si="66"/>
        <v>0</v>
      </c>
      <c r="G2155" s="171">
        <f t="shared" si="67"/>
        <v>0</v>
      </c>
      <c r="H2155" s="176"/>
      <c r="I2155" s="177"/>
      <c r="J2155" s="176"/>
      <c r="K2155" s="176"/>
      <c r="L2155" s="177"/>
      <c r="M2155" s="178"/>
      <c r="N2155" s="172"/>
      <c r="O2155" s="172"/>
      <c r="P2155" s="182"/>
      <c r="Q2155" s="182"/>
      <c r="R2155" s="183"/>
    </row>
    <row r="2156" spans="6:18" ht="15.75" x14ac:dyDescent="0.25">
      <c r="F2156" s="4">
        <f t="shared" si="66"/>
        <v>0</v>
      </c>
      <c r="G2156" s="171">
        <f t="shared" si="67"/>
        <v>0</v>
      </c>
      <c r="H2156" s="176"/>
      <c r="I2156" s="177"/>
      <c r="J2156" s="176"/>
      <c r="K2156" s="176"/>
      <c r="L2156" s="177"/>
      <c r="M2156" s="178"/>
      <c r="N2156" s="172"/>
      <c r="O2156" s="172"/>
      <c r="P2156" s="182"/>
      <c r="Q2156" s="182"/>
      <c r="R2156" s="183"/>
    </row>
    <row r="2157" spans="6:18" ht="15.75" x14ac:dyDescent="0.25">
      <c r="F2157" s="4">
        <f t="shared" si="66"/>
        <v>0</v>
      </c>
      <c r="G2157" s="171">
        <f t="shared" si="67"/>
        <v>0</v>
      </c>
      <c r="H2157" s="176"/>
      <c r="I2157" s="177"/>
      <c r="J2157" s="176"/>
      <c r="K2157" s="176"/>
      <c r="L2157" s="177"/>
      <c r="M2157" s="178"/>
      <c r="N2157" s="172"/>
      <c r="O2157" s="172"/>
      <c r="P2157" s="182"/>
      <c r="Q2157" s="182"/>
      <c r="R2157" s="183"/>
    </row>
    <row r="2158" spans="6:18" ht="15.75" x14ac:dyDescent="0.25">
      <c r="F2158" s="4">
        <f t="shared" si="66"/>
        <v>0</v>
      </c>
      <c r="G2158" s="171">
        <f t="shared" si="67"/>
        <v>0</v>
      </c>
      <c r="H2158" s="176"/>
      <c r="I2158" s="177"/>
      <c r="J2158" s="176"/>
      <c r="K2158" s="176"/>
      <c r="L2158" s="177"/>
      <c r="M2158" s="178"/>
      <c r="N2158" s="172"/>
      <c r="O2158" s="172"/>
      <c r="P2158" s="182"/>
      <c r="Q2158" s="182"/>
      <c r="R2158" s="183"/>
    </row>
    <row r="2159" spans="6:18" ht="15.75" x14ac:dyDescent="0.25">
      <c r="F2159" s="4">
        <f t="shared" si="66"/>
        <v>0</v>
      </c>
      <c r="G2159" s="171">
        <f t="shared" si="67"/>
        <v>0</v>
      </c>
      <c r="H2159" s="176"/>
      <c r="I2159" s="177"/>
      <c r="J2159" s="176"/>
      <c r="K2159" s="176"/>
      <c r="L2159" s="177"/>
      <c r="M2159" s="178"/>
      <c r="N2159" s="172"/>
      <c r="O2159" s="172"/>
      <c r="P2159" s="182"/>
      <c r="Q2159" s="182"/>
      <c r="R2159" s="183"/>
    </row>
    <row r="2160" spans="6:18" ht="15.75" x14ac:dyDescent="0.25">
      <c r="F2160" s="4">
        <f t="shared" si="66"/>
        <v>0</v>
      </c>
      <c r="G2160" s="171">
        <f t="shared" si="67"/>
        <v>0</v>
      </c>
      <c r="H2160" s="176"/>
      <c r="I2160" s="177"/>
      <c r="J2160" s="176"/>
      <c r="K2160" s="176"/>
      <c r="L2160" s="177"/>
      <c r="M2160" s="178"/>
      <c r="N2160" s="172"/>
      <c r="O2160" s="172"/>
      <c r="P2160" s="182"/>
      <c r="Q2160" s="182"/>
      <c r="R2160" s="183"/>
    </row>
    <row r="2161" spans="6:18" ht="15.75" x14ac:dyDescent="0.25">
      <c r="F2161" s="4">
        <f t="shared" si="66"/>
        <v>0</v>
      </c>
      <c r="G2161" s="171">
        <f t="shared" si="67"/>
        <v>0</v>
      </c>
      <c r="H2161" s="176"/>
      <c r="I2161" s="177"/>
      <c r="J2161" s="176"/>
      <c r="K2161" s="176"/>
      <c r="L2161" s="177"/>
      <c r="M2161" s="178"/>
      <c r="N2161" s="172"/>
      <c r="O2161" s="172"/>
      <c r="P2161" s="182"/>
      <c r="Q2161" s="182"/>
      <c r="R2161" s="183"/>
    </row>
    <row r="2162" spans="6:18" ht="15.75" x14ac:dyDescent="0.25">
      <c r="F2162" s="4">
        <f t="shared" si="66"/>
        <v>0</v>
      </c>
      <c r="G2162" s="171">
        <f t="shared" si="67"/>
        <v>0</v>
      </c>
      <c r="H2162" s="176"/>
      <c r="I2162" s="177"/>
      <c r="J2162" s="176"/>
      <c r="K2162" s="176"/>
      <c r="L2162" s="177"/>
      <c r="M2162" s="178"/>
      <c r="N2162" s="172"/>
      <c r="O2162" s="172"/>
      <c r="P2162" s="182"/>
      <c r="Q2162" s="182"/>
      <c r="R2162" s="183"/>
    </row>
    <row r="2163" spans="6:18" ht="15.75" x14ac:dyDescent="0.25">
      <c r="F2163" s="4">
        <f t="shared" si="66"/>
        <v>0</v>
      </c>
      <c r="G2163" s="171">
        <f t="shared" si="67"/>
        <v>0</v>
      </c>
      <c r="H2163" s="176"/>
      <c r="I2163" s="177"/>
      <c r="J2163" s="176"/>
      <c r="K2163" s="176"/>
      <c r="L2163" s="177"/>
      <c r="M2163" s="178"/>
      <c r="N2163" s="172"/>
      <c r="O2163" s="172"/>
      <c r="P2163" s="182"/>
      <c r="Q2163" s="182"/>
      <c r="R2163" s="183"/>
    </row>
    <row r="2164" spans="6:18" ht="15.75" x14ac:dyDescent="0.25">
      <c r="F2164" s="4">
        <f t="shared" si="66"/>
        <v>0</v>
      </c>
      <c r="G2164" s="171">
        <f t="shared" si="67"/>
        <v>0</v>
      </c>
      <c r="H2164" s="176"/>
      <c r="I2164" s="177"/>
      <c r="J2164" s="176"/>
      <c r="K2164" s="176"/>
      <c r="L2164" s="177"/>
      <c r="M2164" s="178"/>
      <c r="N2164" s="172"/>
      <c r="O2164" s="172"/>
      <c r="P2164" s="182"/>
      <c r="Q2164" s="182"/>
      <c r="R2164" s="183"/>
    </row>
    <row r="2165" spans="6:18" ht="15.75" x14ac:dyDescent="0.25">
      <c r="F2165" s="4">
        <f t="shared" si="66"/>
        <v>0</v>
      </c>
      <c r="G2165" s="171">
        <f t="shared" si="67"/>
        <v>0</v>
      </c>
      <c r="H2165" s="176"/>
      <c r="I2165" s="177"/>
      <c r="J2165" s="176"/>
      <c r="K2165" s="176"/>
      <c r="L2165" s="177"/>
      <c r="M2165" s="178"/>
      <c r="N2165" s="172"/>
      <c r="O2165" s="172"/>
      <c r="P2165" s="182"/>
      <c r="Q2165" s="182"/>
      <c r="R2165" s="183"/>
    </row>
    <row r="2166" spans="6:18" ht="15.75" x14ac:dyDescent="0.25">
      <c r="F2166" s="4">
        <f t="shared" si="66"/>
        <v>0</v>
      </c>
      <c r="G2166" s="171">
        <f t="shared" si="67"/>
        <v>0</v>
      </c>
      <c r="H2166" s="176"/>
      <c r="I2166" s="177"/>
      <c r="J2166" s="176"/>
      <c r="K2166" s="176"/>
      <c r="L2166" s="177"/>
      <c r="M2166" s="178"/>
      <c r="N2166" s="172"/>
      <c r="O2166" s="172"/>
      <c r="P2166" s="182"/>
      <c r="Q2166" s="182"/>
      <c r="R2166" s="183"/>
    </row>
    <row r="2167" spans="6:18" ht="15.75" x14ac:dyDescent="0.25">
      <c r="F2167" s="4">
        <f t="shared" si="66"/>
        <v>0</v>
      </c>
      <c r="G2167" s="171">
        <f t="shared" si="67"/>
        <v>0</v>
      </c>
      <c r="H2167" s="176"/>
      <c r="I2167" s="177"/>
      <c r="J2167" s="176"/>
      <c r="K2167" s="176"/>
      <c r="L2167" s="177"/>
      <c r="M2167" s="178"/>
      <c r="N2167" s="172"/>
      <c r="O2167" s="172"/>
      <c r="P2167" s="182"/>
      <c r="Q2167" s="182"/>
      <c r="R2167" s="183"/>
    </row>
    <row r="2168" spans="6:18" ht="15.75" x14ac:dyDescent="0.25">
      <c r="F2168" s="4">
        <f t="shared" si="66"/>
        <v>0</v>
      </c>
      <c r="G2168" s="171">
        <f t="shared" si="67"/>
        <v>0</v>
      </c>
      <c r="H2168" s="176"/>
      <c r="I2168" s="177"/>
      <c r="J2168" s="176"/>
      <c r="K2168" s="176"/>
      <c r="L2168" s="177"/>
      <c r="M2168" s="178"/>
      <c r="N2168" s="172"/>
      <c r="O2168" s="172"/>
      <c r="P2168" s="182"/>
      <c r="Q2168" s="182"/>
      <c r="R2168" s="183"/>
    </row>
    <row r="2169" spans="6:18" ht="15.75" x14ac:dyDescent="0.25">
      <c r="F2169" s="4">
        <f t="shared" si="66"/>
        <v>0</v>
      </c>
      <c r="G2169" s="171">
        <f t="shared" si="67"/>
        <v>0</v>
      </c>
      <c r="H2169" s="176"/>
      <c r="I2169" s="177"/>
      <c r="J2169" s="176"/>
      <c r="K2169" s="176"/>
      <c r="L2169" s="177"/>
      <c r="M2169" s="178"/>
      <c r="N2169" s="172"/>
      <c r="O2169" s="172"/>
      <c r="P2169" s="182"/>
      <c r="Q2169" s="182"/>
      <c r="R2169" s="183"/>
    </row>
    <row r="2170" spans="6:18" ht="15.75" x14ac:dyDescent="0.25">
      <c r="F2170" s="4">
        <f t="shared" si="66"/>
        <v>0</v>
      </c>
      <c r="G2170" s="171">
        <f t="shared" si="67"/>
        <v>0</v>
      </c>
      <c r="H2170" s="176"/>
      <c r="I2170" s="177"/>
      <c r="J2170" s="176"/>
      <c r="K2170" s="176"/>
      <c r="L2170" s="177"/>
      <c r="M2170" s="178"/>
      <c r="N2170" s="172"/>
      <c r="O2170" s="172"/>
      <c r="P2170" s="182"/>
      <c r="Q2170" s="182"/>
      <c r="R2170" s="183"/>
    </row>
    <row r="2171" spans="6:18" ht="15.75" x14ac:dyDescent="0.25">
      <c r="F2171" s="4">
        <f t="shared" si="66"/>
        <v>0</v>
      </c>
      <c r="G2171" s="171">
        <f t="shared" si="67"/>
        <v>0</v>
      </c>
      <c r="H2171" s="176"/>
      <c r="I2171" s="177"/>
      <c r="J2171" s="176"/>
      <c r="K2171" s="176"/>
      <c r="L2171" s="177"/>
      <c r="M2171" s="178"/>
      <c r="N2171" s="172"/>
      <c r="O2171" s="172"/>
      <c r="P2171" s="182"/>
      <c r="Q2171" s="182"/>
      <c r="R2171" s="183"/>
    </row>
    <row r="2172" spans="6:18" ht="15.75" x14ac:dyDescent="0.25">
      <c r="F2172" s="4">
        <f t="shared" si="66"/>
        <v>0</v>
      </c>
      <c r="G2172" s="171">
        <f t="shared" si="67"/>
        <v>0</v>
      </c>
      <c r="H2172" s="176"/>
      <c r="I2172" s="177"/>
      <c r="J2172" s="176"/>
      <c r="K2172" s="176"/>
      <c r="L2172" s="177"/>
      <c r="M2172" s="178"/>
      <c r="N2172" s="172"/>
      <c r="O2172" s="172"/>
      <c r="P2172" s="182"/>
      <c r="Q2172" s="182"/>
      <c r="R2172" s="183"/>
    </row>
    <row r="2173" spans="6:18" ht="15.75" x14ac:dyDescent="0.25">
      <c r="F2173" s="4">
        <f t="shared" si="66"/>
        <v>0</v>
      </c>
      <c r="G2173" s="171">
        <f t="shared" si="67"/>
        <v>0</v>
      </c>
      <c r="H2173" s="176"/>
      <c r="I2173" s="177"/>
      <c r="J2173" s="176"/>
      <c r="K2173" s="176"/>
      <c r="L2173" s="177"/>
      <c r="M2173" s="178"/>
      <c r="N2173" s="172"/>
      <c r="O2173" s="172"/>
      <c r="P2173" s="182"/>
      <c r="Q2173" s="182"/>
      <c r="R2173" s="183"/>
    </row>
    <row r="2174" spans="6:18" ht="15.75" x14ac:dyDescent="0.25">
      <c r="F2174" s="4">
        <f t="shared" si="66"/>
        <v>0</v>
      </c>
      <c r="G2174" s="171">
        <f t="shared" si="67"/>
        <v>0</v>
      </c>
      <c r="H2174" s="176"/>
      <c r="I2174" s="177"/>
      <c r="J2174" s="176"/>
      <c r="K2174" s="176"/>
      <c r="L2174" s="177"/>
      <c r="M2174" s="178"/>
      <c r="N2174" s="172"/>
      <c r="O2174" s="172"/>
      <c r="P2174" s="182"/>
      <c r="Q2174" s="182"/>
      <c r="R2174" s="183"/>
    </row>
    <row r="2175" spans="6:18" ht="15.75" x14ac:dyDescent="0.25">
      <c r="F2175" s="4">
        <f t="shared" si="66"/>
        <v>0</v>
      </c>
      <c r="G2175" s="171">
        <f t="shared" si="67"/>
        <v>0</v>
      </c>
      <c r="H2175" s="176"/>
      <c r="I2175" s="177"/>
      <c r="J2175" s="176"/>
      <c r="K2175" s="176"/>
      <c r="L2175" s="177"/>
      <c r="M2175" s="178"/>
      <c r="N2175" s="172"/>
      <c r="O2175" s="172"/>
      <c r="P2175" s="182"/>
      <c r="Q2175" s="182"/>
      <c r="R2175" s="183"/>
    </row>
    <row r="2176" spans="6:18" ht="15.75" x14ac:dyDescent="0.25">
      <c r="F2176" s="4">
        <f t="shared" si="66"/>
        <v>0</v>
      </c>
      <c r="G2176" s="171">
        <f t="shared" si="67"/>
        <v>0</v>
      </c>
      <c r="H2176" s="176"/>
      <c r="I2176" s="177"/>
      <c r="J2176" s="176"/>
      <c r="K2176" s="176"/>
      <c r="L2176" s="177"/>
      <c r="M2176" s="178"/>
      <c r="N2176" s="172"/>
      <c r="O2176" s="172"/>
      <c r="P2176" s="182"/>
      <c r="Q2176" s="182"/>
      <c r="R2176" s="183"/>
    </row>
    <row r="2177" spans="6:18" ht="15.75" x14ac:dyDescent="0.25">
      <c r="F2177" s="4">
        <f t="shared" si="66"/>
        <v>0</v>
      </c>
      <c r="G2177" s="171">
        <f t="shared" si="67"/>
        <v>0</v>
      </c>
      <c r="H2177" s="176"/>
      <c r="I2177" s="177"/>
      <c r="J2177" s="176"/>
      <c r="K2177" s="176"/>
      <c r="L2177" s="177"/>
      <c r="M2177" s="178"/>
      <c r="N2177" s="172"/>
      <c r="O2177" s="172"/>
      <c r="P2177" s="182"/>
      <c r="Q2177" s="182"/>
      <c r="R2177" s="183"/>
    </row>
    <row r="2178" spans="6:18" ht="15.75" x14ac:dyDescent="0.25">
      <c r="F2178" s="4">
        <f t="shared" si="66"/>
        <v>0</v>
      </c>
      <c r="G2178" s="171">
        <f t="shared" si="67"/>
        <v>0</v>
      </c>
      <c r="H2178" s="176"/>
      <c r="I2178" s="177"/>
      <c r="J2178" s="176"/>
      <c r="K2178" s="176"/>
      <c r="L2178" s="177"/>
      <c r="M2178" s="178"/>
      <c r="N2178" s="172"/>
      <c r="O2178" s="172"/>
      <c r="P2178" s="182"/>
      <c r="Q2178" s="182"/>
      <c r="R2178" s="183"/>
    </row>
    <row r="2179" spans="6:18" ht="15.75" x14ac:dyDescent="0.25">
      <c r="F2179" s="4">
        <f t="shared" si="66"/>
        <v>0</v>
      </c>
      <c r="G2179" s="171">
        <f t="shared" si="67"/>
        <v>0</v>
      </c>
      <c r="H2179" s="176"/>
      <c r="I2179" s="177"/>
      <c r="J2179" s="176"/>
      <c r="K2179" s="176"/>
      <c r="L2179" s="177"/>
      <c r="M2179" s="178"/>
      <c r="N2179" s="172"/>
      <c r="O2179" s="172"/>
      <c r="P2179" s="182"/>
      <c r="Q2179" s="182"/>
      <c r="R2179" s="183"/>
    </row>
    <row r="2180" spans="6:18" ht="15.75" x14ac:dyDescent="0.25">
      <c r="F2180" s="4">
        <f t="shared" si="66"/>
        <v>0</v>
      </c>
      <c r="G2180" s="171">
        <f t="shared" si="67"/>
        <v>0</v>
      </c>
      <c r="H2180" s="176"/>
      <c r="I2180" s="177"/>
      <c r="J2180" s="176"/>
      <c r="K2180" s="176"/>
      <c r="L2180" s="177"/>
      <c r="M2180" s="178"/>
      <c r="N2180" s="172"/>
      <c r="O2180" s="172"/>
      <c r="P2180" s="182"/>
      <c r="Q2180" s="182"/>
      <c r="R2180" s="183"/>
    </row>
    <row r="2181" spans="6:18" ht="15.75" x14ac:dyDescent="0.25">
      <c r="F2181" s="4">
        <f t="shared" si="66"/>
        <v>0</v>
      </c>
      <c r="G2181" s="171">
        <f t="shared" si="67"/>
        <v>0</v>
      </c>
      <c r="H2181" s="176"/>
      <c r="I2181" s="177"/>
      <c r="J2181" s="176"/>
      <c r="K2181" s="176"/>
      <c r="L2181" s="177"/>
      <c r="M2181" s="178"/>
      <c r="N2181" s="172"/>
      <c r="O2181" s="172"/>
      <c r="P2181" s="182"/>
      <c r="Q2181" s="182"/>
      <c r="R2181" s="183"/>
    </row>
    <row r="2182" spans="6:18" ht="15.75" x14ac:dyDescent="0.25">
      <c r="F2182" s="4">
        <f t="shared" si="66"/>
        <v>0</v>
      </c>
      <c r="G2182" s="171">
        <f t="shared" si="67"/>
        <v>0</v>
      </c>
      <c r="H2182" s="176"/>
      <c r="I2182" s="177"/>
      <c r="J2182" s="176"/>
      <c r="K2182" s="176"/>
      <c r="L2182" s="177"/>
      <c r="M2182" s="178"/>
      <c r="N2182" s="172"/>
      <c r="O2182" s="172"/>
      <c r="P2182" s="182"/>
      <c r="Q2182" s="182"/>
      <c r="R2182" s="183"/>
    </row>
    <row r="2183" spans="6:18" ht="15.75" x14ac:dyDescent="0.25">
      <c r="F2183" s="4">
        <f t="shared" si="66"/>
        <v>0</v>
      </c>
      <c r="G2183" s="171">
        <f t="shared" si="67"/>
        <v>0</v>
      </c>
      <c r="H2183" s="176"/>
      <c r="I2183" s="177"/>
      <c r="J2183" s="176"/>
      <c r="K2183" s="176"/>
      <c r="L2183" s="177"/>
      <c r="M2183" s="178"/>
      <c r="N2183" s="172"/>
      <c r="O2183" s="172"/>
      <c r="P2183" s="182"/>
      <c r="Q2183" s="182"/>
      <c r="R2183" s="183"/>
    </row>
    <row r="2184" spans="6:18" ht="15.75" x14ac:dyDescent="0.25">
      <c r="F2184" s="4">
        <f t="shared" ref="F2184:F2247" si="68">IF(G2184&gt;=1,(IF(LEN(R2184)=0,(IF(N2184&gt;=18,1,0)),0)),0)</f>
        <v>0</v>
      </c>
      <c r="G2184" s="171">
        <f t="shared" si="67"/>
        <v>0</v>
      </c>
      <c r="H2184" s="176"/>
      <c r="I2184" s="177"/>
      <c r="J2184" s="176"/>
      <c r="K2184" s="176"/>
      <c r="L2184" s="177"/>
      <c r="M2184" s="178"/>
      <c r="N2184" s="172"/>
      <c r="O2184" s="172"/>
      <c r="P2184" s="182"/>
      <c r="Q2184" s="182"/>
      <c r="R2184" s="183"/>
    </row>
    <row r="2185" spans="6:18" ht="15.75" x14ac:dyDescent="0.25">
      <c r="F2185" s="4">
        <f t="shared" si="68"/>
        <v>0</v>
      </c>
      <c r="G2185" s="171">
        <f t="shared" ref="G2185:G2248" si="69">IFERROR(IF(LEN(J2185)&gt;=2,(IF(LEN(L2185)&gt;=1,1,0)),0),0)</f>
        <v>0</v>
      </c>
      <c r="H2185" s="176"/>
      <c r="I2185" s="177"/>
      <c r="J2185" s="176"/>
      <c r="K2185" s="176"/>
      <c r="L2185" s="177"/>
      <c r="M2185" s="178"/>
      <c r="N2185" s="172"/>
      <c r="O2185" s="172"/>
      <c r="P2185" s="182"/>
      <c r="Q2185" s="182"/>
      <c r="R2185" s="183"/>
    </row>
    <row r="2186" spans="6:18" ht="15.75" x14ac:dyDescent="0.25">
      <c r="F2186" s="4">
        <f t="shared" si="68"/>
        <v>0</v>
      </c>
      <c r="G2186" s="171">
        <f t="shared" si="69"/>
        <v>0</v>
      </c>
      <c r="H2186" s="176"/>
      <c r="I2186" s="177"/>
      <c r="J2186" s="176"/>
      <c r="K2186" s="176"/>
      <c r="L2186" s="177"/>
      <c r="M2186" s="178"/>
      <c r="N2186" s="172"/>
      <c r="O2186" s="172"/>
      <c r="P2186" s="182"/>
      <c r="Q2186" s="182"/>
      <c r="R2186" s="183"/>
    </row>
    <row r="2187" spans="6:18" ht="15.75" x14ac:dyDescent="0.25">
      <c r="F2187" s="4">
        <f t="shared" si="68"/>
        <v>0</v>
      </c>
      <c r="G2187" s="171">
        <f t="shared" si="69"/>
        <v>0</v>
      </c>
      <c r="H2187" s="176"/>
      <c r="I2187" s="177"/>
      <c r="J2187" s="176"/>
      <c r="K2187" s="176"/>
      <c r="L2187" s="177"/>
      <c r="M2187" s="178"/>
      <c r="N2187" s="172"/>
      <c r="O2187" s="172"/>
      <c r="P2187" s="182"/>
      <c r="Q2187" s="182"/>
      <c r="R2187" s="183"/>
    </row>
    <row r="2188" spans="6:18" ht="15.75" x14ac:dyDescent="0.25">
      <c r="F2188" s="4">
        <f t="shared" si="68"/>
        <v>0</v>
      </c>
      <c r="G2188" s="171">
        <f t="shared" si="69"/>
        <v>0</v>
      </c>
      <c r="H2188" s="176"/>
      <c r="I2188" s="177"/>
      <c r="J2188" s="176"/>
      <c r="K2188" s="176"/>
      <c r="L2188" s="177"/>
      <c r="M2188" s="178"/>
      <c r="N2188" s="172"/>
      <c r="O2188" s="172"/>
      <c r="P2188" s="182"/>
      <c r="Q2188" s="182"/>
      <c r="R2188" s="183"/>
    </row>
    <row r="2189" spans="6:18" ht="15.75" x14ac:dyDescent="0.25">
      <c r="F2189" s="4">
        <f t="shared" si="68"/>
        <v>0</v>
      </c>
      <c r="G2189" s="171">
        <f t="shared" si="69"/>
        <v>0</v>
      </c>
      <c r="H2189" s="176"/>
      <c r="I2189" s="177"/>
      <c r="J2189" s="176"/>
      <c r="K2189" s="176"/>
      <c r="L2189" s="177"/>
      <c r="M2189" s="178"/>
      <c r="N2189" s="172"/>
      <c r="O2189" s="172"/>
      <c r="P2189" s="182"/>
      <c r="Q2189" s="182"/>
      <c r="R2189" s="183"/>
    </row>
    <row r="2190" spans="6:18" ht="15.75" x14ac:dyDescent="0.25">
      <c r="F2190" s="4">
        <f t="shared" si="68"/>
        <v>0</v>
      </c>
      <c r="G2190" s="171">
        <f t="shared" si="69"/>
        <v>0</v>
      </c>
      <c r="H2190" s="176"/>
      <c r="I2190" s="177"/>
      <c r="J2190" s="176"/>
      <c r="K2190" s="176"/>
      <c r="L2190" s="177"/>
      <c r="M2190" s="178"/>
      <c r="N2190" s="172"/>
      <c r="O2190" s="172"/>
      <c r="P2190" s="182"/>
      <c r="Q2190" s="182"/>
      <c r="R2190" s="183"/>
    </row>
    <row r="2191" spans="6:18" ht="15.75" x14ac:dyDescent="0.25">
      <c r="F2191" s="4">
        <f t="shared" si="68"/>
        <v>0</v>
      </c>
      <c r="G2191" s="171">
        <f t="shared" si="69"/>
        <v>0</v>
      </c>
      <c r="H2191" s="176"/>
      <c r="I2191" s="177"/>
      <c r="J2191" s="176"/>
      <c r="K2191" s="176"/>
      <c r="L2191" s="177"/>
      <c r="M2191" s="178"/>
      <c r="N2191" s="172"/>
      <c r="O2191" s="172"/>
      <c r="P2191" s="182"/>
      <c r="Q2191" s="182"/>
      <c r="R2191" s="183"/>
    </row>
    <row r="2192" spans="6:18" ht="15.75" x14ac:dyDescent="0.25">
      <c r="F2192" s="4">
        <f t="shared" si="68"/>
        <v>0</v>
      </c>
      <c r="G2192" s="171">
        <f t="shared" si="69"/>
        <v>0</v>
      </c>
      <c r="H2192" s="176"/>
      <c r="I2192" s="177"/>
      <c r="J2192" s="176"/>
      <c r="K2192" s="176"/>
      <c r="L2192" s="177"/>
      <c r="M2192" s="178"/>
      <c r="N2192" s="172"/>
      <c r="O2192" s="172"/>
      <c r="P2192" s="182"/>
      <c r="Q2192" s="182"/>
      <c r="R2192" s="183"/>
    </row>
    <row r="2193" spans="6:18" ht="15.75" x14ac:dyDescent="0.25">
      <c r="F2193" s="4">
        <f t="shared" si="68"/>
        <v>0</v>
      </c>
      <c r="G2193" s="171">
        <f t="shared" si="69"/>
        <v>0</v>
      </c>
      <c r="H2193" s="176"/>
      <c r="I2193" s="177"/>
      <c r="J2193" s="176"/>
      <c r="K2193" s="176"/>
      <c r="L2193" s="177"/>
      <c r="M2193" s="178"/>
      <c r="N2193" s="172"/>
      <c r="O2193" s="172"/>
      <c r="P2193" s="182"/>
      <c r="Q2193" s="182"/>
      <c r="R2193" s="183"/>
    </row>
    <row r="2194" spans="6:18" ht="15.75" x14ac:dyDescent="0.25">
      <c r="F2194" s="4">
        <f t="shared" si="68"/>
        <v>0</v>
      </c>
      <c r="G2194" s="171">
        <f t="shared" si="69"/>
        <v>0</v>
      </c>
      <c r="H2194" s="176"/>
      <c r="I2194" s="177"/>
      <c r="J2194" s="176"/>
      <c r="K2194" s="176"/>
      <c r="L2194" s="177"/>
      <c r="M2194" s="178"/>
      <c r="N2194" s="172"/>
      <c r="O2194" s="172"/>
      <c r="P2194" s="182"/>
      <c r="Q2194" s="182"/>
      <c r="R2194" s="183"/>
    </row>
    <row r="2195" spans="6:18" ht="15.75" x14ac:dyDescent="0.25">
      <c r="F2195" s="4">
        <f t="shared" si="68"/>
        <v>0</v>
      </c>
      <c r="G2195" s="171">
        <f t="shared" si="69"/>
        <v>0</v>
      </c>
      <c r="H2195" s="176"/>
      <c r="I2195" s="177"/>
      <c r="J2195" s="176"/>
      <c r="K2195" s="176"/>
      <c r="L2195" s="177"/>
      <c r="M2195" s="178"/>
      <c r="N2195" s="172"/>
      <c r="O2195" s="172"/>
      <c r="P2195" s="182"/>
      <c r="Q2195" s="182"/>
      <c r="R2195" s="183"/>
    </row>
    <row r="2196" spans="6:18" ht="15.75" x14ac:dyDescent="0.25">
      <c r="F2196" s="4">
        <f t="shared" si="68"/>
        <v>0</v>
      </c>
      <c r="G2196" s="171">
        <f t="shared" si="69"/>
        <v>0</v>
      </c>
      <c r="H2196" s="176"/>
      <c r="I2196" s="177"/>
      <c r="J2196" s="176"/>
      <c r="K2196" s="176"/>
      <c r="L2196" s="177"/>
      <c r="M2196" s="178"/>
      <c r="N2196" s="172"/>
      <c r="O2196" s="172"/>
      <c r="P2196" s="182"/>
      <c r="Q2196" s="182"/>
      <c r="R2196" s="183"/>
    </row>
    <row r="2197" spans="6:18" ht="15.75" x14ac:dyDescent="0.25">
      <c r="F2197" s="4">
        <f t="shared" si="68"/>
        <v>0</v>
      </c>
      <c r="G2197" s="171">
        <f t="shared" si="69"/>
        <v>0</v>
      </c>
      <c r="H2197" s="176"/>
      <c r="I2197" s="177"/>
      <c r="J2197" s="176"/>
      <c r="K2197" s="176"/>
      <c r="L2197" s="177"/>
      <c r="M2197" s="178"/>
      <c r="N2197" s="172"/>
      <c r="O2197" s="172"/>
      <c r="P2197" s="182"/>
      <c r="Q2197" s="182"/>
      <c r="R2197" s="183"/>
    </row>
    <row r="2198" spans="6:18" ht="15.75" x14ac:dyDescent="0.25">
      <c r="F2198" s="4">
        <f t="shared" si="68"/>
        <v>0</v>
      </c>
      <c r="G2198" s="171">
        <f t="shared" si="69"/>
        <v>0</v>
      </c>
      <c r="H2198" s="176"/>
      <c r="I2198" s="177"/>
      <c r="J2198" s="176"/>
      <c r="K2198" s="176"/>
      <c r="L2198" s="177"/>
      <c r="M2198" s="178"/>
      <c r="N2198" s="172"/>
      <c r="O2198" s="172"/>
      <c r="P2198" s="182"/>
      <c r="Q2198" s="182"/>
      <c r="R2198" s="183"/>
    </row>
    <row r="2199" spans="6:18" ht="15.75" x14ac:dyDescent="0.25">
      <c r="F2199" s="4">
        <f t="shared" si="68"/>
        <v>0</v>
      </c>
      <c r="G2199" s="171">
        <f t="shared" si="69"/>
        <v>0</v>
      </c>
      <c r="H2199" s="176"/>
      <c r="I2199" s="177"/>
      <c r="J2199" s="176"/>
      <c r="K2199" s="176"/>
      <c r="L2199" s="177"/>
      <c r="M2199" s="178"/>
      <c r="N2199" s="172"/>
      <c r="O2199" s="172"/>
      <c r="P2199" s="182"/>
      <c r="Q2199" s="182"/>
      <c r="R2199" s="183"/>
    </row>
    <row r="2200" spans="6:18" ht="15.75" x14ac:dyDescent="0.25">
      <c r="F2200" s="4">
        <f t="shared" si="68"/>
        <v>0</v>
      </c>
      <c r="G2200" s="171">
        <f t="shared" si="69"/>
        <v>0</v>
      </c>
      <c r="H2200" s="176"/>
      <c r="I2200" s="177"/>
      <c r="J2200" s="176"/>
      <c r="K2200" s="176"/>
      <c r="L2200" s="177"/>
      <c r="M2200" s="178"/>
      <c r="N2200" s="172"/>
      <c r="O2200" s="172"/>
      <c r="P2200" s="182"/>
      <c r="Q2200" s="182"/>
      <c r="R2200" s="183"/>
    </row>
    <row r="2201" spans="6:18" ht="15.75" x14ac:dyDescent="0.25">
      <c r="F2201" s="4">
        <f t="shared" si="68"/>
        <v>0</v>
      </c>
      <c r="G2201" s="171">
        <f t="shared" si="69"/>
        <v>0</v>
      </c>
      <c r="H2201" s="176"/>
      <c r="I2201" s="177"/>
      <c r="J2201" s="176"/>
      <c r="K2201" s="176"/>
      <c r="L2201" s="177"/>
      <c r="M2201" s="178"/>
      <c r="N2201" s="172"/>
      <c r="O2201" s="172"/>
      <c r="P2201" s="182"/>
      <c r="Q2201" s="182"/>
      <c r="R2201" s="183"/>
    </row>
    <row r="2202" spans="6:18" ht="15.75" x14ac:dyDescent="0.25">
      <c r="F2202" s="4">
        <f t="shared" si="68"/>
        <v>0</v>
      </c>
      <c r="G2202" s="171">
        <f t="shared" si="69"/>
        <v>0</v>
      </c>
      <c r="H2202" s="176"/>
      <c r="I2202" s="177"/>
      <c r="J2202" s="176"/>
      <c r="K2202" s="176"/>
      <c r="L2202" s="177"/>
      <c r="M2202" s="178"/>
      <c r="N2202" s="172"/>
      <c r="O2202" s="172"/>
      <c r="P2202" s="182"/>
      <c r="Q2202" s="182"/>
      <c r="R2202" s="183"/>
    </row>
    <row r="2203" spans="6:18" ht="15.75" x14ac:dyDescent="0.25">
      <c r="F2203" s="4">
        <f t="shared" si="68"/>
        <v>0</v>
      </c>
      <c r="G2203" s="171">
        <f t="shared" si="69"/>
        <v>0</v>
      </c>
      <c r="H2203" s="176"/>
      <c r="I2203" s="177"/>
      <c r="J2203" s="176"/>
      <c r="K2203" s="176"/>
      <c r="L2203" s="177"/>
      <c r="M2203" s="178"/>
      <c r="N2203" s="172"/>
      <c r="O2203" s="172"/>
      <c r="P2203" s="182"/>
      <c r="Q2203" s="182"/>
      <c r="R2203" s="183"/>
    </row>
    <row r="2204" spans="6:18" ht="15.75" x14ac:dyDescent="0.25">
      <c r="F2204" s="4">
        <f t="shared" si="68"/>
        <v>0</v>
      </c>
      <c r="G2204" s="171">
        <f t="shared" si="69"/>
        <v>0</v>
      </c>
      <c r="H2204" s="176"/>
      <c r="I2204" s="177"/>
      <c r="J2204" s="176"/>
      <c r="K2204" s="176"/>
      <c r="L2204" s="177"/>
      <c r="M2204" s="178"/>
      <c r="N2204" s="172"/>
      <c r="O2204" s="172"/>
      <c r="P2204" s="182"/>
      <c r="Q2204" s="182"/>
      <c r="R2204" s="183"/>
    </row>
    <row r="2205" spans="6:18" ht="15.75" x14ac:dyDescent="0.25">
      <c r="F2205" s="4">
        <f t="shared" si="68"/>
        <v>0</v>
      </c>
      <c r="G2205" s="171">
        <f t="shared" si="69"/>
        <v>0</v>
      </c>
      <c r="H2205" s="176"/>
      <c r="I2205" s="177"/>
      <c r="J2205" s="176"/>
      <c r="K2205" s="176"/>
      <c r="L2205" s="177"/>
      <c r="M2205" s="178"/>
      <c r="N2205" s="172"/>
      <c r="O2205" s="172"/>
      <c r="P2205" s="182"/>
      <c r="Q2205" s="182"/>
      <c r="R2205" s="183"/>
    </row>
    <row r="2206" spans="6:18" ht="15.75" x14ac:dyDescent="0.25">
      <c r="F2206" s="4">
        <f t="shared" si="68"/>
        <v>0</v>
      </c>
      <c r="G2206" s="171">
        <f t="shared" si="69"/>
        <v>0</v>
      </c>
      <c r="H2206" s="176"/>
      <c r="I2206" s="177"/>
      <c r="J2206" s="176"/>
      <c r="K2206" s="176"/>
      <c r="L2206" s="177"/>
      <c r="M2206" s="178"/>
      <c r="N2206" s="172"/>
      <c r="O2206" s="172"/>
      <c r="P2206" s="182"/>
      <c r="Q2206" s="182"/>
      <c r="R2206" s="183"/>
    </row>
    <row r="2207" spans="6:18" ht="15.75" x14ac:dyDescent="0.25">
      <c r="F2207" s="4">
        <f t="shared" si="68"/>
        <v>0</v>
      </c>
      <c r="G2207" s="171">
        <f t="shared" si="69"/>
        <v>0</v>
      </c>
      <c r="H2207" s="176"/>
      <c r="I2207" s="177"/>
      <c r="J2207" s="176"/>
      <c r="K2207" s="176"/>
      <c r="L2207" s="177"/>
      <c r="M2207" s="178"/>
      <c r="N2207" s="172"/>
      <c r="O2207" s="172"/>
      <c r="P2207" s="182"/>
      <c r="Q2207" s="182"/>
      <c r="R2207" s="183"/>
    </row>
    <row r="2208" spans="6:18" ht="15.75" x14ac:dyDescent="0.25">
      <c r="F2208" s="4">
        <f t="shared" si="68"/>
        <v>0</v>
      </c>
      <c r="G2208" s="171">
        <f t="shared" si="69"/>
        <v>0</v>
      </c>
      <c r="H2208" s="176"/>
      <c r="I2208" s="177"/>
      <c r="J2208" s="176"/>
      <c r="K2208" s="176"/>
      <c r="L2208" s="177"/>
      <c r="M2208" s="178"/>
      <c r="N2208" s="172"/>
      <c r="O2208" s="172"/>
      <c r="P2208" s="182"/>
      <c r="Q2208" s="182"/>
      <c r="R2208" s="183"/>
    </row>
    <row r="2209" spans="6:18" ht="15.75" x14ac:dyDescent="0.25">
      <c r="F2209" s="4">
        <f t="shared" si="68"/>
        <v>0</v>
      </c>
      <c r="G2209" s="171">
        <f t="shared" si="69"/>
        <v>0</v>
      </c>
      <c r="H2209" s="176"/>
      <c r="I2209" s="177"/>
      <c r="J2209" s="176"/>
      <c r="K2209" s="176"/>
      <c r="L2209" s="177"/>
      <c r="M2209" s="178"/>
      <c r="N2209" s="172"/>
      <c r="O2209" s="172"/>
      <c r="P2209" s="182"/>
      <c r="Q2209" s="182"/>
      <c r="R2209" s="183"/>
    </row>
    <row r="2210" spans="6:18" ht="15.75" x14ac:dyDescent="0.25">
      <c r="F2210" s="4">
        <f t="shared" si="68"/>
        <v>0</v>
      </c>
      <c r="G2210" s="171">
        <f t="shared" si="69"/>
        <v>0</v>
      </c>
      <c r="H2210" s="176"/>
      <c r="I2210" s="177"/>
      <c r="J2210" s="176"/>
      <c r="K2210" s="176"/>
      <c r="L2210" s="177"/>
      <c r="M2210" s="178"/>
      <c r="N2210" s="172"/>
      <c r="O2210" s="172"/>
      <c r="P2210" s="182"/>
      <c r="Q2210" s="182"/>
      <c r="R2210" s="183"/>
    </row>
    <row r="2211" spans="6:18" ht="15.75" x14ac:dyDescent="0.25">
      <c r="F2211" s="4">
        <f t="shared" si="68"/>
        <v>0</v>
      </c>
      <c r="G2211" s="171">
        <f t="shared" si="69"/>
        <v>0</v>
      </c>
      <c r="H2211" s="176"/>
      <c r="I2211" s="177"/>
      <c r="J2211" s="176"/>
      <c r="K2211" s="176"/>
      <c r="L2211" s="177"/>
      <c r="M2211" s="178"/>
      <c r="N2211" s="172"/>
      <c r="O2211" s="172"/>
      <c r="P2211" s="182"/>
      <c r="Q2211" s="182"/>
      <c r="R2211" s="183"/>
    </row>
    <row r="2212" spans="6:18" ht="15.75" x14ac:dyDescent="0.25">
      <c r="F2212" s="4">
        <f t="shared" si="68"/>
        <v>0</v>
      </c>
      <c r="G2212" s="171">
        <f t="shared" si="69"/>
        <v>0</v>
      </c>
      <c r="H2212" s="176"/>
      <c r="I2212" s="177"/>
      <c r="J2212" s="176"/>
      <c r="K2212" s="176"/>
      <c r="L2212" s="177"/>
      <c r="M2212" s="178"/>
      <c r="N2212" s="172"/>
      <c r="O2212" s="172"/>
      <c r="P2212" s="182"/>
      <c r="Q2212" s="182"/>
      <c r="R2212" s="183"/>
    </row>
    <row r="2213" spans="6:18" ht="15.75" x14ac:dyDescent="0.25">
      <c r="F2213" s="4">
        <f t="shared" si="68"/>
        <v>0</v>
      </c>
      <c r="G2213" s="171">
        <f t="shared" si="69"/>
        <v>0</v>
      </c>
      <c r="H2213" s="176"/>
      <c r="I2213" s="177"/>
      <c r="J2213" s="176"/>
      <c r="K2213" s="176"/>
      <c r="L2213" s="177"/>
      <c r="M2213" s="178"/>
      <c r="N2213" s="172"/>
      <c r="O2213" s="172"/>
      <c r="P2213" s="182"/>
      <c r="Q2213" s="182"/>
      <c r="R2213" s="183"/>
    </row>
    <row r="2214" spans="6:18" ht="15.75" x14ac:dyDescent="0.25">
      <c r="F2214" s="4">
        <f t="shared" si="68"/>
        <v>0</v>
      </c>
      <c r="G2214" s="171">
        <f t="shared" si="69"/>
        <v>0</v>
      </c>
      <c r="H2214" s="176"/>
      <c r="I2214" s="177"/>
      <c r="J2214" s="176"/>
      <c r="K2214" s="176"/>
      <c r="L2214" s="177"/>
      <c r="M2214" s="178"/>
      <c r="N2214" s="172"/>
      <c r="O2214" s="172"/>
      <c r="P2214" s="182"/>
      <c r="Q2214" s="182"/>
      <c r="R2214" s="183"/>
    </row>
    <row r="2215" spans="6:18" ht="15.75" x14ac:dyDescent="0.25">
      <c r="F2215" s="4">
        <f t="shared" si="68"/>
        <v>0</v>
      </c>
      <c r="G2215" s="171">
        <f t="shared" si="69"/>
        <v>0</v>
      </c>
      <c r="H2215" s="176"/>
      <c r="I2215" s="177"/>
      <c r="J2215" s="176"/>
      <c r="K2215" s="176"/>
      <c r="L2215" s="177"/>
      <c r="M2215" s="178"/>
      <c r="N2215" s="172"/>
      <c r="O2215" s="172"/>
      <c r="P2215" s="182"/>
      <c r="Q2215" s="182"/>
      <c r="R2215" s="183"/>
    </row>
    <row r="2216" spans="6:18" ht="15.75" x14ac:dyDescent="0.25">
      <c r="F2216" s="4">
        <f t="shared" si="68"/>
        <v>0</v>
      </c>
      <c r="G2216" s="171">
        <f t="shared" si="69"/>
        <v>0</v>
      </c>
      <c r="H2216" s="176"/>
      <c r="I2216" s="177"/>
      <c r="J2216" s="176"/>
      <c r="K2216" s="176"/>
      <c r="L2216" s="177"/>
      <c r="M2216" s="178"/>
      <c r="N2216" s="172"/>
      <c r="O2216" s="172"/>
      <c r="P2216" s="182"/>
      <c r="Q2216" s="182"/>
      <c r="R2216" s="183"/>
    </row>
    <row r="2217" spans="6:18" ht="15.75" x14ac:dyDescent="0.25">
      <c r="F2217" s="4">
        <f t="shared" si="68"/>
        <v>0</v>
      </c>
      <c r="G2217" s="171">
        <f t="shared" si="69"/>
        <v>0</v>
      </c>
      <c r="H2217" s="176"/>
      <c r="I2217" s="177"/>
      <c r="J2217" s="176"/>
      <c r="K2217" s="176"/>
      <c r="L2217" s="177"/>
      <c r="M2217" s="178"/>
      <c r="N2217" s="172"/>
      <c r="O2217" s="172"/>
      <c r="P2217" s="182"/>
      <c r="Q2217" s="182"/>
      <c r="R2217" s="183"/>
    </row>
    <row r="2218" spans="6:18" ht="15.75" x14ac:dyDescent="0.25">
      <c r="F2218" s="4">
        <f t="shared" si="68"/>
        <v>0</v>
      </c>
      <c r="G2218" s="171">
        <f t="shared" si="69"/>
        <v>0</v>
      </c>
      <c r="H2218" s="176"/>
      <c r="I2218" s="177"/>
      <c r="J2218" s="176"/>
      <c r="K2218" s="176"/>
      <c r="L2218" s="177"/>
      <c r="M2218" s="178"/>
      <c r="N2218" s="172"/>
      <c r="O2218" s="172"/>
      <c r="P2218" s="182"/>
      <c r="Q2218" s="182"/>
      <c r="R2218" s="183"/>
    </row>
    <row r="2219" spans="6:18" ht="15.75" x14ac:dyDescent="0.25">
      <c r="F2219" s="4">
        <f t="shared" si="68"/>
        <v>0</v>
      </c>
      <c r="G2219" s="171">
        <f t="shared" si="69"/>
        <v>0</v>
      </c>
      <c r="H2219" s="176"/>
      <c r="I2219" s="177"/>
      <c r="J2219" s="176"/>
      <c r="K2219" s="176"/>
      <c r="L2219" s="177"/>
      <c r="M2219" s="178"/>
      <c r="N2219" s="172"/>
      <c r="O2219" s="172"/>
      <c r="P2219" s="182"/>
      <c r="Q2219" s="182"/>
      <c r="R2219" s="183"/>
    </row>
    <row r="2220" spans="6:18" ht="15.75" x14ac:dyDescent="0.25">
      <c r="F2220" s="4">
        <f t="shared" si="68"/>
        <v>0</v>
      </c>
      <c r="G2220" s="171">
        <f t="shared" si="69"/>
        <v>0</v>
      </c>
      <c r="H2220" s="176"/>
      <c r="I2220" s="177"/>
      <c r="J2220" s="176"/>
      <c r="K2220" s="176"/>
      <c r="L2220" s="177"/>
      <c r="M2220" s="178"/>
      <c r="N2220" s="172"/>
      <c r="O2220" s="172"/>
      <c r="P2220" s="182"/>
      <c r="Q2220" s="182"/>
      <c r="R2220" s="183"/>
    </row>
    <row r="2221" spans="6:18" ht="15.75" x14ac:dyDescent="0.25">
      <c r="F2221" s="4">
        <f t="shared" si="68"/>
        <v>0</v>
      </c>
      <c r="G2221" s="171">
        <f t="shared" si="69"/>
        <v>0</v>
      </c>
      <c r="H2221" s="176"/>
      <c r="I2221" s="177"/>
      <c r="J2221" s="176"/>
      <c r="K2221" s="176"/>
      <c r="L2221" s="177"/>
      <c r="M2221" s="178"/>
      <c r="N2221" s="172"/>
      <c r="O2221" s="172"/>
      <c r="P2221" s="182"/>
      <c r="Q2221" s="182"/>
      <c r="R2221" s="183"/>
    </row>
    <row r="2222" spans="6:18" ht="15.75" x14ac:dyDescent="0.25">
      <c r="F2222" s="4">
        <f t="shared" si="68"/>
        <v>0</v>
      </c>
      <c r="G2222" s="171">
        <f t="shared" si="69"/>
        <v>0</v>
      </c>
      <c r="H2222" s="176"/>
      <c r="I2222" s="177"/>
      <c r="J2222" s="176"/>
      <c r="K2222" s="176"/>
      <c r="L2222" s="177"/>
      <c r="M2222" s="178"/>
      <c r="N2222" s="172"/>
      <c r="O2222" s="172"/>
      <c r="P2222" s="182"/>
      <c r="Q2222" s="182"/>
      <c r="R2222" s="183"/>
    </row>
    <row r="2223" spans="6:18" ht="15.75" x14ac:dyDescent="0.25">
      <c r="F2223" s="4">
        <f t="shared" si="68"/>
        <v>0</v>
      </c>
      <c r="G2223" s="171">
        <f t="shared" si="69"/>
        <v>0</v>
      </c>
      <c r="H2223" s="176"/>
      <c r="I2223" s="177"/>
      <c r="J2223" s="176"/>
      <c r="K2223" s="176"/>
      <c r="L2223" s="177"/>
      <c r="M2223" s="178"/>
      <c r="N2223" s="172"/>
      <c r="O2223" s="172"/>
      <c r="P2223" s="182"/>
      <c r="Q2223" s="182"/>
      <c r="R2223" s="183"/>
    </row>
    <row r="2224" spans="6:18" ht="15.75" x14ac:dyDescent="0.25">
      <c r="F2224" s="4">
        <f t="shared" si="68"/>
        <v>0</v>
      </c>
      <c r="G2224" s="171">
        <f t="shared" si="69"/>
        <v>0</v>
      </c>
      <c r="H2224" s="176"/>
      <c r="I2224" s="177"/>
      <c r="J2224" s="176"/>
      <c r="K2224" s="176"/>
      <c r="L2224" s="177"/>
      <c r="M2224" s="178"/>
      <c r="N2224" s="172"/>
      <c r="O2224" s="172"/>
      <c r="P2224" s="182"/>
      <c r="Q2224" s="182"/>
      <c r="R2224" s="183"/>
    </row>
    <row r="2225" spans="6:18" ht="15.75" x14ac:dyDescent="0.25">
      <c r="F2225" s="4">
        <f t="shared" si="68"/>
        <v>0</v>
      </c>
      <c r="G2225" s="171">
        <f t="shared" si="69"/>
        <v>0</v>
      </c>
      <c r="H2225" s="176"/>
      <c r="I2225" s="177"/>
      <c r="J2225" s="176"/>
      <c r="K2225" s="176"/>
      <c r="L2225" s="177"/>
      <c r="M2225" s="178"/>
      <c r="N2225" s="172"/>
      <c r="O2225" s="172"/>
      <c r="P2225" s="182"/>
      <c r="Q2225" s="182"/>
      <c r="R2225" s="183"/>
    </row>
    <row r="2226" spans="6:18" ht="15.75" x14ac:dyDescent="0.25">
      <c r="F2226" s="4">
        <f t="shared" si="68"/>
        <v>0</v>
      </c>
      <c r="G2226" s="171">
        <f t="shared" si="69"/>
        <v>0</v>
      </c>
      <c r="H2226" s="176"/>
      <c r="I2226" s="177"/>
      <c r="J2226" s="176"/>
      <c r="K2226" s="176"/>
      <c r="L2226" s="177"/>
      <c r="M2226" s="178"/>
      <c r="N2226" s="172"/>
      <c r="O2226" s="172"/>
      <c r="P2226" s="182"/>
      <c r="Q2226" s="182"/>
      <c r="R2226" s="183"/>
    </row>
    <row r="2227" spans="6:18" ht="15.75" x14ac:dyDescent="0.25">
      <c r="F2227" s="4">
        <f t="shared" si="68"/>
        <v>0</v>
      </c>
      <c r="G2227" s="171">
        <f t="shared" si="69"/>
        <v>0</v>
      </c>
      <c r="H2227" s="176"/>
      <c r="I2227" s="177"/>
      <c r="J2227" s="176"/>
      <c r="K2227" s="176"/>
      <c r="L2227" s="177"/>
      <c r="M2227" s="178"/>
      <c r="N2227" s="172"/>
      <c r="O2227" s="172"/>
      <c r="P2227" s="182"/>
      <c r="Q2227" s="182"/>
      <c r="R2227" s="183"/>
    </row>
    <row r="2228" spans="6:18" ht="15.75" x14ac:dyDescent="0.25">
      <c r="F2228" s="4">
        <f t="shared" si="68"/>
        <v>0</v>
      </c>
      <c r="G2228" s="171">
        <f t="shared" si="69"/>
        <v>0</v>
      </c>
      <c r="H2228" s="176"/>
      <c r="I2228" s="177"/>
      <c r="J2228" s="176"/>
      <c r="K2228" s="176"/>
      <c r="L2228" s="177"/>
      <c r="M2228" s="178"/>
      <c r="N2228" s="172"/>
      <c r="O2228" s="172"/>
      <c r="P2228" s="182"/>
      <c r="Q2228" s="182"/>
      <c r="R2228" s="183"/>
    </row>
    <row r="2229" spans="6:18" ht="15.75" x14ac:dyDescent="0.25">
      <c r="F2229" s="4">
        <f t="shared" si="68"/>
        <v>0</v>
      </c>
      <c r="G2229" s="171">
        <f t="shared" si="69"/>
        <v>0</v>
      </c>
      <c r="H2229" s="176"/>
      <c r="I2229" s="177"/>
      <c r="J2229" s="176"/>
      <c r="K2229" s="176"/>
      <c r="L2229" s="177"/>
      <c r="M2229" s="178"/>
      <c r="N2229" s="172"/>
      <c r="O2229" s="172"/>
      <c r="P2229" s="182"/>
      <c r="Q2229" s="182"/>
      <c r="R2229" s="183"/>
    </row>
    <row r="2230" spans="6:18" ht="15.75" x14ac:dyDescent="0.25">
      <c r="F2230" s="4">
        <f t="shared" si="68"/>
        <v>0</v>
      </c>
      <c r="G2230" s="171">
        <f t="shared" si="69"/>
        <v>0</v>
      </c>
      <c r="H2230" s="176"/>
      <c r="I2230" s="177"/>
      <c r="J2230" s="176"/>
      <c r="K2230" s="176"/>
      <c r="L2230" s="177"/>
      <c r="M2230" s="178"/>
      <c r="N2230" s="172"/>
      <c r="O2230" s="172"/>
      <c r="P2230" s="182"/>
      <c r="Q2230" s="182"/>
      <c r="R2230" s="183"/>
    </row>
    <row r="2231" spans="6:18" ht="15.75" x14ac:dyDescent="0.25">
      <c r="F2231" s="4">
        <f t="shared" si="68"/>
        <v>0</v>
      </c>
      <c r="G2231" s="171">
        <f t="shared" si="69"/>
        <v>0</v>
      </c>
      <c r="H2231" s="176"/>
      <c r="I2231" s="177"/>
      <c r="J2231" s="176"/>
      <c r="K2231" s="176"/>
      <c r="L2231" s="177"/>
      <c r="M2231" s="178"/>
      <c r="N2231" s="172"/>
      <c r="O2231" s="172"/>
      <c r="P2231" s="182"/>
      <c r="Q2231" s="182"/>
      <c r="R2231" s="183"/>
    </row>
    <row r="2232" spans="6:18" ht="15.75" x14ac:dyDescent="0.25">
      <c r="F2232" s="4">
        <f t="shared" si="68"/>
        <v>0</v>
      </c>
      <c r="G2232" s="171">
        <f t="shared" si="69"/>
        <v>0</v>
      </c>
      <c r="H2232" s="176"/>
      <c r="I2232" s="177"/>
      <c r="J2232" s="176"/>
      <c r="K2232" s="176"/>
      <c r="L2232" s="177"/>
      <c r="M2232" s="178"/>
      <c r="N2232" s="172"/>
      <c r="O2232" s="172"/>
      <c r="P2232" s="182"/>
      <c r="Q2232" s="182"/>
      <c r="R2232" s="183"/>
    </row>
    <row r="2233" spans="6:18" ht="15.75" x14ac:dyDescent="0.25">
      <c r="F2233" s="4">
        <f t="shared" si="68"/>
        <v>0</v>
      </c>
      <c r="G2233" s="171">
        <f t="shared" si="69"/>
        <v>0</v>
      </c>
      <c r="H2233" s="176"/>
      <c r="I2233" s="177"/>
      <c r="J2233" s="176"/>
      <c r="K2233" s="176"/>
      <c r="L2233" s="177"/>
      <c r="M2233" s="178"/>
      <c r="N2233" s="172"/>
      <c r="O2233" s="172"/>
      <c r="P2233" s="182"/>
      <c r="Q2233" s="182"/>
      <c r="R2233" s="183"/>
    </row>
    <row r="2234" spans="6:18" ht="15.75" x14ac:dyDescent="0.25">
      <c r="F2234" s="4">
        <f t="shared" si="68"/>
        <v>0</v>
      </c>
      <c r="G2234" s="171">
        <f t="shared" si="69"/>
        <v>0</v>
      </c>
      <c r="H2234" s="176"/>
      <c r="I2234" s="177"/>
      <c r="J2234" s="176"/>
      <c r="K2234" s="176"/>
      <c r="L2234" s="177"/>
      <c r="M2234" s="178"/>
      <c r="N2234" s="172"/>
      <c r="O2234" s="172"/>
      <c r="P2234" s="182"/>
      <c r="Q2234" s="182"/>
      <c r="R2234" s="183"/>
    </row>
    <row r="2235" spans="6:18" ht="15.75" x14ac:dyDescent="0.25">
      <c r="F2235" s="4">
        <f t="shared" si="68"/>
        <v>0</v>
      </c>
      <c r="G2235" s="171">
        <f t="shared" si="69"/>
        <v>0</v>
      </c>
      <c r="H2235" s="176"/>
      <c r="I2235" s="177"/>
      <c r="J2235" s="176"/>
      <c r="K2235" s="176"/>
      <c r="L2235" s="177"/>
      <c r="M2235" s="178"/>
      <c r="N2235" s="172"/>
      <c r="O2235" s="172"/>
      <c r="P2235" s="182"/>
      <c r="Q2235" s="182"/>
      <c r="R2235" s="183"/>
    </row>
    <row r="2236" spans="6:18" ht="15.75" x14ac:dyDescent="0.25">
      <c r="F2236" s="4">
        <f t="shared" si="68"/>
        <v>0</v>
      </c>
      <c r="G2236" s="171">
        <f t="shared" si="69"/>
        <v>0</v>
      </c>
      <c r="H2236" s="176"/>
      <c r="I2236" s="177"/>
      <c r="J2236" s="176"/>
      <c r="K2236" s="176"/>
      <c r="L2236" s="177"/>
      <c r="M2236" s="178"/>
      <c r="N2236" s="172"/>
      <c r="O2236" s="172"/>
      <c r="P2236" s="182"/>
      <c r="Q2236" s="182"/>
      <c r="R2236" s="183"/>
    </row>
    <row r="2237" spans="6:18" ht="15.75" x14ac:dyDescent="0.25">
      <c r="F2237" s="4">
        <f t="shared" si="68"/>
        <v>0</v>
      </c>
      <c r="G2237" s="171">
        <f t="shared" si="69"/>
        <v>0</v>
      </c>
      <c r="H2237" s="176"/>
      <c r="I2237" s="177"/>
      <c r="J2237" s="176"/>
      <c r="K2237" s="176"/>
      <c r="L2237" s="177"/>
      <c r="M2237" s="178"/>
      <c r="N2237" s="172"/>
      <c r="O2237" s="172"/>
      <c r="P2237" s="182"/>
      <c r="Q2237" s="182"/>
      <c r="R2237" s="183"/>
    </row>
    <row r="2238" spans="6:18" ht="15.75" x14ac:dyDescent="0.25">
      <c r="F2238" s="4">
        <f t="shared" si="68"/>
        <v>0</v>
      </c>
      <c r="G2238" s="171">
        <f t="shared" si="69"/>
        <v>0</v>
      </c>
      <c r="H2238" s="176"/>
      <c r="I2238" s="177"/>
      <c r="J2238" s="176"/>
      <c r="K2238" s="176"/>
      <c r="L2238" s="177"/>
      <c r="M2238" s="178"/>
      <c r="N2238" s="172"/>
      <c r="O2238" s="172"/>
      <c r="P2238" s="182"/>
      <c r="Q2238" s="182"/>
      <c r="R2238" s="183"/>
    </row>
    <row r="2239" spans="6:18" ht="15.75" x14ac:dyDescent="0.25">
      <c r="F2239" s="4">
        <f t="shared" si="68"/>
        <v>0</v>
      </c>
      <c r="G2239" s="171">
        <f t="shared" si="69"/>
        <v>0</v>
      </c>
      <c r="H2239" s="176"/>
      <c r="I2239" s="177"/>
      <c r="J2239" s="176"/>
      <c r="K2239" s="176"/>
      <c r="L2239" s="177"/>
      <c r="M2239" s="178"/>
      <c r="N2239" s="172"/>
      <c r="O2239" s="172"/>
      <c r="P2239" s="182"/>
      <c r="Q2239" s="182"/>
      <c r="R2239" s="183"/>
    </row>
    <row r="2240" spans="6:18" ht="15.75" x14ac:dyDescent="0.25">
      <c r="F2240" s="4">
        <f t="shared" si="68"/>
        <v>0</v>
      </c>
      <c r="G2240" s="171">
        <f t="shared" si="69"/>
        <v>0</v>
      </c>
      <c r="H2240" s="176"/>
      <c r="I2240" s="177"/>
      <c r="J2240" s="176"/>
      <c r="K2240" s="176"/>
      <c r="L2240" s="177"/>
      <c r="M2240" s="178"/>
      <c r="N2240" s="172"/>
      <c r="O2240" s="172"/>
      <c r="P2240" s="182"/>
      <c r="Q2240" s="182"/>
      <c r="R2240" s="183"/>
    </row>
    <row r="2241" spans="6:18" ht="15.75" x14ac:dyDescent="0.25">
      <c r="F2241" s="4">
        <f t="shared" si="68"/>
        <v>0</v>
      </c>
      <c r="G2241" s="171">
        <f t="shared" si="69"/>
        <v>0</v>
      </c>
      <c r="H2241" s="176"/>
      <c r="I2241" s="177"/>
      <c r="J2241" s="176"/>
      <c r="K2241" s="176"/>
      <c r="L2241" s="177"/>
      <c r="M2241" s="178"/>
      <c r="N2241" s="172"/>
      <c r="O2241" s="172"/>
      <c r="P2241" s="182"/>
      <c r="Q2241" s="182"/>
      <c r="R2241" s="183"/>
    </row>
    <row r="2242" spans="6:18" ht="15.75" x14ac:dyDescent="0.25">
      <c r="F2242" s="4">
        <f t="shared" si="68"/>
        <v>0</v>
      </c>
      <c r="G2242" s="171">
        <f t="shared" si="69"/>
        <v>0</v>
      </c>
      <c r="H2242" s="176"/>
      <c r="I2242" s="177"/>
      <c r="J2242" s="176"/>
      <c r="K2242" s="176"/>
      <c r="L2242" s="177"/>
      <c r="M2242" s="178"/>
      <c r="N2242" s="172"/>
      <c r="O2242" s="172"/>
      <c r="P2242" s="182"/>
      <c r="Q2242" s="182"/>
      <c r="R2242" s="183"/>
    </row>
    <row r="2243" spans="6:18" ht="15.75" x14ac:dyDescent="0.25">
      <c r="F2243" s="4">
        <f t="shared" si="68"/>
        <v>0</v>
      </c>
      <c r="G2243" s="171">
        <f t="shared" si="69"/>
        <v>0</v>
      </c>
      <c r="H2243" s="176"/>
      <c r="I2243" s="177"/>
      <c r="J2243" s="176"/>
      <c r="K2243" s="176"/>
      <c r="L2243" s="177"/>
      <c r="M2243" s="178"/>
      <c r="N2243" s="172"/>
      <c r="O2243" s="172"/>
      <c r="P2243" s="182"/>
      <c r="Q2243" s="182"/>
      <c r="R2243" s="183"/>
    </row>
    <row r="2244" spans="6:18" ht="15.75" x14ac:dyDescent="0.25">
      <c r="F2244" s="4">
        <f t="shared" si="68"/>
        <v>0</v>
      </c>
      <c r="G2244" s="171">
        <f t="shared" si="69"/>
        <v>0</v>
      </c>
      <c r="H2244" s="176"/>
      <c r="I2244" s="177"/>
      <c r="J2244" s="176"/>
      <c r="K2244" s="176"/>
      <c r="L2244" s="177"/>
      <c r="M2244" s="178"/>
      <c r="N2244" s="172"/>
      <c r="O2244" s="172"/>
      <c r="P2244" s="182"/>
      <c r="Q2244" s="182"/>
      <c r="R2244" s="183"/>
    </row>
    <row r="2245" spans="6:18" ht="15.75" x14ac:dyDescent="0.25">
      <c r="F2245" s="4">
        <f t="shared" si="68"/>
        <v>0</v>
      </c>
      <c r="G2245" s="171">
        <f t="shared" si="69"/>
        <v>0</v>
      </c>
      <c r="H2245" s="176"/>
      <c r="I2245" s="177"/>
      <c r="J2245" s="176"/>
      <c r="K2245" s="176"/>
      <c r="L2245" s="177"/>
      <c r="M2245" s="178"/>
      <c r="N2245" s="172"/>
      <c r="O2245" s="172"/>
      <c r="P2245" s="182"/>
      <c r="Q2245" s="182"/>
      <c r="R2245" s="183"/>
    </row>
    <row r="2246" spans="6:18" ht="15.75" x14ac:dyDescent="0.25">
      <c r="F2246" s="4">
        <f t="shared" si="68"/>
        <v>0</v>
      </c>
      <c r="G2246" s="171">
        <f t="shared" si="69"/>
        <v>0</v>
      </c>
      <c r="H2246" s="176"/>
      <c r="I2246" s="177"/>
      <c r="J2246" s="176"/>
      <c r="K2246" s="176"/>
      <c r="L2246" s="177"/>
      <c r="M2246" s="178"/>
      <c r="N2246" s="172"/>
      <c r="O2246" s="172"/>
      <c r="P2246" s="182"/>
      <c r="Q2246" s="182"/>
      <c r="R2246" s="183"/>
    </row>
    <row r="2247" spans="6:18" ht="15.75" x14ac:dyDescent="0.25">
      <c r="F2247" s="4">
        <f t="shared" si="68"/>
        <v>0</v>
      </c>
      <c r="G2247" s="171">
        <f t="shared" si="69"/>
        <v>0</v>
      </c>
      <c r="H2247" s="176"/>
      <c r="I2247" s="177"/>
      <c r="J2247" s="176"/>
      <c r="K2247" s="176"/>
      <c r="L2247" s="177"/>
      <c r="M2247" s="178"/>
      <c r="N2247" s="172"/>
      <c r="O2247" s="172"/>
      <c r="P2247" s="182"/>
      <c r="Q2247" s="182"/>
      <c r="R2247" s="183"/>
    </row>
    <row r="2248" spans="6:18" ht="15.75" x14ac:dyDescent="0.25">
      <c r="F2248" s="4">
        <f t="shared" ref="F2248:F2311" si="70">IF(G2248&gt;=1,(IF(LEN(R2248)=0,(IF(N2248&gt;=18,1,0)),0)),0)</f>
        <v>0</v>
      </c>
      <c r="G2248" s="171">
        <f t="shared" si="69"/>
        <v>0</v>
      </c>
      <c r="H2248" s="176"/>
      <c r="I2248" s="177"/>
      <c r="J2248" s="176"/>
      <c r="K2248" s="176"/>
      <c r="L2248" s="177"/>
      <c r="M2248" s="178"/>
      <c r="N2248" s="172"/>
      <c r="O2248" s="172"/>
      <c r="P2248" s="182"/>
      <c r="Q2248" s="182"/>
      <c r="R2248" s="183"/>
    </row>
    <row r="2249" spans="6:18" ht="15.75" x14ac:dyDescent="0.25">
      <c r="F2249" s="4">
        <f t="shared" si="70"/>
        <v>0</v>
      </c>
      <c r="G2249" s="171">
        <f t="shared" ref="G2249:G2312" si="71">IFERROR(IF(LEN(J2249)&gt;=2,(IF(LEN(L2249)&gt;=1,1,0)),0),0)</f>
        <v>0</v>
      </c>
      <c r="H2249" s="176"/>
      <c r="I2249" s="177"/>
      <c r="J2249" s="176"/>
      <c r="K2249" s="176"/>
      <c r="L2249" s="177"/>
      <c r="M2249" s="178"/>
      <c r="N2249" s="172"/>
      <c r="O2249" s="172"/>
      <c r="P2249" s="182"/>
      <c r="Q2249" s="182"/>
      <c r="R2249" s="183"/>
    </row>
    <row r="2250" spans="6:18" ht="15.75" x14ac:dyDescent="0.25">
      <c r="F2250" s="4">
        <f t="shared" si="70"/>
        <v>0</v>
      </c>
      <c r="G2250" s="171">
        <f t="shared" si="71"/>
        <v>0</v>
      </c>
      <c r="H2250" s="176"/>
      <c r="I2250" s="177"/>
      <c r="J2250" s="176"/>
      <c r="K2250" s="176"/>
      <c r="L2250" s="177"/>
      <c r="M2250" s="178"/>
      <c r="N2250" s="172"/>
      <c r="O2250" s="172"/>
      <c r="P2250" s="182"/>
      <c r="Q2250" s="182"/>
      <c r="R2250" s="183"/>
    </row>
    <row r="2251" spans="6:18" ht="15.75" x14ac:dyDescent="0.25">
      <c r="F2251" s="4">
        <f t="shared" si="70"/>
        <v>0</v>
      </c>
      <c r="G2251" s="171">
        <f t="shared" si="71"/>
        <v>0</v>
      </c>
      <c r="H2251" s="176"/>
      <c r="I2251" s="177"/>
      <c r="J2251" s="176"/>
      <c r="K2251" s="176"/>
      <c r="L2251" s="177"/>
      <c r="M2251" s="178"/>
      <c r="N2251" s="172"/>
      <c r="O2251" s="172"/>
      <c r="P2251" s="182"/>
      <c r="Q2251" s="182"/>
      <c r="R2251" s="183"/>
    </row>
    <row r="2252" spans="6:18" ht="15.75" x14ac:dyDescent="0.25">
      <c r="F2252" s="4">
        <f t="shared" si="70"/>
        <v>0</v>
      </c>
      <c r="G2252" s="171">
        <f t="shared" si="71"/>
        <v>0</v>
      </c>
      <c r="H2252" s="176"/>
      <c r="I2252" s="177"/>
      <c r="J2252" s="176"/>
      <c r="K2252" s="176"/>
      <c r="L2252" s="177"/>
      <c r="M2252" s="178"/>
      <c r="N2252" s="172"/>
      <c r="O2252" s="172"/>
      <c r="P2252" s="182"/>
      <c r="Q2252" s="182"/>
      <c r="R2252" s="183"/>
    </row>
    <row r="2253" spans="6:18" ht="15.75" x14ac:dyDescent="0.25">
      <c r="F2253" s="4">
        <f t="shared" si="70"/>
        <v>0</v>
      </c>
      <c r="G2253" s="171">
        <f t="shared" si="71"/>
        <v>0</v>
      </c>
      <c r="H2253" s="176"/>
      <c r="I2253" s="177"/>
      <c r="J2253" s="176"/>
      <c r="K2253" s="176"/>
      <c r="L2253" s="177"/>
      <c r="M2253" s="178"/>
      <c r="N2253" s="172"/>
      <c r="O2253" s="172"/>
      <c r="P2253" s="182"/>
      <c r="Q2253" s="182"/>
      <c r="R2253" s="183"/>
    </row>
    <row r="2254" spans="6:18" ht="15.75" x14ac:dyDescent="0.25">
      <c r="F2254" s="4">
        <f t="shared" si="70"/>
        <v>0</v>
      </c>
      <c r="G2254" s="171">
        <f t="shared" si="71"/>
        <v>0</v>
      </c>
      <c r="H2254" s="176"/>
      <c r="I2254" s="177"/>
      <c r="J2254" s="176"/>
      <c r="K2254" s="176"/>
      <c r="L2254" s="177"/>
      <c r="M2254" s="178"/>
      <c r="N2254" s="172"/>
      <c r="O2254" s="172"/>
      <c r="P2254" s="182"/>
      <c r="Q2254" s="182"/>
      <c r="R2254" s="183"/>
    </row>
    <row r="2255" spans="6:18" ht="15.75" x14ac:dyDescent="0.25">
      <c r="F2255" s="4">
        <f t="shared" si="70"/>
        <v>0</v>
      </c>
      <c r="G2255" s="171">
        <f t="shared" si="71"/>
        <v>0</v>
      </c>
      <c r="H2255" s="176"/>
      <c r="I2255" s="177"/>
      <c r="J2255" s="176"/>
      <c r="K2255" s="176"/>
      <c r="L2255" s="177"/>
      <c r="M2255" s="178"/>
      <c r="N2255" s="172"/>
      <c r="O2255" s="172"/>
      <c r="P2255" s="182"/>
      <c r="Q2255" s="182"/>
      <c r="R2255" s="183"/>
    </row>
    <row r="2256" spans="6:18" ht="15.75" x14ac:dyDescent="0.25">
      <c r="F2256" s="4">
        <f t="shared" si="70"/>
        <v>0</v>
      </c>
      <c r="G2256" s="171">
        <f t="shared" si="71"/>
        <v>0</v>
      </c>
      <c r="H2256" s="176"/>
      <c r="I2256" s="177"/>
      <c r="J2256" s="176"/>
      <c r="K2256" s="176"/>
      <c r="L2256" s="177"/>
      <c r="M2256" s="178"/>
      <c r="N2256" s="172"/>
      <c r="O2256" s="172"/>
      <c r="P2256" s="182"/>
      <c r="Q2256" s="182"/>
      <c r="R2256" s="183"/>
    </row>
    <row r="2257" spans="6:18" ht="15.75" x14ac:dyDescent="0.25">
      <c r="F2257" s="4">
        <f t="shared" si="70"/>
        <v>0</v>
      </c>
      <c r="G2257" s="171">
        <f t="shared" si="71"/>
        <v>0</v>
      </c>
      <c r="H2257" s="176"/>
      <c r="I2257" s="177"/>
      <c r="J2257" s="176"/>
      <c r="K2257" s="176"/>
      <c r="L2257" s="177"/>
      <c r="M2257" s="178"/>
      <c r="N2257" s="172"/>
      <c r="O2257" s="172"/>
      <c r="P2257" s="182"/>
      <c r="Q2257" s="182"/>
      <c r="R2257" s="183"/>
    </row>
    <row r="2258" spans="6:18" ht="15.75" x14ac:dyDescent="0.25">
      <c r="F2258" s="4">
        <f t="shared" si="70"/>
        <v>0</v>
      </c>
      <c r="G2258" s="171">
        <f t="shared" si="71"/>
        <v>0</v>
      </c>
      <c r="H2258" s="176"/>
      <c r="I2258" s="177"/>
      <c r="J2258" s="176"/>
      <c r="K2258" s="176"/>
      <c r="L2258" s="177"/>
      <c r="M2258" s="178"/>
      <c r="N2258" s="172"/>
      <c r="O2258" s="172"/>
      <c r="P2258" s="182"/>
      <c r="Q2258" s="182"/>
      <c r="R2258" s="183"/>
    </row>
    <row r="2259" spans="6:18" ht="15.75" x14ac:dyDescent="0.25">
      <c r="F2259" s="4">
        <f t="shared" si="70"/>
        <v>0</v>
      </c>
      <c r="G2259" s="171">
        <f t="shared" si="71"/>
        <v>0</v>
      </c>
      <c r="H2259" s="176"/>
      <c r="I2259" s="177"/>
      <c r="J2259" s="176"/>
      <c r="K2259" s="176"/>
      <c r="L2259" s="177"/>
      <c r="M2259" s="178"/>
      <c r="N2259" s="172"/>
      <c r="O2259" s="172"/>
      <c r="P2259" s="182"/>
      <c r="Q2259" s="182"/>
      <c r="R2259" s="183"/>
    </row>
    <row r="2260" spans="6:18" ht="15.75" x14ac:dyDescent="0.25">
      <c r="F2260" s="4">
        <f t="shared" si="70"/>
        <v>0</v>
      </c>
      <c r="G2260" s="171">
        <f t="shared" si="71"/>
        <v>0</v>
      </c>
      <c r="H2260" s="176"/>
      <c r="I2260" s="177"/>
      <c r="J2260" s="176"/>
      <c r="K2260" s="176"/>
      <c r="L2260" s="177"/>
      <c r="M2260" s="178"/>
      <c r="N2260" s="172"/>
      <c r="O2260" s="172"/>
      <c r="P2260" s="182"/>
      <c r="Q2260" s="182"/>
      <c r="R2260" s="183"/>
    </row>
    <row r="2261" spans="6:18" ht="15.75" x14ac:dyDescent="0.25">
      <c r="F2261" s="4">
        <f t="shared" si="70"/>
        <v>0</v>
      </c>
      <c r="G2261" s="171">
        <f t="shared" si="71"/>
        <v>0</v>
      </c>
      <c r="H2261" s="176"/>
      <c r="I2261" s="177"/>
      <c r="J2261" s="176"/>
      <c r="K2261" s="176"/>
      <c r="L2261" s="177"/>
      <c r="M2261" s="178"/>
      <c r="N2261" s="172"/>
      <c r="O2261" s="172"/>
      <c r="P2261" s="182"/>
      <c r="Q2261" s="182"/>
      <c r="R2261" s="183"/>
    </row>
    <row r="2262" spans="6:18" ht="15.75" x14ac:dyDescent="0.25">
      <c r="F2262" s="4">
        <f t="shared" si="70"/>
        <v>0</v>
      </c>
      <c r="G2262" s="171">
        <f t="shared" si="71"/>
        <v>0</v>
      </c>
      <c r="H2262" s="176"/>
      <c r="I2262" s="177"/>
      <c r="J2262" s="176"/>
      <c r="K2262" s="176"/>
      <c r="L2262" s="177"/>
      <c r="M2262" s="178"/>
      <c r="N2262" s="172"/>
      <c r="O2262" s="172"/>
      <c r="P2262" s="182"/>
      <c r="Q2262" s="182"/>
      <c r="R2262" s="183"/>
    </row>
    <row r="2263" spans="6:18" ht="15.75" x14ac:dyDescent="0.25">
      <c r="F2263" s="4">
        <f t="shared" si="70"/>
        <v>0</v>
      </c>
      <c r="G2263" s="171">
        <f t="shared" si="71"/>
        <v>0</v>
      </c>
      <c r="H2263" s="176"/>
      <c r="I2263" s="177"/>
      <c r="J2263" s="176"/>
      <c r="K2263" s="176"/>
      <c r="L2263" s="177"/>
      <c r="M2263" s="178"/>
      <c r="N2263" s="172"/>
      <c r="O2263" s="172"/>
      <c r="P2263" s="182"/>
      <c r="Q2263" s="182"/>
      <c r="R2263" s="183"/>
    </row>
    <row r="2264" spans="6:18" ht="15.75" x14ac:dyDescent="0.25">
      <c r="F2264" s="4">
        <f t="shared" si="70"/>
        <v>0</v>
      </c>
      <c r="G2264" s="171">
        <f t="shared" si="71"/>
        <v>0</v>
      </c>
      <c r="H2264" s="176"/>
      <c r="I2264" s="177"/>
      <c r="J2264" s="176"/>
      <c r="K2264" s="176"/>
      <c r="L2264" s="177"/>
      <c r="M2264" s="178"/>
      <c r="N2264" s="172"/>
      <c r="O2264" s="172"/>
      <c r="P2264" s="182"/>
      <c r="Q2264" s="182"/>
      <c r="R2264" s="183"/>
    </row>
    <row r="2265" spans="6:18" ht="15.75" x14ac:dyDescent="0.25">
      <c r="F2265" s="4">
        <f t="shared" si="70"/>
        <v>0</v>
      </c>
      <c r="G2265" s="171">
        <f t="shared" si="71"/>
        <v>0</v>
      </c>
      <c r="H2265" s="176"/>
      <c r="I2265" s="177"/>
      <c r="J2265" s="176"/>
      <c r="K2265" s="176"/>
      <c r="L2265" s="177"/>
      <c r="M2265" s="178"/>
      <c r="N2265" s="172"/>
      <c r="O2265" s="172"/>
      <c r="P2265" s="182"/>
      <c r="Q2265" s="182"/>
      <c r="R2265" s="183"/>
    </row>
    <row r="2266" spans="6:18" ht="15.75" x14ac:dyDescent="0.25">
      <c r="F2266" s="4">
        <f t="shared" si="70"/>
        <v>0</v>
      </c>
      <c r="G2266" s="171">
        <f t="shared" si="71"/>
        <v>0</v>
      </c>
      <c r="H2266" s="176"/>
      <c r="I2266" s="177"/>
      <c r="J2266" s="176"/>
      <c r="K2266" s="176"/>
      <c r="L2266" s="177"/>
      <c r="M2266" s="178"/>
      <c r="N2266" s="172"/>
      <c r="O2266" s="172"/>
      <c r="P2266" s="182"/>
      <c r="Q2266" s="182"/>
      <c r="R2266" s="183"/>
    </row>
    <row r="2267" spans="6:18" ht="15.75" x14ac:dyDescent="0.25">
      <c r="F2267" s="4">
        <f t="shared" si="70"/>
        <v>0</v>
      </c>
      <c r="G2267" s="171">
        <f t="shared" si="71"/>
        <v>0</v>
      </c>
      <c r="H2267" s="176"/>
      <c r="I2267" s="177"/>
      <c r="J2267" s="176"/>
      <c r="K2267" s="176"/>
      <c r="L2267" s="177"/>
      <c r="M2267" s="178"/>
      <c r="N2267" s="172"/>
      <c r="O2267" s="172"/>
      <c r="P2267" s="182"/>
      <c r="Q2267" s="182"/>
      <c r="R2267" s="183"/>
    </row>
    <row r="2268" spans="6:18" ht="15.75" x14ac:dyDescent="0.25">
      <c r="F2268" s="4">
        <f t="shared" si="70"/>
        <v>0</v>
      </c>
      <c r="G2268" s="171">
        <f t="shared" si="71"/>
        <v>0</v>
      </c>
      <c r="H2268" s="176"/>
      <c r="I2268" s="177"/>
      <c r="J2268" s="176"/>
      <c r="K2268" s="176"/>
      <c r="L2268" s="177"/>
      <c r="M2268" s="178"/>
      <c r="N2268" s="172"/>
      <c r="O2268" s="172"/>
      <c r="P2268" s="182"/>
      <c r="Q2268" s="182"/>
      <c r="R2268" s="183"/>
    </row>
    <row r="2269" spans="6:18" ht="15.75" x14ac:dyDescent="0.25">
      <c r="F2269" s="4">
        <f t="shared" si="70"/>
        <v>0</v>
      </c>
      <c r="G2269" s="171">
        <f t="shared" si="71"/>
        <v>0</v>
      </c>
      <c r="H2269" s="176"/>
      <c r="I2269" s="177"/>
      <c r="J2269" s="176"/>
      <c r="K2269" s="176"/>
      <c r="L2269" s="177"/>
      <c r="M2269" s="178"/>
      <c r="N2269" s="172"/>
      <c r="O2269" s="172"/>
      <c r="P2269" s="182"/>
      <c r="Q2269" s="182"/>
      <c r="R2269" s="183"/>
    </row>
    <row r="2270" spans="6:18" ht="15.75" x14ac:dyDescent="0.25">
      <c r="F2270" s="4">
        <f t="shared" si="70"/>
        <v>0</v>
      </c>
      <c r="G2270" s="171">
        <f t="shared" si="71"/>
        <v>0</v>
      </c>
      <c r="H2270" s="176"/>
      <c r="I2270" s="177"/>
      <c r="J2270" s="176"/>
      <c r="K2270" s="176"/>
      <c r="L2270" s="177"/>
      <c r="M2270" s="178"/>
      <c r="N2270" s="172"/>
      <c r="O2270" s="172"/>
      <c r="P2270" s="182"/>
      <c r="Q2270" s="182"/>
      <c r="R2270" s="183"/>
    </row>
    <row r="2271" spans="6:18" ht="15.75" x14ac:dyDescent="0.25">
      <c r="F2271" s="4">
        <f t="shared" si="70"/>
        <v>0</v>
      </c>
      <c r="G2271" s="171">
        <f t="shared" si="71"/>
        <v>0</v>
      </c>
      <c r="H2271" s="176"/>
      <c r="I2271" s="177"/>
      <c r="J2271" s="176"/>
      <c r="K2271" s="176"/>
      <c r="L2271" s="177"/>
      <c r="M2271" s="178"/>
      <c r="N2271" s="172"/>
      <c r="O2271" s="172"/>
      <c r="P2271" s="182"/>
      <c r="Q2271" s="182"/>
      <c r="R2271" s="183"/>
    </row>
    <row r="2272" spans="6:18" ht="15.75" x14ac:dyDescent="0.25">
      <c r="F2272" s="4">
        <f t="shared" si="70"/>
        <v>0</v>
      </c>
      <c r="G2272" s="171">
        <f t="shared" si="71"/>
        <v>0</v>
      </c>
      <c r="H2272" s="176"/>
      <c r="I2272" s="177"/>
      <c r="J2272" s="176"/>
      <c r="K2272" s="176"/>
      <c r="L2272" s="177"/>
      <c r="M2272" s="178"/>
      <c r="N2272" s="172"/>
      <c r="O2272" s="172"/>
      <c r="P2272" s="182"/>
      <c r="Q2272" s="182"/>
      <c r="R2272" s="183"/>
    </row>
    <row r="2273" spans="6:18" ht="15.75" x14ac:dyDescent="0.25">
      <c r="F2273" s="4">
        <f t="shared" si="70"/>
        <v>0</v>
      </c>
      <c r="G2273" s="171">
        <f t="shared" si="71"/>
        <v>0</v>
      </c>
      <c r="H2273" s="176"/>
      <c r="I2273" s="177"/>
      <c r="J2273" s="176"/>
      <c r="K2273" s="176"/>
      <c r="L2273" s="177"/>
      <c r="M2273" s="178"/>
      <c r="N2273" s="172"/>
      <c r="O2273" s="172"/>
      <c r="P2273" s="182"/>
      <c r="Q2273" s="182"/>
      <c r="R2273" s="183"/>
    </row>
    <row r="2274" spans="6:18" ht="15.75" x14ac:dyDescent="0.25">
      <c r="F2274" s="4">
        <f t="shared" si="70"/>
        <v>0</v>
      </c>
      <c r="G2274" s="171">
        <f t="shared" si="71"/>
        <v>0</v>
      </c>
      <c r="H2274" s="176"/>
      <c r="I2274" s="177"/>
      <c r="J2274" s="176"/>
      <c r="K2274" s="176"/>
      <c r="L2274" s="177"/>
      <c r="M2274" s="178"/>
      <c r="N2274" s="172"/>
      <c r="O2274" s="172"/>
      <c r="P2274" s="182"/>
      <c r="Q2274" s="182"/>
      <c r="R2274" s="183"/>
    </row>
    <row r="2275" spans="6:18" ht="15.75" x14ac:dyDescent="0.25">
      <c r="F2275" s="4">
        <f t="shared" si="70"/>
        <v>0</v>
      </c>
      <c r="G2275" s="171">
        <f t="shared" si="71"/>
        <v>0</v>
      </c>
      <c r="H2275" s="176"/>
      <c r="I2275" s="177"/>
      <c r="J2275" s="176"/>
      <c r="K2275" s="176"/>
      <c r="L2275" s="177"/>
      <c r="M2275" s="178"/>
      <c r="N2275" s="172"/>
      <c r="O2275" s="172"/>
      <c r="P2275" s="182"/>
      <c r="Q2275" s="182"/>
      <c r="R2275" s="183"/>
    </row>
    <row r="2276" spans="6:18" ht="15.75" x14ac:dyDescent="0.25">
      <c r="F2276" s="4">
        <f t="shared" si="70"/>
        <v>0</v>
      </c>
      <c r="G2276" s="171">
        <f t="shared" si="71"/>
        <v>0</v>
      </c>
      <c r="H2276" s="176"/>
      <c r="I2276" s="177"/>
      <c r="J2276" s="176"/>
      <c r="K2276" s="176"/>
      <c r="L2276" s="177"/>
      <c r="M2276" s="178"/>
      <c r="N2276" s="172"/>
      <c r="O2276" s="172"/>
      <c r="P2276" s="182"/>
      <c r="Q2276" s="182"/>
      <c r="R2276" s="183"/>
    </row>
    <row r="2277" spans="6:18" ht="15.75" x14ac:dyDescent="0.25">
      <c r="F2277" s="4">
        <f t="shared" si="70"/>
        <v>0</v>
      </c>
      <c r="G2277" s="171">
        <f t="shared" si="71"/>
        <v>0</v>
      </c>
      <c r="H2277" s="176"/>
      <c r="I2277" s="177"/>
      <c r="J2277" s="176"/>
      <c r="K2277" s="176"/>
      <c r="L2277" s="177"/>
      <c r="M2277" s="178"/>
      <c r="N2277" s="172"/>
      <c r="O2277" s="172"/>
      <c r="P2277" s="182"/>
      <c r="Q2277" s="182"/>
      <c r="R2277" s="183"/>
    </row>
    <row r="2278" spans="6:18" ht="15.75" x14ac:dyDescent="0.25">
      <c r="F2278" s="4">
        <f t="shared" si="70"/>
        <v>0</v>
      </c>
      <c r="G2278" s="171">
        <f t="shared" si="71"/>
        <v>0</v>
      </c>
      <c r="H2278" s="176"/>
      <c r="I2278" s="177"/>
      <c r="J2278" s="176"/>
      <c r="K2278" s="176"/>
      <c r="L2278" s="177"/>
      <c r="M2278" s="178"/>
      <c r="N2278" s="172"/>
      <c r="O2278" s="172"/>
      <c r="P2278" s="182"/>
      <c r="Q2278" s="182"/>
      <c r="R2278" s="183"/>
    </row>
    <row r="2279" spans="6:18" ht="15.75" x14ac:dyDescent="0.25">
      <c r="F2279" s="4">
        <f t="shared" si="70"/>
        <v>0</v>
      </c>
      <c r="G2279" s="171">
        <f t="shared" si="71"/>
        <v>0</v>
      </c>
      <c r="H2279" s="176"/>
      <c r="I2279" s="177"/>
      <c r="J2279" s="176"/>
      <c r="K2279" s="176"/>
      <c r="L2279" s="177"/>
      <c r="M2279" s="178"/>
      <c r="N2279" s="172"/>
      <c r="O2279" s="172"/>
      <c r="P2279" s="182"/>
      <c r="Q2279" s="182"/>
      <c r="R2279" s="183"/>
    </row>
    <row r="2280" spans="6:18" ht="15.75" x14ac:dyDescent="0.25">
      <c r="F2280" s="4">
        <f t="shared" si="70"/>
        <v>0</v>
      </c>
      <c r="G2280" s="171">
        <f t="shared" si="71"/>
        <v>0</v>
      </c>
      <c r="H2280" s="176"/>
      <c r="I2280" s="177"/>
      <c r="J2280" s="176"/>
      <c r="K2280" s="176"/>
      <c r="L2280" s="177"/>
      <c r="M2280" s="178"/>
      <c r="N2280" s="172"/>
      <c r="O2280" s="172"/>
      <c r="P2280" s="182"/>
      <c r="Q2280" s="182"/>
      <c r="R2280" s="183"/>
    </row>
    <row r="2281" spans="6:18" ht="15.75" x14ac:dyDescent="0.25">
      <c r="F2281" s="4">
        <f t="shared" si="70"/>
        <v>0</v>
      </c>
      <c r="G2281" s="171">
        <f t="shared" si="71"/>
        <v>0</v>
      </c>
      <c r="H2281" s="176"/>
      <c r="I2281" s="177"/>
      <c r="J2281" s="176"/>
      <c r="K2281" s="176"/>
      <c r="L2281" s="177"/>
      <c r="M2281" s="178"/>
      <c r="N2281" s="172"/>
      <c r="O2281" s="172"/>
      <c r="P2281" s="182"/>
      <c r="Q2281" s="182"/>
      <c r="R2281" s="183"/>
    </row>
    <row r="2282" spans="6:18" ht="15.75" x14ac:dyDescent="0.25">
      <c r="F2282" s="4">
        <f t="shared" si="70"/>
        <v>0</v>
      </c>
      <c r="G2282" s="171">
        <f t="shared" si="71"/>
        <v>0</v>
      </c>
      <c r="H2282" s="176"/>
      <c r="I2282" s="177"/>
      <c r="J2282" s="176"/>
      <c r="K2282" s="176"/>
      <c r="L2282" s="177"/>
      <c r="M2282" s="178"/>
      <c r="N2282" s="172"/>
      <c r="O2282" s="172"/>
      <c r="P2282" s="182"/>
      <c r="Q2282" s="182"/>
      <c r="R2282" s="183"/>
    </row>
    <row r="2283" spans="6:18" ht="15.75" x14ac:dyDescent="0.25">
      <c r="F2283" s="4">
        <f t="shared" si="70"/>
        <v>0</v>
      </c>
      <c r="G2283" s="171">
        <f t="shared" si="71"/>
        <v>0</v>
      </c>
      <c r="H2283" s="176"/>
      <c r="I2283" s="177"/>
      <c r="J2283" s="176"/>
      <c r="K2283" s="176"/>
      <c r="L2283" s="177"/>
      <c r="M2283" s="178"/>
      <c r="N2283" s="172"/>
      <c r="O2283" s="172"/>
      <c r="P2283" s="182"/>
      <c r="Q2283" s="182"/>
      <c r="R2283" s="183"/>
    </row>
    <row r="2284" spans="6:18" ht="15.75" x14ac:dyDescent="0.25">
      <c r="F2284" s="4">
        <f t="shared" si="70"/>
        <v>0</v>
      </c>
      <c r="G2284" s="171">
        <f t="shared" si="71"/>
        <v>0</v>
      </c>
      <c r="H2284" s="176"/>
      <c r="I2284" s="177"/>
      <c r="J2284" s="176"/>
      <c r="K2284" s="176"/>
      <c r="L2284" s="177"/>
      <c r="M2284" s="178"/>
      <c r="N2284" s="172"/>
      <c r="O2284" s="172"/>
      <c r="P2284" s="182"/>
      <c r="Q2284" s="182"/>
      <c r="R2284" s="183"/>
    </row>
    <row r="2285" spans="6:18" ht="15.75" x14ac:dyDescent="0.25">
      <c r="F2285" s="4">
        <f t="shared" si="70"/>
        <v>0</v>
      </c>
      <c r="G2285" s="171">
        <f t="shared" si="71"/>
        <v>0</v>
      </c>
      <c r="H2285" s="176"/>
      <c r="I2285" s="177"/>
      <c r="J2285" s="176"/>
      <c r="K2285" s="176"/>
      <c r="L2285" s="177"/>
      <c r="M2285" s="178"/>
      <c r="N2285" s="172"/>
      <c r="O2285" s="172"/>
      <c r="P2285" s="182"/>
      <c r="Q2285" s="182"/>
      <c r="R2285" s="183"/>
    </row>
    <row r="2286" spans="6:18" ht="15.75" x14ac:dyDescent="0.25">
      <c r="F2286" s="4">
        <f t="shared" si="70"/>
        <v>0</v>
      </c>
      <c r="G2286" s="171">
        <f t="shared" si="71"/>
        <v>0</v>
      </c>
      <c r="H2286" s="176"/>
      <c r="I2286" s="177"/>
      <c r="J2286" s="176"/>
      <c r="K2286" s="176"/>
      <c r="L2286" s="177"/>
      <c r="M2286" s="178"/>
      <c r="N2286" s="172"/>
      <c r="O2286" s="172"/>
      <c r="P2286" s="182"/>
      <c r="Q2286" s="182"/>
      <c r="R2286" s="183"/>
    </row>
    <row r="2287" spans="6:18" ht="15.75" x14ac:dyDescent="0.25">
      <c r="F2287" s="4">
        <f t="shared" si="70"/>
        <v>0</v>
      </c>
      <c r="G2287" s="171">
        <f t="shared" si="71"/>
        <v>0</v>
      </c>
      <c r="H2287" s="176"/>
      <c r="I2287" s="177"/>
      <c r="J2287" s="176"/>
      <c r="K2287" s="176"/>
      <c r="L2287" s="177"/>
      <c r="M2287" s="178"/>
      <c r="N2287" s="172"/>
      <c r="O2287" s="172"/>
      <c r="P2287" s="182"/>
      <c r="Q2287" s="182"/>
      <c r="R2287" s="183"/>
    </row>
    <row r="2288" spans="6:18" ht="15.75" x14ac:dyDescent="0.25">
      <c r="F2288" s="4">
        <f t="shared" si="70"/>
        <v>0</v>
      </c>
      <c r="G2288" s="171">
        <f t="shared" si="71"/>
        <v>0</v>
      </c>
      <c r="H2288" s="176"/>
      <c r="I2288" s="177"/>
      <c r="J2288" s="176"/>
      <c r="K2288" s="176"/>
      <c r="L2288" s="177"/>
      <c r="M2288" s="178"/>
      <c r="N2288" s="172"/>
      <c r="O2288" s="172"/>
      <c r="P2288" s="182"/>
      <c r="Q2288" s="182"/>
      <c r="R2288" s="183"/>
    </row>
    <row r="2289" spans="6:18" ht="15.75" x14ac:dyDescent="0.25">
      <c r="F2289" s="4">
        <f t="shared" si="70"/>
        <v>0</v>
      </c>
      <c r="G2289" s="171">
        <f t="shared" si="71"/>
        <v>0</v>
      </c>
      <c r="H2289" s="176"/>
      <c r="I2289" s="177"/>
      <c r="J2289" s="176"/>
      <c r="K2289" s="176"/>
      <c r="L2289" s="177"/>
      <c r="M2289" s="178"/>
      <c r="N2289" s="172"/>
      <c r="O2289" s="172"/>
      <c r="P2289" s="182"/>
      <c r="Q2289" s="182"/>
      <c r="R2289" s="183"/>
    </row>
    <row r="2290" spans="6:18" ht="15.75" x14ac:dyDescent="0.25">
      <c r="F2290" s="4">
        <f t="shared" si="70"/>
        <v>0</v>
      </c>
      <c r="G2290" s="171">
        <f t="shared" si="71"/>
        <v>0</v>
      </c>
      <c r="H2290" s="176"/>
      <c r="I2290" s="177"/>
      <c r="J2290" s="176"/>
      <c r="K2290" s="176"/>
      <c r="L2290" s="177"/>
      <c r="M2290" s="178"/>
      <c r="N2290" s="172"/>
      <c r="O2290" s="172"/>
      <c r="P2290" s="182"/>
      <c r="Q2290" s="182"/>
      <c r="R2290" s="183"/>
    </row>
    <row r="2291" spans="6:18" ht="15.75" x14ac:dyDescent="0.25">
      <c r="F2291" s="4">
        <f t="shared" si="70"/>
        <v>0</v>
      </c>
      <c r="G2291" s="171">
        <f t="shared" si="71"/>
        <v>0</v>
      </c>
      <c r="H2291" s="176"/>
      <c r="I2291" s="177"/>
      <c r="J2291" s="176"/>
      <c r="K2291" s="176"/>
      <c r="L2291" s="177"/>
      <c r="M2291" s="178"/>
      <c r="N2291" s="172"/>
      <c r="O2291" s="172"/>
      <c r="P2291" s="182"/>
      <c r="Q2291" s="182"/>
      <c r="R2291" s="183"/>
    </row>
    <row r="2292" spans="6:18" ht="15.75" x14ac:dyDescent="0.25">
      <c r="F2292" s="4">
        <f t="shared" si="70"/>
        <v>0</v>
      </c>
      <c r="G2292" s="171">
        <f t="shared" si="71"/>
        <v>0</v>
      </c>
      <c r="H2292" s="176"/>
      <c r="I2292" s="177"/>
      <c r="J2292" s="176"/>
      <c r="K2292" s="176"/>
      <c r="L2292" s="177"/>
      <c r="M2292" s="178"/>
      <c r="N2292" s="172"/>
      <c r="O2292" s="172"/>
      <c r="P2292" s="182"/>
      <c r="Q2292" s="182"/>
      <c r="R2292" s="183"/>
    </row>
    <row r="2293" spans="6:18" ht="15.75" x14ac:dyDescent="0.25">
      <c r="F2293" s="4">
        <f t="shared" si="70"/>
        <v>0</v>
      </c>
      <c r="G2293" s="171">
        <f t="shared" si="71"/>
        <v>0</v>
      </c>
      <c r="H2293" s="176"/>
      <c r="I2293" s="177"/>
      <c r="J2293" s="176"/>
      <c r="K2293" s="176"/>
      <c r="L2293" s="177"/>
      <c r="M2293" s="178"/>
      <c r="N2293" s="172"/>
      <c r="O2293" s="172"/>
      <c r="P2293" s="182"/>
      <c r="Q2293" s="182"/>
      <c r="R2293" s="183"/>
    </row>
    <row r="2294" spans="6:18" ht="15.75" x14ac:dyDescent="0.25">
      <c r="F2294" s="4">
        <f t="shared" si="70"/>
        <v>0</v>
      </c>
      <c r="G2294" s="171">
        <f t="shared" si="71"/>
        <v>0</v>
      </c>
      <c r="H2294" s="176"/>
      <c r="I2294" s="177"/>
      <c r="J2294" s="176"/>
      <c r="K2294" s="176"/>
      <c r="L2294" s="177"/>
      <c r="M2294" s="178"/>
      <c r="N2294" s="172"/>
      <c r="O2294" s="172"/>
      <c r="P2294" s="182"/>
      <c r="Q2294" s="182"/>
      <c r="R2294" s="183"/>
    </row>
    <row r="2295" spans="6:18" ht="15.75" x14ac:dyDescent="0.25">
      <c r="F2295" s="4">
        <f t="shared" si="70"/>
        <v>0</v>
      </c>
      <c r="G2295" s="171">
        <f t="shared" si="71"/>
        <v>0</v>
      </c>
      <c r="H2295" s="176"/>
      <c r="I2295" s="177"/>
      <c r="J2295" s="176"/>
      <c r="K2295" s="176"/>
      <c r="L2295" s="177"/>
      <c r="M2295" s="178"/>
      <c r="N2295" s="172"/>
      <c r="O2295" s="172"/>
      <c r="P2295" s="182"/>
      <c r="Q2295" s="182"/>
      <c r="R2295" s="183"/>
    </row>
    <row r="2296" spans="6:18" ht="15.75" x14ac:dyDescent="0.25">
      <c r="F2296" s="4">
        <f t="shared" si="70"/>
        <v>0</v>
      </c>
      <c r="G2296" s="171">
        <f t="shared" si="71"/>
        <v>0</v>
      </c>
      <c r="H2296" s="176"/>
      <c r="I2296" s="177"/>
      <c r="J2296" s="176"/>
      <c r="K2296" s="176"/>
      <c r="L2296" s="177"/>
      <c r="M2296" s="178"/>
      <c r="N2296" s="172"/>
      <c r="O2296" s="172"/>
      <c r="P2296" s="182"/>
      <c r="Q2296" s="182"/>
      <c r="R2296" s="183"/>
    </row>
    <row r="2297" spans="6:18" ht="15.75" x14ac:dyDescent="0.25">
      <c r="F2297" s="4">
        <f t="shared" si="70"/>
        <v>0</v>
      </c>
      <c r="G2297" s="171">
        <f t="shared" si="71"/>
        <v>0</v>
      </c>
      <c r="H2297" s="176"/>
      <c r="I2297" s="177"/>
      <c r="J2297" s="176"/>
      <c r="K2297" s="176"/>
      <c r="L2297" s="177"/>
      <c r="M2297" s="178"/>
      <c r="N2297" s="172"/>
      <c r="O2297" s="172"/>
      <c r="P2297" s="182"/>
      <c r="Q2297" s="182"/>
      <c r="R2297" s="183"/>
    </row>
    <row r="2298" spans="6:18" ht="15.75" x14ac:dyDescent="0.25">
      <c r="F2298" s="4">
        <f t="shared" si="70"/>
        <v>0</v>
      </c>
      <c r="G2298" s="171">
        <f t="shared" si="71"/>
        <v>0</v>
      </c>
      <c r="H2298" s="176"/>
      <c r="I2298" s="177"/>
      <c r="J2298" s="176"/>
      <c r="K2298" s="176"/>
      <c r="L2298" s="177"/>
      <c r="M2298" s="178"/>
      <c r="N2298" s="172"/>
      <c r="O2298" s="172"/>
      <c r="P2298" s="182"/>
      <c r="Q2298" s="182"/>
      <c r="R2298" s="183"/>
    </row>
    <row r="2299" spans="6:18" ht="15.75" x14ac:dyDescent="0.25">
      <c r="F2299" s="4">
        <f t="shared" si="70"/>
        <v>0</v>
      </c>
      <c r="G2299" s="171">
        <f t="shared" si="71"/>
        <v>0</v>
      </c>
      <c r="H2299" s="176"/>
      <c r="I2299" s="177"/>
      <c r="J2299" s="176"/>
      <c r="K2299" s="176"/>
      <c r="L2299" s="177"/>
      <c r="M2299" s="178"/>
      <c r="N2299" s="172"/>
      <c r="O2299" s="172"/>
      <c r="P2299" s="182"/>
      <c r="Q2299" s="182"/>
      <c r="R2299" s="183"/>
    </row>
    <row r="2300" spans="6:18" ht="15.75" x14ac:dyDescent="0.25">
      <c r="F2300" s="4">
        <f t="shared" si="70"/>
        <v>0</v>
      </c>
      <c r="G2300" s="171">
        <f t="shared" si="71"/>
        <v>0</v>
      </c>
      <c r="H2300" s="176"/>
      <c r="I2300" s="177"/>
      <c r="J2300" s="176"/>
      <c r="K2300" s="176"/>
      <c r="L2300" s="177"/>
      <c r="M2300" s="178"/>
      <c r="N2300" s="172"/>
      <c r="O2300" s="172"/>
      <c r="P2300" s="182"/>
      <c r="Q2300" s="182"/>
      <c r="R2300" s="183"/>
    </row>
    <row r="2301" spans="6:18" ht="15.75" x14ac:dyDescent="0.25">
      <c r="F2301" s="4">
        <f t="shared" si="70"/>
        <v>0</v>
      </c>
      <c r="G2301" s="171">
        <f t="shared" si="71"/>
        <v>0</v>
      </c>
      <c r="H2301" s="176"/>
      <c r="I2301" s="177"/>
      <c r="J2301" s="176"/>
      <c r="K2301" s="176"/>
      <c r="L2301" s="177"/>
      <c r="M2301" s="178"/>
      <c r="N2301" s="172"/>
      <c r="O2301" s="172"/>
      <c r="P2301" s="182"/>
      <c r="Q2301" s="182"/>
      <c r="R2301" s="183"/>
    </row>
    <row r="2302" spans="6:18" ht="15.75" x14ac:dyDescent="0.25">
      <c r="F2302" s="4">
        <f t="shared" si="70"/>
        <v>0</v>
      </c>
      <c r="G2302" s="171">
        <f t="shared" si="71"/>
        <v>0</v>
      </c>
      <c r="H2302" s="176"/>
      <c r="I2302" s="177"/>
      <c r="J2302" s="176"/>
      <c r="K2302" s="176"/>
      <c r="L2302" s="177"/>
      <c r="M2302" s="178"/>
      <c r="N2302" s="172"/>
      <c r="O2302" s="172"/>
      <c r="P2302" s="182"/>
      <c r="Q2302" s="182"/>
      <c r="R2302" s="183"/>
    </row>
    <row r="2303" spans="6:18" ht="15.75" x14ac:dyDescent="0.25">
      <c r="F2303" s="4">
        <f t="shared" si="70"/>
        <v>0</v>
      </c>
      <c r="G2303" s="171">
        <f t="shared" si="71"/>
        <v>0</v>
      </c>
      <c r="H2303" s="176"/>
      <c r="I2303" s="177"/>
      <c r="J2303" s="176"/>
      <c r="K2303" s="176"/>
      <c r="L2303" s="177"/>
      <c r="M2303" s="178"/>
      <c r="N2303" s="172"/>
      <c r="O2303" s="172"/>
      <c r="P2303" s="182"/>
      <c r="Q2303" s="182"/>
      <c r="R2303" s="183"/>
    </row>
    <row r="2304" spans="6:18" ht="15.75" x14ac:dyDescent="0.25">
      <c r="F2304" s="4">
        <f t="shared" si="70"/>
        <v>0</v>
      </c>
      <c r="G2304" s="171">
        <f t="shared" si="71"/>
        <v>0</v>
      </c>
      <c r="H2304" s="176"/>
      <c r="I2304" s="177"/>
      <c r="J2304" s="176"/>
      <c r="K2304" s="176"/>
      <c r="L2304" s="177"/>
      <c r="M2304" s="178"/>
      <c r="N2304" s="172"/>
      <c r="O2304" s="172"/>
      <c r="P2304" s="182"/>
      <c r="Q2304" s="182"/>
      <c r="R2304" s="183"/>
    </row>
    <row r="2305" spans="6:18" ht="15.75" x14ac:dyDescent="0.25">
      <c r="F2305" s="4">
        <f t="shared" si="70"/>
        <v>0</v>
      </c>
      <c r="G2305" s="171">
        <f t="shared" si="71"/>
        <v>0</v>
      </c>
      <c r="H2305" s="176"/>
      <c r="I2305" s="177"/>
      <c r="J2305" s="176"/>
      <c r="K2305" s="176"/>
      <c r="L2305" s="177"/>
      <c r="M2305" s="178"/>
      <c r="N2305" s="172"/>
      <c r="O2305" s="172"/>
      <c r="P2305" s="182"/>
      <c r="Q2305" s="182"/>
      <c r="R2305" s="183"/>
    </row>
    <row r="2306" spans="6:18" ht="15.75" x14ac:dyDescent="0.25">
      <c r="F2306" s="4">
        <f t="shared" si="70"/>
        <v>0</v>
      </c>
      <c r="G2306" s="171">
        <f t="shared" si="71"/>
        <v>0</v>
      </c>
      <c r="H2306" s="176"/>
      <c r="I2306" s="177"/>
      <c r="J2306" s="176"/>
      <c r="K2306" s="176"/>
      <c r="L2306" s="177"/>
      <c r="M2306" s="178"/>
      <c r="N2306" s="172"/>
      <c r="O2306" s="172"/>
      <c r="P2306" s="182"/>
      <c r="Q2306" s="182"/>
      <c r="R2306" s="183"/>
    </row>
    <row r="2307" spans="6:18" ht="15.75" x14ac:dyDescent="0.25">
      <c r="F2307" s="4">
        <f t="shared" si="70"/>
        <v>0</v>
      </c>
      <c r="G2307" s="171">
        <f t="shared" si="71"/>
        <v>0</v>
      </c>
      <c r="H2307" s="176"/>
      <c r="I2307" s="177"/>
      <c r="J2307" s="176"/>
      <c r="K2307" s="176"/>
      <c r="L2307" s="177"/>
      <c r="M2307" s="178"/>
      <c r="N2307" s="172"/>
      <c r="O2307" s="172"/>
      <c r="P2307" s="182"/>
      <c r="Q2307" s="182"/>
      <c r="R2307" s="183"/>
    </row>
    <row r="2308" spans="6:18" ht="15.75" x14ac:dyDescent="0.25">
      <c r="F2308" s="4">
        <f t="shared" si="70"/>
        <v>0</v>
      </c>
      <c r="G2308" s="171">
        <f t="shared" si="71"/>
        <v>0</v>
      </c>
      <c r="H2308" s="176"/>
      <c r="I2308" s="177"/>
      <c r="J2308" s="176"/>
      <c r="K2308" s="176"/>
      <c r="L2308" s="177"/>
      <c r="M2308" s="178"/>
      <c r="N2308" s="172"/>
      <c r="O2308" s="172"/>
      <c r="P2308" s="182"/>
      <c r="Q2308" s="182"/>
      <c r="R2308" s="183"/>
    </row>
    <row r="2309" spans="6:18" ht="15.75" x14ac:dyDescent="0.25">
      <c r="F2309" s="4">
        <f t="shared" si="70"/>
        <v>0</v>
      </c>
      <c r="G2309" s="171">
        <f t="shared" si="71"/>
        <v>0</v>
      </c>
      <c r="H2309" s="176"/>
      <c r="I2309" s="177"/>
      <c r="J2309" s="176"/>
      <c r="K2309" s="176"/>
      <c r="L2309" s="177"/>
      <c r="M2309" s="178"/>
      <c r="N2309" s="172"/>
      <c r="O2309" s="172"/>
      <c r="P2309" s="182"/>
      <c r="Q2309" s="182"/>
      <c r="R2309" s="183"/>
    </row>
    <row r="2310" spans="6:18" ht="15.75" x14ac:dyDescent="0.25">
      <c r="F2310" s="4">
        <f t="shared" si="70"/>
        <v>0</v>
      </c>
      <c r="G2310" s="171">
        <f t="shared" si="71"/>
        <v>0</v>
      </c>
      <c r="H2310" s="176"/>
      <c r="I2310" s="177"/>
      <c r="J2310" s="176"/>
      <c r="K2310" s="176"/>
      <c r="L2310" s="177"/>
      <c r="M2310" s="178"/>
      <c r="N2310" s="172"/>
      <c r="O2310" s="172"/>
      <c r="P2310" s="182"/>
      <c r="Q2310" s="182"/>
      <c r="R2310" s="183"/>
    </row>
    <row r="2311" spans="6:18" ht="15.75" x14ac:dyDescent="0.25">
      <c r="F2311" s="4">
        <f t="shared" si="70"/>
        <v>0</v>
      </c>
      <c r="G2311" s="171">
        <f t="shared" si="71"/>
        <v>0</v>
      </c>
      <c r="H2311" s="176"/>
      <c r="I2311" s="177"/>
      <c r="J2311" s="176"/>
      <c r="K2311" s="176"/>
      <c r="L2311" s="177"/>
      <c r="M2311" s="178"/>
      <c r="N2311" s="172"/>
      <c r="O2311" s="172"/>
      <c r="P2311" s="182"/>
      <c r="Q2311" s="182"/>
      <c r="R2311" s="183"/>
    </row>
    <row r="2312" spans="6:18" ht="15.75" x14ac:dyDescent="0.25">
      <c r="F2312" s="4">
        <f t="shared" ref="F2312:F2375" si="72">IF(G2312&gt;=1,(IF(LEN(R2312)=0,(IF(N2312&gt;=18,1,0)),0)),0)</f>
        <v>0</v>
      </c>
      <c r="G2312" s="171">
        <f t="shared" si="71"/>
        <v>0</v>
      </c>
      <c r="H2312" s="176"/>
      <c r="I2312" s="177"/>
      <c r="J2312" s="176"/>
      <c r="K2312" s="176"/>
      <c r="L2312" s="177"/>
      <c r="M2312" s="178"/>
      <c r="N2312" s="172"/>
      <c r="O2312" s="172"/>
      <c r="P2312" s="182"/>
      <c r="Q2312" s="182"/>
      <c r="R2312" s="183"/>
    </row>
    <row r="2313" spans="6:18" ht="15.75" x14ac:dyDescent="0.25">
      <c r="F2313" s="4">
        <f t="shared" si="72"/>
        <v>0</v>
      </c>
      <c r="G2313" s="171">
        <f t="shared" ref="G2313:G2376" si="73">IFERROR(IF(LEN(J2313)&gt;=2,(IF(LEN(L2313)&gt;=1,1,0)),0),0)</f>
        <v>0</v>
      </c>
      <c r="H2313" s="176"/>
      <c r="I2313" s="177"/>
      <c r="J2313" s="176"/>
      <c r="K2313" s="176"/>
      <c r="L2313" s="177"/>
      <c r="M2313" s="178"/>
      <c r="N2313" s="172"/>
      <c r="O2313" s="172"/>
      <c r="P2313" s="182"/>
      <c r="Q2313" s="182"/>
      <c r="R2313" s="183"/>
    </row>
    <row r="2314" spans="6:18" ht="15.75" x14ac:dyDescent="0.25">
      <c r="F2314" s="4">
        <f t="shared" si="72"/>
        <v>0</v>
      </c>
      <c r="G2314" s="171">
        <f t="shared" si="73"/>
        <v>0</v>
      </c>
      <c r="H2314" s="176"/>
      <c r="I2314" s="177"/>
      <c r="J2314" s="176"/>
      <c r="K2314" s="176"/>
      <c r="L2314" s="177"/>
      <c r="M2314" s="178"/>
      <c r="N2314" s="172"/>
      <c r="O2314" s="172"/>
      <c r="P2314" s="182"/>
      <c r="Q2314" s="182"/>
      <c r="R2314" s="183"/>
    </row>
    <row r="2315" spans="6:18" ht="15.75" x14ac:dyDescent="0.25">
      <c r="F2315" s="4">
        <f t="shared" si="72"/>
        <v>0</v>
      </c>
      <c r="G2315" s="171">
        <f t="shared" si="73"/>
        <v>0</v>
      </c>
      <c r="H2315" s="176"/>
      <c r="I2315" s="177"/>
      <c r="J2315" s="176"/>
      <c r="K2315" s="176"/>
      <c r="L2315" s="177"/>
      <c r="M2315" s="178"/>
      <c r="N2315" s="172"/>
      <c r="O2315" s="172"/>
      <c r="P2315" s="182"/>
      <c r="Q2315" s="182"/>
      <c r="R2315" s="183"/>
    </row>
    <row r="2316" spans="6:18" ht="15.75" x14ac:dyDescent="0.25">
      <c r="F2316" s="4">
        <f t="shared" si="72"/>
        <v>0</v>
      </c>
      <c r="G2316" s="171">
        <f t="shared" si="73"/>
        <v>0</v>
      </c>
      <c r="H2316" s="176"/>
      <c r="I2316" s="177"/>
      <c r="J2316" s="176"/>
      <c r="K2316" s="176"/>
      <c r="L2316" s="177"/>
      <c r="M2316" s="178"/>
      <c r="N2316" s="172"/>
      <c r="O2316" s="172"/>
      <c r="P2316" s="182"/>
      <c r="Q2316" s="182"/>
      <c r="R2316" s="183"/>
    </row>
    <row r="2317" spans="6:18" ht="15.75" x14ac:dyDescent="0.25">
      <c r="F2317" s="4">
        <f t="shared" si="72"/>
        <v>0</v>
      </c>
      <c r="G2317" s="171">
        <f t="shared" si="73"/>
        <v>0</v>
      </c>
      <c r="H2317" s="176"/>
      <c r="I2317" s="177"/>
      <c r="J2317" s="176"/>
      <c r="K2317" s="176"/>
      <c r="L2317" s="177"/>
      <c r="M2317" s="178"/>
      <c r="N2317" s="172"/>
      <c r="O2317" s="172"/>
      <c r="P2317" s="182"/>
      <c r="Q2317" s="182"/>
      <c r="R2317" s="183"/>
    </row>
    <row r="2318" spans="6:18" ht="15.75" x14ac:dyDescent="0.25">
      <c r="F2318" s="4">
        <f t="shared" si="72"/>
        <v>0</v>
      </c>
      <c r="G2318" s="171">
        <f t="shared" si="73"/>
        <v>0</v>
      </c>
      <c r="H2318" s="176"/>
      <c r="I2318" s="177"/>
      <c r="J2318" s="176"/>
      <c r="K2318" s="176"/>
      <c r="L2318" s="177"/>
      <c r="M2318" s="178"/>
      <c r="N2318" s="172"/>
      <c r="O2318" s="172"/>
      <c r="P2318" s="182"/>
      <c r="Q2318" s="182"/>
      <c r="R2318" s="183"/>
    </row>
    <row r="2319" spans="6:18" ht="15.75" x14ac:dyDescent="0.25">
      <c r="F2319" s="4">
        <f t="shared" si="72"/>
        <v>0</v>
      </c>
      <c r="G2319" s="171">
        <f t="shared" si="73"/>
        <v>0</v>
      </c>
      <c r="H2319" s="176"/>
      <c r="I2319" s="177"/>
      <c r="J2319" s="176"/>
      <c r="K2319" s="176"/>
      <c r="L2319" s="177"/>
      <c r="M2319" s="178"/>
      <c r="N2319" s="172"/>
      <c r="O2319" s="172"/>
      <c r="P2319" s="182"/>
      <c r="Q2319" s="182"/>
      <c r="R2319" s="183"/>
    </row>
    <row r="2320" spans="6:18" ht="15.75" x14ac:dyDescent="0.25">
      <c r="F2320" s="4">
        <f t="shared" si="72"/>
        <v>0</v>
      </c>
      <c r="G2320" s="171">
        <f t="shared" si="73"/>
        <v>0</v>
      </c>
      <c r="H2320" s="176"/>
      <c r="I2320" s="177"/>
      <c r="J2320" s="176"/>
      <c r="K2320" s="176"/>
      <c r="L2320" s="177"/>
      <c r="M2320" s="178"/>
      <c r="N2320" s="172"/>
      <c r="O2320" s="172"/>
      <c r="P2320" s="182"/>
      <c r="Q2320" s="182"/>
      <c r="R2320" s="183"/>
    </row>
    <row r="2321" spans="6:18" ht="15.75" x14ac:dyDescent="0.25">
      <c r="F2321" s="4">
        <f t="shared" si="72"/>
        <v>0</v>
      </c>
      <c r="G2321" s="171">
        <f t="shared" si="73"/>
        <v>0</v>
      </c>
      <c r="H2321" s="176"/>
      <c r="I2321" s="177"/>
      <c r="J2321" s="176"/>
      <c r="K2321" s="176"/>
      <c r="L2321" s="177"/>
      <c r="M2321" s="178"/>
      <c r="N2321" s="172"/>
      <c r="O2321" s="172"/>
      <c r="P2321" s="182"/>
      <c r="Q2321" s="182"/>
      <c r="R2321" s="183"/>
    </row>
    <row r="2322" spans="6:18" ht="15.75" x14ac:dyDescent="0.25">
      <c r="F2322" s="4">
        <f t="shared" si="72"/>
        <v>0</v>
      </c>
      <c r="G2322" s="171">
        <f t="shared" si="73"/>
        <v>0</v>
      </c>
      <c r="H2322" s="176"/>
      <c r="I2322" s="177"/>
      <c r="J2322" s="176"/>
      <c r="K2322" s="176"/>
      <c r="L2322" s="177"/>
      <c r="M2322" s="178"/>
      <c r="N2322" s="172"/>
      <c r="O2322" s="172"/>
      <c r="P2322" s="182"/>
      <c r="Q2322" s="182"/>
      <c r="R2322" s="183"/>
    </row>
    <row r="2323" spans="6:18" ht="15.75" x14ac:dyDescent="0.25">
      <c r="F2323" s="4">
        <f t="shared" si="72"/>
        <v>0</v>
      </c>
      <c r="G2323" s="171">
        <f t="shared" si="73"/>
        <v>0</v>
      </c>
      <c r="H2323" s="176"/>
      <c r="I2323" s="177"/>
      <c r="J2323" s="176"/>
      <c r="K2323" s="176"/>
      <c r="L2323" s="177"/>
      <c r="M2323" s="178"/>
      <c r="N2323" s="172"/>
      <c r="O2323" s="172"/>
      <c r="P2323" s="182"/>
      <c r="Q2323" s="182"/>
      <c r="R2323" s="183"/>
    </row>
    <row r="2324" spans="6:18" ht="15.75" x14ac:dyDescent="0.25">
      <c r="F2324" s="4">
        <f t="shared" si="72"/>
        <v>0</v>
      </c>
      <c r="G2324" s="171">
        <f t="shared" si="73"/>
        <v>0</v>
      </c>
      <c r="H2324" s="176"/>
      <c r="I2324" s="177"/>
      <c r="J2324" s="176"/>
      <c r="K2324" s="176"/>
      <c r="L2324" s="177"/>
      <c r="M2324" s="178"/>
      <c r="N2324" s="172"/>
      <c r="O2324" s="172"/>
      <c r="P2324" s="182"/>
      <c r="Q2324" s="182"/>
      <c r="R2324" s="183"/>
    </row>
    <row r="2325" spans="6:18" ht="15.75" x14ac:dyDescent="0.25">
      <c r="F2325" s="4">
        <f t="shared" si="72"/>
        <v>0</v>
      </c>
      <c r="G2325" s="171">
        <f t="shared" si="73"/>
        <v>0</v>
      </c>
      <c r="H2325" s="176"/>
      <c r="I2325" s="177"/>
      <c r="J2325" s="176"/>
      <c r="K2325" s="176"/>
      <c r="L2325" s="177"/>
      <c r="M2325" s="178"/>
      <c r="N2325" s="172"/>
      <c r="O2325" s="172"/>
      <c r="P2325" s="182"/>
      <c r="Q2325" s="182"/>
      <c r="R2325" s="183"/>
    </row>
    <row r="2326" spans="6:18" ht="15.75" x14ac:dyDescent="0.25">
      <c r="F2326" s="4">
        <f t="shared" si="72"/>
        <v>0</v>
      </c>
      <c r="G2326" s="171">
        <f t="shared" si="73"/>
        <v>0</v>
      </c>
      <c r="H2326" s="176"/>
      <c r="I2326" s="177"/>
      <c r="J2326" s="176"/>
      <c r="K2326" s="176"/>
      <c r="L2326" s="177"/>
      <c r="M2326" s="178"/>
      <c r="N2326" s="172"/>
      <c r="O2326" s="172"/>
      <c r="P2326" s="182"/>
      <c r="Q2326" s="182"/>
      <c r="R2326" s="183"/>
    </row>
    <row r="2327" spans="6:18" ht="15.75" x14ac:dyDescent="0.25">
      <c r="F2327" s="4">
        <f t="shared" si="72"/>
        <v>0</v>
      </c>
      <c r="G2327" s="171">
        <f t="shared" si="73"/>
        <v>0</v>
      </c>
      <c r="H2327" s="176"/>
      <c r="I2327" s="177"/>
      <c r="J2327" s="176"/>
      <c r="K2327" s="176"/>
      <c r="L2327" s="177"/>
      <c r="M2327" s="178"/>
      <c r="N2327" s="172"/>
      <c r="O2327" s="172"/>
      <c r="P2327" s="182"/>
      <c r="Q2327" s="182"/>
      <c r="R2327" s="183"/>
    </row>
    <row r="2328" spans="6:18" ht="15.75" x14ac:dyDescent="0.25">
      <c r="F2328" s="4">
        <f t="shared" si="72"/>
        <v>0</v>
      </c>
      <c r="G2328" s="171">
        <f t="shared" si="73"/>
        <v>0</v>
      </c>
      <c r="H2328" s="176"/>
      <c r="I2328" s="177"/>
      <c r="J2328" s="176"/>
      <c r="K2328" s="176"/>
      <c r="L2328" s="177"/>
      <c r="M2328" s="178"/>
      <c r="N2328" s="172"/>
      <c r="O2328" s="172"/>
      <c r="P2328" s="182"/>
      <c r="Q2328" s="182"/>
      <c r="R2328" s="183"/>
    </row>
    <row r="2329" spans="6:18" ht="15.75" x14ac:dyDescent="0.25">
      <c r="F2329" s="4">
        <f t="shared" si="72"/>
        <v>0</v>
      </c>
      <c r="G2329" s="171">
        <f t="shared" si="73"/>
        <v>0</v>
      </c>
      <c r="H2329" s="176"/>
      <c r="I2329" s="177"/>
      <c r="J2329" s="176"/>
      <c r="K2329" s="176"/>
      <c r="L2329" s="177"/>
      <c r="M2329" s="178"/>
      <c r="N2329" s="172"/>
      <c r="O2329" s="172"/>
      <c r="P2329" s="182"/>
      <c r="Q2329" s="182"/>
      <c r="R2329" s="183"/>
    </row>
    <row r="2330" spans="6:18" ht="15.75" x14ac:dyDescent="0.25">
      <c r="F2330" s="4">
        <f t="shared" si="72"/>
        <v>0</v>
      </c>
      <c r="G2330" s="171">
        <f t="shared" si="73"/>
        <v>0</v>
      </c>
      <c r="H2330" s="176"/>
      <c r="I2330" s="177"/>
      <c r="J2330" s="176"/>
      <c r="K2330" s="176"/>
      <c r="L2330" s="177"/>
      <c r="M2330" s="178"/>
      <c r="N2330" s="172"/>
      <c r="O2330" s="172"/>
      <c r="P2330" s="182"/>
      <c r="Q2330" s="182"/>
      <c r="R2330" s="183"/>
    </row>
    <row r="2331" spans="6:18" ht="15.75" x14ac:dyDescent="0.25">
      <c r="F2331" s="4">
        <f t="shared" si="72"/>
        <v>0</v>
      </c>
      <c r="G2331" s="171">
        <f t="shared" si="73"/>
        <v>0</v>
      </c>
      <c r="H2331" s="176"/>
      <c r="I2331" s="177"/>
      <c r="J2331" s="176"/>
      <c r="K2331" s="176"/>
      <c r="L2331" s="177"/>
      <c r="M2331" s="178"/>
      <c r="N2331" s="172"/>
      <c r="O2331" s="172"/>
      <c r="P2331" s="182"/>
      <c r="Q2331" s="182"/>
      <c r="R2331" s="183"/>
    </row>
    <row r="2332" spans="6:18" ht="15.75" x14ac:dyDescent="0.25">
      <c r="F2332" s="4">
        <f t="shared" si="72"/>
        <v>0</v>
      </c>
      <c r="G2332" s="171">
        <f t="shared" si="73"/>
        <v>0</v>
      </c>
      <c r="H2332" s="176"/>
      <c r="I2332" s="177"/>
      <c r="J2332" s="176"/>
      <c r="K2332" s="176"/>
      <c r="L2332" s="177"/>
      <c r="M2332" s="178"/>
      <c r="N2332" s="172"/>
      <c r="O2332" s="172"/>
      <c r="P2332" s="182"/>
      <c r="Q2332" s="182"/>
      <c r="R2332" s="183"/>
    </row>
    <row r="2333" spans="6:18" ht="15.75" x14ac:dyDescent="0.25">
      <c r="F2333" s="4">
        <f t="shared" si="72"/>
        <v>0</v>
      </c>
      <c r="G2333" s="171">
        <f t="shared" si="73"/>
        <v>0</v>
      </c>
      <c r="H2333" s="176"/>
      <c r="I2333" s="177"/>
      <c r="J2333" s="176"/>
      <c r="K2333" s="176"/>
      <c r="L2333" s="177"/>
      <c r="M2333" s="178"/>
      <c r="N2333" s="172"/>
      <c r="O2333" s="172"/>
      <c r="P2333" s="182"/>
      <c r="Q2333" s="182"/>
      <c r="R2333" s="183"/>
    </row>
    <row r="2334" spans="6:18" ht="15.75" x14ac:dyDescent="0.25">
      <c r="F2334" s="4">
        <f t="shared" si="72"/>
        <v>0</v>
      </c>
      <c r="G2334" s="171">
        <f t="shared" si="73"/>
        <v>0</v>
      </c>
      <c r="H2334" s="176"/>
      <c r="I2334" s="177"/>
      <c r="J2334" s="176"/>
      <c r="K2334" s="176"/>
      <c r="L2334" s="177"/>
      <c r="M2334" s="178"/>
      <c r="N2334" s="172"/>
      <c r="O2334" s="172"/>
      <c r="P2334" s="182"/>
      <c r="Q2334" s="182"/>
      <c r="R2334" s="183"/>
    </row>
    <row r="2335" spans="6:18" ht="15.75" x14ac:dyDescent="0.25">
      <c r="F2335" s="4">
        <f t="shared" si="72"/>
        <v>0</v>
      </c>
      <c r="G2335" s="171">
        <f t="shared" si="73"/>
        <v>0</v>
      </c>
      <c r="H2335" s="176"/>
      <c r="I2335" s="177"/>
      <c r="J2335" s="176"/>
      <c r="K2335" s="176"/>
      <c r="L2335" s="177"/>
      <c r="M2335" s="178"/>
      <c r="N2335" s="172"/>
      <c r="O2335" s="172"/>
      <c r="P2335" s="182"/>
      <c r="Q2335" s="182"/>
      <c r="R2335" s="183"/>
    </row>
    <row r="2336" spans="6:18" ht="15.75" x14ac:dyDescent="0.25">
      <c r="F2336" s="4">
        <f t="shared" si="72"/>
        <v>0</v>
      </c>
      <c r="G2336" s="171">
        <f t="shared" si="73"/>
        <v>0</v>
      </c>
      <c r="H2336" s="176"/>
      <c r="I2336" s="177"/>
      <c r="J2336" s="176"/>
      <c r="K2336" s="176"/>
      <c r="L2336" s="177"/>
      <c r="M2336" s="178"/>
      <c r="N2336" s="172"/>
      <c r="O2336" s="172"/>
      <c r="P2336" s="182"/>
      <c r="Q2336" s="182"/>
      <c r="R2336" s="183"/>
    </row>
    <row r="2337" spans="6:18" ht="15.75" x14ac:dyDescent="0.25">
      <c r="F2337" s="4">
        <f t="shared" si="72"/>
        <v>0</v>
      </c>
      <c r="G2337" s="171">
        <f t="shared" si="73"/>
        <v>0</v>
      </c>
      <c r="H2337" s="176"/>
      <c r="I2337" s="177"/>
      <c r="J2337" s="176"/>
      <c r="K2337" s="176"/>
      <c r="L2337" s="177"/>
      <c r="M2337" s="178"/>
      <c r="N2337" s="172"/>
      <c r="O2337" s="172"/>
      <c r="P2337" s="182"/>
      <c r="Q2337" s="182"/>
      <c r="R2337" s="183"/>
    </row>
    <row r="2338" spans="6:18" ht="15.75" x14ac:dyDescent="0.25">
      <c r="F2338" s="4">
        <f t="shared" si="72"/>
        <v>0</v>
      </c>
      <c r="G2338" s="171">
        <f t="shared" si="73"/>
        <v>0</v>
      </c>
      <c r="H2338" s="176"/>
      <c r="I2338" s="177"/>
      <c r="J2338" s="176"/>
      <c r="K2338" s="176"/>
      <c r="L2338" s="177"/>
      <c r="M2338" s="178"/>
      <c r="N2338" s="172"/>
      <c r="O2338" s="172"/>
      <c r="P2338" s="182"/>
      <c r="Q2338" s="182"/>
      <c r="R2338" s="183"/>
    </row>
    <row r="2339" spans="6:18" ht="15.75" x14ac:dyDescent="0.25">
      <c r="F2339" s="4">
        <f t="shared" si="72"/>
        <v>0</v>
      </c>
      <c r="G2339" s="171">
        <f t="shared" si="73"/>
        <v>0</v>
      </c>
      <c r="H2339" s="176"/>
      <c r="I2339" s="177"/>
      <c r="J2339" s="176"/>
      <c r="K2339" s="176"/>
      <c r="L2339" s="177"/>
      <c r="M2339" s="178"/>
      <c r="N2339" s="172"/>
      <c r="O2339" s="172"/>
      <c r="P2339" s="182"/>
      <c r="Q2339" s="182"/>
      <c r="R2339" s="183"/>
    </row>
    <row r="2340" spans="6:18" ht="15.75" x14ac:dyDescent="0.25">
      <c r="F2340" s="4">
        <f t="shared" si="72"/>
        <v>0</v>
      </c>
      <c r="G2340" s="171">
        <f t="shared" si="73"/>
        <v>0</v>
      </c>
      <c r="H2340" s="176"/>
      <c r="I2340" s="177"/>
      <c r="J2340" s="176"/>
      <c r="K2340" s="176"/>
      <c r="L2340" s="177"/>
      <c r="M2340" s="178"/>
      <c r="N2340" s="172"/>
      <c r="O2340" s="172"/>
      <c r="P2340" s="182"/>
      <c r="Q2340" s="182"/>
      <c r="R2340" s="183"/>
    </row>
    <row r="2341" spans="6:18" ht="15.75" x14ac:dyDescent="0.25">
      <c r="F2341" s="4">
        <f t="shared" si="72"/>
        <v>0</v>
      </c>
      <c r="G2341" s="171">
        <f t="shared" si="73"/>
        <v>0</v>
      </c>
      <c r="H2341" s="176"/>
      <c r="I2341" s="177"/>
      <c r="J2341" s="176"/>
      <c r="K2341" s="176"/>
      <c r="L2341" s="177"/>
      <c r="M2341" s="178"/>
      <c r="N2341" s="172"/>
      <c r="O2341" s="172"/>
      <c r="P2341" s="182"/>
      <c r="Q2341" s="182"/>
      <c r="R2341" s="183"/>
    </row>
    <row r="2342" spans="6:18" ht="15.75" x14ac:dyDescent="0.25">
      <c r="F2342" s="4">
        <f t="shared" si="72"/>
        <v>0</v>
      </c>
      <c r="G2342" s="171">
        <f t="shared" si="73"/>
        <v>0</v>
      </c>
      <c r="H2342" s="176"/>
      <c r="I2342" s="177"/>
      <c r="J2342" s="176"/>
      <c r="K2342" s="176"/>
      <c r="L2342" s="177"/>
      <c r="M2342" s="178"/>
      <c r="N2342" s="172"/>
      <c r="O2342" s="172"/>
      <c r="P2342" s="182"/>
      <c r="Q2342" s="182"/>
      <c r="R2342" s="183"/>
    </row>
    <row r="2343" spans="6:18" ht="15.75" x14ac:dyDescent="0.25">
      <c r="F2343" s="4">
        <f t="shared" si="72"/>
        <v>0</v>
      </c>
      <c r="G2343" s="171">
        <f t="shared" si="73"/>
        <v>0</v>
      </c>
      <c r="H2343" s="176"/>
      <c r="I2343" s="177"/>
      <c r="J2343" s="176"/>
      <c r="K2343" s="176"/>
      <c r="L2343" s="177"/>
      <c r="M2343" s="178"/>
      <c r="N2343" s="172"/>
      <c r="O2343" s="172"/>
      <c r="P2343" s="182"/>
      <c r="Q2343" s="182"/>
      <c r="R2343" s="183"/>
    </row>
    <row r="2344" spans="6:18" ht="15.75" x14ac:dyDescent="0.25">
      <c r="F2344" s="4">
        <f t="shared" si="72"/>
        <v>0</v>
      </c>
      <c r="G2344" s="171">
        <f t="shared" si="73"/>
        <v>0</v>
      </c>
      <c r="H2344" s="176"/>
      <c r="I2344" s="177"/>
      <c r="J2344" s="176"/>
      <c r="K2344" s="176"/>
      <c r="L2344" s="177"/>
      <c r="M2344" s="178"/>
      <c r="N2344" s="172"/>
      <c r="O2344" s="172"/>
      <c r="P2344" s="182"/>
      <c r="Q2344" s="182"/>
      <c r="R2344" s="183"/>
    </row>
    <row r="2345" spans="6:18" ht="15.75" x14ac:dyDescent="0.25">
      <c r="F2345" s="4">
        <f t="shared" si="72"/>
        <v>0</v>
      </c>
      <c r="G2345" s="171">
        <f t="shared" si="73"/>
        <v>0</v>
      </c>
      <c r="H2345" s="176"/>
      <c r="I2345" s="177"/>
      <c r="J2345" s="176"/>
      <c r="K2345" s="176"/>
      <c r="L2345" s="177"/>
      <c r="M2345" s="178"/>
      <c r="N2345" s="172"/>
      <c r="O2345" s="172"/>
      <c r="P2345" s="182"/>
      <c r="Q2345" s="182"/>
      <c r="R2345" s="183"/>
    </row>
    <row r="2346" spans="6:18" ht="15.75" x14ac:dyDescent="0.25">
      <c r="F2346" s="4">
        <f t="shared" si="72"/>
        <v>0</v>
      </c>
      <c r="G2346" s="171">
        <f t="shared" si="73"/>
        <v>0</v>
      </c>
      <c r="H2346" s="176"/>
      <c r="I2346" s="177"/>
      <c r="J2346" s="176"/>
      <c r="K2346" s="176"/>
      <c r="L2346" s="177"/>
      <c r="M2346" s="178"/>
      <c r="N2346" s="172"/>
      <c r="O2346" s="172"/>
      <c r="P2346" s="182"/>
      <c r="Q2346" s="182"/>
      <c r="R2346" s="183"/>
    </row>
    <row r="2347" spans="6:18" ht="15.75" x14ac:dyDescent="0.25">
      <c r="F2347" s="4">
        <f t="shared" si="72"/>
        <v>0</v>
      </c>
      <c r="G2347" s="171">
        <f t="shared" si="73"/>
        <v>0</v>
      </c>
      <c r="H2347" s="176"/>
      <c r="I2347" s="177"/>
      <c r="J2347" s="176"/>
      <c r="K2347" s="176"/>
      <c r="L2347" s="177"/>
      <c r="M2347" s="178"/>
      <c r="N2347" s="172"/>
      <c r="O2347" s="172"/>
      <c r="P2347" s="182"/>
      <c r="Q2347" s="182"/>
      <c r="R2347" s="183"/>
    </row>
    <row r="2348" spans="6:18" ht="15.75" x14ac:dyDescent="0.25">
      <c r="F2348" s="4">
        <f t="shared" si="72"/>
        <v>0</v>
      </c>
      <c r="G2348" s="171">
        <f t="shared" si="73"/>
        <v>0</v>
      </c>
      <c r="H2348" s="176"/>
      <c r="I2348" s="177"/>
      <c r="J2348" s="176"/>
      <c r="K2348" s="176"/>
      <c r="L2348" s="177"/>
      <c r="M2348" s="178"/>
      <c r="N2348" s="172"/>
      <c r="O2348" s="172"/>
      <c r="P2348" s="182"/>
      <c r="Q2348" s="182"/>
      <c r="R2348" s="183"/>
    </row>
    <row r="2349" spans="6:18" ht="15.75" x14ac:dyDescent="0.25">
      <c r="F2349" s="4">
        <f t="shared" si="72"/>
        <v>0</v>
      </c>
      <c r="G2349" s="171">
        <f t="shared" si="73"/>
        <v>0</v>
      </c>
      <c r="H2349" s="176"/>
      <c r="I2349" s="177"/>
      <c r="J2349" s="176"/>
      <c r="K2349" s="176"/>
      <c r="L2349" s="177"/>
      <c r="M2349" s="178"/>
      <c r="N2349" s="172"/>
      <c r="O2349" s="172"/>
      <c r="P2349" s="182"/>
      <c r="Q2349" s="182"/>
      <c r="R2349" s="183"/>
    </row>
    <row r="2350" spans="6:18" ht="15.75" x14ac:dyDescent="0.25">
      <c r="F2350" s="4">
        <f t="shared" si="72"/>
        <v>0</v>
      </c>
      <c r="G2350" s="171">
        <f t="shared" si="73"/>
        <v>0</v>
      </c>
      <c r="H2350" s="176"/>
      <c r="I2350" s="177"/>
      <c r="J2350" s="176"/>
      <c r="K2350" s="176"/>
      <c r="L2350" s="177"/>
      <c r="M2350" s="178"/>
      <c r="N2350" s="172"/>
      <c r="O2350" s="172"/>
      <c r="P2350" s="182"/>
      <c r="Q2350" s="182"/>
      <c r="R2350" s="183"/>
    </row>
    <row r="2351" spans="6:18" ht="15.75" x14ac:dyDescent="0.25">
      <c r="F2351" s="4">
        <f t="shared" si="72"/>
        <v>0</v>
      </c>
      <c r="G2351" s="171">
        <f t="shared" si="73"/>
        <v>0</v>
      </c>
      <c r="H2351" s="176"/>
      <c r="I2351" s="177"/>
      <c r="J2351" s="176"/>
      <c r="K2351" s="176"/>
      <c r="L2351" s="177"/>
      <c r="M2351" s="178"/>
      <c r="N2351" s="172"/>
      <c r="O2351" s="172"/>
      <c r="P2351" s="182"/>
      <c r="Q2351" s="182"/>
      <c r="R2351" s="183"/>
    </row>
    <row r="2352" spans="6:18" ht="15.75" x14ac:dyDescent="0.25">
      <c r="F2352" s="4">
        <f t="shared" si="72"/>
        <v>0</v>
      </c>
      <c r="G2352" s="171">
        <f t="shared" si="73"/>
        <v>0</v>
      </c>
      <c r="H2352" s="176"/>
      <c r="I2352" s="177"/>
      <c r="J2352" s="176"/>
      <c r="K2352" s="176"/>
      <c r="L2352" s="177"/>
      <c r="M2352" s="178"/>
      <c r="N2352" s="172"/>
      <c r="O2352" s="172"/>
      <c r="P2352" s="182"/>
      <c r="Q2352" s="182"/>
      <c r="R2352" s="183"/>
    </row>
    <row r="2353" spans="6:18" ht="15.75" x14ac:dyDescent="0.25">
      <c r="F2353" s="4">
        <f t="shared" si="72"/>
        <v>0</v>
      </c>
      <c r="G2353" s="171">
        <f t="shared" si="73"/>
        <v>0</v>
      </c>
      <c r="H2353" s="176"/>
      <c r="I2353" s="177"/>
      <c r="J2353" s="176"/>
      <c r="K2353" s="176"/>
      <c r="L2353" s="177"/>
      <c r="M2353" s="178"/>
      <c r="N2353" s="172"/>
      <c r="O2353" s="172"/>
      <c r="P2353" s="182"/>
      <c r="Q2353" s="182"/>
      <c r="R2353" s="183"/>
    </row>
    <row r="2354" spans="6:18" ht="15.75" x14ac:dyDescent="0.25">
      <c r="F2354" s="4">
        <f t="shared" si="72"/>
        <v>0</v>
      </c>
      <c r="G2354" s="171">
        <f t="shared" si="73"/>
        <v>0</v>
      </c>
      <c r="H2354" s="176"/>
      <c r="I2354" s="177"/>
      <c r="J2354" s="176"/>
      <c r="K2354" s="176"/>
      <c r="L2354" s="177"/>
      <c r="M2354" s="178"/>
      <c r="N2354" s="172"/>
      <c r="O2354" s="172"/>
      <c r="P2354" s="182"/>
      <c r="Q2354" s="182"/>
      <c r="R2354" s="183"/>
    </row>
    <row r="2355" spans="6:18" ht="15.75" x14ac:dyDescent="0.25">
      <c r="F2355" s="4">
        <f t="shared" si="72"/>
        <v>0</v>
      </c>
      <c r="G2355" s="171">
        <f t="shared" si="73"/>
        <v>0</v>
      </c>
      <c r="H2355" s="176"/>
      <c r="I2355" s="177"/>
      <c r="J2355" s="176"/>
      <c r="K2355" s="176"/>
      <c r="L2355" s="177"/>
      <c r="M2355" s="178"/>
      <c r="N2355" s="172"/>
      <c r="O2355" s="172"/>
      <c r="P2355" s="182"/>
      <c r="Q2355" s="182"/>
      <c r="R2355" s="183"/>
    </row>
    <row r="2356" spans="6:18" ht="15.75" x14ac:dyDescent="0.25">
      <c r="F2356" s="4">
        <f t="shared" si="72"/>
        <v>0</v>
      </c>
      <c r="G2356" s="171">
        <f t="shared" si="73"/>
        <v>0</v>
      </c>
      <c r="H2356" s="176"/>
      <c r="I2356" s="177"/>
      <c r="J2356" s="176"/>
      <c r="K2356" s="176"/>
      <c r="L2356" s="177"/>
      <c r="M2356" s="178"/>
      <c r="N2356" s="172"/>
      <c r="O2356" s="172"/>
      <c r="P2356" s="182"/>
      <c r="Q2356" s="182"/>
      <c r="R2356" s="183"/>
    </row>
    <row r="2357" spans="6:18" ht="15.75" x14ac:dyDescent="0.25">
      <c r="F2357" s="4">
        <f t="shared" si="72"/>
        <v>0</v>
      </c>
      <c r="G2357" s="171">
        <f t="shared" si="73"/>
        <v>0</v>
      </c>
      <c r="H2357" s="176"/>
      <c r="I2357" s="177"/>
      <c r="J2357" s="176"/>
      <c r="K2357" s="176"/>
      <c r="L2357" s="177"/>
      <c r="M2357" s="178"/>
      <c r="N2357" s="172"/>
      <c r="O2357" s="172"/>
      <c r="P2357" s="182"/>
      <c r="Q2357" s="182"/>
      <c r="R2357" s="183"/>
    </row>
    <row r="2358" spans="6:18" ht="15.75" x14ac:dyDescent="0.25">
      <c r="F2358" s="4">
        <f t="shared" si="72"/>
        <v>0</v>
      </c>
      <c r="G2358" s="171">
        <f t="shared" si="73"/>
        <v>0</v>
      </c>
      <c r="H2358" s="176"/>
      <c r="I2358" s="177"/>
      <c r="J2358" s="176"/>
      <c r="K2358" s="176"/>
      <c r="L2358" s="177"/>
      <c r="M2358" s="178"/>
      <c r="N2358" s="172"/>
      <c r="O2358" s="172"/>
      <c r="P2358" s="182"/>
      <c r="Q2358" s="182"/>
      <c r="R2358" s="183"/>
    </row>
    <row r="2359" spans="6:18" ht="15.75" x14ac:dyDescent="0.25">
      <c r="F2359" s="4">
        <f t="shared" si="72"/>
        <v>0</v>
      </c>
      <c r="G2359" s="171">
        <f t="shared" si="73"/>
        <v>0</v>
      </c>
      <c r="H2359" s="176"/>
      <c r="I2359" s="177"/>
      <c r="J2359" s="176"/>
      <c r="K2359" s="176"/>
      <c r="L2359" s="177"/>
      <c r="M2359" s="178"/>
      <c r="N2359" s="172"/>
      <c r="O2359" s="172"/>
      <c r="P2359" s="182"/>
      <c r="Q2359" s="182"/>
      <c r="R2359" s="183"/>
    </row>
    <row r="2360" spans="6:18" ht="15.75" x14ac:dyDescent="0.25">
      <c r="F2360" s="4">
        <f t="shared" si="72"/>
        <v>0</v>
      </c>
      <c r="G2360" s="171">
        <f t="shared" si="73"/>
        <v>0</v>
      </c>
      <c r="H2360" s="176"/>
      <c r="I2360" s="177"/>
      <c r="J2360" s="176"/>
      <c r="K2360" s="176"/>
      <c r="L2360" s="177"/>
      <c r="M2360" s="178"/>
      <c r="N2360" s="172"/>
      <c r="O2360" s="172"/>
      <c r="P2360" s="182"/>
      <c r="Q2360" s="182"/>
      <c r="R2360" s="183"/>
    </row>
    <row r="2361" spans="6:18" ht="15.75" x14ac:dyDescent="0.25">
      <c r="F2361" s="4">
        <f t="shared" si="72"/>
        <v>0</v>
      </c>
      <c r="G2361" s="171">
        <f t="shared" si="73"/>
        <v>0</v>
      </c>
      <c r="H2361" s="176"/>
      <c r="I2361" s="177"/>
      <c r="J2361" s="176"/>
      <c r="K2361" s="176"/>
      <c r="L2361" s="177"/>
      <c r="M2361" s="178"/>
      <c r="N2361" s="172"/>
      <c r="O2361" s="172"/>
      <c r="P2361" s="182"/>
      <c r="Q2361" s="182"/>
      <c r="R2361" s="183"/>
    </row>
    <row r="2362" spans="6:18" ht="15.75" x14ac:dyDescent="0.25">
      <c r="F2362" s="4">
        <f t="shared" si="72"/>
        <v>0</v>
      </c>
      <c r="G2362" s="171">
        <f t="shared" si="73"/>
        <v>0</v>
      </c>
      <c r="H2362" s="176"/>
      <c r="I2362" s="177"/>
      <c r="J2362" s="176"/>
      <c r="K2362" s="176"/>
      <c r="L2362" s="177"/>
      <c r="M2362" s="178"/>
      <c r="N2362" s="172"/>
      <c r="O2362" s="172"/>
      <c r="P2362" s="182"/>
      <c r="Q2362" s="182"/>
      <c r="R2362" s="183"/>
    </row>
    <row r="2363" spans="6:18" ht="15.75" x14ac:dyDescent="0.25">
      <c r="F2363" s="4">
        <f t="shared" si="72"/>
        <v>0</v>
      </c>
      <c r="G2363" s="171">
        <f t="shared" si="73"/>
        <v>0</v>
      </c>
      <c r="H2363" s="176"/>
      <c r="I2363" s="177"/>
      <c r="J2363" s="176"/>
      <c r="K2363" s="176"/>
      <c r="L2363" s="177"/>
      <c r="M2363" s="178"/>
      <c r="N2363" s="172"/>
      <c r="O2363" s="172"/>
      <c r="P2363" s="182"/>
      <c r="Q2363" s="182"/>
      <c r="R2363" s="183"/>
    </row>
    <row r="2364" spans="6:18" ht="15.75" x14ac:dyDescent="0.25">
      <c r="F2364" s="4">
        <f t="shared" si="72"/>
        <v>0</v>
      </c>
      <c r="G2364" s="171">
        <f t="shared" si="73"/>
        <v>0</v>
      </c>
      <c r="H2364" s="176"/>
      <c r="I2364" s="177"/>
      <c r="J2364" s="176"/>
      <c r="K2364" s="176"/>
      <c r="L2364" s="177"/>
      <c r="M2364" s="178"/>
      <c r="N2364" s="172"/>
      <c r="O2364" s="172"/>
      <c r="P2364" s="182"/>
      <c r="Q2364" s="182"/>
      <c r="R2364" s="183"/>
    </row>
    <row r="2365" spans="6:18" ht="15.75" x14ac:dyDescent="0.25">
      <c r="F2365" s="4">
        <f t="shared" si="72"/>
        <v>0</v>
      </c>
      <c r="G2365" s="171">
        <f t="shared" si="73"/>
        <v>0</v>
      </c>
      <c r="H2365" s="176"/>
      <c r="I2365" s="177"/>
      <c r="J2365" s="176"/>
      <c r="K2365" s="176"/>
      <c r="L2365" s="177"/>
      <c r="M2365" s="178"/>
      <c r="N2365" s="172"/>
      <c r="O2365" s="172"/>
      <c r="P2365" s="182"/>
      <c r="Q2365" s="182"/>
      <c r="R2365" s="183"/>
    </row>
    <row r="2366" spans="6:18" ht="15.75" x14ac:dyDescent="0.25">
      <c r="F2366" s="4">
        <f t="shared" si="72"/>
        <v>0</v>
      </c>
      <c r="G2366" s="171">
        <f t="shared" si="73"/>
        <v>0</v>
      </c>
      <c r="H2366" s="176"/>
      <c r="I2366" s="177"/>
      <c r="J2366" s="176"/>
      <c r="K2366" s="176"/>
      <c r="L2366" s="177"/>
      <c r="M2366" s="178"/>
      <c r="N2366" s="172"/>
      <c r="O2366" s="172"/>
      <c r="P2366" s="182"/>
      <c r="Q2366" s="182"/>
      <c r="R2366" s="183"/>
    </row>
    <row r="2367" spans="6:18" ht="15.75" x14ac:dyDescent="0.25">
      <c r="F2367" s="4">
        <f t="shared" si="72"/>
        <v>0</v>
      </c>
      <c r="G2367" s="171">
        <f t="shared" si="73"/>
        <v>0</v>
      </c>
      <c r="H2367" s="176"/>
      <c r="I2367" s="177"/>
      <c r="J2367" s="176"/>
      <c r="K2367" s="176"/>
      <c r="L2367" s="177"/>
      <c r="M2367" s="178"/>
      <c r="N2367" s="172"/>
      <c r="O2367" s="172"/>
      <c r="P2367" s="182"/>
      <c r="Q2367" s="182"/>
      <c r="R2367" s="183"/>
    </row>
    <row r="2368" spans="6:18" ht="15.75" x14ac:dyDescent="0.25">
      <c r="F2368" s="4">
        <f t="shared" si="72"/>
        <v>0</v>
      </c>
      <c r="G2368" s="171">
        <f t="shared" si="73"/>
        <v>0</v>
      </c>
      <c r="H2368" s="176"/>
      <c r="I2368" s="177"/>
      <c r="J2368" s="176"/>
      <c r="K2368" s="176"/>
      <c r="L2368" s="177"/>
      <c r="M2368" s="178"/>
      <c r="N2368" s="172"/>
      <c r="O2368" s="172"/>
      <c r="P2368" s="182"/>
      <c r="Q2368" s="182"/>
      <c r="R2368" s="183"/>
    </row>
    <row r="2369" spans="6:18" ht="15.75" x14ac:dyDescent="0.25">
      <c r="F2369" s="4">
        <f t="shared" si="72"/>
        <v>0</v>
      </c>
      <c r="G2369" s="171">
        <f t="shared" si="73"/>
        <v>0</v>
      </c>
      <c r="H2369" s="176"/>
      <c r="I2369" s="177"/>
      <c r="J2369" s="176"/>
      <c r="K2369" s="176"/>
      <c r="L2369" s="177"/>
      <c r="M2369" s="178"/>
      <c r="N2369" s="172"/>
      <c r="O2369" s="172"/>
      <c r="P2369" s="182"/>
      <c r="Q2369" s="182"/>
      <c r="R2369" s="183"/>
    </row>
    <row r="2370" spans="6:18" ht="15.75" x14ac:dyDescent="0.25">
      <c r="F2370" s="4">
        <f t="shared" si="72"/>
        <v>0</v>
      </c>
      <c r="G2370" s="171">
        <f t="shared" si="73"/>
        <v>0</v>
      </c>
      <c r="H2370" s="176"/>
      <c r="I2370" s="177"/>
      <c r="J2370" s="176"/>
      <c r="K2370" s="176"/>
      <c r="L2370" s="177"/>
      <c r="M2370" s="178"/>
      <c r="N2370" s="172"/>
      <c r="O2370" s="172"/>
      <c r="P2370" s="182"/>
      <c r="Q2370" s="182"/>
      <c r="R2370" s="183"/>
    </row>
    <row r="2371" spans="6:18" ht="15.75" x14ac:dyDescent="0.25">
      <c r="F2371" s="4">
        <f t="shared" si="72"/>
        <v>0</v>
      </c>
      <c r="G2371" s="171">
        <f t="shared" si="73"/>
        <v>0</v>
      </c>
      <c r="H2371" s="176"/>
      <c r="I2371" s="177"/>
      <c r="J2371" s="176"/>
      <c r="K2371" s="176"/>
      <c r="L2371" s="177"/>
      <c r="M2371" s="178"/>
      <c r="N2371" s="172"/>
      <c r="O2371" s="172"/>
      <c r="P2371" s="182"/>
      <c r="Q2371" s="182"/>
      <c r="R2371" s="183"/>
    </row>
    <row r="2372" spans="6:18" ht="15.75" x14ac:dyDescent="0.25">
      <c r="F2372" s="4">
        <f t="shared" si="72"/>
        <v>0</v>
      </c>
      <c r="G2372" s="171">
        <f t="shared" si="73"/>
        <v>0</v>
      </c>
      <c r="H2372" s="176"/>
      <c r="I2372" s="177"/>
      <c r="J2372" s="176"/>
      <c r="K2372" s="176"/>
      <c r="L2372" s="177"/>
      <c r="M2372" s="178"/>
      <c r="N2372" s="172"/>
      <c r="O2372" s="172"/>
      <c r="P2372" s="182"/>
      <c r="Q2372" s="182"/>
      <c r="R2372" s="183"/>
    </row>
    <row r="2373" spans="6:18" ht="15.75" x14ac:dyDescent="0.25">
      <c r="F2373" s="4">
        <f t="shared" si="72"/>
        <v>0</v>
      </c>
      <c r="G2373" s="171">
        <f t="shared" si="73"/>
        <v>0</v>
      </c>
      <c r="H2373" s="176"/>
      <c r="I2373" s="177"/>
      <c r="J2373" s="176"/>
      <c r="K2373" s="176"/>
      <c r="L2373" s="177"/>
      <c r="M2373" s="178"/>
      <c r="N2373" s="172"/>
      <c r="O2373" s="172"/>
      <c r="P2373" s="182"/>
      <c r="Q2373" s="182"/>
      <c r="R2373" s="183"/>
    </row>
    <row r="2374" spans="6:18" ht="15.75" x14ac:dyDescent="0.25">
      <c r="F2374" s="4">
        <f t="shared" si="72"/>
        <v>0</v>
      </c>
      <c r="G2374" s="171">
        <f t="shared" si="73"/>
        <v>0</v>
      </c>
      <c r="H2374" s="176"/>
      <c r="I2374" s="177"/>
      <c r="J2374" s="176"/>
      <c r="K2374" s="176"/>
      <c r="L2374" s="177"/>
      <c r="M2374" s="178"/>
      <c r="N2374" s="172"/>
      <c r="O2374" s="172"/>
      <c r="P2374" s="182"/>
      <c r="Q2374" s="182"/>
      <c r="R2374" s="183"/>
    </row>
    <row r="2375" spans="6:18" ht="15.75" x14ac:dyDescent="0.25">
      <c r="F2375" s="4">
        <f t="shared" si="72"/>
        <v>0</v>
      </c>
      <c r="G2375" s="171">
        <f t="shared" si="73"/>
        <v>0</v>
      </c>
      <c r="H2375" s="176"/>
      <c r="I2375" s="177"/>
      <c r="J2375" s="176"/>
      <c r="K2375" s="176"/>
      <c r="L2375" s="177"/>
      <c r="M2375" s="178"/>
      <c r="N2375" s="172"/>
      <c r="O2375" s="172"/>
      <c r="P2375" s="182"/>
      <c r="Q2375" s="182"/>
      <c r="R2375" s="183"/>
    </row>
    <row r="2376" spans="6:18" ht="15.75" x14ac:dyDescent="0.25">
      <c r="F2376" s="4">
        <f t="shared" ref="F2376:F2439" si="74">IF(G2376&gt;=1,(IF(LEN(R2376)=0,(IF(N2376&gt;=18,1,0)),0)),0)</f>
        <v>0</v>
      </c>
      <c r="G2376" s="171">
        <f t="shared" si="73"/>
        <v>0</v>
      </c>
      <c r="H2376" s="176"/>
      <c r="I2376" s="177"/>
      <c r="J2376" s="176"/>
      <c r="K2376" s="176"/>
      <c r="L2376" s="177"/>
      <c r="M2376" s="178"/>
      <c r="N2376" s="172"/>
      <c r="O2376" s="172"/>
      <c r="P2376" s="182"/>
      <c r="Q2376" s="182"/>
      <c r="R2376" s="183"/>
    </row>
    <row r="2377" spans="6:18" ht="15.75" x14ac:dyDescent="0.25">
      <c r="F2377" s="4">
        <f t="shared" si="74"/>
        <v>0</v>
      </c>
      <c r="G2377" s="171">
        <f t="shared" ref="G2377:G2440" si="75">IFERROR(IF(LEN(J2377)&gt;=2,(IF(LEN(L2377)&gt;=1,1,0)),0),0)</f>
        <v>0</v>
      </c>
      <c r="H2377" s="176"/>
      <c r="I2377" s="177"/>
      <c r="J2377" s="176"/>
      <c r="K2377" s="176"/>
      <c r="L2377" s="177"/>
      <c r="M2377" s="178"/>
      <c r="N2377" s="172"/>
      <c r="O2377" s="172"/>
      <c r="P2377" s="182"/>
      <c r="Q2377" s="182"/>
      <c r="R2377" s="183"/>
    </row>
    <row r="2378" spans="6:18" ht="15.75" x14ac:dyDescent="0.25">
      <c r="F2378" s="4">
        <f t="shared" si="74"/>
        <v>0</v>
      </c>
      <c r="G2378" s="171">
        <f t="shared" si="75"/>
        <v>0</v>
      </c>
      <c r="H2378" s="176"/>
      <c r="I2378" s="177"/>
      <c r="J2378" s="176"/>
      <c r="K2378" s="176"/>
      <c r="L2378" s="177"/>
      <c r="M2378" s="178"/>
      <c r="N2378" s="172"/>
      <c r="O2378" s="172"/>
      <c r="P2378" s="182"/>
      <c r="Q2378" s="182"/>
      <c r="R2378" s="183"/>
    </row>
    <row r="2379" spans="6:18" ht="15.75" x14ac:dyDescent="0.25">
      <c r="F2379" s="4">
        <f t="shared" si="74"/>
        <v>0</v>
      </c>
      <c r="G2379" s="171">
        <f t="shared" si="75"/>
        <v>0</v>
      </c>
      <c r="H2379" s="176"/>
      <c r="I2379" s="177"/>
      <c r="J2379" s="176"/>
      <c r="K2379" s="176"/>
      <c r="L2379" s="177"/>
      <c r="M2379" s="178"/>
      <c r="N2379" s="172"/>
      <c r="O2379" s="172"/>
      <c r="P2379" s="182"/>
      <c r="Q2379" s="182"/>
      <c r="R2379" s="183"/>
    </row>
    <row r="2380" spans="6:18" ht="15.75" x14ac:dyDescent="0.25">
      <c r="F2380" s="4">
        <f t="shared" si="74"/>
        <v>0</v>
      </c>
      <c r="G2380" s="171">
        <f t="shared" si="75"/>
        <v>0</v>
      </c>
      <c r="H2380" s="176"/>
      <c r="I2380" s="177"/>
      <c r="J2380" s="176"/>
      <c r="K2380" s="176"/>
      <c r="L2380" s="177"/>
      <c r="M2380" s="178"/>
      <c r="N2380" s="172"/>
      <c r="O2380" s="172"/>
      <c r="P2380" s="182"/>
      <c r="Q2380" s="182"/>
      <c r="R2380" s="183"/>
    </row>
    <row r="2381" spans="6:18" ht="15.75" x14ac:dyDescent="0.25">
      <c r="F2381" s="4">
        <f t="shared" si="74"/>
        <v>0</v>
      </c>
      <c r="G2381" s="171">
        <f t="shared" si="75"/>
        <v>0</v>
      </c>
      <c r="H2381" s="176"/>
      <c r="I2381" s="177"/>
      <c r="J2381" s="176"/>
      <c r="K2381" s="176"/>
      <c r="L2381" s="177"/>
      <c r="M2381" s="178"/>
      <c r="N2381" s="172"/>
      <c r="O2381" s="172"/>
      <c r="P2381" s="182"/>
      <c r="Q2381" s="182"/>
      <c r="R2381" s="183"/>
    </row>
    <row r="2382" spans="6:18" ht="15.75" x14ac:dyDescent="0.25">
      <c r="F2382" s="4">
        <f t="shared" si="74"/>
        <v>0</v>
      </c>
      <c r="G2382" s="171">
        <f t="shared" si="75"/>
        <v>0</v>
      </c>
      <c r="H2382" s="176"/>
      <c r="I2382" s="177"/>
      <c r="J2382" s="176"/>
      <c r="K2382" s="176"/>
      <c r="L2382" s="177"/>
      <c r="M2382" s="178"/>
      <c r="N2382" s="172"/>
      <c r="O2382" s="172"/>
      <c r="P2382" s="182"/>
      <c r="Q2382" s="182"/>
      <c r="R2382" s="183"/>
    </row>
    <row r="2383" spans="6:18" ht="15.75" x14ac:dyDescent="0.25">
      <c r="F2383" s="4">
        <f t="shared" si="74"/>
        <v>0</v>
      </c>
      <c r="G2383" s="171">
        <f t="shared" si="75"/>
        <v>0</v>
      </c>
      <c r="H2383" s="176"/>
      <c r="I2383" s="177"/>
      <c r="J2383" s="176"/>
      <c r="K2383" s="176"/>
      <c r="L2383" s="177"/>
      <c r="M2383" s="178"/>
      <c r="N2383" s="172"/>
      <c r="O2383" s="172"/>
      <c r="P2383" s="182"/>
      <c r="Q2383" s="182"/>
      <c r="R2383" s="183"/>
    </row>
    <row r="2384" spans="6:18" ht="15.75" x14ac:dyDescent="0.25">
      <c r="F2384" s="4">
        <f t="shared" si="74"/>
        <v>0</v>
      </c>
      <c r="G2384" s="171">
        <f t="shared" si="75"/>
        <v>0</v>
      </c>
      <c r="H2384" s="176"/>
      <c r="I2384" s="177"/>
      <c r="J2384" s="176"/>
      <c r="K2384" s="176"/>
      <c r="L2384" s="177"/>
      <c r="M2384" s="178"/>
      <c r="N2384" s="172"/>
      <c r="O2384" s="172"/>
      <c r="P2384" s="182"/>
      <c r="Q2384" s="182"/>
      <c r="R2384" s="183"/>
    </row>
    <row r="2385" spans="6:18" ht="15.75" x14ac:dyDescent="0.25">
      <c r="F2385" s="4">
        <f t="shared" si="74"/>
        <v>0</v>
      </c>
      <c r="G2385" s="171">
        <f t="shared" si="75"/>
        <v>0</v>
      </c>
      <c r="H2385" s="176"/>
      <c r="I2385" s="177"/>
      <c r="J2385" s="176"/>
      <c r="K2385" s="176"/>
      <c r="L2385" s="177"/>
      <c r="M2385" s="178"/>
      <c r="N2385" s="172"/>
      <c r="O2385" s="172"/>
      <c r="P2385" s="182"/>
      <c r="Q2385" s="182"/>
      <c r="R2385" s="183"/>
    </row>
    <row r="2386" spans="6:18" ht="15.75" x14ac:dyDescent="0.25">
      <c r="F2386" s="4">
        <f t="shared" si="74"/>
        <v>0</v>
      </c>
      <c r="G2386" s="171">
        <f t="shared" si="75"/>
        <v>0</v>
      </c>
      <c r="H2386" s="176"/>
      <c r="I2386" s="177"/>
      <c r="J2386" s="176"/>
      <c r="K2386" s="176"/>
      <c r="L2386" s="177"/>
      <c r="M2386" s="178"/>
      <c r="N2386" s="172"/>
      <c r="O2386" s="172"/>
      <c r="P2386" s="182"/>
      <c r="Q2386" s="182"/>
      <c r="R2386" s="183"/>
    </row>
    <row r="2387" spans="6:18" ht="15.75" x14ac:dyDescent="0.25">
      <c r="F2387" s="4">
        <f t="shared" si="74"/>
        <v>0</v>
      </c>
      <c r="G2387" s="171">
        <f t="shared" si="75"/>
        <v>0</v>
      </c>
      <c r="H2387" s="176"/>
      <c r="I2387" s="177"/>
      <c r="J2387" s="176"/>
      <c r="K2387" s="176"/>
      <c r="L2387" s="177"/>
      <c r="M2387" s="178"/>
      <c r="N2387" s="172"/>
      <c r="O2387" s="172"/>
      <c r="P2387" s="182"/>
      <c r="Q2387" s="182"/>
      <c r="R2387" s="183"/>
    </row>
    <row r="2388" spans="6:18" ht="15.75" x14ac:dyDescent="0.25">
      <c r="F2388" s="4">
        <f t="shared" si="74"/>
        <v>0</v>
      </c>
      <c r="G2388" s="171">
        <f t="shared" si="75"/>
        <v>0</v>
      </c>
      <c r="H2388" s="176"/>
      <c r="I2388" s="177"/>
      <c r="J2388" s="176"/>
      <c r="K2388" s="176"/>
      <c r="L2388" s="177"/>
      <c r="M2388" s="178"/>
      <c r="N2388" s="172"/>
      <c r="O2388" s="172"/>
      <c r="P2388" s="182"/>
      <c r="Q2388" s="182"/>
      <c r="R2388" s="183"/>
    </row>
    <row r="2389" spans="6:18" ht="15.75" x14ac:dyDescent="0.25">
      <c r="F2389" s="4">
        <f t="shared" si="74"/>
        <v>0</v>
      </c>
      <c r="G2389" s="171">
        <f t="shared" si="75"/>
        <v>0</v>
      </c>
      <c r="H2389" s="176"/>
      <c r="I2389" s="177"/>
      <c r="J2389" s="176"/>
      <c r="K2389" s="176"/>
      <c r="L2389" s="177"/>
      <c r="M2389" s="178"/>
      <c r="N2389" s="172"/>
      <c r="O2389" s="172"/>
      <c r="P2389" s="182"/>
      <c r="Q2389" s="182"/>
      <c r="R2389" s="183"/>
    </row>
    <row r="2390" spans="6:18" ht="15.75" x14ac:dyDescent="0.25">
      <c r="F2390" s="4">
        <f t="shared" si="74"/>
        <v>0</v>
      </c>
      <c r="G2390" s="171">
        <f t="shared" si="75"/>
        <v>0</v>
      </c>
      <c r="H2390" s="176"/>
      <c r="I2390" s="177"/>
      <c r="J2390" s="176"/>
      <c r="K2390" s="176"/>
      <c r="L2390" s="177"/>
      <c r="M2390" s="178"/>
      <c r="N2390" s="172"/>
      <c r="O2390" s="172"/>
      <c r="P2390" s="182"/>
      <c r="Q2390" s="182"/>
      <c r="R2390" s="183"/>
    </row>
    <row r="2391" spans="6:18" ht="15.75" x14ac:dyDescent="0.25">
      <c r="F2391" s="4">
        <f t="shared" si="74"/>
        <v>0</v>
      </c>
      <c r="G2391" s="171">
        <f t="shared" si="75"/>
        <v>0</v>
      </c>
      <c r="H2391" s="176"/>
      <c r="I2391" s="177"/>
      <c r="J2391" s="176"/>
      <c r="K2391" s="176"/>
      <c r="L2391" s="177"/>
      <c r="M2391" s="178"/>
      <c r="N2391" s="172"/>
      <c r="O2391" s="172"/>
      <c r="P2391" s="182"/>
      <c r="Q2391" s="182"/>
      <c r="R2391" s="183"/>
    </row>
    <row r="2392" spans="6:18" ht="15.75" x14ac:dyDescent="0.25">
      <c r="F2392" s="4">
        <f t="shared" si="74"/>
        <v>0</v>
      </c>
      <c r="G2392" s="171">
        <f t="shared" si="75"/>
        <v>0</v>
      </c>
      <c r="H2392" s="176"/>
      <c r="I2392" s="177"/>
      <c r="J2392" s="176"/>
      <c r="K2392" s="176"/>
      <c r="L2392" s="177"/>
      <c r="M2392" s="178"/>
      <c r="N2392" s="172"/>
      <c r="O2392" s="172"/>
      <c r="P2392" s="182"/>
      <c r="Q2392" s="182"/>
      <c r="R2392" s="183"/>
    </row>
    <row r="2393" spans="6:18" ht="15.75" x14ac:dyDescent="0.25">
      <c r="F2393" s="4">
        <f t="shared" si="74"/>
        <v>0</v>
      </c>
      <c r="G2393" s="171">
        <f t="shared" si="75"/>
        <v>0</v>
      </c>
      <c r="H2393" s="176"/>
      <c r="I2393" s="177"/>
      <c r="J2393" s="176"/>
      <c r="K2393" s="176"/>
      <c r="L2393" s="177"/>
      <c r="M2393" s="178"/>
      <c r="N2393" s="172"/>
      <c r="O2393" s="172"/>
      <c r="P2393" s="182"/>
      <c r="Q2393" s="182"/>
      <c r="R2393" s="183"/>
    </row>
    <row r="2394" spans="6:18" ht="15.75" x14ac:dyDescent="0.25">
      <c r="F2394" s="4">
        <f t="shared" si="74"/>
        <v>0</v>
      </c>
      <c r="G2394" s="171">
        <f t="shared" si="75"/>
        <v>0</v>
      </c>
      <c r="H2394" s="176"/>
      <c r="I2394" s="177"/>
      <c r="J2394" s="176"/>
      <c r="K2394" s="176"/>
      <c r="L2394" s="177"/>
      <c r="M2394" s="178"/>
      <c r="N2394" s="172"/>
      <c r="O2394" s="172"/>
      <c r="P2394" s="182"/>
      <c r="Q2394" s="182"/>
      <c r="R2394" s="183"/>
    </row>
    <row r="2395" spans="6:18" ht="15.75" x14ac:dyDescent="0.25">
      <c r="F2395" s="4">
        <f t="shared" si="74"/>
        <v>0</v>
      </c>
      <c r="G2395" s="171">
        <f t="shared" si="75"/>
        <v>0</v>
      </c>
      <c r="H2395" s="176"/>
      <c r="I2395" s="177"/>
      <c r="J2395" s="176"/>
      <c r="K2395" s="176"/>
      <c r="L2395" s="177"/>
      <c r="M2395" s="178"/>
      <c r="N2395" s="172"/>
      <c r="O2395" s="172"/>
      <c r="P2395" s="182"/>
      <c r="Q2395" s="182"/>
      <c r="R2395" s="183"/>
    </row>
    <row r="2396" spans="6:18" ht="15.75" x14ac:dyDescent="0.25">
      <c r="F2396" s="4">
        <f t="shared" si="74"/>
        <v>0</v>
      </c>
      <c r="G2396" s="171">
        <f t="shared" si="75"/>
        <v>0</v>
      </c>
      <c r="H2396" s="176"/>
      <c r="I2396" s="177"/>
      <c r="J2396" s="176"/>
      <c r="K2396" s="176"/>
      <c r="L2396" s="177"/>
      <c r="M2396" s="178"/>
      <c r="N2396" s="172"/>
      <c r="O2396" s="172"/>
      <c r="P2396" s="182"/>
      <c r="Q2396" s="182"/>
      <c r="R2396" s="183"/>
    </row>
    <row r="2397" spans="6:18" ht="15.75" x14ac:dyDescent="0.25">
      <c r="F2397" s="4">
        <f t="shared" si="74"/>
        <v>0</v>
      </c>
      <c r="G2397" s="171">
        <f t="shared" si="75"/>
        <v>0</v>
      </c>
      <c r="H2397" s="176"/>
      <c r="I2397" s="177"/>
      <c r="J2397" s="176"/>
      <c r="K2397" s="176"/>
      <c r="L2397" s="177"/>
      <c r="M2397" s="178"/>
      <c r="N2397" s="172"/>
      <c r="O2397" s="172"/>
      <c r="P2397" s="182"/>
      <c r="Q2397" s="182"/>
      <c r="R2397" s="183"/>
    </row>
    <row r="2398" spans="6:18" ht="15.75" x14ac:dyDescent="0.25">
      <c r="F2398" s="4">
        <f t="shared" si="74"/>
        <v>0</v>
      </c>
      <c r="G2398" s="171">
        <f t="shared" si="75"/>
        <v>0</v>
      </c>
      <c r="H2398" s="176"/>
      <c r="I2398" s="177"/>
      <c r="J2398" s="176"/>
      <c r="K2398" s="176"/>
      <c r="L2398" s="177"/>
      <c r="M2398" s="178"/>
      <c r="N2398" s="172"/>
      <c r="O2398" s="172"/>
      <c r="P2398" s="182"/>
      <c r="Q2398" s="182"/>
      <c r="R2398" s="183"/>
    </row>
    <row r="2399" spans="6:18" ht="15.75" x14ac:dyDescent="0.25">
      <c r="F2399" s="4">
        <f t="shared" si="74"/>
        <v>0</v>
      </c>
      <c r="G2399" s="171">
        <f t="shared" si="75"/>
        <v>0</v>
      </c>
      <c r="H2399" s="176"/>
      <c r="I2399" s="177"/>
      <c r="J2399" s="176"/>
      <c r="K2399" s="176"/>
      <c r="L2399" s="177"/>
      <c r="M2399" s="178"/>
      <c r="N2399" s="172"/>
      <c r="O2399" s="172"/>
      <c r="P2399" s="182"/>
      <c r="Q2399" s="182"/>
      <c r="R2399" s="183"/>
    </row>
    <row r="2400" spans="6:18" ht="15.75" x14ac:dyDescent="0.25">
      <c r="F2400" s="4">
        <f t="shared" si="74"/>
        <v>0</v>
      </c>
      <c r="G2400" s="171">
        <f t="shared" si="75"/>
        <v>0</v>
      </c>
      <c r="H2400" s="176"/>
      <c r="I2400" s="177"/>
      <c r="J2400" s="176"/>
      <c r="K2400" s="176"/>
      <c r="L2400" s="177"/>
      <c r="M2400" s="178"/>
      <c r="N2400" s="172"/>
      <c r="O2400" s="172"/>
      <c r="P2400" s="182"/>
      <c r="Q2400" s="182"/>
      <c r="R2400" s="183"/>
    </row>
    <row r="2401" spans="6:18" ht="15.75" x14ac:dyDescent="0.25">
      <c r="F2401" s="4">
        <f t="shared" si="74"/>
        <v>0</v>
      </c>
      <c r="G2401" s="171">
        <f t="shared" si="75"/>
        <v>0</v>
      </c>
      <c r="H2401" s="176"/>
      <c r="I2401" s="177"/>
      <c r="J2401" s="176"/>
      <c r="K2401" s="176"/>
      <c r="L2401" s="177"/>
      <c r="M2401" s="178"/>
      <c r="N2401" s="172"/>
      <c r="O2401" s="172"/>
      <c r="P2401" s="182"/>
      <c r="Q2401" s="182"/>
      <c r="R2401" s="183"/>
    </row>
    <row r="2402" spans="6:18" ht="15.75" x14ac:dyDescent="0.25">
      <c r="F2402" s="4">
        <f t="shared" si="74"/>
        <v>0</v>
      </c>
      <c r="G2402" s="171">
        <f t="shared" si="75"/>
        <v>0</v>
      </c>
      <c r="H2402" s="176"/>
      <c r="I2402" s="177"/>
      <c r="J2402" s="176"/>
      <c r="K2402" s="176"/>
      <c r="L2402" s="177"/>
      <c r="M2402" s="178"/>
      <c r="N2402" s="172"/>
      <c r="O2402" s="172"/>
      <c r="P2402" s="182"/>
      <c r="Q2402" s="182"/>
      <c r="R2402" s="183"/>
    </row>
    <row r="2403" spans="6:18" ht="15.75" x14ac:dyDescent="0.25">
      <c r="F2403" s="4">
        <f t="shared" si="74"/>
        <v>0</v>
      </c>
      <c r="G2403" s="171">
        <f t="shared" si="75"/>
        <v>0</v>
      </c>
      <c r="H2403" s="176"/>
      <c r="I2403" s="177"/>
      <c r="J2403" s="176"/>
      <c r="K2403" s="176"/>
      <c r="L2403" s="177"/>
      <c r="M2403" s="178"/>
      <c r="N2403" s="172"/>
      <c r="O2403" s="172"/>
      <c r="P2403" s="182"/>
      <c r="Q2403" s="182"/>
      <c r="R2403" s="183"/>
    </row>
    <row r="2404" spans="6:18" ht="15.75" x14ac:dyDescent="0.25">
      <c r="F2404" s="4">
        <f t="shared" si="74"/>
        <v>0</v>
      </c>
      <c r="G2404" s="171">
        <f t="shared" si="75"/>
        <v>0</v>
      </c>
      <c r="H2404" s="176"/>
      <c r="I2404" s="177"/>
      <c r="J2404" s="176"/>
      <c r="K2404" s="176"/>
      <c r="L2404" s="177"/>
      <c r="M2404" s="178"/>
      <c r="N2404" s="172"/>
      <c r="O2404" s="172"/>
      <c r="P2404" s="182"/>
      <c r="Q2404" s="182"/>
      <c r="R2404" s="183"/>
    </row>
    <row r="2405" spans="6:18" ht="15.75" x14ac:dyDescent="0.25">
      <c r="F2405" s="4">
        <f t="shared" si="74"/>
        <v>0</v>
      </c>
      <c r="G2405" s="171">
        <f t="shared" si="75"/>
        <v>0</v>
      </c>
      <c r="H2405" s="176"/>
      <c r="I2405" s="177"/>
      <c r="J2405" s="176"/>
      <c r="K2405" s="176"/>
      <c r="L2405" s="177"/>
      <c r="M2405" s="178"/>
      <c r="N2405" s="172"/>
      <c r="O2405" s="172"/>
      <c r="P2405" s="182"/>
      <c r="Q2405" s="182"/>
      <c r="R2405" s="183"/>
    </row>
    <row r="2406" spans="6:18" ht="15.75" x14ac:dyDescent="0.25">
      <c r="F2406" s="4">
        <f t="shared" si="74"/>
        <v>0</v>
      </c>
      <c r="G2406" s="171">
        <f t="shared" si="75"/>
        <v>0</v>
      </c>
      <c r="H2406" s="176"/>
      <c r="I2406" s="177"/>
      <c r="J2406" s="176"/>
      <c r="K2406" s="176"/>
      <c r="L2406" s="177"/>
      <c r="M2406" s="178"/>
      <c r="N2406" s="172"/>
      <c r="O2406" s="172"/>
      <c r="P2406" s="182"/>
      <c r="Q2406" s="182"/>
      <c r="R2406" s="183"/>
    </row>
    <row r="2407" spans="6:18" ht="15.75" x14ac:dyDescent="0.25">
      <c r="F2407" s="4">
        <f t="shared" si="74"/>
        <v>0</v>
      </c>
      <c r="G2407" s="171">
        <f t="shared" si="75"/>
        <v>0</v>
      </c>
      <c r="H2407" s="176"/>
      <c r="I2407" s="177"/>
      <c r="J2407" s="176"/>
      <c r="K2407" s="176"/>
      <c r="L2407" s="177"/>
      <c r="M2407" s="178"/>
      <c r="N2407" s="172"/>
      <c r="O2407" s="172"/>
      <c r="P2407" s="182"/>
      <c r="Q2407" s="182"/>
      <c r="R2407" s="183"/>
    </row>
    <row r="2408" spans="6:18" ht="15.75" x14ac:dyDescent="0.25">
      <c r="F2408" s="4">
        <f t="shared" si="74"/>
        <v>0</v>
      </c>
      <c r="G2408" s="171">
        <f t="shared" si="75"/>
        <v>0</v>
      </c>
      <c r="H2408" s="176"/>
      <c r="I2408" s="177"/>
      <c r="J2408" s="176"/>
      <c r="K2408" s="176"/>
      <c r="L2408" s="177"/>
      <c r="M2408" s="178"/>
      <c r="N2408" s="172"/>
      <c r="O2408" s="172"/>
      <c r="P2408" s="182"/>
      <c r="Q2408" s="182"/>
      <c r="R2408" s="183"/>
    </row>
    <row r="2409" spans="6:18" ht="15.75" x14ac:dyDescent="0.25">
      <c r="F2409" s="4">
        <f t="shared" si="74"/>
        <v>0</v>
      </c>
      <c r="G2409" s="171">
        <f t="shared" si="75"/>
        <v>0</v>
      </c>
      <c r="H2409" s="176"/>
      <c r="I2409" s="177"/>
      <c r="J2409" s="176"/>
      <c r="K2409" s="176"/>
      <c r="L2409" s="177"/>
      <c r="M2409" s="178"/>
      <c r="N2409" s="172"/>
      <c r="O2409" s="172"/>
      <c r="P2409" s="182"/>
      <c r="Q2409" s="182"/>
      <c r="R2409" s="183"/>
    </row>
    <row r="2410" spans="6:18" ht="15.75" x14ac:dyDescent="0.25">
      <c r="F2410" s="4">
        <f t="shared" si="74"/>
        <v>0</v>
      </c>
      <c r="G2410" s="171">
        <f t="shared" si="75"/>
        <v>0</v>
      </c>
      <c r="H2410" s="176"/>
      <c r="I2410" s="177"/>
      <c r="J2410" s="176"/>
      <c r="K2410" s="176"/>
      <c r="L2410" s="177"/>
      <c r="M2410" s="178"/>
      <c r="N2410" s="172"/>
      <c r="O2410" s="172"/>
      <c r="P2410" s="182"/>
      <c r="Q2410" s="182"/>
      <c r="R2410" s="183"/>
    </row>
    <row r="2411" spans="6:18" ht="15.75" x14ac:dyDescent="0.25">
      <c r="F2411" s="4">
        <f t="shared" si="74"/>
        <v>0</v>
      </c>
      <c r="G2411" s="171">
        <f t="shared" si="75"/>
        <v>0</v>
      </c>
      <c r="H2411" s="176"/>
      <c r="I2411" s="177"/>
      <c r="J2411" s="176"/>
      <c r="K2411" s="176"/>
      <c r="L2411" s="177"/>
      <c r="M2411" s="178"/>
      <c r="N2411" s="172"/>
      <c r="O2411" s="172"/>
      <c r="P2411" s="182"/>
      <c r="Q2411" s="182"/>
      <c r="R2411" s="183"/>
    </row>
    <row r="2412" spans="6:18" ht="15.75" x14ac:dyDescent="0.25">
      <c r="F2412" s="4">
        <f t="shared" si="74"/>
        <v>0</v>
      </c>
      <c r="G2412" s="171">
        <f t="shared" si="75"/>
        <v>0</v>
      </c>
      <c r="H2412" s="176"/>
      <c r="I2412" s="177"/>
      <c r="J2412" s="176"/>
      <c r="K2412" s="176"/>
      <c r="L2412" s="177"/>
      <c r="M2412" s="178"/>
      <c r="N2412" s="172"/>
      <c r="O2412" s="172"/>
      <c r="P2412" s="182"/>
      <c r="Q2412" s="182"/>
      <c r="R2412" s="183"/>
    </row>
    <row r="2413" spans="6:18" ht="15.75" x14ac:dyDescent="0.25">
      <c r="F2413" s="4">
        <f t="shared" si="74"/>
        <v>0</v>
      </c>
      <c r="G2413" s="171">
        <f t="shared" si="75"/>
        <v>0</v>
      </c>
      <c r="H2413" s="176"/>
      <c r="I2413" s="177"/>
      <c r="J2413" s="176"/>
      <c r="K2413" s="176"/>
      <c r="L2413" s="177"/>
      <c r="M2413" s="178"/>
      <c r="N2413" s="172"/>
      <c r="O2413" s="172"/>
      <c r="P2413" s="182"/>
      <c r="Q2413" s="182"/>
      <c r="R2413" s="183"/>
    </row>
    <row r="2414" spans="6:18" ht="15.75" x14ac:dyDescent="0.25">
      <c r="F2414" s="4">
        <f t="shared" si="74"/>
        <v>0</v>
      </c>
      <c r="G2414" s="171">
        <f t="shared" si="75"/>
        <v>0</v>
      </c>
      <c r="H2414" s="176"/>
      <c r="I2414" s="177"/>
      <c r="J2414" s="176"/>
      <c r="K2414" s="176"/>
      <c r="L2414" s="177"/>
      <c r="M2414" s="178"/>
      <c r="N2414" s="172"/>
      <c r="O2414" s="172"/>
      <c r="P2414" s="182"/>
      <c r="Q2414" s="182"/>
      <c r="R2414" s="183"/>
    </row>
    <row r="2415" spans="6:18" ht="15.75" x14ac:dyDescent="0.25">
      <c r="F2415" s="4">
        <f t="shared" si="74"/>
        <v>0</v>
      </c>
      <c r="G2415" s="171">
        <f t="shared" si="75"/>
        <v>0</v>
      </c>
      <c r="H2415" s="176"/>
      <c r="I2415" s="177"/>
      <c r="J2415" s="176"/>
      <c r="K2415" s="176"/>
      <c r="L2415" s="177"/>
      <c r="M2415" s="178"/>
      <c r="N2415" s="172"/>
      <c r="O2415" s="172"/>
      <c r="P2415" s="182"/>
      <c r="Q2415" s="182"/>
      <c r="R2415" s="183"/>
    </row>
    <row r="2416" spans="6:18" ht="15.75" x14ac:dyDescent="0.25">
      <c r="F2416" s="4">
        <f t="shared" si="74"/>
        <v>0</v>
      </c>
      <c r="G2416" s="171">
        <f t="shared" si="75"/>
        <v>0</v>
      </c>
      <c r="H2416" s="176"/>
      <c r="I2416" s="177"/>
      <c r="J2416" s="176"/>
      <c r="K2416" s="176"/>
      <c r="L2416" s="177"/>
      <c r="M2416" s="178"/>
      <c r="N2416" s="172"/>
      <c r="O2416" s="172"/>
      <c r="P2416" s="182"/>
      <c r="Q2416" s="182"/>
      <c r="R2416" s="183"/>
    </row>
    <row r="2417" spans="6:18" ht="15.75" x14ac:dyDescent="0.25">
      <c r="F2417" s="4">
        <f t="shared" si="74"/>
        <v>0</v>
      </c>
      <c r="G2417" s="171">
        <f t="shared" si="75"/>
        <v>0</v>
      </c>
      <c r="H2417" s="176"/>
      <c r="I2417" s="177"/>
      <c r="J2417" s="176"/>
      <c r="K2417" s="176"/>
      <c r="L2417" s="177"/>
      <c r="M2417" s="178"/>
      <c r="N2417" s="172"/>
      <c r="O2417" s="172"/>
      <c r="P2417" s="182"/>
      <c r="Q2417" s="182"/>
      <c r="R2417" s="183"/>
    </row>
    <row r="2418" spans="6:18" ht="15.75" x14ac:dyDescent="0.25">
      <c r="F2418" s="4">
        <f t="shared" si="74"/>
        <v>0</v>
      </c>
      <c r="G2418" s="171">
        <f t="shared" si="75"/>
        <v>0</v>
      </c>
      <c r="H2418" s="176"/>
      <c r="I2418" s="177"/>
      <c r="J2418" s="176"/>
      <c r="K2418" s="176"/>
      <c r="L2418" s="177"/>
      <c r="M2418" s="178"/>
      <c r="N2418" s="172"/>
      <c r="O2418" s="172"/>
      <c r="P2418" s="182"/>
      <c r="Q2418" s="182"/>
      <c r="R2418" s="183"/>
    </row>
    <row r="2419" spans="6:18" ht="15.75" x14ac:dyDescent="0.25">
      <c r="F2419" s="4">
        <f t="shared" si="74"/>
        <v>0</v>
      </c>
      <c r="G2419" s="171">
        <f t="shared" si="75"/>
        <v>0</v>
      </c>
      <c r="H2419" s="176"/>
      <c r="I2419" s="177"/>
      <c r="J2419" s="176"/>
      <c r="K2419" s="176"/>
      <c r="L2419" s="177"/>
      <c r="M2419" s="178"/>
      <c r="N2419" s="172"/>
      <c r="O2419" s="172"/>
      <c r="P2419" s="182"/>
      <c r="Q2419" s="182"/>
      <c r="R2419" s="183"/>
    </row>
    <row r="2420" spans="6:18" ht="15.75" x14ac:dyDescent="0.25">
      <c r="F2420" s="4">
        <f t="shared" si="74"/>
        <v>0</v>
      </c>
      <c r="G2420" s="171">
        <f t="shared" si="75"/>
        <v>0</v>
      </c>
      <c r="H2420" s="176"/>
      <c r="I2420" s="177"/>
      <c r="J2420" s="176"/>
      <c r="K2420" s="176"/>
      <c r="L2420" s="177"/>
      <c r="M2420" s="178"/>
      <c r="N2420" s="172"/>
      <c r="O2420" s="172"/>
      <c r="P2420" s="182"/>
      <c r="Q2420" s="182"/>
      <c r="R2420" s="183"/>
    </row>
    <row r="2421" spans="6:18" ht="15.75" x14ac:dyDescent="0.25">
      <c r="F2421" s="4">
        <f t="shared" si="74"/>
        <v>0</v>
      </c>
      <c r="G2421" s="171">
        <f t="shared" si="75"/>
        <v>0</v>
      </c>
      <c r="H2421" s="176"/>
      <c r="I2421" s="177"/>
      <c r="J2421" s="176"/>
      <c r="K2421" s="176"/>
      <c r="L2421" s="177"/>
      <c r="M2421" s="178"/>
      <c r="N2421" s="172"/>
      <c r="O2421" s="172"/>
      <c r="P2421" s="182"/>
      <c r="Q2421" s="182"/>
      <c r="R2421" s="183"/>
    </row>
    <row r="2422" spans="6:18" ht="15.75" x14ac:dyDescent="0.25">
      <c r="F2422" s="4">
        <f t="shared" si="74"/>
        <v>0</v>
      </c>
      <c r="G2422" s="171">
        <f t="shared" si="75"/>
        <v>0</v>
      </c>
      <c r="H2422" s="176"/>
      <c r="I2422" s="177"/>
      <c r="J2422" s="176"/>
      <c r="K2422" s="176"/>
      <c r="L2422" s="177"/>
      <c r="M2422" s="178"/>
      <c r="N2422" s="172"/>
      <c r="O2422" s="172"/>
      <c r="P2422" s="182"/>
      <c r="Q2422" s="182"/>
      <c r="R2422" s="183"/>
    </row>
    <row r="2423" spans="6:18" ht="15.75" x14ac:dyDescent="0.25">
      <c r="F2423" s="4">
        <f t="shared" si="74"/>
        <v>0</v>
      </c>
      <c r="G2423" s="171">
        <f t="shared" si="75"/>
        <v>0</v>
      </c>
      <c r="H2423" s="176"/>
      <c r="I2423" s="177"/>
      <c r="J2423" s="176"/>
      <c r="K2423" s="176"/>
      <c r="L2423" s="177"/>
      <c r="M2423" s="178"/>
      <c r="N2423" s="172"/>
      <c r="O2423" s="172"/>
      <c r="P2423" s="182"/>
      <c r="Q2423" s="182"/>
      <c r="R2423" s="183"/>
    </row>
    <row r="2424" spans="6:18" ht="15.75" x14ac:dyDescent="0.25">
      <c r="F2424" s="4">
        <f t="shared" si="74"/>
        <v>0</v>
      </c>
      <c r="G2424" s="171">
        <f t="shared" si="75"/>
        <v>0</v>
      </c>
      <c r="H2424" s="176"/>
      <c r="I2424" s="177"/>
      <c r="J2424" s="176"/>
      <c r="K2424" s="176"/>
      <c r="L2424" s="177"/>
      <c r="M2424" s="178"/>
      <c r="N2424" s="172"/>
      <c r="O2424" s="172"/>
      <c r="P2424" s="182"/>
      <c r="Q2424" s="182"/>
      <c r="R2424" s="183"/>
    </row>
    <row r="2425" spans="6:18" ht="15.75" x14ac:dyDescent="0.25">
      <c r="F2425" s="4">
        <f t="shared" si="74"/>
        <v>0</v>
      </c>
      <c r="G2425" s="171">
        <f t="shared" si="75"/>
        <v>0</v>
      </c>
      <c r="H2425" s="176"/>
      <c r="I2425" s="177"/>
      <c r="J2425" s="176"/>
      <c r="K2425" s="176"/>
      <c r="L2425" s="177"/>
      <c r="M2425" s="178"/>
      <c r="N2425" s="172"/>
      <c r="O2425" s="172"/>
      <c r="P2425" s="182"/>
      <c r="Q2425" s="182"/>
      <c r="R2425" s="183"/>
    </row>
    <row r="2426" spans="6:18" ht="15.75" x14ac:dyDescent="0.25">
      <c r="F2426" s="4">
        <f t="shared" si="74"/>
        <v>0</v>
      </c>
      <c r="G2426" s="171">
        <f t="shared" si="75"/>
        <v>0</v>
      </c>
      <c r="H2426" s="176"/>
      <c r="I2426" s="177"/>
      <c r="J2426" s="176"/>
      <c r="K2426" s="176"/>
      <c r="L2426" s="177"/>
      <c r="M2426" s="178"/>
      <c r="N2426" s="172"/>
      <c r="O2426" s="172"/>
      <c r="P2426" s="182"/>
      <c r="Q2426" s="182"/>
      <c r="R2426" s="183"/>
    </row>
    <row r="2427" spans="6:18" ht="15.75" x14ac:dyDescent="0.25">
      <c r="F2427" s="4">
        <f t="shared" si="74"/>
        <v>0</v>
      </c>
      <c r="G2427" s="171">
        <f t="shared" si="75"/>
        <v>0</v>
      </c>
      <c r="H2427" s="176"/>
      <c r="I2427" s="177"/>
      <c r="J2427" s="176"/>
      <c r="K2427" s="176"/>
      <c r="L2427" s="177"/>
      <c r="M2427" s="178"/>
      <c r="N2427" s="172"/>
      <c r="O2427" s="172"/>
      <c r="P2427" s="182"/>
      <c r="Q2427" s="182"/>
      <c r="R2427" s="183"/>
    </row>
    <row r="2428" spans="6:18" ht="15.75" x14ac:dyDescent="0.25">
      <c r="F2428" s="4">
        <f t="shared" si="74"/>
        <v>0</v>
      </c>
      <c r="G2428" s="171">
        <f t="shared" si="75"/>
        <v>0</v>
      </c>
      <c r="H2428" s="176"/>
      <c r="I2428" s="177"/>
      <c r="J2428" s="176"/>
      <c r="K2428" s="176"/>
      <c r="L2428" s="177"/>
      <c r="M2428" s="178"/>
      <c r="N2428" s="172"/>
      <c r="O2428" s="172"/>
      <c r="P2428" s="182"/>
      <c r="Q2428" s="182"/>
      <c r="R2428" s="183"/>
    </row>
    <row r="2429" spans="6:18" ht="15.75" x14ac:dyDescent="0.25">
      <c r="F2429" s="4">
        <f t="shared" si="74"/>
        <v>0</v>
      </c>
      <c r="G2429" s="171">
        <f t="shared" si="75"/>
        <v>0</v>
      </c>
      <c r="H2429" s="176"/>
      <c r="I2429" s="177"/>
      <c r="J2429" s="176"/>
      <c r="K2429" s="176"/>
      <c r="L2429" s="177"/>
      <c r="M2429" s="178"/>
      <c r="N2429" s="172"/>
      <c r="O2429" s="172"/>
      <c r="P2429" s="182"/>
      <c r="Q2429" s="182"/>
      <c r="R2429" s="183"/>
    </row>
    <row r="2430" spans="6:18" ht="15.75" x14ac:dyDescent="0.25">
      <c r="F2430" s="4">
        <f t="shared" si="74"/>
        <v>0</v>
      </c>
      <c r="G2430" s="171">
        <f t="shared" si="75"/>
        <v>0</v>
      </c>
      <c r="H2430" s="176"/>
      <c r="I2430" s="177"/>
      <c r="J2430" s="176"/>
      <c r="K2430" s="176"/>
      <c r="L2430" s="177"/>
      <c r="M2430" s="178"/>
      <c r="N2430" s="172"/>
      <c r="O2430" s="172"/>
      <c r="P2430" s="182"/>
      <c r="Q2430" s="182"/>
      <c r="R2430" s="183"/>
    </row>
    <row r="2431" spans="6:18" ht="15.75" x14ac:dyDescent="0.25">
      <c r="F2431" s="4">
        <f t="shared" si="74"/>
        <v>0</v>
      </c>
      <c r="G2431" s="171">
        <f t="shared" si="75"/>
        <v>0</v>
      </c>
      <c r="H2431" s="176"/>
      <c r="I2431" s="177"/>
      <c r="J2431" s="176"/>
      <c r="K2431" s="176"/>
      <c r="L2431" s="177"/>
      <c r="M2431" s="178"/>
      <c r="N2431" s="172"/>
      <c r="O2431" s="172"/>
      <c r="P2431" s="182"/>
      <c r="Q2431" s="182"/>
      <c r="R2431" s="183"/>
    </row>
    <row r="2432" spans="6:18" ht="15.75" x14ac:dyDescent="0.25">
      <c r="F2432" s="4">
        <f t="shared" si="74"/>
        <v>0</v>
      </c>
      <c r="G2432" s="171">
        <f t="shared" si="75"/>
        <v>0</v>
      </c>
      <c r="H2432" s="176"/>
      <c r="I2432" s="177"/>
      <c r="J2432" s="176"/>
      <c r="K2432" s="176"/>
      <c r="L2432" s="177"/>
      <c r="M2432" s="178"/>
      <c r="N2432" s="172"/>
      <c r="O2432" s="172"/>
      <c r="P2432" s="182"/>
      <c r="Q2432" s="182"/>
      <c r="R2432" s="183"/>
    </row>
    <row r="2433" spans="6:18" ht="15.75" x14ac:dyDescent="0.25">
      <c r="F2433" s="4">
        <f t="shared" si="74"/>
        <v>0</v>
      </c>
      <c r="G2433" s="171">
        <f t="shared" si="75"/>
        <v>0</v>
      </c>
      <c r="H2433" s="176"/>
      <c r="I2433" s="177"/>
      <c r="J2433" s="176"/>
      <c r="K2433" s="176"/>
      <c r="L2433" s="177"/>
      <c r="M2433" s="178"/>
      <c r="N2433" s="172"/>
      <c r="O2433" s="172"/>
      <c r="P2433" s="182"/>
      <c r="Q2433" s="182"/>
      <c r="R2433" s="183"/>
    </row>
    <row r="2434" spans="6:18" ht="15.75" x14ac:dyDescent="0.25">
      <c r="F2434" s="4">
        <f t="shared" si="74"/>
        <v>0</v>
      </c>
      <c r="G2434" s="171">
        <f t="shared" si="75"/>
        <v>0</v>
      </c>
      <c r="H2434" s="176"/>
      <c r="I2434" s="177"/>
      <c r="J2434" s="176"/>
      <c r="K2434" s="176"/>
      <c r="L2434" s="177"/>
      <c r="M2434" s="178"/>
      <c r="N2434" s="172"/>
      <c r="O2434" s="172"/>
      <c r="P2434" s="182"/>
      <c r="Q2434" s="182"/>
      <c r="R2434" s="183"/>
    </row>
    <row r="2435" spans="6:18" ht="15.75" x14ac:dyDescent="0.25">
      <c r="F2435" s="4">
        <f t="shared" si="74"/>
        <v>0</v>
      </c>
      <c r="G2435" s="171">
        <f t="shared" si="75"/>
        <v>0</v>
      </c>
      <c r="H2435" s="176"/>
      <c r="I2435" s="177"/>
      <c r="J2435" s="176"/>
      <c r="K2435" s="176"/>
      <c r="L2435" s="177"/>
      <c r="M2435" s="178"/>
      <c r="N2435" s="172"/>
      <c r="O2435" s="172"/>
      <c r="P2435" s="182"/>
      <c r="Q2435" s="182"/>
      <c r="R2435" s="183"/>
    </row>
    <row r="2436" spans="6:18" ht="15.75" x14ac:dyDescent="0.25">
      <c r="F2436" s="4">
        <f t="shared" si="74"/>
        <v>0</v>
      </c>
      <c r="G2436" s="171">
        <f t="shared" si="75"/>
        <v>0</v>
      </c>
      <c r="H2436" s="176"/>
      <c r="I2436" s="177"/>
      <c r="J2436" s="176"/>
      <c r="K2436" s="176"/>
      <c r="L2436" s="177"/>
      <c r="M2436" s="178"/>
      <c r="N2436" s="172"/>
      <c r="O2436" s="172"/>
      <c r="P2436" s="182"/>
      <c r="Q2436" s="182"/>
      <c r="R2436" s="183"/>
    </row>
    <row r="2437" spans="6:18" ht="15.75" x14ac:dyDescent="0.25">
      <c r="F2437" s="4">
        <f t="shared" si="74"/>
        <v>0</v>
      </c>
      <c r="G2437" s="171">
        <f t="shared" si="75"/>
        <v>0</v>
      </c>
      <c r="H2437" s="176"/>
      <c r="I2437" s="177"/>
      <c r="J2437" s="176"/>
      <c r="K2437" s="176"/>
      <c r="L2437" s="177"/>
      <c r="M2437" s="178"/>
      <c r="N2437" s="172"/>
      <c r="O2437" s="172"/>
      <c r="P2437" s="182"/>
      <c r="Q2437" s="182"/>
      <c r="R2437" s="183"/>
    </row>
    <row r="2438" spans="6:18" ht="15.75" x14ac:dyDescent="0.25">
      <c r="F2438" s="4">
        <f t="shared" si="74"/>
        <v>0</v>
      </c>
      <c r="G2438" s="171">
        <f t="shared" si="75"/>
        <v>0</v>
      </c>
      <c r="H2438" s="176"/>
      <c r="I2438" s="177"/>
      <c r="J2438" s="176"/>
      <c r="K2438" s="176"/>
      <c r="L2438" s="177"/>
      <c r="M2438" s="178"/>
      <c r="N2438" s="172"/>
      <c r="O2438" s="172"/>
      <c r="P2438" s="182"/>
      <c r="Q2438" s="182"/>
      <c r="R2438" s="183"/>
    </row>
    <row r="2439" spans="6:18" ht="15.75" x14ac:dyDescent="0.25">
      <c r="F2439" s="4">
        <f t="shared" si="74"/>
        <v>0</v>
      </c>
      <c r="G2439" s="171">
        <f t="shared" si="75"/>
        <v>0</v>
      </c>
      <c r="H2439" s="176"/>
      <c r="I2439" s="177"/>
      <c r="J2439" s="176"/>
      <c r="K2439" s="176"/>
      <c r="L2439" s="177"/>
      <c r="M2439" s="178"/>
      <c r="N2439" s="172"/>
      <c r="O2439" s="172"/>
      <c r="P2439" s="182"/>
      <c r="Q2439" s="182"/>
      <c r="R2439" s="183"/>
    </row>
    <row r="2440" spans="6:18" ht="15.75" x14ac:dyDescent="0.25">
      <c r="F2440" s="4">
        <f t="shared" ref="F2440:F2503" si="76">IF(G2440&gt;=1,(IF(LEN(R2440)=0,(IF(N2440&gt;=18,1,0)),0)),0)</f>
        <v>0</v>
      </c>
      <c r="G2440" s="171">
        <f t="shared" si="75"/>
        <v>0</v>
      </c>
      <c r="H2440" s="176"/>
      <c r="I2440" s="177"/>
      <c r="J2440" s="176"/>
      <c r="K2440" s="176"/>
      <c r="L2440" s="177"/>
      <c r="M2440" s="178"/>
      <c r="N2440" s="172"/>
      <c r="O2440" s="172"/>
      <c r="P2440" s="182"/>
      <c r="Q2440" s="182"/>
      <c r="R2440" s="183"/>
    </row>
    <row r="2441" spans="6:18" ht="15.75" x14ac:dyDescent="0.25">
      <c r="F2441" s="4">
        <f t="shared" si="76"/>
        <v>0</v>
      </c>
      <c r="G2441" s="171">
        <f t="shared" ref="G2441:G2504" si="77">IFERROR(IF(LEN(J2441)&gt;=2,(IF(LEN(L2441)&gt;=1,1,0)),0),0)</f>
        <v>0</v>
      </c>
      <c r="H2441" s="176"/>
      <c r="I2441" s="177"/>
      <c r="J2441" s="176"/>
      <c r="K2441" s="176"/>
      <c r="L2441" s="177"/>
      <c r="M2441" s="178"/>
      <c r="N2441" s="172"/>
      <c r="O2441" s="172"/>
      <c r="P2441" s="182"/>
      <c r="Q2441" s="182"/>
      <c r="R2441" s="183"/>
    </row>
    <row r="2442" spans="6:18" ht="15.75" x14ac:dyDescent="0.25">
      <c r="F2442" s="4">
        <f t="shared" si="76"/>
        <v>0</v>
      </c>
      <c r="G2442" s="171">
        <f t="shared" si="77"/>
        <v>0</v>
      </c>
      <c r="H2442" s="176"/>
      <c r="I2442" s="177"/>
      <c r="J2442" s="176"/>
      <c r="K2442" s="176"/>
      <c r="L2442" s="177"/>
      <c r="M2442" s="178"/>
      <c r="N2442" s="172"/>
      <c r="O2442" s="172"/>
      <c r="P2442" s="182"/>
      <c r="Q2442" s="182"/>
      <c r="R2442" s="183"/>
    </row>
    <row r="2443" spans="6:18" ht="15.75" x14ac:dyDescent="0.25">
      <c r="F2443" s="4">
        <f t="shared" si="76"/>
        <v>0</v>
      </c>
      <c r="G2443" s="171">
        <f t="shared" si="77"/>
        <v>0</v>
      </c>
      <c r="H2443" s="176"/>
      <c r="I2443" s="177"/>
      <c r="J2443" s="176"/>
      <c r="K2443" s="176"/>
      <c r="L2443" s="177"/>
      <c r="M2443" s="178"/>
      <c r="N2443" s="172"/>
      <c r="O2443" s="172"/>
      <c r="P2443" s="182"/>
      <c r="Q2443" s="182"/>
      <c r="R2443" s="183"/>
    </row>
    <row r="2444" spans="6:18" ht="15.75" x14ac:dyDescent="0.25">
      <c r="F2444" s="4">
        <f t="shared" si="76"/>
        <v>0</v>
      </c>
      <c r="G2444" s="171">
        <f t="shared" si="77"/>
        <v>0</v>
      </c>
      <c r="H2444" s="176"/>
      <c r="I2444" s="177"/>
      <c r="J2444" s="176"/>
      <c r="K2444" s="176"/>
      <c r="L2444" s="177"/>
      <c r="M2444" s="178"/>
      <c r="N2444" s="172"/>
      <c r="O2444" s="172"/>
      <c r="P2444" s="182"/>
      <c r="Q2444" s="182"/>
      <c r="R2444" s="183"/>
    </row>
    <row r="2445" spans="6:18" ht="15.75" x14ac:dyDescent="0.25">
      <c r="F2445" s="4">
        <f t="shared" si="76"/>
        <v>0</v>
      </c>
      <c r="G2445" s="171">
        <f t="shared" si="77"/>
        <v>0</v>
      </c>
      <c r="H2445" s="176"/>
      <c r="I2445" s="177"/>
      <c r="J2445" s="176"/>
      <c r="K2445" s="176"/>
      <c r="L2445" s="177"/>
      <c r="M2445" s="178"/>
      <c r="N2445" s="172"/>
      <c r="O2445" s="172"/>
      <c r="P2445" s="182"/>
      <c r="Q2445" s="182"/>
      <c r="R2445" s="183"/>
    </row>
    <row r="2446" spans="6:18" ht="15.75" x14ac:dyDescent="0.25">
      <c r="F2446" s="4">
        <f t="shared" si="76"/>
        <v>0</v>
      </c>
      <c r="G2446" s="171">
        <f t="shared" si="77"/>
        <v>0</v>
      </c>
      <c r="H2446" s="176"/>
      <c r="I2446" s="177"/>
      <c r="J2446" s="176"/>
      <c r="K2446" s="176"/>
      <c r="L2446" s="177"/>
      <c r="M2446" s="178"/>
      <c r="N2446" s="172"/>
      <c r="O2446" s="172"/>
      <c r="P2446" s="182"/>
      <c r="Q2446" s="182"/>
      <c r="R2446" s="183"/>
    </row>
    <row r="2447" spans="6:18" ht="15.75" x14ac:dyDescent="0.25">
      <c r="F2447" s="4">
        <f t="shared" si="76"/>
        <v>0</v>
      </c>
      <c r="G2447" s="171">
        <f t="shared" si="77"/>
        <v>0</v>
      </c>
      <c r="H2447" s="176"/>
      <c r="I2447" s="177"/>
      <c r="J2447" s="176"/>
      <c r="K2447" s="176"/>
      <c r="L2447" s="177"/>
      <c r="M2447" s="178"/>
      <c r="N2447" s="172"/>
      <c r="O2447" s="172"/>
      <c r="P2447" s="182"/>
      <c r="Q2447" s="182"/>
      <c r="R2447" s="183"/>
    </row>
    <row r="2448" spans="6:18" ht="15.75" x14ac:dyDescent="0.25">
      <c r="F2448" s="4">
        <f t="shared" si="76"/>
        <v>0</v>
      </c>
      <c r="G2448" s="171">
        <f t="shared" si="77"/>
        <v>0</v>
      </c>
      <c r="H2448" s="176"/>
      <c r="I2448" s="177"/>
      <c r="J2448" s="176"/>
      <c r="K2448" s="176"/>
      <c r="L2448" s="177"/>
      <c r="M2448" s="178"/>
      <c r="N2448" s="172"/>
      <c r="O2448" s="172"/>
      <c r="P2448" s="182"/>
      <c r="Q2448" s="182"/>
      <c r="R2448" s="183"/>
    </row>
    <row r="2449" spans="6:18" ht="15.75" x14ac:dyDescent="0.25">
      <c r="F2449" s="4">
        <f t="shared" si="76"/>
        <v>0</v>
      </c>
      <c r="G2449" s="171">
        <f t="shared" si="77"/>
        <v>0</v>
      </c>
      <c r="H2449" s="176"/>
      <c r="I2449" s="177"/>
      <c r="J2449" s="176"/>
      <c r="K2449" s="176"/>
      <c r="L2449" s="177"/>
      <c r="M2449" s="178"/>
      <c r="N2449" s="172"/>
      <c r="O2449" s="172"/>
      <c r="P2449" s="182"/>
      <c r="Q2449" s="182"/>
      <c r="R2449" s="183"/>
    </row>
    <row r="2450" spans="6:18" ht="15.75" x14ac:dyDescent="0.25">
      <c r="F2450" s="4">
        <f t="shared" si="76"/>
        <v>0</v>
      </c>
      <c r="G2450" s="171">
        <f t="shared" si="77"/>
        <v>0</v>
      </c>
      <c r="H2450" s="176"/>
      <c r="I2450" s="177"/>
      <c r="J2450" s="176"/>
      <c r="K2450" s="176"/>
      <c r="L2450" s="177"/>
      <c r="M2450" s="178"/>
      <c r="N2450" s="172"/>
      <c r="O2450" s="172"/>
      <c r="P2450" s="182"/>
      <c r="Q2450" s="182"/>
      <c r="R2450" s="183"/>
    </row>
    <row r="2451" spans="6:18" ht="15.75" x14ac:dyDescent="0.25">
      <c r="F2451" s="4">
        <f t="shared" si="76"/>
        <v>0</v>
      </c>
      <c r="G2451" s="171">
        <f t="shared" si="77"/>
        <v>0</v>
      </c>
      <c r="H2451" s="176"/>
      <c r="I2451" s="177"/>
      <c r="J2451" s="176"/>
      <c r="K2451" s="176"/>
      <c r="L2451" s="177"/>
      <c r="M2451" s="178"/>
      <c r="N2451" s="172"/>
      <c r="O2451" s="172"/>
      <c r="P2451" s="182"/>
      <c r="Q2451" s="182"/>
      <c r="R2451" s="183"/>
    </row>
    <row r="2452" spans="6:18" ht="15.75" x14ac:dyDescent="0.25">
      <c r="F2452" s="4">
        <f t="shared" si="76"/>
        <v>0</v>
      </c>
      <c r="G2452" s="171">
        <f t="shared" si="77"/>
        <v>0</v>
      </c>
      <c r="H2452" s="176"/>
      <c r="I2452" s="177"/>
      <c r="J2452" s="176"/>
      <c r="K2452" s="176"/>
      <c r="L2452" s="177"/>
      <c r="M2452" s="178"/>
      <c r="N2452" s="172"/>
      <c r="O2452" s="172"/>
      <c r="P2452" s="182"/>
      <c r="Q2452" s="182"/>
      <c r="R2452" s="183"/>
    </row>
    <row r="2453" spans="6:18" ht="15.75" x14ac:dyDescent="0.25">
      <c r="F2453" s="4">
        <f t="shared" si="76"/>
        <v>0</v>
      </c>
      <c r="G2453" s="171">
        <f t="shared" si="77"/>
        <v>0</v>
      </c>
      <c r="H2453" s="176"/>
      <c r="I2453" s="177"/>
      <c r="J2453" s="176"/>
      <c r="K2453" s="176"/>
      <c r="L2453" s="177"/>
      <c r="M2453" s="178"/>
      <c r="N2453" s="172"/>
      <c r="O2453" s="172"/>
      <c r="P2453" s="182"/>
      <c r="Q2453" s="182"/>
      <c r="R2453" s="183"/>
    </row>
    <row r="2454" spans="6:18" ht="15.75" x14ac:dyDescent="0.25">
      <c r="F2454" s="4">
        <f t="shared" si="76"/>
        <v>0</v>
      </c>
      <c r="G2454" s="171">
        <f t="shared" si="77"/>
        <v>0</v>
      </c>
      <c r="H2454" s="176"/>
      <c r="I2454" s="177"/>
      <c r="J2454" s="176"/>
      <c r="K2454" s="176"/>
      <c r="L2454" s="177"/>
      <c r="M2454" s="178"/>
      <c r="N2454" s="172"/>
      <c r="O2454" s="172"/>
      <c r="P2454" s="182"/>
      <c r="Q2454" s="182"/>
      <c r="R2454" s="183"/>
    </row>
    <row r="2455" spans="6:18" ht="15.75" x14ac:dyDescent="0.25">
      <c r="F2455" s="4">
        <f t="shared" si="76"/>
        <v>0</v>
      </c>
      <c r="G2455" s="171">
        <f t="shared" si="77"/>
        <v>0</v>
      </c>
      <c r="H2455" s="176"/>
      <c r="I2455" s="177"/>
      <c r="J2455" s="176"/>
      <c r="K2455" s="176"/>
      <c r="L2455" s="177"/>
      <c r="M2455" s="178"/>
      <c r="N2455" s="172"/>
      <c r="O2455" s="172"/>
      <c r="P2455" s="182"/>
      <c r="Q2455" s="182"/>
      <c r="R2455" s="183"/>
    </row>
    <row r="2456" spans="6:18" ht="15.75" x14ac:dyDescent="0.25">
      <c r="F2456" s="4">
        <f t="shared" si="76"/>
        <v>0</v>
      </c>
      <c r="G2456" s="171">
        <f t="shared" si="77"/>
        <v>0</v>
      </c>
      <c r="H2456" s="176"/>
      <c r="I2456" s="177"/>
      <c r="J2456" s="176"/>
      <c r="K2456" s="176"/>
      <c r="L2456" s="177"/>
      <c r="M2456" s="178"/>
      <c r="N2456" s="172"/>
      <c r="O2456" s="172"/>
      <c r="P2456" s="182"/>
      <c r="Q2456" s="182"/>
      <c r="R2456" s="183"/>
    </row>
    <row r="2457" spans="6:18" ht="15.75" x14ac:dyDescent="0.25">
      <c r="F2457" s="4">
        <f t="shared" si="76"/>
        <v>0</v>
      </c>
      <c r="G2457" s="171">
        <f t="shared" si="77"/>
        <v>0</v>
      </c>
      <c r="H2457" s="176"/>
      <c r="I2457" s="177"/>
      <c r="J2457" s="176"/>
      <c r="K2457" s="176"/>
      <c r="L2457" s="177"/>
      <c r="M2457" s="178"/>
      <c r="N2457" s="172"/>
      <c r="O2457" s="172"/>
      <c r="P2457" s="182"/>
      <c r="Q2457" s="182"/>
      <c r="R2457" s="183"/>
    </row>
    <row r="2458" spans="6:18" ht="15.75" x14ac:dyDescent="0.25">
      <c r="F2458" s="4">
        <f t="shared" si="76"/>
        <v>0</v>
      </c>
      <c r="G2458" s="171">
        <f t="shared" si="77"/>
        <v>0</v>
      </c>
      <c r="H2458" s="176"/>
      <c r="I2458" s="177"/>
      <c r="J2458" s="176"/>
      <c r="K2458" s="176"/>
      <c r="L2458" s="177"/>
      <c r="M2458" s="178"/>
      <c r="N2458" s="172"/>
      <c r="O2458" s="172"/>
      <c r="P2458" s="182"/>
      <c r="Q2458" s="182"/>
      <c r="R2458" s="183"/>
    </row>
    <row r="2459" spans="6:18" ht="15.75" x14ac:dyDescent="0.25">
      <c r="F2459" s="4">
        <f t="shared" si="76"/>
        <v>0</v>
      </c>
      <c r="G2459" s="171">
        <f t="shared" si="77"/>
        <v>0</v>
      </c>
      <c r="H2459" s="176"/>
      <c r="I2459" s="177"/>
      <c r="J2459" s="176"/>
      <c r="K2459" s="176"/>
      <c r="L2459" s="177"/>
      <c r="M2459" s="178"/>
      <c r="N2459" s="172"/>
      <c r="O2459" s="172"/>
      <c r="P2459" s="182"/>
      <c r="Q2459" s="182"/>
      <c r="R2459" s="183"/>
    </row>
    <row r="2460" spans="6:18" ht="15.75" x14ac:dyDescent="0.25">
      <c r="F2460" s="4">
        <f t="shared" si="76"/>
        <v>0</v>
      </c>
      <c r="G2460" s="171">
        <f t="shared" si="77"/>
        <v>0</v>
      </c>
      <c r="H2460" s="176"/>
      <c r="I2460" s="177"/>
      <c r="J2460" s="176"/>
      <c r="K2460" s="176"/>
      <c r="L2460" s="177"/>
      <c r="M2460" s="178"/>
      <c r="N2460" s="172"/>
      <c r="O2460" s="172"/>
      <c r="P2460" s="182"/>
      <c r="Q2460" s="182"/>
      <c r="R2460" s="183"/>
    </row>
    <row r="2461" spans="6:18" ht="15.75" x14ac:dyDescent="0.25">
      <c r="F2461" s="4">
        <f t="shared" si="76"/>
        <v>0</v>
      </c>
      <c r="G2461" s="171">
        <f t="shared" si="77"/>
        <v>0</v>
      </c>
      <c r="H2461" s="176"/>
      <c r="I2461" s="177"/>
      <c r="J2461" s="176"/>
      <c r="K2461" s="176"/>
      <c r="L2461" s="177"/>
      <c r="M2461" s="178"/>
      <c r="N2461" s="172"/>
      <c r="O2461" s="172"/>
      <c r="P2461" s="182"/>
      <c r="Q2461" s="182"/>
      <c r="R2461" s="183"/>
    </row>
    <row r="2462" spans="6:18" ht="15.75" x14ac:dyDescent="0.25">
      <c r="F2462" s="4">
        <f t="shared" si="76"/>
        <v>0</v>
      </c>
      <c r="G2462" s="171">
        <f t="shared" si="77"/>
        <v>0</v>
      </c>
      <c r="H2462" s="176"/>
      <c r="I2462" s="177"/>
      <c r="J2462" s="176"/>
      <c r="K2462" s="176"/>
      <c r="L2462" s="177"/>
      <c r="M2462" s="178"/>
      <c r="N2462" s="172"/>
      <c r="O2462" s="172"/>
      <c r="P2462" s="182"/>
      <c r="Q2462" s="182"/>
      <c r="R2462" s="183"/>
    </row>
    <row r="2463" spans="6:18" ht="15.75" x14ac:dyDescent="0.25">
      <c r="F2463" s="4">
        <f t="shared" si="76"/>
        <v>0</v>
      </c>
      <c r="G2463" s="171">
        <f t="shared" si="77"/>
        <v>0</v>
      </c>
      <c r="H2463" s="176"/>
      <c r="I2463" s="177"/>
      <c r="J2463" s="176"/>
      <c r="K2463" s="176"/>
      <c r="L2463" s="177"/>
      <c r="M2463" s="178"/>
      <c r="N2463" s="172"/>
      <c r="O2463" s="172"/>
      <c r="P2463" s="182"/>
      <c r="Q2463" s="182"/>
      <c r="R2463" s="183"/>
    </row>
    <row r="2464" spans="6:18" ht="15.75" x14ac:dyDescent="0.25">
      <c r="F2464" s="4">
        <f t="shared" si="76"/>
        <v>0</v>
      </c>
      <c r="G2464" s="171">
        <f t="shared" si="77"/>
        <v>0</v>
      </c>
      <c r="H2464" s="176"/>
      <c r="I2464" s="177"/>
      <c r="J2464" s="176"/>
      <c r="K2464" s="176"/>
      <c r="L2464" s="177"/>
      <c r="M2464" s="178"/>
      <c r="N2464" s="172"/>
      <c r="O2464" s="172"/>
      <c r="P2464" s="182"/>
      <c r="Q2464" s="182"/>
      <c r="R2464" s="183"/>
    </row>
    <row r="2465" spans="6:18" ht="15.75" x14ac:dyDescent="0.25">
      <c r="F2465" s="4">
        <f t="shared" si="76"/>
        <v>0</v>
      </c>
      <c r="G2465" s="171">
        <f t="shared" si="77"/>
        <v>0</v>
      </c>
      <c r="H2465" s="176"/>
      <c r="I2465" s="177"/>
      <c r="J2465" s="176"/>
      <c r="K2465" s="176"/>
      <c r="L2465" s="177"/>
      <c r="M2465" s="178"/>
      <c r="N2465" s="172"/>
      <c r="O2465" s="172"/>
      <c r="P2465" s="182"/>
      <c r="Q2465" s="182"/>
      <c r="R2465" s="183"/>
    </row>
    <row r="2466" spans="6:18" ht="15.75" x14ac:dyDescent="0.25">
      <c r="F2466" s="4">
        <f t="shared" si="76"/>
        <v>0</v>
      </c>
      <c r="G2466" s="171">
        <f t="shared" si="77"/>
        <v>0</v>
      </c>
      <c r="H2466" s="176"/>
      <c r="I2466" s="177"/>
      <c r="J2466" s="176"/>
      <c r="K2466" s="176"/>
      <c r="L2466" s="177"/>
      <c r="M2466" s="178"/>
      <c r="N2466" s="172"/>
      <c r="O2466" s="172"/>
      <c r="P2466" s="182"/>
      <c r="Q2466" s="182"/>
      <c r="R2466" s="183"/>
    </row>
    <row r="2467" spans="6:18" ht="15.75" x14ac:dyDescent="0.25">
      <c r="F2467" s="4">
        <f t="shared" si="76"/>
        <v>0</v>
      </c>
      <c r="G2467" s="171">
        <f t="shared" si="77"/>
        <v>0</v>
      </c>
      <c r="H2467" s="176"/>
      <c r="I2467" s="177"/>
      <c r="J2467" s="176"/>
      <c r="K2467" s="176"/>
      <c r="L2467" s="177"/>
      <c r="M2467" s="178"/>
      <c r="N2467" s="172"/>
      <c r="O2467" s="172"/>
      <c r="P2467" s="182"/>
      <c r="Q2467" s="182"/>
      <c r="R2467" s="183"/>
    </row>
    <row r="2468" spans="6:18" ht="15.75" x14ac:dyDescent="0.25">
      <c r="F2468" s="4">
        <f t="shared" si="76"/>
        <v>0</v>
      </c>
      <c r="G2468" s="171">
        <f t="shared" si="77"/>
        <v>0</v>
      </c>
      <c r="H2468" s="176"/>
      <c r="I2468" s="177"/>
      <c r="J2468" s="176"/>
      <c r="K2468" s="176"/>
      <c r="L2468" s="177"/>
      <c r="M2468" s="178"/>
      <c r="N2468" s="172"/>
      <c r="O2468" s="172"/>
      <c r="P2468" s="182"/>
      <c r="Q2468" s="182"/>
      <c r="R2468" s="183"/>
    </row>
    <row r="2469" spans="6:18" ht="15.75" x14ac:dyDescent="0.25">
      <c r="F2469" s="4">
        <f t="shared" si="76"/>
        <v>0</v>
      </c>
      <c r="G2469" s="171">
        <f t="shared" si="77"/>
        <v>0</v>
      </c>
      <c r="H2469" s="176"/>
      <c r="I2469" s="177"/>
      <c r="J2469" s="176"/>
      <c r="K2469" s="176"/>
      <c r="L2469" s="177"/>
      <c r="M2469" s="178"/>
      <c r="N2469" s="172"/>
      <c r="O2469" s="172"/>
      <c r="P2469" s="182"/>
      <c r="Q2469" s="182"/>
      <c r="R2469" s="183"/>
    </row>
    <row r="2470" spans="6:18" ht="15.75" x14ac:dyDescent="0.25">
      <c r="F2470" s="4">
        <f t="shared" si="76"/>
        <v>0</v>
      </c>
      <c r="G2470" s="171">
        <f t="shared" si="77"/>
        <v>0</v>
      </c>
      <c r="H2470" s="176"/>
      <c r="I2470" s="177"/>
      <c r="J2470" s="176"/>
      <c r="K2470" s="176"/>
      <c r="L2470" s="177"/>
      <c r="M2470" s="178"/>
      <c r="N2470" s="172"/>
      <c r="O2470" s="172"/>
      <c r="P2470" s="182"/>
      <c r="Q2470" s="182"/>
      <c r="R2470" s="183"/>
    </row>
    <row r="2471" spans="6:18" ht="15.75" x14ac:dyDescent="0.25">
      <c r="F2471" s="4">
        <f t="shared" si="76"/>
        <v>0</v>
      </c>
      <c r="G2471" s="171">
        <f t="shared" si="77"/>
        <v>0</v>
      </c>
      <c r="H2471" s="176"/>
      <c r="I2471" s="177"/>
      <c r="J2471" s="176"/>
      <c r="K2471" s="176"/>
      <c r="L2471" s="177"/>
      <c r="M2471" s="178"/>
      <c r="N2471" s="172"/>
      <c r="O2471" s="172"/>
      <c r="P2471" s="182"/>
      <c r="Q2471" s="182"/>
      <c r="R2471" s="183"/>
    </row>
    <row r="2472" spans="6:18" ht="15.75" x14ac:dyDescent="0.25">
      <c r="F2472" s="4">
        <f t="shared" si="76"/>
        <v>0</v>
      </c>
      <c r="G2472" s="171">
        <f t="shared" si="77"/>
        <v>0</v>
      </c>
      <c r="H2472" s="176"/>
      <c r="I2472" s="177"/>
      <c r="J2472" s="176"/>
      <c r="K2472" s="176"/>
      <c r="L2472" s="177"/>
      <c r="M2472" s="178"/>
      <c r="N2472" s="172"/>
      <c r="O2472" s="172"/>
      <c r="P2472" s="182"/>
      <c r="Q2472" s="182"/>
      <c r="R2472" s="183"/>
    </row>
    <row r="2473" spans="6:18" ht="15.75" x14ac:dyDescent="0.25">
      <c r="F2473" s="4">
        <f t="shared" si="76"/>
        <v>0</v>
      </c>
      <c r="G2473" s="171">
        <f t="shared" si="77"/>
        <v>0</v>
      </c>
      <c r="H2473" s="176"/>
      <c r="I2473" s="177"/>
      <c r="J2473" s="176"/>
      <c r="K2473" s="176"/>
      <c r="L2473" s="177"/>
      <c r="M2473" s="178"/>
      <c r="N2473" s="172"/>
      <c r="O2473" s="172"/>
      <c r="P2473" s="182"/>
      <c r="Q2473" s="182"/>
      <c r="R2473" s="183"/>
    </row>
    <row r="2474" spans="6:18" ht="15.75" x14ac:dyDescent="0.25">
      <c r="F2474" s="4">
        <f t="shared" si="76"/>
        <v>0</v>
      </c>
      <c r="G2474" s="171">
        <f t="shared" si="77"/>
        <v>0</v>
      </c>
      <c r="H2474" s="176"/>
      <c r="I2474" s="177"/>
      <c r="J2474" s="176"/>
      <c r="K2474" s="176"/>
      <c r="L2474" s="177"/>
      <c r="M2474" s="178"/>
      <c r="N2474" s="172"/>
      <c r="O2474" s="172"/>
      <c r="P2474" s="182"/>
      <c r="Q2474" s="182"/>
      <c r="R2474" s="183"/>
    </row>
    <row r="2475" spans="6:18" ht="15.75" x14ac:dyDescent="0.25">
      <c r="F2475" s="4">
        <f t="shared" si="76"/>
        <v>0</v>
      </c>
      <c r="G2475" s="171">
        <f t="shared" si="77"/>
        <v>0</v>
      </c>
      <c r="H2475" s="176"/>
      <c r="I2475" s="177"/>
      <c r="J2475" s="176"/>
      <c r="K2475" s="176"/>
      <c r="L2475" s="177"/>
      <c r="M2475" s="178"/>
      <c r="N2475" s="172"/>
      <c r="O2475" s="172"/>
      <c r="P2475" s="182"/>
      <c r="Q2475" s="182"/>
      <c r="R2475" s="183"/>
    </row>
    <row r="2476" spans="6:18" ht="15.75" x14ac:dyDescent="0.25">
      <c r="F2476" s="4">
        <f t="shared" si="76"/>
        <v>0</v>
      </c>
      <c r="G2476" s="171">
        <f t="shared" si="77"/>
        <v>0</v>
      </c>
      <c r="H2476" s="176"/>
      <c r="I2476" s="177"/>
      <c r="J2476" s="176"/>
      <c r="K2476" s="176"/>
      <c r="L2476" s="177"/>
      <c r="M2476" s="178"/>
      <c r="N2476" s="172"/>
      <c r="O2476" s="172"/>
      <c r="P2476" s="182"/>
      <c r="Q2476" s="182"/>
      <c r="R2476" s="183"/>
    </row>
    <row r="2477" spans="6:18" ht="15.75" x14ac:dyDescent="0.25">
      <c r="F2477" s="4">
        <f t="shared" si="76"/>
        <v>0</v>
      </c>
      <c r="G2477" s="171">
        <f t="shared" si="77"/>
        <v>0</v>
      </c>
      <c r="H2477" s="176"/>
      <c r="I2477" s="177"/>
      <c r="J2477" s="176"/>
      <c r="K2477" s="176"/>
      <c r="L2477" s="177"/>
      <c r="M2477" s="178"/>
      <c r="N2477" s="172"/>
      <c r="O2477" s="172"/>
      <c r="P2477" s="182"/>
      <c r="Q2477" s="182"/>
      <c r="R2477" s="183"/>
    </row>
    <row r="2478" spans="6:18" ht="15.75" x14ac:dyDescent="0.25">
      <c r="F2478" s="4">
        <f t="shared" si="76"/>
        <v>0</v>
      </c>
      <c r="G2478" s="171">
        <f t="shared" si="77"/>
        <v>0</v>
      </c>
      <c r="H2478" s="176"/>
      <c r="I2478" s="177"/>
      <c r="J2478" s="176"/>
      <c r="K2478" s="176"/>
      <c r="L2478" s="177"/>
      <c r="M2478" s="178"/>
      <c r="N2478" s="172"/>
      <c r="O2478" s="172"/>
      <c r="P2478" s="182"/>
      <c r="Q2478" s="182"/>
      <c r="R2478" s="183"/>
    </row>
    <row r="2479" spans="6:18" ht="15.75" x14ac:dyDescent="0.25">
      <c r="F2479" s="4">
        <f t="shared" si="76"/>
        <v>0</v>
      </c>
      <c r="G2479" s="171">
        <f t="shared" si="77"/>
        <v>0</v>
      </c>
      <c r="H2479" s="176"/>
      <c r="I2479" s="177"/>
      <c r="J2479" s="176"/>
      <c r="K2479" s="176"/>
      <c r="L2479" s="177"/>
      <c r="M2479" s="178"/>
      <c r="N2479" s="172"/>
      <c r="O2479" s="172"/>
      <c r="P2479" s="182"/>
      <c r="Q2479" s="182"/>
      <c r="R2479" s="183"/>
    </row>
    <row r="2480" spans="6:18" ht="15.75" x14ac:dyDescent="0.25">
      <c r="F2480" s="4">
        <f t="shared" si="76"/>
        <v>0</v>
      </c>
      <c r="G2480" s="171">
        <f t="shared" si="77"/>
        <v>0</v>
      </c>
      <c r="H2480" s="176"/>
      <c r="I2480" s="177"/>
      <c r="J2480" s="176"/>
      <c r="K2480" s="176"/>
      <c r="L2480" s="177"/>
      <c r="M2480" s="178"/>
      <c r="N2480" s="172"/>
      <c r="O2480" s="172"/>
      <c r="P2480" s="182"/>
      <c r="Q2480" s="182"/>
      <c r="R2480" s="183"/>
    </row>
    <row r="2481" spans="6:18" ht="15.75" x14ac:dyDescent="0.25">
      <c r="F2481" s="4">
        <f t="shared" si="76"/>
        <v>0</v>
      </c>
      <c r="G2481" s="171">
        <f t="shared" si="77"/>
        <v>0</v>
      </c>
      <c r="H2481" s="176"/>
      <c r="I2481" s="177"/>
      <c r="J2481" s="176"/>
      <c r="K2481" s="176"/>
      <c r="L2481" s="177"/>
      <c r="M2481" s="178"/>
      <c r="N2481" s="172"/>
      <c r="O2481" s="172"/>
      <c r="P2481" s="182"/>
      <c r="Q2481" s="182"/>
      <c r="R2481" s="183"/>
    </row>
    <row r="2482" spans="6:18" ht="15.75" x14ac:dyDescent="0.25">
      <c r="F2482" s="4">
        <f t="shared" si="76"/>
        <v>0</v>
      </c>
      <c r="G2482" s="171">
        <f t="shared" si="77"/>
        <v>0</v>
      </c>
      <c r="H2482" s="176"/>
      <c r="I2482" s="177"/>
      <c r="J2482" s="176"/>
      <c r="K2482" s="176"/>
      <c r="L2482" s="177"/>
      <c r="M2482" s="178"/>
      <c r="N2482" s="172"/>
      <c r="O2482" s="172"/>
      <c r="P2482" s="182"/>
      <c r="Q2482" s="182"/>
      <c r="R2482" s="183"/>
    </row>
    <row r="2483" spans="6:18" ht="15.75" x14ac:dyDescent="0.25">
      <c r="F2483" s="4">
        <f t="shared" si="76"/>
        <v>0</v>
      </c>
      <c r="G2483" s="171">
        <f t="shared" si="77"/>
        <v>0</v>
      </c>
      <c r="H2483" s="176"/>
      <c r="I2483" s="177"/>
      <c r="J2483" s="176"/>
      <c r="K2483" s="176"/>
      <c r="L2483" s="177"/>
      <c r="M2483" s="178"/>
      <c r="N2483" s="172"/>
      <c r="O2483" s="172"/>
      <c r="P2483" s="182"/>
      <c r="Q2483" s="182"/>
      <c r="R2483" s="183"/>
    </row>
    <row r="2484" spans="6:18" ht="15.75" x14ac:dyDescent="0.25">
      <c r="F2484" s="4">
        <f t="shared" si="76"/>
        <v>0</v>
      </c>
      <c r="G2484" s="171">
        <f t="shared" si="77"/>
        <v>0</v>
      </c>
      <c r="H2484" s="176"/>
      <c r="I2484" s="177"/>
      <c r="J2484" s="176"/>
      <c r="K2484" s="176"/>
      <c r="L2484" s="177"/>
      <c r="M2484" s="178"/>
      <c r="N2484" s="172"/>
      <c r="O2484" s="172"/>
      <c r="P2484" s="182"/>
      <c r="Q2484" s="182"/>
      <c r="R2484" s="183"/>
    </row>
    <row r="2485" spans="6:18" ht="15.75" x14ac:dyDescent="0.25">
      <c r="F2485" s="4">
        <f t="shared" si="76"/>
        <v>0</v>
      </c>
      <c r="G2485" s="171">
        <f t="shared" si="77"/>
        <v>0</v>
      </c>
      <c r="H2485" s="176"/>
      <c r="I2485" s="177"/>
      <c r="J2485" s="176"/>
      <c r="K2485" s="176"/>
      <c r="L2485" s="177"/>
      <c r="M2485" s="178"/>
      <c r="N2485" s="172"/>
      <c r="O2485" s="172"/>
      <c r="P2485" s="182"/>
      <c r="Q2485" s="182"/>
      <c r="R2485" s="183"/>
    </row>
    <row r="2486" spans="6:18" ht="15.75" x14ac:dyDescent="0.25">
      <c r="F2486" s="4">
        <f t="shared" si="76"/>
        <v>0</v>
      </c>
      <c r="G2486" s="171">
        <f t="shared" si="77"/>
        <v>0</v>
      </c>
      <c r="H2486" s="176"/>
      <c r="I2486" s="177"/>
      <c r="J2486" s="176"/>
      <c r="K2486" s="176"/>
      <c r="L2486" s="177"/>
      <c r="M2486" s="178"/>
      <c r="N2486" s="172"/>
      <c r="O2486" s="172"/>
      <c r="P2486" s="182"/>
      <c r="Q2486" s="182"/>
      <c r="R2486" s="183"/>
    </row>
    <row r="2487" spans="6:18" ht="15.75" x14ac:dyDescent="0.25">
      <c r="F2487" s="4">
        <f t="shared" si="76"/>
        <v>0</v>
      </c>
      <c r="G2487" s="171">
        <f t="shared" si="77"/>
        <v>0</v>
      </c>
      <c r="H2487" s="176"/>
      <c r="I2487" s="177"/>
      <c r="J2487" s="176"/>
      <c r="K2487" s="176"/>
      <c r="L2487" s="177"/>
      <c r="M2487" s="178"/>
      <c r="N2487" s="172"/>
      <c r="O2487" s="172"/>
      <c r="P2487" s="182"/>
      <c r="Q2487" s="182"/>
      <c r="R2487" s="183"/>
    </row>
    <row r="2488" spans="6:18" ht="15.75" x14ac:dyDescent="0.25">
      <c r="F2488" s="4">
        <f t="shared" si="76"/>
        <v>0</v>
      </c>
      <c r="G2488" s="171">
        <f t="shared" si="77"/>
        <v>0</v>
      </c>
      <c r="H2488" s="176"/>
      <c r="I2488" s="177"/>
      <c r="J2488" s="176"/>
      <c r="K2488" s="176"/>
      <c r="L2488" s="177"/>
      <c r="M2488" s="178"/>
      <c r="N2488" s="172"/>
      <c r="O2488" s="172"/>
      <c r="P2488" s="182"/>
      <c r="Q2488" s="182"/>
      <c r="R2488" s="183"/>
    </row>
    <row r="2489" spans="6:18" ht="15.75" x14ac:dyDescent="0.25">
      <c r="F2489" s="4">
        <f t="shared" si="76"/>
        <v>0</v>
      </c>
      <c r="G2489" s="171">
        <f t="shared" si="77"/>
        <v>0</v>
      </c>
      <c r="H2489" s="176"/>
      <c r="I2489" s="177"/>
      <c r="J2489" s="176"/>
      <c r="K2489" s="176"/>
      <c r="L2489" s="177"/>
      <c r="M2489" s="178"/>
      <c r="N2489" s="172"/>
      <c r="O2489" s="172"/>
      <c r="P2489" s="182"/>
      <c r="Q2489" s="182"/>
      <c r="R2489" s="183"/>
    </row>
    <row r="2490" spans="6:18" ht="15.75" x14ac:dyDescent="0.25">
      <c r="F2490" s="4">
        <f t="shared" si="76"/>
        <v>0</v>
      </c>
      <c r="G2490" s="171">
        <f t="shared" si="77"/>
        <v>0</v>
      </c>
      <c r="H2490" s="176"/>
      <c r="I2490" s="177"/>
      <c r="J2490" s="176"/>
      <c r="K2490" s="176"/>
      <c r="L2490" s="177"/>
      <c r="M2490" s="178"/>
      <c r="N2490" s="172"/>
      <c r="O2490" s="172"/>
      <c r="P2490" s="182"/>
      <c r="Q2490" s="182"/>
      <c r="R2490" s="183"/>
    </row>
    <row r="2491" spans="6:18" ht="15.75" x14ac:dyDescent="0.25">
      <c r="F2491" s="4">
        <f t="shared" si="76"/>
        <v>0</v>
      </c>
      <c r="G2491" s="171">
        <f t="shared" si="77"/>
        <v>0</v>
      </c>
      <c r="H2491" s="176"/>
      <c r="I2491" s="177"/>
      <c r="J2491" s="176"/>
      <c r="K2491" s="176"/>
      <c r="L2491" s="177"/>
      <c r="M2491" s="178"/>
      <c r="N2491" s="172"/>
      <c r="O2491" s="172"/>
      <c r="P2491" s="182"/>
      <c r="Q2491" s="182"/>
      <c r="R2491" s="183"/>
    </row>
    <row r="2492" spans="6:18" ht="15.75" x14ac:dyDescent="0.25">
      <c r="F2492" s="4">
        <f t="shared" si="76"/>
        <v>0</v>
      </c>
      <c r="G2492" s="171">
        <f t="shared" si="77"/>
        <v>0</v>
      </c>
      <c r="H2492" s="176"/>
      <c r="I2492" s="177"/>
      <c r="J2492" s="176"/>
      <c r="K2492" s="176"/>
      <c r="L2492" s="177"/>
      <c r="M2492" s="178"/>
      <c r="N2492" s="172"/>
      <c r="O2492" s="172"/>
      <c r="P2492" s="182"/>
      <c r="Q2492" s="182"/>
      <c r="R2492" s="183"/>
    </row>
    <row r="2493" spans="6:18" ht="15.75" x14ac:dyDescent="0.25">
      <c r="F2493" s="4">
        <f t="shared" si="76"/>
        <v>0</v>
      </c>
      <c r="G2493" s="171">
        <f t="shared" si="77"/>
        <v>0</v>
      </c>
      <c r="H2493" s="176"/>
      <c r="I2493" s="177"/>
      <c r="J2493" s="176"/>
      <c r="K2493" s="176"/>
      <c r="L2493" s="177"/>
      <c r="M2493" s="178"/>
      <c r="N2493" s="172"/>
      <c r="O2493" s="172"/>
      <c r="P2493" s="182"/>
      <c r="Q2493" s="182"/>
      <c r="R2493" s="183"/>
    </row>
    <row r="2494" spans="6:18" ht="15.75" x14ac:dyDescent="0.25">
      <c r="F2494" s="4">
        <f t="shared" si="76"/>
        <v>0</v>
      </c>
      <c r="G2494" s="171">
        <f t="shared" si="77"/>
        <v>0</v>
      </c>
      <c r="H2494" s="176"/>
      <c r="I2494" s="177"/>
      <c r="J2494" s="176"/>
      <c r="K2494" s="176"/>
      <c r="L2494" s="177"/>
      <c r="M2494" s="178"/>
      <c r="N2494" s="172"/>
      <c r="O2494" s="172"/>
      <c r="P2494" s="182"/>
      <c r="Q2494" s="182"/>
      <c r="R2494" s="183"/>
    </row>
    <row r="2495" spans="6:18" ht="15.75" x14ac:dyDescent="0.25">
      <c r="F2495" s="4">
        <f t="shared" si="76"/>
        <v>0</v>
      </c>
      <c r="G2495" s="171">
        <f t="shared" si="77"/>
        <v>0</v>
      </c>
      <c r="H2495" s="176"/>
      <c r="I2495" s="177"/>
      <c r="J2495" s="176"/>
      <c r="K2495" s="176"/>
      <c r="L2495" s="177"/>
      <c r="M2495" s="178"/>
      <c r="N2495" s="172"/>
      <c r="O2495" s="172"/>
      <c r="P2495" s="182"/>
      <c r="Q2495" s="182"/>
      <c r="R2495" s="183"/>
    </row>
    <row r="2496" spans="6:18" ht="15.75" x14ac:dyDescent="0.25">
      <c r="F2496" s="4">
        <f t="shared" si="76"/>
        <v>0</v>
      </c>
      <c r="G2496" s="171">
        <f t="shared" si="77"/>
        <v>0</v>
      </c>
      <c r="H2496" s="176"/>
      <c r="I2496" s="177"/>
      <c r="J2496" s="176"/>
      <c r="K2496" s="176"/>
      <c r="L2496" s="177"/>
      <c r="M2496" s="178"/>
      <c r="N2496" s="172"/>
      <c r="O2496" s="172"/>
      <c r="P2496" s="182"/>
      <c r="Q2496" s="182"/>
      <c r="R2496" s="183"/>
    </row>
    <row r="2497" spans="6:18" ht="15.75" x14ac:dyDescent="0.25">
      <c r="F2497" s="4">
        <f t="shared" si="76"/>
        <v>0</v>
      </c>
      <c r="G2497" s="171">
        <f t="shared" si="77"/>
        <v>0</v>
      </c>
      <c r="H2497" s="176"/>
      <c r="I2497" s="177"/>
      <c r="J2497" s="176"/>
      <c r="K2497" s="176"/>
      <c r="L2497" s="177"/>
      <c r="M2497" s="178"/>
      <c r="N2497" s="172"/>
      <c r="O2497" s="172"/>
      <c r="P2497" s="182"/>
      <c r="Q2497" s="182"/>
      <c r="R2497" s="183"/>
    </row>
    <row r="2498" spans="6:18" ht="15.75" x14ac:dyDescent="0.25">
      <c r="F2498" s="4">
        <f t="shared" si="76"/>
        <v>0</v>
      </c>
      <c r="G2498" s="171">
        <f t="shared" si="77"/>
        <v>0</v>
      </c>
      <c r="H2498" s="176"/>
      <c r="I2498" s="177"/>
      <c r="J2498" s="176"/>
      <c r="K2498" s="176"/>
      <c r="L2498" s="177"/>
      <c r="M2498" s="178"/>
      <c r="N2498" s="172"/>
      <c r="O2498" s="172"/>
      <c r="P2498" s="182"/>
      <c r="Q2498" s="182"/>
      <c r="R2498" s="183"/>
    </row>
    <row r="2499" spans="6:18" ht="15.75" x14ac:dyDescent="0.25">
      <c r="F2499" s="4">
        <f t="shared" si="76"/>
        <v>0</v>
      </c>
      <c r="G2499" s="171">
        <f t="shared" si="77"/>
        <v>0</v>
      </c>
      <c r="H2499" s="176"/>
      <c r="I2499" s="177"/>
      <c r="J2499" s="176"/>
      <c r="K2499" s="176"/>
      <c r="L2499" s="177"/>
      <c r="M2499" s="178"/>
      <c r="N2499" s="172"/>
      <c r="O2499" s="172"/>
      <c r="P2499" s="182"/>
      <c r="Q2499" s="182"/>
      <c r="R2499" s="183"/>
    </row>
    <row r="2500" spans="6:18" ht="15.75" x14ac:dyDescent="0.25">
      <c r="F2500" s="4">
        <f t="shared" si="76"/>
        <v>0</v>
      </c>
      <c r="G2500" s="171">
        <f t="shared" si="77"/>
        <v>0</v>
      </c>
      <c r="H2500" s="176"/>
      <c r="I2500" s="177"/>
      <c r="J2500" s="176"/>
      <c r="K2500" s="176"/>
      <c r="L2500" s="177"/>
      <c r="M2500" s="178"/>
      <c r="N2500" s="172"/>
      <c r="O2500" s="172"/>
      <c r="P2500" s="182"/>
      <c r="Q2500" s="182"/>
      <c r="R2500" s="183"/>
    </row>
    <row r="2501" spans="6:18" ht="15.75" x14ac:dyDescent="0.25">
      <c r="F2501" s="4">
        <f t="shared" si="76"/>
        <v>0</v>
      </c>
      <c r="G2501" s="171">
        <f t="shared" si="77"/>
        <v>0</v>
      </c>
      <c r="H2501" s="176"/>
      <c r="I2501" s="177"/>
      <c r="J2501" s="176"/>
      <c r="K2501" s="176"/>
      <c r="L2501" s="177"/>
      <c r="M2501" s="178"/>
      <c r="N2501" s="172"/>
      <c r="O2501" s="172"/>
      <c r="P2501" s="182"/>
      <c r="Q2501" s="182"/>
      <c r="R2501" s="183"/>
    </row>
    <row r="2502" spans="6:18" ht="15.75" x14ac:dyDescent="0.25">
      <c r="F2502" s="4">
        <f t="shared" si="76"/>
        <v>0</v>
      </c>
      <c r="G2502" s="171">
        <f t="shared" si="77"/>
        <v>0</v>
      </c>
      <c r="H2502" s="176"/>
      <c r="I2502" s="177"/>
      <c r="J2502" s="176"/>
      <c r="K2502" s="176"/>
      <c r="L2502" s="177"/>
      <c r="M2502" s="178"/>
      <c r="N2502" s="172"/>
      <c r="O2502" s="172"/>
      <c r="P2502" s="182"/>
      <c r="Q2502" s="182"/>
      <c r="R2502" s="183"/>
    </row>
    <row r="2503" spans="6:18" ht="15.75" x14ac:dyDescent="0.25">
      <c r="F2503" s="4">
        <f t="shared" si="76"/>
        <v>0</v>
      </c>
      <c r="G2503" s="171">
        <f t="shared" si="77"/>
        <v>0</v>
      </c>
      <c r="H2503" s="176"/>
      <c r="I2503" s="177"/>
      <c r="J2503" s="176"/>
      <c r="K2503" s="176"/>
      <c r="L2503" s="177"/>
      <c r="M2503" s="178"/>
      <c r="N2503" s="172"/>
      <c r="O2503" s="172"/>
      <c r="P2503" s="182"/>
      <c r="Q2503" s="182"/>
      <c r="R2503" s="183"/>
    </row>
    <row r="2504" spans="6:18" ht="15.75" x14ac:dyDescent="0.25">
      <c r="F2504" s="4">
        <f t="shared" ref="F2504:F2506" si="78">IF(G2504&gt;=1,(IF(LEN(R2504)=0,(IF(N2504&gt;=18,1,0)),0)),0)</f>
        <v>0</v>
      </c>
      <c r="G2504" s="171">
        <f t="shared" si="77"/>
        <v>0</v>
      </c>
      <c r="H2504" s="176"/>
      <c r="I2504" s="177"/>
      <c r="J2504" s="176"/>
      <c r="K2504" s="176"/>
      <c r="L2504" s="177"/>
      <c r="M2504" s="178"/>
      <c r="N2504" s="172"/>
      <c r="O2504" s="172"/>
      <c r="P2504" s="182"/>
      <c r="Q2504" s="182"/>
      <c r="R2504" s="183"/>
    </row>
    <row r="2505" spans="6:18" ht="15.75" x14ac:dyDescent="0.25">
      <c r="F2505" s="4">
        <f t="shared" si="78"/>
        <v>0</v>
      </c>
      <c r="G2505" s="171">
        <f t="shared" ref="G2505:G2506" si="79">IFERROR(IF(LEN(J2505)&gt;=2,(IF(LEN(L2505)&gt;=1,1,0)),0),0)</f>
        <v>0</v>
      </c>
      <c r="H2505" s="176"/>
      <c r="I2505" s="177"/>
      <c r="J2505" s="176"/>
      <c r="K2505" s="176"/>
      <c r="L2505" s="177"/>
      <c r="M2505" s="178"/>
      <c r="N2505" s="172"/>
      <c r="O2505" s="172"/>
      <c r="P2505" s="182"/>
      <c r="Q2505" s="182"/>
      <c r="R2505" s="183"/>
    </row>
    <row r="2506" spans="6:18" ht="15.75" x14ac:dyDescent="0.25">
      <c r="F2506" s="4">
        <f t="shared" si="78"/>
        <v>0</v>
      </c>
      <c r="G2506" s="171">
        <f t="shared" si="79"/>
        <v>0</v>
      </c>
      <c r="H2506" s="176"/>
      <c r="I2506" s="177"/>
      <c r="J2506" s="176"/>
      <c r="K2506" s="176"/>
      <c r="L2506" s="177"/>
      <c r="M2506" s="178"/>
      <c r="N2506" s="172"/>
      <c r="O2506" s="172"/>
      <c r="P2506" s="182"/>
      <c r="Q2506" s="182"/>
      <c r="R2506" s="184"/>
    </row>
  </sheetData>
  <sheetProtection password="CD8E" sheet="1" objects="1" scenarios="1"/>
  <mergeCells count="12">
    <mergeCell ref="R5:R6"/>
    <mergeCell ref="G4:Q4"/>
    <mergeCell ref="L5:L6"/>
    <mergeCell ref="M5:M6"/>
    <mergeCell ref="N5:O5"/>
    <mergeCell ref="P5:P6"/>
    <mergeCell ref="Q5:Q6"/>
    <mergeCell ref="G5:G6"/>
    <mergeCell ref="H5:H6"/>
    <mergeCell ref="I5:I6"/>
    <mergeCell ref="J5:J6"/>
    <mergeCell ref="K5:K6"/>
  </mergeCells>
  <conditionalFormatting sqref="R7:R2505">
    <cfRule type="cellIs" dxfId="42" priority="3" operator="equal">
      <formula>"YES"</formula>
    </cfRule>
  </conditionalFormatting>
  <conditionalFormatting sqref="G8:R2506">
    <cfRule type="expression" dxfId="41" priority="2">
      <formula>$G7&gt;=1</formula>
    </cfRule>
  </conditionalFormatting>
  <conditionalFormatting sqref="G7:R2506">
    <cfRule type="expression" dxfId="40" priority="1">
      <formula>$F7=1</formula>
    </cfRule>
  </conditionalFormatting>
  <dataValidations count="4">
    <dataValidation type="list" allowBlank="1" showInputMessage="1" showErrorMessage="1" sqref="L7:L2506">
      <formula1>लिंग</formula1>
    </dataValidation>
    <dataValidation type="list" allowBlank="1" showInputMessage="1" showErrorMessage="1" sqref="H7:H2506">
      <formula1>वास</formula1>
    </dataValidation>
    <dataValidation type="list" allowBlank="1" showInputMessage="1" showErrorMessage="1" sqref="R7:R2506">
      <formula1>"YES"</formula1>
    </dataValidation>
    <dataValidation allowBlank="1" showInputMessage="1" showErrorMessage="1" prompt="क्र.सं.AUTO प्रदर्शित होगी" sqref="G7"/>
  </dataValidations>
  <pageMargins left="0" right="0" top="0" bottom="0"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W245"/>
  <sheetViews>
    <sheetView view="pageBreakPreview" zoomScaleNormal="100" zoomScaleSheetLayoutView="100" workbookViewId="0">
      <pane xSplit="4" ySplit="3" topLeftCell="E4" activePane="bottomRight" state="frozen"/>
      <selection pane="topRight" activeCell="C1" sqref="C1"/>
      <selection pane="bottomLeft" activeCell="A4" sqref="A4"/>
      <selection pane="bottomRight" activeCell="C4" sqref="C4"/>
    </sheetView>
  </sheetViews>
  <sheetFormatPr defaultRowHeight="15" x14ac:dyDescent="0.25"/>
  <cols>
    <col min="1" max="2" width="0" style="4" hidden="1" customWidth="1"/>
    <col min="3" max="3" width="6.5703125" style="4" customWidth="1"/>
    <col min="4" max="4" width="35.7109375" style="4" customWidth="1"/>
    <col min="5" max="6" width="13.7109375" style="4" customWidth="1"/>
    <col min="7" max="11" width="10.7109375" style="4" customWidth="1"/>
    <col min="12" max="14" width="3.7109375" style="4" customWidth="1"/>
    <col min="15" max="17" width="6.7109375" style="4" customWidth="1"/>
    <col min="18" max="18" width="6.7109375" style="4" hidden="1" customWidth="1"/>
    <col min="19" max="23" width="9.140625" style="4" hidden="1" customWidth="1"/>
    <col min="24" max="24" width="0" style="4" hidden="1" customWidth="1"/>
    <col min="25" max="16384" width="9.140625" style="4"/>
  </cols>
  <sheetData>
    <row r="1" spans="1:23" x14ac:dyDescent="0.25">
      <c r="A1" s="4">
        <f>LARGE(B4:B245,1)</f>
        <v>0</v>
      </c>
      <c r="C1" s="353" t="s">
        <v>382</v>
      </c>
      <c r="D1" s="353"/>
      <c r="E1" s="353"/>
      <c r="F1" s="353"/>
      <c r="G1" s="353"/>
      <c r="H1" s="353"/>
      <c r="I1" s="353"/>
      <c r="J1" s="353"/>
      <c r="K1" s="353"/>
      <c r="L1" s="340" t="s">
        <v>405</v>
      </c>
      <c r="M1" s="341"/>
      <c r="N1" s="341"/>
      <c r="O1" s="341"/>
      <c r="P1" s="341"/>
      <c r="Q1" s="342"/>
      <c r="R1" s="153">
        <f>IFERROR(IF(O5&gt;=1,(IF(Q5&gt;=2000,(IF(LEN(P5)=3,DATE(Q5,VLOOKUP(P5,T1:U12,2,0),O5),0)),0)),0),0)</f>
        <v>0</v>
      </c>
      <c r="S1" s="4">
        <v>1</v>
      </c>
      <c r="T1" s="4" t="s">
        <v>392</v>
      </c>
      <c r="U1" s="4">
        <v>1</v>
      </c>
      <c r="V1" s="4">
        <v>2018</v>
      </c>
      <c r="W1" s="4">
        <f>LARGE(W4:W245,1)</f>
        <v>0</v>
      </c>
    </row>
    <row r="2" spans="1:23" ht="20.100000000000001" customHeight="1" x14ac:dyDescent="0.25">
      <c r="C2" s="354" t="s">
        <v>15</v>
      </c>
      <c r="D2" s="354" t="s">
        <v>383</v>
      </c>
      <c r="E2" s="354" t="s">
        <v>384</v>
      </c>
      <c r="F2" s="354" t="s">
        <v>385</v>
      </c>
      <c r="G2" s="334" t="s">
        <v>368</v>
      </c>
      <c r="H2" s="334" t="s">
        <v>369</v>
      </c>
      <c r="I2" s="334" t="s">
        <v>370</v>
      </c>
      <c r="J2" s="334" t="s">
        <v>371</v>
      </c>
      <c r="K2" s="334" t="s">
        <v>386</v>
      </c>
      <c r="L2" s="343"/>
      <c r="M2" s="344"/>
      <c r="N2" s="344"/>
      <c r="O2" s="344"/>
      <c r="P2" s="344"/>
      <c r="Q2" s="345"/>
      <c r="R2" s="153">
        <f>IFERROR(IF(O7&gt;=1,(IF(Q7&gt;=2000,(IF(LEN(P7)=3,DATE(Q7,VLOOKUP(P7,T1:U12,2,0),O7),0)),0)),0),0)</f>
        <v>0</v>
      </c>
      <c r="S2" s="4">
        <v>2</v>
      </c>
      <c r="T2" s="4" t="s">
        <v>393</v>
      </c>
      <c r="U2" s="4">
        <v>2</v>
      </c>
      <c r="V2" s="4">
        <v>2019</v>
      </c>
    </row>
    <row r="3" spans="1:23" ht="20.100000000000001" customHeight="1" thickBot="1" x14ac:dyDescent="0.3">
      <c r="C3" s="354"/>
      <c r="D3" s="354"/>
      <c r="E3" s="354"/>
      <c r="F3" s="354"/>
      <c r="G3" s="335"/>
      <c r="H3" s="335"/>
      <c r="I3" s="335"/>
      <c r="J3" s="335"/>
      <c r="K3" s="335"/>
      <c r="L3" s="346"/>
      <c r="M3" s="347"/>
      <c r="N3" s="347"/>
      <c r="O3" s="347"/>
      <c r="P3" s="347"/>
      <c r="Q3" s="348"/>
      <c r="R3" s="153">
        <v>36526</v>
      </c>
      <c r="S3" s="4">
        <v>3</v>
      </c>
      <c r="T3" s="4" t="s">
        <v>394</v>
      </c>
      <c r="U3" s="4">
        <v>3</v>
      </c>
      <c r="V3" s="4">
        <v>2020</v>
      </c>
    </row>
    <row r="4" spans="1:23" ht="20.100000000000001" customHeight="1" x14ac:dyDescent="0.25">
      <c r="B4" s="4">
        <f>IFERROR(IF(C4&gt;=1,(IF($R$4=1,(IF($R$1&gt;=E4,(IF($R$1&lt;=F4,(IF($R$2&gt;=E4,(IF($R$2&lt;=F4,C4,0)),0)),0)),0)),0)),0),0)</f>
        <v>0</v>
      </c>
      <c r="C4" s="154">
        <f>IFERROR(IF(LEN(D4)&gt;=2,(IF(E4&gt;=2000,(IF(F4&gt;=2000,1,0)),0)),0),0)</f>
        <v>0</v>
      </c>
      <c r="D4" s="163"/>
      <c r="E4" s="164"/>
      <c r="F4" s="164"/>
      <c r="G4" s="155">
        <f>IFERROR(IF($C4&gt;=1,COUNTIFS('R-6'!$G$8:$G$1008,"&gt;=1",'R-6'!$H$8:$H$1008,"&gt;="&amp;$E4,'R-6'!$H$8:$H$1008,"&lt;="&amp;$F4),0),0)</f>
        <v>0</v>
      </c>
      <c r="H4" s="155">
        <f>IFERROR(IF($C4&gt;=1,COUNTIFS('R-7'!$H$9:$H$1008,"&gt;=1",'R-7'!$I$9:$I$1008,"&gt;="&amp;$E4,'R-7'!$I$9:$I$1008,"&lt;="&amp;$F4),0),0)</f>
        <v>0</v>
      </c>
      <c r="I4" s="155">
        <f>IFERROR(IF($C4&gt;=1,COUNTIFS('R-8'!$G$13:$G$1012,"&gt;=1",'R-8'!$H$13:$H$1012,"&gt;="&amp;$E4,'R-8'!$H$13:$H$1012,"&lt;="&amp;$F4),0),0)</f>
        <v>0</v>
      </c>
      <c r="J4" s="155">
        <f>IFERROR(IF($C4&gt;=1,COUNTIFS('R-8क'!$G$10:$G$1009,"&gt;=1",'R-8क'!$H$10:$H$1009,"&gt;="&amp;$E4,'R-8क'!$H$10:$H$1009,"&lt;="&amp;$F4),0),0)</f>
        <v>0</v>
      </c>
      <c r="K4" s="231"/>
      <c r="L4" s="336" t="s">
        <v>384</v>
      </c>
      <c r="M4" s="337"/>
      <c r="N4" s="337"/>
      <c r="O4" s="156" t="s">
        <v>391</v>
      </c>
      <c r="P4" s="156" t="s">
        <v>60</v>
      </c>
      <c r="Q4" s="157" t="s">
        <v>59</v>
      </c>
      <c r="R4" s="158">
        <f>IFERROR(IF(R1&gt;=R3,(IF(R2&gt;=R3,1,0)),0),0)</f>
        <v>0</v>
      </c>
      <c r="S4" s="4">
        <v>4</v>
      </c>
      <c r="T4" s="159" t="s">
        <v>395</v>
      </c>
      <c r="U4" s="4">
        <v>4</v>
      </c>
      <c r="V4" s="4">
        <v>2021</v>
      </c>
      <c r="W4" s="4">
        <f>IFERROR(IF(C4&gt;=1,(IF($R$1&gt;=E4,(IF($R$2&lt;=F4,C4,)),0)),0),0)</f>
        <v>0</v>
      </c>
    </row>
    <row r="5" spans="1:23" ht="20.100000000000001" customHeight="1" thickBot="1" x14ac:dyDescent="0.3">
      <c r="B5" s="4">
        <f t="shared" ref="B5:B68" si="0">IFERROR(IF(C5&gt;=1,(IF($R$4=1,(IF($R$1&gt;=E5,(IF($R$1&lt;=F5,(IF($R$2&gt;=E5,(IF($R$2&lt;=F5,C5,0)),0)),0)),0)),0)),0),0)</f>
        <v>0</v>
      </c>
      <c r="C5" s="154">
        <f>IFERROR(IF(LEN(D5)&gt;=2,(IF(E5&gt;=2000,(IF(F5&gt;=2000,C4+1,0)),0)),0),0)</f>
        <v>0</v>
      </c>
      <c r="D5" s="165"/>
      <c r="E5" s="166"/>
      <c r="F5" s="166"/>
      <c r="G5" s="155">
        <f>IFERROR(IF($C5&gt;=1,COUNTIFS('R-6'!$G$8:$G$1008,"&gt;=1",'R-6'!$H$8:$H$1008,"&gt;="&amp;$E5,'R-6'!$H$8:$H$1008,"&lt;="&amp;$F5),0),0)</f>
        <v>0</v>
      </c>
      <c r="H5" s="155">
        <f>IFERROR(IF($C5&gt;=1,COUNTIFS('R-7'!$H$9:$H$1008,"&gt;=1",'R-7'!$I$9:$I$1008,"&gt;="&amp;$E5,'R-7'!$I$9:$I$1008,"&lt;="&amp;$F5),0),0)</f>
        <v>0</v>
      </c>
      <c r="I5" s="155">
        <f>IFERROR(IF($C5&gt;=1,COUNTIFS('R-8'!$G$13:$G$1012,"&gt;=1",'R-8'!$H$13:$H$1012,"&gt;="&amp;$E5,'R-8'!$H$13:$H$1012,"&lt;="&amp;$F5),0),0)</f>
        <v>0</v>
      </c>
      <c r="J5" s="155">
        <f>IFERROR(IF($C5&gt;=1,COUNTIFS('R-8क'!$G$10:$G$1009,"&gt;=1",'R-8क'!$H$10:$H$1009,"&gt;="&amp;$E5,'R-8क'!$H$10:$H$1009,"&lt;="&amp;$F5),0),0)</f>
        <v>0</v>
      </c>
      <c r="K5" s="232"/>
      <c r="L5" s="338"/>
      <c r="M5" s="339"/>
      <c r="N5" s="339"/>
      <c r="O5" s="233"/>
      <c r="P5" s="233"/>
      <c r="Q5" s="234"/>
      <c r="R5" s="158" t="s">
        <v>389</v>
      </c>
      <c r="S5" s="4">
        <v>5</v>
      </c>
      <c r="T5" s="4" t="s">
        <v>396</v>
      </c>
      <c r="U5" s="4">
        <v>5</v>
      </c>
      <c r="V5" s="4">
        <v>2022</v>
      </c>
      <c r="W5" s="4">
        <f t="shared" ref="W5:W68" si="1">IFERROR(IF(C5&gt;=1,(IF($R$1&gt;=E5,(IF($R$2&lt;=F5,C5,)),0)),0),0)</f>
        <v>0</v>
      </c>
    </row>
    <row r="6" spans="1:23" ht="20.100000000000001" customHeight="1" x14ac:dyDescent="0.25">
      <c r="B6" s="4">
        <f t="shared" si="0"/>
        <v>0</v>
      </c>
      <c r="C6" s="160"/>
      <c r="D6" s="165"/>
      <c r="E6" s="166"/>
      <c r="F6" s="166"/>
      <c r="G6" s="155">
        <f>IFERROR(IF($C6&gt;=1,COUNTIFS('R-6'!$G$8:$G$1008,"&gt;=1",'R-6'!$H$8:$H$1008,"&gt;="&amp;$E6,'R-6'!$H$8:$H$1008,"&lt;="&amp;$F6),0),0)</f>
        <v>0</v>
      </c>
      <c r="H6" s="155">
        <f>IFERROR(IF($C6&gt;=1,COUNTIFS('R-7'!$H$9:$H$1008,"&gt;=1",'R-7'!$I$9:$I$1008,"&gt;="&amp;$E6,'R-7'!$I$9:$I$1008,"&lt;="&amp;$F6),0),0)</f>
        <v>0</v>
      </c>
      <c r="I6" s="155">
        <f>IFERROR(IF($C6&gt;=1,COUNTIFS('R-8'!$G$13:$G$1012,"&gt;=1",'R-8'!$H$13:$H$1012,"&gt;="&amp;$E6,'R-8'!$H$13:$H$1012,"&lt;="&amp;$F6),0),0)</f>
        <v>0</v>
      </c>
      <c r="J6" s="155">
        <f>IFERROR(IF($C6&gt;=1,COUNTIFS('R-8क'!$G$10:$G$1009,"&gt;=1",'R-8क'!$H$10:$H$1009,"&gt;="&amp;$E6,'R-8क'!$H$10:$H$1009,"&lt;="&amp;$F6),0),0)</f>
        <v>0</v>
      </c>
      <c r="K6" s="232"/>
      <c r="L6" s="349" t="s">
        <v>385</v>
      </c>
      <c r="M6" s="350"/>
      <c r="N6" s="350"/>
      <c r="O6" s="161" t="s">
        <v>391</v>
      </c>
      <c r="P6" s="161" t="s">
        <v>60</v>
      </c>
      <c r="Q6" s="162" t="s">
        <v>59</v>
      </c>
      <c r="R6" s="158"/>
      <c r="S6" s="4">
        <v>6</v>
      </c>
      <c r="T6" s="4" t="s">
        <v>397</v>
      </c>
      <c r="U6" s="4">
        <v>6</v>
      </c>
      <c r="V6" s="4">
        <v>2023</v>
      </c>
      <c r="W6" s="4">
        <f t="shared" si="1"/>
        <v>0</v>
      </c>
    </row>
    <row r="7" spans="1:23" ht="20.100000000000001" customHeight="1" thickBot="1" x14ac:dyDescent="0.3">
      <c r="B7" s="4">
        <f t="shared" si="0"/>
        <v>0</v>
      </c>
      <c r="C7" s="160"/>
      <c r="D7" s="165"/>
      <c r="E7" s="166"/>
      <c r="F7" s="166"/>
      <c r="G7" s="155">
        <f>IFERROR(IF($C7&gt;=1,COUNTIFS('R-6'!$G$8:$G$1008,"&gt;=1",'R-6'!$H$8:$H$1008,"&gt;="&amp;$E7,'R-6'!$H$8:$H$1008,"&lt;="&amp;$F7),0),0)</f>
        <v>0</v>
      </c>
      <c r="H7" s="155">
        <f>IFERROR(IF($C7&gt;=1,COUNTIFS('R-7'!$H$9:$H$1008,"&gt;=1",'R-7'!$I$9:$I$1008,"&gt;="&amp;$E7,'R-7'!$I$9:$I$1008,"&lt;="&amp;$F7),0),0)</f>
        <v>0</v>
      </c>
      <c r="I7" s="155">
        <f>IFERROR(IF($C7&gt;=1,COUNTIFS('R-8'!$G$13:$G$1012,"&gt;=1",'R-8'!$H$13:$H$1012,"&gt;="&amp;$E7,'R-8'!$H$13:$H$1012,"&lt;="&amp;$F7),0),0)</f>
        <v>0</v>
      </c>
      <c r="J7" s="155">
        <f>IFERROR(IF($C7&gt;=1,COUNTIFS('R-8क'!$G$10:$G$1009,"&gt;=1",'R-8क'!$H$10:$H$1009,"&gt;="&amp;$E7,'R-8क'!$H$10:$H$1009,"&lt;="&amp;$F7),0),0)</f>
        <v>0</v>
      </c>
      <c r="K7" s="232"/>
      <c r="L7" s="351"/>
      <c r="M7" s="352"/>
      <c r="N7" s="352"/>
      <c r="O7" s="235"/>
      <c r="P7" s="235"/>
      <c r="Q7" s="236"/>
      <c r="R7" s="158"/>
      <c r="S7" s="4">
        <v>7</v>
      </c>
      <c r="T7" s="4" t="s">
        <v>398</v>
      </c>
      <c r="U7" s="4">
        <v>7</v>
      </c>
      <c r="V7" s="4">
        <v>2024</v>
      </c>
      <c r="W7" s="4">
        <f t="shared" si="1"/>
        <v>0</v>
      </c>
    </row>
    <row r="8" spans="1:23" ht="20.100000000000001" customHeight="1" x14ac:dyDescent="0.25">
      <c r="B8" s="4">
        <f t="shared" si="0"/>
        <v>0</v>
      </c>
      <c r="C8" s="160"/>
      <c r="D8" s="165"/>
      <c r="E8" s="166"/>
      <c r="F8" s="166"/>
      <c r="G8" s="155">
        <f>IFERROR(IF($C8&gt;=1,COUNTIFS('R-6'!$G$8:$G$1008,"&gt;=1",'R-6'!$H$8:$H$1008,"&gt;="&amp;$E8,'R-6'!$H$8:$H$1008,"&lt;="&amp;$F8),0),0)</f>
        <v>0</v>
      </c>
      <c r="H8" s="155">
        <f>IFERROR(IF($C8&gt;=1,COUNTIFS('R-7'!$H$9:$H$1008,"&gt;=1",'R-7'!$I$9:$I$1008,"&gt;="&amp;$E8,'R-7'!$I$9:$I$1008,"&lt;="&amp;$F8),0),0)</f>
        <v>0</v>
      </c>
      <c r="I8" s="155">
        <f>IFERROR(IF($C8&gt;=1,COUNTIFS('R-8'!$G$13:$G$1012,"&gt;=1",'R-8'!$H$13:$H$1012,"&gt;="&amp;$E8,'R-8'!$H$13:$H$1012,"&lt;="&amp;$F8),0),0)</f>
        <v>0</v>
      </c>
      <c r="J8" s="155">
        <f>IFERROR(IF($C8&gt;=1,COUNTIFS('R-8क'!$G$10:$G$1009,"&gt;=1",'R-8क'!$H$10:$H$1009,"&gt;="&amp;$E8,'R-8क'!$H$10:$H$1009,"&lt;="&amp;$F8),0),0)</f>
        <v>0</v>
      </c>
      <c r="K8" s="165"/>
      <c r="L8" s="158"/>
      <c r="M8" s="158"/>
      <c r="N8" s="158"/>
      <c r="O8" s="158"/>
      <c r="P8" s="158"/>
      <c r="Q8" s="158"/>
      <c r="R8" s="158"/>
      <c r="S8" s="4">
        <v>8</v>
      </c>
      <c r="T8" s="4" t="s">
        <v>399</v>
      </c>
      <c r="U8" s="4">
        <v>8</v>
      </c>
      <c r="V8" s="4">
        <v>2025</v>
      </c>
      <c r="W8" s="4">
        <f t="shared" si="1"/>
        <v>0</v>
      </c>
    </row>
    <row r="9" spans="1:23" ht="20.100000000000001" customHeight="1" x14ac:dyDescent="0.25">
      <c r="B9" s="4">
        <f t="shared" si="0"/>
        <v>0</v>
      </c>
      <c r="C9" s="160"/>
      <c r="D9" s="165"/>
      <c r="E9" s="166"/>
      <c r="F9" s="166"/>
      <c r="G9" s="155">
        <f>IFERROR(IF($C9&gt;=1,COUNTIFS('R-6'!$G$8:$G$1008,"&gt;=1",'R-6'!$H$8:$H$1008,"&gt;="&amp;$E9,'R-6'!$H$8:$H$1008,"&lt;="&amp;$F9),0),0)</f>
        <v>0</v>
      </c>
      <c r="H9" s="155">
        <f>IFERROR(IF($C9&gt;=1,COUNTIFS('R-7'!$H$9:$H$1008,"&gt;=1",'R-7'!$I$9:$I$1008,"&gt;="&amp;$E9,'R-7'!$I$9:$I$1008,"&lt;="&amp;$F9),0),0)</f>
        <v>0</v>
      </c>
      <c r="I9" s="155">
        <f>IFERROR(IF($C9&gt;=1,COUNTIFS('R-8'!$G$13:$G$1012,"&gt;=1",'R-8'!$H$13:$H$1012,"&gt;="&amp;$E9,'R-8'!$H$13:$H$1012,"&lt;="&amp;$F9),0),0)</f>
        <v>0</v>
      </c>
      <c r="J9" s="155">
        <f>IFERROR(IF($C9&gt;=1,COUNTIFS('R-8क'!$G$10:$G$1009,"&gt;=1",'R-8क'!$H$10:$H$1009,"&gt;="&amp;$E9,'R-8क'!$H$10:$H$1009,"&lt;="&amp;$F9),0),0)</f>
        <v>0</v>
      </c>
      <c r="K9" s="165"/>
      <c r="L9" s="158"/>
      <c r="M9" s="158"/>
      <c r="N9" s="158"/>
      <c r="O9" s="158"/>
      <c r="P9" s="158"/>
      <c r="Q9" s="158"/>
      <c r="R9" s="158"/>
      <c r="S9" s="4">
        <v>9</v>
      </c>
      <c r="T9" s="4" t="s">
        <v>400</v>
      </c>
      <c r="U9" s="4">
        <v>9</v>
      </c>
      <c r="V9" s="4">
        <v>2026</v>
      </c>
      <c r="W9" s="4">
        <f t="shared" si="1"/>
        <v>0</v>
      </c>
    </row>
    <row r="10" spans="1:23" ht="20.100000000000001" customHeight="1" x14ac:dyDescent="0.25">
      <c r="B10" s="4">
        <f t="shared" si="0"/>
        <v>0</v>
      </c>
      <c r="C10" s="160"/>
      <c r="D10" s="165"/>
      <c r="E10" s="166"/>
      <c r="F10" s="166"/>
      <c r="G10" s="155">
        <f>IFERROR(IF($C10&gt;=1,COUNTIFS('R-6'!$G$8:$G$1008,"&gt;=1",'R-6'!$H$8:$H$1008,"&gt;="&amp;$E10,'R-6'!$H$8:$H$1008,"&lt;="&amp;$F10),0),0)</f>
        <v>0</v>
      </c>
      <c r="H10" s="155">
        <f>IFERROR(IF($C10&gt;=1,COUNTIFS('R-7'!$H$9:$H$1008,"&gt;=1",'R-7'!$I$9:$I$1008,"&gt;="&amp;$E10,'R-7'!$I$9:$I$1008,"&lt;="&amp;$F10),0),0)</f>
        <v>0</v>
      </c>
      <c r="I10" s="155">
        <f>IFERROR(IF($C10&gt;=1,COUNTIFS('R-8'!$G$13:$G$1012,"&gt;=1",'R-8'!$H$13:$H$1012,"&gt;="&amp;$E10,'R-8'!$H$13:$H$1012,"&lt;="&amp;$F10),0),0)</f>
        <v>0</v>
      </c>
      <c r="J10" s="155">
        <f>IFERROR(IF($C10&gt;=1,COUNTIFS('R-8क'!$G$10:$G$1009,"&gt;=1",'R-8क'!$H$10:$H$1009,"&gt;="&amp;$E10,'R-8क'!$H$10:$H$1009,"&lt;="&amp;$F10),0),0)</f>
        <v>0</v>
      </c>
      <c r="K10" s="165"/>
      <c r="L10" s="158"/>
      <c r="M10" s="158"/>
      <c r="N10" s="158"/>
      <c r="O10" s="158"/>
      <c r="P10" s="158"/>
      <c r="Q10" s="158"/>
      <c r="R10" s="158"/>
      <c r="S10" s="4">
        <v>10</v>
      </c>
      <c r="T10" s="4" t="s">
        <v>401</v>
      </c>
      <c r="U10" s="4">
        <v>10</v>
      </c>
      <c r="V10" s="4">
        <v>2027</v>
      </c>
      <c r="W10" s="4">
        <f t="shared" si="1"/>
        <v>0</v>
      </c>
    </row>
    <row r="11" spans="1:23" ht="20.100000000000001" customHeight="1" x14ac:dyDescent="0.25">
      <c r="B11" s="4">
        <f t="shared" si="0"/>
        <v>0</v>
      </c>
      <c r="C11" s="160"/>
      <c r="D11" s="165"/>
      <c r="E11" s="166"/>
      <c r="F11" s="166"/>
      <c r="G11" s="155">
        <f>IFERROR(IF($C11&gt;=1,COUNTIFS('R-6'!$G$8:$G$1008,"&gt;=1",'R-6'!$H$8:$H$1008,"&gt;="&amp;$E11,'R-6'!$H$8:$H$1008,"&lt;="&amp;$F11),0),0)</f>
        <v>0</v>
      </c>
      <c r="H11" s="155">
        <f>IFERROR(IF($C11&gt;=1,COUNTIFS('R-7'!$H$9:$H$1008,"&gt;=1",'R-7'!$I$9:$I$1008,"&gt;="&amp;$E11,'R-7'!$I$9:$I$1008,"&lt;="&amp;$F11),0),0)</f>
        <v>0</v>
      </c>
      <c r="I11" s="155">
        <f>IFERROR(IF($C11&gt;=1,COUNTIFS('R-8'!$G$13:$G$1012,"&gt;=1",'R-8'!$H$13:$H$1012,"&gt;="&amp;$E11,'R-8'!$H$13:$H$1012,"&lt;="&amp;$F11),0),0)</f>
        <v>0</v>
      </c>
      <c r="J11" s="155">
        <f>IFERROR(IF($C11&gt;=1,COUNTIFS('R-8क'!$G$10:$G$1009,"&gt;=1",'R-8क'!$H$10:$H$1009,"&gt;="&amp;$E11,'R-8क'!$H$10:$H$1009,"&lt;="&amp;$F11),0),0)</f>
        <v>0</v>
      </c>
      <c r="K11" s="165"/>
      <c r="L11" s="158"/>
      <c r="M11" s="158"/>
      <c r="N11" s="158"/>
      <c r="O11" s="158"/>
      <c r="P11" s="158"/>
      <c r="Q11" s="158"/>
      <c r="R11" s="158"/>
      <c r="S11" s="4">
        <v>11</v>
      </c>
      <c r="T11" s="4" t="s">
        <v>402</v>
      </c>
      <c r="U11" s="4">
        <v>11</v>
      </c>
      <c r="V11" s="4">
        <v>2028</v>
      </c>
      <c r="W11" s="4">
        <f t="shared" si="1"/>
        <v>0</v>
      </c>
    </row>
    <row r="12" spans="1:23" ht="20.100000000000001" customHeight="1" x14ac:dyDescent="0.25">
      <c r="B12" s="4">
        <f t="shared" si="0"/>
        <v>0</v>
      </c>
      <c r="C12" s="160"/>
      <c r="D12" s="165"/>
      <c r="E12" s="166"/>
      <c r="F12" s="166"/>
      <c r="G12" s="155">
        <f>IFERROR(IF($C12&gt;=1,COUNTIFS('R-6'!$G$8:$G$1008,"&gt;=1",'R-6'!$H$8:$H$1008,"&gt;="&amp;$E12,'R-6'!$H$8:$H$1008,"&lt;="&amp;$F12),0),0)</f>
        <v>0</v>
      </c>
      <c r="H12" s="155">
        <f>IFERROR(IF($C12&gt;=1,COUNTIFS('R-7'!$H$9:$H$1008,"&gt;=1",'R-7'!$I$9:$I$1008,"&gt;="&amp;$E12,'R-7'!$I$9:$I$1008,"&lt;="&amp;$F12),0),0)</f>
        <v>0</v>
      </c>
      <c r="I12" s="155">
        <f>IFERROR(IF($C12&gt;=1,COUNTIFS('R-8'!$G$13:$G$1012,"&gt;=1",'R-8'!$H$13:$H$1012,"&gt;="&amp;$E12,'R-8'!$H$13:$H$1012,"&lt;="&amp;$F12),0),0)</f>
        <v>0</v>
      </c>
      <c r="J12" s="155">
        <f>IFERROR(IF($C12&gt;=1,COUNTIFS('R-8क'!$G$10:$G$1009,"&gt;=1",'R-8क'!$H$10:$H$1009,"&gt;="&amp;$E12,'R-8क'!$H$10:$H$1009,"&lt;="&amp;$F12),0),0)</f>
        <v>0</v>
      </c>
      <c r="K12" s="165"/>
      <c r="S12" s="4">
        <v>12</v>
      </c>
      <c r="T12" s="4" t="s">
        <v>403</v>
      </c>
      <c r="U12" s="4">
        <v>12</v>
      </c>
      <c r="V12" s="4">
        <v>2029</v>
      </c>
      <c r="W12" s="4">
        <f t="shared" si="1"/>
        <v>0</v>
      </c>
    </row>
    <row r="13" spans="1:23" ht="20.100000000000001" customHeight="1" x14ac:dyDescent="0.25">
      <c r="B13" s="4">
        <f t="shared" si="0"/>
        <v>0</v>
      </c>
      <c r="C13" s="160"/>
      <c r="D13" s="165"/>
      <c r="E13" s="166"/>
      <c r="F13" s="166"/>
      <c r="G13" s="155">
        <f>IFERROR(IF($C13&gt;=1,COUNTIFS('R-6'!$G$8:$G$1008,"&gt;=1",'R-6'!$H$8:$H$1008,"&gt;="&amp;$E13,'R-6'!$H$8:$H$1008,"&lt;="&amp;$F13),0),0)</f>
        <v>0</v>
      </c>
      <c r="H13" s="155">
        <f>IFERROR(IF($C13&gt;=1,COUNTIFS('R-7'!$H$9:$H$1008,"&gt;=1",'R-7'!$I$9:$I$1008,"&gt;="&amp;$E13,'R-7'!$I$9:$I$1008,"&lt;="&amp;$F13),0),0)</f>
        <v>0</v>
      </c>
      <c r="I13" s="155">
        <f>IFERROR(IF($C13&gt;=1,COUNTIFS('R-8'!$G$13:$G$1012,"&gt;=1",'R-8'!$H$13:$H$1012,"&gt;="&amp;$E13,'R-8'!$H$13:$H$1012,"&lt;="&amp;$F13),0),0)</f>
        <v>0</v>
      </c>
      <c r="J13" s="155">
        <f>IFERROR(IF($C13&gt;=1,COUNTIFS('R-8क'!$G$10:$G$1009,"&gt;=1",'R-8क'!$H$10:$H$1009,"&gt;="&amp;$E13,'R-8क'!$H$10:$H$1009,"&lt;="&amp;$F13),0),0)</f>
        <v>0</v>
      </c>
      <c r="K13" s="165"/>
      <c r="S13" s="4">
        <v>13</v>
      </c>
      <c r="V13" s="4">
        <v>2030</v>
      </c>
      <c r="W13" s="4">
        <f t="shared" si="1"/>
        <v>0</v>
      </c>
    </row>
    <row r="14" spans="1:23" ht="20.100000000000001" customHeight="1" x14ac:dyDescent="0.25">
      <c r="B14" s="4">
        <f t="shared" si="0"/>
        <v>0</v>
      </c>
      <c r="C14" s="160"/>
      <c r="D14" s="165"/>
      <c r="E14" s="166"/>
      <c r="F14" s="166"/>
      <c r="G14" s="155">
        <f>IFERROR(IF($C14&gt;=1,COUNTIFS('R-6'!$G$8:$G$1008,"&gt;=1",'R-6'!$H$8:$H$1008,"&gt;="&amp;$E14,'R-6'!$H$8:$H$1008,"&lt;="&amp;$F14),0),0)</f>
        <v>0</v>
      </c>
      <c r="H14" s="155">
        <f>IFERROR(IF($C14&gt;=1,COUNTIFS('R-7'!$H$9:$H$1008,"&gt;=1",'R-7'!$I$9:$I$1008,"&gt;="&amp;$E14,'R-7'!$I$9:$I$1008,"&lt;="&amp;$F14),0),0)</f>
        <v>0</v>
      </c>
      <c r="I14" s="155">
        <f>IFERROR(IF($C14&gt;=1,COUNTIFS('R-8'!$G$13:$G$1012,"&gt;=1",'R-8'!$H$13:$H$1012,"&gt;="&amp;$E14,'R-8'!$H$13:$H$1012,"&lt;="&amp;$F14),0),0)</f>
        <v>0</v>
      </c>
      <c r="J14" s="155">
        <f>IFERROR(IF($C14&gt;=1,COUNTIFS('R-8क'!$G$10:$G$1009,"&gt;=1",'R-8क'!$H$10:$H$1009,"&gt;="&amp;$E14,'R-8क'!$H$10:$H$1009,"&lt;="&amp;$F14),0),0)</f>
        <v>0</v>
      </c>
      <c r="K14" s="165"/>
      <c r="S14" s="4">
        <v>14</v>
      </c>
      <c r="W14" s="4">
        <f t="shared" si="1"/>
        <v>0</v>
      </c>
    </row>
    <row r="15" spans="1:23" ht="20.100000000000001" customHeight="1" x14ac:dyDescent="0.25">
      <c r="B15" s="4">
        <f t="shared" si="0"/>
        <v>0</v>
      </c>
      <c r="C15" s="160"/>
      <c r="D15" s="165"/>
      <c r="E15" s="166"/>
      <c r="F15" s="166"/>
      <c r="G15" s="155">
        <f>IFERROR(IF($C15&gt;=1,COUNTIFS('R-6'!$G$8:$G$1008,"&gt;=1",'R-6'!$H$8:$H$1008,"&gt;="&amp;$E15,'R-6'!$H$8:$H$1008,"&lt;="&amp;$F15),0),0)</f>
        <v>0</v>
      </c>
      <c r="H15" s="155">
        <f>IFERROR(IF($C15&gt;=1,COUNTIFS('R-7'!$H$9:$H$1008,"&gt;=1",'R-7'!$I$9:$I$1008,"&gt;="&amp;$E15,'R-7'!$I$9:$I$1008,"&lt;="&amp;$F15),0),0)</f>
        <v>0</v>
      </c>
      <c r="I15" s="155">
        <f>IFERROR(IF($C15&gt;=1,COUNTIFS('R-8'!$G$13:$G$1012,"&gt;=1",'R-8'!$H$13:$H$1012,"&gt;="&amp;$E15,'R-8'!$H$13:$H$1012,"&lt;="&amp;$F15),0),0)</f>
        <v>0</v>
      </c>
      <c r="J15" s="155">
        <f>IFERROR(IF($C15&gt;=1,COUNTIFS('R-8क'!$G$10:$G$1009,"&gt;=1",'R-8क'!$H$10:$H$1009,"&gt;="&amp;$E15,'R-8क'!$H$10:$H$1009,"&lt;="&amp;$F15),0),0)</f>
        <v>0</v>
      </c>
      <c r="K15" s="165"/>
      <c r="S15" s="4">
        <v>15</v>
      </c>
      <c r="W15" s="4">
        <f t="shared" si="1"/>
        <v>0</v>
      </c>
    </row>
    <row r="16" spans="1:23" ht="20.100000000000001" customHeight="1" x14ac:dyDescent="0.25">
      <c r="B16" s="4">
        <f t="shared" si="0"/>
        <v>0</v>
      </c>
      <c r="C16" s="160"/>
      <c r="D16" s="165"/>
      <c r="E16" s="166"/>
      <c r="F16" s="166"/>
      <c r="G16" s="155">
        <f>IFERROR(IF($C16&gt;=1,COUNTIFS('R-6'!$G$8:$G$1008,"&gt;=1",'R-6'!$H$8:$H$1008,"&gt;="&amp;$E16,'R-6'!$H$8:$H$1008,"&lt;="&amp;$F16),0),0)</f>
        <v>0</v>
      </c>
      <c r="H16" s="155">
        <f>IFERROR(IF($C16&gt;=1,COUNTIFS('R-7'!$H$9:$H$1008,"&gt;=1",'R-7'!$I$9:$I$1008,"&gt;="&amp;$E16,'R-7'!$I$9:$I$1008,"&lt;="&amp;$F16),0),0)</f>
        <v>0</v>
      </c>
      <c r="I16" s="155">
        <f>IFERROR(IF($C16&gt;=1,COUNTIFS('R-8'!$G$13:$G$1012,"&gt;=1",'R-8'!$H$13:$H$1012,"&gt;="&amp;$E16,'R-8'!$H$13:$H$1012,"&lt;="&amp;$F16),0),0)</f>
        <v>0</v>
      </c>
      <c r="J16" s="155">
        <f>IFERROR(IF($C16&gt;=1,COUNTIFS('R-8क'!$G$10:$G$1009,"&gt;=1",'R-8क'!$H$10:$H$1009,"&gt;="&amp;$E16,'R-8क'!$H$10:$H$1009,"&lt;="&amp;$F16),0),0)</f>
        <v>0</v>
      </c>
      <c r="K16" s="165"/>
      <c r="S16" s="4">
        <v>16</v>
      </c>
      <c r="W16" s="4">
        <f t="shared" si="1"/>
        <v>0</v>
      </c>
    </row>
    <row r="17" spans="2:23" ht="20.100000000000001" customHeight="1" x14ac:dyDescent="0.25">
      <c r="B17" s="4">
        <f t="shared" si="0"/>
        <v>0</v>
      </c>
      <c r="C17" s="160"/>
      <c r="D17" s="165"/>
      <c r="E17" s="166"/>
      <c r="F17" s="166"/>
      <c r="G17" s="155">
        <f>IFERROR(IF($C17&gt;=1,COUNTIFS('R-6'!$G$8:$G$1008,"&gt;=1",'R-6'!$H$8:$H$1008,"&gt;="&amp;$E17,'R-6'!$H$8:$H$1008,"&lt;="&amp;$F17),0),0)</f>
        <v>0</v>
      </c>
      <c r="H17" s="155">
        <f>IFERROR(IF($C17&gt;=1,COUNTIFS('R-7'!$H$9:$H$1008,"&gt;=1",'R-7'!$I$9:$I$1008,"&gt;="&amp;$E17,'R-7'!$I$9:$I$1008,"&lt;="&amp;$F17),0),0)</f>
        <v>0</v>
      </c>
      <c r="I17" s="155">
        <f>IFERROR(IF($C17&gt;=1,COUNTIFS('R-8'!$G$13:$G$1012,"&gt;=1",'R-8'!$H$13:$H$1012,"&gt;="&amp;$E17,'R-8'!$H$13:$H$1012,"&lt;="&amp;$F17),0),0)</f>
        <v>0</v>
      </c>
      <c r="J17" s="155">
        <f>IFERROR(IF($C17&gt;=1,COUNTIFS('R-8क'!$G$10:$G$1009,"&gt;=1",'R-8क'!$H$10:$H$1009,"&gt;="&amp;$E17,'R-8क'!$H$10:$H$1009,"&lt;="&amp;$F17),0),0)</f>
        <v>0</v>
      </c>
      <c r="K17" s="165"/>
      <c r="S17" s="4">
        <v>17</v>
      </c>
      <c r="W17" s="4">
        <f t="shared" si="1"/>
        <v>0</v>
      </c>
    </row>
    <row r="18" spans="2:23" ht="20.100000000000001" customHeight="1" x14ac:dyDescent="0.25">
      <c r="B18" s="4">
        <f t="shared" si="0"/>
        <v>0</v>
      </c>
      <c r="C18" s="160"/>
      <c r="D18" s="165"/>
      <c r="E18" s="166"/>
      <c r="F18" s="166"/>
      <c r="G18" s="155">
        <f>IFERROR(IF($C18&gt;=1,COUNTIFS('R-6'!$G$8:$G$1008,"&gt;=1",'R-6'!$H$8:$H$1008,"&gt;="&amp;$E18,'R-6'!$H$8:$H$1008,"&lt;="&amp;$F18),0),0)</f>
        <v>0</v>
      </c>
      <c r="H18" s="155">
        <f>IFERROR(IF($C18&gt;=1,COUNTIFS('R-7'!$H$9:$H$1008,"&gt;=1",'R-7'!$I$9:$I$1008,"&gt;="&amp;$E18,'R-7'!$I$9:$I$1008,"&lt;="&amp;$F18),0),0)</f>
        <v>0</v>
      </c>
      <c r="I18" s="155">
        <f>IFERROR(IF($C18&gt;=1,COUNTIFS('R-8'!$G$13:$G$1012,"&gt;=1",'R-8'!$H$13:$H$1012,"&gt;="&amp;$E18,'R-8'!$H$13:$H$1012,"&lt;="&amp;$F18),0),0)</f>
        <v>0</v>
      </c>
      <c r="J18" s="155">
        <f>IFERROR(IF($C18&gt;=1,COUNTIFS('R-8क'!$G$10:$G$1009,"&gt;=1",'R-8क'!$H$10:$H$1009,"&gt;="&amp;$E18,'R-8क'!$H$10:$H$1009,"&lt;="&amp;$F18),0),0)</f>
        <v>0</v>
      </c>
      <c r="K18" s="165"/>
      <c r="S18" s="4">
        <v>18</v>
      </c>
      <c r="W18" s="4">
        <f t="shared" si="1"/>
        <v>0</v>
      </c>
    </row>
    <row r="19" spans="2:23" ht="20.100000000000001" customHeight="1" x14ac:dyDescent="0.25">
      <c r="B19" s="4">
        <f t="shared" si="0"/>
        <v>0</v>
      </c>
      <c r="C19" s="160"/>
      <c r="D19" s="165"/>
      <c r="E19" s="166"/>
      <c r="F19" s="166"/>
      <c r="G19" s="155">
        <f>IFERROR(IF($C19&gt;=1,COUNTIFS('R-6'!$G$8:$G$1008,"&gt;=1",'R-6'!$H$8:$H$1008,"&gt;="&amp;$E19,'R-6'!$H$8:$H$1008,"&lt;="&amp;$F19),0),0)</f>
        <v>0</v>
      </c>
      <c r="H19" s="155">
        <f>IFERROR(IF($C19&gt;=1,COUNTIFS('R-7'!$H$9:$H$1008,"&gt;=1",'R-7'!$I$9:$I$1008,"&gt;="&amp;$E19,'R-7'!$I$9:$I$1008,"&lt;="&amp;$F19),0),0)</f>
        <v>0</v>
      </c>
      <c r="I19" s="155">
        <f>IFERROR(IF($C19&gt;=1,COUNTIFS('R-8'!$G$13:$G$1012,"&gt;=1",'R-8'!$H$13:$H$1012,"&gt;="&amp;$E19,'R-8'!$H$13:$H$1012,"&lt;="&amp;$F19),0),0)</f>
        <v>0</v>
      </c>
      <c r="J19" s="155">
        <f>IFERROR(IF($C19&gt;=1,COUNTIFS('R-8क'!$G$10:$G$1009,"&gt;=1",'R-8क'!$H$10:$H$1009,"&gt;="&amp;$E19,'R-8क'!$H$10:$H$1009,"&lt;="&amp;$F19),0),0)</f>
        <v>0</v>
      </c>
      <c r="K19" s="165"/>
      <c r="S19" s="4">
        <v>19</v>
      </c>
      <c r="W19" s="4">
        <f t="shared" si="1"/>
        <v>0</v>
      </c>
    </row>
    <row r="20" spans="2:23" ht="20.100000000000001" customHeight="1" x14ac:dyDescent="0.25">
      <c r="B20" s="4">
        <f t="shared" si="0"/>
        <v>0</v>
      </c>
      <c r="C20" s="160"/>
      <c r="D20" s="165"/>
      <c r="E20" s="166"/>
      <c r="F20" s="166"/>
      <c r="G20" s="155">
        <f>IFERROR(IF($C20&gt;=1,COUNTIFS('R-6'!$G$8:$G$1008,"&gt;=1",'R-6'!$H$8:$H$1008,"&gt;="&amp;$E20,'R-6'!$H$8:$H$1008,"&lt;="&amp;$F20),0),0)</f>
        <v>0</v>
      </c>
      <c r="H20" s="155">
        <f>IFERROR(IF($C20&gt;=1,COUNTIFS('R-7'!$H$9:$H$1008,"&gt;=1",'R-7'!$I$9:$I$1008,"&gt;="&amp;$E20,'R-7'!$I$9:$I$1008,"&lt;="&amp;$F20),0),0)</f>
        <v>0</v>
      </c>
      <c r="I20" s="155">
        <f>IFERROR(IF($C20&gt;=1,COUNTIFS('R-8'!$G$13:$G$1012,"&gt;=1",'R-8'!$H$13:$H$1012,"&gt;="&amp;$E20,'R-8'!$H$13:$H$1012,"&lt;="&amp;$F20),0),0)</f>
        <v>0</v>
      </c>
      <c r="J20" s="155">
        <f>IFERROR(IF($C20&gt;=1,COUNTIFS('R-8क'!$G$10:$G$1009,"&gt;=1",'R-8क'!$H$10:$H$1009,"&gt;="&amp;$E20,'R-8क'!$H$10:$H$1009,"&lt;="&amp;$F20),0),0)</f>
        <v>0</v>
      </c>
      <c r="K20" s="165"/>
      <c r="S20" s="4">
        <v>20</v>
      </c>
      <c r="W20" s="4">
        <f t="shared" si="1"/>
        <v>0</v>
      </c>
    </row>
    <row r="21" spans="2:23" ht="20.100000000000001" customHeight="1" x14ac:dyDescent="0.25">
      <c r="B21" s="4">
        <f t="shared" si="0"/>
        <v>0</v>
      </c>
      <c r="C21" s="160"/>
      <c r="D21" s="165"/>
      <c r="E21" s="166"/>
      <c r="F21" s="166"/>
      <c r="G21" s="155">
        <f>IFERROR(IF($C21&gt;=1,COUNTIFS('R-6'!$G$8:$G$1008,"&gt;=1",'R-6'!$H$8:$H$1008,"&gt;="&amp;$E21,'R-6'!$H$8:$H$1008,"&lt;="&amp;$F21),0),0)</f>
        <v>0</v>
      </c>
      <c r="H21" s="155">
        <f>IFERROR(IF($C21&gt;=1,COUNTIFS('R-7'!$H$9:$H$1008,"&gt;=1",'R-7'!$I$9:$I$1008,"&gt;="&amp;$E21,'R-7'!$I$9:$I$1008,"&lt;="&amp;$F21),0),0)</f>
        <v>0</v>
      </c>
      <c r="I21" s="155">
        <f>IFERROR(IF($C21&gt;=1,COUNTIFS('R-8'!$G$13:$G$1012,"&gt;=1",'R-8'!$H$13:$H$1012,"&gt;="&amp;$E21,'R-8'!$H$13:$H$1012,"&lt;="&amp;$F21),0),0)</f>
        <v>0</v>
      </c>
      <c r="J21" s="155">
        <f>IFERROR(IF($C21&gt;=1,COUNTIFS('R-8क'!$G$10:$G$1009,"&gt;=1",'R-8क'!$H$10:$H$1009,"&gt;="&amp;$E21,'R-8क'!$H$10:$H$1009,"&lt;="&amp;$F21),0),0)</f>
        <v>0</v>
      </c>
      <c r="K21" s="165"/>
      <c r="S21" s="4">
        <v>21</v>
      </c>
      <c r="W21" s="4">
        <f t="shared" si="1"/>
        <v>0</v>
      </c>
    </row>
    <row r="22" spans="2:23" ht="20.100000000000001" customHeight="1" x14ac:dyDescent="0.25">
      <c r="B22" s="4">
        <f t="shared" si="0"/>
        <v>0</v>
      </c>
      <c r="C22" s="160"/>
      <c r="D22" s="165"/>
      <c r="E22" s="166"/>
      <c r="F22" s="166"/>
      <c r="G22" s="155">
        <f>IFERROR(IF($C22&gt;=1,COUNTIFS('R-6'!$G$8:$G$1008,"&gt;=1",'R-6'!$H$8:$H$1008,"&gt;="&amp;$E22,'R-6'!$H$8:$H$1008,"&lt;="&amp;$F22),0),0)</f>
        <v>0</v>
      </c>
      <c r="H22" s="155">
        <f>IFERROR(IF($C22&gt;=1,COUNTIFS('R-7'!$H$9:$H$1008,"&gt;=1",'R-7'!$I$9:$I$1008,"&gt;="&amp;$E22,'R-7'!$I$9:$I$1008,"&lt;="&amp;$F22),0),0)</f>
        <v>0</v>
      </c>
      <c r="I22" s="155">
        <f>IFERROR(IF($C22&gt;=1,COUNTIFS('R-8'!$G$13:$G$1012,"&gt;=1",'R-8'!$H$13:$H$1012,"&gt;="&amp;$E22,'R-8'!$H$13:$H$1012,"&lt;="&amp;$F22),0),0)</f>
        <v>0</v>
      </c>
      <c r="J22" s="155">
        <f>IFERROR(IF($C22&gt;=1,COUNTIFS('R-8क'!$G$10:$G$1009,"&gt;=1",'R-8क'!$H$10:$H$1009,"&gt;="&amp;$E22,'R-8क'!$H$10:$H$1009,"&lt;="&amp;$F22),0),0)</f>
        <v>0</v>
      </c>
      <c r="K22" s="165"/>
      <c r="S22" s="4">
        <v>22</v>
      </c>
      <c r="W22" s="4">
        <f t="shared" si="1"/>
        <v>0</v>
      </c>
    </row>
    <row r="23" spans="2:23" ht="20.100000000000001" customHeight="1" x14ac:dyDescent="0.25">
      <c r="B23" s="4">
        <f t="shared" si="0"/>
        <v>0</v>
      </c>
      <c r="C23" s="160"/>
      <c r="D23" s="165"/>
      <c r="E23" s="166"/>
      <c r="F23" s="166"/>
      <c r="G23" s="155">
        <f>IFERROR(IF($C23&gt;=1,COUNTIFS('R-6'!$G$8:$G$1008,"&gt;=1",'R-6'!$H$8:$H$1008,"&gt;="&amp;$E23,'R-6'!$H$8:$H$1008,"&lt;="&amp;$F23),0),0)</f>
        <v>0</v>
      </c>
      <c r="H23" s="155">
        <f>IFERROR(IF($C23&gt;=1,COUNTIFS('R-7'!$H$9:$H$1008,"&gt;=1",'R-7'!$I$9:$I$1008,"&gt;="&amp;$E23,'R-7'!$I$9:$I$1008,"&lt;="&amp;$F23),0),0)</f>
        <v>0</v>
      </c>
      <c r="I23" s="155">
        <f>IFERROR(IF($C23&gt;=1,COUNTIFS('R-8'!$G$13:$G$1012,"&gt;=1",'R-8'!$H$13:$H$1012,"&gt;="&amp;$E23,'R-8'!$H$13:$H$1012,"&lt;="&amp;$F23),0),0)</f>
        <v>0</v>
      </c>
      <c r="J23" s="155">
        <f>IFERROR(IF($C23&gt;=1,COUNTIFS('R-8क'!$G$10:$G$1009,"&gt;=1",'R-8क'!$H$10:$H$1009,"&gt;="&amp;$E23,'R-8क'!$H$10:$H$1009,"&lt;="&amp;$F23),0),0)</f>
        <v>0</v>
      </c>
      <c r="K23" s="165"/>
      <c r="S23" s="4">
        <v>23</v>
      </c>
      <c r="W23" s="4">
        <f t="shared" si="1"/>
        <v>0</v>
      </c>
    </row>
    <row r="24" spans="2:23" ht="20.100000000000001" customHeight="1" x14ac:dyDescent="0.25">
      <c r="B24" s="4">
        <f t="shared" si="0"/>
        <v>0</v>
      </c>
      <c r="C24" s="160"/>
      <c r="D24" s="165"/>
      <c r="E24" s="166"/>
      <c r="F24" s="166"/>
      <c r="G24" s="155">
        <f>IFERROR(IF($C24&gt;=1,COUNTIFS('R-6'!$G$8:$G$1008,"&gt;=1",'R-6'!$H$8:$H$1008,"&gt;="&amp;$E24,'R-6'!$H$8:$H$1008,"&lt;="&amp;$F24),0),0)</f>
        <v>0</v>
      </c>
      <c r="H24" s="155">
        <f>IFERROR(IF($C24&gt;=1,COUNTIFS('R-7'!$H$9:$H$1008,"&gt;=1",'R-7'!$I$9:$I$1008,"&gt;="&amp;$E24,'R-7'!$I$9:$I$1008,"&lt;="&amp;$F24),0),0)</f>
        <v>0</v>
      </c>
      <c r="I24" s="155">
        <f>IFERROR(IF($C24&gt;=1,COUNTIFS('R-8'!$G$13:$G$1012,"&gt;=1",'R-8'!$H$13:$H$1012,"&gt;="&amp;$E24,'R-8'!$H$13:$H$1012,"&lt;="&amp;$F24),0),0)</f>
        <v>0</v>
      </c>
      <c r="J24" s="155">
        <f>IFERROR(IF($C24&gt;=1,COUNTIFS('R-8क'!$G$10:$G$1009,"&gt;=1",'R-8क'!$H$10:$H$1009,"&gt;="&amp;$E24,'R-8क'!$H$10:$H$1009,"&lt;="&amp;$F24),0),0)</f>
        <v>0</v>
      </c>
      <c r="K24" s="165"/>
      <c r="S24" s="4">
        <v>24</v>
      </c>
      <c r="W24" s="4">
        <f t="shared" si="1"/>
        <v>0</v>
      </c>
    </row>
    <row r="25" spans="2:23" ht="20.100000000000001" customHeight="1" x14ac:dyDescent="0.25">
      <c r="B25" s="4">
        <f t="shared" si="0"/>
        <v>0</v>
      </c>
      <c r="C25" s="160"/>
      <c r="D25" s="165"/>
      <c r="E25" s="166"/>
      <c r="F25" s="166"/>
      <c r="G25" s="155">
        <f>IFERROR(IF($C25&gt;=1,COUNTIFS('R-6'!$G$8:$G$1008,"&gt;=1",'R-6'!$H$8:$H$1008,"&gt;="&amp;$E25,'R-6'!$H$8:$H$1008,"&lt;="&amp;$F25),0),0)</f>
        <v>0</v>
      </c>
      <c r="H25" s="155">
        <f>IFERROR(IF($C25&gt;=1,COUNTIFS('R-7'!$H$9:$H$1008,"&gt;=1",'R-7'!$I$9:$I$1008,"&gt;="&amp;$E25,'R-7'!$I$9:$I$1008,"&lt;="&amp;$F25),0),0)</f>
        <v>0</v>
      </c>
      <c r="I25" s="155">
        <f>IFERROR(IF($C25&gt;=1,COUNTIFS('R-8'!$G$13:$G$1012,"&gt;=1",'R-8'!$H$13:$H$1012,"&gt;="&amp;$E25,'R-8'!$H$13:$H$1012,"&lt;="&amp;$F25),0),0)</f>
        <v>0</v>
      </c>
      <c r="J25" s="155">
        <f>IFERROR(IF($C25&gt;=1,COUNTIFS('R-8क'!$G$10:$G$1009,"&gt;=1",'R-8क'!$H$10:$H$1009,"&gt;="&amp;$E25,'R-8क'!$H$10:$H$1009,"&lt;="&amp;$F25),0),0)</f>
        <v>0</v>
      </c>
      <c r="K25" s="165"/>
      <c r="S25" s="4">
        <v>25</v>
      </c>
      <c r="W25" s="4">
        <f t="shared" si="1"/>
        <v>0</v>
      </c>
    </row>
    <row r="26" spans="2:23" ht="20.100000000000001" customHeight="1" x14ac:dyDescent="0.25">
      <c r="B26" s="4">
        <f t="shared" si="0"/>
        <v>0</v>
      </c>
      <c r="C26" s="160"/>
      <c r="D26" s="165"/>
      <c r="E26" s="166"/>
      <c r="F26" s="166"/>
      <c r="G26" s="155">
        <f>IFERROR(IF($C26&gt;=1,COUNTIFS('R-6'!$G$8:$G$1008,"&gt;=1",'R-6'!$H$8:$H$1008,"&gt;="&amp;$E26,'R-6'!$H$8:$H$1008,"&lt;="&amp;$F26),0),0)</f>
        <v>0</v>
      </c>
      <c r="H26" s="155">
        <f>IFERROR(IF($C26&gt;=1,COUNTIFS('R-7'!$H$9:$H$1008,"&gt;=1",'R-7'!$I$9:$I$1008,"&gt;="&amp;$E26,'R-7'!$I$9:$I$1008,"&lt;="&amp;$F26),0),0)</f>
        <v>0</v>
      </c>
      <c r="I26" s="155">
        <f>IFERROR(IF($C26&gt;=1,COUNTIFS('R-8'!$G$13:$G$1012,"&gt;=1",'R-8'!$H$13:$H$1012,"&gt;="&amp;$E26,'R-8'!$H$13:$H$1012,"&lt;="&amp;$F26),0),0)</f>
        <v>0</v>
      </c>
      <c r="J26" s="155">
        <f>IFERROR(IF($C26&gt;=1,COUNTIFS('R-8क'!$G$10:$G$1009,"&gt;=1",'R-8क'!$H$10:$H$1009,"&gt;="&amp;$E26,'R-8क'!$H$10:$H$1009,"&lt;="&amp;$F26),0),0)</f>
        <v>0</v>
      </c>
      <c r="K26" s="165"/>
      <c r="S26" s="4">
        <v>26</v>
      </c>
      <c r="W26" s="4">
        <f t="shared" si="1"/>
        <v>0</v>
      </c>
    </row>
    <row r="27" spans="2:23" ht="20.100000000000001" customHeight="1" x14ac:dyDescent="0.25">
      <c r="B27" s="4">
        <f t="shared" si="0"/>
        <v>0</v>
      </c>
      <c r="C27" s="160"/>
      <c r="D27" s="165"/>
      <c r="E27" s="166"/>
      <c r="F27" s="166"/>
      <c r="G27" s="155">
        <f>IFERROR(IF($C27&gt;=1,COUNTIFS('R-6'!$G$8:$G$1008,"&gt;=1",'R-6'!$H$8:$H$1008,"&gt;="&amp;$E27,'R-6'!$H$8:$H$1008,"&lt;="&amp;$F27),0),0)</f>
        <v>0</v>
      </c>
      <c r="H27" s="155">
        <f>IFERROR(IF($C27&gt;=1,COUNTIFS('R-7'!$H$9:$H$1008,"&gt;=1",'R-7'!$I$9:$I$1008,"&gt;="&amp;$E27,'R-7'!$I$9:$I$1008,"&lt;="&amp;$F27),0),0)</f>
        <v>0</v>
      </c>
      <c r="I27" s="155">
        <f>IFERROR(IF($C27&gt;=1,COUNTIFS('R-8'!$G$13:$G$1012,"&gt;=1",'R-8'!$H$13:$H$1012,"&gt;="&amp;$E27,'R-8'!$H$13:$H$1012,"&lt;="&amp;$F27),0),0)</f>
        <v>0</v>
      </c>
      <c r="J27" s="155">
        <f>IFERROR(IF($C27&gt;=1,COUNTIFS('R-8क'!$G$10:$G$1009,"&gt;=1",'R-8क'!$H$10:$H$1009,"&gt;="&amp;$E27,'R-8क'!$H$10:$H$1009,"&lt;="&amp;$F27),0),0)</f>
        <v>0</v>
      </c>
      <c r="K27" s="165"/>
      <c r="S27" s="4">
        <v>27</v>
      </c>
      <c r="W27" s="4">
        <f t="shared" si="1"/>
        <v>0</v>
      </c>
    </row>
    <row r="28" spans="2:23" ht="20.100000000000001" customHeight="1" x14ac:dyDescent="0.25">
      <c r="B28" s="4">
        <f t="shared" si="0"/>
        <v>0</v>
      </c>
      <c r="C28" s="160"/>
      <c r="D28" s="165"/>
      <c r="E28" s="166"/>
      <c r="F28" s="166"/>
      <c r="G28" s="155">
        <f>IFERROR(IF($C28&gt;=1,COUNTIFS('R-6'!$G$8:$G$1008,"&gt;=1",'R-6'!$H$8:$H$1008,"&gt;="&amp;$E28,'R-6'!$H$8:$H$1008,"&lt;="&amp;$F28),0),0)</f>
        <v>0</v>
      </c>
      <c r="H28" s="155">
        <f>IFERROR(IF($C28&gt;=1,COUNTIFS('R-7'!$H$9:$H$1008,"&gt;=1",'R-7'!$I$9:$I$1008,"&gt;="&amp;$E28,'R-7'!$I$9:$I$1008,"&lt;="&amp;$F28),0),0)</f>
        <v>0</v>
      </c>
      <c r="I28" s="155">
        <f>IFERROR(IF($C28&gt;=1,COUNTIFS('R-8'!$G$13:$G$1012,"&gt;=1",'R-8'!$H$13:$H$1012,"&gt;="&amp;$E28,'R-8'!$H$13:$H$1012,"&lt;="&amp;$F28),0),0)</f>
        <v>0</v>
      </c>
      <c r="J28" s="155">
        <f>IFERROR(IF($C28&gt;=1,COUNTIFS('R-8क'!$G$10:$G$1009,"&gt;=1",'R-8क'!$H$10:$H$1009,"&gt;="&amp;$E28,'R-8क'!$H$10:$H$1009,"&lt;="&amp;$F28),0),0)</f>
        <v>0</v>
      </c>
      <c r="K28" s="165"/>
      <c r="S28" s="4">
        <v>28</v>
      </c>
      <c r="W28" s="4">
        <f t="shared" si="1"/>
        <v>0</v>
      </c>
    </row>
    <row r="29" spans="2:23" ht="20.100000000000001" customHeight="1" x14ac:dyDescent="0.25">
      <c r="B29" s="4">
        <f t="shared" si="0"/>
        <v>0</v>
      </c>
      <c r="C29" s="160"/>
      <c r="D29" s="165"/>
      <c r="E29" s="166"/>
      <c r="F29" s="166"/>
      <c r="G29" s="155">
        <f>IFERROR(IF($C29&gt;=1,COUNTIFS('R-6'!$G$8:$G$1008,"&gt;=1",'R-6'!$H$8:$H$1008,"&gt;="&amp;$E29,'R-6'!$H$8:$H$1008,"&lt;="&amp;$F29),0),0)</f>
        <v>0</v>
      </c>
      <c r="H29" s="155">
        <f>IFERROR(IF($C29&gt;=1,COUNTIFS('R-7'!$H$9:$H$1008,"&gt;=1",'R-7'!$I$9:$I$1008,"&gt;="&amp;$E29,'R-7'!$I$9:$I$1008,"&lt;="&amp;$F29),0),0)</f>
        <v>0</v>
      </c>
      <c r="I29" s="155">
        <f>IFERROR(IF($C29&gt;=1,COUNTIFS('R-8'!$G$13:$G$1012,"&gt;=1",'R-8'!$H$13:$H$1012,"&gt;="&amp;$E29,'R-8'!$H$13:$H$1012,"&lt;="&amp;$F29),0),0)</f>
        <v>0</v>
      </c>
      <c r="J29" s="155">
        <f>IFERROR(IF($C29&gt;=1,COUNTIFS('R-8क'!$G$10:$G$1009,"&gt;=1",'R-8क'!$H$10:$H$1009,"&gt;="&amp;$E29,'R-8क'!$H$10:$H$1009,"&lt;="&amp;$F29),0),0)</f>
        <v>0</v>
      </c>
      <c r="K29" s="165"/>
      <c r="S29" s="4">
        <v>29</v>
      </c>
      <c r="W29" s="4">
        <f t="shared" si="1"/>
        <v>0</v>
      </c>
    </row>
    <row r="30" spans="2:23" ht="20.100000000000001" customHeight="1" x14ac:dyDescent="0.25">
      <c r="B30" s="4">
        <f t="shared" si="0"/>
        <v>0</v>
      </c>
      <c r="C30" s="160"/>
      <c r="D30" s="165"/>
      <c r="E30" s="166"/>
      <c r="F30" s="166"/>
      <c r="G30" s="155">
        <f>IFERROR(IF($C30&gt;=1,COUNTIFS('R-6'!$G$8:$G$1008,"&gt;=1",'R-6'!$H$8:$H$1008,"&gt;="&amp;$E30,'R-6'!$H$8:$H$1008,"&lt;="&amp;$F30),0),0)</f>
        <v>0</v>
      </c>
      <c r="H30" s="155">
        <f>IFERROR(IF($C30&gt;=1,COUNTIFS('R-7'!$H$9:$H$1008,"&gt;=1",'R-7'!$I$9:$I$1008,"&gt;="&amp;$E30,'R-7'!$I$9:$I$1008,"&lt;="&amp;$F30),0),0)</f>
        <v>0</v>
      </c>
      <c r="I30" s="155">
        <f>IFERROR(IF($C30&gt;=1,COUNTIFS('R-8'!$G$13:$G$1012,"&gt;=1",'R-8'!$H$13:$H$1012,"&gt;="&amp;$E30,'R-8'!$H$13:$H$1012,"&lt;="&amp;$F30),0),0)</f>
        <v>0</v>
      </c>
      <c r="J30" s="155">
        <f>IFERROR(IF($C30&gt;=1,COUNTIFS('R-8क'!$G$10:$G$1009,"&gt;=1",'R-8क'!$H$10:$H$1009,"&gt;="&amp;$E30,'R-8क'!$H$10:$H$1009,"&lt;="&amp;$F30),0),0)</f>
        <v>0</v>
      </c>
      <c r="K30" s="165"/>
      <c r="S30" s="4">
        <v>30</v>
      </c>
      <c r="W30" s="4">
        <f t="shared" si="1"/>
        <v>0</v>
      </c>
    </row>
    <row r="31" spans="2:23" ht="20.100000000000001" customHeight="1" x14ac:dyDescent="0.25">
      <c r="B31" s="4">
        <f t="shared" si="0"/>
        <v>0</v>
      </c>
      <c r="C31" s="160"/>
      <c r="D31" s="165"/>
      <c r="E31" s="166"/>
      <c r="F31" s="166"/>
      <c r="G31" s="155">
        <f>IFERROR(IF($C31&gt;=1,COUNTIFS('R-6'!$G$8:$G$1008,"&gt;=1",'R-6'!$H$8:$H$1008,"&gt;="&amp;$E31,'R-6'!$H$8:$H$1008,"&lt;="&amp;$F31),0),0)</f>
        <v>0</v>
      </c>
      <c r="H31" s="155">
        <f>IFERROR(IF($C31&gt;=1,COUNTIFS('R-7'!$H$9:$H$1008,"&gt;=1",'R-7'!$I$9:$I$1008,"&gt;="&amp;$E31,'R-7'!$I$9:$I$1008,"&lt;="&amp;$F31),0),0)</f>
        <v>0</v>
      </c>
      <c r="I31" s="155">
        <f>IFERROR(IF($C31&gt;=1,COUNTIFS('R-8'!$G$13:$G$1012,"&gt;=1",'R-8'!$H$13:$H$1012,"&gt;="&amp;$E31,'R-8'!$H$13:$H$1012,"&lt;="&amp;$F31),0),0)</f>
        <v>0</v>
      </c>
      <c r="J31" s="155">
        <f>IFERROR(IF($C31&gt;=1,COUNTIFS('R-8क'!$G$10:$G$1009,"&gt;=1",'R-8क'!$H$10:$H$1009,"&gt;="&amp;$E31,'R-8क'!$H$10:$H$1009,"&lt;="&amp;$F31),0),0)</f>
        <v>0</v>
      </c>
      <c r="K31" s="165"/>
      <c r="S31" s="4">
        <v>31</v>
      </c>
      <c r="W31" s="4">
        <f t="shared" si="1"/>
        <v>0</v>
      </c>
    </row>
    <row r="32" spans="2:23" ht="20.100000000000001" customHeight="1" x14ac:dyDescent="0.25">
      <c r="B32" s="4">
        <f t="shared" si="0"/>
        <v>0</v>
      </c>
      <c r="C32" s="160"/>
      <c r="D32" s="165"/>
      <c r="E32" s="166"/>
      <c r="F32" s="166"/>
      <c r="G32" s="155">
        <f>IFERROR(IF($C32&gt;=1,COUNTIFS('R-6'!$G$8:$G$1008,"&gt;=1",'R-6'!$H$8:$H$1008,"&gt;="&amp;$E32,'R-6'!$H$8:$H$1008,"&lt;="&amp;$F32),0),0)</f>
        <v>0</v>
      </c>
      <c r="H32" s="155">
        <f>IFERROR(IF($C32&gt;=1,COUNTIFS('R-7'!$H$9:$H$1008,"&gt;=1",'R-7'!$I$9:$I$1008,"&gt;="&amp;$E32,'R-7'!$I$9:$I$1008,"&lt;="&amp;$F32),0),0)</f>
        <v>0</v>
      </c>
      <c r="I32" s="155">
        <f>IFERROR(IF($C32&gt;=1,COUNTIFS('R-8'!$G$13:$G$1012,"&gt;=1",'R-8'!$H$13:$H$1012,"&gt;="&amp;$E32,'R-8'!$H$13:$H$1012,"&lt;="&amp;$F32),0),0)</f>
        <v>0</v>
      </c>
      <c r="J32" s="155">
        <f>IFERROR(IF($C32&gt;=1,COUNTIFS('R-8क'!$G$10:$G$1009,"&gt;=1",'R-8क'!$H$10:$H$1009,"&gt;="&amp;$E32,'R-8क'!$H$10:$H$1009,"&lt;="&amp;$F32),0),0)</f>
        <v>0</v>
      </c>
      <c r="K32" s="165"/>
      <c r="W32" s="4">
        <f t="shared" si="1"/>
        <v>0</v>
      </c>
    </row>
    <row r="33" spans="2:23" ht="20.100000000000001" customHeight="1" x14ac:dyDescent="0.25">
      <c r="B33" s="4">
        <f t="shared" si="0"/>
        <v>0</v>
      </c>
      <c r="C33" s="160"/>
      <c r="D33" s="165"/>
      <c r="E33" s="166"/>
      <c r="F33" s="166"/>
      <c r="G33" s="155">
        <f>IFERROR(IF($C33&gt;=1,COUNTIFS('R-6'!$G$8:$G$1008,"&gt;=1",'R-6'!$H$8:$H$1008,"&gt;="&amp;$E33,'R-6'!$H$8:$H$1008,"&lt;="&amp;$F33),0),0)</f>
        <v>0</v>
      </c>
      <c r="H33" s="155">
        <f>IFERROR(IF($C33&gt;=1,COUNTIFS('R-7'!$H$9:$H$1008,"&gt;=1",'R-7'!$I$9:$I$1008,"&gt;="&amp;$E33,'R-7'!$I$9:$I$1008,"&lt;="&amp;$F33),0),0)</f>
        <v>0</v>
      </c>
      <c r="I33" s="155">
        <f>IFERROR(IF($C33&gt;=1,COUNTIFS('R-8'!$G$13:$G$1012,"&gt;=1",'R-8'!$H$13:$H$1012,"&gt;="&amp;$E33,'R-8'!$H$13:$H$1012,"&lt;="&amp;$F33),0),0)</f>
        <v>0</v>
      </c>
      <c r="J33" s="155">
        <f>IFERROR(IF($C33&gt;=1,COUNTIFS('R-8क'!$G$10:$G$1009,"&gt;=1",'R-8क'!$H$10:$H$1009,"&gt;="&amp;$E33,'R-8क'!$H$10:$H$1009,"&lt;="&amp;$F33),0),0)</f>
        <v>0</v>
      </c>
      <c r="K33" s="165"/>
      <c r="W33" s="4">
        <f t="shared" si="1"/>
        <v>0</v>
      </c>
    </row>
    <row r="34" spans="2:23" ht="20.100000000000001" customHeight="1" x14ac:dyDescent="0.25">
      <c r="B34" s="4">
        <f t="shared" si="0"/>
        <v>0</v>
      </c>
      <c r="C34" s="160"/>
      <c r="D34" s="165"/>
      <c r="E34" s="166"/>
      <c r="F34" s="166"/>
      <c r="G34" s="155">
        <f>IFERROR(IF($C34&gt;=1,COUNTIFS('R-6'!$G$8:$G$1008,"&gt;=1",'R-6'!$H$8:$H$1008,"&gt;="&amp;$E34,'R-6'!$H$8:$H$1008,"&lt;="&amp;$F34),0),0)</f>
        <v>0</v>
      </c>
      <c r="H34" s="155">
        <f>IFERROR(IF($C34&gt;=1,COUNTIFS('R-7'!$H$9:$H$1008,"&gt;=1",'R-7'!$I$9:$I$1008,"&gt;="&amp;$E34,'R-7'!$I$9:$I$1008,"&lt;="&amp;$F34),0),0)</f>
        <v>0</v>
      </c>
      <c r="I34" s="155">
        <f>IFERROR(IF($C34&gt;=1,COUNTIFS('R-8'!$G$13:$G$1012,"&gt;=1",'R-8'!$H$13:$H$1012,"&gt;="&amp;$E34,'R-8'!$H$13:$H$1012,"&lt;="&amp;$F34),0),0)</f>
        <v>0</v>
      </c>
      <c r="J34" s="155">
        <f>IFERROR(IF($C34&gt;=1,COUNTIFS('R-8क'!$G$10:$G$1009,"&gt;=1",'R-8क'!$H$10:$H$1009,"&gt;="&amp;$E34,'R-8क'!$H$10:$H$1009,"&lt;="&amp;$F34),0),0)</f>
        <v>0</v>
      </c>
      <c r="K34" s="165"/>
      <c r="W34" s="4">
        <f t="shared" si="1"/>
        <v>0</v>
      </c>
    </row>
    <row r="35" spans="2:23" ht="20.100000000000001" customHeight="1" x14ac:dyDescent="0.25">
      <c r="B35" s="4">
        <f t="shared" si="0"/>
        <v>0</v>
      </c>
      <c r="C35" s="160"/>
      <c r="D35" s="165"/>
      <c r="E35" s="166"/>
      <c r="F35" s="166"/>
      <c r="G35" s="155">
        <f>IFERROR(IF($C35&gt;=1,COUNTIFS('R-6'!$G$8:$G$1008,"&gt;=1",'R-6'!$H$8:$H$1008,"&gt;="&amp;$E35,'R-6'!$H$8:$H$1008,"&lt;="&amp;$F35),0),0)</f>
        <v>0</v>
      </c>
      <c r="H35" s="155">
        <f>IFERROR(IF($C35&gt;=1,COUNTIFS('R-7'!$H$9:$H$1008,"&gt;=1",'R-7'!$I$9:$I$1008,"&gt;="&amp;$E35,'R-7'!$I$9:$I$1008,"&lt;="&amp;$F35),0),0)</f>
        <v>0</v>
      </c>
      <c r="I35" s="155">
        <f>IFERROR(IF($C35&gt;=1,COUNTIFS('R-8'!$G$13:$G$1012,"&gt;=1",'R-8'!$H$13:$H$1012,"&gt;="&amp;$E35,'R-8'!$H$13:$H$1012,"&lt;="&amp;$F35),0),0)</f>
        <v>0</v>
      </c>
      <c r="J35" s="155">
        <f>IFERROR(IF($C35&gt;=1,COUNTIFS('R-8क'!$G$10:$G$1009,"&gt;=1",'R-8क'!$H$10:$H$1009,"&gt;="&amp;$E35,'R-8क'!$H$10:$H$1009,"&lt;="&amp;$F35),0),0)</f>
        <v>0</v>
      </c>
      <c r="K35" s="165"/>
      <c r="W35" s="4">
        <f t="shared" si="1"/>
        <v>0</v>
      </c>
    </row>
    <row r="36" spans="2:23" ht="20.100000000000001" customHeight="1" x14ac:dyDescent="0.25">
      <c r="B36" s="4">
        <f t="shared" si="0"/>
        <v>0</v>
      </c>
      <c r="C36" s="160"/>
      <c r="D36" s="165"/>
      <c r="E36" s="166"/>
      <c r="F36" s="166"/>
      <c r="G36" s="155">
        <f>IFERROR(IF($C36&gt;=1,COUNTIFS('R-6'!$G$8:$G$1008,"&gt;=1",'R-6'!$H$8:$H$1008,"&gt;="&amp;$E36,'R-6'!$H$8:$H$1008,"&lt;="&amp;$F36),0),0)</f>
        <v>0</v>
      </c>
      <c r="H36" s="155">
        <f>IFERROR(IF($C36&gt;=1,COUNTIFS('R-7'!$H$9:$H$1008,"&gt;=1",'R-7'!$I$9:$I$1008,"&gt;="&amp;$E36,'R-7'!$I$9:$I$1008,"&lt;="&amp;$F36),0),0)</f>
        <v>0</v>
      </c>
      <c r="I36" s="155">
        <f>IFERROR(IF($C36&gt;=1,COUNTIFS('R-8'!$G$13:$G$1012,"&gt;=1",'R-8'!$H$13:$H$1012,"&gt;="&amp;$E36,'R-8'!$H$13:$H$1012,"&lt;="&amp;$F36),0),0)</f>
        <v>0</v>
      </c>
      <c r="J36" s="155">
        <f>IFERROR(IF($C36&gt;=1,COUNTIFS('R-8क'!$G$10:$G$1009,"&gt;=1",'R-8क'!$H$10:$H$1009,"&gt;="&amp;$E36,'R-8क'!$H$10:$H$1009,"&lt;="&amp;$F36),0),0)</f>
        <v>0</v>
      </c>
      <c r="K36" s="165"/>
      <c r="W36" s="4">
        <f t="shared" si="1"/>
        <v>0</v>
      </c>
    </row>
    <row r="37" spans="2:23" ht="20.100000000000001" customHeight="1" x14ac:dyDescent="0.25">
      <c r="B37" s="4">
        <f t="shared" si="0"/>
        <v>0</v>
      </c>
      <c r="C37" s="160"/>
      <c r="D37" s="165"/>
      <c r="E37" s="166"/>
      <c r="F37" s="166"/>
      <c r="G37" s="155">
        <f>IFERROR(IF($C37&gt;=1,COUNTIFS('R-6'!$G$8:$G$1008,"&gt;=1",'R-6'!$H$8:$H$1008,"&gt;="&amp;$E37,'R-6'!$H$8:$H$1008,"&lt;="&amp;$F37),0),0)</f>
        <v>0</v>
      </c>
      <c r="H37" s="155">
        <f>IFERROR(IF($C37&gt;=1,COUNTIFS('R-7'!$H$9:$H$1008,"&gt;=1",'R-7'!$I$9:$I$1008,"&gt;="&amp;$E37,'R-7'!$I$9:$I$1008,"&lt;="&amp;$F37),0),0)</f>
        <v>0</v>
      </c>
      <c r="I37" s="155">
        <f>IFERROR(IF($C37&gt;=1,COUNTIFS('R-8'!$G$13:$G$1012,"&gt;=1",'R-8'!$H$13:$H$1012,"&gt;="&amp;$E37,'R-8'!$H$13:$H$1012,"&lt;="&amp;$F37),0),0)</f>
        <v>0</v>
      </c>
      <c r="J37" s="155">
        <f>IFERROR(IF($C37&gt;=1,COUNTIFS('R-8क'!$G$10:$G$1009,"&gt;=1",'R-8क'!$H$10:$H$1009,"&gt;="&amp;$E37,'R-8क'!$H$10:$H$1009,"&lt;="&amp;$F37),0),0)</f>
        <v>0</v>
      </c>
      <c r="K37" s="165"/>
      <c r="W37" s="4">
        <f t="shared" si="1"/>
        <v>0</v>
      </c>
    </row>
    <row r="38" spans="2:23" ht="20.100000000000001" customHeight="1" x14ac:dyDescent="0.25">
      <c r="B38" s="4">
        <f t="shared" si="0"/>
        <v>0</v>
      </c>
      <c r="C38" s="160"/>
      <c r="D38" s="165"/>
      <c r="E38" s="166"/>
      <c r="F38" s="166"/>
      <c r="G38" s="155">
        <f>IFERROR(IF($C38&gt;=1,COUNTIFS('R-6'!$G$8:$G$1008,"&gt;=1",'R-6'!$H$8:$H$1008,"&gt;="&amp;$E38,'R-6'!$H$8:$H$1008,"&lt;="&amp;$F38),0),0)</f>
        <v>0</v>
      </c>
      <c r="H38" s="155">
        <f>IFERROR(IF($C38&gt;=1,COUNTIFS('R-7'!$H$9:$H$1008,"&gt;=1",'R-7'!$I$9:$I$1008,"&gt;="&amp;$E38,'R-7'!$I$9:$I$1008,"&lt;="&amp;$F38),0),0)</f>
        <v>0</v>
      </c>
      <c r="I38" s="155">
        <f>IFERROR(IF($C38&gt;=1,COUNTIFS('R-8'!$G$13:$G$1012,"&gt;=1",'R-8'!$H$13:$H$1012,"&gt;="&amp;$E38,'R-8'!$H$13:$H$1012,"&lt;="&amp;$F38),0),0)</f>
        <v>0</v>
      </c>
      <c r="J38" s="155">
        <f>IFERROR(IF($C38&gt;=1,COUNTIFS('R-8क'!$G$10:$G$1009,"&gt;=1",'R-8क'!$H$10:$H$1009,"&gt;="&amp;$E38,'R-8क'!$H$10:$H$1009,"&lt;="&amp;$F38),0),0)</f>
        <v>0</v>
      </c>
      <c r="K38" s="165"/>
      <c r="W38" s="4">
        <f t="shared" si="1"/>
        <v>0</v>
      </c>
    </row>
    <row r="39" spans="2:23" ht="20.100000000000001" customHeight="1" x14ac:dyDescent="0.25">
      <c r="B39" s="4">
        <f t="shared" si="0"/>
        <v>0</v>
      </c>
      <c r="C39" s="160"/>
      <c r="D39" s="165"/>
      <c r="E39" s="166"/>
      <c r="F39" s="166"/>
      <c r="G39" s="155">
        <f>IFERROR(IF($C39&gt;=1,COUNTIFS('R-6'!$G$8:$G$1008,"&gt;=1",'R-6'!$H$8:$H$1008,"&gt;="&amp;$E39,'R-6'!$H$8:$H$1008,"&lt;="&amp;$F39),0),0)</f>
        <v>0</v>
      </c>
      <c r="H39" s="155">
        <f>IFERROR(IF($C39&gt;=1,COUNTIFS('R-7'!$H$9:$H$1008,"&gt;=1",'R-7'!$I$9:$I$1008,"&gt;="&amp;$E39,'R-7'!$I$9:$I$1008,"&lt;="&amp;$F39),0),0)</f>
        <v>0</v>
      </c>
      <c r="I39" s="155">
        <f>IFERROR(IF($C39&gt;=1,COUNTIFS('R-8'!$G$13:$G$1012,"&gt;=1",'R-8'!$H$13:$H$1012,"&gt;="&amp;$E39,'R-8'!$H$13:$H$1012,"&lt;="&amp;$F39),0),0)</f>
        <v>0</v>
      </c>
      <c r="J39" s="155">
        <f>IFERROR(IF($C39&gt;=1,COUNTIFS('R-8क'!$G$10:$G$1009,"&gt;=1",'R-8क'!$H$10:$H$1009,"&gt;="&amp;$E39,'R-8क'!$H$10:$H$1009,"&lt;="&amp;$F39),0),0)</f>
        <v>0</v>
      </c>
      <c r="K39" s="165"/>
      <c r="W39" s="4">
        <f t="shared" si="1"/>
        <v>0</v>
      </c>
    </row>
    <row r="40" spans="2:23" ht="20.100000000000001" customHeight="1" x14ac:dyDescent="0.25">
      <c r="B40" s="4">
        <f t="shared" si="0"/>
        <v>0</v>
      </c>
      <c r="C40" s="160"/>
      <c r="D40" s="165"/>
      <c r="E40" s="166"/>
      <c r="F40" s="166"/>
      <c r="G40" s="155">
        <f>IFERROR(IF($C40&gt;=1,COUNTIFS('R-6'!$G$8:$G$1008,"&gt;=1",'R-6'!$H$8:$H$1008,"&gt;="&amp;$E40,'R-6'!$H$8:$H$1008,"&lt;="&amp;$F40),0),0)</f>
        <v>0</v>
      </c>
      <c r="H40" s="155">
        <f>IFERROR(IF($C40&gt;=1,COUNTIFS('R-7'!$H$9:$H$1008,"&gt;=1",'R-7'!$I$9:$I$1008,"&gt;="&amp;$E40,'R-7'!$I$9:$I$1008,"&lt;="&amp;$F40),0),0)</f>
        <v>0</v>
      </c>
      <c r="I40" s="155">
        <f>IFERROR(IF($C40&gt;=1,COUNTIFS('R-8'!$G$13:$G$1012,"&gt;=1",'R-8'!$H$13:$H$1012,"&gt;="&amp;$E40,'R-8'!$H$13:$H$1012,"&lt;="&amp;$F40),0),0)</f>
        <v>0</v>
      </c>
      <c r="J40" s="155">
        <f>IFERROR(IF($C40&gt;=1,COUNTIFS('R-8क'!$G$10:$G$1009,"&gt;=1",'R-8क'!$H$10:$H$1009,"&gt;="&amp;$E40,'R-8क'!$H$10:$H$1009,"&lt;="&amp;$F40),0),0)</f>
        <v>0</v>
      </c>
      <c r="K40" s="165"/>
      <c r="W40" s="4">
        <f t="shared" si="1"/>
        <v>0</v>
      </c>
    </row>
    <row r="41" spans="2:23" ht="20.100000000000001" customHeight="1" x14ac:dyDescent="0.25">
      <c r="B41" s="4">
        <f t="shared" si="0"/>
        <v>0</v>
      </c>
      <c r="C41" s="160"/>
      <c r="D41" s="165"/>
      <c r="E41" s="166"/>
      <c r="F41" s="166"/>
      <c r="G41" s="155">
        <f>IFERROR(IF($C41&gt;=1,COUNTIFS('R-6'!$G$8:$G$1008,"&gt;=1",'R-6'!$H$8:$H$1008,"&gt;="&amp;$E41,'R-6'!$H$8:$H$1008,"&lt;="&amp;$F41),0),0)</f>
        <v>0</v>
      </c>
      <c r="H41" s="155">
        <f>IFERROR(IF($C41&gt;=1,COUNTIFS('R-7'!$H$9:$H$1008,"&gt;=1",'R-7'!$I$9:$I$1008,"&gt;="&amp;$E41,'R-7'!$I$9:$I$1008,"&lt;="&amp;$F41),0),0)</f>
        <v>0</v>
      </c>
      <c r="I41" s="155">
        <f>IFERROR(IF($C41&gt;=1,COUNTIFS('R-8'!$G$13:$G$1012,"&gt;=1",'R-8'!$H$13:$H$1012,"&gt;="&amp;$E41,'R-8'!$H$13:$H$1012,"&lt;="&amp;$F41),0),0)</f>
        <v>0</v>
      </c>
      <c r="J41" s="155">
        <f>IFERROR(IF($C41&gt;=1,COUNTIFS('R-8क'!$G$10:$G$1009,"&gt;=1",'R-8क'!$H$10:$H$1009,"&gt;="&amp;$E41,'R-8क'!$H$10:$H$1009,"&lt;="&amp;$F41),0),0)</f>
        <v>0</v>
      </c>
      <c r="K41" s="165"/>
      <c r="W41" s="4">
        <f t="shared" si="1"/>
        <v>0</v>
      </c>
    </row>
    <row r="42" spans="2:23" ht="20.100000000000001" customHeight="1" x14ac:dyDescent="0.25">
      <c r="B42" s="4">
        <f t="shared" si="0"/>
        <v>0</v>
      </c>
      <c r="C42" s="160"/>
      <c r="D42" s="165"/>
      <c r="E42" s="166"/>
      <c r="F42" s="166"/>
      <c r="G42" s="155">
        <f>IFERROR(IF($C42&gt;=1,COUNTIFS('R-6'!$G$8:$G$1008,"&gt;=1",'R-6'!$H$8:$H$1008,"&gt;="&amp;$E42,'R-6'!$H$8:$H$1008,"&lt;="&amp;$F42),0),0)</f>
        <v>0</v>
      </c>
      <c r="H42" s="155">
        <f>IFERROR(IF($C42&gt;=1,COUNTIFS('R-7'!$H$9:$H$1008,"&gt;=1",'R-7'!$I$9:$I$1008,"&gt;="&amp;$E42,'R-7'!$I$9:$I$1008,"&lt;="&amp;$F42),0),0)</f>
        <v>0</v>
      </c>
      <c r="I42" s="155">
        <f>IFERROR(IF($C42&gt;=1,COUNTIFS('R-8'!$G$13:$G$1012,"&gt;=1",'R-8'!$H$13:$H$1012,"&gt;="&amp;$E42,'R-8'!$H$13:$H$1012,"&lt;="&amp;$F42),0),0)</f>
        <v>0</v>
      </c>
      <c r="J42" s="155">
        <f>IFERROR(IF($C42&gt;=1,COUNTIFS('R-8क'!$G$10:$G$1009,"&gt;=1",'R-8क'!$H$10:$H$1009,"&gt;="&amp;$E42,'R-8क'!$H$10:$H$1009,"&lt;="&amp;$F42),0),0)</f>
        <v>0</v>
      </c>
      <c r="K42" s="165"/>
      <c r="W42" s="4">
        <f t="shared" si="1"/>
        <v>0</v>
      </c>
    </row>
    <row r="43" spans="2:23" ht="20.100000000000001" customHeight="1" x14ac:dyDescent="0.25">
      <c r="B43" s="4">
        <f t="shared" si="0"/>
        <v>0</v>
      </c>
      <c r="C43" s="160"/>
      <c r="D43" s="165"/>
      <c r="E43" s="166"/>
      <c r="F43" s="166"/>
      <c r="G43" s="155">
        <f>IFERROR(IF($C43&gt;=1,COUNTIFS('R-6'!$G$8:$G$1008,"&gt;=1",'R-6'!$H$8:$H$1008,"&gt;="&amp;$E43,'R-6'!$H$8:$H$1008,"&lt;="&amp;$F43),0),0)</f>
        <v>0</v>
      </c>
      <c r="H43" s="155">
        <f>IFERROR(IF($C43&gt;=1,COUNTIFS('R-7'!$H$9:$H$1008,"&gt;=1",'R-7'!$I$9:$I$1008,"&gt;="&amp;$E43,'R-7'!$I$9:$I$1008,"&lt;="&amp;$F43),0),0)</f>
        <v>0</v>
      </c>
      <c r="I43" s="155">
        <f>IFERROR(IF($C43&gt;=1,COUNTIFS('R-8'!$G$13:$G$1012,"&gt;=1",'R-8'!$H$13:$H$1012,"&gt;="&amp;$E43,'R-8'!$H$13:$H$1012,"&lt;="&amp;$F43),0),0)</f>
        <v>0</v>
      </c>
      <c r="J43" s="155">
        <f>IFERROR(IF($C43&gt;=1,COUNTIFS('R-8क'!$G$10:$G$1009,"&gt;=1",'R-8क'!$H$10:$H$1009,"&gt;="&amp;$E43,'R-8क'!$H$10:$H$1009,"&lt;="&amp;$F43),0),0)</f>
        <v>0</v>
      </c>
      <c r="K43" s="165"/>
      <c r="W43" s="4">
        <f t="shared" si="1"/>
        <v>0</v>
      </c>
    </row>
    <row r="44" spans="2:23" ht="20.100000000000001" customHeight="1" x14ac:dyDescent="0.25">
      <c r="B44" s="4">
        <f t="shared" si="0"/>
        <v>0</v>
      </c>
      <c r="C44" s="160"/>
      <c r="D44" s="165"/>
      <c r="E44" s="166"/>
      <c r="F44" s="166"/>
      <c r="G44" s="155">
        <f>IFERROR(IF($C44&gt;=1,COUNTIFS('R-6'!$G$8:$G$1008,"&gt;=1",'R-6'!$H$8:$H$1008,"&gt;="&amp;$E44,'R-6'!$H$8:$H$1008,"&lt;="&amp;$F44),0),0)</f>
        <v>0</v>
      </c>
      <c r="H44" s="155">
        <f>IFERROR(IF($C44&gt;=1,COUNTIFS('R-7'!$H$9:$H$1008,"&gt;=1",'R-7'!$I$9:$I$1008,"&gt;="&amp;$E44,'R-7'!$I$9:$I$1008,"&lt;="&amp;$F44),0),0)</f>
        <v>0</v>
      </c>
      <c r="I44" s="155">
        <f>IFERROR(IF($C44&gt;=1,COUNTIFS('R-8'!$G$13:$G$1012,"&gt;=1",'R-8'!$H$13:$H$1012,"&gt;="&amp;$E44,'R-8'!$H$13:$H$1012,"&lt;="&amp;$F44),0),0)</f>
        <v>0</v>
      </c>
      <c r="J44" s="155">
        <f>IFERROR(IF($C44&gt;=1,COUNTIFS('R-8क'!$G$10:$G$1009,"&gt;=1",'R-8क'!$H$10:$H$1009,"&gt;="&amp;$E44,'R-8क'!$H$10:$H$1009,"&lt;="&amp;$F44),0),0)</f>
        <v>0</v>
      </c>
      <c r="K44" s="165"/>
      <c r="W44" s="4">
        <f t="shared" si="1"/>
        <v>0</v>
      </c>
    </row>
    <row r="45" spans="2:23" ht="20.100000000000001" customHeight="1" x14ac:dyDescent="0.25">
      <c r="B45" s="4">
        <f t="shared" si="0"/>
        <v>0</v>
      </c>
      <c r="C45" s="160"/>
      <c r="D45" s="165"/>
      <c r="E45" s="166"/>
      <c r="F45" s="166"/>
      <c r="G45" s="155">
        <f>IFERROR(IF($C45&gt;=1,COUNTIFS('R-6'!$G$8:$G$1008,"&gt;=1",'R-6'!$H$8:$H$1008,"&gt;="&amp;$E45,'R-6'!$H$8:$H$1008,"&lt;="&amp;$F45),0),0)</f>
        <v>0</v>
      </c>
      <c r="H45" s="155">
        <f>IFERROR(IF($C45&gt;=1,COUNTIFS('R-7'!$H$9:$H$1008,"&gt;=1",'R-7'!$I$9:$I$1008,"&gt;="&amp;$E45,'R-7'!$I$9:$I$1008,"&lt;="&amp;$F45),0),0)</f>
        <v>0</v>
      </c>
      <c r="I45" s="155">
        <f>IFERROR(IF($C45&gt;=1,COUNTIFS('R-8'!$G$13:$G$1012,"&gt;=1",'R-8'!$H$13:$H$1012,"&gt;="&amp;$E45,'R-8'!$H$13:$H$1012,"&lt;="&amp;$F45),0),0)</f>
        <v>0</v>
      </c>
      <c r="J45" s="155">
        <f>IFERROR(IF($C45&gt;=1,COUNTIFS('R-8क'!$G$10:$G$1009,"&gt;=1",'R-8क'!$H$10:$H$1009,"&gt;="&amp;$E45,'R-8क'!$H$10:$H$1009,"&lt;="&amp;$F45),0),0)</f>
        <v>0</v>
      </c>
      <c r="K45" s="165"/>
      <c r="W45" s="4">
        <f t="shared" si="1"/>
        <v>0</v>
      </c>
    </row>
    <row r="46" spans="2:23" ht="20.100000000000001" customHeight="1" x14ac:dyDescent="0.25">
      <c r="B46" s="4">
        <f t="shared" si="0"/>
        <v>0</v>
      </c>
      <c r="C46" s="160"/>
      <c r="D46" s="165"/>
      <c r="E46" s="166"/>
      <c r="F46" s="166"/>
      <c r="G46" s="155">
        <f>IFERROR(IF($C46&gt;=1,COUNTIFS('R-6'!$G$8:$G$1008,"&gt;=1",'R-6'!$H$8:$H$1008,"&gt;="&amp;$E46,'R-6'!$H$8:$H$1008,"&lt;="&amp;$F46),0),0)</f>
        <v>0</v>
      </c>
      <c r="H46" s="155">
        <f>IFERROR(IF($C46&gt;=1,COUNTIFS('R-7'!$H$9:$H$1008,"&gt;=1",'R-7'!$I$9:$I$1008,"&gt;="&amp;$E46,'R-7'!$I$9:$I$1008,"&lt;="&amp;$F46),0),0)</f>
        <v>0</v>
      </c>
      <c r="I46" s="155">
        <f>IFERROR(IF($C46&gt;=1,COUNTIFS('R-8'!$G$13:$G$1012,"&gt;=1",'R-8'!$H$13:$H$1012,"&gt;="&amp;$E46,'R-8'!$H$13:$H$1012,"&lt;="&amp;$F46),0),0)</f>
        <v>0</v>
      </c>
      <c r="J46" s="155">
        <f>IFERROR(IF($C46&gt;=1,COUNTIFS('R-8क'!$G$10:$G$1009,"&gt;=1",'R-8क'!$H$10:$H$1009,"&gt;="&amp;$E46,'R-8क'!$H$10:$H$1009,"&lt;="&amp;$F46),0),0)</f>
        <v>0</v>
      </c>
      <c r="K46" s="165"/>
      <c r="W46" s="4">
        <f t="shared" si="1"/>
        <v>0</v>
      </c>
    </row>
    <row r="47" spans="2:23" ht="20.100000000000001" customHeight="1" x14ac:dyDescent="0.25">
      <c r="B47" s="4">
        <f t="shared" si="0"/>
        <v>0</v>
      </c>
      <c r="C47" s="160"/>
      <c r="D47" s="165"/>
      <c r="E47" s="166"/>
      <c r="F47" s="166"/>
      <c r="G47" s="155">
        <f>IFERROR(IF($C47&gt;=1,COUNTIFS('R-6'!$G$8:$G$1008,"&gt;=1",'R-6'!$H$8:$H$1008,"&gt;="&amp;$E47,'R-6'!$H$8:$H$1008,"&lt;="&amp;$F47),0),0)</f>
        <v>0</v>
      </c>
      <c r="H47" s="155">
        <f>IFERROR(IF($C47&gt;=1,COUNTIFS('R-7'!$H$9:$H$1008,"&gt;=1",'R-7'!$I$9:$I$1008,"&gt;="&amp;$E47,'R-7'!$I$9:$I$1008,"&lt;="&amp;$F47),0),0)</f>
        <v>0</v>
      </c>
      <c r="I47" s="155">
        <f>IFERROR(IF($C47&gt;=1,COUNTIFS('R-8'!$G$13:$G$1012,"&gt;=1",'R-8'!$H$13:$H$1012,"&gt;="&amp;$E47,'R-8'!$H$13:$H$1012,"&lt;="&amp;$F47),0),0)</f>
        <v>0</v>
      </c>
      <c r="J47" s="155">
        <f>IFERROR(IF($C47&gt;=1,COUNTIFS('R-8क'!$G$10:$G$1009,"&gt;=1",'R-8क'!$H$10:$H$1009,"&gt;="&amp;$E47,'R-8क'!$H$10:$H$1009,"&lt;="&amp;$F47),0),0)</f>
        <v>0</v>
      </c>
      <c r="K47" s="165"/>
      <c r="W47" s="4">
        <f t="shared" si="1"/>
        <v>0</v>
      </c>
    </row>
    <row r="48" spans="2:23" ht="20.100000000000001" customHeight="1" x14ac:dyDescent="0.25">
      <c r="B48" s="4">
        <f t="shared" si="0"/>
        <v>0</v>
      </c>
      <c r="C48" s="160"/>
      <c r="D48" s="165"/>
      <c r="E48" s="166"/>
      <c r="F48" s="166"/>
      <c r="G48" s="155">
        <f>IFERROR(IF($C48&gt;=1,COUNTIFS('R-6'!$G$8:$G$1008,"&gt;=1",'R-6'!$H$8:$H$1008,"&gt;="&amp;$E48,'R-6'!$H$8:$H$1008,"&lt;="&amp;$F48),0),0)</f>
        <v>0</v>
      </c>
      <c r="H48" s="155">
        <f>IFERROR(IF($C48&gt;=1,COUNTIFS('R-7'!$H$9:$H$1008,"&gt;=1",'R-7'!$I$9:$I$1008,"&gt;="&amp;$E48,'R-7'!$I$9:$I$1008,"&lt;="&amp;$F48),0),0)</f>
        <v>0</v>
      </c>
      <c r="I48" s="155">
        <f>IFERROR(IF($C48&gt;=1,COUNTIFS('R-8'!$G$13:$G$1012,"&gt;=1",'R-8'!$H$13:$H$1012,"&gt;="&amp;$E48,'R-8'!$H$13:$H$1012,"&lt;="&amp;$F48),0),0)</f>
        <v>0</v>
      </c>
      <c r="J48" s="155">
        <f>IFERROR(IF($C48&gt;=1,COUNTIFS('R-8क'!$G$10:$G$1009,"&gt;=1",'R-8क'!$H$10:$H$1009,"&gt;="&amp;$E48,'R-8क'!$H$10:$H$1009,"&lt;="&amp;$F48),0),0)</f>
        <v>0</v>
      </c>
      <c r="K48" s="165"/>
      <c r="W48" s="4">
        <f t="shared" si="1"/>
        <v>0</v>
      </c>
    </row>
    <row r="49" spans="2:23" ht="20.100000000000001" customHeight="1" x14ac:dyDescent="0.25">
      <c r="B49" s="4">
        <f t="shared" si="0"/>
        <v>0</v>
      </c>
      <c r="C49" s="160"/>
      <c r="D49" s="165"/>
      <c r="E49" s="166"/>
      <c r="F49" s="166"/>
      <c r="G49" s="155">
        <f>IFERROR(IF($C49&gt;=1,COUNTIFS('R-6'!$G$8:$G$1008,"&gt;=1",'R-6'!$H$8:$H$1008,"&gt;="&amp;$E49,'R-6'!$H$8:$H$1008,"&lt;="&amp;$F49),0),0)</f>
        <v>0</v>
      </c>
      <c r="H49" s="155">
        <f>IFERROR(IF($C49&gt;=1,COUNTIFS('R-7'!$H$9:$H$1008,"&gt;=1",'R-7'!$I$9:$I$1008,"&gt;="&amp;$E49,'R-7'!$I$9:$I$1008,"&lt;="&amp;$F49),0),0)</f>
        <v>0</v>
      </c>
      <c r="I49" s="155">
        <f>IFERROR(IF($C49&gt;=1,COUNTIFS('R-8'!$G$13:$G$1012,"&gt;=1",'R-8'!$H$13:$H$1012,"&gt;="&amp;$E49,'R-8'!$H$13:$H$1012,"&lt;="&amp;$F49),0),0)</f>
        <v>0</v>
      </c>
      <c r="J49" s="155">
        <f>IFERROR(IF($C49&gt;=1,COUNTIFS('R-8क'!$G$10:$G$1009,"&gt;=1",'R-8क'!$H$10:$H$1009,"&gt;="&amp;$E49,'R-8क'!$H$10:$H$1009,"&lt;="&amp;$F49),0),0)</f>
        <v>0</v>
      </c>
      <c r="K49" s="165"/>
      <c r="W49" s="4">
        <f t="shared" si="1"/>
        <v>0</v>
      </c>
    </row>
    <row r="50" spans="2:23" ht="20.100000000000001" customHeight="1" x14ac:dyDescent="0.25">
      <c r="B50" s="4">
        <f t="shared" si="0"/>
        <v>0</v>
      </c>
      <c r="C50" s="160"/>
      <c r="D50" s="165"/>
      <c r="E50" s="166"/>
      <c r="F50" s="166"/>
      <c r="G50" s="155">
        <f>IFERROR(IF($C50&gt;=1,COUNTIFS('R-6'!$G$8:$G$1008,"&gt;=1",'R-6'!$H$8:$H$1008,"&gt;="&amp;$E50,'R-6'!$H$8:$H$1008,"&lt;="&amp;$F50),0),0)</f>
        <v>0</v>
      </c>
      <c r="H50" s="155">
        <f>IFERROR(IF($C50&gt;=1,COUNTIFS('R-7'!$H$9:$H$1008,"&gt;=1",'R-7'!$I$9:$I$1008,"&gt;="&amp;$E50,'R-7'!$I$9:$I$1008,"&lt;="&amp;$F50),0),0)</f>
        <v>0</v>
      </c>
      <c r="I50" s="155">
        <f>IFERROR(IF($C50&gt;=1,COUNTIFS('R-8'!$G$13:$G$1012,"&gt;=1",'R-8'!$H$13:$H$1012,"&gt;="&amp;$E50,'R-8'!$H$13:$H$1012,"&lt;="&amp;$F50),0),0)</f>
        <v>0</v>
      </c>
      <c r="J50" s="155">
        <f>IFERROR(IF($C50&gt;=1,COUNTIFS('R-8क'!$G$10:$G$1009,"&gt;=1",'R-8क'!$H$10:$H$1009,"&gt;="&amp;$E50,'R-8क'!$H$10:$H$1009,"&lt;="&amp;$F50),0),0)</f>
        <v>0</v>
      </c>
      <c r="K50" s="165"/>
      <c r="W50" s="4">
        <f t="shared" si="1"/>
        <v>0</v>
      </c>
    </row>
    <row r="51" spans="2:23" ht="20.100000000000001" customHeight="1" x14ac:dyDescent="0.25">
      <c r="B51" s="4">
        <f t="shared" si="0"/>
        <v>0</v>
      </c>
      <c r="C51" s="160"/>
      <c r="D51" s="165"/>
      <c r="E51" s="166"/>
      <c r="F51" s="166"/>
      <c r="G51" s="155">
        <f>IFERROR(IF($C51&gt;=1,COUNTIFS('R-6'!$G$8:$G$1008,"&gt;=1",'R-6'!$H$8:$H$1008,"&gt;="&amp;$E51,'R-6'!$H$8:$H$1008,"&lt;="&amp;$F51),0),0)</f>
        <v>0</v>
      </c>
      <c r="H51" s="155">
        <f>IFERROR(IF($C51&gt;=1,COUNTIFS('R-7'!$H$9:$H$1008,"&gt;=1",'R-7'!$I$9:$I$1008,"&gt;="&amp;$E51,'R-7'!$I$9:$I$1008,"&lt;="&amp;$F51),0),0)</f>
        <v>0</v>
      </c>
      <c r="I51" s="155">
        <f>IFERROR(IF($C51&gt;=1,COUNTIFS('R-8'!$G$13:$G$1012,"&gt;=1",'R-8'!$H$13:$H$1012,"&gt;="&amp;$E51,'R-8'!$H$13:$H$1012,"&lt;="&amp;$F51),0),0)</f>
        <v>0</v>
      </c>
      <c r="J51" s="155">
        <f>IFERROR(IF($C51&gt;=1,COUNTIFS('R-8क'!$G$10:$G$1009,"&gt;=1",'R-8क'!$H$10:$H$1009,"&gt;="&amp;$E51,'R-8क'!$H$10:$H$1009,"&lt;="&amp;$F51),0),0)</f>
        <v>0</v>
      </c>
      <c r="K51" s="165"/>
      <c r="W51" s="4">
        <f t="shared" si="1"/>
        <v>0</v>
      </c>
    </row>
    <row r="52" spans="2:23" ht="20.100000000000001" customHeight="1" x14ac:dyDescent="0.25">
      <c r="B52" s="4">
        <f t="shared" si="0"/>
        <v>0</v>
      </c>
      <c r="C52" s="160"/>
      <c r="D52" s="165"/>
      <c r="E52" s="166"/>
      <c r="F52" s="166"/>
      <c r="G52" s="155">
        <f>IFERROR(IF($C52&gt;=1,COUNTIFS('R-6'!$G$8:$G$1008,"&gt;=1",'R-6'!$H$8:$H$1008,"&gt;="&amp;$E52,'R-6'!$H$8:$H$1008,"&lt;="&amp;$F52),0),0)</f>
        <v>0</v>
      </c>
      <c r="H52" s="155">
        <f>IFERROR(IF($C52&gt;=1,COUNTIFS('R-7'!$H$9:$H$1008,"&gt;=1",'R-7'!$I$9:$I$1008,"&gt;="&amp;$E52,'R-7'!$I$9:$I$1008,"&lt;="&amp;$F52),0),0)</f>
        <v>0</v>
      </c>
      <c r="I52" s="155">
        <f>IFERROR(IF($C52&gt;=1,COUNTIFS('R-8'!$G$13:$G$1012,"&gt;=1",'R-8'!$H$13:$H$1012,"&gt;="&amp;$E52,'R-8'!$H$13:$H$1012,"&lt;="&amp;$F52),0),0)</f>
        <v>0</v>
      </c>
      <c r="J52" s="155">
        <f>IFERROR(IF($C52&gt;=1,COUNTIFS('R-8क'!$G$10:$G$1009,"&gt;=1",'R-8क'!$H$10:$H$1009,"&gt;="&amp;$E52,'R-8क'!$H$10:$H$1009,"&lt;="&amp;$F52),0),0)</f>
        <v>0</v>
      </c>
      <c r="K52" s="165"/>
      <c r="W52" s="4">
        <f t="shared" si="1"/>
        <v>0</v>
      </c>
    </row>
    <row r="53" spans="2:23" ht="20.100000000000001" customHeight="1" x14ac:dyDescent="0.25">
      <c r="B53" s="4">
        <f t="shared" si="0"/>
        <v>0</v>
      </c>
      <c r="C53" s="160"/>
      <c r="D53" s="165"/>
      <c r="E53" s="166"/>
      <c r="F53" s="166"/>
      <c r="G53" s="155">
        <f>IFERROR(IF($C53&gt;=1,COUNTIFS('R-6'!$G$8:$G$1008,"&gt;=1",'R-6'!$H$8:$H$1008,"&gt;="&amp;$E53,'R-6'!$H$8:$H$1008,"&lt;="&amp;$F53),0),0)</f>
        <v>0</v>
      </c>
      <c r="H53" s="155">
        <f>IFERROR(IF($C53&gt;=1,COUNTIFS('R-7'!$H$9:$H$1008,"&gt;=1",'R-7'!$I$9:$I$1008,"&gt;="&amp;$E53,'R-7'!$I$9:$I$1008,"&lt;="&amp;$F53),0),0)</f>
        <v>0</v>
      </c>
      <c r="I53" s="155">
        <f>IFERROR(IF($C53&gt;=1,COUNTIFS('R-8'!$G$13:$G$1012,"&gt;=1",'R-8'!$H$13:$H$1012,"&gt;="&amp;$E53,'R-8'!$H$13:$H$1012,"&lt;="&amp;$F53),0),0)</f>
        <v>0</v>
      </c>
      <c r="J53" s="155">
        <f>IFERROR(IF($C53&gt;=1,COUNTIFS('R-8क'!$G$10:$G$1009,"&gt;=1",'R-8क'!$H$10:$H$1009,"&gt;="&amp;$E53,'R-8क'!$H$10:$H$1009,"&lt;="&amp;$F53),0),0)</f>
        <v>0</v>
      </c>
      <c r="K53" s="165"/>
      <c r="W53" s="4">
        <f t="shared" si="1"/>
        <v>0</v>
      </c>
    </row>
    <row r="54" spans="2:23" ht="20.100000000000001" customHeight="1" x14ac:dyDescent="0.25">
      <c r="B54" s="4">
        <f t="shared" si="0"/>
        <v>0</v>
      </c>
      <c r="C54" s="160"/>
      <c r="D54" s="165"/>
      <c r="E54" s="166"/>
      <c r="F54" s="166"/>
      <c r="G54" s="155">
        <f>IFERROR(IF($C54&gt;=1,COUNTIFS('R-6'!$G$8:$G$1008,"&gt;=1",'R-6'!$H$8:$H$1008,"&gt;="&amp;$E54,'R-6'!$H$8:$H$1008,"&lt;="&amp;$F54),0),0)</f>
        <v>0</v>
      </c>
      <c r="H54" s="155">
        <f>IFERROR(IF($C54&gt;=1,COUNTIFS('R-7'!$H$9:$H$1008,"&gt;=1",'R-7'!$I$9:$I$1008,"&gt;="&amp;$E54,'R-7'!$I$9:$I$1008,"&lt;="&amp;$F54),0),0)</f>
        <v>0</v>
      </c>
      <c r="I54" s="155">
        <f>IFERROR(IF($C54&gt;=1,COUNTIFS('R-8'!$G$13:$G$1012,"&gt;=1",'R-8'!$H$13:$H$1012,"&gt;="&amp;$E54,'R-8'!$H$13:$H$1012,"&lt;="&amp;$F54),0),0)</f>
        <v>0</v>
      </c>
      <c r="J54" s="155">
        <f>IFERROR(IF($C54&gt;=1,COUNTIFS('R-8क'!$G$10:$G$1009,"&gt;=1",'R-8क'!$H$10:$H$1009,"&gt;="&amp;$E54,'R-8क'!$H$10:$H$1009,"&lt;="&amp;$F54),0),0)</f>
        <v>0</v>
      </c>
      <c r="K54" s="165"/>
      <c r="W54" s="4">
        <f t="shared" si="1"/>
        <v>0</v>
      </c>
    </row>
    <row r="55" spans="2:23" ht="20.100000000000001" customHeight="1" x14ac:dyDescent="0.25">
      <c r="B55" s="4">
        <f t="shared" si="0"/>
        <v>0</v>
      </c>
      <c r="C55" s="160"/>
      <c r="D55" s="165"/>
      <c r="E55" s="166"/>
      <c r="F55" s="166"/>
      <c r="G55" s="155">
        <f>IFERROR(IF($C55&gt;=1,COUNTIFS('R-6'!$G$8:$G$1008,"&gt;=1",'R-6'!$H$8:$H$1008,"&gt;="&amp;$E55,'R-6'!$H$8:$H$1008,"&lt;="&amp;$F55),0),0)</f>
        <v>0</v>
      </c>
      <c r="H55" s="155">
        <f>IFERROR(IF($C55&gt;=1,COUNTIFS('R-7'!$H$9:$H$1008,"&gt;=1",'R-7'!$I$9:$I$1008,"&gt;="&amp;$E55,'R-7'!$I$9:$I$1008,"&lt;="&amp;$F55),0),0)</f>
        <v>0</v>
      </c>
      <c r="I55" s="155">
        <f>IFERROR(IF($C55&gt;=1,COUNTIFS('R-8'!$G$13:$G$1012,"&gt;=1",'R-8'!$H$13:$H$1012,"&gt;="&amp;$E55,'R-8'!$H$13:$H$1012,"&lt;="&amp;$F55),0),0)</f>
        <v>0</v>
      </c>
      <c r="J55" s="155">
        <f>IFERROR(IF($C55&gt;=1,COUNTIFS('R-8क'!$G$10:$G$1009,"&gt;=1",'R-8क'!$H$10:$H$1009,"&gt;="&amp;$E55,'R-8क'!$H$10:$H$1009,"&lt;="&amp;$F55),0),0)</f>
        <v>0</v>
      </c>
      <c r="K55" s="165"/>
      <c r="W55" s="4">
        <f t="shared" si="1"/>
        <v>0</v>
      </c>
    </row>
    <row r="56" spans="2:23" ht="20.100000000000001" customHeight="1" x14ac:dyDescent="0.25">
      <c r="B56" s="4">
        <f t="shared" si="0"/>
        <v>0</v>
      </c>
      <c r="C56" s="160"/>
      <c r="D56" s="165"/>
      <c r="E56" s="166"/>
      <c r="F56" s="166"/>
      <c r="G56" s="155">
        <f>IFERROR(IF($C56&gt;=1,COUNTIFS('R-6'!$G$8:$G$1008,"&gt;=1",'R-6'!$H$8:$H$1008,"&gt;="&amp;$E56,'R-6'!$H$8:$H$1008,"&lt;="&amp;$F56),0),0)</f>
        <v>0</v>
      </c>
      <c r="H56" s="155">
        <f>IFERROR(IF($C56&gt;=1,COUNTIFS('R-7'!$H$9:$H$1008,"&gt;=1",'R-7'!$I$9:$I$1008,"&gt;="&amp;$E56,'R-7'!$I$9:$I$1008,"&lt;="&amp;$F56),0),0)</f>
        <v>0</v>
      </c>
      <c r="I56" s="155">
        <f>IFERROR(IF($C56&gt;=1,COUNTIFS('R-8'!$G$13:$G$1012,"&gt;=1",'R-8'!$H$13:$H$1012,"&gt;="&amp;$E56,'R-8'!$H$13:$H$1012,"&lt;="&amp;$F56),0),0)</f>
        <v>0</v>
      </c>
      <c r="J56" s="155">
        <f>IFERROR(IF($C56&gt;=1,COUNTIFS('R-8क'!$G$10:$G$1009,"&gt;=1",'R-8क'!$H$10:$H$1009,"&gt;="&amp;$E56,'R-8क'!$H$10:$H$1009,"&lt;="&amp;$F56),0),0)</f>
        <v>0</v>
      </c>
      <c r="K56" s="165"/>
      <c r="W56" s="4">
        <f t="shared" si="1"/>
        <v>0</v>
      </c>
    </row>
    <row r="57" spans="2:23" ht="20.100000000000001" customHeight="1" x14ac:dyDescent="0.25">
      <c r="B57" s="4">
        <f t="shared" si="0"/>
        <v>0</v>
      </c>
      <c r="C57" s="160"/>
      <c r="D57" s="165"/>
      <c r="E57" s="166"/>
      <c r="F57" s="166"/>
      <c r="G57" s="155">
        <f>IFERROR(IF($C57&gt;=1,COUNTIFS('R-6'!$G$8:$G$1008,"&gt;=1",'R-6'!$H$8:$H$1008,"&gt;="&amp;$E57,'R-6'!$H$8:$H$1008,"&lt;="&amp;$F57),0),0)</f>
        <v>0</v>
      </c>
      <c r="H57" s="155">
        <f>IFERROR(IF($C57&gt;=1,COUNTIFS('R-7'!$H$9:$H$1008,"&gt;=1",'R-7'!$I$9:$I$1008,"&gt;="&amp;$E57,'R-7'!$I$9:$I$1008,"&lt;="&amp;$F57),0),0)</f>
        <v>0</v>
      </c>
      <c r="I57" s="155">
        <f>IFERROR(IF($C57&gt;=1,COUNTIFS('R-8'!$G$13:$G$1012,"&gt;=1",'R-8'!$H$13:$H$1012,"&gt;="&amp;$E57,'R-8'!$H$13:$H$1012,"&lt;="&amp;$F57),0),0)</f>
        <v>0</v>
      </c>
      <c r="J57" s="155">
        <f>IFERROR(IF($C57&gt;=1,COUNTIFS('R-8क'!$G$10:$G$1009,"&gt;=1",'R-8क'!$H$10:$H$1009,"&gt;="&amp;$E57,'R-8क'!$H$10:$H$1009,"&lt;="&amp;$F57),0),0)</f>
        <v>0</v>
      </c>
      <c r="K57" s="165"/>
      <c r="W57" s="4">
        <f t="shared" si="1"/>
        <v>0</v>
      </c>
    </row>
    <row r="58" spans="2:23" ht="20.100000000000001" customHeight="1" x14ac:dyDescent="0.25">
      <c r="B58" s="4">
        <f t="shared" si="0"/>
        <v>0</v>
      </c>
      <c r="C58" s="160"/>
      <c r="D58" s="165"/>
      <c r="E58" s="166"/>
      <c r="F58" s="166"/>
      <c r="G58" s="155">
        <f>IFERROR(IF($C58&gt;=1,COUNTIFS('R-6'!$G$8:$G$1008,"&gt;=1",'R-6'!$H$8:$H$1008,"&gt;="&amp;$E58,'R-6'!$H$8:$H$1008,"&lt;="&amp;$F58),0),0)</f>
        <v>0</v>
      </c>
      <c r="H58" s="155">
        <f>IFERROR(IF($C58&gt;=1,COUNTIFS('R-7'!$H$9:$H$1008,"&gt;=1",'R-7'!$I$9:$I$1008,"&gt;="&amp;$E58,'R-7'!$I$9:$I$1008,"&lt;="&amp;$F58),0),0)</f>
        <v>0</v>
      </c>
      <c r="I58" s="155">
        <f>IFERROR(IF($C58&gt;=1,COUNTIFS('R-8'!$G$13:$G$1012,"&gt;=1",'R-8'!$H$13:$H$1012,"&gt;="&amp;$E58,'R-8'!$H$13:$H$1012,"&lt;="&amp;$F58),0),0)</f>
        <v>0</v>
      </c>
      <c r="J58" s="155">
        <f>IFERROR(IF($C58&gt;=1,COUNTIFS('R-8क'!$G$10:$G$1009,"&gt;=1",'R-8क'!$H$10:$H$1009,"&gt;="&amp;$E58,'R-8क'!$H$10:$H$1009,"&lt;="&amp;$F58),0),0)</f>
        <v>0</v>
      </c>
      <c r="K58" s="165"/>
      <c r="W58" s="4">
        <f t="shared" si="1"/>
        <v>0</v>
      </c>
    </row>
    <row r="59" spans="2:23" ht="20.100000000000001" customHeight="1" x14ac:dyDescent="0.25">
      <c r="B59" s="4">
        <f t="shared" si="0"/>
        <v>0</v>
      </c>
      <c r="C59" s="160"/>
      <c r="D59" s="165"/>
      <c r="E59" s="166"/>
      <c r="F59" s="166"/>
      <c r="G59" s="155">
        <f>IFERROR(IF($C59&gt;=1,COUNTIFS('R-6'!$G$8:$G$1008,"&gt;=1",'R-6'!$H$8:$H$1008,"&gt;="&amp;$E59,'R-6'!$H$8:$H$1008,"&lt;="&amp;$F59),0),0)</f>
        <v>0</v>
      </c>
      <c r="H59" s="155">
        <f>IFERROR(IF($C59&gt;=1,COUNTIFS('R-7'!$H$9:$H$1008,"&gt;=1",'R-7'!$I$9:$I$1008,"&gt;="&amp;$E59,'R-7'!$I$9:$I$1008,"&lt;="&amp;$F59),0),0)</f>
        <v>0</v>
      </c>
      <c r="I59" s="155">
        <f>IFERROR(IF($C59&gt;=1,COUNTIFS('R-8'!$G$13:$G$1012,"&gt;=1",'R-8'!$H$13:$H$1012,"&gt;="&amp;$E59,'R-8'!$H$13:$H$1012,"&lt;="&amp;$F59),0),0)</f>
        <v>0</v>
      </c>
      <c r="J59" s="155">
        <f>IFERROR(IF($C59&gt;=1,COUNTIFS('R-8क'!$G$10:$G$1009,"&gt;=1",'R-8क'!$H$10:$H$1009,"&gt;="&amp;$E59,'R-8क'!$H$10:$H$1009,"&lt;="&amp;$F59),0),0)</f>
        <v>0</v>
      </c>
      <c r="K59" s="165"/>
      <c r="W59" s="4">
        <f t="shared" si="1"/>
        <v>0</v>
      </c>
    </row>
    <row r="60" spans="2:23" ht="20.100000000000001" customHeight="1" x14ac:dyDescent="0.25">
      <c r="B60" s="4">
        <f t="shared" si="0"/>
        <v>0</v>
      </c>
      <c r="C60" s="160"/>
      <c r="D60" s="165"/>
      <c r="E60" s="166"/>
      <c r="F60" s="166"/>
      <c r="G60" s="155">
        <f>IFERROR(IF($C60&gt;=1,COUNTIFS('R-6'!$G$8:$G$1008,"&gt;=1",'R-6'!$H$8:$H$1008,"&gt;="&amp;$E60,'R-6'!$H$8:$H$1008,"&lt;="&amp;$F60),0),0)</f>
        <v>0</v>
      </c>
      <c r="H60" s="155">
        <f>IFERROR(IF($C60&gt;=1,COUNTIFS('R-7'!$H$9:$H$1008,"&gt;=1",'R-7'!$I$9:$I$1008,"&gt;="&amp;$E60,'R-7'!$I$9:$I$1008,"&lt;="&amp;$F60),0),0)</f>
        <v>0</v>
      </c>
      <c r="I60" s="155">
        <f>IFERROR(IF($C60&gt;=1,COUNTIFS('R-8'!$G$13:$G$1012,"&gt;=1",'R-8'!$H$13:$H$1012,"&gt;="&amp;$E60,'R-8'!$H$13:$H$1012,"&lt;="&amp;$F60),0),0)</f>
        <v>0</v>
      </c>
      <c r="J60" s="155">
        <f>IFERROR(IF($C60&gt;=1,COUNTIFS('R-8क'!$G$10:$G$1009,"&gt;=1",'R-8क'!$H$10:$H$1009,"&gt;="&amp;$E60,'R-8क'!$H$10:$H$1009,"&lt;="&amp;$F60),0),0)</f>
        <v>0</v>
      </c>
      <c r="K60" s="165"/>
      <c r="W60" s="4">
        <f t="shared" si="1"/>
        <v>0</v>
      </c>
    </row>
    <row r="61" spans="2:23" ht="20.100000000000001" customHeight="1" x14ac:dyDescent="0.25">
      <c r="B61" s="4">
        <f t="shared" si="0"/>
        <v>0</v>
      </c>
      <c r="C61" s="160"/>
      <c r="D61" s="165"/>
      <c r="E61" s="166"/>
      <c r="F61" s="166"/>
      <c r="G61" s="155">
        <f>IFERROR(IF($C61&gt;=1,COUNTIFS('R-6'!$G$8:$G$1008,"&gt;=1",'R-6'!$H$8:$H$1008,"&gt;="&amp;$E61,'R-6'!$H$8:$H$1008,"&lt;="&amp;$F61),0),0)</f>
        <v>0</v>
      </c>
      <c r="H61" s="155">
        <f>IFERROR(IF($C61&gt;=1,COUNTIFS('R-7'!$H$9:$H$1008,"&gt;=1",'R-7'!$I$9:$I$1008,"&gt;="&amp;$E61,'R-7'!$I$9:$I$1008,"&lt;="&amp;$F61),0),0)</f>
        <v>0</v>
      </c>
      <c r="I61" s="155">
        <f>IFERROR(IF($C61&gt;=1,COUNTIFS('R-8'!$G$13:$G$1012,"&gt;=1",'R-8'!$H$13:$H$1012,"&gt;="&amp;$E61,'R-8'!$H$13:$H$1012,"&lt;="&amp;$F61),0),0)</f>
        <v>0</v>
      </c>
      <c r="J61" s="155">
        <f>IFERROR(IF($C61&gt;=1,COUNTIFS('R-8क'!$G$10:$G$1009,"&gt;=1",'R-8क'!$H$10:$H$1009,"&gt;="&amp;$E61,'R-8क'!$H$10:$H$1009,"&lt;="&amp;$F61),0),0)</f>
        <v>0</v>
      </c>
      <c r="K61" s="165"/>
      <c r="W61" s="4">
        <f t="shared" si="1"/>
        <v>0</v>
      </c>
    </row>
    <row r="62" spans="2:23" ht="20.100000000000001" customHeight="1" x14ac:dyDescent="0.25">
      <c r="B62" s="4">
        <f t="shared" si="0"/>
        <v>0</v>
      </c>
      <c r="C62" s="160"/>
      <c r="D62" s="165"/>
      <c r="E62" s="166"/>
      <c r="F62" s="166"/>
      <c r="G62" s="155">
        <f>IFERROR(IF($C62&gt;=1,COUNTIFS('R-6'!$G$8:$G$1008,"&gt;=1",'R-6'!$H$8:$H$1008,"&gt;="&amp;$E62,'R-6'!$H$8:$H$1008,"&lt;="&amp;$F62),0),0)</f>
        <v>0</v>
      </c>
      <c r="H62" s="155">
        <f>IFERROR(IF($C62&gt;=1,COUNTIFS('R-7'!$H$9:$H$1008,"&gt;=1",'R-7'!$I$9:$I$1008,"&gt;="&amp;$E62,'R-7'!$I$9:$I$1008,"&lt;="&amp;$F62),0),0)</f>
        <v>0</v>
      </c>
      <c r="I62" s="155">
        <f>IFERROR(IF($C62&gt;=1,COUNTIFS('R-8'!$G$13:$G$1012,"&gt;=1",'R-8'!$H$13:$H$1012,"&gt;="&amp;$E62,'R-8'!$H$13:$H$1012,"&lt;="&amp;$F62),0),0)</f>
        <v>0</v>
      </c>
      <c r="J62" s="155">
        <f>IFERROR(IF($C62&gt;=1,COUNTIFS('R-8क'!$G$10:$G$1009,"&gt;=1",'R-8क'!$H$10:$H$1009,"&gt;="&amp;$E62,'R-8क'!$H$10:$H$1009,"&lt;="&amp;$F62),0),0)</f>
        <v>0</v>
      </c>
      <c r="K62" s="165"/>
      <c r="W62" s="4">
        <f t="shared" si="1"/>
        <v>0</v>
      </c>
    </row>
    <row r="63" spans="2:23" ht="20.100000000000001" customHeight="1" x14ac:dyDescent="0.25">
      <c r="B63" s="4">
        <f t="shared" si="0"/>
        <v>0</v>
      </c>
      <c r="C63" s="160"/>
      <c r="D63" s="165"/>
      <c r="E63" s="166"/>
      <c r="F63" s="166"/>
      <c r="G63" s="155">
        <f>IFERROR(IF($C63&gt;=1,COUNTIFS('R-6'!$G$8:$G$1008,"&gt;=1",'R-6'!$H$8:$H$1008,"&gt;="&amp;$E63,'R-6'!$H$8:$H$1008,"&lt;="&amp;$F63),0),0)</f>
        <v>0</v>
      </c>
      <c r="H63" s="155">
        <f>IFERROR(IF($C63&gt;=1,COUNTIFS('R-7'!$H$9:$H$1008,"&gt;=1",'R-7'!$I$9:$I$1008,"&gt;="&amp;$E63,'R-7'!$I$9:$I$1008,"&lt;="&amp;$F63),0),0)</f>
        <v>0</v>
      </c>
      <c r="I63" s="155">
        <f>IFERROR(IF($C63&gt;=1,COUNTIFS('R-8'!$G$13:$G$1012,"&gt;=1",'R-8'!$H$13:$H$1012,"&gt;="&amp;$E63,'R-8'!$H$13:$H$1012,"&lt;="&amp;$F63),0),0)</f>
        <v>0</v>
      </c>
      <c r="J63" s="155">
        <f>IFERROR(IF($C63&gt;=1,COUNTIFS('R-8क'!$G$10:$G$1009,"&gt;=1",'R-8क'!$H$10:$H$1009,"&gt;="&amp;$E63,'R-8क'!$H$10:$H$1009,"&lt;="&amp;$F63),0),0)</f>
        <v>0</v>
      </c>
      <c r="K63" s="165"/>
      <c r="W63" s="4">
        <f t="shared" si="1"/>
        <v>0</v>
      </c>
    </row>
    <row r="64" spans="2:23" ht="20.100000000000001" customHeight="1" x14ac:dyDescent="0.25">
      <c r="B64" s="4">
        <f t="shared" si="0"/>
        <v>0</v>
      </c>
      <c r="C64" s="160"/>
      <c r="D64" s="165"/>
      <c r="E64" s="166"/>
      <c r="F64" s="166"/>
      <c r="G64" s="155">
        <f>IFERROR(IF($C64&gt;=1,COUNTIFS('R-6'!$G$8:$G$1008,"&gt;=1",'R-6'!$H$8:$H$1008,"&gt;="&amp;$E64,'R-6'!$H$8:$H$1008,"&lt;="&amp;$F64),0),0)</f>
        <v>0</v>
      </c>
      <c r="H64" s="155">
        <f>IFERROR(IF($C64&gt;=1,COUNTIFS('R-7'!$H$9:$H$1008,"&gt;=1",'R-7'!$I$9:$I$1008,"&gt;="&amp;$E64,'R-7'!$I$9:$I$1008,"&lt;="&amp;$F64),0),0)</f>
        <v>0</v>
      </c>
      <c r="I64" s="155">
        <f>IFERROR(IF($C64&gt;=1,COUNTIFS('R-8'!$G$13:$G$1012,"&gt;=1",'R-8'!$H$13:$H$1012,"&gt;="&amp;$E64,'R-8'!$H$13:$H$1012,"&lt;="&amp;$F64),0),0)</f>
        <v>0</v>
      </c>
      <c r="J64" s="155">
        <f>IFERROR(IF($C64&gt;=1,COUNTIFS('R-8क'!$G$10:$G$1009,"&gt;=1",'R-8क'!$H$10:$H$1009,"&gt;="&amp;$E64,'R-8क'!$H$10:$H$1009,"&lt;="&amp;$F64),0),0)</f>
        <v>0</v>
      </c>
      <c r="K64" s="165"/>
      <c r="W64" s="4">
        <f t="shared" si="1"/>
        <v>0</v>
      </c>
    </row>
    <row r="65" spans="2:23" ht="20.100000000000001" customHeight="1" x14ac:dyDescent="0.25">
      <c r="B65" s="4">
        <f t="shared" si="0"/>
        <v>0</v>
      </c>
      <c r="C65" s="160"/>
      <c r="D65" s="165"/>
      <c r="E65" s="166"/>
      <c r="F65" s="166"/>
      <c r="G65" s="155">
        <f>IFERROR(IF($C65&gt;=1,COUNTIFS('R-6'!$G$8:$G$1008,"&gt;=1",'R-6'!$H$8:$H$1008,"&gt;="&amp;$E65,'R-6'!$H$8:$H$1008,"&lt;="&amp;$F65),0),0)</f>
        <v>0</v>
      </c>
      <c r="H65" s="155">
        <f>IFERROR(IF($C65&gt;=1,COUNTIFS('R-7'!$H$9:$H$1008,"&gt;=1",'R-7'!$I$9:$I$1008,"&gt;="&amp;$E65,'R-7'!$I$9:$I$1008,"&lt;="&amp;$F65),0),0)</f>
        <v>0</v>
      </c>
      <c r="I65" s="155">
        <f>IFERROR(IF($C65&gt;=1,COUNTIFS('R-8'!$G$13:$G$1012,"&gt;=1",'R-8'!$H$13:$H$1012,"&gt;="&amp;$E65,'R-8'!$H$13:$H$1012,"&lt;="&amp;$F65),0),0)</f>
        <v>0</v>
      </c>
      <c r="J65" s="155">
        <f>IFERROR(IF($C65&gt;=1,COUNTIFS('R-8क'!$G$10:$G$1009,"&gt;=1",'R-8क'!$H$10:$H$1009,"&gt;="&amp;$E65,'R-8क'!$H$10:$H$1009,"&lt;="&amp;$F65),0),0)</f>
        <v>0</v>
      </c>
      <c r="K65" s="165"/>
      <c r="W65" s="4">
        <f t="shared" si="1"/>
        <v>0</v>
      </c>
    </row>
    <row r="66" spans="2:23" ht="20.100000000000001" customHeight="1" x14ac:dyDescent="0.25">
      <c r="B66" s="4">
        <f t="shared" si="0"/>
        <v>0</v>
      </c>
      <c r="C66" s="160"/>
      <c r="D66" s="165"/>
      <c r="E66" s="166"/>
      <c r="F66" s="166"/>
      <c r="G66" s="155">
        <f>IFERROR(IF($C66&gt;=1,COUNTIFS('R-6'!$G$8:$G$1008,"&gt;=1",'R-6'!$H$8:$H$1008,"&gt;="&amp;$E66,'R-6'!$H$8:$H$1008,"&lt;="&amp;$F66),0),0)</f>
        <v>0</v>
      </c>
      <c r="H66" s="155">
        <f>IFERROR(IF($C66&gt;=1,COUNTIFS('R-7'!$H$9:$H$1008,"&gt;=1",'R-7'!$I$9:$I$1008,"&gt;="&amp;$E66,'R-7'!$I$9:$I$1008,"&lt;="&amp;$F66),0),0)</f>
        <v>0</v>
      </c>
      <c r="I66" s="155">
        <f>IFERROR(IF($C66&gt;=1,COUNTIFS('R-8'!$G$13:$G$1012,"&gt;=1",'R-8'!$H$13:$H$1012,"&gt;="&amp;$E66,'R-8'!$H$13:$H$1012,"&lt;="&amp;$F66),0),0)</f>
        <v>0</v>
      </c>
      <c r="J66" s="155">
        <f>IFERROR(IF($C66&gt;=1,COUNTIFS('R-8क'!$G$10:$G$1009,"&gt;=1",'R-8क'!$H$10:$H$1009,"&gt;="&amp;$E66,'R-8क'!$H$10:$H$1009,"&lt;="&amp;$F66),0),0)</f>
        <v>0</v>
      </c>
      <c r="K66" s="165"/>
      <c r="W66" s="4">
        <f t="shared" si="1"/>
        <v>0</v>
      </c>
    </row>
    <row r="67" spans="2:23" ht="20.100000000000001" customHeight="1" x14ac:dyDescent="0.25">
      <c r="B67" s="4">
        <f t="shared" si="0"/>
        <v>0</v>
      </c>
      <c r="C67" s="160"/>
      <c r="D67" s="165"/>
      <c r="E67" s="166"/>
      <c r="F67" s="166"/>
      <c r="G67" s="155">
        <f>IFERROR(IF($C67&gt;=1,COUNTIFS('R-6'!$G$8:$G$1008,"&gt;=1",'R-6'!$H$8:$H$1008,"&gt;="&amp;$E67,'R-6'!$H$8:$H$1008,"&lt;="&amp;$F67),0),0)</f>
        <v>0</v>
      </c>
      <c r="H67" s="155">
        <f>IFERROR(IF($C67&gt;=1,COUNTIFS('R-7'!$H$9:$H$1008,"&gt;=1",'R-7'!$I$9:$I$1008,"&gt;="&amp;$E67,'R-7'!$I$9:$I$1008,"&lt;="&amp;$F67),0),0)</f>
        <v>0</v>
      </c>
      <c r="I67" s="155">
        <f>IFERROR(IF($C67&gt;=1,COUNTIFS('R-8'!$G$13:$G$1012,"&gt;=1",'R-8'!$H$13:$H$1012,"&gt;="&amp;$E67,'R-8'!$H$13:$H$1012,"&lt;="&amp;$F67),0),0)</f>
        <v>0</v>
      </c>
      <c r="J67" s="155">
        <f>IFERROR(IF($C67&gt;=1,COUNTIFS('R-8क'!$G$10:$G$1009,"&gt;=1",'R-8क'!$H$10:$H$1009,"&gt;="&amp;$E67,'R-8क'!$H$10:$H$1009,"&lt;="&amp;$F67),0),0)</f>
        <v>0</v>
      </c>
      <c r="K67" s="165"/>
      <c r="W67" s="4">
        <f t="shared" si="1"/>
        <v>0</v>
      </c>
    </row>
    <row r="68" spans="2:23" ht="20.100000000000001" customHeight="1" x14ac:dyDescent="0.25">
      <c r="B68" s="4">
        <f t="shared" si="0"/>
        <v>0</v>
      </c>
      <c r="C68" s="160"/>
      <c r="D68" s="165"/>
      <c r="E68" s="166"/>
      <c r="F68" s="166"/>
      <c r="G68" s="155">
        <f>IFERROR(IF($C68&gt;=1,COUNTIFS('R-6'!$G$8:$G$1008,"&gt;=1",'R-6'!$H$8:$H$1008,"&gt;="&amp;$E68,'R-6'!$H$8:$H$1008,"&lt;="&amp;$F68),0),0)</f>
        <v>0</v>
      </c>
      <c r="H68" s="155">
        <f>IFERROR(IF($C68&gt;=1,COUNTIFS('R-7'!$H$9:$H$1008,"&gt;=1",'R-7'!$I$9:$I$1008,"&gt;="&amp;$E68,'R-7'!$I$9:$I$1008,"&lt;="&amp;$F68),0),0)</f>
        <v>0</v>
      </c>
      <c r="I68" s="155">
        <f>IFERROR(IF($C68&gt;=1,COUNTIFS('R-8'!$G$13:$G$1012,"&gt;=1",'R-8'!$H$13:$H$1012,"&gt;="&amp;$E68,'R-8'!$H$13:$H$1012,"&lt;="&amp;$F68),0),0)</f>
        <v>0</v>
      </c>
      <c r="J68" s="155">
        <f>IFERROR(IF($C68&gt;=1,COUNTIFS('R-8क'!$G$10:$G$1009,"&gt;=1",'R-8क'!$H$10:$H$1009,"&gt;="&amp;$E68,'R-8क'!$H$10:$H$1009,"&lt;="&amp;$F68),0),0)</f>
        <v>0</v>
      </c>
      <c r="K68" s="165"/>
      <c r="W68" s="4">
        <f t="shared" si="1"/>
        <v>0</v>
      </c>
    </row>
    <row r="69" spans="2:23" ht="20.100000000000001" customHeight="1" x14ac:dyDescent="0.25">
      <c r="B69" s="4">
        <f t="shared" ref="B69:B132" si="2">IFERROR(IF(C69&gt;=1,(IF($R$4=1,(IF($R$1&gt;=E69,(IF($R$1&lt;=F69,(IF($R$2&gt;=E69,(IF($R$2&lt;=F69,C69,0)),0)),0)),0)),0)),0),0)</f>
        <v>0</v>
      </c>
      <c r="C69" s="160"/>
      <c r="D69" s="165"/>
      <c r="E69" s="166"/>
      <c r="F69" s="166"/>
      <c r="G69" s="155">
        <f>IFERROR(IF($C69&gt;=1,COUNTIFS('R-6'!$G$8:$G$1008,"&gt;=1",'R-6'!$H$8:$H$1008,"&gt;="&amp;$E69,'R-6'!$H$8:$H$1008,"&lt;="&amp;$F69),0),0)</f>
        <v>0</v>
      </c>
      <c r="H69" s="155">
        <f>IFERROR(IF($C69&gt;=1,COUNTIFS('R-7'!$H$9:$H$1008,"&gt;=1",'R-7'!$I$9:$I$1008,"&gt;="&amp;$E69,'R-7'!$I$9:$I$1008,"&lt;="&amp;$F69),0),0)</f>
        <v>0</v>
      </c>
      <c r="I69" s="155">
        <f>IFERROR(IF($C69&gt;=1,COUNTIFS('R-8'!$G$13:$G$1012,"&gt;=1",'R-8'!$H$13:$H$1012,"&gt;="&amp;$E69,'R-8'!$H$13:$H$1012,"&lt;="&amp;$F69),0),0)</f>
        <v>0</v>
      </c>
      <c r="J69" s="155">
        <f>IFERROR(IF($C69&gt;=1,COUNTIFS('R-8क'!$G$10:$G$1009,"&gt;=1",'R-8क'!$H$10:$H$1009,"&gt;="&amp;$E69,'R-8क'!$H$10:$H$1009,"&lt;="&amp;$F69),0),0)</f>
        <v>0</v>
      </c>
      <c r="K69" s="165"/>
      <c r="W69" s="4">
        <f t="shared" ref="W69:W132" si="3">IFERROR(IF(C69&gt;=1,(IF($R$1&gt;=E69,(IF($R$2&lt;=F69,C69,)),0)),0),0)</f>
        <v>0</v>
      </c>
    </row>
    <row r="70" spans="2:23" ht="20.100000000000001" customHeight="1" x14ac:dyDescent="0.25">
      <c r="B70" s="4">
        <f t="shared" si="2"/>
        <v>0</v>
      </c>
      <c r="C70" s="160"/>
      <c r="D70" s="165"/>
      <c r="E70" s="166"/>
      <c r="F70" s="166"/>
      <c r="G70" s="155">
        <f>IFERROR(IF($C70&gt;=1,COUNTIFS('R-6'!$G$8:$G$1008,"&gt;=1",'R-6'!$H$8:$H$1008,"&gt;="&amp;$E70,'R-6'!$H$8:$H$1008,"&lt;="&amp;$F70),0),0)</f>
        <v>0</v>
      </c>
      <c r="H70" s="155">
        <f>IFERROR(IF($C70&gt;=1,COUNTIFS('R-7'!$H$9:$H$1008,"&gt;=1",'R-7'!$I$9:$I$1008,"&gt;="&amp;$E70,'R-7'!$I$9:$I$1008,"&lt;="&amp;$F70),0),0)</f>
        <v>0</v>
      </c>
      <c r="I70" s="155">
        <f>IFERROR(IF($C70&gt;=1,COUNTIFS('R-8'!$G$13:$G$1012,"&gt;=1",'R-8'!$H$13:$H$1012,"&gt;="&amp;$E70,'R-8'!$H$13:$H$1012,"&lt;="&amp;$F70),0),0)</f>
        <v>0</v>
      </c>
      <c r="J70" s="155">
        <f>IFERROR(IF($C70&gt;=1,COUNTIFS('R-8क'!$G$10:$G$1009,"&gt;=1",'R-8क'!$H$10:$H$1009,"&gt;="&amp;$E70,'R-8क'!$H$10:$H$1009,"&lt;="&amp;$F70),0),0)</f>
        <v>0</v>
      </c>
      <c r="K70" s="165"/>
      <c r="W70" s="4">
        <f t="shared" si="3"/>
        <v>0</v>
      </c>
    </row>
    <row r="71" spans="2:23" ht="20.100000000000001" customHeight="1" x14ac:dyDescent="0.25">
      <c r="B71" s="4">
        <f t="shared" si="2"/>
        <v>0</v>
      </c>
      <c r="C71" s="160"/>
      <c r="D71" s="165"/>
      <c r="E71" s="166"/>
      <c r="F71" s="166"/>
      <c r="G71" s="155">
        <f>IFERROR(IF($C71&gt;=1,COUNTIFS('R-6'!$G$8:$G$1008,"&gt;=1",'R-6'!$H$8:$H$1008,"&gt;="&amp;$E71,'R-6'!$H$8:$H$1008,"&lt;="&amp;$F71),0),0)</f>
        <v>0</v>
      </c>
      <c r="H71" s="155">
        <f>IFERROR(IF($C71&gt;=1,COUNTIFS('R-7'!$H$9:$H$1008,"&gt;=1",'R-7'!$I$9:$I$1008,"&gt;="&amp;$E71,'R-7'!$I$9:$I$1008,"&lt;="&amp;$F71),0),0)</f>
        <v>0</v>
      </c>
      <c r="I71" s="155">
        <f>IFERROR(IF($C71&gt;=1,COUNTIFS('R-8'!$G$13:$G$1012,"&gt;=1",'R-8'!$H$13:$H$1012,"&gt;="&amp;$E71,'R-8'!$H$13:$H$1012,"&lt;="&amp;$F71),0),0)</f>
        <v>0</v>
      </c>
      <c r="J71" s="155">
        <f>IFERROR(IF($C71&gt;=1,COUNTIFS('R-8क'!$G$10:$G$1009,"&gt;=1",'R-8क'!$H$10:$H$1009,"&gt;="&amp;$E71,'R-8क'!$H$10:$H$1009,"&lt;="&amp;$F71),0),0)</f>
        <v>0</v>
      </c>
      <c r="K71" s="165"/>
      <c r="W71" s="4">
        <f t="shared" si="3"/>
        <v>0</v>
      </c>
    </row>
    <row r="72" spans="2:23" ht="20.100000000000001" customHeight="1" x14ac:dyDescent="0.25">
      <c r="B72" s="4">
        <f t="shared" si="2"/>
        <v>0</v>
      </c>
      <c r="C72" s="160"/>
      <c r="D72" s="165"/>
      <c r="E72" s="166"/>
      <c r="F72" s="166"/>
      <c r="G72" s="155">
        <f>IFERROR(IF($C72&gt;=1,COUNTIFS('R-6'!$G$8:$G$1008,"&gt;=1",'R-6'!$H$8:$H$1008,"&gt;="&amp;$E72,'R-6'!$H$8:$H$1008,"&lt;="&amp;$F72),0),0)</f>
        <v>0</v>
      </c>
      <c r="H72" s="155">
        <f>IFERROR(IF($C72&gt;=1,COUNTIFS('R-7'!$H$9:$H$1008,"&gt;=1",'R-7'!$I$9:$I$1008,"&gt;="&amp;$E72,'R-7'!$I$9:$I$1008,"&lt;="&amp;$F72),0),0)</f>
        <v>0</v>
      </c>
      <c r="I72" s="155">
        <f>IFERROR(IF($C72&gt;=1,COUNTIFS('R-8'!$G$13:$G$1012,"&gt;=1",'R-8'!$H$13:$H$1012,"&gt;="&amp;$E72,'R-8'!$H$13:$H$1012,"&lt;="&amp;$F72),0),0)</f>
        <v>0</v>
      </c>
      <c r="J72" s="155">
        <f>IFERROR(IF($C72&gt;=1,COUNTIFS('R-8क'!$G$10:$G$1009,"&gt;=1",'R-8क'!$H$10:$H$1009,"&gt;="&amp;$E72,'R-8क'!$H$10:$H$1009,"&lt;="&amp;$F72),0),0)</f>
        <v>0</v>
      </c>
      <c r="K72" s="165"/>
      <c r="W72" s="4">
        <f t="shared" si="3"/>
        <v>0</v>
      </c>
    </row>
    <row r="73" spans="2:23" ht="20.100000000000001" customHeight="1" x14ac:dyDescent="0.25">
      <c r="B73" s="4">
        <f t="shared" si="2"/>
        <v>0</v>
      </c>
      <c r="C73" s="160"/>
      <c r="D73" s="165"/>
      <c r="E73" s="166"/>
      <c r="F73" s="166"/>
      <c r="G73" s="155">
        <f>IFERROR(IF($C73&gt;=1,COUNTIFS('R-6'!$G$8:$G$1008,"&gt;=1",'R-6'!$H$8:$H$1008,"&gt;="&amp;$E73,'R-6'!$H$8:$H$1008,"&lt;="&amp;$F73),0),0)</f>
        <v>0</v>
      </c>
      <c r="H73" s="155">
        <f>IFERROR(IF($C73&gt;=1,COUNTIFS('R-7'!$H$9:$H$1008,"&gt;=1",'R-7'!$I$9:$I$1008,"&gt;="&amp;$E73,'R-7'!$I$9:$I$1008,"&lt;="&amp;$F73),0),0)</f>
        <v>0</v>
      </c>
      <c r="I73" s="155">
        <f>IFERROR(IF($C73&gt;=1,COUNTIFS('R-8'!$G$13:$G$1012,"&gt;=1",'R-8'!$H$13:$H$1012,"&gt;="&amp;$E73,'R-8'!$H$13:$H$1012,"&lt;="&amp;$F73),0),0)</f>
        <v>0</v>
      </c>
      <c r="J73" s="155">
        <f>IFERROR(IF($C73&gt;=1,COUNTIFS('R-8क'!$G$10:$G$1009,"&gt;=1",'R-8क'!$H$10:$H$1009,"&gt;="&amp;$E73,'R-8क'!$H$10:$H$1009,"&lt;="&amp;$F73),0),0)</f>
        <v>0</v>
      </c>
      <c r="K73" s="165"/>
      <c r="W73" s="4">
        <f t="shared" si="3"/>
        <v>0</v>
      </c>
    </row>
    <row r="74" spans="2:23" ht="20.100000000000001" customHeight="1" x14ac:dyDescent="0.25">
      <c r="B74" s="4">
        <f t="shared" si="2"/>
        <v>0</v>
      </c>
      <c r="C74" s="160"/>
      <c r="D74" s="165"/>
      <c r="E74" s="166"/>
      <c r="F74" s="166"/>
      <c r="G74" s="155">
        <f>IFERROR(IF($C74&gt;=1,COUNTIFS('R-6'!$G$8:$G$1008,"&gt;=1",'R-6'!$H$8:$H$1008,"&gt;="&amp;$E74,'R-6'!$H$8:$H$1008,"&lt;="&amp;$F74),0),0)</f>
        <v>0</v>
      </c>
      <c r="H74" s="155">
        <f>IFERROR(IF($C74&gt;=1,COUNTIFS('R-7'!$H$9:$H$1008,"&gt;=1",'R-7'!$I$9:$I$1008,"&gt;="&amp;$E74,'R-7'!$I$9:$I$1008,"&lt;="&amp;$F74),0),0)</f>
        <v>0</v>
      </c>
      <c r="I74" s="155">
        <f>IFERROR(IF($C74&gt;=1,COUNTIFS('R-8'!$G$13:$G$1012,"&gt;=1",'R-8'!$H$13:$H$1012,"&gt;="&amp;$E74,'R-8'!$H$13:$H$1012,"&lt;="&amp;$F74),0),0)</f>
        <v>0</v>
      </c>
      <c r="J74" s="155">
        <f>IFERROR(IF($C74&gt;=1,COUNTIFS('R-8क'!$G$10:$G$1009,"&gt;=1",'R-8क'!$H$10:$H$1009,"&gt;="&amp;$E74,'R-8क'!$H$10:$H$1009,"&lt;="&amp;$F74),0),0)</f>
        <v>0</v>
      </c>
      <c r="K74" s="165"/>
      <c r="W74" s="4">
        <f t="shared" si="3"/>
        <v>0</v>
      </c>
    </row>
    <row r="75" spans="2:23" ht="20.100000000000001" customHeight="1" x14ac:dyDescent="0.25">
      <c r="B75" s="4">
        <f t="shared" si="2"/>
        <v>0</v>
      </c>
      <c r="C75" s="160"/>
      <c r="D75" s="165"/>
      <c r="E75" s="166"/>
      <c r="F75" s="166"/>
      <c r="G75" s="155">
        <f>IFERROR(IF($C75&gt;=1,COUNTIFS('R-6'!$G$8:$G$1008,"&gt;=1",'R-6'!$H$8:$H$1008,"&gt;="&amp;$E75,'R-6'!$H$8:$H$1008,"&lt;="&amp;$F75),0),0)</f>
        <v>0</v>
      </c>
      <c r="H75" s="155">
        <f>IFERROR(IF($C75&gt;=1,COUNTIFS('R-7'!$H$9:$H$1008,"&gt;=1",'R-7'!$I$9:$I$1008,"&gt;="&amp;$E75,'R-7'!$I$9:$I$1008,"&lt;="&amp;$F75),0),0)</f>
        <v>0</v>
      </c>
      <c r="I75" s="155">
        <f>IFERROR(IF($C75&gt;=1,COUNTIFS('R-8'!$G$13:$G$1012,"&gt;=1",'R-8'!$H$13:$H$1012,"&gt;="&amp;$E75,'R-8'!$H$13:$H$1012,"&lt;="&amp;$F75),0),0)</f>
        <v>0</v>
      </c>
      <c r="J75" s="155">
        <f>IFERROR(IF($C75&gt;=1,COUNTIFS('R-8क'!$G$10:$G$1009,"&gt;=1",'R-8क'!$H$10:$H$1009,"&gt;="&amp;$E75,'R-8क'!$H$10:$H$1009,"&lt;="&amp;$F75),0),0)</f>
        <v>0</v>
      </c>
      <c r="K75" s="165"/>
      <c r="W75" s="4">
        <f t="shared" si="3"/>
        <v>0</v>
      </c>
    </row>
    <row r="76" spans="2:23" ht="20.100000000000001" customHeight="1" x14ac:dyDescent="0.25">
      <c r="B76" s="4">
        <f t="shared" si="2"/>
        <v>0</v>
      </c>
      <c r="C76" s="160"/>
      <c r="D76" s="165"/>
      <c r="E76" s="166"/>
      <c r="F76" s="166"/>
      <c r="G76" s="155">
        <f>IFERROR(IF($C76&gt;=1,COUNTIFS('R-6'!$G$8:$G$1008,"&gt;=1",'R-6'!$H$8:$H$1008,"&gt;="&amp;$E76,'R-6'!$H$8:$H$1008,"&lt;="&amp;$F76),0),0)</f>
        <v>0</v>
      </c>
      <c r="H76" s="155">
        <f>IFERROR(IF($C76&gt;=1,COUNTIFS('R-7'!$H$9:$H$1008,"&gt;=1",'R-7'!$I$9:$I$1008,"&gt;="&amp;$E76,'R-7'!$I$9:$I$1008,"&lt;="&amp;$F76),0),0)</f>
        <v>0</v>
      </c>
      <c r="I76" s="155">
        <f>IFERROR(IF($C76&gt;=1,COUNTIFS('R-8'!$G$13:$G$1012,"&gt;=1",'R-8'!$H$13:$H$1012,"&gt;="&amp;$E76,'R-8'!$H$13:$H$1012,"&lt;="&amp;$F76),0),0)</f>
        <v>0</v>
      </c>
      <c r="J76" s="155">
        <f>IFERROR(IF($C76&gt;=1,COUNTIFS('R-8क'!$G$10:$G$1009,"&gt;=1",'R-8क'!$H$10:$H$1009,"&gt;="&amp;$E76,'R-8क'!$H$10:$H$1009,"&lt;="&amp;$F76),0),0)</f>
        <v>0</v>
      </c>
      <c r="K76" s="165"/>
      <c r="W76" s="4">
        <f t="shared" si="3"/>
        <v>0</v>
      </c>
    </row>
    <row r="77" spans="2:23" ht="20.100000000000001" customHeight="1" x14ac:dyDescent="0.25">
      <c r="B77" s="4">
        <f t="shared" si="2"/>
        <v>0</v>
      </c>
      <c r="C77" s="160"/>
      <c r="D77" s="165"/>
      <c r="E77" s="166"/>
      <c r="F77" s="166"/>
      <c r="G77" s="155">
        <f>IFERROR(IF($C77&gt;=1,COUNTIFS('R-6'!$G$8:$G$1008,"&gt;=1",'R-6'!$H$8:$H$1008,"&gt;="&amp;$E77,'R-6'!$H$8:$H$1008,"&lt;="&amp;$F77),0),0)</f>
        <v>0</v>
      </c>
      <c r="H77" s="155">
        <f>IFERROR(IF($C77&gt;=1,COUNTIFS('R-7'!$H$9:$H$1008,"&gt;=1",'R-7'!$I$9:$I$1008,"&gt;="&amp;$E77,'R-7'!$I$9:$I$1008,"&lt;="&amp;$F77),0),0)</f>
        <v>0</v>
      </c>
      <c r="I77" s="155">
        <f>IFERROR(IF($C77&gt;=1,COUNTIFS('R-8'!$G$13:$G$1012,"&gt;=1",'R-8'!$H$13:$H$1012,"&gt;="&amp;$E77,'R-8'!$H$13:$H$1012,"&lt;="&amp;$F77),0),0)</f>
        <v>0</v>
      </c>
      <c r="J77" s="155">
        <f>IFERROR(IF($C77&gt;=1,COUNTIFS('R-8क'!$G$10:$G$1009,"&gt;=1",'R-8क'!$H$10:$H$1009,"&gt;="&amp;$E77,'R-8क'!$H$10:$H$1009,"&lt;="&amp;$F77),0),0)</f>
        <v>0</v>
      </c>
      <c r="K77" s="165"/>
      <c r="W77" s="4">
        <f t="shared" si="3"/>
        <v>0</v>
      </c>
    </row>
    <row r="78" spans="2:23" ht="20.100000000000001" customHeight="1" x14ac:dyDescent="0.25">
      <c r="B78" s="4">
        <f t="shared" si="2"/>
        <v>0</v>
      </c>
      <c r="C78" s="160"/>
      <c r="D78" s="165"/>
      <c r="E78" s="166"/>
      <c r="F78" s="166"/>
      <c r="G78" s="155">
        <f>IFERROR(IF($C78&gt;=1,COUNTIFS('R-6'!$G$8:$G$1008,"&gt;=1",'R-6'!$H$8:$H$1008,"&gt;="&amp;$E78,'R-6'!$H$8:$H$1008,"&lt;="&amp;$F78),0),0)</f>
        <v>0</v>
      </c>
      <c r="H78" s="155">
        <f>IFERROR(IF($C78&gt;=1,COUNTIFS('R-7'!$H$9:$H$1008,"&gt;=1",'R-7'!$I$9:$I$1008,"&gt;="&amp;$E78,'R-7'!$I$9:$I$1008,"&lt;="&amp;$F78),0),0)</f>
        <v>0</v>
      </c>
      <c r="I78" s="155">
        <f>IFERROR(IF($C78&gt;=1,COUNTIFS('R-8'!$G$13:$G$1012,"&gt;=1",'R-8'!$H$13:$H$1012,"&gt;="&amp;$E78,'R-8'!$H$13:$H$1012,"&lt;="&amp;$F78),0),0)</f>
        <v>0</v>
      </c>
      <c r="J78" s="155">
        <f>IFERROR(IF($C78&gt;=1,COUNTIFS('R-8क'!$G$10:$G$1009,"&gt;=1",'R-8क'!$H$10:$H$1009,"&gt;="&amp;$E78,'R-8क'!$H$10:$H$1009,"&lt;="&amp;$F78),0),0)</f>
        <v>0</v>
      </c>
      <c r="K78" s="165"/>
      <c r="W78" s="4">
        <f t="shared" si="3"/>
        <v>0</v>
      </c>
    </row>
    <row r="79" spans="2:23" ht="20.100000000000001" customHeight="1" x14ac:dyDescent="0.25">
      <c r="B79" s="4">
        <f t="shared" si="2"/>
        <v>0</v>
      </c>
      <c r="C79" s="160"/>
      <c r="D79" s="165"/>
      <c r="E79" s="166"/>
      <c r="F79" s="166"/>
      <c r="G79" s="155">
        <f>IFERROR(IF($C79&gt;=1,COUNTIFS('R-6'!$G$8:$G$1008,"&gt;=1",'R-6'!$H$8:$H$1008,"&gt;="&amp;$E79,'R-6'!$H$8:$H$1008,"&lt;="&amp;$F79),0),0)</f>
        <v>0</v>
      </c>
      <c r="H79" s="155">
        <f>IFERROR(IF($C79&gt;=1,COUNTIFS('R-7'!$H$9:$H$1008,"&gt;=1",'R-7'!$I$9:$I$1008,"&gt;="&amp;$E79,'R-7'!$I$9:$I$1008,"&lt;="&amp;$F79),0),0)</f>
        <v>0</v>
      </c>
      <c r="I79" s="155">
        <f>IFERROR(IF($C79&gt;=1,COUNTIFS('R-8'!$G$13:$G$1012,"&gt;=1",'R-8'!$H$13:$H$1012,"&gt;="&amp;$E79,'R-8'!$H$13:$H$1012,"&lt;="&amp;$F79),0),0)</f>
        <v>0</v>
      </c>
      <c r="J79" s="155">
        <f>IFERROR(IF($C79&gt;=1,COUNTIFS('R-8क'!$G$10:$G$1009,"&gt;=1",'R-8क'!$H$10:$H$1009,"&gt;="&amp;$E79,'R-8क'!$H$10:$H$1009,"&lt;="&amp;$F79),0),0)</f>
        <v>0</v>
      </c>
      <c r="K79" s="165"/>
      <c r="W79" s="4">
        <f t="shared" si="3"/>
        <v>0</v>
      </c>
    </row>
    <row r="80" spans="2:23" ht="20.100000000000001" customHeight="1" x14ac:dyDescent="0.25">
      <c r="B80" s="4">
        <f t="shared" si="2"/>
        <v>0</v>
      </c>
      <c r="C80" s="160"/>
      <c r="D80" s="165"/>
      <c r="E80" s="166"/>
      <c r="F80" s="166"/>
      <c r="G80" s="155">
        <f>IFERROR(IF($C80&gt;=1,COUNTIFS('R-6'!$G$8:$G$1008,"&gt;=1",'R-6'!$H$8:$H$1008,"&gt;="&amp;$E80,'R-6'!$H$8:$H$1008,"&lt;="&amp;$F80),0),0)</f>
        <v>0</v>
      </c>
      <c r="H80" s="155">
        <f>IFERROR(IF($C80&gt;=1,COUNTIFS('R-7'!$H$9:$H$1008,"&gt;=1",'R-7'!$I$9:$I$1008,"&gt;="&amp;$E80,'R-7'!$I$9:$I$1008,"&lt;="&amp;$F80),0),0)</f>
        <v>0</v>
      </c>
      <c r="I80" s="155">
        <f>IFERROR(IF($C80&gt;=1,COUNTIFS('R-8'!$G$13:$G$1012,"&gt;=1",'R-8'!$H$13:$H$1012,"&gt;="&amp;$E80,'R-8'!$H$13:$H$1012,"&lt;="&amp;$F80),0),0)</f>
        <v>0</v>
      </c>
      <c r="J80" s="155">
        <f>IFERROR(IF($C80&gt;=1,COUNTIFS('R-8क'!$G$10:$G$1009,"&gt;=1",'R-8क'!$H$10:$H$1009,"&gt;="&amp;$E80,'R-8क'!$H$10:$H$1009,"&lt;="&amp;$F80),0),0)</f>
        <v>0</v>
      </c>
      <c r="K80" s="165"/>
      <c r="W80" s="4">
        <f t="shared" si="3"/>
        <v>0</v>
      </c>
    </row>
    <row r="81" spans="2:23" ht="20.100000000000001" customHeight="1" x14ac:dyDescent="0.25">
      <c r="B81" s="4">
        <f t="shared" si="2"/>
        <v>0</v>
      </c>
      <c r="C81" s="160"/>
      <c r="D81" s="165"/>
      <c r="E81" s="166"/>
      <c r="F81" s="166"/>
      <c r="G81" s="155">
        <f>IFERROR(IF($C81&gt;=1,COUNTIFS('R-6'!$G$8:$G$1008,"&gt;=1",'R-6'!$H$8:$H$1008,"&gt;="&amp;$E81,'R-6'!$H$8:$H$1008,"&lt;="&amp;$F81),0),0)</f>
        <v>0</v>
      </c>
      <c r="H81" s="155">
        <f>IFERROR(IF($C81&gt;=1,COUNTIFS('R-7'!$H$9:$H$1008,"&gt;=1",'R-7'!$I$9:$I$1008,"&gt;="&amp;$E81,'R-7'!$I$9:$I$1008,"&lt;="&amp;$F81),0),0)</f>
        <v>0</v>
      </c>
      <c r="I81" s="155">
        <f>IFERROR(IF($C81&gt;=1,COUNTIFS('R-8'!$G$13:$G$1012,"&gt;=1",'R-8'!$H$13:$H$1012,"&gt;="&amp;$E81,'R-8'!$H$13:$H$1012,"&lt;="&amp;$F81),0),0)</f>
        <v>0</v>
      </c>
      <c r="J81" s="155">
        <f>IFERROR(IF($C81&gt;=1,COUNTIFS('R-8क'!$G$10:$G$1009,"&gt;=1",'R-8क'!$H$10:$H$1009,"&gt;="&amp;$E81,'R-8क'!$H$10:$H$1009,"&lt;="&amp;$F81),0),0)</f>
        <v>0</v>
      </c>
      <c r="K81" s="165"/>
      <c r="W81" s="4">
        <f t="shared" si="3"/>
        <v>0</v>
      </c>
    </row>
    <row r="82" spans="2:23" ht="20.100000000000001" customHeight="1" x14ac:dyDescent="0.25">
      <c r="B82" s="4">
        <f t="shared" si="2"/>
        <v>0</v>
      </c>
      <c r="C82" s="160"/>
      <c r="D82" s="165"/>
      <c r="E82" s="166"/>
      <c r="F82" s="166"/>
      <c r="G82" s="155">
        <f>IFERROR(IF($C82&gt;=1,COUNTIFS('R-6'!$G$8:$G$1008,"&gt;=1",'R-6'!$H$8:$H$1008,"&gt;="&amp;$E82,'R-6'!$H$8:$H$1008,"&lt;="&amp;$F82),0),0)</f>
        <v>0</v>
      </c>
      <c r="H82" s="155">
        <f>IFERROR(IF($C82&gt;=1,COUNTIFS('R-7'!$H$9:$H$1008,"&gt;=1",'R-7'!$I$9:$I$1008,"&gt;="&amp;$E82,'R-7'!$I$9:$I$1008,"&lt;="&amp;$F82),0),0)</f>
        <v>0</v>
      </c>
      <c r="I82" s="155">
        <f>IFERROR(IF($C82&gt;=1,COUNTIFS('R-8'!$G$13:$G$1012,"&gt;=1",'R-8'!$H$13:$H$1012,"&gt;="&amp;$E82,'R-8'!$H$13:$H$1012,"&lt;="&amp;$F82),0),0)</f>
        <v>0</v>
      </c>
      <c r="J82" s="155">
        <f>IFERROR(IF($C82&gt;=1,COUNTIFS('R-8क'!$G$10:$G$1009,"&gt;=1",'R-8क'!$H$10:$H$1009,"&gt;="&amp;$E82,'R-8क'!$H$10:$H$1009,"&lt;="&amp;$F82),0),0)</f>
        <v>0</v>
      </c>
      <c r="K82" s="165"/>
      <c r="W82" s="4">
        <f t="shared" si="3"/>
        <v>0</v>
      </c>
    </row>
    <row r="83" spans="2:23" ht="20.100000000000001" customHeight="1" x14ac:dyDescent="0.25">
      <c r="B83" s="4">
        <f t="shared" si="2"/>
        <v>0</v>
      </c>
      <c r="C83" s="160"/>
      <c r="D83" s="165"/>
      <c r="E83" s="166"/>
      <c r="F83" s="166"/>
      <c r="G83" s="155">
        <f>IFERROR(IF($C83&gt;=1,COUNTIFS('R-6'!$G$8:$G$1008,"&gt;=1",'R-6'!$H$8:$H$1008,"&gt;="&amp;$E83,'R-6'!$H$8:$H$1008,"&lt;="&amp;$F83),0),0)</f>
        <v>0</v>
      </c>
      <c r="H83" s="155">
        <f>IFERROR(IF($C83&gt;=1,COUNTIFS('R-7'!$H$9:$H$1008,"&gt;=1",'R-7'!$I$9:$I$1008,"&gt;="&amp;$E83,'R-7'!$I$9:$I$1008,"&lt;="&amp;$F83),0),0)</f>
        <v>0</v>
      </c>
      <c r="I83" s="155">
        <f>IFERROR(IF($C83&gt;=1,COUNTIFS('R-8'!$G$13:$G$1012,"&gt;=1",'R-8'!$H$13:$H$1012,"&gt;="&amp;$E83,'R-8'!$H$13:$H$1012,"&lt;="&amp;$F83),0),0)</f>
        <v>0</v>
      </c>
      <c r="J83" s="155">
        <f>IFERROR(IF($C83&gt;=1,COUNTIFS('R-8क'!$G$10:$G$1009,"&gt;=1",'R-8क'!$H$10:$H$1009,"&gt;="&amp;$E83,'R-8क'!$H$10:$H$1009,"&lt;="&amp;$F83),0),0)</f>
        <v>0</v>
      </c>
      <c r="K83" s="165"/>
      <c r="W83" s="4">
        <f t="shared" si="3"/>
        <v>0</v>
      </c>
    </row>
    <row r="84" spans="2:23" ht="20.100000000000001" customHeight="1" x14ac:dyDescent="0.25">
      <c r="B84" s="4">
        <f t="shared" si="2"/>
        <v>0</v>
      </c>
      <c r="C84" s="160"/>
      <c r="D84" s="165"/>
      <c r="E84" s="166"/>
      <c r="F84" s="166"/>
      <c r="G84" s="155">
        <f>IFERROR(IF($C84&gt;=1,COUNTIFS('R-6'!$G$8:$G$1008,"&gt;=1",'R-6'!$H$8:$H$1008,"&gt;="&amp;$E84,'R-6'!$H$8:$H$1008,"&lt;="&amp;$F84),0),0)</f>
        <v>0</v>
      </c>
      <c r="H84" s="155">
        <f>IFERROR(IF($C84&gt;=1,COUNTIFS('R-7'!$H$9:$H$1008,"&gt;=1",'R-7'!$I$9:$I$1008,"&gt;="&amp;$E84,'R-7'!$I$9:$I$1008,"&lt;="&amp;$F84),0),0)</f>
        <v>0</v>
      </c>
      <c r="I84" s="155">
        <f>IFERROR(IF($C84&gt;=1,COUNTIFS('R-8'!$G$13:$G$1012,"&gt;=1",'R-8'!$H$13:$H$1012,"&gt;="&amp;$E84,'R-8'!$H$13:$H$1012,"&lt;="&amp;$F84),0),0)</f>
        <v>0</v>
      </c>
      <c r="J84" s="155">
        <f>IFERROR(IF($C84&gt;=1,COUNTIFS('R-8क'!$G$10:$G$1009,"&gt;=1",'R-8क'!$H$10:$H$1009,"&gt;="&amp;$E84,'R-8क'!$H$10:$H$1009,"&lt;="&amp;$F84),0),0)</f>
        <v>0</v>
      </c>
      <c r="K84" s="165"/>
      <c r="W84" s="4">
        <f t="shared" si="3"/>
        <v>0</v>
      </c>
    </row>
    <row r="85" spans="2:23" ht="20.100000000000001" customHeight="1" x14ac:dyDescent="0.25">
      <c r="B85" s="4">
        <f t="shared" si="2"/>
        <v>0</v>
      </c>
      <c r="C85" s="160"/>
      <c r="D85" s="165"/>
      <c r="E85" s="166"/>
      <c r="F85" s="166"/>
      <c r="G85" s="155">
        <f>IFERROR(IF($C85&gt;=1,COUNTIFS('R-6'!$G$8:$G$1008,"&gt;=1",'R-6'!$H$8:$H$1008,"&gt;="&amp;$E85,'R-6'!$H$8:$H$1008,"&lt;="&amp;$F85),0),0)</f>
        <v>0</v>
      </c>
      <c r="H85" s="155">
        <f>IFERROR(IF($C85&gt;=1,COUNTIFS('R-7'!$H$9:$H$1008,"&gt;=1",'R-7'!$I$9:$I$1008,"&gt;="&amp;$E85,'R-7'!$I$9:$I$1008,"&lt;="&amp;$F85),0),0)</f>
        <v>0</v>
      </c>
      <c r="I85" s="155">
        <f>IFERROR(IF($C85&gt;=1,COUNTIFS('R-8'!$G$13:$G$1012,"&gt;=1",'R-8'!$H$13:$H$1012,"&gt;="&amp;$E85,'R-8'!$H$13:$H$1012,"&lt;="&amp;$F85),0),0)</f>
        <v>0</v>
      </c>
      <c r="J85" s="155">
        <f>IFERROR(IF($C85&gt;=1,COUNTIFS('R-8क'!$G$10:$G$1009,"&gt;=1",'R-8क'!$H$10:$H$1009,"&gt;="&amp;$E85,'R-8क'!$H$10:$H$1009,"&lt;="&amp;$F85),0),0)</f>
        <v>0</v>
      </c>
      <c r="K85" s="165"/>
      <c r="W85" s="4">
        <f t="shared" si="3"/>
        <v>0</v>
      </c>
    </row>
    <row r="86" spans="2:23" ht="20.100000000000001" customHeight="1" x14ac:dyDescent="0.25">
      <c r="B86" s="4">
        <f t="shared" si="2"/>
        <v>0</v>
      </c>
      <c r="C86" s="160"/>
      <c r="D86" s="165"/>
      <c r="E86" s="166"/>
      <c r="F86" s="166"/>
      <c r="G86" s="155">
        <f>IFERROR(IF($C86&gt;=1,COUNTIFS('R-6'!$G$8:$G$1008,"&gt;=1",'R-6'!$H$8:$H$1008,"&gt;="&amp;$E86,'R-6'!$H$8:$H$1008,"&lt;="&amp;$F86),0),0)</f>
        <v>0</v>
      </c>
      <c r="H86" s="155">
        <f>IFERROR(IF($C86&gt;=1,COUNTIFS('R-7'!$H$9:$H$1008,"&gt;=1",'R-7'!$I$9:$I$1008,"&gt;="&amp;$E86,'R-7'!$I$9:$I$1008,"&lt;="&amp;$F86),0),0)</f>
        <v>0</v>
      </c>
      <c r="I86" s="155">
        <f>IFERROR(IF($C86&gt;=1,COUNTIFS('R-8'!$G$13:$G$1012,"&gt;=1",'R-8'!$H$13:$H$1012,"&gt;="&amp;$E86,'R-8'!$H$13:$H$1012,"&lt;="&amp;$F86),0),0)</f>
        <v>0</v>
      </c>
      <c r="J86" s="155">
        <f>IFERROR(IF($C86&gt;=1,COUNTIFS('R-8क'!$G$10:$G$1009,"&gt;=1",'R-8क'!$H$10:$H$1009,"&gt;="&amp;$E86,'R-8क'!$H$10:$H$1009,"&lt;="&amp;$F86),0),0)</f>
        <v>0</v>
      </c>
      <c r="K86" s="165"/>
      <c r="W86" s="4">
        <f t="shared" si="3"/>
        <v>0</v>
      </c>
    </row>
    <row r="87" spans="2:23" ht="20.100000000000001" customHeight="1" x14ac:dyDescent="0.25">
      <c r="B87" s="4">
        <f t="shared" si="2"/>
        <v>0</v>
      </c>
      <c r="C87" s="160"/>
      <c r="D87" s="165"/>
      <c r="E87" s="166"/>
      <c r="F87" s="166"/>
      <c r="G87" s="155">
        <f>IFERROR(IF($C87&gt;=1,COUNTIFS('R-6'!$G$8:$G$1008,"&gt;=1",'R-6'!$H$8:$H$1008,"&gt;="&amp;$E87,'R-6'!$H$8:$H$1008,"&lt;="&amp;$F87),0),0)</f>
        <v>0</v>
      </c>
      <c r="H87" s="155">
        <f>IFERROR(IF($C87&gt;=1,COUNTIFS('R-7'!$H$9:$H$1008,"&gt;=1",'R-7'!$I$9:$I$1008,"&gt;="&amp;$E87,'R-7'!$I$9:$I$1008,"&lt;="&amp;$F87),0),0)</f>
        <v>0</v>
      </c>
      <c r="I87" s="155">
        <f>IFERROR(IF($C87&gt;=1,COUNTIFS('R-8'!$G$13:$G$1012,"&gt;=1",'R-8'!$H$13:$H$1012,"&gt;="&amp;$E87,'R-8'!$H$13:$H$1012,"&lt;="&amp;$F87),0),0)</f>
        <v>0</v>
      </c>
      <c r="J87" s="155">
        <f>IFERROR(IF($C87&gt;=1,COUNTIFS('R-8क'!$G$10:$G$1009,"&gt;=1",'R-8क'!$H$10:$H$1009,"&gt;="&amp;$E87,'R-8क'!$H$10:$H$1009,"&lt;="&amp;$F87),0),0)</f>
        <v>0</v>
      </c>
      <c r="K87" s="165"/>
      <c r="W87" s="4">
        <f t="shared" si="3"/>
        <v>0</v>
      </c>
    </row>
    <row r="88" spans="2:23" ht="20.100000000000001" customHeight="1" x14ac:dyDescent="0.25">
      <c r="B88" s="4">
        <f t="shared" si="2"/>
        <v>0</v>
      </c>
      <c r="C88" s="160"/>
      <c r="D88" s="165"/>
      <c r="E88" s="166"/>
      <c r="F88" s="166"/>
      <c r="G88" s="155">
        <f>IFERROR(IF($C88&gt;=1,COUNTIFS('R-6'!$G$8:$G$1008,"&gt;=1",'R-6'!$H$8:$H$1008,"&gt;="&amp;$E88,'R-6'!$H$8:$H$1008,"&lt;="&amp;$F88),0),0)</f>
        <v>0</v>
      </c>
      <c r="H88" s="155">
        <f>IFERROR(IF($C88&gt;=1,COUNTIFS('R-7'!$H$9:$H$1008,"&gt;=1",'R-7'!$I$9:$I$1008,"&gt;="&amp;$E88,'R-7'!$I$9:$I$1008,"&lt;="&amp;$F88),0),0)</f>
        <v>0</v>
      </c>
      <c r="I88" s="155">
        <f>IFERROR(IF($C88&gt;=1,COUNTIFS('R-8'!$G$13:$G$1012,"&gt;=1",'R-8'!$H$13:$H$1012,"&gt;="&amp;$E88,'R-8'!$H$13:$H$1012,"&lt;="&amp;$F88),0),0)</f>
        <v>0</v>
      </c>
      <c r="J88" s="155">
        <f>IFERROR(IF($C88&gt;=1,COUNTIFS('R-8क'!$G$10:$G$1009,"&gt;=1",'R-8क'!$H$10:$H$1009,"&gt;="&amp;$E88,'R-8क'!$H$10:$H$1009,"&lt;="&amp;$F88),0),0)</f>
        <v>0</v>
      </c>
      <c r="K88" s="165"/>
      <c r="W88" s="4">
        <f t="shared" si="3"/>
        <v>0</v>
      </c>
    </row>
    <row r="89" spans="2:23" ht="20.100000000000001" customHeight="1" x14ac:dyDescent="0.25">
      <c r="B89" s="4">
        <f t="shared" si="2"/>
        <v>0</v>
      </c>
      <c r="C89" s="160"/>
      <c r="D89" s="165"/>
      <c r="E89" s="166"/>
      <c r="F89" s="166"/>
      <c r="G89" s="155">
        <f>IFERROR(IF($C89&gt;=1,COUNTIFS('R-6'!$G$8:$G$1008,"&gt;=1",'R-6'!$H$8:$H$1008,"&gt;="&amp;$E89,'R-6'!$H$8:$H$1008,"&lt;="&amp;$F89),0),0)</f>
        <v>0</v>
      </c>
      <c r="H89" s="155">
        <f>IFERROR(IF($C89&gt;=1,COUNTIFS('R-7'!$H$9:$H$1008,"&gt;=1",'R-7'!$I$9:$I$1008,"&gt;="&amp;$E89,'R-7'!$I$9:$I$1008,"&lt;="&amp;$F89),0),0)</f>
        <v>0</v>
      </c>
      <c r="I89" s="155">
        <f>IFERROR(IF($C89&gt;=1,COUNTIFS('R-8'!$G$13:$G$1012,"&gt;=1",'R-8'!$H$13:$H$1012,"&gt;="&amp;$E89,'R-8'!$H$13:$H$1012,"&lt;="&amp;$F89),0),0)</f>
        <v>0</v>
      </c>
      <c r="J89" s="155">
        <f>IFERROR(IF($C89&gt;=1,COUNTIFS('R-8क'!$G$10:$G$1009,"&gt;=1",'R-8क'!$H$10:$H$1009,"&gt;="&amp;$E89,'R-8क'!$H$10:$H$1009,"&lt;="&amp;$F89),0),0)</f>
        <v>0</v>
      </c>
      <c r="K89" s="165"/>
      <c r="W89" s="4">
        <f t="shared" si="3"/>
        <v>0</v>
      </c>
    </row>
    <row r="90" spans="2:23" ht="20.100000000000001" customHeight="1" x14ac:dyDescent="0.25">
      <c r="B90" s="4">
        <f t="shared" si="2"/>
        <v>0</v>
      </c>
      <c r="C90" s="160"/>
      <c r="D90" s="165"/>
      <c r="E90" s="166"/>
      <c r="F90" s="166"/>
      <c r="G90" s="155">
        <f>IFERROR(IF($C90&gt;=1,COUNTIFS('R-6'!$G$8:$G$1008,"&gt;=1",'R-6'!$H$8:$H$1008,"&gt;="&amp;$E90,'R-6'!$H$8:$H$1008,"&lt;="&amp;$F90),0),0)</f>
        <v>0</v>
      </c>
      <c r="H90" s="155">
        <f>IFERROR(IF($C90&gt;=1,COUNTIFS('R-7'!$H$9:$H$1008,"&gt;=1",'R-7'!$I$9:$I$1008,"&gt;="&amp;$E90,'R-7'!$I$9:$I$1008,"&lt;="&amp;$F90),0),0)</f>
        <v>0</v>
      </c>
      <c r="I90" s="155">
        <f>IFERROR(IF($C90&gt;=1,COUNTIFS('R-8'!$G$13:$G$1012,"&gt;=1",'R-8'!$H$13:$H$1012,"&gt;="&amp;$E90,'R-8'!$H$13:$H$1012,"&lt;="&amp;$F90),0),0)</f>
        <v>0</v>
      </c>
      <c r="J90" s="155">
        <f>IFERROR(IF($C90&gt;=1,COUNTIFS('R-8क'!$G$10:$G$1009,"&gt;=1",'R-8क'!$H$10:$H$1009,"&gt;="&amp;$E90,'R-8क'!$H$10:$H$1009,"&lt;="&amp;$F90),0),0)</f>
        <v>0</v>
      </c>
      <c r="K90" s="165"/>
      <c r="W90" s="4">
        <f t="shared" si="3"/>
        <v>0</v>
      </c>
    </row>
    <row r="91" spans="2:23" ht="20.100000000000001" customHeight="1" x14ac:dyDescent="0.25">
      <c r="B91" s="4">
        <f t="shared" si="2"/>
        <v>0</v>
      </c>
      <c r="C91" s="160"/>
      <c r="D91" s="165"/>
      <c r="E91" s="166"/>
      <c r="F91" s="166"/>
      <c r="G91" s="155">
        <f>IFERROR(IF($C91&gt;=1,COUNTIFS('R-6'!$G$8:$G$1008,"&gt;=1",'R-6'!$H$8:$H$1008,"&gt;="&amp;$E91,'R-6'!$H$8:$H$1008,"&lt;="&amp;$F91),0),0)</f>
        <v>0</v>
      </c>
      <c r="H91" s="155">
        <f>IFERROR(IF($C91&gt;=1,COUNTIFS('R-7'!$H$9:$H$1008,"&gt;=1",'R-7'!$I$9:$I$1008,"&gt;="&amp;$E91,'R-7'!$I$9:$I$1008,"&lt;="&amp;$F91),0),0)</f>
        <v>0</v>
      </c>
      <c r="I91" s="155">
        <f>IFERROR(IF($C91&gt;=1,COUNTIFS('R-8'!$G$13:$G$1012,"&gt;=1",'R-8'!$H$13:$H$1012,"&gt;="&amp;$E91,'R-8'!$H$13:$H$1012,"&lt;="&amp;$F91),0),0)</f>
        <v>0</v>
      </c>
      <c r="J91" s="155">
        <f>IFERROR(IF($C91&gt;=1,COUNTIFS('R-8क'!$G$10:$G$1009,"&gt;=1",'R-8क'!$H$10:$H$1009,"&gt;="&amp;$E91,'R-8क'!$H$10:$H$1009,"&lt;="&amp;$F91),0),0)</f>
        <v>0</v>
      </c>
      <c r="K91" s="165"/>
      <c r="W91" s="4">
        <f t="shared" si="3"/>
        <v>0</v>
      </c>
    </row>
    <row r="92" spans="2:23" ht="20.100000000000001" customHeight="1" x14ac:dyDescent="0.25">
      <c r="B92" s="4">
        <f t="shared" si="2"/>
        <v>0</v>
      </c>
      <c r="C92" s="160"/>
      <c r="D92" s="165"/>
      <c r="E92" s="166"/>
      <c r="F92" s="166"/>
      <c r="G92" s="155">
        <f>IFERROR(IF($C92&gt;=1,COUNTIFS('R-6'!$G$8:$G$1008,"&gt;=1",'R-6'!$H$8:$H$1008,"&gt;="&amp;$E92,'R-6'!$H$8:$H$1008,"&lt;="&amp;$F92),0),0)</f>
        <v>0</v>
      </c>
      <c r="H92" s="155">
        <f>IFERROR(IF($C92&gt;=1,COUNTIFS('R-7'!$H$9:$H$1008,"&gt;=1",'R-7'!$I$9:$I$1008,"&gt;="&amp;$E92,'R-7'!$I$9:$I$1008,"&lt;="&amp;$F92),0),0)</f>
        <v>0</v>
      </c>
      <c r="I92" s="155">
        <f>IFERROR(IF($C92&gt;=1,COUNTIFS('R-8'!$G$13:$G$1012,"&gt;=1",'R-8'!$H$13:$H$1012,"&gt;="&amp;$E92,'R-8'!$H$13:$H$1012,"&lt;="&amp;$F92),0),0)</f>
        <v>0</v>
      </c>
      <c r="J92" s="155">
        <f>IFERROR(IF($C92&gt;=1,COUNTIFS('R-8क'!$G$10:$G$1009,"&gt;=1",'R-8क'!$H$10:$H$1009,"&gt;="&amp;$E92,'R-8क'!$H$10:$H$1009,"&lt;="&amp;$F92),0),0)</f>
        <v>0</v>
      </c>
      <c r="K92" s="165"/>
      <c r="W92" s="4">
        <f t="shared" si="3"/>
        <v>0</v>
      </c>
    </row>
    <row r="93" spans="2:23" ht="20.100000000000001" customHeight="1" x14ac:dyDescent="0.25">
      <c r="B93" s="4">
        <f t="shared" si="2"/>
        <v>0</v>
      </c>
      <c r="C93" s="160"/>
      <c r="D93" s="165"/>
      <c r="E93" s="166"/>
      <c r="F93" s="166"/>
      <c r="G93" s="155">
        <f>IFERROR(IF($C93&gt;=1,COUNTIFS('R-6'!$G$8:$G$1008,"&gt;=1",'R-6'!$H$8:$H$1008,"&gt;="&amp;$E93,'R-6'!$H$8:$H$1008,"&lt;="&amp;$F93),0),0)</f>
        <v>0</v>
      </c>
      <c r="H93" s="155">
        <f>IFERROR(IF($C93&gt;=1,COUNTIFS('R-7'!$H$9:$H$1008,"&gt;=1",'R-7'!$I$9:$I$1008,"&gt;="&amp;$E93,'R-7'!$I$9:$I$1008,"&lt;="&amp;$F93),0),0)</f>
        <v>0</v>
      </c>
      <c r="I93" s="155">
        <f>IFERROR(IF($C93&gt;=1,COUNTIFS('R-8'!$G$13:$G$1012,"&gt;=1",'R-8'!$H$13:$H$1012,"&gt;="&amp;$E93,'R-8'!$H$13:$H$1012,"&lt;="&amp;$F93),0),0)</f>
        <v>0</v>
      </c>
      <c r="J93" s="155">
        <f>IFERROR(IF($C93&gt;=1,COUNTIFS('R-8क'!$G$10:$G$1009,"&gt;=1",'R-8क'!$H$10:$H$1009,"&gt;="&amp;$E93,'R-8क'!$H$10:$H$1009,"&lt;="&amp;$F93),0),0)</f>
        <v>0</v>
      </c>
      <c r="K93" s="165"/>
      <c r="W93" s="4">
        <f t="shared" si="3"/>
        <v>0</v>
      </c>
    </row>
    <row r="94" spans="2:23" ht="20.100000000000001" customHeight="1" x14ac:dyDescent="0.25">
      <c r="B94" s="4">
        <f t="shared" si="2"/>
        <v>0</v>
      </c>
      <c r="C94" s="160"/>
      <c r="D94" s="165"/>
      <c r="E94" s="166"/>
      <c r="F94" s="166"/>
      <c r="G94" s="155">
        <f>IFERROR(IF($C94&gt;=1,COUNTIFS('R-6'!$G$8:$G$1008,"&gt;=1",'R-6'!$H$8:$H$1008,"&gt;="&amp;$E94,'R-6'!$H$8:$H$1008,"&lt;="&amp;$F94),0),0)</f>
        <v>0</v>
      </c>
      <c r="H94" s="155">
        <f>IFERROR(IF($C94&gt;=1,COUNTIFS('R-7'!$H$9:$H$1008,"&gt;=1",'R-7'!$I$9:$I$1008,"&gt;="&amp;$E94,'R-7'!$I$9:$I$1008,"&lt;="&amp;$F94),0),0)</f>
        <v>0</v>
      </c>
      <c r="I94" s="155">
        <f>IFERROR(IF($C94&gt;=1,COUNTIFS('R-8'!$G$13:$G$1012,"&gt;=1",'R-8'!$H$13:$H$1012,"&gt;="&amp;$E94,'R-8'!$H$13:$H$1012,"&lt;="&amp;$F94),0),0)</f>
        <v>0</v>
      </c>
      <c r="J94" s="155">
        <f>IFERROR(IF($C94&gt;=1,COUNTIFS('R-8क'!$G$10:$G$1009,"&gt;=1",'R-8क'!$H$10:$H$1009,"&gt;="&amp;$E94,'R-8क'!$H$10:$H$1009,"&lt;="&amp;$F94),0),0)</f>
        <v>0</v>
      </c>
      <c r="K94" s="165"/>
      <c r="W94" s="4">
        <f t="shared" si="3"/>
        <v>0</v>
      </c>
    </row>
    <row r="95" spans="2:23" ht="20.100000000000001" customHeight="1" x14ac:dyDescent="0.25">
      <c r="B95" s="4">
        <f t="shared" si="2"/>
        <v>0</v>
      </c>
      <c r="C95" s="160"/>
      <c r="D95" s="165"/>
      <c r="E95" s="166"/>
      <c r="F95" s="166"/>
      <c r="G95" s="155">
        <f>IFERROR(IF($C95&gt;=1,COUNTIFS('R-6'!$G$8:$G$1008,"&gt;=1",'R-6'!$H$8:$H$1008,"&gt;="&amp;$E95,'R-6'!$H$8:$H$1008,"&lt;="&amp;$F95),0),0)</f>
        <v>0</v>
      </c>
      <c r="H95" s="155">
        <f>IFERROR(IF($C95&gt;=1,COUNTIFS('R-7'!$H$9:$H$1008,"&gt;=1",'R-7'!$I$9:$I$1008,"&gt;="&amp;$E95,'R-7'!$I$9:$I$1008,"&lt;="&amp;$F95),0),0)</f>
        <v>0</v>
      </c>
      <c r="I95" s="155">
        <f>IFERROR(IF($C95&gt;=1,COUNTIFS('R-8'!$G$13:$G$1012,"&gt;=1",'R-8'!$H$13:$H$1012,"&gt;="&amp;$E95,'R-8'!$H$13:$H$1012,"&lt;="&amp;$F95),0),0)</f>
        <v>0</v>
      </c>
      <c r="J95" s="155">
        <f>IFERROR(IF($C95&gt;=1,COUNTIFS('R-8क'!$G$10:$G$1009,"&gt;=1",'R-8क'!$H$10:$H$1009,"&gt;="&amp;$E95,'R-8क'!$H$10:$H$1009,"&lt;="&amp;$F95),0),0)</f>
        <v>0</v>
      </c>
      <c r="K95" s="165"/>
      <c r="W95" s="4">
        <f t="shared" si="3"/>
        <v>0</v>
      </c>
    </row>
    <row r="96" spans="2:23" ht="20.100000000000001" customHeight="1" x14ac:dyDescent="0.25">
      <c r="B96" s="4">
        <f t="shared" si="2"/>
        <v>0</v>
      </c>
      <c r="C96" s="160"/>
      <c r="D96" s="165"/>
      <c r="E96" s="166"/>
      <c r="F96" s="166"/>
      <c r="G96" s="155">
        <f>IFERROR(IF($C96&gt;=1,COUNTIFS('R-6'!$G$8:$G$1008,"&gt;=1",'R-6'!$H$8:$H$1008,"&gt;="&amp;$E96,'R-6'!$H$8:$H$1008,"&lt;="&amp;$F96),0),0)</f>
        <v>0</v>
      </c>
      <c r="H96" s="155">
        <f>IFERROR(IF($C96&gt;=1,COUNTIFS('R-7'!$H$9:$H$1008,"&gt;=1",'R-7'!$I$9:$I$1008,"&gt;="&amp;$E96,'R-7'!$I$9:$I$1008,"&lt;="&amp;$F96),0),0)</f>
        <v>0</v>
      </c>
      <c r="I96" s="155">
        <f>IFERROR(IF($C96&gt;=1,COUNTIFS('R-8'!$G$13:$G$1012,"&gt;=1",'R-8'!$H$13:$H$1012,"&gt;="&amp;$E96,'R-8'!$H$13:$H$1012,"&lt;="&amp;$F96),0),0)</f>
        <v>0</v>
      </c>
      <c r="J96" s="155">
        <f>IFERROR(IF($C96&gt;=1,COUNTIFS('R-8क'!$G$10:$G$1009,"&gt;=1",'R-8क'!$H$10:$H$1009,"&gt;="&amp;$E96,'R-8क'!$H$10:$H$1009,"&lt;="&amp;$F96),0),0)</f>
        <v>0</v>
      </c>
      <c r="K96" s="165"/>
      <c r="W96" s="4">
        <f t="shared" si="3"/>
        <v>0</v>
      </c>
    </row>
    <row r="97" spans="2:23" ht="20.100000000000001" customHeight="1" x14ac:dyDescent="0.25">
      <c r="B97" s="4">
        <f t="shared" si="2"/>
        <v>0</v>
      </c>
      <c r="C97" s="160"/>
      <c r="D97" s="165"/>
      <c r="E97" s="166"/>
      <c r="F97" s="166"/>
      <c r="G97" s="155">
        <f>IFERROR(IF($C97&gt;=1,COUNTIFS('R-6'!$G$8:$G$1008,"&gt;=1",'R-6'!$H$8:$H$1008,"&gt;="&amp;$E97,'R-6'!$H$8:$H$1008,"&lt;="&amp;$F97),0),0)</f>
        <v>0</v>
      </c>
      <c r="H97" s="155">
        <f>IFERROR(IF($C97&gt;=1,COUNTIFS('R-7'!$H$9:$H$1008,"&gt;=1",'R-7'!$I$9:$I$1008,"&gt;="&amp;$E97,'R-7'!$I$9:$I$1008,"&lt;="&amp;$F97),0),0)</f>
        <v>0</v>
      </c>
      <c r="I97" s="155">
        <f>IFERROR(IF($C97&gt;=1,COUNTIFS('R-8'!$G$13:$G$1012,"&gt;=1",'R-8'!$H$13:$H$1012,"&gt;="&amp;$E97,'R-8'!$H$13:$H$1012,"&lt;="&amp;$F97),0),0)</f>
        <v>0</v>
      </c>
      <c r="J97" s="155">
        <f>IFERROR(IF($C97&gt;=1,COUNTIFS('R-8क'!$G$10:$G$1009,"&gt;=1",'R-8क'!$H$10:$H$1009,"&gt;="&amp;$E97,'R-8क'!$H$10:$H$1009,"&lt;="&amp;$F97),0),0)</f>
        <v>0</v>
      </c>
      <c r="K97" s="165"/>
      <c r="W97" s="4">
        <f t="shared" si="3"/>
        <v>0</v>
      </c>
    </row>
    <row r="98" spans="2:23" ht="20.100000000000001" customHeight="1" x14ac:dyDescent="0.25">
      <c r="B98" s="4">
        <f t="shared" si="2"/>
        <v>0</v>
      </c>
      <c r="C98" s="160"/>
      <c r="D98" s="165"/>
      <c r="E98" s="166"/>
      <c r="F98" s="166"/>
      <c r="G98" s="155">
        <f>IFERROR(IF($C98&gt;=1,COUNTIFS('R-6'!$G$8:$G$1008,"&gt;=1",'R-6'!$H$8:$H$1008,"&gt;="&amp;$E98,'R-6'!$H$8:$H$1008,"&lt;="&amp;$F98),0),0)</f>
        <v>0</v>
      </c>
      <c r="H98" s="155">
        <f>IFERROR(IF($C98&gt;=1,COUNTIFS('R-7'!$H$9:$H$1008,"&gt;=1",'R-7'!$I$9:$I$1008,"&gt;="&amp;$E98,'R-7'!$I$9:$I$1008,"&lt;="&amp;$F98),0),0)</f>
        <v>0</v>
      </c>
      <c r="I98" s="155">
        <f>IFERROR(IF($C98&gt;=1,COUNTIFS('R-8'!$G$13:$G$1012,"&gt;=1",'R-8'!$H$13:$H$1012,"&gt;="&amp;$E98,'R-8'!$H$13:$H$1012,"&lt;="&amp;$F98),0),0)</f>
        <v>0</v>
      </c>
      <c r="J98" s="155">
        <f>IFERROR(IF($C98&gt;=1,COUNTIFS('R-8क'!$G$10:$G$1009,"&gt;=1",'R-8क'!$H$10:$H$1009,"&gt;="&amp;$E98,'R-8क'!$H$10:$H$1009,"&lt;="&amp;$F98),0),0)</f>
        <v>0</v>
      </c>
      <c r="K98" s="165"/>
      <c r="W98" s="4">
        <f t="shared" si="3"/>
        <v>0</v>
      </c>
    </row>
    <row r="99" spans="2:23" ht="20.100000000000001" customHeight="1" x14ac:dyDescent="0.25">
      <c r="B99" s="4">
        <f t="shared" si="2"/>
        <v>0</v>
      </c>
      <c r="C99" s="160"/>
      <c r="D99" s="165"/>
      <c r="E99" s="166"/>
      <c r="F99" s="166"/>
      <c r="G99" s="155">
        <f>IFERROR(IF($C99&gt;=1,COUNTIFS('R-6'!$G$8:$G$1008,"&gt;=1",'R-6'!$H$8:$H$1008,"&gt;="&amp;$E99,'R-6'!$H$8:$H$1008,"&lt;="&amp;$F99),0),0)</f>
        <v>0</v>
      </c>
      <c r="H99" s="155">
        <f>IFERROR(IF($C99&gt;=1,COUNTIFS('R-7'!$H$9:$H$1008,"&gt;=1",'R-7'!$I$9:$I$1008,"&gt;="&amp;$E99,'R-7'!$I$9:$I$1008,"&lt;="&amp;$F99),0),0)</f>
        <v>0</v>
      </c>
      <c r="I99" s="155">
        <f>IFERROR(IF($C99&gt;=1,COUNTIFS('R-8'!$G$13:$G$1012,"&gt;=1",'R-8'!$H$13:$H$1012,"&gt;="&amp;$E99,'R-8'!$H$13:$H$1012,"&lt;="&amp;$F99),0),0)</f>
        <v>0</v>
      </c>
      <c r="J99" s="155">
        <f>IFERROR(IF($C99&gt;=1,COUNTIFS('R-8क'!$G$10:$G$1009,"&gt;=1",'R-8क'!$H$10:$H$1009,"&gt;="&amp;$E99,'R-8क'!$H$10:$H$1009,"&lt;="&amp;$F99),0),0)</f>
        <v>0</v>
      </c>
      <c r="K99" s="165"/>
      <c r="W99" s="4">
        <f t="shared" si="3"/>
        <v>0</v>
      </c>
    </row>
    <row r="100" spans="2:23" ht="20.100000000000001" customHeight="1" x14ac:dyDescent="0.25">
      <c r="B100" s="4">
        <f t="shared" si="2"/>
        <v>0</v>
      </c>
      <c r="C100" s="160"/>
      <c r="D100" s="165"/>
      <c r="E100" s="166"/>
      <c r="F100" s="166"/>
      <c r="G100" s="155">
        <f>IFERROR(IF($C100&gt;=1,COUNTIFS('R-6'!$G$8:$G$1008,"&gt;=1",'R-6'!$H$8:$H$1008,"&gt;="&amp;$E100,'R-6'!$H$8:$H$1008,"&lt;="&amp;$F100),0),0)</f>
        <v>0</v>
      </c>
      <c r="H100" s="155">
        <f>IFERROR(IF($C100&gt;=1,COUNTIFS('R-7'!$H$9:$H$1008,"&gt;=1",'R-7'!$I$9:$I$1008,"&gt;="&amp;$E100,'R-7'!$I$9:$I$1008,"&lt;="&amp;$F100),0),0)</f>
        <v>0</v>
      </c>
      <c r="I100" s="155">
        <f>IFERROR(IF($C100&gt;=1,COUNTIFS('R-8'!$G$13:$G$1012,"&gt;=1",'R-8'!$H$13:$H$1012,"&gt;="&amp;$E100,'R-8'!$H$13:$H$1012,"&lt;="&amp;$F100),0),0)</f>
        <v>0</v>
      </c>
      <c r="J100" s="155">
        <f>IFERROR(IF($C100&gt;=1,COUNTIFS('R-8क'!$G$10:$G$1009,"&gt;=1",'R-8क'!$H$10:$H$1009,"&gt;="&amp;$E100,'R-8क'!$H$10:$H$1009,"&lt;="&amp;$F100),0),0)</f>
        <v>0</v>
      </c>
      <c r="K100" s="165"/>
      <c r="W100" s="4">
        <f t="shared" si="3"/>
        <v>0</v>
      </c>
    </row>
    <row r="101" spans="2:23" ht="20.100000000000001" customHeight="1" x14ac:dyDescent="0.25">
      <c r="B101" s="4">
        <f t="shared" si="2"/>
        <v>0</v>
      </c>
      <c r="C101" s="160"/>
      <c r="D101" s="165"/>
      <c r="E101" s="166"/>
      <c r="F101" s="166"/>
      <c r="G101" s="155">
        <f>IFERROR(IF($C101&gt;=1,COUNTIFS('R-6'!$G$8:$G$1008,"&gt;=1",'R-6'!$H$8:$H$1008,"&gt;="&amp;$E101,'R-6'!$H$8:$H$1008,"&lt;="&amp;$F101),0),0)</f>
        <v>0</v>
      </c>
      <c r="H101" s="155">
        <f>IFERROR(IF($C101&gt;=1,COUNTIFS('R-7'!$H$9:$H$1008,"&gt;=1",'R-7'!$I$9:$I$1008,"&gt;="&amp;$E101,'R-7'!$I$9:$I$1008,"&lt;="&amp;$F101),0),0)</f>
        <v>0</v>
      </c>
      <c r="I101" s="155">
        <f>IFERROR(IF($C101&gt;=1,COUNTIFS('R-8'!$G$13:$G$1012,"&gt;=1",'R-8'!$H$13:$H$1012,"&gt;="&amp;$E101,'R-8'!$H$13:$H$1012,"&lt;="&amp;$F101),0),0)</f>
        <v>0</v>
      </c>
      <c r="J101" s="155">
        <f>IFERROR(IF($C101&gt;=1,COUNTIFS('R-8क'!$G$10:$G$1009,"&gt;=1",'R-8क'!$H$10:$H$1009,"&gt;="&amp;$E101,'R-8क'!$H$10:$H$1009,"&lt;="&amp;$F101),0),0)</f>
        <v>0</v>
      </c>
      <c r="K101" s="165"/>
      <c r="W101" s="4">
        <f t="shared" si="3"/>
        <v>0</v>
      </c>
    </row>
    <row r="102" spans="2:23" ht="20.100000000000001" customHeight="1" x14ac:dyDescent="0.25">
      <c r="B102" s="4">
        <f t="shared" si="2"/>
        <v>0</v>
      </c>
      <c r="C102" s="160"/>
      <c r="D102" s="165"/>
      <c r="E102" s="166"/>
      <c r="F102" s="166"/>
      <c r="G102" s="155">
        <f>IFERROR(IF($C102&gt;=1,COUNTIFS('R-6'!$G$8:$G$1008,"&gt;=1",'R-6'!$H$8:$H$1008,"&gt;="&amp;$E102,'R-6'!$H$8:$H$1008,"&lt;="&amp;$F102),0),0)</f>
        <v>0</v>
      </c>
      <c r="H102" s="155">
        <f>IFERROR(IF($C102&gt;=1,COUNTIFS('R-7'!$H$9:$H$1008,"&gt;=1",'R-7'!$I$9:$I$1008,"&gt;="&amp;$E102,'R-7'!$I$9:$I$1008,"&lt;="&amp;$F102),0),0)</f>
        <v>0</v>
      </c>
      <c r="I102" s="155">
        <f>IFERROR(IF($C102&gt;=1,COUNTIFS('R-8'!$G$13:$G$1012,"&gt;=1",'R-8'!$H$13:$H$1012,"&gt;="&amp;$E102,'R-8'!$H$13:$H$1012,"&lt;="&amp;$F102),0),0)</f>
        <v>0</v>
      </c>
      <c r="J102" s="155">
        <f>IFERROR(IF($C102&gt;=1,COUNTIFS('R-8क'!$G$10:$G$1009,"&gt;=1",'R-8क'!$H$10:$H$1009,"&gt;="&amp;$E102,'R-8क'!$H$10:$H$1009,"&lt;="&amp;$F102),0),0)</f>
        <v>0</v>
      </c>
      <c r="K102" s="165"/>
      <c r="W102" s="4">
        <f t="shared" si="3"/>
        <v>0</v>
      </c>
    </row>
    <row r="103" spans="2:23" ht="20.100000000000001" customHeight="1" x14ac:dyDescent="0.25">
      <c r="B103" s="4">
        <f t="shared" si="2"/>
        <v>0</v>
      </c>
      <c r="C103" s="160"/>
      <c r="D103" s="165"/>
      <c r="E103" s="166"/>
      <c r="F103" s="166"/>
      <c r="G103" s="155">
        <f>IFERROR(IF($C103&gt;=1,COUNTIFS('R-6'!$G$8:$G$1008,"&gt;=1",'R-6'!$H$8:$H$1008,"&gt;="&amp;$E103,'R-6'!$H$8:$H$1008,"&lt;="&amp;$F103),0),0)</f>
        <v>0</v>
      </c>
      <c r="H103" s="155">
        <f>IFERROR(IF($C103&gt;=1,COUNTIFS('R-7'!$H$9:$H$1008,"&gt;=1",'R-7'!$I$9:$I$1008,"&gt;="&amp;$E103,'R-7'!$I$9:$I$1008,"&lt;="&amp;$F103),0),0)</f>
        <v>0</v>
      </c>
      <c r="I103" s="155">
        <f>IFERROR(IF($C103&gt;=1,COUNTIFS('R-8'!$G$13:$G$1012,"&gt;=1",'R-8'!$H$13:$H$1012,"&gt;="&amp;$E103,'R-8'!$H$13:$H$1012,"&lt;="&amp;$F103),0),0)</f>
        <v>0</v>
      </c>
      <c r="J103" s="155">
        <f>IFERROR(IF($C103&gt;=1,COUNTIFS('R-8क'!$G$10:$G$1009,"&gt;=1",'R-8क'!$H$10:$H$1009,"&gt;="&amp;$E103,'R-8क'!$H$10:$H$1009,"&lt;="&amp;$F103),0),0)</f>
        <v>0</v>
      </c>
      <c r="K103" s="165"/>
      <c r="W103" s="4">
        <f t="shared" si="3"/>
        <v>0</v>
      </c>
    </row>
    <row r="104" spans="2:23" ht="20.100000000000001" customHeight="1" x14ac:dyDescent="0.25">
      <c r="B104" s="4">
        <f t="shared" si="2"/>
        <v>0</v>
      </c>
      <c r="C104" s="160"/>
      <c r="D104" s="165"/>
      <c r="E104" s="166"/>
      <c r="F104" s="166"/>
      <c r="G104" s="155">
        <f>IFERROR(IF($C104&gt;=1,COUNTIFS('R-6'!$G$8:$G$1008,"&gt;=1",'R-6'!$H$8:$H$1008,"&gt;="&amp;$E104,'R-6'!$H$8:$H$1008,"&lt;="&amp;$F104),0),0)</f>
        <v>0</v>
      </c>
      <c r="H104" s="155">
        <f>IFERROR(IF($C104&gt;=1,COUNTIFS('R-7'!$H$9:$H$1008,"&gt;=1",'R-7'!$I$9:$I$1008,"&gt;="&amp;$E104,'R-7'!$I$9:$I$1008,"&lt;="&amp;$F104),0),0)</f>
        <v>0</v>
      </c>
      <c r="I104" s="155">
        <f>IFERROR(IF($C104&gt;=1,COUNTIFS('R-8'!$G$13:$G$1012,"&gt;=1",'R-8'!$H$13:$H$1012,"&gt;="&amp;$E104,'R-8'!$H$13:$H$1012,"&lt;="&amp;$F104),0),0)</f>
        <v>0</v>
      </c>
      <c r="J104" s="155">
        <f>IFERROR(IF($C104&gt;=1,COUNTIFS('R-8क'!$G$10:$G$1009,"&gt;=1",'R-8क'!$H$10:$H$1009,"&gt;="&amp;$E104,'R-8क'!$H$10:$H$1009,"&lt;="&amp;$F104),0),0)</f>
        <v>0</v>
      </c>
      <c r="K104" s="165"/>
      <c r="W104" s="4">
        <f t="shared" si="3"/>
        <v>0</v>
      </c>
    </row>
    <row r="105" spans="2:23" ht="20.100000000000001" customHeight="1" x14ac:dyDescent="0.25">
      <c r="B105" s="4">
        <f t="shared" si="2"/>
        <v>0</v>
      </c>
      <c r="C105" s="160"/>
      <c r="D105" s="165"/>
      <c r="E105" s="166"/>
      <c r="F105" s="166"/>
      <c r="G105" s="155">
        <f>IFERROR(IF($C105&gt;=1,COUNTIFS('R-6'!$G$8:$G$1008,"&gt;=1",'R-6'!$H$8:$H$1008,"&gt;="&amp;$E105,'R-6'!$H$8:$H$1008,"&lt;="&amp;$F105),0),0)</f>
        <v>0</v>
      </c>
      <c r="H105" s="155">
        <f>IFERROR(IF($C105&gt;=1,COUNTIFS('R-7'!$H$9:$H$1008,"&gt;=1",'R-7'!$I$9:$I$1008,"&gt;="&amp;$E105,'R-7'!$I$9:$I$1008,"&lt;="&amp;$F105),0),0)</f>
        <v>0</v>
      </c>
      <c r="I105" s="155">
        <f>IFERROR(IF($C105&gt;=1,COUNTIFS('R-8'!$G$13:$G$1012,"&gt;=1",'R-8'!$H$13:$H$1012,"&gt;="&amp;$E105,'R-8'!$H$13:$H$1012,"&lt;="&amp;$F105),0),0)</f>
        <v>0</v>
      </c>
      <c r="J105" s="155">
        <f>IFERROR(IF($C105&gt;=1,COUNTIFS('R-8क'!$G$10:$G$1009,"&gt;=1",'R-8क'!$H$10:$H$1009,"&gt;="&amp;$E105,'R-8क'!$H$10:$H$1009,"&lt;="&amp;$F105),0),0)</f>
        <v>0</v>
      </c>
      <c r="K105" s="165"/>
      <c r="W105" s="4">
        <f t="shared" si="3"/>
        <v>0</v>
      </c>
    </row>
    <row r="106" spans="2:23" ht="20.100000000000001" customHeight="1" x14ac:dyDescent="0.25">
      <c r="B106" s="4">
        <f t="shared" si="2"/>
        <v>0</v>
      </c>
      <c r="C106" s="160"/>
      <c r="D106" s="165"/>
      <c r="E106" s="166"/>
      <c r="F106" s="166"/>
      <c r="G106" s="155">
        <f>IFERROR(IF($C106&gt;=1,COUNTIFS('R-6'!$G$8:$G$1008,"&gt;=1",'R-6'!$H$8:$H$1008,"&gt;="&amp;$E106,'R-6'!$H$8:$H$1008,"&lt;="&amp;$F106),0),0)</f>
        <v>0</v>
      </c>
      <c r="H106" s="155">
        <f>IFERROR(IF($C106&gt;=1,COUNTIFS('R-7'!$H$9:$H$1008,"&gt;=1",'R-7'!$I$9:$I$1008,"&gt;="&amp;$E106,'R-7'!$I$9:$I$1008,"&lt;="&amp;$F106),0),0)</f>
        <v>0</v>
      </c>
      <c r="I106" s="155">
        <f>IFERROR(IF($C106&gt;=1,COUNTIFS('R-8'!$G$13:$G$1012,"&gt;=1",'R-8'!$H$13:$H$1012,"&gt;="&amp;$E106,'R-8'!$H$13:$H$1012,"&lt;="&amp;$F106),0),0)</f>
        <v>0</v>
      </c>
      <c r="J106" s="155">
        <f>IFERROR(IF($C106&gt;=1,COUNTIFS('R-8क'!$G$10:$G$1009,"&gt;=1",'R-8क'!$H$10:$H$1009,"&gt;="&amp;$E106,'R-8क'!$H$10:$H$1009,"&lt;="&amp;$F106),0),0)</f>
        <v>0</v>
      </c>
      <c r="K106" s="165"/>
      <c r="W106" s="4">
        <f t="shared" si="3"/>
        <v>0</v>
      </c>
    </row>
    <row r="107" spans="2:23" ht="20.100000000000001" customHeight="1" x14ac:dyDescent="0.25">
      <c r="B107" s="4">
        <f t="shared" si="2"/>
        <v>0</v>
      </c>
      <c r="C107" s="160"/>
      <c r="D107" s="165"/>
      <c r="E107" s="166"/>
      <c r="F107" s="166"/>
      <c r="G107" s="155">
        <f>IFERROR(IF($C107&gt;=1,COUNTIFS('R-6'!$G$8:$G$1008,"&gt;=1",'R-6'!$H$8:$H$1008,"&gt;="&amp;$E107,'R-6'!$H$8:$H$1008,"&lt;="&amp;$F107),0),0)</f>
        <v>0</v>
      </c>
      <c r="H107" s="155">
        <f>IFERROR(IF($C107&gt;=1,COUNTIFS('R-7'!$H$9:$H$1008,"&gt;=1",'R-7'!$I$9:$I$1008,"&gt;="&amp;$E107,'R-7'!$I$9:$I$1008,"&lt;="&amp;$F107),0),0)</f>
        <v>0</v>
      </c>
      <c r="I107" s="155">
        <f>IFERROR(IF($C107&gt;=1,COUNTIFS('R-8'!$G$13:$G$1012,"&gt;=1",'R-8'!$H$13:$H$1012,"&gt;="&amp;$E107,'R-8'!$H$13:$H$1012,"&lt;="&amp;$F107),0),0)</f>
        <v>0</v>
      </c>
      <c r="J107" s="155">
        <f>IFERROR(IF($C107&gt;=1,COUNTIFS('R-8क'!$G$10:$G$1009,"&gt;=1",'R-8क'!$H$10:$H$1009,"&gt;="&amp;$E107,'R-8क'!$H$10:$H$1009,"&lt;="&amp;$F107),0),0)</f>
        <v>0</v>
      </c>
      <c r="K107" s="165"/>
      <c r="W107" s="4">
        <f t="shared" si="3"/>
        <v>0</v>
      </c>
    </row>
    <row r="108" spans="2:23" ht="20.100000000000001" customHeight="1" x14ac:dyDescent="0.25">
      <c r="B108" s="4">
        <f t="shared" si="2"/>
        <v>0</v>
      </c>
      <c r="C108" s="160"/>
      <c r="D108" s="165"/>
      <c r="E108" s="166"/>
      <c r="F108" s="166"/>
      <c r="G108" s="155">
        <f>IFERROR(IF($C108&gt;=1,COUNTIFS('R-6'!$G$8:$G$1008,"&gt;=1",'R-6'!$H$8:$H$1008,"&gt;="&amp;$E108,'R-6'!$H$8:$H$1008,"&lt;="&amp;$F108),0),0)</f>
        <v>0</v>
      </c>
      <c r="H108" s="155">
        <f>IFERROR(IF($C108&gt;=1,COUNTIFS('R-7'!$H$9:$H$1008,"&gt;=1",'R-7'!$I$9:$I$1008,"&gt;="&amp;$E108,'R-7'!$I$9:$I$1008,"&lt;="&amp;$F108),0),0)</f>
        <v>0</v>
      </c>
      <c r="I108" s="155">
        <f>IFERROR(IF($C108&gt;=1,COUNTIFS('R-8'!$G$13:$G$1012,"&gt;=1",'R-8'!$H$13:$H$1012,"&gt;="&amp;$E108,'R-8'!$H$13:$H$1012,"&lt;="&amp;$F108),0),0)</f>
        <v>0</v>
      </c>
      <c r="J108" s="155">
        <f>IFERROR(IF($C108&gt;=1,COUNTIFS('R-8क'!$G$10:$G$1009,"&gt;=1",'R-8क'!$H$10:$H$1009,"&gt;="&amp;$E108,'R-8क'!$H$10:$H$1009,"&lt;="&amp;$F108),0),0)</f>
        <v>0</v>
      </c>
      <c r="K108" s="165"/>
      <c r="W108" s="4">
        <f t="shared" si="3"/>
        <v>0</v>
      </c>
    </row>
    <row r="109" spans="2:23" ht="20.100000000000001" customHeight="1" x14ac:dyDescent="0.25">
      <c r="B109" s="4">
        <f t="shared" si="2"/>
        <v>0</v>
      </c>
      <c r="C109" s="160"/>
      <c r="D109" s="165"/>
      <c r="E109" s="166"/>
      <c r="F109" s="166"/>
      <c r="G109" s="155">
        <f>IFERROR(IF($C109&gt;=1,COUNTIFS('R-6'!$G$8:$G$1008,"&gt;=1",'R-6'!$H$8:$H$1008,"&gt;="&amp;$E109,'R-6'!$H$8:$H$1008,"&lt;="&amp;$F109),0),0)</f>
        <v>0</v>
      </c>
      <c r="H109" s="155">
        <f>IFERROR(IF($C109&gt;=1,COUNTIFS('R-7'!$H$9:$H$1008,"&gt;=1",'R-7'!$I$9:$I$1008,"&gt;="&amp;$E109,'R-7'!$I$9:$I$1008,"&lt;="&amp;$F109),0),0)</f>
        <v>0</v>
      </c>
      <c r="I109" s="155">
        <f>IFERROR(IF($C109&gt;=1,COUNTIFS('R-8'!$G$13:$G$1012,"&gt;=1",'R-8'!$H$13:$H$1012,"&gt;="&amp;$E109,'R-8'!$H$13:$H$1012,"&lt;="&amp;$F109),0),0)</f>
        <v>0</v>
      </c>
      <c r="J109" s="155">
        <f>IFERROR(IF($C109&gt;=1,COUNTIFS('R-8क'!$G$10:$G$1009,"&gt;=1",'R-8क'!$H$10:$H$1009,"&gt;="&amp;$E109,'R-8क'!$H$10:$H$1009,"&lt;="&amp;$F109),0),0)</f>
        <v>0</v>
      </c>
      <c r="K109" s="165"/>
      <c r="W109" s="4">
        <f t="shared" si="3"/>
        <v>0</v>
      </c>
    </row>
    <row r="110" spans="2:23" ht="20.100000000000001" customHeight="1" x14ac:dyDescent="0.25">
      <c r="B110" s="4">
        <f t="shared" si="2"/>
        <v>0</v>
      </c>
      <c r="C110" s="160"/>
      <c r="D110" s="165"/>
      <c r="E110" s="166"/>
      <c r="F110" s="166"/>
      <c r="G110" s="155">
        <f>IFERROR(IF($C110&gt;=1,COUNTIFS('R-6'!$G$8:$G$1008,"&gt;=1",'R-6'!$H$8:$H$1008,"&gt;="&amp;$E110,'R-6'!$H$8:$H$1008,"&lt;="&amp;$F110),0),0)</f>
        <v>0</v>
      </c>
      <c r="H110" s="155">
        <f>IFERROR(IF($C110&gt;=1,COUNTIFS('R-7'!$H$9:$H$1008,"&gt;=1",'R-7'!$I$9:$I$1008,"&gt;="&amp;$E110,'R-7'!$I$9:$I$1008,"&lt;="&amp;$F110),0),0)</f>
        <v>0</v>
      </c>
      <c r="I110" s="155">
        <f>IFERROR(IF($C110&gt;=1,COUNTIFS('R-8'!$G$13:$G$1012,"&gt;=1",'R-8'!$H$13:$H$1012,"&gt;="&amp;$E110,'R-8'!$H$13:$H$1012,"&lt;="&amp;$F110),0),0)</f>
        <v>0</v>
      </c>
      <c r="J110" s="155">
        <f>IFERROR(IF($C110&gt;=1,COUNTIFS('R-8क'!$G$10:$G$1009,"&gt;=1",'R-8क'!$H$10:$H$1009,"&gt;="&amp;$E110,'R-8क'!$H$10:$H$1009,"&lt;="&amp;$F110),0),0)</f>
        <v>0</v>
      </c>
      <c r="K110" s="165"/>
      <c r="W110" s="4">
        <f t="shared" si="3"/>
        <v>0</v>
      </c>
    </row>
    <row r="111" spans="2:23" ht="20.100000000000001" customHeight="1" x14ac:dyDescent="0.25">
      <c r="B111" s="4">
        <f t="shared" si="2"/>
        <v>0</v>
      </c>
      <c r="C111" s="160"/>
      <c r="D111" s="165"/>
      <c r="E111" s="166"/>
      <c r="F111" s="166"/>
      <c r="G111" s="155">
        <f>IFERROR(IF($C111&gt;=1,COUNTIFS('R-6'!$G$8:$G$1008,"&gt;=1",'R-6'!$H$8:$H$1008,"&gt;="&amp;$E111,'R-6'!$H$8:$H$1008,"&lt;="&amp;$F111),0),0)</f>
        <v>0</v>
      </c>
      <c r="H111" s="155">
        <f>IFERROR(IF($C111&gt;=1,COUNTIFS('R-7'!$H$9:$H$1008,"&gt;=1",'R-7'!$I$9:$I$1008,"&gt;="&amp;$E111,'R-7'!$I$9:$I$1008,"&lt;="&amp;$F111),0),0)</f>
        <v>0</v>
      </c>
      <c r="I111" s="155">
        <f>IFERROR(IF($C111&gt;=1,COUNTIFS('R-8'!$G$13:$G$1012,"&gt;=1",'R-8'!$H$13:$H$1012,"&gt;="&amp;$E111,'R-8'!$H$13:$H$1012,"&lt;="&amp;$F111),0),0)</f>
        <v>0</v>
      </c>
      <c r="J111" s="155">
        <f>IFERROR(IF($C111&gt;=1,COUNTIFS('R-8क'!$G$10:$G$1009,"&gt;=1",'R-8क'!$H$10:$H$1009,"&gt;="&amp;$E111,'R-8क'!$H$10:$H$1009,"&lt;="&amp;$F111),0),0)</f>
        <v>0</v>
      </c>
      <c r="K111" s="165"/>
      <c r="W111" s="4">
        <f t="shared" si="3"/>
        <v>0</v>
      </c>
    </row>
    <row r="112" spans="2:23" ht="20.100000000000001" customHeight="1" x14ac:dyDescent="0.25">
      <c r="B112" s="4">
        <f t="shared" si="2"/>
        <v>0</v>
      </c>
      <c r="C112" s="160"/>
      <c r="D112" s="165"/>
      <c r="E112" s="166"/>
      <c r="F112" s="166"/>
      <c r="G112" s="155">
        <f>IFERROR(IF($C112&gt;=1,COUNTIFS('R-6'!$G$8:$G$1008,"&gt;=1",'R-6'!$H$8:$H$1008,"&gt;="&amp;$E112,'R-6'!$H$8:$H$1008,"&lt;="&amp;$F112),0),0)</f>
        <v>0</v>
      </c>
      <c r="H112" s="155">
        <f>IFERROR(IF($C112&gt;=1,COUNTIFS('R-7'!$H$9:$H$1008,"&gt;=1",'R-7'!$I$9:$I$1008,"&gt;="&amp;$E112,'R-7'!$I$9:$I$1008,"&lt;="&amp;$F112),0),0)</f>
        <v>0</v>
      </c>
      <c r="I112" s="155">
        <f>IFERROR(IF($C112&gt;=1,COUNTIFS('R-8'!$G$13:$G$1012,"&gt;=1",'R-8'!$H$13:$H$1012,"&gt;="&amp;$E112,'R-8'!$H$13:$H$1012,"&lt;="&amp;$F112),0),0)</f>
        <v>0</v>
      </c>
      <c r="J112" s="155">
        <f>IFERROR(IF($C112&gt;=1,COUNTIFS('R-8क'!$G$10:$G$1009,"&gt;=1",'R-8क'!$H$10:$H$1009,"&gt;="&amp;$E112,'R-8क'!$H$10:$H$1009,"&lt;="&amp;$F112),0),0)</f>
        <v>0</v>
      </c>
      <c r="K112" s="165"/>
      <c r="W112" s="4">
        <f t="shared" si="3"/>
        <v>0</v>
      </c>
    </row>
    <row r="113" spans="2:23" ht="20.100000000000001" customHeight="1" x14ac:dyDescent="0.25">
      <c r="B113" s="4">
        <f t="shared" si="2"/>
        <v>0</v>
      </c>
      <c r="C113" s="160"/>
      <c r="D113" s="165"/>
      <c r="E113" s="166"/>
      <c r="F113" s="166"/>
      <c r="G113" s="155">
        <f>IFERROR(IF($C113&gt;=1,COUNTIFS('R-6'!$G$8:$G$1008,"&gt;=1",'R-6'!$H$8:$H$1008,"&gt;="&amp;$E113,'R-6'!$H$8:$H$1008,"&lt;="&amp;$F113),0),0)</f>
        <v>0</v>
      </c>
      <c r="H113" s="155">
        <f>IFERROR(IF($C113&gt;=1,COUNTIFS('R-7'!$H$9:$H$1008,"&gt;=1",'R-7'!$I$9:$I$1008,"&gt;="&amp;$E113,'R-7'!$I$9:$I$1008,"&lt;="&amp;$F113),0),0)</f>
        <v>0</v>
      </c>
      <c r="I113" s="155">
        <f>IFERROR(IF($C113&gt;=1,COUNTIFS('R-8'!$G$13:$G$1012,"&gt;=1",'R-8'!$H$13:$H$1012,"&gt;="&amp;$E113,'R-8'!$H$13:$H$1012,"&lt;="&amp;$F113),0),0)</f>
        <v>0</v>
      </c>
      <c r="J113" s="155">
        <f>IFERROR(IF($C113&gt;=1,COUNTIFS('R-8क'!$G$10:$G$1009,"&gt;=1",'R-8क'!$H$10:$H$1009,"&gt;="&amp;$E113,'R-8क'!$H$10:$H$1009,"&lt;="&amp;$F113),0),0)</f>
        <v>0</v>
      </c>
      <c r="K113" s="165"/>
      <c r="W113" s="4">
        <f t="shared" si="3"/>
        <v>0</v>
      </c>
    </row>
    <row r="114" spans="2:23" ht="20.100000000000001" customHeight="1" x14ac:dyDescent="0.25">
      <c r="B114" s="4">
        <f t="shared" si="2"/>
        <v>0</v>
      </c>
      <c r="C114" s="160"/>
      <c r="D114" s="165"/>
      <c r="E114" s="166"/>
      <c r="F114" s="166"/>
      <c r="G114" s="155">
        <f>IFERROR(IF($C114&gt;=1,COUNTIFS('R-6'!$G$8:$G$1008,"&gt;=1",'R-6'!$H$8:$H$1008,"&gt;="&amp;$E114,'R-6'!$H$8:$H$1008,"&lt;="&amp;$F114),0),0)</f>
        <v>0</v>
      </c>
      <c r="H114" s="155">
        <f>IFERROR(IF($C114&gt;=1,COUNTIFS('R-7'!$H$9:$H$1008,"&gt;=1",'R-7'!$I$9:$I$1008,"&gt;="&amp;$E114,'R-7'!$I$9:$I$1008,"&lt;="&amp;$F114),0),0)</f>
        <v>0</v>
      </c>
      <c r="I114" s="155">
        <f>IFERROR(IF($C114&gt;=1,COUNTIFS('R-8'!$G$13:$G$1012,"&gt;=1",'R-8'!$H$13:$H$1012,"&gt;="&amp;$E114,'R-8'!$H$13:$H$1012,"&lt;="&amp;$F114),0),0)</f>
        <v>0</v>
      </c>
      <c r="J114" s="155">
        <f>IFERROR(IF($C114&gt;=1,COUNTIFS('R-8क'!$G$10:$G$1009,"&gt;=1",'R-8क'!$H$10:$H$1009,"&gt;="&amp;$E114,'R-8क'!$H$10:$H$1009,"&lt;="&amp;$F114),0),0)</f>
        <v>0</v>
      </c>
      <c r="K114" s="165"/>
      <c r="W114" s="4">
        <f t="shared" si="3"/>
        <v>0</v>
      </c>
    </row>
    <row r="115" spans="2:23" ht="20.100000000000001" customHeight="1" x14ac:dyDescent="0.25">
      <c r="B115" s="4">
        <f t="shared" si="2"/>
        <v>0</v>
      </c>
      <c r="C115" s="160"/>
      <c r="D115" s="165"/>
      <c r="E115" s="166"/>
      <c r="F115" s="166"/>
      <c r="G115" s="155">
        <f>IFERROR(IF($C115&gt;=1,COUNTIFS('R-6'!$G$8:$G$1008,"&gt;=1",'R-6'!$H$8:$H$1008,"&gt;="&amp;$E115,'R-6'!$H$8:$H$1008,"&lt;="&amp;$F115),0),0)</f>
        <v>0</v>
      </c>
      <c r="H115" s="155">
        <f>IFERROR(IF($C115&gt;=1,COUNTIFS('R-7'!$H$9:$H$1008,"&gt;=1",'R-7'!$I$9:$I$1008,"&gt;="&amp;$E115,'R-7'!$I$9:$I$1008,"&lt;="&amp;$F115),0),0)</f>
        <v>0</v>
      </c>
      <c r="I115" s="155">
        <f>IFERROR(IF($C115&gt;=1,COUNTIFS('R-8'!$G$13:$G$1012,"&gt;=1",'R-8'!$H$13:$H$1012,"&gt;="&amp;$E115,'R-8'!$H$13:$H$1012,"&lt;="&amp;$F115),0),0)</f>
        <v>0</v>
      </c>
      <c r="J115" s="155">
        <f>IFERROR(IF($C115&gt;=1,COUNTIFS('R-8क'!$G$10:$G$1009,"&gt;=1",'R-8क'!$H$10:$H$1009,"&gt;="&amp;$E115,'R-8क'!$H$10:$H$1009,"&lt;="&amp;$F115),0),0)</f>
        <v>0</v>
      </c>
      <c r="K115" s="165"/>
      <c r="W115" s="4">
        <f t="shared" si="3"/>
        <v>0</v>
      </c>
    </row>
    <row r="116" spans="2:23" ht="20.100000000000001" customHeight="1" x14ac:dyDescent="0.25">
      <c r="B116" s="4">
        <f t="shared" si="2"/>
        <v>0</v>
      </c>
      <c r="C116" s="160"/>
      <c r="D116" s="165"/>
      <c r="E116" s="166"/>
      <c r="F116" s="166"/>
      <c r="G116" s="155">
        <f>IFERROR(IF($C116&gt;=1,COUNTIFS('R-6'!$G$8:$G$1008,"&gt;=1",'R-6'!$H$8:$H$1008,"&gt;="&amp;$E116,'R-6'!$H$8:$H$1008,"&lt;="&amp;$F116),0),0)</f>
        <v>0</v>
      </c>
      <c r="H116" s="155">
        <f>IFERROR(IF($C116&gt;=1,COUNTIFS('R-7'!$H$9:$H$1008,"&gt;=1",'R-7'!$I$9:$I$1008,"&gt;="&amp;$E116,'R-7'!$I$9:$I$1008,"&lt;="&amp;$F116),0),0)</f>
        <v>0</v>
      </c>
      <c r="I116" s="155">
        <f>IFERROR(IF($C116&gt;=1,COUNTIFS('R-8'!$G$13:$G$1012,"&gt;=1",'R-8'!$H$13:$H$1012,"&gt;="&amp;$E116,'R-8'!$H$13:$H$1012,"&lt;="&amp;$F116),0),0)</f>
        <v>0</v>
      </c>
      <c r="J116" s="155">
        <f>IFERROR(IF($C116&gt;=1,COUNTIFS('R-8क'!$G$10:$G$1009,"&gt;=1",'R-8क'!$H$10:$H$1009,"&gt;="&amp;$E116,'R-8क'!$H$10:$H$1009,"&lt;="&amp;$F116),0),0)</f>
        <v>0</v>
      </c>
      <c r="K116" s="165"/>
      <c r="W116" s="4">
        <f t="shared" si="3"/>
        <v>0</v>
      </c>
    </row>
    <row r="117" spans="2:23" ht="20.100000000000001" customHeight="1" x14ac:dyDescent="0.25">
      <c r="B117" s="4">
        <f t="shared" si="2"/>
        <v>0</v>
      </c>
      <c r="C117" s="160"/>
      <c r="D117" s="165"/>
      <c r="E117" s="166"/>
      <c r="F117" s="166"/>
      <c r="G117" s="155">
        <f>IFERROR(IF($C117&gt;=1,COUNTIFS('R-6'!$G$8:$G$1008,"&gt;=1",'R-6'!$H$8:$H$1008,"&gt;="&amp;$E117,'R-6'!$H$8:$H$1008,"&lt;="&amp;$F117),0),0)</f>
        <v>0</v>
      </c>
      <c r="H117" s="155">
        <f>IFERROR(IF($C117&gt;=1,COUNTIFS('R-7'!$H$9:$H$1008,"&gt;=1",'R-7'!$I$9:$I$1008,"&gt;="&amp;$E117,'R-7'!$I$9:$I$1008,"&lt;="&amp;$F117),0),0)</f>
        <v>0</v>
      </c>
      <c r="I117" s="155">
        <f>IFERROR(IF($C117&gt;=1,COUNTIFS('R-8'!$G$13:$G$1012,"&gt;=1",'R-8'!$H$13:$H$1012,"&gt;="&amp;$E117,'R-8'!$H$13:$H$1012,"&lt;="&amp;$F117),0),0)</f>
        <v>0</v>
      </c>
      <c r="J117" s="155">
        <f>IFERROR(IF($C117&gt;=1,COUNTIFS('R-8क'!$G$10:$G$1009,"&gt;=1",'R-8क'!$H$10:$H$1009,"&gt;="&amp;$E117,'R-8क'!$H$10:$H$1009,"&lt;="&amp;$F117),0),0)</f>
        <v>0</v>
      </c>
      <c r="K117" s="165"/>
      <c r="W117" s="4">
        <f t="shared" si="3"/>
        <v>0</v>
      </c>
    </row>
    <row r="118" spans="2:23" ht="20.100000000000001" customHeight="1" x14ac:dyDescent="0.25">
      <c r="B118" s="4">
        <f t="shared" si="2"/>
        <v>0</v>
      </c>
      <c r="C118" s="160"/>
      <c r="D118" s="165"/>
      <c r="E118" s="166"/>
      <c r="F118" s="166"/>
      <c r="G118" s="155">
        <f>IFERROR(IF($C118&gt;=1,COUNTIFS('R-6'!$G$8:$G$1008,"&gt;=1",'R-6'!$H$8:$H$1008,"&gt;="&amp;$E118,'R-6'!$H$8:$H$1008,"&lt;="&amp;$F118),0),0)</f>
        <v>0</v>
      </c>
      <c r="H118" s="155">
        <f>IFERROR(IF($C118&gt;=1,COUNTIFS('R-7'!$H$9:$H$1008,"&gt;=1",'R-7'!$I$9:$I$1008,"&gt;="&amp;$E118,'R-7'!$I$9:$I$1008,"&lt;="&amp;$F118),0),0)</f>
        <v>0</v>
      </c>
      <c r="I118" s="155">
        <f>IFERROR(IF($C118&gt;=1,COUNTIFS('R-8'!$G$13:$G$1012,"&gt;=1",'R-8'!$H$13:$H$1012,"&gt;="&amp;$E118,'R-8'!$H$13:$H$1012,"&lt;="&amp;$F118),0),0)</f>
        <v>0</v>
      </c>
      <c r="J118" s="155">
        <f>IFERROR(IF($C118&gt;=1,COUNTIFS('R-8क'!$G$10:$G$1009,"&gt;=1",'R-8क'!$H$10:$H$1009,"&gt;="&amp;$E118,'R-8क'!$H$10:$H$1009,"&lt;="&amp;$F118),0),0)</f>
        <v>0</v>
      </c>
      <c r="K118" s="165"/>
      <c r="W118" s="4">
        <f t="shared" si="3"/>
        <v>0</v>
      </c>
    </row>
    <row r="119" spans="2:23" ht="20.100000000000001" customHeight="1" x14ac:dyDescent="0.25">
      <c r="B119" s="4">
        <f t="shared" si="2"/>
        <v>0</v>
      </c>
      <c r="C119" s="160"/>
      <c r="D119" s="165"/>
      <c r="E119" s="166"/>
      <c r="F119" s="166"/>
      <c r="G119" s="155">
        <f>IFERROR(IF($C119&gt;=1,COUNTIFS('R-6'!$G$8:$G$1008,"&gt;=1",'R-6'!$H$8:$H$1008,"&gt;="&amp;$E119,'R-6'!$H$8:$H$1008,"&lt;="&amp;$F119),0),0)</f>
        <v>0</v>
      </c>
      <c r="H119" s="155">
        <f>IFERROR(IF($C119&gt;=1,COUNTIFS('R-7'!$H$9:$H$1008,"&gt;=1",'R-7'!$I$9:$I$1008,"&gt;="&amp;$E119,'R-7'!$I$9:$I$1008,"&lt;="&amp;$F119),0),0)</f>
        <v>0</v>
      </c>
      <c r="I119" s="155">
        <f>IFERROR(IF($C119&gt;=1,COUNTIFS('R-8'!$G$13:$G$1012,"&gt;=1",'R-8'!$H$13:$H$1012,"&gt;="&amp;$E119,'R-8'!$H$13:$H$1012,"&lt;="&amp;$F119),0),0)</f>
        <v>0</v>
      </c>
      <c r="J119" s="155">
        <f>IFERROR(IF($C119&gt;=1,COUNTIFS('R-8क'!$G$10:$G$1009,"&gt;=1",'R-8क'!$H$10:$H$1009,"&gt;="&amp;$E119,'R-8क'!$H$10:$H$1009,"&lt;="&amp;$F119),0),0)</f>
        <v>0</v>
      </c>
      <c r="K119" s="165"/>
      <c r="W119" s="4">
        <f t="shared" si="3"/>
        <v>0</v>
      </c>
    </row>
    <row r="120" spans="2:23" ht="20.100000000000001" customHeight="1" x14ac:dyDescent="0.25">
      <c r="B120" s="4">
        <f t="shared" si="2"/>
        <v>0</v>
      </c>
      <c r="C120" s="160"/>
      <c r="D120" s="165"/>
      <c r="E120" s="166"/>
      <c r="F120" s="166"/>
      <c r="G120" s="155">
        <f>IFERROR(IF($C120&gt;=1,COUNTIFS('R-6'!$G$8:$G$1008,"&gt;=1",'R-6'!$H$8:$H$1008,"&gt;="&amp;$E120,'R-6'!$H$8:$H$1008,"&lt;="&amp;$F120),0),0)</f>
        <v>0</v>
      </c>
      <c r="H120" s="155">
        <f>IFERROR(IF($C120&gt;=1,COUNTIFS('R-7'!$H$9:$H$1008,"&gt;=1",'R-7'!$I$9:$I$1008,"&gt;="&amp;$E120,'R-7'!$I$9:$I$1008,"&lt;="&amp;$F120),0),0)</f>
        <v>0</v>
      </c>
      <c r="I120" s="155">
        <f>IFERROR(IF($C120&gt;=1,COUNTIFS('R-8'!$G$13:$G$1012,"&gt;=1",'R-8'!$H$13:$H$1012,"&gt;="&amp;$E120,'R-8'!$H$13:$H$1012,"&lt;="&amp;$F120),0),0)</f>
        <v>0</v>
      </c>
      <c r="J120" s="155">
        <f>IFERROR(IF($C120&gt;=1,COUNTIFS('R-8क'!$G$10:$G$1009,"&gt;=1",'R-8क'!$H$10:$H$1009,"&gt;="&amp;$E120,'R-8क'!$H$10:$H$1009,"&lt;="&amp;$F120),0),0)</f>
        <v>0</v>
      </c>
      <c r="K120" s="165"/>
      <c r="W120" s="4">
        <f t="shared" si="3"/>
        <v>0</v>
      </c>
    </row>
    <row r="121" spans="2:23" ht="20.100000000000001" customHeight="1" x14ac:dyDescent="0.25">
      <c r="B121" s="4">
        <f t="shared" si="2"/>
        <v>0</v>
      </c>
      <c r="C121" s="160"/>
      <c r="D121" s="165"/>
      <c r="E121" s="166"/>
      <c r="F121" s="166"/>
      <c r="G121" s="155">
        <f>IFERROR(IF($C121&gt;=1,COUNTIFS('R-6'!$G$8:$G$1008,"&gt;=1",'R-6'!$H$8:$H$1008,"&gt;="&amp;$E121,'R-6'!$H$8:$H$1008,"&lt;="&amp;$F121),0),0)</f>
        <v>0</v>
      </c>
      <c r="H121" s="155">
        <f>IFERROR(IF($C121&gt;=1,COUNTIFS('R-7'!$H$9:$H$1008,"&gt;=1",'R-7'!$I$9:$I$1008,"&gt;="&amp;$E121,'R-7'!$I$9:$I$1008,"&lt;="&amp;$F121),0),0)</f>
        <v>0</v>
      </c>
      <c r="I121" s="155">
        <f>IFERROR(IF($C121&gt;=1,COUNTIFS('R-8'!$G$13:$G$1012,"&gt;=1",'R-8'!$H$13:$H$1012,"&gt;="&amp;$E121,'R-8'!$H$13:$H$1012,"&lt;="&amp;$F121),0),0)</f>
        <v>0</v>
      </c>
      <c r="J121" s="155">
        <f>IFERROR(IF($C121&gt;=1,COUNTIFS('R-8क'!$G$10:$G$1009,"&gt;=1",'R-8क'!$H$10:$H$1009,"&gt;="&amp;$E121,'R-8क'!$H$10:$H$1009,"&lt;="&amp;$F121),0),0)</f>
        <v>0</v>
      </c>
      <c r="K121" s="165"/>
      <c r="W121" s="4">
        <f t="shared" si="3"/>
        <v>0</v>
      </c>
    </row>
    <row r="122" spans="2:23" ht="20.100000000000001" customHeight="1" x14ac:dyDescent="0.25">
      <c r="B122" s="4">
        <f t="shared" si="2"/>
        <v>0</v>
      </c>
      <c r="C122" s="160"/>
      <c r="D122" s="165"/>
      <c r="E122" s="166"/>
      <c r="F122" s="166"/>
      <c r="G122" s="155">
        <f>IFERROR(IF($C122&gt;=1,COUNTIFS('R-6'!$G$8:$G$1008,"&gt;=1",'R-6'!$H$8:$H$1008,"&gt;="&amp;$E122,'R-6'!$H$8:$H$1008,"&lt;="&amp;$F122),0),0)</f>
        <v>0</v>
      </c>
      <c r="H122" s="155">
        <f>IFERROR(IF($C122&gt;=1,COUNTIFS('R-7'!$H$9:$H$1008,"&gt;=1",'R-7'!$I$9:$I$1008,"&gt;="&amp;$E122,'R-7'!$I$9:$I$1008,"&lt;="&amp;$F122),0),0)</f>
        <v>0</v>
      </c>
      <c r="I122" s="155">
        <f>IFERROR(IF($C122&gt;=1,COUNTIFS('R-8'!$G$13:$G$1012,"&gt;=1",'R-8'!$H$13:$H$1012,"&gt;="&amp;$E122,'R-8'!$H$13:$H$1012,"&lt;="&amp;$F122),0),0)</f>
        <v>0</v>
      </c>
      <c r="J122" s="155">
        <f>IFERROR(IF($C122&gt;=1,COUNTIFS('R-8क'!$G$10:$G$1009,"&gt;=1",'R-8क'!$H$10:$H$1009,"&gt;="&amp;$E122,'R-8क'!$H$10:$H$1009,"&lt;="&amp;$F122),0),0)</f>
        <v>0</v>
      </c>
      <c r="K122" s="165"/>
      <c r="W122" s="4">
        <f t="shared" si="3"/>
        <v>0</v>
      </c>
    </row>
    <row r="123" spans="2:23" ht="20.100000000000001" customHeight="1" x14ac:dyDescent="0.25">
      <c r="B123" s="4">
        <f t="shared" si="2"/>
        <v>0</v>
      </c>
      <c r="C123" s="160"/>
      <c r="D123" s="165"/>
      <c r="E123" s="166"/>
      <c r="F123" s="166"/>
      <c r="G123" s="155">
        <f>IFERROR(IF($C123&gt;=1,COUNTIFS('R-6'!$G$8:$G$1008,"&gt;=1",'R-6'!$H$8:$H$1008,"&gt;="&amp;$E123,'R-6'!$H$8:$H$1008,"&lt;="&amp;$F123),0),0)</f>
        <v>0</v>
      </c>
      <c r="H123" s="155">
        <f>IFERROR(IF($C123&gt;=1,COUNTIFS('R-7'!$H$9:$H$1008,"&gt;=1",'R-7'!$I$9:$I$1008,"&gt;="&amp;$E123,'R-7'!$I$9:$I$1008,"&lt;="&amp;$F123),0),0)</f>
        <v>0</v>
      </c>
      <c r="I123" s="155">
        <f>IFERROR(IF($C123&gt;=1,COUNTIFS('R-8'!$G$13:$G$1012,"&gt;=1",'R-8'!$H$13:$H$1012,"&gt;="&amp;$E123,'R-8'!$H$13:$H$1012,"&lt;="&amp;$F123),0),0)</f>
        <v>0</v>
      </c>
      <c r="J123" s="155">
        <f>IFERROR(IF($C123&gt;=1,COUNTIFS('R-8क'!$G$10:$G$1009,"&gt;=1",'R-8क'!$H$10:$H$1009,"&gt;="&amp;$E123,'R-8क'!$H$10:$H$1009,"&lt;="&amp;$F123),0),0)</f>
        <v>0</v>
      </c>
      <c r="K123" s="165"/>
      <c r="W123" s="4">
        <f t="shared" si="3"/>
        <v>0</v>
      </c>
    </row>
    <row r="124" spans="2:23" ht="20.100000000000001" customHeight="1" x14ac:dyDescent="0.25">
      <c r="B124" s="4">
        <f t="shared" si="2"/>
        <v>0</v>
      </c>
      <c r="C124" s="160"/>
      <c r="D124" s="165"/>
      <c r="E124" s="166"/>
      <c r="F124" s="166"/>
      <c r="G124" s="155">
        <f>IFERROR(IF($C124&gt;=1,COUNTIFS('R-6'!$G$8:$G$1008,"&gt;=1",'R-6'!$H$8:$H$1008,"&gt;="&amp;$E124,'R-6'!$H$8:$H$1008,"&lt;="&amp;$F124),0),0)</f>
        <v>0</v>
      </c>
      <c r="H124" s="155">
        <f>IFERROR(IF($C124&gt;=1,COUNTIFS('R-7'!$H$9:$H$1008,"&gt;=1",'R-7'!$I$9:$I$1008,"&gt;="&amp;$E124,'R-7'!$I$9:$I$1008,"&lt;="&amp;$F124),0),0)</f>
        <v>0</v>
      </c>
      <c r="I124" s="155">
        <f>IFERROR(IF($C124&gt;=1,COUNTIFS('R-8'!$G$13:$G$1012,"&gt;=1",'R-8'!$H$13:$H$1012,"&gt;="&amp;$E124,'R-8'!$H$13:$H$1012,"&lt;="&amp;$F124),0),0)</f>
        <v>0</v>
      </c>
      <c r="J124" s="155">
        <f>IFERROR(IF($C124&gt;=1,COUNTIFS('R-8क'!$G$10:$G$1009,"&gt;=1",'R-8क'!$H$10:$H$1009,"&gt;="&amp;$E124,'R-8क'!$H$10:$H$1009,"&lt;="&amp;$F124),0),0)</f>
        <v>0</v>
      </c>
      <c r="K124" s="165"/>
      <c r="W124" s="4">
        <f t="shared" si="3"/>
        <v>0</v>
      </c>
    </row>
    <row r="125" spans="2:23" ht="20.100000000000001" customHeight="1" x14ac:dyDescent="0.25">
      <c r="B125" s="4">
        <f t="shared" si="2"/>
        <v>0</v>
      </c>
      <c r="C125" s="160"/>
      <c r="D125" s="165"/>
      <c r="E125" s="166"/>
      <c r="F125" s="166"/>
      <c r="G125" s="155">
        <f>IFERROR(IF($C125&gt;=1,COUNTIFS('R-6'!$G$8:$G$1008,"&gt;=1",'R-6'!$H$8:$H$1008,"&gt;="&amp;$E125,'R-6'!$H$8:$H$1008,"&lt;="&amp;$F125),0),0)</f>
        <v>0</v>
      </c>
      <c r="H125" s="155">
        <f>IFERROR(IF($C125&gt;=1,COUNTIFS('R-7'!$H$9:$H$1008,"&gt;=1",'R-7'!$I$9:$I$1008,"&gt;="&amp;$E125,'R-7'!$I$9:$I$1008,"&lt;="&amp;$F125),0),0)</f>
        <v>0</v>
      </c>
      <c r="I125" s="155">
        <f>IFERROR(IF($C125&gt;=1,COUNTIFS('R-8'!$G$13:$G$1012,"&gt;=1",'R-8'!$H$13:$H$1012,"&gt;="&amp;$E125,'R-8'!$H$13:$H$1012,"&lt;="&amp;$F125),0),0)</f>
        <v>0</v>
      </c>
      <c r="J125" s="155">
        <f>IFERROR(IF($C125&gt;=1,COUNTIFS('R-8क'!$G$10:$G$1009,"&gt;=1",'R-8क'!$H$10:$H$1009,"&gt;="&amp;$E125,'R-8क'!$H$10:$H$1009,"&lt;="&amp;$F125),0),0)</f>
        <v>0</v>
      </c>
      <c r="K125" s="165"/>
      <c r="W125" s="4">
        <f t="shared" si="3"/>
        <v>0</v>
      </c>
    </row>
    <row r="126" spans="2:23" ht="20.100000000000001" customHeight="1" x14ac:dyDescent="0.25">
      <c r="B126" s="4">
        <f t="shared" si="2"/>
        <v>0</v>
      </c>
      <c r="C126" s="160"/>
      <c r="D126" s="165"/>
      <c r="E126" s="166"/>
      <c r="F126" s="166"/>
      <c r="G126" s="155">
        <f>IFERROR(IF($C126&gt;=1,COUNTIFS('R-6'!$G$8:$G$1008,"&gt;=1",'R-6'!$H$8:$H$1008,"&gt;="&amp;$E126,'R-6'!$H$8:$H$1008,"&lt;="&amp;$F126),0),0)</f>
        <v>0</v>
      </c>
      <c r="H126" s="155">
        <f>IFERROR(IF($C126&gt;=1,COUNTIFS('R-7'!$H$9:$H$1008,"&gt;=1",'R-7'!$I$9:$I$1008,"&gt;="&amp;$E126,'R-7'!$I$9:$I$1008,"&lt;="&amp;$F126),0),0)</f>
        <v>0</v>
      </c>
      <c r="I126" s="155">
        <f>IFERROR(IF($C126&gt;=1,COUNTIFS('R-8'!$G$13:$G$1012,"&gt;=1",'R-8'!$H$13:$H$1012,"&gt;="&amp;$E126,'R-8'!$H$13:$H$1012,"&lt;="&amp;$F126),0),0)</f>
        <v>0</v>
      </c>
      <c r="J126" s="155">
        <f>IFERROR(IF($C126&gt;=1,COUNTIFS('R-8क'!$G$10:$G$1009,"&gt;=1",'R-8क'!$H$10:$H$1009,"&gt;="&amp;$E126,'R-8क'!$H$10:$H$1009,"&lt;="&amp;$F126),0),0)</f>
        <v>0</v>
      </c>
      <c r="K126" s="165"/>
      <c r="W126" s="4">
        <f t="shared" si="3"/>
        <v>0</v>
      </c>
    </row>
    <row r="127" spans="2:23" ht="20.100000000000001" customHeight="1" x14ac:dyDescent="0.25">
      <c r="B127" s="4">
        <f t="shared" si="2"/>
        <v>0</v>
      </c>
      <c r="C127" s="160"/>
      <c r="D127" s="165"/>
      <c r="E127" s="166"/>
      <c r="F127" s="166"/>
      <c r="G127" s="155">
        <f>IFERROR(IF($C127&gt;=1,COUNTIFS('R-6'!$G$8:$G$1008,"&gt;=1",'R-6'!$H$8:$H$1008,"&gt;="&amp;$E127,'R-6'!$H$8:$H$1008,"&lt;="&amp;$F127),0),0)</f>
        <v>0</v>
      </c>
      <c r="H127" s="155">
        <f>IFERROR(IF($C127&gt;=1,COUNTIFS('R-7'!$H$9:$H$1008,"&gt;=1",'R-7'!$I$9:$I$1008,"&gt;="&amp;$E127,'R-7'!$I$9:$I$1008,"&lt;="&amp;$F127),0),0)</f>
        <v>0</v>
      </c>
      <c r="I127" s="155">
        <f>IFERROR(IF($C127&gt;=1,COUNTIFS('R-8'!$G$13:$G$1012,"&gt;=1",'R-8'!$H$13:$H$1012,"&gt;="&amp;$E127,'R-8'!$H$13:$H$1012,"&lt;="&amp;$F127),0),0)</f>
        <v>0</v>
      </c>
      <c r="J127" s="155">
        <f>IFERROR(IF($C127&gt;=1,COUNTIFS('R-8क'!$G$10:$G$1009,"&gt;=1",'R-8क'!$H$10:$H$1009,"&gt;="&amp;$E127,'R-8क'!$H$10:$H$1009,"&lt;="&amp;$F127),0),0)</f>
        <v>0</v>
      </c>
      <c r="K127" s="165"/>
      <c r="W127" s="4">
        <f t="shared" si="3"/>
        <v>0</v>
      </c>
    </row>
    <row r="128" spans="2:23" ht="20.100000000000001" customHeight="1" x14ac:dyDescent="0.25">
      <c r="B128" s="4">
        <f t="shared" si="2"/>
        <v>0</v>
      </c>
      <c r="C128" s="160"/>
      <c r="D128" s="165"/>
      <c r="E128" s="166"/>
      <c r="F128" s="166"/>
      <c r="G128" s="155">
        <f>IFERROR(IF($C128&gt;=1,COUNTIFS('R-6'!$G$8:$G$1008,"&gt;=1",'R-6'!$H$8:$H$1008,"&gt;="&amp;$E128,'R-6'!$H$8:$H$1008,"&lt;="&amp;$F128),0),0)</f>
        <v>0</v>
      </c>
      <c r="H128" s="155">
        <f>IFERROR(IF($C128&gt;=1,COUNTIFS('R-7'!$H$9:$H$1008,"&gt;=1",'R-7'!$I$9:$I$1008,"&gt;="&amp;$E128,'R-7'!$I$9:$I$1008,"&lt;="&amp;$F128),0),0)</f>
        <v>0</v>
      </c>
      <c r="I128" s="155">
        <f>IFERROR(IF($C128&gt;=1,COUNTIFS('R-8'!$G$13:$G$1012,"&gt;=1",'R-8'!$H$13:$H$1012,"&gt;="&amp;$E128,'R-8'!$H$13:$H$1012,"&lt;="&amp;$F128),0),0)</f>
        <v>0</v>
      </c>
      <c r="J128" s="155">
        <f>IFERROR(IF($C128&gt;=1,COUNTIFS('R-8क'!$G$10:$G$1009,"&gt;=1",'R-8क'!$H$10:$H$1009,"&gt;="&amp;$E128,'R-8क'!$H$10:$H$1009,"&lt;="&amp;$F128),0),0)</f>
        <v>0</v>
      </c>
      <c r="K128" s="165"/>
      <c r="W128" s="4">
        <f t="shared" si="3"/>
        <v>0</v>
      </c>
    </row>
    <row r="129" spans="2:23" ht="20.100000000000001" customHeight="1" x14ac:dyDescent="0.25">
      <c r="B129" s="4">
        <f t="shared" si="2"/>
        <v>0</v>
      </c>
      <c r="C129" s="160"/>
      <c r="D129" s="165"/>
      <c r="E129" s="166"/>
      <c r="F129" s="166"/>
      <c r="G129" s="155">
        <f>IFERROR(IF($C129&gt;=1,COUNTIFS('R-6'!$G$8:$G$1008,"&gt;=1",'R-6'!$H$8:$H$1008,"&gt;="&amp;$E129,'R-6'!$H$8:$H$1008,"&lt;="&amp;$F129),0),0)</f>
        <v>0</v>
      </c>
      <c r="H129" s="155">
        <f>IFERROR(IF($C129&gt;=1,COUNTIFS('R-7'!$H$9:$H$1008,"&gt;=1",'R-7'!$I$9:$I$1008,"&gt;="&amp;$E129,'R-7'!$I$9:$I$1008,"&lt;="&amp;$F129),0),0)</f>
        <v>0</v>
      </c>
      <c r="I129" s="155">
        <f>IFERROR(IF($C129&gt;=1,COUNTIFS('R-8'!$G$13:$G$1012,"&gt;=1",'R-8'!$H$13:$H$1012,"&gt;="&amp;$E129,'R-8'!$H$13:$H$1012,"&lt;="&amp;$F129),0),0)</f>
        <v>0</v>
      </c>
      <c r="J129" s="155">
        <f>IFERROR(IF($C129&gt;=1,COUNTIFS('R-8क'!$G$10:$G$1009,"&gt;=1",'R-8क'!$H$10:$H$1009,"&gt;="&amp;$E129,'R-8क'!$H$10:$H$1009,"&lt;="&amp;$F129),0),0)</f>
        <v>0</v>
      </c>
      <c r="K129" s="165"/>
      <c r="W129" s="4">
        <f t="shared" si="3"/>
        <v>0</v>
      </c>
    </row>
    <row r="130" spans="2:23" ht="20.100000000000001" customHeight="1" x14ac:dyDescent="0.25">
      <c r="B130" s="4">
        <f t="shared" si="2"/>
        <v>0</v>
      </c>
      <c r="C130" s="160"/>
      <c r="D130" s="165"/>
      <c r="E130" s="166"/>
      <c r="F130" s="166"/>
      <c r="G130" s="155">
        <f>IFERROR(IF($C130&gt;=1,COUNTIFS('R-6'!$G$8:$G$1008,"&gt;=1",'R-6'!$H$8:$H$1008,"&gt;="&amp;$E130,'R-6'!$H$8:$H$1008,"&lt;="&amp;$F130),0),0)</f>
        <v>0</v>
      </c>
      <c r="H130" s="155">
        <f>IFERROR(IF($C130&gt;=1,COUNTIFS('R-7'!$H$9:$H$1008,"&gt;=1",'R-7'!$I$9:$I$1008,"&gt;="&amp;$E130,'R-7'!$I$9:$I$1008,"&lt;="&amp;$F130),0),0)</f>
        <v>0</v>
      </c>
      <c r="I130" s="155">
        <f>IFERROR(IF($C130&gt;=1,COUNTIFS('R-8'!$G$13:$G$1012,"&gt;=1",'R-8'!$H$13:$H$1012,"&gt;="&amp;$E130,'R-8'!$H$13:$H$1012,"&lt;="&amp;$F130),0),0)</f>
        <v>0</v>
      </c>
      <c r="J130" s="155">
        <f>IFERROR(IF($C130&gt;=1,COUNTIFS('R-8क'!$G$10:$G$1009,"&gt;=1",'R-8क'!$H$10:$H$1009,"&gt;="&amp;$E130,'R-8क'!$H$10:$H$1009,"&lt;="&amp;$F130),0),0)</f>
        <v>0</v>
      </c>
      <c r="K130" s="165"/>
      <c r="W130" s="4">
        <f t="shared" si="3"/>
        <v>0</v>
      </c>
    </row>
    <row r="131" spans="2:23" ht="20.100000000000001" customHeight="1" x14ac:dyDescent="0.25">
      <c r="B131" s="4">
        <f t="shared" si="2"/>
        <v>0</v>
      </c>
      <c r="C131" s="160"/>
      <c r="D131" s="165"/>
      <c r="E131" s="166"/>
      <c r="F131" s="166"/>
      <c r="G131" s="155">
        <f>IFERROR(IF($C131&gt;=1,COUNTIFS('R-6'!$G$8:$G$1008,"&gt;=1",'R-6'!$H$8:$H$1008,"&gt;="&amp;$E131,'R-6'!$H$8:$H$1008,"&lt;="&amp;$F131),0),0)</f>
        <v>0</v>
      </c>
      <c r="H131" s="155">
        <f>IFERROR(IF($C131&gt;=1,COUNTIFS('R-7'!$H$9:$H$1008,"&gt;=1",'R-7'!$I$9:$I$1008,"&gt;="&amp;$E131,'R-7'!$I$9:$I$1008,"&lt;="&amp;$F131),0),0)</f>
        <v>0</v>
      </c>
      <c r="I131" s="155">
        <f>IFERROR(IF($C131&gt;=1,COUNTIFS('R-8'!$G$13:$G$1012,"&gt;=1",'R-8'!$H$13:$H$1012,"&gt;="&amp;$E131,'R-8'!$H$13:$H$1012,"&lt;="&amp;$F131),0),0)</f>
        <v>0</v>
      </c>
      <c r="J131" s="155">
        <f>IFERROR(IF($C131&gt;=1,COUNTIFS('R-8क'!$G$10:$G$1009,"&gt;=1",'R-8क'!$H$10:$H$1009,"&gt;="&amp;$E131,'R-8क'!$H$10:$H$1009,"&lt;="&amp;$F131),0),0)</f>
        <v>0</v>
      </c>
      <c r="K131" s="165"/>
      <c r="W131" s="4">
        <f t="shared" si="3"/>
        <v>0</v>
      </c>
    </row>
    <row r="132" spans="2:23" ht="20.100000000000001" customHeight="1" x14ac:dyDescent="0.25">
      <c r="B132" s="4">
        <f t="shared" si="2"/>
        <v>0</v>
      </c>
      <c r="C132" s="160"/>
      <c r="D132" s="165"/>
      <c r="E132" s="166"/>
      <c r="F132" s="166"/>
      <c r="G132" s="155">
        <f>IFERROR(IF($C132&gt;=1,COUNTIFS('R-6'!$G$8:$G$1008,"&gt;=1",'R-6'!$H$8:$H$1008,"&gt;="&amp;$E132,'R-6'!$H$8:$H$1008,"&lt;="&amp;$F132),0),0)</f>
        <v>0</v>
      </c>
      <c r="H132" s="155">
        <f>IFERROR(IF($C132&gt;=1,COUNTIFS('R-7'!$H$9:$H$1008,"&gt;=1",'R-7'!$I$9:$I$1008,"&gt;="&amp;$E132,'R-7'!$I$9:$I$1008,"&lt;="&amp;$F132),0),0)</f>
        <v>0</v>
      </c>
      <c r="I132" s="155">
        <f>IFERROR(IF($C132&gt;=1,COUNTIFS('R-8'!$G$13:$G$1012,"&gt;=1",'R-8'!$H$13:$H$1012,"&gt;="&amp;$E132,'R-8'!$H$13:$H$1012,"&lt;="&amp;$F132),0),0)</f>
        <v>0</v>
      </c>
      <c r="J132" s="155">
        <f>IFERROR(IF($C132&gt;=1,COUNTIFS('R-8क'!$G$10:$G$1009,"&gt;=1",'R-8क'!$H$10:$H$1009,"&gt;="&amp;$E132,'R-8क'!$H$10:$H$1009,"&lt;="&amp;$F132),0),0)</f>
        <v>0</v>
      </c>
      <c r="K132" s="165"/>
      <c r="W132" s="4">
        <f t="shared" si="3"/>
        <v>0</v>
      </c>
    </row>
    <row r="133" spans="2:23" ht="20.100000000000001" customHeight="1" x14ac:dyDescent="0.25">
      <c r="B133" s="4">
        <f t="shared" ref="B133:B196" si="4">IFERROR(IF(C133&gt;=1,(IF($R$4=1,(IF($R$1&gt;=E133,(IF($R$1&lt;=F133,(IF($R$2&gt;=E133,(IF($R$2&lt;=F133,C133,0)),0)),0)),0)),0)),0),0)</f>
        <v>0</v>
      </c>
      <c r="C133" s="160"/>
      <c r="D133" s="165"/>
      <c r="E133" s="166"/>
      <c r="F133" s="166"/>
      <c r="G133" s="155">
        <f>IFERROR(IF($C133&gt;=1,COUNTIFS('R-6'!$G$8:$G$1008,"&gt;=1",'R-6'!$H$8:$H$1008,"&gt;="&amp;$E133,'R-6'!$H$8:$H$1008,"&lt;="&amp;$F133),0),0)</f>
        <v>0</v>
      </c>
      <c r="H133" s="155">
        <f>IFERROR(IF($C133&gt;=1,COUNTIFS('R-7'!$H$9:$H$1008,"&gt;=1",'R-7'!$I$9:$I$1008,"&gt;="&amp;$E133,'R-7'!$I$9:$I$1008,"&lt;="&amp;$F133),0),0)</f>
        <v>0</v>
      </c>
      <c r="I133" s="155">
        <f>IFERROR(IF($C133&gt;=1,COUNTIFS('R-8'!$G$13:$G$1012,"&gt;=1",'R-8'!$H$13:$H$1012,"&gt;="&amp;$E133,'R-8'!$H$13:$H$1012,"&lt;="&amp;$F133),0),0)</f>
        <v>0</v>
      </c>
      <c r="J133" s="155">
        <f>IFERROR(IF($C133&gt;=1,COUNTIFS('R-8क'!$G$10:$G$1009,"&gt;=1",'R-8क'!$H$10:$H$1009,"&gt;="&amp;$E133,'R-8क'!$H$10:$H$1009,"&lt;="&amp;$F133),0),0)</f>
        <v>0</v>
      </c>
      <c r="K133" s="165"/>
      <c r="W133" s="4">
        <f t="shared" ref="W133:W196" si="5">IFERROR(IF(C133&gt;=1,(IF($R$1&gt;=E133,(IF($R$2&lt;=F133,C133,)),0)),0),0)</f>
        <v>0</v>
      </c>
    </row>
    <row r="134" spans="2:23" ht="20.100000000000001" customHeight="1" x14ac:dyDescent="0.25">
      <c r="B134" s="4">
        <f t="shared" si="4"/>
        <v>0</v>
      </c>
      <c r="C134" s="160"/>
      <c r="D134" s="165"/>
      <c r="E134" s="166"/>
      <c r="F134" s="166"/>
      <c r="G134" s="155">
        <f>IFERROR(IF($C134&gt;=1,COUNTIFS('R-6'!$G$8:$G$1008,"&gt;=1",'R-6'!$H$8:$H$1008,"&gt;="&amp;$E134,'R-6'!$H$8:$H$1008,"&lt;="&amp;$F134),0),0)</f>
        <v>0</v>
      </c>
      <c r="H134" s="155">
        <f>IFERROR(IF($C134&gt;=1,COUNTIFS('R-7'!$H$9:$H$1008,"&gt;=1",'R-7'!$I$9:$I$1008,"&gt;="&amp;$E134,'R-7'!$I$9:$I$1008,"&lt;="&amp;$F134),0),0)</f>
        <v>0</v>
      </c>
      <c r="I134" s="155">
        <f>IFERROR(IF($C134&gt;=1,COUNTIFS('R-8'!$G$13:$G$1012,"&gt;=1",'R-8'!$H$13:$H$1012,"&gt;="&amp;$E134,'R-8'!$H$13:$H$1012,"&lt;="&amp;$F134),0),0)</f>
        <v>0</v>
      </c>
      <c r="J134" s="155">
        <f>IFERROR(IF($C134&gt;=1,COUNTIFS('R-8क'!$G$10:$G$1009,"&gt;=1",'R-8क'!$H$10:$H$1009,"&gt;="&amp;$E134,'R-8क'!$H$10:$H$1009,"&lt;="&amp;$F134),0),0)</f>
        <v>0</v>
      </c>
      <c r="K134" s="165"/>
      <c r="W134" s="4">
        <f t="shared" si="5"/>
        <v>0</v>
      </c>
    </row>
    <row r="135" spans="2:23" ht="20.100000000000001" customHeight="1" x14ac:dyDescent="0.25">
      <c r="B135" s="4">
        <f t="shared" si="4"/>
        <v>0</v>
      </c>
      <c r="C135" s="160"/>
      <c r="D135" s="165"/>
      <c r="E135" s="166"/>
      <c r="F135" s="166"/>
      <c r="G135" s="155">
        <f>IFERROR(IF($C135&gt;=1,COUNTIFS('R-6'!$G$8:$G$1008,"&gt;=1",'R-6'!$H$8:$H$1008,"&gt;="&amp;$E135,'R-6'!$H$8:$H$1008,"&lt;="&amp;$F135),0),0)</f>
        <v>0</v>
      </c>
      <c r="H135" s="155">
        <f>IFERROR(IF($C135&gt;=1,COUNTIFS('R-7'!$H$9:$H$1008,"&gt;=1",'R-7'!$I$9:$I$1008,"&gt;="&amp;$E135,'R-7'!$I$9:$I$1008,"&lt;="&amp;$F135),0),0)</f>
        <v>0</v>
      </c>
      <c r="I135" s="155">
        <f>IFERROR(IF($C135&gt;=1,COUNTIFS('R-8'!$G$13:$G$1012,"&gt;=1",'R-8'!$H$13:$H$1012,"&gt;="&amp;$E135,'R-8'!$H$13:$H$1012,"&lt;="&amp;$F135),0),0)</f>
        <v>0</v>
      </c>
      <c r="J135" s="155">
        <f>IFERROR(IF($C135&gt;=1,COUNTIFS('R-8क'!$G$10:$G$1009,"&gt;=1",'R-8क'!$H$10:$H$1009,"&gt;="&amp;$E135,'R-8क'!$H$10:$H$1009,"&lt;="&amp;$F135),0),0)</f>
        <v>0</v>
      </c>
      <c r="K135" s="165"/>
      <c r="W135" s="4">
        <f t="shared" si="5"/>
        <v>0</v>
      </c>
    </row>
    <row r="136" spans="2:23" ht="20.100000000000001" customHeight="1" x14ac:dyDescent="0.25">
      <c r="B136" s="4">
        <f t="shared" si="4"/>
        <v>0</v>
      </c>
      <c r="C136" s="160"/>
      <c r="D136" s="165"/>
      <c r="E136" s="166"/>
      <c r="F136" s="166"/>
      <c r="G136" s="155">
        <f>IFERROR(IF($C136&gt;=1,COUNTIFS('R-6'!$G$8:$G$1008,"&gt;=1",'R-6'!$H$8:$H$1008,"&gt;="&amp;$E136,'R-6'!$H$8:$H$1008,"&lt;="&amp;$F136),0),0)</f>
        <v>0</v>
      </c>
      <c r="H136" s="155">
        <f>IFERROR(IF($C136&gt;=1,COUNTIFS('R-7'!$H$9:$H$1008,"&gt;=1",'R-7'!$I$9:$I$1008,"&gt;="&amp;$E136,'R-7'!$I$9:$I$1008,"&lt;="&amp;$F136),0),0)</f>
        <v>0</v>
      </c>
      <c r="I136" s="155">
        <f>IFERROR(IF($C136&gt;=1,COUNTIFS('R-8'!$G$13:$G$1012,"&gt;=1",'R-8'!$H$13:$H$1012,"&gt;="&amp;$E136,'R-8'!$H$13:$H$1012,"&lt;="&amp;$F136),0),0)</f>
        <v>0</v>
      </c>
      <c r="J136" s="155">
        <f>IFERROR(IF($C136&gt;=1,COUNTIFS('R-8क'!$G$10:$G$1009,"&gt;=1",'R-8क'!$H$10:$H$1009,"&gt;="&amp;$E136,'R-8क'!$H$10:$H$1009,"&lt;="&amp;$F136),0),0)</f>
        <v>0</v>
      </c>
      <c r="K136" s="165"/>
      <c r="W136" s="4">
        <f t="shared" si="5"/>
        <v>0</v>
      </c>
    </row>
    <row r="137" spans="2:23" ht="20.100000000000001" customHeight="1" x14ac:dyDescent="0.25">
      <c r="B137" s="4">
        <f t="shared" si="4"/>
        <v>0</v>
      </c>
      <c r="C137" s="160"/>
      <c r="D137" s="165"/>
      <c r="E137" s="166"/>
      <c r="F137" s="166"/>
      <c r="G137" s="155">
        <f>IFERROR(IF($C137&gt;=1,COUNTIFS('R-6'!$G$8:$G$1008,"&gt;=1",'R-6'!$H$8:$H$1008,"&gt;="&amp;$E137,'R-6'!$H$8:$H$1008,"&lt;="&amp;$F137),0),0)</f>
        <v>0</v>
      </c>
      <c r="H137" s="155">
        <f>IFERROR(IF($C137&gt;=1,COUNTIFS('R-7'!$H$9:$H$1008,"&gt;=1",'R-7'!$I$9:$I$1008,"&gt;="&amp;$E137,'R-7'!$I$9:$I$1008,"&lt;="&amp;$F137),0),0)</f>
        <v>0</v>
      </c>
      <c r="I137" s="155">
        <f>IFERROR(IF($C137&gt;=1,COUNTIFS('R-8'!$G$13:$G$1012,"&gt;=1",'R-8'!$H$13:$H$1012,"&gt;="&amp;$E137,'R-8'!$H$13:$H$1012,"&lt;="&amp;$F137),0),0)</f>
        <v>0</v>
      </c>
      <c r="J137" s="155">
        <f>IFERROR(IF($C137&gt;=1,COUNTIFS('R-8क'!$G$10:$G$1009,"&gt;=1",'R-8क'!$H$10:$H$1009,"&gt;="&amp;$E137,'R-8क'!$H$10:$H$1009,"&lt;="&amp;$F137),0),0)</f>
        <v>0</v>
      </c>
      <c r="K137" s="165"/>
      <c r="W137" s="4">
        <f t="shared" si="5"/>
        <v>0</v>
      </c>
    </row>
    <row r="138" spans="2:23" ht="20.100000000000001" customHeight="1" x14ac:dyDescent="0.25">
      <c r="B138" s="4">
        <f t="shared" si="4"/>
        <v>0</v>
      </c>
      <c r="C138" s="160"/>
      <c r="D138" s="165"/>
      <c r="E138" s="166"/>
      <c r="F138" s="166"/>
      <c r="G138" s="155">
        <f>IFERROR(IF($C138&gt;=1,COUNTIFS('R-6'!$G$8:$G$1008,"&gt;=1",'R-6'!$H$8:$H$1008,"&gt;="&amp;$E138,'R-6'!$H$8:$H$1008,"&lt;="&amp;$F138),0),0)</f>
        <v>0</v>
      </c>
      <c r="H138" s="155">
        <f>IFERROR(IF($C138&gt;=1,COUNTIFS('R-7'!$H$9:$H$1008,"&gt;=1",'R-7'!$I$9:$I$1008,"&gt;="&amp;$E138,'R-7'!$I$9:$I$1008,"&lt;="&amp;$F138),0),0)</f>
        <v>0</v>
      </c>
      <c r="I138" s="155">
        <f>IFERROR(IF($C138&gt;=1,COUNTIFS('R-8'!$G$13:$G$1012,"&gt;=1",'R-8'!$H$13:$H$1012,"&gt;="&amp;$E138,'R-8'!$H$13:$H$1012,"&lt;="&amp;$F138),0),0)</f>
        <v>0</v>
      </c>
      <c r="J138" s="155">
        <f>IFERROR(IF($C138&gt;=1,COUNTIFS('R-8क'!$G$10:$G$1009,"&gt;=1",'R-8क'!$H$10:$H$1009,"&gt;="&amp;$E138,'R-8क'!$H$10:$H$1009,"&lt;="&amp;$F138),0),0)</f>
        <v>0</v>
      </c>
      <c r="K138" s="165"/>
      <c r="W138" s="4">
        <f t="shared" si="5"/>
        <v>0</v>
      </c>
    </row>
    <row r="139" spans="2:23" ht="20.100000000000001" customHeight="1" x14ac:dyDescent="0.25">
      <c r="B139" s="4">
        <f t="shared" si="4"/>
        <v>0</v>
      </c>
      <c r="C139" s="160"/>
      <c r="D139" s="165"/>
      <c r="E139" s="166"/>
      <c r="F139" s="166"/>
      <c r="G139" s="155">
        <f>IFERROR(IF($C139&gt;=1,COUNTIFS('R-6'!$G$8:$G$1008,"&gt;=1",'R-6'!$H$8:$H$1008,"&gt;="&amp;$E139,'R-6'!$H$8:$H$1008,"&lt;="&amp;$F139),0),0)</f>
        <v>0</v>
      </c>
      <c r="H139" s="155">
        <f>IFERROR(IF($C139&gt;=1,COUNTIFS('R-7'!$H$9:$H$1008,"&gt;=1",'R-7'!$I$9:$I$1008,"&gt;="&amp;$E139,'R-7'!$I$9:$I$1008,"&lt;="&amp;$F139),0),0)</f>
        <v>0</v>
      </c>
      <c r="I139" s="155">
        <f>IFERROR(IF($C139&gt;=1,COUNTIFS('R-8'!$G$13:$G$1012,"&gt;=1",'R-8'!$H$13:$H$1012,"&gt;="&amp;$E139,'R-8'!$H$13:$H$1012,"&lt;="&amp;$F139),0),0)</f>
        <v>0</v>
      </c>
      <c r="J139" s="155">
        <f>IFERROR(IF($C139&gt;=1,COUNTIFS('R-8क'!$G$10:$G$1009,"&gt;=1",'R-8क'!$H$10:$H$1009,"&gt;="&amp;$E139,'R-8क'!$H$10:$H$1009,"&lt;="&amp;$F139),0),0)</f>
        <v>0</v>
      </c>
      <c r="K139" s="165"/>
      <c r="W139" s="4">
        <f t="shared" si="5"/>
        <v>0</v>
      </c>
    </row>
    <row r="140" spans="2:23" ht="20.100000000000001" customHeight="1" x14ac:dyDescent="0.25">
      <c r="B140" s="4">
        <f t="shared" si="4"/>
        <v>0</v>
      </c>
      <c r="C140" s="160"/>
      <c r="D140" s="165"/>
      <c r="E140" s="166"/>
      <c r="F140" s="166"/>
      <c r="G140" s="155">
        <f>IFERROR(IF($C140&gt;=1,COUNTIFS('R-6'!$G$8:$G$1008,"&gt;=1",'R-6'!$H$8:$H$1008,"&gt;="&amp;$E140,'R-6'!$H$8:$H$1008,"&lt;="&amp;$F140),0),0)</f>
        <v>0</v>
      </c>
      <c r="H140" s="155">
        <f>IFERROR(IF($C140&gt;=1,COUNTIFS('R-7'!$H$9:$H$1008,"&gt;=1",'R-7'!$I$9:$I$1008,"&gt;="&amp;$E140,'R-7'!$I$9:$I$1008,"&lt;="&amp;$F140),0),0)</f>
        <v>0</v>
      </c>
      <c r="I140" s="155">
        <f>IFERROR(IF($C140&gt;=1,COUNTIFS('R-8'!$G$13:$G$1012,"&gt;=1",'R-8'!$H$13:$H$1012,"&gt;="&amp;$E140,'R-8'!$H$13:$H$1012,"&lt;="&amp;$F140),0),0)</f>
        <v>0</v>
      </c>
      <c r="J140" s="155">
        <f>IFERROR(IF($C140&gt;=1,COUNTIFS('R-8क'!$G$10:$G$1009,"&gt;=1",'R-8क'!$H$10:$H$1009,"&gt;="&amp;$E140,'R-8क'!$H$10:$H$1009,"&lt;="&amp;$F140),0),0)</f>
        <v>0</v>
      </c>
      <c r="K140" s="165"/>
      <c r="W140" s="4">
        <f t="shared" si="5"/>
        <v>0</v>
      </c>
    </row>
    <row r="141" spans="2:23" ht="20.100000000000001" customHeight="1" x14ac:dyDescent="0.25">
      <c r="B141" s="4">
        <f t="shared" si="4"/>
        <v>0</v>
      </c>
      <c r="C141" s="160"/>
      <c r="D141" s="165"/>
      <c r="E141" s="166"/>
      <c r="F141" s="166"/>
      <c r="G141" s="155">
        <f>IFERROR(IF($C141&gt;=1,COUNTIFS('R-6'!$G$8:$G$1008,"&gt;=1",'R-6'!$H$8:$H$1008,"&gt;="&amp;$E141,'R-6'!$H$8:$H$1008,"&lt;="&amp;$F141),0),0)</f>
        <v>0</v>
      </c>
      <c r="H141" s="155">
        <f>IFERROR(IF($C141&gt;=1,COUNTIFS('R-7'!$H$9:$H$1008,"&gt;=1",'R-7'!$I$9:$I$1008,"&gt;="&amp;$E141,'R-7'!$I$9:$I$1008,"&lt;="&amp;$F141),0),0)</f>
        <v>0</v>
      </c>
      <c r="I141" s="155">
        <f>IFERROR(IF($C141&gt;=1,COUNTIFS('R-8'!$G$13:$G$1012,"&gt;=1",'R-8'!$H$13:$H$1012,"&gt;="&amp;$E141,'R-8'!$H$13:$H$1012,"&lt;="&amp;$F141),0),0)</f>
        <v>0</v>
      </c>
      <c r="J141" s="155">
        <f>IFERROR(IF($C141&gt;=1,COUNTIFS('R-8क'!$G$10:$G$1009,"&gt;=1",'R-8क'!$H$10:$H$1009,"&gt;="&amp;$E141,'R-8क'!$H$10:$H$1009,"&lt;="&amp;$F141),0),0)</f>
        <v>0</v>
      </c>
      <c r="K141" s="165"/>
      <c r="W141" s="4">
        <f t="shared" si="5"/>
        <v>0</v>
      </c>
    </row>
    <row r="142" spans="2:23" ht="20.100000000000001" customHeight="1" x14ac:dyDescent="0.25">
      <c r="B142" s="4">
        <f t="shared" si="4"/>
        <v>0</v>
      </c>
      <c r="C142" s="160"/>
      <c r="D142" s="165"/>
      <c r="E142" s="166"/>
      <c r="F142" s="166"/>
      <c r="G142" s="155">
        <f>IFERROR(IF($C142&gt;=1,COUNTIFS('R-6'!$G$8:$G$1008,"&gt;=1",'R-6'!$H$8:$H$1008,"&gt;="&amp;$E142,'R-6'!$H$8:$H$1008,"&lt;="&amp;$F142),0),0)</f>
        <v>0</v>
      </c>
      <c r="H142" s="155">
        <f>IFERROR(IF($C142&gt;=1,COUNTIFS('R-7'!$H$9:$H$1008,"&gt;=1",'R-7'!$I$9:$I$1008,"&gt;="&amp;$E142,'R-7'!$I$9:$I$1008,"&lt;="&amp;$F142),0),0)</f>
        <v>0</v>
      </c>
      <c r="I142" s="155">
        <f>IFERROR(IF($C142&gt;=1,COUNTIFS('R-8'!$G$13:$G$1012,"&gt;=1",'R-8'!$H$13:$H$1012,"&gt;="&amp;$E142,'R-8'!$H$13:$H$1012,"&lt;="&amp;$F142),0),0)</f>
        <v>0</v>
      </c>
      <c r="J142" s="155">
        <f>IFERROR(IF($C142&gt;=1,COUNTIFS('R-8क'!$G$10:$G$1009,"&gt;=1",'R-8क'!$H$10:$H$1009,"&gt;="&amp;$E142,'R-8क'!$H$10:$H$1009,"&lt;="&amp;$F142),0),0)</f>
        <v>0</v>
      </c>
      <c r="K142" s="165"/>
      <c r="W142" s="4">
        <f t="shared" si="5"/>
        <v>0</v>
      </c>
    </row>
    <row r="143" spans="2:23" ht="20.100000000000001" customHeight="1" x14ac:dyDescent="0.25">
      <c r="B143" s="4">
        <f t="shared" si="4"/>
        <v>0</v>
      </c>
      <c r="C143" s="160"/>
      <c r="D143" s="165"/>
      <c r="E143" s="166"/>
      <c r="F143" s="166"/>
      <c r="G143" s="155">
        <f>IFERROR(IF($C143&gt;=1,COUNTIFS('R-6'!$G$8:$G$1008,"&gt;=1",'R-6'!$H$8:$H$1008,"&gt;="&amp;$E143,'R-6'!$H$8:$H$1008,"&lt;="&amp;$F143),0),0)</f>
        <v>0</v>
      </c>
      <c r="H143" s="155">
        <f>IFERROR(IF($C143&gt;=1,COUNTIFS('R-7'!$H$9:$H$1008,"&gt;=1",'R-7'!$I$9:$I$1008,"&gt;="&amp;$E143,'R-7'!$I$9:$I$1008,"&lt;="&amp;$F143),0),0)</f>
        <v>0</v>
      </c>
      <c r="I143" s="155">
        <f>IFERROR(IF($C143&gt;=1,COUNTIFS('R-8'!$G$13:$G$1012,"&gt;=1",'R-8'!$H$13:$H$1012,"&gt;="&amp;$E143,'R-8'!$H$13:$H$1012,"&lt;="&amp;$F143),0),0)</f>
        <v>0</v>
      </c>
      <c r="J143" s="155">
        <f>IFERROR(IF($C143&gt;=1,COUNTIFS('R-8क'!$G$10:$G$1009,"&gt;=1",'R-8क'!$H$10:$H$1009,"&gt;="&amp;$E143,'R-8क'!$H$10:$H$1009,"&lt;="&amp;$F143),0),0)</f>
        <v>0</v>
      </c>
      <c r="K143" s="165"/>
      <c r="W143" s="4">
        <f t="shared" si="5"/>
        <v>0</v>
      </c>
    </row>
    <row r="144" spans="2:23" ht="20.100000000000001" customHeight="1" x14ac:dyDescent="0.25">
      <c r="B144" s="4">
        <f t="shared" si="4"/>
        <v>0</v>
      </c>
      <c r="C144" s="160"/>
      <c r="D144" s="165"/>
      <c r="E144" s="166"/>
      <c r="F144" s="166"/>
      <c r="G144" s="155">
        <f>IFERROR(IF($C144&gt;=1,COUNTIFS('R-6'!$G$8:$G$1008,"&gt;=1",'R-6'!$H$8:$H$1008,"&gt;="&amp;$E144,'R-6'!$H$8:$H$1008,"&lt;="&amp;$F144),0),0)</f>
        <v>0</v>
      </c>
      <c r="H144" s="155">
        <f>IFERROR(IF($C144&gt;=1,COUNTIFS('R-7'!$H$9:$H$1008,"&gt;=1",'R-7'!$I$9:$I$1008,"&gt;="&amp;$E144,'R-7'!$I$9:$I$1008,"&lt;="&amp;$F144),0),0)</f>
        <v>0</v>
      </c>
      <c r="I144" s="155">
        <f>IFERROR(IF($C144&gt;=1,COUNTIFS('R-8'!$G$13:$G$1012,"&gt;=1",'R-8'!$H$13:$H$1012,"&gt;="&amp;$E144,'R-8'!$H$13:$H$1012,"&lt;="&amp;$F144),0),0)</f>
        <v>0</v>
      </c>
      <c r="J144" s="155">
        <f>IFERROR(IF($C144&gt;=1,COUNTIFS('R-8क'!$G$10:$G$1009,"&gt;=1",'R-8क'!$H$10:$H$1009,"&gt;="&amp;$E144,'R-8क'!$H$10:$H$1009,"&lt;="&amp;$F144),0),0)</f>
        <v>0</v>
      </c>
      <c r="K144" s="165"/>
      <c r="W144" s="4">
        <f t="shared" si="5"/>
        <v>0</v>
      </c>
    </row>
    <row r="145" spans="2:23" ht="20.100000000000001" customHeight="1" x14ac:dyDescent="0.25">
      <c r="B145" s="4">
        <f t="shared" si="4"/>
        <v>0</v>
      </c>
      <c r="C145" s="160"/>
      <c r="D145" s="165"/>
      <c r="E145" s="166"/>
      <c r="F145" s="166"/>
      <c r="G145" s="155">
        <f>IFERROR(IF($C145&gt;=1,COUNTIFS('R-6'!$G$8:$G$1008,"&gt;=1",'R-6'!$H$8:$H$1008,"&gt;="&amp;$E145,'R-6'!$H$8:$H$1008,"&lt;="&amp;$F145),0),0)</f>
        <v>0</v>
      </c>
      <c r="H145" s="155">
        <f>IFERROR(IF($C145&gt;=1,COUNTIFS('R-7'!$H$9:$H$1008,"&gt;=1",'R-7'!$I$9:$I$1008,"&gt;="&amp;$E145,'R-7'!$I$9:$I$1008,"&lt;="&amp;$F145),0),0)</f>
        <v>0</v>
      </c>
      <c r="I145" s="155">
        <f>IFERROR(IF($C145&gt;=1,COUNTIFS('R-8'!$G$13:$G$1012,"&gt;=1",'R-8'!$H$13:$H$1012,"&gt;="&amp;$E145,'R-8'!$H$13:$H$1012,"&lt;="&amp;$F145),0),0)</f>
        <v>0</v>
      </c>
      <c r="J145" s="155">
        <f>IFERROR(IF($C145&gt;=1,COUNTIFS('R-8क'!$G$10:$G$1009,"&gt;=1",'R-8क'!$H$10:$H$1009,"&gt;="&amp;$E145,'R-8क'!$H$10:$H$1009,"&lt;="&amp;$F145),0),0)</f>
        <v>0</v>
      </c>
      <c r="K145" s="165"/>
      <c r="W145" s="4">
        <f t="shared" si="5"/>
        <v>0</v>
      </c>
    </row>
    <row r="146" spans="2:23" ht="20.100000000000001" customHeight="1" x14ac:dyDescent="0.25">
      <c r="B146" s="4">
        <f t="shared" si="4"/>
        <v>0</v>
      </c>
      <c r="C146" s="160"/>
      <c r="D146" s="165"/>
      <c r="E146" s="166"/>
      <c r="F146" s="166"/>
      <c r="G146" s="155">
        <f>IFERROR(IF($C146&gt;=1,COUNTIFS('R-6'!$G$8:$G$1008,"&gt;=1",'R-6'!$H$8:$H$1008,"&gt;="&amp;$E146,'R-6'!$H$8:$H$1008,"&lt;="&amp;$F146),0),0)</f>
        <v>0</v>
      </c>
      <c r="H146" s="155">
        <f>IFERROR(IF($C146&gt;=1,COUNTIFS('R-7'!$H$9:$H$1008,"&gt;=1",'R-7'!$I$9:$I$1008,"&gt;="&amp;$E146,'R-7'!$I$9:$I$1008,"&lt;="&amp;$F146),0),0)</f>
        <v>0</v>
      </c>
      <c r="I146" s="155">
        <f>IFERROR(IF($C146&gt;=1,COUNTIFS('R-8'!$G$13:$G$1012,"&gt;=1",'R-8'!$H$13:$H$1012,"&gt;="&amp;$E146,'R-8'!$H$13:$H$1012,"&lt;="&amp;$F146),0),0)</f>
        <v>0</v>
      </c>
      <c r="J146" s="155">
        <f>IFERROR(IF($C146&gt;=1,COUNTIFS('R-8क'!$G$10:$G$1009,"&gt;=1",'R-8क'!$H$10:$H$1009,"&gt;="&amp;$E146,'R-8क'!$H$10:$H$1009,"&lt;="&amp;$F146),0),0)</f>
        <v>0</v>
      </c>
      <c r="K146" s="165"/>
      <c r="W146" s="4">
        <f t="shared" si="5"/>
        <v>0</v>
      </c>
    </row>
    <row r="147" spans="2:23" ht="20.100000000000001" customHeight="1" x14ac:dyDescent="0.25">
      <c r="B147" s="4">
        <f t="shared" si="4"/>
        <v>0</v>
      </c>
      <c r="C147" s="160"/>
      <c r="D147" s="165"/>
      <c r="E147" s="166"/>
      <c r="F147" s="166"/>
      <c r="G147" s="155">
        <f>IFERROR(IF($C147&gt;=1,COUNTIFS('R-6'!$G$8:$G$1008,"&gt;=1",'R-6'!$H$8:$H$1008,"&gt;="&amp;$E147,'R-6'!$H$8:$H$1008,"&lt;="&amp;$F147),0),0)</f>
        <v>0</v>
      </c>
      <c r="H147" s="155">
        <f>IFERROR(IF($C147&gt;=1,COUNTIFS('R-7'!$H$9:$H$1008,"&gt;=1",'R-7'!$I$9:$I$1008,"&gt;="&amp;$E147,'R-7'!$I$9:$I$1008,"&lt;="&amp;$F147),0),0)</f>
        <v>0</v>
      </c>
      <c r="I147" s="155">
        <f>IFERROR(IF($C147&gt;=1,COUNTIFS('R-8'!$G$13:$G$1012,"&gt;=1",'R-8'!$H$13:$H$1012,"&gt;="&amp;$E147,'R-8'!$H$13:$H$1012,"&lt;="&amp;$F147),0),0)</f>
        <v>0</v>
      </c>
      <c r="J147" s="155">
        <f>IFERROR(IF($C147&gt;=1,COUNTIFS('R-8क'!$G$10:$G$1009,"&gt;=1",'R-8क'!$H$10:$H$1009,"&gt;="&amp;$E147,'R-8क'!$H$10:$H$1009,"&lt;="&amp;$F147),0),0)</f>
        <v>0</v>
      </c>
      <c r="K147" s="165"/>
      <c r="W147" s="4">
        <f t="shared" si="5"/>
        <v>0</v>
      </c>
    </row>
    <row r="148" spans="2:23" ht="20.100000000000001" customHeight="1" x14ac:dyDescent="0.25">
      <c r="B148" s="4">
        <f t="shared" si="4"/>
        <v>0</v>
      </c>
      <c r="C148" s="160"/>
      <c r="D148" s="165"/>
      <c r="E148" s="166"/>
      <c r="F148" s="166"/>
      <c r="G148" s="155">
        <f>IFERROR(IF($C148&gt;=1,COUNTIFS('R-6'!$G$8:$G$1008,"&gt;=1",'R-6'!$H$8:$H$1008,"&gt;="&amp;$E148,'R-6'!$H$8:$H$1008,"&lt;="&amp;$F148),0),0)</f>
        <v>0</v>
      </c>
      <c r="H148" s="155">
        <f>IFERROR(IF($C148&gt;=1,COUNTIFS('R-7'!$H$9:$H$1008,"&gt;=1",'R-7'!$I$9:$I$1008,"&gt;="&amp;$E148,'R-7'!$I$9:$I$1008,"&lt;="&amp;$F148),0),0)</f>
        <v>0</v>
      </c>
      <c r="I148" s="155">
        <f>IFERROR(IF($C148&gt;=1,COUNTIFS('R-8'!$G$13:$G$1012,"&gt;=1",'R-8'!$H$13:$H$1012,"&gt;="&amp;$E148,'R-8'!$H$13:$H$1012,"&lt;="&amp;$F148),0),0)</f>
        <v>0</v>
      </c>
      <c r="J148" s="155">
        <f>IFERROR(IF($C148&gt;=1,COUNTIFS('R-8क'!$G$10:$G$1009,"&gt;=1",'R-8क'!$H$10:$H$1009,"&gt;="&amp;$E148,'R-8क'!$H$10:$H$1009,"&lt;="&amp;$F148),0),0)</f>
        <v>0</v>
      </c>
      <c r="K148" s="165"/>
      <c r="W148" s="4">
        <f t="shared" si="5"/>
        <v>0</v>
      </c>
    </row>
    <row r="149" spans="2:23" ht="20.100000000000001" customHeight="1" x14ac:dyDescent="0.25">
      <c r="B149" s="4">
        <f t="shared" si="4"/>
        <v>0</v>
      </c>
      <c r="C149" s="160"/>
      <c r="D149" s="165"/>
      <c r="E149" s="166"/>
      <c r="F149" s="166"/>
      <c r="G149" s="155">
        <f>IFERROR(IF($C149&gt;=1,COUNTIFS('R-6'!$G$8:$G$1008,"&gt;=1",'R-6'!$H$8:$H$1008,"&gt;="&amp;$E149,'R-6'!$H$8:$H$1008,"&lt;="&amp;$F149),0),0)</f>
        <v>0</v>
      </c>
      <c r="H149" s="155">
        <f>IFERROR(IF($C149&gt;=1,COUNTIFS('R-7'!$H$9:$H$1008,"&gt;=1",'R-7'!$I$9:$I$1008,"&gt;="&amp;$E149,'R-7'!$I$9:$I$1008,"&lt;="&amp;$F149),0),0)</f>
        <v>0</v>
      </c>
      <c r="I149" s="155">
        <f>IFERROR(IF($C149&gt;=1,COUNTIFS('R-8'!$G$13:$G$1012,"&gt;=1",'R-8'!$H$13:$H$1012,"&gt;="&amp;$E149,'R-8'!$H$13:$H$1012,"&lt;="&amp;$F149),0),0)</f>
        <v>0</v>
      </c>
      <c r="J149" s="155">
        <f>IFERROR(IF($C149&gt;=1,COUNTIFS('R-8क'!$G$10:$G$1009,"&gt;=1",'R-8क'!$H$10:$H$1009,"&gt;="&amp;$E149,'R-8क'!$H$10:$H$1009,"&lt;="&amp;$F149),0),0)</f>
        <v>0</v>
      </c>
      <c r="K149" s="165"/>
      <c r="W149" s="4">
        <f t="shared" si="5"/>
        <v>0</v>
      </c>
    </row>
    <row r="150" spans="2:23" ht="20.100000000000001" customHeight="1" x14ac:dyDescent="0.25">
      <c r="B150" s="4">
        <f t="shared" si="4"/>
        <v>0</v>
      </c>
      <c r="C150" s="160"/>
      <c r="D150" s="165"/>
      <c r="E150" s="166"/>
      <c r="F150" s="166"/>
      <c r="G150" s="155">
        <f>IFERROR(IF($C150&gt;=1,COUNTIFS('R-6'!$G$8:$G$1008,"&gt;=1",'R-6'!$H$8:$H$1008,"&gt;="&amp;$E150,'R-6'!$H$8:$H$1008,"&lt;="&amp;$F150),0),0)</f>
        <v>0</v>
      </c>
      <c r="H150" s="155">
        <f>IFERROR(IF($C150&gt;=1,COUNTIFS('R-7'!$H$9:$H$1008,"&gt;=1",'R-7'!$I$9:$I$1008,"&gt;="&amp;$E150,'R-7'!$I$9:$I$1008,"&lt;="&amp;$F150),0),0)</f>
        <v>0</v>
      </c>
      <c r="I150" s="155">
        <f>IFERROR(IF($C150&gt;=1,COUNTIFS('R-8'!$G$13:$G$1012,"&gt;=1",'R-8'!$H$13:$H$1012,"&gt;="&amp;$E150,'R-8'!$H$13:$H$1012,"&lt;="&amp;$F150),0),0)</f>
        <v>0</v>
      </c>
      <c r="J150" s="155">
        <f>IFERROR(IF($C150&gt;=1,COUNTIFS('R-8क'!$G$10:$G$1009,"&gt;=1",'R-8क'!$H$10:$H$1009,"&gt;="&amp;$E150,'R-8क'!$H$10:$H$1009,"&lt;="&amp;$F150),0),0)</f>
        <v>0</v>
      </c>
      <c r="K150" s="165"/>
      <c r="W150" s="4">
        <f t="shared" si="5"/>
        <v>0</v>
      </c>
    </row>
    <row r="151" spans="2:23" ht="20.100000000000001" customHeight="1" x14ac:dyDescent="0.25">
      <c r="B151" s="4">
        <f t="shared" si="4"/>
        <v>0</v>
      </c>
      <c r="C151" s="160"/>
      <c r="D151" s="165"/>
      <c r="E151" s="166"/>
      <c r="F151" s="166"/>
      <c r="G151" s="155">
        <f>IFERROR(IF($C151&gt;=1,COUNTIFS('R-6'!$G$8:$G$1008,"&gt;=1",'R-6'!$H$8:$H$1008,"&gt;="&amp;$E151,'R-6'!$H$8:$H$1008,"&lt;="&amp;$F151),0),0)</f>
        <v>0</v>
      </c>
      <c r="H151" s="155">
        <f>IFERROR(IF($C151&gt;=1,COUNTIFS('R-7'!$H$9:$H$1008,"&gt;=1",'R-7'!$I$9:$I$1008,"&gt;="&amp;$E151,'R-7'!$I$9:$I$1008,"&lt;="&amp;$F151),0),0)</f>
        <v>0</v>
      </c>
      <c r="I151" s="155">
        <f>IFERROR(IF($C151&gt;=1,COUNTIFS('R-8'!$G$13:$G$1012,"&gt;=1",'R-8'!$H$13:$H$1012,"&gt;="&amp;$E151,'R-8'!$H$13:$H$1012,"&lt;="&amp;$F151),0),0)</f>
        <v>0</v>
      </c>
      <c r="J151" s="155">
        <f>IFERROR(IF($C151&gt;=1,COUNTIFS('R-8क'!$G$10:$G$1009,"&gt;=1",'R-8क'!$H$10:$H$1009,"&gt;="&amp;$E151,'R-8क'!$H$10:$H$1009,"&lt;="&amp;$F151),0),0)</f>
        <v>0</v>
      </c>
      <c r="K151" s="165"/>
      <c r="W151" s="4">
        <f t="shared" si="5"/>
        <v>0</v>
      </c>
    </row>
    <row r="152" spans="2:23" ht="20.100000000000001" customHeight="1" x14ac:dyDescent="0.25">
      <c r="B152" s="4">
        <f t="shared" si="4"/>
        <v>0</v>
      </c>
      <c r="C152" s="160"/>
      <c r="D152" s="165"/>
      <c r="E152" s="166"/>
      <c r="F152" s="166"/>
      <c r="G152" s="155">
        <f>IFERROR(IF($C152&gt;=1,COUNTIFS('R-6'!$G$8:$G$1008,"&gt;=1",'R-6'!$H$8:$H$1008,"&gt;="&amp;$E152,'R-6'!$H$8:$H$1008,"&lt;="&amp;$F152),0),0)</f>
        <v>0</v>
      </c>
      <c r="H152" s="155">
        <f>IFERROR(IF($C152&gt;=1,COUNTIFS('R-7'!$H$9:$H$1008,"&gt;=1",'R-7'!$I$9:$I$1008,"&gt;="&amp;$E152,'R-7'!$I$9:$I$1008,"&lt;="&amp;$F152),0),0)</f>
        <v>0</v>
      </c>
      <c r="I152" s="155">
        <f>IFERROR(IF($C152&gt;=1,COUNTIFS('R-8'!$G$13:$G$1012,"&gt;=1",'R-8'!$H$13:$H$1012,"&gt;="&amp;$E152,'R-8'!$H$13:$H$1012,"&lt;="&amp;$F152),0),0)</f>
        <v>0</v>
      </c>
      <c r="J152" s="155">
        <f>IFERROR(IF($C152&gt;=1,COUNTIFS('R-8क'!$G$10:$G$1009,"&gt;=1",'R-8क'!$H$10:$H$1009,"&gt;="&amp;$E152,'R-8क'!$H$10:$H$1009,"&lt;="&amp;$F152),0),0)</f>
        <v>0</v>
      </c>
      <c r="K152" s="165"/>
      <c r="W152" s="4">
        <f t="shared" si="5"/>
        <v>0</v>
      </c>
    </row>
    <row r="153" spans="2:23" ht="20.100000000000001" customHeight="1" x14ac:dyDescent="0.25">
      <c r="B153" s="4">
        <f t="shared" si="4"/>
        <v>0</v>
      </c>
      <c r="C153" s="160"/>
      <c r="D153" s="165"/>
      <c r="E153" s="166"/>
      <c r="F153" s="166"/>
      <c r="G153" s="155">
        <f>IFERROR(IF($C153&gt;=1,COUNTIFS('R-6'!$G$8:$G$1008,"&gt;=1",'R-6'!$H$8:$H$1008,"&gt;="&amp;$E153,'R-6'!$H$8:$H$1008,"&lt;="&amp;$F153),0),0)</f>
        <v>0</v>
      </c>
      <c r="H153" s="155">
        <f>IFERROR(IF($C153&gt;=1,COUNTIFS('R-7'!$H$9:$H$1008,"&gt;=1",'R-7'!$I$9:$I$1008,"&gt;="&amp;$E153,'R-7'!$I$9:$I$1008,"&lt;="&amp;$F153),0),0)</f>
        <v>0</v>
      </c>
      <c r="I153" s="155">
        <f>IFERROR(IF($C153&gt;=1,COUNTIFS('R-8'!$G$13:$G$1012,"&gt;=1",'R-8'!$H$13:$H$1012,"&gt;="&amp;$E153,'R-8'!$H$13:$H$1012,"&lt;="&amp;$F153),0),0)</f>
        <v>0</v>
      </c>
      <c r="J153" s="155">
        <f>IFERROR(IF($C153&gt;=1,COUNTIFS('R-8क'!$G$10:$G$1009,"&gt;=1",'R-8क'!$H$10:$H$1009,"&gt;="&amp;$E153,'R-8क'!$H$10:$H$1009,"&lt;="&amp;$F153),0),0)</f>
        <v>0</v>
      </c>
      <c r="K153" s="165"/>
      <c r="W153" s="4">
        <f t="shared" si="5"/>
        <v>0</v>
      </c>
    </row>
    <row r="154" spans="2:23" ht="20.100000000000001" customHeight="1" x14ac:dyDescent="0.25">
      <c r="B154" s="4">
        <f t="shared" si="4"/>
        <v>0</v>
      </c>
      <c r="C154" s="160"/>
      <c r="D154" s="165"/>
      <c r="E154" s="166"/>
      <c r="F154" s="166"/>
      <c r="G154" s="155">
        <f>IFERROR(IF($C154&gt;=1,COUNTIFS('R-6'!$G$8:$G$1008,"&gt;=1",'R-6'!$H$8:$H$1008,"&gt;="&amp;$E154,'R-6'!$H$8:$H$1008,"&lt;="&amp;$F154),0),0)</f>
        <v>0</v>
      </c>
      <c r="H154" s="155">
        <f>IFERROR(IF($C154&gt;=1,COUNTIFS('R-7'!$H$9:$H$1008,"&gt;=1",'R-7'!$I$9:$I$1008,"&gt;="&amp;$E154,'R-7'!$I$9:$I$1008,"&lt;="&amp;$F154),0),0)</f>
        <v>0</v>
      </c>
      <c r="I154" s="155">
        <f>IFERROR(IF($C154&gt;=1,COUNTIFS('R-8'!$G$13:$G$1012,"&gt;=1",'R-8'!$H$13:$H$1012,"&gt;="&amp;$E154,'R-8'!$H$13:$H$1012,"&lt;="&amp;$F154),0),0)</f>
        <v>0</v>
      </c>
      <c r="J154" s="155">
        <f>IFERROR(IF($C154&gt;=1,COUNTIFS('R-8क'!$G$10:$G$1009,"&gt;=1",'R-8क'!$H$10:$H$1009,"&gt;="&amp;$E154,'R-8क'!$H$10:$H$1009,"&lt;="&amp;$F154),0),0)</f>
        <v>0</v>
      </c>
      <c r="K154" s="165"/>
      <c r="W154" s="4">
        <f t="shared" si="5"/>
        <v>0</v>
      </c>
    </row>
    <row r="155" spans="2:23" ht="20.100000000000001" customHeight="1" x14ac:dyDescent="0.25">
      <c r="B155" s="4">
        <f t="shared" si="4"/>
        <v>0</v>
      </c>
      <c r="C155" s="160"/>
      <c r="D155" s="165"/>
      <c r="E155" s="166"/>
      <c r="F155" s="166"/>
      <c r="G155" s="155">
        <f>IFERROR(IF($C155&gt;=1,COUNTIFS('R-6'!$G$8:$G$1008,"&gt;=1",'R-6'!$H$8:$H$1008,"&gt;="&amp;$E155,'R-6'!$H$8:$H$1008,"&lt;="&amp;$F155),0),0)</f>
        <v>0</v>
      </c>
      <c r="H155" s="155">
        <f>IFERROR(IF($C155&gt;=1,COUNTIFS('R-7'!$H$9:$H$1008,"&gt;=1",'R-7'!$I$9:$I$1008,"&gt;="&amp;$E155,'R-7'!$I$9:$I$1008,"&lt;="&amp;$F155),0),0)</f>
        <v>0</v>
      </c>
      <c r="I155" s="155">
        <f>IFERROR(IF($C155&gt;=1,COUNTIFS('R-8'!$G$13:$G$1012,"&gt;=1",'R-8'!$H$13:$H$1012,"&gt;="&amp;$E155,'R-8'!$H$13:$H$1012,"&lt;="&amp;$F155),0),0)</f>
        <v>0</v>
      </c>
      <c r="J155" s="155">
        <f>IFERROR(IF($C155&gt;=1,COUNTIFS('R-8क'!$G$10:$G$1009,"&gt;=1",'R-8क'!$H$10:$H$1009,"&gt;="&amp;$E155,'R-8क'!$H$10:$H$1009,"&lt;="&amp;$F155),0),0)</f>
        <v>0</v>
      </c>
      <c r="K155" s="165"/>
      <c r="W155" s="4">
        <f t="shared" si="5"/>
        <v>0</v>
      </c>
    </row>
    <row r="156" spans="2:23" ht="20.100000000000001" customHeight="1" x14ac:dyDescent="0.25">
      <c r="B156" s="4">
        <f t="shared" si="4"/>
        <v>0</v>
      </c>
      <c r="C156" s="160"/>
      <c r="D156" s="165"/>
      <c r="E156" s="166"/>
      <c r="F156" s="166"/>
      <c r="G156" s="155">
        <f>IFERROR(IF($C156&gt;=1,COUNTIFS('R-6'!$G$8:$G$1008,"&gt;=1",'R-6'!$H$8:$H$1008,"&gt;="&amp;$E156,'R-6'!$H$8:$H$1008,"&lt;="&amp;$F156),0),0)</f>
        <v>0</v>
      </c>
      <c r="H156" s="155">
        <f>IFERROR(IF($C156&gt;=1,COUNTIFS('R-7'!$H$9:$H$1008,"&gt;=1",'R-7'!$I$9:$I$1008,"&gt;="&amp;$E156,'R-7'!$I$9:$I$1008,"&lt;="&amp;$F156),0),0)</f>
        <v>0</v>
      </c>
      <c r="I156" s="155">
        <f>IFERROR(IF($C156&gt;=1,COUNTIFS('R-8'!$G$13:$G$1012,"&gt;=1",'R-8'!$H$13:$H$1012,"&gt;="&amp;$E156,'R-8'!$H$13:$H$1012,"&lt;="&amp;$F156),0),0)</f>
        <v>0</v>
      </c>
      <c r="J156" s="155">
        <f>IFERROR(IF($C156&gt;=1,COUNTIFS('R-8क'!$G$10:$G$1009,"&gt;=1",'R-8क'!$H$10:$H$1009,"&gt;="&amp;$E156,'R-8क'!$H$10:$H$1009,"&lt;="&amp;$F156),0),0)</f>
        <v>0</v>
      </c>
      <c r="K156" s="165"/>
      <c r="W156" s="4">
        <f t="shared" si="5"/>
        <v>0</v>
      </c>
    </row>
    <row r="157" spans="2:23" ht="20.100000000000001" customHeight="1" x14ac:dyDescent="0.25">
      <c r="B157" s="4">
        <f t="shared" si="4"/>
        <v>0</v>
      </c>
      <c r="C157" s="160"/>
      <c r="D157" s="165"/>
      <c r="E157" s="166"/>
      <c r="F157" s="166"/>
      <c r="G157" s="155">
        <f>IFERROR(IF($C157&gt;=1,COUNTIFS('R-6'!$G$8:$G$1008,"&gt;=1",'R-6'!$H$8:$H$1008,"&gt;="&amp;$E157,'R-6'!$H$8:$H$1008,"&lt;="&amp;$F157),0),0)</f>
        <v>0</v>
      </c>
      <c r="H157" s="155">
        <f>IFERROR(IF($C157&gt;=1,COUNTIFS('R-7'!$H$9:$H$1008,"&gt;=1",'R-7'!$I$9:$I$1008,"&gt;="&amp;$E157,'R-7'!$I$9:$I$1008,"&lt;="&amp;$F157),0),0)</f>
        <v>0</v>
      </c>
      <c r="I157" s="155">
        <f>IFERROR(IF($C157&gt;=1,COUNTIFS('R-8'!$G$13:$G$1012,"&gt;=1",'R-8'!$H$13:$H$1012,"&gt;="&amp;$E157,'R-8'!$H$13:$H$1012,"&lt;="&amp;$F157),0),0)</f>
        <v>0</v>
      </c>
      <c r="J157" s="155">
        <f>IFERROR(IF($C157&gt;=1,COUNTIFS('R-8क'!$G$10:$G$1009,"&gt;=1",'R-8क'!$H$10:$H$1009,"&gt;="&amp;$E157,'R-8क'!$H$10:$H$1009,"&lt;="&amp;$F157),0),0)</f>
        <v>0</v>
      </c>
      <c r="K157" s="165"/>
      <c r="W157" s="4">
        <f t="shared" si="5"/>
        <v>0</v>
      </c>
    </row>
    <row r="158" spans="2:23" ht="20.100000000000001" customHeight="1" x14ac:dyDescent="0.25">
      <c r="B158" s="4">
        <f t="shared" si="4"/>
        <v>0</v>
      </c>
      <c r="C158" s="160"/>
      <c r="D158" s="165"/>
      <c r="E158" s="166"/>
      <c r="F158" s="166"/>
      <c r="G158" s="155">
        <f>IFERROR(IF($C158&gt;=1,COUNTIFS('R-6'!$G$8:$G$1008,"&gt;=1",'R-6'!$H$8:$H$1008,"&gt;="&amp;$E158,'R-6'!$H$8:$H$1008,"&lt;="&amp;$F158),0),0)</f>
        <v>0</v>
      </c>
      <c r="H158" s="155">
        <f>IFERROR(IF($C158&gt;=1,COUNTIFS('R-7'!$H$9:$H$1008,"&gt;=1",'R-7'!$I$9:$I$1008,"&gt;="&amp;$E158,'R-7'!$I$9:$I$1008,"&lt;="&amp;$F158),0),0)</f>
        <v>0</v>
      </c>
      <c r="I158" s="155">
        <f>IFERROR(IF($C158&gt;=1,COUNTIFS('R-8'!$G$13:$G$1012,"&gt;=1",'R-8'!$H$13:$H$1012,"&gt;="&amp;$E158,'R-8'!$H$13:$H$1012,"&lt;="&amp;$F158),0),0)</f>
        <v>0</v>
      </c>
      <c r="J158" s="155">
        <f>IFERROR(IF($C158&gt;=1,COUNTIFS('R-8क'!$G$10:$G$1009,"&gt;=1",'R-8क'!$H$10:$H$1009,"&gt;="&amp;$E158,'R-8क'!$H$10:$H$1009,"&lt;="&amp;$F158),0),0)</f>
        <v>0</v>
      </c>
      <c r="K158" s="165"/>
      <c r="W158" s="4">
        <f t="shared" si="5"/>
        <v>0</v>
      </c>
    </row>
    <row r="159" spans="2:23" ht="20.100000000000001" customHeight="1" x14ac:dyDescent="0.25">
      <c r="B159" s="4">
        <f t="shared" si="4"/>
        <v>0</v>
      </c>
      <c r="C159" s="160"/>
      <c r="D159" s="165"/>
      <c r="E159" s="166"/>
      <c r="F159" s="166"/>
      <c r="G159" s="155">
        <f>IFERROR(IF($C159&gt;=1,COUNTIFS('R-6'!$G$8:$G$1008,"&gt;=1",'R-6'!$H$8:$H$1008,"&gt;="&amp;$E159,'R-6'!$H$8:$H$1008,"&lt;="&amp;$F159),0),0)</f>
        <v>0</v>
      </c>
      <c r="H159" s="155">
        <f>IFERROR(IF($C159&gt;=1,COUNTIFS('R-7'!$H$9:$H$1008,"&gt;=1",'R-7'!$I$9:$I$1008,"&gt;="&amp;$E159,'R-7'!$I$9:$I$1008,"&lt;="&amp;$F159),0),0)</f>
        <v>0</v>
      </c>
      <c r="I159" s="155">
        <f>IFERROR(IF($C159&gt;=1,COUNTIFS('R-8'!$G$13:$G$1012,"&gt;=1",'R-8'!$H$13:$H$1012,"&gt;="&amp;$E159,'R-8'!$H$13:$H$1012,"&lt;="&amp;$F159),0),0)</f>
        <v>0</v>
      </c>
      <c r="J159" s="155">
        <f>IFERROR(IF($C159&gt;=1,COUNTIFS('R-8क'!$G$10:$G$1009,"&gt;=1",'R-8क'!$H$10:$H$1009,"&gt;="&amp;$E159,'R-8क'!$H$10:$H$1009,"&lt;="&amp;$F159),0),0)</f>
        <v>0</v>
      </c>
      <c r="K159" s="165"/>
      <c r="W159" s="4">
        <f t="shared" si="5"/>
        <v>0</v>
      </c>
    </row>
    <row r="160" spans="2:23" ht="20.100000000000001" customHeight="1" x14ac:dyDescent="0.25">
      <c r="B160" s="4">
        <f t="shared" si="4"/>
        <v>0</v>
      </c>
      <c r="C160" s="160"/>
      <c r="D160" s="165"/>
      <c r="E160" s="166"/>
      <c r="F160" s="166"/>
      <c r="G160" s="155">
        <f>IFERROR(IF($C160&gt;=1,COUNTIFS('R-6'!$G$8:$G$1008,"&gt;=1",'R-6'!$H$8:$H$1008,"&gt;="&amp;$E160,'R-6'!$H$8:$H$1008,"&lt;="&amp;$F160),0),0)</f>
        <v>0</v>
      </c>
      <c r="H160" s="155">
        <f>IFERROR(IF($C160&gt;=1,COUNTIFS('R-7'!$H$9:$H$1008,"&gt;=1",'R-7'!$I$9:$I$1008,"&gt;="&amp;$E160,'R-7'!$I$9:$I$1008,"&lt;="&amp;$F160),0),0)</f>
        <v>0</v>
      </c>
      <c r="I160" s="155">
        <f>IFERROR(IF($C160&gt;=1,COUNTIFS('R-8'!$G$13:$G$1012,"&gt;=1",'R-8'!$H$13:$H$1012,"&gt;="&amp;$E160,'R-8'!$H$13:$H$1012,"&lt;="&amp;$F160),0),0)</f>
        <v>0</v>
      </c>
      <c r="J160" s="155">
        <f>IFERROR(IF($C160&gt;=1,COUNTIFS('R-8क'!$G$10:$G$1009,"&gt;=1",'R-8क'!$H$10:$H$1009,"&gt;="&amp;$E160,'R-8क'!$H$10:$H$1009,"&lt;="&amp;$F160),0),0)</f>
        <v>0</v>
      </c>
      <c r="K160" s="165"/>
      <c r="W160" s="4">
        <f t="shared" si="5"/>
        <v>0</v>
      </c>
    </row>
    <row r="161" spans="2:23" ht="20.100000000000001" customHeight="1" x14ac:dyDescent="0.25">
      <c r="B161" s="4">
        <f t="shared" si="4"/>
        <v>0</v>
      </c>
      <c r="C161" s="160"/>
      <c r="D161" s="165"/>
      <c r="E161" s="166"/>
      <c r="F161" s="166"/>
      <c r="G161" s="155">
        <f>IFERROR(IF($C161&gt;=1,COUNTIFS('R-6'!$G$8:$G$1008,"&gt;=1",'R-6'!$H$8:$H$1008,"&gt;="&amp;$E161,'R-6'!$H$8:$H$1008,"&lt;="&amp;$F161),0),0)</f>
        <v>0</v>
      </c>
      <c r="H161" s="155">
        <f>IFERROR(IF($C161&gt;=1,COUNTIFS('R-7'!$H$9:$H$1008,"&gt;=1",'R-7'!$I$9:$I$1008,"&gt;="&amp;$E161,'R-7'!$I$9:$I$1008,"&lt;="&amp;$F161),0),0)</f>
        <v>0</v>
      </c>
      <c r="I161" s="155">
        <f>IFERROR(IF($C161&gt;=1,COUNTIFS('R-8'!$G$13:$G$1012,"&gt;=1",'R-8'!$H$13:$H$1012,"&gt;="&amp;$E161,'R-8'!$H$13:$H$1012,"&lt;="&amp;$F161),0),0)</f>
        <v>0</v>
      </c>
      <c r="J161" s="155">
        <f>IFERROR(IF($C161&gt;=1,COUNTIFS('R-8क'!$G$10:$G$1009,"&gt;=1",'R-8क'!$H$10:$H$1009,"&gt;="&amp;$E161,'R-8क'!$H$10:$H$1009,"&lt;="&amp;$F161),0),0)</f>
        <v>0</v>
      </c>
      <c r="K161" s="165"/>
      <c r="W161" s="4">
        <f t="shared" si="5"/>
        <v>0</v>
      </c>
    </row>
    <row r="162" spans="2:23" ht="20.100000000000001" customHeight="1" x14ac:dyDescent="0.25">
      <c r="B162" s="4">
        <f t="shared" si="4"/>
        <v>0</v>
      </c>
      <c r="C162" s="160"/>
      <c r="D162" s="165"/>
      <c r="E162" s="166"/>
      <c r="F162" s="166"/>
      <c r="G162" s="155">
        <f>IFERROR(IF($C162&gt;=1,COUNTIFS('R-6'!$G$8:$G$1008,"&gt;=1",'R-6'!$H$8:$H$1008,"&gt;="&amp;$E162,'R-6'!$H$8:$H$1008,"&lt;="&amp;$F162),0),0)</f>
        <v>0</v>
      </c>
      <c r="H162" s="155">
        <f>IFERROR(IF($C162&gt;=1,COUNTIFS('R-7'!$H$9:$H$1008,"&gt;=1",'R-7'!$I$9:$I$1008,"&gt;="&amp;$E162,'R-7'!$I$9:$I$1008,"&lt;="&amp;$F162),0),0)</f>
        <v>0</v>
      </c>
      <c r="I162" s="155">
        <f>IFERROR(IF($C162&gt;=1,COUNTIFS('R-8'!$G$13:$G$1012,"&gt;=1",'R-8'!$H$13:$H$1012,"&gt;="&amp;$E162,'R-8'!$H$13:$H$1012,"&lt;="&amp;$F162),0),0)</f>
        <v>0</v>
      </c>
      <c r="J162" s="155">
        <f>IFERROR(IF($C162&gt;=1,COUNTIFS('R-8क'!$G$10:$G$1009,"&gt;=1",'R-8क'!$H$10:$H$1009,"&gt;="&amp;$E162,'R-8क'!$H$10:$H$1009,"&lt;="&amp;$F162),0),0)</f>
        <v>0</v>
      </c>
      <c r="K162" s="165"/>
      <c r="W162" s="4">
        <f t="shared" si="5"/>
        <v>0</v>
      </c>
    </row>
    <row r="163" spans="2:23" ht="20.100000000000001" customHeight="1" x14ac:dyDescent="0.25">
      <c r="B163" s="4">
        <f t="shared" si="4"/>
        <v>0</v>
      </c>
      <c r="C163" s="160"/>
      <c r="D163" s="165"/>
      <c r="E163" s="166"/>
      <c r="F163" s="166"/>
      <c r="G163" s="155">
        <f>IFERROR(IF($C163&gt;=1,COUNTIFS('R-6'!$G$8:$G$1008,"&gt;=1",'R-6'!$H$8:$H$1008,"&gt;="&amp;$E163,'R-6'!$H$8:$H$1008,"&lt;="&amp;$F163),0),0)</f>
        <v>0</v>
      </c>
      <c r="H163" s="155">
        <f>IFERROR(IF($C163&gt;=1,COUNTIFS('R-7'!$H$9:$H$1008,"&gt;=1",'R-7'!$I$9:$I$1008,"&gt;="&amp;$E163,'R-7'!$I$9:$I$1008,"&lt;="&amp;$F163),0),0)</f>
        <v>0</v>
      </c>
      <c r="I163" s="155">
        <f>IFERROR(IF($C163&gt;=1,COUNTIFS('R-8'!$G$13:$G$1012,"&gt;=1",'R-8'!$H$13:$H$1012,"&gt;="&amp;$E163,'R-8'!$H$13:$H$1012,"&lt;="&amp;$F163),0),0)</f>
        <v>0</v>
      </c>
      <c r="J163" s="155">
        <f>IFERROR(IF($C163&gt;=1,COUNTIFS('R-8क'!$G$10:$G$1009,"&gt;=1",'R-8क'!$H$10:$H$1009,"&gt;="&amp;$E163,'R-8क'!$H$10:$H$1009,"&lt;="&amp;$F163),0),0)</f>
        <v>0</v>
      </c>
      <c r="K163" s="165"/>
      <c r="W163" s="4">
        <f t="shared" si="5"/>
        <v>0</v>
      </c>
    </row>
    <row r="164" spans="2:23" ht="20.100000000000001" customHeight="1" x14ac:dyDescent="0.25">
      <c r="B164" s="4">
        <f t="shared" si="4"/>
        <v>0</v>
      </c>
      <c r="C164" s="160"/>
      <c r="D164" s="165"/>
      <c r="E164" s="166"/>
      <c r="F164" s="166"/>
      <c r="G164" s="155">
        <f>IFERROR(IF($C164&gt;=1,COUNTIFS('R-6'!$G$8:$G$1008,"&gt;=1",'R-6'!$H$8:$H$1008,"&gt;="&amp;$E164,'R-6'!$H$8:$H$1008,"&lt;="&amp;$F164),0),0)</f>
        <v>0</v>
      </c>
      <c r="H164" s="155">
        <f>IFERROR(IF($C164&gt;=1,COUNTIFS('R-7'!$H$9:$H$1008,"&gt;=1",'R-7'!$I$9:$I$1008,"&gt;="&amp;$E164,'R-7'!$I$9:$I$1008,"&lt;="&amp;$F164),0),0)</f>
        <v>0</v>
      </c>
      <c r="I164" s="155">
        <f>IFERROR(IF($C164&gt;=1,COUNTIFS('R-8'!$G$13:$G$1012,"&gt;=1",'R-8'!$H$13:$H$1012,"&gt;="&amp;$E164,'R-8'!$H$13:$H$1012,"&lt;="&amp;$F164),0),0)</f>
        <v>0</v>
      </c>
      <c r="J164" s="155">
        <f>IFERROR(IF($C164&gt;=1,COUNTIFS('R-8क'!$G$10:$G$1009,"&gt;=1",'R-8क'!$H$10:$H$1009,"&gt;="&amp;$E164,'R-8क'!$H$10:$H$1009,"&lt;="&amp;$F164),0),0)</f>
        <v>0</v>
      </c>
      <c r="K164" s="165"/>
      <c r="W164" s="4">
        <f t="shared" si="5"/>
        <v>0</v>
      </c>
    </row>
    <row r="165" spans="2:23" ht="20.100000000000001" customHeight="1" x14ac:dyDescent="0.25">
      <c r="B165" s="4">
        <f t="shared" si="4"/>
        <v>0</v>
      </c>
      <c r="C165" s="160"/>
      <c r="D165" s="165"/>
      <c r="E165" s="166"/>
      <c r="F165" s="166"/>
      <c r="G165" s="155">
        <f>IFERROR(IF($C165&gt;=1,COUNTIFS('R-6'!$G$8:$G$1008,"&gt;=1",'R-6'!$H$8:$H$1008,"&gt;="&amp;$E165,'R-6'!$H$8:$H$1008,"&lt;="&amp;$F165),0),0)</f>
        <v>0</v>
      </c>
      <c r="H165" s="155">
        <f>IFERROR(IF($C165&gt;=1,COUNTIFS('R-7'!$H$9:$H$1008,"&gt;=1",'R-7'!$I$9:$I$1008,"&gt;="&amp;$E165,'R-7'!$I$9:$I$1008,"&lt;="&amp;$F165),0),0)</f>
        <v>0</v>
      </c>
      <c r="I165" s="155">
        <f>IFERROR(IF($C165&gt;=1,COUNTIFS('R-8'!$G$13:$G$1012,"&gt;=1",'R-8'!$H$13:$H$1012,"&gt;="&amp;$E165,'R-8'!$H$13:$H$1012,"&lt;="&amp;$F165),0),0)</f>
        <v>0</v>
      </c>
      <c r="J165" s="155">
        <f>IFERROR(IF($C165&gt;=1,COUNTIFS('R-8क'!$G$10:$G$1009,"&gt;=1",'R-8क'!$H$10:$H$1009,"&gt;="&amp;$E165,'R-8क'!$H$10:$H$1009,"&lt;="&amp;$F165),0),0)</f>
        <v>0</v>
      </c>
      <c r="K165" s="165"/>
      <c r="W165" s="4">
        <f t="shared" si="5"/>
        <v>0</v>
      </c>
    </row>
    <row r="166" spans="2:23" ht="20.100000000000001" customHeight="1" x14ac:dyDescent="0.25">
      <c r="B166" s="4">
        <f t="shared" si="4"/>
        <v>0</v>
      </c>
      <c r="C166" s="160"/>
      <c r="D166" s="165"/>
      <c r="E166" s="166"/>
      <c r="F166" s="166"/>
      <c r="G166" s="155">
        <f>IFERROR(IF($C166&gt;=1,COUNTIFS('R-6'!$G$8:$G$1008,"&gt;=1",'R-6'!$H$8:$H$1008,"&gt;="&amp;$E166,'R-6'!$H$8:$H$1008,"&lt;="&amp;$F166),0),0)</f>
        <v>0</v>
      </c>
      <c r="H166" s="155">
        <f>IFERROR(IF($C166&gt;=1,COUNTIFS('R-7'!$H$9:$H$1008,"&gt;=1",'R-7'!$I$9:$I$1008,"&gt;="&amp;$E166,'R-7'!$I$9:$I$1008,"&lt;="&amp;$F166),0),0)</f>
        <v>0</v>
      </c>
      <c r="I166" s="155">
        <f>IFERROR(IF($C166&gt;=1,COUNTIFS('R-8'!$G$13:$G$1012,"&gt;=1",'R-8'!$H$13:$H$1012,"&gt;="&amp;$E166,'R-8'!$H$13:$H$1012,"&lt;="&amp;$F166),0),0)</f>
        <v>0</v>
      </c>
      <c r="J166" s="155">
        <f>IFERROR(IF($C166&gt;=1,COUNTIFS('R-8क'!$G$10:$G$1009,"&gt;=1",'R-8क'!$H$10:$H$1009,"&gt;="&amp;$E166,'R-8क'!$H$10:$H$1009,"&lt;="&amp;$F166),0),0)</f>
        <v>0</v>
      </c>
      <c r="K166" s="165"/>
      <c r="W166" s="4">
        <f t="shared" si="5"/>
        <v>0</v>
      </c>
    </row>
    <row r="167" spans="2:23" ht="20.100000000000001" customHeight="1" x14ac:dyDescent="0.25">
      <c r="B167" s="4">
        <f t="shared" si="4"/>
        <v>0</v>
      </c>
      <c r="C167" s="160"/>
      <c r="D167" s="165"/>
      <c r="E167" s="166"/>
      <c r="F167" s="166"/>
      <c r="G167" s="155">
        <f>IFERROR(IF($C167&gt;=1,COUNTIFS('R-6'!$G$8:$G$1008,"&gt;=1",'R-6'!$H$8:$H$1008,"&gt;="&amp;$E167,'R-6'!$H$8:$H$1008,"&lt;="&amp;$F167),0),0)</f>
        <v>0</v>
      </c>
      <c r="H167" s="155">
        <f>IFERROR(IF($C167&gt;=1,COUNTIFS('R-7'!$H$9:$H$1008,"&gt;=1",'R-7'!$I$9:$I$1008,"&gt;="&amp;$E167,'R-7'!$I$9:$I$1008,"&lt;="&amp;$F167),0),0)</f>
        <v>0</v>
      </c>
      <c r="I167" s="155">
        <f>IFERROR(IF($C167&gt;=1,COUNTIFS('R-8'!$G$13:$G$1012,"&gt;=1",'R-8'!$H$13:$H$1012,"&gt;="&amp;$E167,'R-8'!$H$13:$H$1012,"&lt;="&amp;$F167),0),0)</f>
        <v>0</v>
      </c>
      <c r="J167" s="155">
        <f>IFERROR(IF($C167&gt;=1,COUNTIFS('R-8क'!$G$10:$G$1009,"&gt;=1",'R-8क'!$H$10:$H$1009,"&gt;="&amp;$E167,'R-8क'!$H$10:$H$1009,"&lt;="&amp;$F167),0),0)</f>
        <v>0</v>
      </c>
      <c r="K167" s="165"/>
      <c r="W167" s="4">
        <f t="shared" si="5"/>
        <v>0</v>
      </c>
    </row>
    <row r="168" spans="2:23" ht="20.100000000000001" customHeight="1" x14ac:dyDescent="0.25">
      <c r="B168" s="4">
        <f t="shared" si="4"/>
        <v>0</v>
      </c>
      <c r="C168" s="160"/>
      <c r="D168" s="165"/>
      <c r="E168" s="166"/>
      <c r="F168" s="166"/>
      <c r="G168" s="155">
        <f>IFERROR(IF($C168&gt;=1,COUNTIFS('R-6'!$G$8:$G$1008,"&gt;=1",'R-6'!$H$8:$H$1008,"&gt;="&amp;$E168,'R-6'!$H$8:$H$1008,"&lt;="&amp;$F168),0),0)</f>
        <v>0</v>
      </c>
      <c r="H168" s="155">
        <f>IFERROR(IF($C168&gt;=1,COUNTIFS('R-7'!$H$9:$H$1008,"&gt;=1",'R-7'!$I$9:$I$1008,"&gt;="&amp;$E168,'R-7'!$I$9:$I$1008,"&lt;="&amp;$F168),0),0)</f>
        <v>0</v>
      </c>
      <c r="I168" s="155">
        <f>IFERROR(IF($C168&gt;=1,COUNTIFS('R-8'!$G$13:$G$1012,"&gt;=1",'R-8'!$H$13:$H$1012,"&gt;="&amp;$E168,'R-8'!$H$13:$H$1012,"&lt;="&amp;$F168),0),0)</f>
        <v>0</v>
      </c>
      <c r="J168" s="155">
        <f>IFERROR(IF($C168&gt;=1,COUNTIFS('R-8क'!$G$10:$G$1009,"&gt;=1",'R-8क'!$H$10:$H$1009,"&gt;="&amp;$E168,'R-8क'!$H$10:$H$1009,"&lt;="&amp;$F168),0),0)</f>
        <v>0</v>
      </c>
      <c r="K168" s="165"/>
      <c r="W168" s="4">
        <f t="shared" si="5"/>
        <v>0</v>
      </c>
    </row>
    <row r="169" spans="2:23" ht="20.100000000000001" customHeight="1" x14ac:dyDescent="0.25">
      <c r="B169" s="4">
        <f t="shared" si="4"/>
        <v>0</v>
      </c>
      <c r="C169" s="160"/>
      <c r="D169" s="165"/>
      <c r="E169" s="166"/>
      <c r="F169" s="166"/>
      <c r="G169" s="155">
        <f>IFERROR(IF($C169&gt;=1,COUNTIFS('R-6'!$G$8:$G$1008,"&gt;=1",'R-6'!$H$8:$H$1008,"&gt;="&amp;$E169,'R-6'!$H$8:$H$1008,"&lt;="&amp;$F169),0),0)</f>
        <v>0</v>
      </c>
      <c r="H169" s="155">
        <f>IFERROR(IF($C169&gt;=1,COUNTIFS('R-7'!$H$9:$H$1008,"&gt;=1",'R-7'!$I$9:$I$1008,"&gt;="&amp;$E169,'R-7'!$I$9:$I$1008,"&lt;="&amp;$F169),0),0)</f>
        <v>0</v>
      </c>
      <c r="I169" s="155">
        <f>IFERROR(IF($C169&gt;=1,COUNTIFS('R-8'!$G$13:$G$1012,"&gt;=1",'R-8'!$H$13:$H$1012,"&gt;="&amp;$E169,'R-8'!$H$13:$H$1012,"&lt;="&amp;$F169),0),0)</f>
        <v>0</v>
      </c>
      <c r="J169" s="155">
        <f>IFERROR(IF($C169&gt;=1,COUNTIFS('R-8क'!$G$10:$G$1009,"&gt;=1",'R-8क'!$H$10:$H$1009,"&gt;="&amp;$E169,'R-8क'!$H$10:$H$1009,"&lt;="&amp;$F169),0),0)</f>
        <v>0</v>
      </c>
      <c r="K169" s="165"/>
      <c r="W169" s="4">
        <f t="shared" si="5"/>
        <v>0</v>
      </c>
    </row>
    <row r="170" spans="2:23" ht="20.100000000000001" customHeight="1" x14ac:dyDescent="0.25">
      <c r="B170" s="4">
        <f t="shared" si="4"/>
        <v>0</v>
      </c>
      <c r="C170" s="160"/>
      <c r="D170" s="165"/>
      <c r="E170" s="166"/>
      <c r="F170" s="166"/>
      <c r="G170" s="155">
        <f>IFERROR(IF($C170&gt;=1,COUNTIFS('R-6'!$G$8:$G$1008,"&gt;=1",'R-6'!$H$8:$H$1008,"&gt;="&amp;$E170,'R-6'!$H$8:$H$1008,"&lt;="&amp;$F170),0),0)</f>
        <v>0</v>
      </c>
      <c r="H170" s="155">
        <f>IFERROR(IF($C170&gt;=1,COUNTIFS('R-7'!$H$9:$H$1008,"&gt;=1",'R-7'!$I$9:$I$1008,"&gt;="&amp;$E170,'R-7'!$I$9:$I$1008,"&lt;="&amp;$F170),0),0)</f>
        <v>0</v>
      </c>
      <c r="I170" s="155">
        <f>IFERROR(IF($C170&gt;=1,COUNTIFS('R-8'!$G$13:$G$1012,"&gt;=1",'R-8'!$H$13:$H$1012,"&gt;="&amp;$E170,'R-8'!$H$13:$H$1012,"&lt;="&amp;$F170),0),0)</f>
        <v>0</v>
      </c>
      <c r="J170" s="155">
        <f>IFERROR(IF($C170&gt;=1,COUNTIFS('R-8क'!$G$10:$G$1009,"&gt;=1",'R-8क'!$H$10:$H$1009,"&gt;="&amp;$E170,'R-8क'!$H$10:$H$1009,"&lt;="&amp;$F170),0),0)</f>
        <v>0</v>
      </c>
      <c r="K170" s="165"/>
      <c r="W170" s="4">
        <f t="shared" si="5"/>
        <v>0</v>
      </c>
    </row>
    <row r="171" spans="2:23" ht="20.100000000000001" customHeight="1" x14ac:dyDescent="0.25">
      <c r="B171" s="4">
        <f t="shared" si="4"/>
        <v>0</v>
      </c>
      <c r="C171" s="160"/>
      <c r="D171" s="165"/>
      <c r="E171" s="166"/>
      <c r="F171" s="166"/>
      <c r="G171" s="155">
        <f>IFERROR(IF($C171&gt;=1,COUNTIFS('R-6'!$G$8:$G$1008,"&gt;=1",'R-6'!$H$8:$H$1008,"&gt;="&amp;$E171,'R-6'!$H$8:$H$1008,"&lt;="&amp;$F171),0),0)</f>
        <v>0</v>
      </c>
      <c r="H171" s="155">
        <f>IFERROR(IF($C171&gt;=1,COUNTIFS('R-7'!$H$9:$H$1008,"&gt;=1",'R-7'!$I$9:$I$1008,"&gt;="&amp;$E171,'R-7'!$I$9:$I$1008,"&lt;="&amp;$F171),0),0)</f>
        <v>0</v>
      </c>
      <c r="I171" s="155">
        <f>IFERROR(IF($C171&gt;=1,COUNTIFS('R-8'!$G$13:$G$1012,"&gt;=1",'R-8'!$H$13:$H$1012,"&gt;="&amp;$E171,'R-8'!$H$13:$H$1012,"&lt;="&amp;$F171),0),0)</f>
        <v>0</v>
      </c>
      <c r="J171" s="155">
        <f>IFERROR(IF($C171&gt;=1,COUNTIFS('R-8क'!$G$10:$G$1009,"&gt;=1",'R-8क'!$H$10:$H$1009,"&gt;="&amp;$E171,'R-8क'!$H$10:$H$1009,"&lt;="&amp;$F171),0),0)</f>
        <v>0</v>
      </c>
      <c r="K171" s="165"/>
      <c r="W171" s="4">
        <f t="shared" si="5"/>
        <v>0</v>
      </c>
    </row>
    <row r="172" spans="2:23" ht="20.100000000000001" customHeight="1" x14ac:dyDescent="0.25">
      <c r="B172" s="4">
        <f t="shared" si="4"/>
        <v>0</v>
      </c>
      <c r="C172" s="160"/>
      <c r="D172" s="165"/>
      <c r="E172" s="166"/>
      <c r="F172" s="166"/>
      <c r="G172" s="155">
        <f>IFERROR(IF($C172&gt;=1,COUNTIFS('R-6'!$G$8:$G$1008,"&gt;=1",'R-6'!$H$8:$H$1008,"&gt;="&amp;$E172,'R-6'!$H$8:$H$1008,"&lt;="&amp;$F172),0),0)</f>
        <v>0</v>
      </c>
      <c r="H172" s="155">
        <f>IFERROR(IF($C172&gt;=1,COUNTIFS('R-7'!$H$9:$H$1008,"&gt;=1",'R-7'!$I$9:$I$1008,"&gt;="&amp;$E172,'R-7'!$I$9:$I$1008,"&lt;="&amp;$F172),0),0)</f>
        <v>0</v>
      </c>
      <c r="I172" s="155">
        <f>IFERROR(IF($C172&gt;=1,COUNTIFS('R-8'!$G$13:$G$1012,"&gt;=1",'R-8'!$H$13:$H$1012,"&gt;="&amp;$E172,'R-8'!$H$13:$H$1012,"&lt;="&amp;$F172),0),0)</f>
        <v>0</v>
      </c>
      <c r="J172" s="155">
        <f>IFERROR(IF($C172&gt;=1,COUNTIFS('R-8क'!$G$10:$G$1009,"&gt;=1",'R-8क'!$H$10:$H$1009,"&gt;="&amp;$E172,'R-8क'!$H$10:$H$1009,"&lt;="&amp;$F172),0),0)</f>
        <v>0</v>
      </c>
      <c r="K172" s="165"/>
      <c r="W172" s="4">
        <f t="shared" si="5"/>
        <v>0</v>
      </c>
    </row>
    <row r="173" spans="2:23" ht="20.100000000000001" customHeight="1" x14ac:dyDescent="0.25">
      <c r="B173" s="4">
        <f t="shared" si="4"/>
        <v>0</v>
      </c>
      <c r="C173" s="160"/>
      <c r="D173" s="165"/>
      <c r="E173" s="166"/>
      <c r="F173" s="166"/>
      <c r="G173" s="155">
        <f>IFERROR(IF($C173&gt;=1,COUNTIFS('R-6'!$G$8:$G$1008,"&gt;=1",'R-6'!$H$8:$H$1008,"&gt;="&amp;$E173,'R-6'!$H$8:$H$1008,"&lt;="&amp;$F173),0),0)</f>
        <v>0</v>
      </c>
      <c r="H173" s="155">
        <f>IFERROR(IF($C173&gt;=1,COUNTIFS('R-7'!$H$9:$H$1008,"&gt;=1",'R-7'!$I$9:$I$1008,"&gt;="&amp;$E173,'R-7'!$I$9:$I$1008,"&lt;="&amp;$F173),0),0)</f>
        <v>0</v>
      </c>
      <c r="I173" s="155">
        <f>IFERROR(IF($C173&gt;=1,COUNTIFS('R-8'!$G$13:$G$1012,"&gt;=1",'R-8'!$H$13:$H$1012,"&gt;="&amp;$E173,'R-8'!$H$13:$H$1012,"&lt;="&amp;$F173),0),0)</f>
        <v>0</v>
      </c>
      <c r="J173" s="155">
        <f>IFERROR(IF($C173&gt;=1,COUNTIFS('R-8क'!$G$10:$G$1009,"&gt;=1",'R-8क'!$H$10:$H$1009,"&gt;="&amp;$E173,'R-8क'!$H$10:$H$1009,"&lt;="&amp;$F173),0),0)</f>
        <v>0</v>
      </c>
      <c r="K173" s="165"/>
      <c r="W173" s="4">
        <f t="shared" si="5"/>
        <v>0</v>
      </c>
    </row>
    <row r="174" spans="2:23" ht="20.100000000000001" customHeight="1" x14ac:dyDescent="0.25">
      <c r="B174" s="4">
        <f t="shared" si="4"/>
        <v>0</v>
      </c>
      <c r="C174" s="160"/>
      <c r="D174" s="165"/>
      <c r="E174" s="166"/>
      <c r="F174" s="166"/>
      <c r="G174" s="155">
        <f>IFERROR(IF($C174&gt;=1,COUNTIFS('R-6'!$G$8:$G$1008,"&gt;=1",'R-6'!$H$8:$H$1008,"&gt;="&amp;$E174,'R-6'!$H$8:$H$1008,"&lt;="&amp;$F174),0),0)</f>
        <v>0</v>
      </c>
      <c r="H174" s="155">
        <f>IFERROR(IF($C174&gt;=1,COUNTIFS('R-7'!$H$9:$H$1008,"&gt;=1",'R-7'!$I$9:$I$1008,"&gt;="&amp;$E174,'R-7'!$I$9:$I$1008,"&lt;="&amp;$F174),0),0)</f>
        <v>0</v>
      </c>
      <c r="I174" s="155">
        <f>IFERROR(IF($C174&gt;=1,COUNTIFS('R-8'!$G$13:$G$1012,"&gt;=1",'R-8'!$H$13:$H$1012,"&gt;="&amp;$E174,'R-8'!$H$13:$H$1012,"&lt;="&amp;$F174),0),0)</f>
        <v>0</v>
      </c>
      <c r="J174" s="155">
        <f>IFERROR(IF($C174&gt;=1,COUNTIFS('R-8क'!$G$10:$G$1009,"&gt;=1",'R-8क'!$H$10:$H$1009,"&gt;="&amp;$E174,'R-8क'!$H$10:$H$1009,"&lt;="&amp;$F174),0),0)</f>
        <v>0</v>
      </c>
      <c r="K174" s="165"/>
      <c r="W174" s="4">
        <f t="shared" si="5"/>
        <v>0</v>
      </c>
    </row>
    <row r="175" spans="2:23" ht="20.100000000000001" customHeight="1" x14ac:dyDescent="0.25">
      <c r="B175" s="4">
        <f t="shared" si="4"/>
        <v>0</v>
      </c>
      <c r="C175" s="160"/>
      <c r="D175" s="165"/>
      <c r="E175" s="166"/>
      <c r="F175" s="166"/>
      <c r="G175" s="155">
        <f>IFERROR(IF($C175&gt;=1,COUNTIFS('R-6'!$G$8:$G$1008,"&gt;=1",'R-6'!$H$8:$H$1008,"&gt;="&amp;$E175,'R-6'!$H$8:$H$1008,"&lt;="&amp;$F175),0),0)</f>
        <v>0</v>
      </c>
      <c r="H175" s="155">
        <f>IFERROR(IF($C175&gt;=1,COUNTIFS('R-7'!$H$9:$H$1008,"&gt;=1",'R-7'!$I$9:$I$1008,"&gt;="&amp;$E175,'R-7'!$I$9:$I$1008,"&lt;="&amp;$F175),0),0)</f>
        <v>0</v>
      </c>
      <c r="I175" s="155">
        <f>IFERROR(IF($C175&gt;=1,COUNTIFS('R-8'!$G$13:$G$1012,"&gt;=1",'R-8'!$H$13:$H$1012,"&gt;="&amp;$E175,'R-8'!$H$13:$H$1012,"&lt;="&amp;$F175),0),0)</f>
        <v>0</v>
      </c>
      <c r="J175" s="155">
        <f>IFERROR(IF($C175&gt;=1,COUNTIFS('R-8क'!$G$10:$G$1009,"&gt;=1",'R-8क'!$H$10:$H$1009,"&gt;="&amp;$E175,'R-8क'!$H$10:$H$1009,"&lt;="&amp;$F175),0),0)</f>
        <v>0</v>
      </c>
      <c r="K175" s="165"/>
      <c r="W175" s="4">
        <f t="shared" si="5"/>
        <v>0</v>
      </c>
    </row>
    <row r="176" spans="2:23" ht="20.100000000000001" customHeight="1" x14ac:dyDescent="0.25">
      <c r="B176" s="4">
        <f t="shared" si="4"/>
        <v>0</v>
      </c>
      <c r="C176" s="160"/>
      <c r="D176" s="165"/>
      <c r="E176" s="166"/>
      <c r="F176" s="166"/>
      <c r="G176" s="155">
        <f>IFERROR(IF($C176&gt;=1,COUNTIFS('R-6'!$G$8:$G$1008,"&gt;=1",'R-6'!$H$8:$H$1008,"&gt;="&amp;$E176,'R-6'!$H$8:$H$1008,"&lt;="&amp;$F176),0),0)</f>
        <v>0</v>
      </c>
      <c r="H176" s="155">
        <f>IFERROR(IF($C176&gt;=1,COUNTIFS('R-7'!$H$9:$H$1008,"&gt;=1",'R-7'!$I$9:$I$1008,"&gt;="&amp;$E176,'R-7'!$I$9:$I$1008,"&lt;="&amp;$F176),0),0)</f>
        <v>0</v>
      </c>
      <c r="I176" s="155">
        <f>IFERROR(IF($C176&gt;=1,COUNTIFS('R-8'!$G$13:$G$1012,"&gt;=1",'R-8'!$H$13:$H$1012,"&gt;="&amp;$E176,'R-8'!$H$13:$H$1012,"&lt;="&amp;$F176),0),0)</f>
        <v>0</v>
      </c>
      <c r="J176" s="155">
        <f>IFERROR(IF($C176&gt;=1,COUNTIFS('R-8क'!$G$10:$G$1009,"&gt;=1",'R-8क'!$H$10:$H$1009,"&gt;="&amp;$E176,'R-8क'!$H$10:$H$1009,"&lt;="&amp;$F176),0),0)</f>
        <v>0</v>
      </c>
      <c r="K176" s="165"/>
      <c r="W176" s="4">
        <f t="shared" si="5"/>
        <v>0</v>
      </c>
    </row>
    <row r="177" spans="2:23" ht="20.100000000000001" customHeight="1" x14ac:dyDescent="0.25">
      <c r="B177" s="4">
        <f t="shared" si="4"/>
        <v>0</v>
      </c>
      <c r="C177" s="160"/>
      <c r="D177" s="165"/>
      <c r="E177" s="166"/>
      <c r="F177" s="166"/>
      <c r="G177" s="155">
        <f>IFERROR(IF($C177&gt;=1,COUNTIFS('R-6'!$G$8:$G$1008,"&gt;=1",'R-6'!$H$8:$H$1008,"&gt;="&amp;$E177,'R-6'!$H$8:$H$1008,"&lt;="&amp;$F177),0),0)</f>
        <v>0</v>
      </c>
      <c r="H177" s="155">
        <f>IFERROR(IF($C177&gt;=1,COUNTIFS('R-7'!$H$9:$H$1008,"&gt;=1",'R-7'!$I$9:$I$1008,"&gt;="&amp;$E177,'R-7'!$I$9:$I$1008,"&lt;="&amp;$F177),0),0)</f>
        <v>0</v>
      </c>
      <c r="I177" s="155">
        <f>IFERROR(IF($C177&gt;=1,COUNTIFS('R-8'!$G$13:$G$1012,"&gt;=1",'R-8'!$H$13:$H$1012,"&gt;="&amp;$E177,'R-8'!$H$13:$H$1012,"&lt;="&amp;$F177),0),0)</f>
        <v>0</v>
      </c>
      <c r="J177" s="155">
        <f>IFERROR(IF($C177&gt;=1,COUNTIFS('R-8क'!$G$10:$G$1009,"&gt;=1",'R-8क'!$H$10:$H$1009,"&gt;="&amp;$E177,'R-8क'!$H$10:$H$1009,"&lt;="&amp;$F177),0),0)</f>
        <v>0</v>
      </c>
      <c r="K177" s="165"/>
      <c r="W177" s="4">
        <f t="shared" si="5"/>
        <v>0</v>
      </c>
    </row>
    <row r="178" spans="2:23" ht="20.100000000000001" customHeight="1" x14ac:dyDescent="0.25">
      <c r="B178" s="4">
        <f t="shared" si="4"/>
        <v>0</v>
      </c>
      <c r="C178" s="160"/>
      <c r="D178" s="165"/>
      <c r="E178" s="166"/>
      <c r="F178" s="166"/>
      <c r="G178" s="155">
        <f>IFERROR(IF($C178&gt;=1,COUNTIFS('R-6'!$G$8:$G$1008,"&gt;=1",'R-6'!$H$8:$H$1008,"&gt;="&amp;$E178,'R-6'!$H$8:$H$1008,"&lt;="&amp;$F178),0),0)</f>
        <v>0</v>
      </c>
      <c r="H178" s="155">
        <f>IFERROR(IF($C178&gt;=1,COUNTIFS('R-7'!$H$9:$H$1008,"&gt;=1",'R-7'!$I$9:$I$1008,"&gt;="&amp;$E178,'R-7'!$I$9:$I$1008,"&lt;="&amp;$F178),0),0)</f>
        <v>0</v>
      </c>
      <c r="I178" s="155">
        <f>IFERROR(IF($C178&gt;=1,COUNTIFS('R-8'!$G$13:$G$1012,"&gt;=1",'R-8'!$H$13:$H$1012,"&gt;="&amp;$E178,'R-8'!$H$13:$H$1012,"&lt;="&amp;$F178),0),0)</f>
        <v>0</v>
      </c>
      <c r="J178" s="155">
        <f>IFERROR(IF($C178&gt;=1,COUNTIFS('R-8क'!$G$10:$G$1009,"&gt;=1",'R-8क'!$H$10:$H$1009,"&gt;="&amp;$E178,'R-8क'!$H$10:$H$1009,"&lt;="&amp;$F178),0),0)</f>
        <v>0</v>
      </c>
      <c r="K178" s="165"/>
      <c r="W178" s="4">
        <f t="shared" si="5"/>
        <v>0</v>
      </c>
    </row>
    <row r="179" spans="2:23" ht="20.100000000000001" customHeight="1" x14ac:dyDescent="0.25">
      <c r="B179" s="4">
        <f t="shared" si="4"/>
        <v>0</v>
      </c>
      <c r="C179" s="160"/>
      <c r="D179" s="165"/>
      <c r="E179" s="166"/>
      <c r="F179" s="166"/>
      <c r="G179" s="155">
        <f>IFERROR(IF($C179&gt;=1,COUNTIFS('R-6'!$G$8:$G$1008,"&gt;=1",'R-6'!$H$8:$H$1008,"&gt;="&amp;$E179,'R-6'!$H$8:$H$1008,"&lt;="&amp;$F179),0),0)</f>
        <v>0</v>
      </c>
      <c r="H179" s="155">
        <f>IFERROR(IF($C179&gt;=1,COUNTIFS('R-7'!$H$9:$H$1008,"&gt;=1",'R-7'!$I$9:$I$1008,"&gt;="&amp;$E179,'R-7'!$I$9:$I$1008,"&lt;="&amp;$F179),0),0)</f>
        <v>0</v>
      </c>
      <c r="I179" s="155">
        <f>IFERROR(IF($C179&gt;=1,COUNTIFS('R-8'!$G$13:$G$1012,"&gt;=1",'R-8'!$H$13:$H$1012,"&gt;="&amp;$E179,'R-8'!$H$13:$H$1012,"&lt;="&amp;$F179),0),0)</f>
        <v>0</v>
      </c>
      <c r="J179" s="155">
        <f>IFERROR(IF($C179&gt;=1,COUNTIFS('R-8क'!$G$10:$G$1009,"&gt;=1",'R-8क'!$H$10:$H$1009,"&gt;="&amp;$E179,'R-8क'!$H$10:$H$1009,"&lt;="&amp;$F179),0),0)</f>
        <v>0</v>
      </c>
      <c r="K179" s="165"/>
      <c r="W179" s="4">
        <f t="shared" si="5"/>
        <v>0</v>
      </c>
    </row>
    <row r="180" spans="2:23" ht="20.100000000000001" customHeight="1" x14ac:dyDescent="0.25">
      <c r="B180" s="4">
        <f t="shared" si="4"/>
        <v>0</v>
      </c>
      <c r="C180" s="160"/>
      <c r="D180" s="165"/>
      <c r="E180" s="166"/>
      <c r="F180" s="166"/>
      <c r="G180" s="155">
        <f>IFERROR(IF($C180&gt;=1,COUNTIFS('R-6'!$G$8:$G$1008,"&gt;=1",'R-6'!$H$8:$H$1008,"&gt;="&amp;$E180,'R-6'!$H$8:$H$1008,"&lt;="&amp;$F180),0),0)</f>
        <v>0</v>
      </c>
      <c r="H180" s="155">
        <f>IFERROR(IF($C180&gt;=1,COUNTIFS('R-7'!$H$9:$H$1008,"&gt;=1",'R-7'!$I$9:$I$1008,"&gt;="&amp;$E180,'R-7'!$I$9:$I$1008,"&lt;="&amp;$F180),0),0)</f>
        <v>0</v>
      </c>
      <c r="I180" s="155">
        <f>IFERROR(IF($C180&gt;=1,COUNTIFS('R-8'!$G$13:$G$1012,"&gt;=1",'R-8'!$H$13:$H$1012,"&gt;="&amp;$E180,'R-8'!$H$13:$H$1012,"&lt;="&amp;$F180),0),0)</f>
        <v>0</v>
      </c>
      <c r="J180" s="155">
        <f>IFERROR(IF($C180&gt;=1,COUNTIFS('R-8क'!$G$10:$G$1009,"&gt;=1",'R-8क'!$H$10:$H$1009,"&gt;="&amp;$E180,'R-8क'!$H$10:$H$1009,"&lt;="&amp;$F180),0),0)</f>
        <v>0</v>
      </c>
      <c r="K180" s="165"/>
      <c r="W180" s="4">
        <f t="shared" si="5"/>
        <v>0</v>
      </c>
    </row>
    <row r="181" spans="2:23" ht="20.100000000000001" customHeight="1" x14ac:dyDescent="0.25">
      <c r="B181" s="4">
        <f t="shared" si="4"/>
        <v>0</v>
      </c>
      <c r="C181" s="160"/>
      <c r="D181" s="165"/>
      <c r="E181" s="166"/>
      <c r="F181" s="166"/>
      <c r="G181" s="155">
        <f>IFERROR(IF($C181&gt;=1,COUNTIFS('R-6'!$G$8:$G$1008,"&gt;=1",'R-6'!$H$8:$H$1008,"&gt;="&amp;$E181,'R-6'!$H$8:$H$1008,"&lt;="&amp;$F181),0),0)</f>
        <v>0</v>
      </c>
      <c r="H181" s="155">
        <f>IFERROR(IF($C181&gt;=1,COUNTIFS('R-7'!$H$9:$H$1008,"&gt;=1",'R-7'!$I$9:$I$1008,"&gt;="&amp;$E181,'R-7'!$I$9:$I$1008,"&lt;="&amp;$F181),0),0)</f>
        <v>0</v>
      </c>
      <c r="I181" s="155">
        <f>IFERROR(IF($C181&gt;=1,COUNTIFS('R-8'!$G$13:$G$1012,"&gt;=1",'R-8'!$H$13:$H$1012,"&gt;="&amp;$E181,'R-8'!$H$13:$H$1012,"&lt;="&amp;$F181),0),0)</f>
        <v>0</v>
      </c>
      <c r="J181" s="155">
        <f>IFERROR(IF($C181&gt;=1,COUNTIFS('R-8क'!$G$10:$G$1009,"&gt;=1",'R-8क'!$H$10:$H$1009,"&gt;="&amp;$E181,'R-8क'!$H$10:$H$1009,"&lt;="&amp;$F181),0),0)</f>
        <v>0</v>
      </c>
      <c r="K181" s="165"/>
      <c r="W181" s="4">
        <f t="shared" si="5"/>
        <v>0</v>
      </c>
    </row>
    <row r="182" spans="2:23" ht="20.100000000000001" customHeight="1" x14ac:dyDescent="0.25">
      <c r="B182" s="4">
        <f t="shared" si="4"/>
        <v>0</v>
      </c>
      <c r="C182" s="160"/>
      <c r="D182" s="165"/>
      <c r="E182" s="166"/>
      <c r="F182" s="166"/>
      <c r="G182" s="155">
        <f>IFERROR(IF($C182&gt;=1,COUNTIFS('R-6'!$G$8:$G$1008,"&gt;=1",'R-6'!$H$8:$H$1008,"&gt;="&amp;$E182,'R-6'!$H$8:$H$1008,"&lt;="&amp;$F182),0),0)</f>
        <v>0</v>
      </c>
      <c r="H182" s="155">
        <f>IFERROR(IF($C182&gt;=1,COUNTIFS('R-7'!$H$9:$H$1008,"&gt;=1",'R-7'!$I$9:$I$1008,"&gt;="&amp;$E182,'R-7'!$I$9:$I$1008,"&lt;="&amp;$F182),0),0)</f>
        <v>0</v>
      </c>
      <c r="I182" s="155">
        <f>IFERROR(IF($C182&gt;=1,COUNTIFS('R-8'!$G$13:$G$1012,"&gt;=1",'R-8'!$H$13:$H$1012,"&gt;="&amp;$E182,'R-8'!$H$13:$H$1012,"&lt;="&amp;$F182),0),0)</f>
        <v>0</v>
      </c>
      <c r="J182" s="155">
        <f>IFERROR(IF($C182&gt;=1,COUNTIFS('R-8क'!$G$10:$G$1009,"&gt;=1",'R-8क'!$H$10:$H$1009,"&gt;="&amp;$E182,'R-8क'!$H$10:$H$1009,"&lt;="&amp;$F182),0),0)</f>
        <v>0</v>
      </c>
      <c r="K182" s="165"/>
      <c r="W182" s="4">
        <f t="shared" si="5"/>
        <v>0</v>
      </c>
    </row>
    <row r="183" spans="2:23" ht="20.100000000000001" customHeight="1" x14ac:dyDescent="0.25">
      <c r="B183" s="4">
        <f t="shared" si="4"/>
        <v>0</v>
      </c>
      <c r="C183" s="160"/>
      <c r="D183" s="165"/>
      <c r="E183" s="166"/>
      <c r="F183" s="166"/>
      <c r="G183" s="155">
        <f>IFERROR(IF($C183&gt;=1,COUNTIFS('R-6'!$G$8:$G$1008,"&gt;=1",'R-6'!$H$8:$H$1008,"&gt;="&amp;$E183,'R-6'!$H$8:$H$1008,"&lt;="&amp;$F183),0),0)</f>
        <v>0</v>
      </c>
      <c r="H183" s="155">
        <f>IFERROR(IF($C183&gt;=1,COUNTIFS('R-7'!$H$9:$H$1008,"&gt;=1",'R-7'!$I$9:$I$1008,"&gt;="&amp;$E183,'R-7'!$I$9:$I$1008,"&lt;="&amp;$F183),0),0)</f>
        <v>0</v>
      </c>
      <c r="I183" s="155">
        <f>IFERROR(IF($C183&gt;=1,COUNTIFS('R-8'!$G$13:$G$1012,"&gt;=1",'R-8'!$H$13:$H$1012,"&gt;="&amp;$E183,'R-8'!$H$13:$H$1012,"&lt;="&amp;$F183),0),0)</f>
        <v>0</v>
      </c>
      <c r="J183" s="155">
        <f>IFERROR(IF($C183&gt;=1,COUNTIFS('R-8क'!$G$10:$G$1009,"&gt;=1",'R-8क'!$H$10:$H$1009,"&gt;="&amp;$E183,'R-8क'!$H$10:$H$1009,"&lt;="&amp;$F183),0),0)</f>
        <v>0</v>
      </c>
      <c r="K183" s="165"/>
      <c r="W183" s="4">
        <f t="shared" si="5"/>
        <v>0</v>
      </c>
    </row>
    <row r="184" spans="2:23" ht="20.100000000000001" customHeight="1" x14ac:dyDescent="0.25">
      <c r="B184" s="4">
        <f t="shared" si="4"/>
        <v>0</v>
      </c>
      <c r="C184" s="160"/>
      <c r="D184" s="165"/>
      <c r="E184" s="166"/>
      <c r="F184" s="166"/>
      <c r="G184" s="155">
        <f>IFERROR(IF($C184&gt;=1,COUNTIFS('R-6'!$G$8:$G$1008,"&gt;=1",'R-6'!$H$8:$H$1008,"&gt;="&amp;$E184,'R-6'!$H$8:$H$1008,"&lt;="&amp;$F184),0),0)</f>
        <v>0</v>
      </c>
      <c r="H184" s="155">
        <f>IFERROR(IF($C184&gt;=1,COUNTIFS('R-7'!$H$9:$H$1008,"&gt;=1",'R-7'!$I$9:$I$1008,"&gt;="&amp;$E184,'R-7'!$I$9:$I$1008,"&lt;="&amp;$F184),0),0)</f>
        <v>0</v>
      </c>
      <c r="I184" s="155">
        <f>IFERROR(IF($C184&gt;=1,COUNTIFS('R-8'!$G$13:$G$1012,"&gt;=1",'R-8'!$H$13:$H$1012,"&gt;="&amp;$E184,'R-8'!$H$13:$H$1012,"&lt;="&amp;$F184),0),0)</f>
        <v>0</v>
      </c>
      <c r="J184" s="155">
        <f>IFERROR(IF($C184&gt;=1,COUNTIFS('R-8क'!$G$10:$G$1009,"&gt;=1",'R-8क'!$H$10:$H$1009,"&gt;="&amp;$E184,'R-8क'!$H$10:$H$1009,"&lt;="&amp;$F184),0),0)</f>
        <v>0</v>
      </c>
      <c r="K184" s="165"/>
      <c r="W184" s="4">
        <f t="shared" si="5"/>
        <v>0</v>
      </c>
    </row>
    <row r="185" spans="2:23" ht="20.100000000000001" customHeight="1" x14ac:dyDescent="0.25">
      <c r="B185" s="4">
        <f t="shared" si="4"/>
        <v>0</v>
      </c>
      <c r="C185" s="160"/>
      <c r="D185" s="165"/>
      <c r="E185" s="166"/>
      <c r="F185" s="166"/>
      <c r="G185" s="155">
        <f>IFERROR(IF($C185&gt;=1,COUNTIFS('R-6'!$G$8:$G$1008,"&gt;=1",'R-6'!$H$8:$H$1008,"&gt;="&amp;$E185,'R-6'!$H$8:$H$1008,"&lt;="&amp;$F185),0),0)</f>
        <v>0</v>
      </c>
      <c r="H185" s="155">
        <f>IFERROR(IF($C185&gt;=1,COUNTIFS('R-7'!$H$9:$H$1008,"&gt;=1",'R-7'!$I$9:$I$1008,"&gt;="&amp;$E185,'R-7'!$I$9:$I$1008,"&lt;="&amp;$F185),0),0)</f>
        <v>0</v>
      </c>
      <c r="I185" s="155">
        <f>IFERROR(IF($C185&gt;=1,COUNTIFS('R-8'!$G$13:$G$1012,"&gt;=1",'R-8'!$H$13:$H$1012,"&gt;="&amp;$E185,'R-8'!$H$13:$H$1012,"&lt;="&amp;$F185),0),0)</f>
        <v>0</v>
      </c>
      <c r="J185" s="155">
        <f>IFERROR(IF($C185&gt;=1,COUNTIFS('R-8क'!$G$10:$G$1009,"&gt;=1",'R-8क'!$H$10:$H$1009,"&gt;="&amp;$E185,'R-8क'!$H$10:$H$1009,"&lt;="&amp;$F185),0),0)</f>
        <v>0</v>
      </c>
      <c r="K185" s="165"/>
      <c r="W185" s="4">
        <f t="shared" si="5"/>
        <v>0</v>
      </c>
    </row>
    <row r="186" spans="2:23" ht="20.100000000000001" customHeight="1" x14ac:dyDescent="0.25">
      <c r="B186" s="4">
        <f t="shared" si="4"/>
        <v>0</v>
      </c>
      <c r="C186" s="160"/>
      <c r="D186" s="165"/>
      <c r="E186" s="166"/>
      <c r="F186" s="166"/>
      <c r="G186" s="155">
        <f>IFERROR(IF($C186&gt;=1,COUNTIFS('R-6'!$G$8:$G$1008,"&gt;=1",'R-6'!$H$8:$H$1008,"&gt;="&amp;$E186,'R-6'!$H$8:$H$1008,"&lt;="&amp;$F186),0),0)</f>
        <v>0</v>
      </c>
      <c r="H186" s="155">
        <f>IFERROR(IF($C186&gt;=1,COUNTIFS('R-7'!$H$9:$H$1008,"&gt;=1",'R-7'!$I$9:$I$1008,"&gt;="&amp;$E186,'R-7'!$I$9:$I$1008,"&lt;="&amp;$F186),0),0)</f>
        <v>0</v>
      </c>
      <c r="I186" s="155">
        <f>IFERROR(IF($C186&gt;=1,COUNTIFS('R-8'!$G$13:$G$1012,"&gt;=1",'R-8'!$H$13:$H$1012,"&gt;="&amp;$E186,'R-8'!$H$13:$H$1012,"&lt;="&amp;$F186),0),0)</f>
        <v>0</v>
      </c>
      <c r="J186" s="155">
        <f>IFERROR(IF($C186&gt;=1,COUNTIFS('R-8क'!$G$10:$G$1009,"&gt;=1",'R-8क'!$H$10:$H$1009,"&gt;="&amp;$E186,'R-8क'!$H$10:$H$1009,"&lt;="&amp;$F186),0),0)</f>
        <v>0</v>
      </c>
      <c r="K186" s="165"/>
      <c r="W186" s="4">
        <f t="shared" si="5"/>
        <v>0</v>
      </c>
    </row>
    <row r="187" spans="2:23" ht="20.100000000000001" customHeight="1" x14ac:dyDescent="0.25">
      <c r="B187" s="4">
        <f t="shared" si="4"/>
        <v>0</v>
      </c>
      <c r="C187" s="160"/>
      <c r="D187" s="165"/>
      <c r="E187" s="166"/>
      <c r="F187" s="166"/>
      <c r="G187" s="155">
        <f>IFERROR(IF($C187&gt;=1,COUNTIFS('R-6'!$G$8:$G$1008,"&gt;=1",'R-6'!$H$8:$H$1008,"&gt;="&amp;$E187,'R-6'!$H$8:$H$1008,"&lt;="&amp;$F187),0),0)</f>
        <v>0</v>
      </c>
      <c r="H187" s="155">
        <f>IFERROR(IF($C187&gt;=1,COUNTIFS('R-7'!$H$9:$H$1008,"&gt;=1",'R-7'!$I$9:$I$1008,"&gt;="&amp;$E187,'R-7'!$I$9:$I$1008,"&lt;="&amp;$F187),0),0)</f>
        <v>0</v>
      </c>
      <c r="I187" s="155">
        <f>IFERROR(IF($C187&gt;=1,COUNTIFS('R-8'!$G$13:$G$1012,"&gt;=1",'R-8'!$H$13:$H$1012,"&gt;="&amp;$E187,'R-8'!$H$13:$H$1012,"&lt;="&amp;$F187),0),0)</f>
        <v>0</v>
      </c>
      <c r="J187" s="155">
        <f>IFERROR(IF($C187&gt;=1,COUNTIFS('R-8क'!$G$10:$G$1009,"&gt;=1",'R-8क'!$H$10:$H$1009,"&gt;="&amp;$E187,'R-8क'!$H$10:$H$1009,"&lt;="&amp;$F187),0),0)</f>
        <v>0</v>
      </c>
      <c r="K187" s="165"/>
      <c r="W187" s="4">
        <f t="shared" si="5"/>
        <v>0</v>
      </c>
    </row>
    <row r="188" spans="2:23" ht="20.100000000000001" customHeight="1" x14ac:dyDescent="0.25">
      <c r="B188" s="4">
        <f t="shared" si="4"/>
        <v>0</v>
      </c>
      <c r="C188" s="160"/>
      <c r="D188" s="165"/>
      <c r="E188" s="166"/>
      <c r="F188" s="166"/>
      <c r="G188" s="155">
        <f>IFERROR(IF($C188&gt;=1,COUNTIFS('R-6'!$G$8:$G$1008,"&gt;=1",'R-6'!$H$8:$H$1008,"&gt;="&amp;$E188,'R-6'!$H$8:$H$1008,"&lt;="&amp;$F188),0),0)</f>
        <v>0</v>
      </c>
      <c r="H188" s="155">
        <f>IFERROR(IF($C188&gt;=1,COUNTIFS('R-7'!$H$9:$H$1008,"&gt;=1",'R-7'!$I$9:$I$1008,"&gt;="&amp;$E188,'R-7'!$I$9:$I$1008,"&lt;="&amp;$F188),0),0)</f>
        <v>0</v>
      </c>
      <c r="I188" s="155">
        <f>IFERROR(IF($C188&gt;=1,COUNTIFS('R-8'!$G$13:$G$1012,"&gt;=1",'R-8'!$H$13:$H$1012,"&gt;="&amp;$E188,'R-8'!$H$13:$H$1012,"&lt;="&amp;$F188),0),0)</f>
        <v>0</v>
      </c>
      <c r="J188" s="155">
        <f>IFERROR(IF($C188&gt;=1,COUNTIFS('R-8क'!$G$10:$G$1009,"&gt;=1",'R-8क'!$H$10:$H$1009,"&gt;="&amp;$E188,'R-8क'!$H$10:$H$1009,"&lt;="&amp;$F188),0),0)</f>
        <v>0</v>
      </c>
      <c r="K188" s="165"/>
      <c r="W188" s="4">
        <f t="shared" si="5"/>
        <v>0</v>
      </c>
    </row>
    <row r="189" spans="2:23" ht="20.100000000000001" customHeight="1" x14ac:dyDescent="0.25">
      <c r="B189" s="4">
        <f t="shared" si="4"/>
        <v>0</v>
      </c>
      <c r="C189" s="160"/>
      <c r="D189" s="165"/>
      <c r="E189" s="166"/>
      <c r="F189" s="166"/>
      <c r="G189" s="155">
        <f>IFERROR(IF($C189&gt;=1,COUNTIFS('R-6'!$G$8:$G$1008,"&gt;=1",'R-6'!$H$8:$H$1008,"&gt;="&amp;$E189,'R-6'!$H$8:$H$1008,"&lt;="&amp;$F189),0),0)</f>
        <v>0</v>
      </c>
      <c r="H189" s="155">
        <f>IFERROR(IF($C189&gt;=1,COUNTIFS('R-7'!$H$9:$H$1008,"&gt;=1",'R-7'!$I$9:$I$1008,"&gt;="&amp;$E189,'R-7'!$I$9:$I$1008,"&lt;="&amp;$F189),0),0)</f>
        <v>0</v>
      </c>
      <c r="I189" s="155">
        <f>IFERROR(IF($C189&gt;=1,COUNTIFS('R-8'!$G$13:$G$1012,"&gt;=1",'R-8'!$H$13:$H$1012,"&gt;="&amp;$E189,'R-8'!$H$13:$H$1012,"&lt;="&amp;$F189),0),0)</f>
        <v>0</v>
      </c>
      <c r="J189" s="155">
        <f>IFERROR(IF($C189&gt;=1,COUNTIFS('R-8क'!$G$10:$G$1009,"&gt;=1",'R-8क'!$H$10:$H$1009,"&gt;="&amp;$E189,'R-8क'!$H$10:$H$1009,"&lt;="&amp;$F189),0),0)</f>
        <v>0</v>
      </c>
      <c r="K189" s="165"/>
      <c r="W189" s="4">
        <f t="shared" si="5"/>
        <v>0</v>
      </c>
    </row>
    <row r="190" spans="2:23" ht="20.100000000000001" customHeight="1" x14ac:dyDescent="0.25">
      <c r="B190" s="4">
        <f t="shared" si="4"/>
        <v>0</v>
      </c>
      <c r="C190" s="160"/>
      <c r="D190" s="165"/>
      <c r="E190" s="166"/>
      <c r="F190" s="166"/>
      <c r="G190" s="155">
        <f>IFERROR(IF($C190&gt;=1,COUNTIFS('R-6'!$G$8:$G$1008,"&gt;=1",'R-6'!$H$8:$H$1008,"&gt;="&amp;$E190,'R-6'!$H$8:$H$1008,"&lt;="&amp;$F190),0),0)</f>
        <v>0</v>
      </c>
      <c r="H190" s="155">
        <f>IFERROR(IF($C190&gt;=1,COUNTIFS('R-7'!$H$9:$H$1008,"&gt;=1",'R-7'!$I$9:$I$1008,"&gt;="&amp;$E190,'R-7'!$I$9:$I$1008,"&lt;="&amp;$F190),0),0)</f>
        <v>0</v>
      </c>
      <c r="I190" s="155">
        <f>IFERROR(IF($C190&gt;=1,COUNTIFS('R-8'!$G$13:$G$1012,"&gt;=1",'R-8'!$H$13:$H$1012,"&gt;="&amp;$E190,'R-8'!$H$13:$H$1012,"&lt;="&amp;$F190),0),0)</f>
        <v>0</v>
      </c>
      <c r="J190" s="155">
        <f>IFERROR(IF($C190&gt;=1,COUNTIFS('R-8क'!$G$10:$G$1009,"&gt;=1",'R-8क'!$H$10:$H$1009,"&gt;="&amp;$E190,'R-8क'!$H$10:$H$1009,"&lt;="&amp;$F190),0),0)</f>
        <v>0</v>
      </c>
      <c r="K190" s="165"/>
      <c r="W190" s="4">
        <f t="shared" si="5"/>
        <v>0</v>
      </c>
    </row>
    <row r="191" spans="2:23" ht="20.100000000000001" customHeight="1" x14ac:dyDescent="0.25">
      <c r="B191" s="4">
        <f t="shared" si="4"/>
        <v>0</v>
      </c>
      <c r="C191" s="160"/>
      <c r="D191" s="165"/>
      <c r="E191" s="166"/>
      <c r="F191" s="166"/>
      <c r="G191" s="155">
        <f>IFERROR(IF($C191&gt;=1,COUNTIFS('R-6'!$G$8:$G$1008,"&gt;=1",'R-6'!$H$8:$H$1008,"&gt;="&amp;$E191,'R-6'!$H$8:$H$1008,"&lt;="&amp;$F191),0),0)</f>
        <v>0</v>
      </c>
      <c r="H191" s="155">
        <f>IFERROR(IF($C191&gt;=1,COUNTIFS('R-7'!$H$9:$H$1008,"&gt;=1",'R-7'!$I$9:$I$1008,"&gt;="&amp;$E191,'R-7'!$I$9:$I$1008,"&lt;="&amp;$F191),0),0)</f>
        <v>0</v>
      </c>
      <c r="I191" s="155">
        <f>IFERROR(IF($C191&gt;=1,COUNTIFS('R-8'!$G$13:$G$1012,"&gt;=1",'R-8'!$H$13:$H$1012,"&gt;="&amp;$E191,'R-8'!$H$13:$H$1012,"&lt;="&amp;$F191),0),0)</f>
        <v>0</v>
      </c>
      <c r="J191" s="155">
        <f>IFERROR(IF($C191&gt;=1,COUNTIFS('R-8क'!$G$10:$G$1009,"&gt;=1",'R-8क'!$H$10:$H$1009,"&gt;="&amp;$E191,'R-8क'!$H$10:$H$1009,"&lt;="&amp;$F191),0),0)</f>
        <v>0</v>
      </c>
      <c r="K191" s="165"/>
      <c r="W191" s="4">
        <f t="shared" si="5"/>
        <v>0</v>
      </c>
    </row>
    <row r="192" spans="2:23" ht="20.100000000000001" customHeight="1" x14ac:dyDescent="0.25">
      <c r="B192" s="4">
        <f t="shared" si="4"/>
        <v>0</v>
      </c>
      <c r="C192" s="160"/>
      <c r="D192" s="165"/>
      <c r="E192" s="166"/>
      <c r="F192" s="166"/>
      <c r="G192" s="155">
        <f>IFERROR(IF($C192&gt;=1,COUNTIFS('R-6'!$G$8:$G$1008,"&gt;=1",'R-6'!$H$8:$H$1008,"&gt;="&amp;$E192,'R-6'!$H$8:$H$1008,"&lt;="&amp;$F192),0),0)</f>
        <v>0</v>
      </c>
      <c r="H192" s="155">
        <f>IFERROR(IF($C192&gt;=1,COUNTIFS('R-7'!$H$9:$H$1008,"&gt;=1",'R-7'!$I$9:$I$1008,"&gt;="&amp;$E192,'R-7'!$I$9:$I$1008,"&lt;="&amp;$F192),0),0)</f>
        <v>0</v>
      </c>
      <c r="I192" s="155">
        <f>IFERROR(IF($C192&gt;=1,COUNTIFS('R-8'!$G$13:$G$1012,"&gt;=1",'R-8'!$H$13:$H$1012,"&gt;="&amp;$E192,'R-8'!$H$13:$H$1012,"&lt;="&amp;$F192),0),0)</f>
        <v>0</v>
      </c>
      <c r="J192" s="155">
        <f>IFERROR(IF($C192&gt;=1,COUNTIFS('R-8क'!$G$10:$G$1009,"&gt;=1",'R-8क'!$H$10:$H$1009,"&gt;="&amp;$E192,'R-8क'!$H$10:$H$1009,"&lt;="&amp;$F192),0),0)</f>
        <v>0</v>
      </c>
      <c r="K192" s="165"/>
      <c r="W192" s="4">
        <f t="shared" si="5"/>
        <v>0</v>
      </c>
    </row>
    <row r="193" spans="2:23" ht="20.100000000000001" customHeight="1" x14ac:dyDescent="0.25">
      <c r="B193" s="4">
        <f t="shared" si="4"/>
        <v>0</v>
      </c>
      <c r="C193" s="160"/>
      <c r="D193" s="165"/>
      <c r="E193" s="166"/>
      <c r="F193" s="166"/>
      <c r="G193" s="155">
        <f>IFERROR(IF($C193&gt;=1,COUNTIFS('R-6'!$G$8:$G$1008,"&gt;=1",'R-6'!$H$8:$H$1008,"&gt;="&amp;$E193,'R-6'!$H$8:$H$1008,"&lt;="&amp;$F193),0),0)</f>
        <v>0</v>
      </c>
      <c r="H193" s="155">
        <f>IFERROR(IF($C193&gt;=1,COUNTIFS('R-7'!$H$9:$H$1008,"&gt;=1",'R-7'!$I$9:$I$1008,"&gt;="&amp;$E193,'R-7'!$I$9:$I$1008,"&lt;="&amp;$F193),0),0)</f>
        <v>0</v>
      </c>
      <c r="I193" s="155">
        <f>IFERROR(IF($C193&gt;=1,COUNTIFS('R-8'!$G$13:$G$1012,"&gt;=1",'R-8'!$H$13:$H$1012,"&gt;="&amp;$E193,'R-8'!$H$13:$H$1012,"&lt;="&amp;$F193),0),0)</f>
        <v>0</v>
      </c>
      <c r="J193" s="155">
        <f>IFERROR(IF($C193&gt;=1,COUNTIFS('R-8क'!$G$10:$G$1009,"&gt;=1",'R-8क'!$H$10:$H$1009,"&gt;="&amp;$E193,'R-8क'!$H$10:$H$1009,"&lt;="&amp;$F193),0),0)</f>
        <v>0</v>
      </c>
      <c r="K193" s="165"/>
      <c r="W193" s="4">
        <f t="shared" si="5"/>
        <v>0</v>
      </c>
    </row>
    <row r="194" spans="2:23" ht="20.100000000000001" customHeight="1" x14ac:dyDescent="0.25">
      <c r="B194" s="4">
        <f t="shared" si="4"/>
        <v>0</v>
      </c>
      <c r="C194" s="160"/>
      <c r="D194" s="165"/>
      <c r="E194" s="166"/>
      <c r="F194" s="166"/>
      <c r="G194" s="155">
        <f>IFERROR(IF($C194&gt;=1,COUNTIFS('R-6'!$G$8:$G$1008,"&gt;=1",'R-6'!$H$8:$H$1008,"&gt;="&amp;$E194,'R-6'!$H$8:$H$1008,"&lt;="&amp;$F194),0),0)</f>
        <v>0</v>
      </c>
      <c r="H194" s="155">
        <f>IFERROR(IF($C194&gt;=1,COUNTIFS('R-7'!$H$9:$H$1008,"&gt;=1",'R-7'!$I$9:$I$1008,"&gt;="&amp;$E194,'R-7'!$I$9:$I$1008,"&lt;="&amp;$F194),0),0)</f>
        <v>0</v>
      </c>
      <c r="I194" s="155">
        <f>IFERROR(IF($C194&gt;=1,COUNTIFS('R-8'!$G$13:$G$1012,"&gt;=1",'R-8'!$H$13:$H$1012,"&gt;="&amp;$E194,'R-8'!$H$13:$H$1012,"&lt;="&amp;$F194),0),0)</f>
        <v>0</v>
      </c>
      <c r="J194" s="155">
        <f>IFERROR(IF($C194&gt;=1,COUNTIFS('R-8क'!$G$10:$G$1009,"&gt;=1",'R-8क'!$H$10:$H$1009,"&gt;="&amp;$E194,'R-8क'!$H$10:$H$1009,"&lt;="&amp;$F194),0),0)</f>
        <v>0</v>
      </c>
      <c r="K194" s="165"/>
      <c r="W194" s="4">
        <f t="shared" si="5"/>
        <v>0</v>
      </c>
    </row>
    <row r="195" spans="2:23" ht="20.100000000000001" customHeight="1" x14ac:dyDescent="0.25">
      <c r="B195" s="4">
        <f t="shared" si="4"/>
        <v>0</v>
      </c>
      <c r="C195" s="160"/>
      <c r="D195" s="165"/>
      <c r="E195" s="166"/>
      <c r="F195" s="166"/>
      <c r="G195" s="155">
        <f>IFERROR(IF($C195&gt;=1,COUNTIFS('R-6'!$G$8:$G$1008,"&gt;=1",'R-6'!$H$8:$H$1008,"&gt;="&amp;$E195,'R-6'!$H$8:$H$1008,"&lt;="&amp;$F195),0),0)</f>
        <v>0</v>
      </c>
      <c r="H195" s="155">
        <f>IFERROR(IF($C195&gt;=1,COUNTIFS('R-7'!$H$9:$H$1008,"&gt;=1",'R-7'!$I$9:$I$1008,"&gt;="&amp;$E195,'R-7'!$I$9:$I$1008,"&lt;="&amp;$F195),0),0)</f>
        <v>0</v>
      </c>
      <c r="I195" s="155">
        <f>IFERROR(IF($C195&gt;=1,COUNTIFS('R-8'!$G$13:$G$1012,"&gt;=1",'R-8'!$H$13:$H$1012,"&gt;="&amp;$E195,'R-8'!$H$13:$H$1012,"&lt;="&amp;$F195),0),0)</f>
        <v>0</v>
      </c>
      <c r="J195" s="155">
        <f>IFERROR(IF($C195&gt;=1,COUNTIFS('R-8क'!$G$10:$G$1009,"&gt;=1",'R-8क'!$H$10:$H$1009,"&gt;="&amp;$E195,'R-8क'!$H$10:$H$1009,"&lt;="&amp;$F195),0),0)</f>
        <v>0</v>
      </c>
      <c r="K195" s="165"/>
      <c r="W195" s="4">
        <f t="shared" si="5"/>
        <v>0</v>
      </c>
    </row>
    <row r="196" spans="2:23" ht="20.100000000000001" customHeight="1" x14ac:dyDescent="0.25">
      <c r="B196" s="4">
        <f t="shared" si="4"/>
        <v>0</v>
      </c>
      <c r="C196" s="160"/>
      <c r="D196" s="165"/>
      <c r="E196" s="166"/>
      <c r="F196" s="166"/>
      <c r="G196" s="155">
        <f>IFERROR(IF($C196&gt;=1,COUNTIFS('R-6'!$G$8:$G$1008,"&gt;=1",'R-6'!$H$8:$H$1008,"&gt;="&amp;$E196,'R-6'!$H$8:$H$1008,"&lt;="&amp;$F196),0),0)</f>
        <v>0</v>
      </c>
      <c r="H196" s="155">
        <f>IFERROR(IF($C196&gt;=1,COUNTIFS('R-7'!$H$9:$H$1008,"&gt;=1",'R-7'!$I$9:$I$1008,"&gt;="&amp;$E196,'R-7'!$I$9:$I$1008,"&lt;="&amp;$F196),0),0)</f>
        <v>0</v>
      </c>
      <c r="I196" s="155">
        <f>IFERROR(IF($C196&gt;=1,COUNTIFS('R-8'!$G$13:$G$1012,"&gt;=1",'R-8'!$H$13:$H$1012,"&gt;="&amp;$E196,'R-8'!$H$13:$H$1012,"&lt;="&amp;$F196),0),0)</f>
        <v>0</v>
      </c>
      <c r="J196" s="155">
        <f>IFERROR(IF($C196&gt;=1,COUNTIFS('R-8क'!$G$10:$G$1009,"&gt;=1",'R-8क'!$H$10:$H$1009,"&gt;="&amp;$E196,'R-8क'!$H$10:$H$1009,"&lt;="&amp;$F196),0),0)</f>
        <v>0</v>
      </c>
      <c r="K196" s="165"/>
      <c r="W196" s="4">
        <f t="shared" si="5"/>
        <v>0</v>
      </c>
    </row>
    <row r="197" spans="2:23" ht="20.100000000000001" customHeight="1" x14ac:dyDescent="0.25">
      <c r="B197" s="4">
        <f t="shared" ref="B197:B245" si="6">IFERROR(IF(C197&gt;=1,(IF($R$4=1,(IF($R$1&gt;=E197,(IF($R$1&lt;=F197,(IF($R$2&gt;=E197,(IF($R$2&lt;=F197,C197,0)),0)),0)),0)),0)),0),0)</f>
        <v>0</v>
      </c>
      <c r="C197" s="160"/>
      <c r="D197" s="165"/>
      <c r="E197" s="166"/>
      <c r="F197" s="166"/>
      <c r="G197" s="155">
        <f>IFERROR(IF($C197&gt;=1,COUNTIFS('R-6'!$G$8:$G$1008,"&gt;=1",'R-6'!$H$8:$H$1008,"&gt;="&amp;$E197,'R-6'!$H$8:$H$1008,"&lt;="&amp;$F197),0),0)</f>
        <v>0</v>
      </c>
      <c r="H197" s="155">
        <f>IFERROR(IF($C197&gt;=1,COUNTIFS('R-7'!$H$9:$H$1008,"&gt;=1",'R-7'!$I$9:$I$1008,"&gt;="&amp;$E197,'R-7'!$I$9:$I$1008,"&lt;="&amp;$F197),0),0)</f>
        <v>0</v>
      </c>
      <c r="I197" s="155">
        <f>IFERROR(IF($C197&gt;=1,COUNTIFS('R-8'!$G$13:$G$1012,"&gt;=1",'R-8'!$H$13:$H$1012,"&gt;="&amp;$E197,'R-8'!$H$13:$H$1012,"&lt;="&amp;$F197),0),0)</f>
        <v>0</v>
      </c>
      <c r="J197" s="155">
        <f>IFERROR(IF($C197&gt;=1,COUNTIFS('R-8क'!$G$10:$G$1009,"&gt;=1",'R-8क'!$H$10:$H$1009,"&gt;="&amp;$E197,'R-8क'!$H$10:$H$1009,"&lt;="&amp;$F197),0),0)</f>
        <v>0</v>
      </c>
      <c r="K197" s="165"/>
      <c r="W197" s="4">
        <f t="shared" ref="W197:W245" si="7">IFERROR(IF(C197&gt;=1,(IF($R$1&gt;=E197,(IF($R$2&lt;=F197,C197,)),0)),0),0)</f>
        <v>0</v>
      </c>
    </row>
    <row r="198" spans="2:23" ht="20.100000000000001" customHeight="1" x14ac:dyDescent="0.25">
      <c r="B198" s="4">
        <f t="shared" si="6"/>
        <v>0</v>
      </c>
      <c r="C198" s="160"/>
      <c r="D198" s="165"/>
      <c r="E198" s="166"/>
      <c r="F198" s="166"/>
      <c r="G198" s="155">
        <f>IFERROR(IF($C198&gt;=1,COUNTIFS('R-6'!$G$8:$G$1008,"&gt;=1",'R-6'!$H$8:$H$1008,"&gt;="&amp;$E198,'R-6'!$H$8:$H$1008,"&lt;="&amp;$F198),0),0)</f>
        <v>0</v>
      </c>
      <c r="H198" s="155">
        <f>IFERROR(IF($C198&gt;=1,COUNTIFS('R-7'!$H$9:$H$1008,"&gt;=1",'R-7'!$I$9:$I$1008,"&gt;="&amp;$E198,'R-7'!$I$9:$I$1008,"&lt;="&amp;$F198),0),0)</f>
        <v>0</v>
      </c>
      <c r="I198" s="155">
        <f>IFERROR(IF($C198&gt;=1,COUNTIFS('R-8'!$G$13:$G$1012,"&gt;=1",'R-8'!$H$13:$H$1012,"&gt;="&amp;$E198,'R-8'!$H$13:$H$1012,"&lt;="&amp;$F198),0),0)</f>
        <v>0</v>
      </c>
      <c r="J198" s="155">
        <f>IFERROR(IF($C198&gt;=1,COUNTIFS('R-8क'!$G$10:$G$1009,"&gt;=1",'R-8क'!$H$10:$H$1009,"&gt;="&amp;$E198,'R-8क'!$H$10:$H$1009,"&lt;="&amp;$F198),0),0)</f>
        <v>0</v>
      </c>
      <c r="K198" s="165"/>
      <c r="W198" s="4">
        <f t="shared" si="7"/>
        <v>0</v>
      </c>
    </row>
    <row r="199" spans="2:23" ht="20.100000000000001" customHeight="1" x14ac:dyDescent="0.25">
      <c r="B199" s="4">
        <f t="shared" si="6"/>
        <v>0</v>
      </c>
      <c r="C199" s="160"/>
      <c r="D199" s="165"/>
      <c r="E199" s="166"/>
      <c r="F199" s="166"/>
      <c r="G199" s="155">
        <f>IFERROR(IF($C199&gt;=1,COUNTIFS('R-6'!$G$8:$G$1008,"&gt;=1",'R-6'!$H$8:$H$1008,"&gt;="&amp;$E199,'R-6'!$H$8:$H$1008,"&lt;="&amp;$F199),0),0)</f>
        <v>0</v>
      </c>
      <c r="H199" s="155">
        <f>IFERROR(IF($C199&gt;=1,COUNTIFS('R-7'!$H$9:$H$1008,"&gt;=1",'R-7'!$I$9:$I$1008,"&gt;="&amp;$E199,'R-7'!$I$9:$I$1008,"&lt;="&amp;$F199),0),0)</f>
        <v>0</v>
      </c>
      <c r="I199" s="155">
        <f>IFERROR(IF($C199&gt;=1,COUNTIFS('R-8'!$G$13:$G$1012,"&gt;=1",'R-8'!$H$13:$H$1012,"&gt;="&amp;$E199,'R-8'!$H$13:$H$1012,"&lt;="&amp;$F199),0),0)</f>
        <v>0</v>
      </c>
      <c r="J199" s="155">
        <f>IFERROR(IF($C199&gt;=1,COUNTIFS('R-8क'!$G$10:$G$1009,"&gt;=1",'R-8क'!$H$10:$H$1009,"&gt;="&amp;$E199,'R-8क'!$H$10:$H$1009,"&lt;="&amp;$F199),0),0)</f>
        <v>0</v>
      </c>
      <c r="K199" s="165"/>
      <c r="W199" s="4">
        <f t="shared" si="7"/>
        <v>0</v>
      </c>
    </row>
    <row r="200" spans="2:23" ht="20.100000000000001" customHeight="1" x14ac:dyDescent="0.25">
      <c r="B200" s="4">
        <f t="shared" si="6"/>
        <v>0</v>
      </c>
      <c r="C200" s="160"/>
      <c r="D200" s="165"/>
      <c r="E200" s="166"/>
      <c r="F200" s="166"/>
      <c r="G200" s="155">
        <f>IFERROR(IF($C200&gt;=1,COUNTIFS('R-6'!$G$8:$G$1008,"&gt;=1",'R-6'!$H$8:$H$1008,"&gt;="&amp;$E200,'R-6'!$H$8:$H$1008,"&lt;="&amp;$F200),0),0)</f>
        <v>0</v>
      </c>
      <c r="H200" s="155">
        <f>IFERROR(IF($C200&gt;=1,COUNTIFS('R-7'!$H$9:$H$1008,"&gt;=1",'R-7'!$I$9:$I$1008,"&gt;="&amp;$E200,'R-7'!$I$9:$I$1008,"&lt;="&amp;$F200),0),0)</f>
        <v>0</v>
      </c>
      <c r="I200" s="155">
        <f>IFERROR(IF($C200&gt;=1,COUNTIFS('R-8'!$G$13:$G$1012,"&gt;=1",'R-8'!$H$13:$H$1012,"&gt;="&amp;$E200,'R-8'!$H$13:$H$1012,"&lt;="&amp;$F200),0),0)</f>
        <v>0</v>
      </c>
      <c r="J200" s="155">
        <f>IFERROR(IF($C200&gt;=1,COUNTIFS('R-8क'!$G$10:$G$1009,"&gt;=1",'R-8क'!$H$10:$H$1009,"&gt;="&amp;$E200,'R-8क'!$H$10:$H$1009,"&lt;="&amp;$F200),0),0)</f>
        <v>0</v>
      </c>
      <c r="K200" s="165"/>
      <c r="W200" s="4">
        <f t="shared" si="7"/>
        <v>0</v>
      </c>
    </row>
    <row r="201" spans="2:23" ht="20.100000000000001" customHeight="1" x14ac:dyDescent="0.25">
      <c r="B201" s="4">
        <f t="shared" si="6"/>
        <v>0</v>
      </c>
      <c r="C201" s="160"/>
      <c r="D201" s="165"/>
      <c r="E201" s="166"/>
      <c r="F201" s="166"/>
      <c r="G201" s="155">
        <f>IFERROR(IF($C201&gt;=1,COUNTIFS('R-6'!$G$8:$G$1008,"&gt;=1",'R-6'!$H$8:$H$1008,"&gt;="&amp;$E201,'R-6'!$H$8:$H$1008,"&lt;="&amp;$F201),0),0)</f>
        <v>0</v>
      </c>
      <c r="H201" s="155">
        <f>IFERROR(IF($C201&gt;=1,COUNTIFS('R-7'!$H$9:$H$1008,"&gt;=1",'R-7'!$I$9:$I$1008,"&gt;="&amp;$E201,'R-7'!$I$9:$I$1008,"&lt;="&amp;$F201),0),0)</f>
        <v>0</v>
      </c>
      <c r="I201" s="155">
        <f>IFERROR(IF($C201&gt;=1,COUNTIFS('R-8'!$G$13:$G$1012,"&gt;=1",'R-8'!$H$13:$H$1012,"&gt;="&amp;$E201,'R-8'!$H$13:$H$1012,"&lt;="&amp;$F201),0),0)</f>
        <v>0</v>
      </c>
      <c r="J201" s="155">
        <f>IFERROR(IF($C201&gt;=1,COUNTIFS('R-8क'!$G$10:$G$1009,"&gt;=1",'R-8क'!$H$10:$H$1009,"&gt;="&amp;$E201,'R-8क'!$H$10:$H$1009,"&lt;="&amp;$F201),0),0)</f>
        <v>0</v>
      </c>
      <c r="K201" s="165"/>
      <c r="W201" s="4">
        <f t="shared" si="7"/>
        <v>0</v>
      </c>
    </row>
    <row r="202" spans="2:23" ht="20.100000000000001" customHeight="1" x14ac:dyDescent="0.25">
      <c r="B202" s="4">
        <f t="shared" si="6"/>
        <v>0</v>
      </c>
      <c r="C202" s="160"/>
      <c r="D202" s="165"/>
      <c r="E202" s="166"/>
      <c r="F202" s="166"/>
      <c r="G202" s="155">
        <f>IFERROR(IF($C202&gt;=1,COUNTIFS('R-6'!$G$8:$G$1008,"&gt;=1",'R-6'!$H$8:$H$1008,"&gt;="&amp;$E202,'R-6'!$H$8:$H$1008,"&lt;="&amp;$F202),0),0)</f>
        <v>0</v>
      </c>
      <c r="H202" s="155">
        <f>IFERROR(IF($C202&gt;=1,COUNTIFS('R-7'!$H$9:$H$1008,"&gt;=1",'R-7'!$I$9:$I$1008,"&gt;="&amp;$E202,'R-7'!$I$9:$I$1008,"&lt;="&amp;$F202),0),0)</f>
        <v>0</v>
      </c>
      <c r="I202" s="155">
        <f>IFERROR(IF($C202&gt;=1,COUNTIFS('R-8'!$G$13:$G$1012,"&gt;=1",'R-8'!$H$13:$H$1012,"&gt;="&amp;$E202,'R-8'!$H$13:$H$1012,"&lt;="&amp;$F202),0),0)</f>
        <v>0</v>
      </c>
      <c r="J202" s="155">
        <f>IFERROR(IF($C202&gt;=1,COUNTIFS('R-8क'!$G$10:$G$1009,"&gt;=1",'R-8क'!$H$10:$H$1009,"&gt;="&amp;$E202,'R-8क'!$H$10:$H$1009,"&lt;="&amp;$F202),0),0)</f>
        <v>0</v>
      </c>
      <c r="K202" s="165"/>
      <c r="W202" s="4">
        <f t="shared" si="7"/>
        <v>0</v>
      </c>
    </row>
    <row r="203" spans="2:23" ht="20.100000000000001" customHeight="1" x14ac:dyDescent="0.25">
      <c r="B203" s="4">
        <f t="shared" si="6"/>
        <v>0</v>
      </c>
      <c r="C203" s="160"/>
      <c r="D203" s="165"/>
      <c r="E203" s="166"/>
      <c r="F203" s="166"/>
      <c r="G203" s="155">
        <f>IFERROR(IF($C203&gt;=1,COUNTIFS('R-6'!$G$8:$G$1008,"&gt;=1",'R-6'!$H$8:$H$1008,"&gt;="&amp;$E203,'R-6'!$H$8:$H$1008,"&lt;="&amp;$F203),0),0)</f>
        <v>0</v>
      </c>
      <c r="H203" s="155">
        <f>IFERROR(IF($C203&gt;=1,COUNTIFS('R-7'!$H$9:$H$1008,"&gt;=1",'R-7'!$I$9:$I$1008,"&gt;="&amp;$E203,'R-7'!$I$9:$I$1008,"&lt;="&amp;$F203),0),0)</f>
        <v>0</v>
      </c>
      <c r="I203" s="155">
        <f>IFERROR(IF($C203&gt;=1,COUNTIFS('R-8'!$G$13:$G$1012,"&gt;=1",'R-8'!$H$13:$H$1012,"&gt;="&amp;$E203,'R-8'!$H$13:$H$1012,"&lt;="&amp;$F203),0),0)</f>
        <v>0</v>
      </c>
      <c r="J203" s="155">
        <f>IFERROR(IF($C203&gt;=1,COUNTIFS('R-8क'!$G$10:$G$1009,"&gt;=1",'R-8क'!$H$10:$H$1009,"&gt;="&amp;$E203,'R-8क'!$H$10:$H$1009,"&lt;="&amp;$F203),0),0)</f>
        <v>0</v>
      </c>
      <c r="K203" s="165"/>
      <c r="W203" s="4">
        <f t="shared" si="7"/>
        <v>0</v>
      </c>
    </row>
    <row r="204" spans="2:23" ht="20.100000000000001" customHeight="1" x14ac:dyDescent="0.25">
      <c r="B204" s="4">
        <f t="shared" si="6"/>
        <v>0</v>
      </c>
      <c r="C204" s="160"/>
      <c r="D204" s="165"/>
      <c r="E204" s="166"/>
      <c r="F204" s="166"/>
      <c r="G204" s="155">
        <f>IFERROR(IF($C204&gt;=1,COUNTIFS('R-6'!$G$8:$G$1008,"&gt;=1",'R-6'!$H$8:$H$1008,"&gt;="&amp;$E204,'R-6'!$H$8:$H$1008,"&lt;="&amp;$F204),0),0)</f>
        <v>0</v>
      </c>
      <c r="H204" s="155">
        <f>IFERROR(IF($C204&gt;=1,COUNTIFS('R-7'!$H$9:$H$1008,"&gt;=1",'R-7'!$I$9:$I$1008,"&gt;="&amp;$E204,'R-7'!$I$9:$I$1008,"&lt;="&amp;$F204),0),0)</f>
        <v>0</v>
      </c>
      <c r="I204" s="155">
        <f>IFERROR(IF($C204&gt;=1,COUNTIFS('R-8'!$G$13:$G$1012,"&gt;=1",'R-8'!$H$13:$H$1012,"&gt;="&amp;$E204,'R-8'!$H$13:$H$1012,"&lt;="&amp;$F204),0),0)</f>
        <v>0</v>
      </c>
      <c r="J204" s="155">
        <f>IFERROR(IF($C204&gt;=1,COUNTIFS('R-8क'!$G$10:$G$1009,"&gt;=1",'R-8क'!$H$10:$H$1009,"&gt;="&amp;$E204,'R-8क'!$H$10:$H$1009,"&lt;="&amp;$F204),0),0)</f>
        <v>0</v>
      </c>
      <c r="K204" s="165"/>
      <c r="W204" s="4">
        <f t="shared" si="7"/>
        <v>0</v>
      </c>
    </row>
    <row r="205" spans="2:23" ht="20.100000000000001" customHeight="1" x14ac:dyDescent="0.25">
      <c r="B205" s="4">
        <f t="shared" si="6"/>
        <v>0</v>
      </c>
      <c r="C205" s="160"/>
      <c r="D205" s="165"/>
      <c r="E205" s="166"/>
      <c r="F205" s="166"/>
      <c r="G205" s="155">
        <f>IFERROR(IF($C205&gt;=1,COUNTIFS('R-6'!$G$8:$G$1008,"&gt;=1",'R-6'!$H$8:$H$1008,"&gt;="&amp;$E205,'R-6'!$H$8:$H$1008,"&lt;="&amp;$F205),0),0)</f>
        <v>0</v>
      </c>
      <c r="H205" s="155">
        <f>IFERROR(IF($C205&gt;=1,COUNTIFS('R-7'!$H$9:$H$1008,"&gt;=1",'R-7'!$I$9:$I$1008,"&gt;="&amp;$E205,'R-7'!$I$9:$I$1008,"&lt;="&amp;$F205),0),0)</f>
        <v>0</v>
      </c>
      <c r="I205" s="155">
        <f>IFERROR(IF($C205&gt;=1,COUNTIFS('R-8'!$G$13:$G$1012,"&gt;=1",'R-8'!$H$13:$H$1012,"&gt;="&amp;$E205,'R-8'!$H$13:$H$1012,"&lt;="&amp;$F205),0),0)</f>
        <v>0</v>
      </c>
      <c r="J205" s="155">
        <f>IFERROR(IF($C205&gt;=1,COUNTIFS('R-8क'!$G$10:$G$1009,"&gt;=1",'R-8क'!$H$10:$H$1009,"&gt;="&amp;$E205,'R-8क'!$H$10:$H$1009,"&lt;="&amp;$F205),0),0)</f>
        <v>0</v>
      </c>
      <c r="K205" s="165"/>
      <c r="W205" s="4">
        <f t="shared" si="7"/>
        <v>0</v>
      </c>
    </row>
    <row r="206" spans="2:23" ht="20.100000000000001" customHeight="1" x14ac:dyDescent="0.25">
      <c r="B206" s="4">
        <f t="shared" si="6"/>
        <v>0</v>
      </c>
      <c r="C206" s="160"/>
      <c r="D206" s="165"/>
      <c r="E206" s="166"/>
      <c r="F206" s="166"/>
      <c r="G206" s="155">
        <f>IFERROR(IF($C206&gt;=1,COUNTIFS('R-6'!$G$8:$G$1008,"&gt;=1",'R-6'!$H$8:$H$1008,"&gt;="&amp;$E206,'R-6'!$H$8:$H$1008,"&lt;="&amp;$F206),0),0)</f>
        <v>0</v>
      </c>
      <c r="H206" s="155">
        <f>IFERROR(IF($C206&gt;=1,COUNTIFS('R-7'!$H$9:$H$1008,"&gt;=1",'R-7'!$I$9:$I$1008,"&gt;="&amp;$E206,'R-7'!$I$9:$I$1008,"&lt;="&amp;$F206),0),0)</f>
        <v>0</v>
      </c>
      <c r="I206" s="155">
        <f>IFERROR(IF($C206&gt;=1,COUNTIFS('R-8'!$G$13:$G$1012,"&gt;=1",'R-8'!$H$13:$H$1012,"&gt;="&amp;$E206,'R-8'!$H$13:$H$1012,"&lt;="&amp;$F206),0),0)</f>
        <v>0</v>
      </c>
      <c r="J206" s="155">
        <f>IFERROR(IF($C206&gt;=1,COUNTIFS('R-8क'!$G$10:$G$1009,"&gt;=1",'R-8क'!$H$10:$H$1009,"&gt;="&amp;$E206,'R-8क'!$H$10:$H$1009,"&lt;="&amp;$F206),0),0)</f>
        <v>0</v>
      </c>
      <c r="K206" s="165"/>
      <c r="W206" s="4">
        <f t="shared" si="7"/>
        <v>0</v>
      </c>
    </row>
    <row r="207" spans="2:23" ht="20.100000000000001" customHeight="1" x14ac:dyDescent="0.25">
      <c r="B207" s="4">
        <f t="shared" si="6"/>
        <v>0</v>
      </c>
      <c r="C207" s="160"/>
      <c r="D207" s="165"/>
      <c r="E207" s="166"/>
      <c r="F207" s="166"/>
      <c r="G207" s="155">
        <f>IFERROR(IF($C207&gt;=1,COUNTIFS('R-6'!$G$8:$G$1008,"&gt;=1",'R-6'!$H$8:$H$1008,"&gt;="&amp;$E207,'R-6'!$H$8:$H$1008,"&lt;="&amp;$F207),0),0)</f>
        <v>0</v>
      </c>
      <c r="H207" s="155">
        <f>IFERROR(IF($C207&gt;=1,COUNTIFS('R-7'!$H$9:$H$1008,"&gt;=1",'R-7'!$I$9:$I$1008,"&gt;="&amp;$E207,'R-7'!$I$9:$I$1008,"&lt;="&amp;$F207),0),0)</f>
        <v>0</v>
      </c>
      <c r="I207" s="155">
        <f>IFERROR(IF($C207&gt;=1,COUNTIFS('R-8'!$G$13:$G$1012,"&gt;=1",'R-8'!$H$13:$H$1012,"&gt;="&amp;$E207,'R-8'!$H$13:$H$1012,"&lt;="&amp;$F207),0),0)</f>
        <v>0</v>
      </c>
      <c r="J207" s="155">
        <f>IFERROR(IF($C207&gt;=1,COUNTIFS('R-8क'!$G$10:$G$1009,"&gt;=1",'R-8क'!$H$10:$H$1009,"&gt;="&amp;$E207,'R-8क'!$H$10:$H$1009,"&lt;="&amp;$F207),0),0)</f>
        <v>0</v>
      </c>
      <c r="K207" s="165"/>
      <c r="W207" s="4">
        <f t="shared" si="7"/>
        <v>0</v>
      </c>
    </row>
    <row r="208" spans="2:23" ht="20.100000000000001" customHeight="1" x14ac:dyDescent="0.25">
      <c r="B208" s="4">
        <f t="shared" si="6"/>
        <v>0</v>
      </c>
      <c r="C208" s="160"/>
      <c r="D208" s="165"/>
      <c r="E208" s="166"/>
      <c r="F208" s="166"/>
      <c r="G208" s="155">
        <f>IFERROR(IF($C208&gt;=1,COUNTIFS('R-6'!$G$8:$G$1008,"&gt;=1",'R-6'!$H$8:$H$1008,"&gt;="&amp;$E208,'R-6'!$H$8:$H$1008,"&lt;="&amp;$F208),0),0)</f>
        <v>0</v>
      </c>
      <c r="H208" s="155">
        <f>IFERROR(IF($C208&gt;=1,COUNTIFS('R-7'!$H$9:$H$1008,"&gt;=1",'R-7'!$I$9:$I$1008,"&gt;="&amp;$E208,'R-7'!$I$9:$I$1008,"&lt;="&amp;$F208),0),0)</f>
        <v>0</v>
      </c>
      <c r="I208" s="155">
        <f>IFERROR(IF($C208&gt;=1,COUNTIFS('R-8'!$G$13:$G$1012,"&gt;=1",'R-8'!$H$13:$H$1012,"&gt;="&amp;$E208,'R-8'!$H$13:$H$1012,"&lt;="&amp;$F208),0),0)</f>
        <v>0</v>
      </c>
      <c r="J208" s="155">
        <f>IFERROR(IF($C208&gt;=1,COUNTIFS('R-8क'!$G$10:$G$1009,"&gt;=1",'R-8क'!$H$10:$H$1009,"&gt;="&amp;$E208,'R-8क'!$H$10:$H$1009,"&lt;="&amp;$F208),0),0)</f>
        <v>0</v>
      </c>
      <c r="K208" s="165"/>
      <c r="W208" s="4">
        <f t="shared" si="7"/>
        <v>0</v>
      </c>
    </row>
    <row r="209" spans="2:23" ht="20.100000000000001" customHeight="1" x14ac:dyDescent="0.25">
      <c r="B209" s="4">
        <f t="shared" si="6"/>
        <v>0</v>
      </c>
      <c r="C209" s="160"/>
      <c r="D209" s="165"/>
      <c r="E209" s="166"/>
      <c r="F209" s="166"/>
      <c r="G209" s="155">
        <f>IFERROR(IF($C209&gt;=1,COUNTIFS('R-6'!$G$8:$G$1008,"&gt;=1",'R-6'!$H$8:$H$1008,"&gt;="&amp;$E209,'R-6'!$H$8:$H$1008,"&lt;="&amp;$F209),0),0)</f>
        <v>0</v>
      </c>
      <c r="H209" s="155">
        <f>IFERROR(IF($C209&gt;=1,COUNTIFS('R-7'!$H$9:$H$1008,"&gt;=1",'R-7'!$I$9:$I$1008,"&gt;="&amp;$E209,'R-7'!$I$9:$I$1008,"&lt;="&amp;$F209),0),0)</f>
        <v>0</v>
      </c>
      <c r="I209" s="155">
        <f>IFERROR(IF($C209&gt;=1,COUNTIFS('R-8'!$G$13:$G$1012,"&gt;=1",'R-8'!$H$13:$H$1012,"&gt;="&amp;$E209,'R-8'!$H$13:$H$1012,"&lt;="&amp;$F209),0),0)</f>
        <v>0</v>
      </c>
      <c r="J209" s="155">
        <f>IFERROR(IF($C209&gt;=1,COUNTIFS('R-8क'!$G$10:$G$1009,"&gt;=1",'R-8क'!$H$10:$H$1009,"&gt;="&amp;$E209,'R-8क'!$H$10:$H$1009,"&lt;="&amp;$F209),0),0)</f>
        <v>0</v>
      </c>
      <c r="K209" s="165"/>
      <c r="W209" s="4">
        <f t="shared" si="7"/>
        <v>0</v>
      </c>
    </row>
    <row r="210" spans="2:23" ht="20.100000000000001" customHeight="1" x14ac:dyDescent="0.25">
      <c r="B210" s="4">
        <f t="shared" si="6"/>
        <v>0</v>
      </c>
      <c r="C210" s="160"/>
      <c r="D210" s="165"/>
      <c r="E210" s="166"/>
      <c r="F210" s="166"/>
      <c r="G210" s="155">
        <f>IFERROR(IF($C210&gt;=1,COUNTIFS('R-6'!$G$8:$G$1008,"&gt;=1",'R-6'!$H$8:$H$1008,"&gt;="&amp;$E210,'R-6'!$H$8:$H$1008,"&lt;="&amp;$F210),0),0)</f>
        <v>0</v>
      </c>
      <c r="H210" s="155">
        <f>IFERROR(IF($C210&gt;=1,COUNTIFS('R-7'!$H$9:$H$1008,"&gt;=1",'R-7'!$I$9:$I$1008,"&gt;="&amp;$E210,'R-7'!$I$9:$I$1008,"&lt;="&amp;$F210),0),0)</f>
        <v>0</v>
      </c>
      <c r="I210" s="155">
        <f>IFERROR(IF($C210&gt;=1,COUNTIFS('R-8'!$G$13:$G$1012,"&gt;=1",'R-8'!$H$13:$H$1012,"&gt;="&amp;$E210,'R-8'!$H$13:$H$1012,"&lt;="&amp;$F210),0),0)</f>
        <v>0</v>
      </c>
      <c r="J210" s="155">
        <f>IFERROR(IF($C210&gt;=1,COUNTIFS('R-8क'!$G$10:$G$1009,"&gt;=1",'R-8क'!$H$10:$H$1009,"&gt;="&amp;$E210,'R-8क'!$H$10:$H$1009,"&lt;="&amp;$F210),0),0)</f>
        <v>0</v>
      </c>
      <c r="K210" s="165"/>
      <c r="W210" s="4">
        <f t="shared" si="7"/>
        <v>0</v>
      </c>
    </row>
    <row r="211" spans="2:23" ht="20.100000000000001" customHeight="1" x14ac:dyDescent="0.25">
      <c r="B211" s="4">
        <f t="shared" si="6"/>
        <v>0</v>
      </c>
      <c r="C211" s="160"/>
      <c r="D211" s="165"/>
      <c r="E211" s="166"/>
      <c r="F211" s="166"/>
      <c r="G211" s="155">
        <f>IFERROR(IF($C211&gt;=1,COUNTIFS('R-6'!$G$8:$G$1008,"&gt;=1",'R-6'!$H$8:$H$1008,"&gt;="&amp;$E211,'R-6'!$H$8:$H$1008,"&lt;="&amp;$F211),0),0)</f>
        <v>0</v>
      </c>
      <c r="H211" s="155">
        <f>IFERROR(IF($C211&gt;=1,COUNTIFS('R-7'!$H$9:$H$1008,"&gt;=1",'R-7'!$I$9:$I$1008,"&gt;="&amp;$E211,'R-7'!$I$9:$I$1008,"&lt;="&amp;$F211),0),0)</f>
        <v>0</v>
      </c>
      <c r="I211" s="155">
        <f>IFERROR(IF($C211&gt;=1,COUNTIFS('R-8'!$G$13:$G$1012,"&gt;=1",'R-8'!$H$13:$H$1012,"&gt;="&amp;$E211,'R-8'!$H$13:$H$1012,"&lt;="&amp;$F211),0),0)</f>
        <v>0</v>
      </c>
      <c r="J211" s="155">
        <f>IFERROR(IF($C211&gt;=1,COUNTIFS('R-8क'!$G$10:$G$1009,"&gt;=1",'R-8क'!$H$10:$H$1009,"&gt;="&amp;$E211,'R-8क'!$H$10:$H$1009,"&lt;="&amp;$F211),0),0)</f>
        <v>0</v>
      </c>
      <c r="K211" s="165"/>
      <c r="W211" s="4">
        <f t="shared" si="7"/>
        <v>0</v>
      </c>
    </row>
    <row r="212" spans="2:23" ht="20.100000000000001" customHeight="1" x14ac:dyDescent="0.25">
      <c r="B212" s="4">
        <f t="shared" si="6"/>
        <v>0</v>
      </c>
      <c r="C212" s="160"/>
      <c r="D212" s="165"/>
      <c r="E212" s="166"/>
      <c r="F212" s="166"/>
      <c r="G212" s="155">
        <f>IFERROR(IF($C212&gt;=1,COUNTIFS('R-6'!$G$8:$G$1008,"&gt;=1",'R-6'!$H$8:$H$1008,"&gt;="&amp;$E212,'R-6'!$H$8:$H$1008,"&lt;="&amp;$F212),0),0)</f>
        <v>0</v>
      </c>
      <c r="H212" s="155">
        <f>IFERROR(IF($C212&gt;=1,COUNTIFS('R-7'!$H$9:$H$1008,"&gt;=1",'R-7'!$I$9:$I$1008,"&gt;="&amp;$E212,'R-7'!$I$9:$I$1008,"&lt;="&amp;$F212),0),0)</f>
        <v>0</v>
      </c>
      <c r="I212" s="155">
        <f>IFERROR(IF($C212&gt;=1,COUNTIFS('R-8'!$G$13:$G$1012,"&gt;=1",'R-8'!$H$13:$H$1012,"&gt;="&amp;$E212,'R-8'!$H$13:$H$1012,"&lt;="&amp;$F212),0),0)</f>
        <v>0</v>
      </c>
      <c r="J212" s="155">
        <f>IFERROR(IF($C212&gt;=1,COUNTIFS('R-8क'!$G$10:$G$1009,"&gt;=1",'R-8क'!$H$10:$H$1009,"&gt;="&amp;$E212,'R-8क'!$H$10:$H$1009,"&lt;="&amp;$F212),0),0)</f>
        <v>0</v>
      </c>
      <c r="K212" s="165"/>
      <c r="W212" s="4">
        <f t="shared" si="7"/>
        <v>0</v>
      </c>
    </row>
    <row r="213" spans="2:23" ht="20.100000000000001" customHeight="1" x14ac:dyDescent="0.25">
      <c r="B213" s="4">
        <f t="shared" si="6"/>
        <v>0</v>
      </c>
      <c r="C213" s="160"/>
      <c r="D213" s="165"/>
      <c r="E213" s="166"/>
      <c r="F213" s="166"/>
      <c r="G213" s="155">
        <f>IFERROR(IF($C213&gt;=1,COUNTIFS('R-6'!$G$8:$G$1008,"&gt;=1",'R-6'!$H$8:$H$1008,"&gt;="&amp;$E213,'R-6'!$H$8:$H$1008,"&lt;="&amp;$F213),0),0)</f>
        <v>0</v>
      </c>
      <c r="H213" s="155">
        <f>IFERROR(IF($C213&gt;=1,COUNTIFS('R-7'!$H$9:$H$1008,"&gt;=1",'R-7'!$I$9:$I$1008,"&gt;="&amp;$E213,'R-7'!$I$9:$I$1008,"&lt;="&amp;$F213),0),0)</f>
        <v>0</v>
      </c>
      <c r="I213" s="155">
        <f>IFERROR(IF($C213&gt;=1,COUNTIFS('R-8'!$G$13:$G$1012,"&gt;=1",'R-8'!$H$13:$H$1012,"&gt;="&amp;$E213,'R-8'!$H$13:$H$1012,"&lt;="&amp;$F213),0),0)</f>
        <v>0</v>
      </c>
      <c r="J213" s="155">
        <f>IFERROR(IF($C213&gt;=1,COUNTIFS('R-8क'!$G$10:$G$1009,"&gt;=1",'R-8क'!$H$10:$H$1009,"&gt;="&amp;$E213,'R-8क'!$H$10:$H$1009,"&lt;="&amp;$F213),0),0)</f>
        <v>0</v>
      </c>
      <c r="K213" s="165"/>
      <c r="W213" s="4">
        <f t="shared" si="7"/>
        <v>0</v>
      </c>
    </row>
    <row r="214" spans="2:23" ht="20.100000000000001" customHeight="1" x14ac:dyDescent="0.25">
      <c r="B214" s="4">
        <f t="shared" si="6"/>
        <v>0</v>
      </c>
      <c r="C214" s="160"/>
      <c r="D214" s="165"/>
      <c r="E214" s="166"/>
      <c r="F214" s="166"/>
      <c r="G214" s="155">
        <f>IFERROR(IF($C214&gt;=1,COUNTIFS('R-6'!$G$8:$G$1008,"&gt;=1",'R-6'!$H$8:$H$1008,"&gt;="&amp;$E214,'R-6'!$H$8:$H$1008,"&lt;="&amp;$F214),0),0)</f>
        <v>0</v>
      </c>
      <c r="H214" s="155">
        <f>IFERROR(IF($C214&gt;=1,COUNTIFS('R-7'!$H$9:$H$1008,"&gt;=1",'R-7'!$I$9:$I$1008,"&gt;="&amp;$E214,'R-7'!$I$9:$I$1008,"&lt;="&amp;$F214),0),0)</f>
        <v>0</v>
      </c>
      <c r="I214" s="155">
        <f>IFERROR(IF($C214&gt;=1,COUNTIFS('R-8'!$G$13:$G$1012,"&gt;=1",'R-8'!$H$13:$H$1012,"&gt;="&amp;$E214,'R-8'!$H$13:$H$1012,"&lt;="&amp;$F214),0),0)</f>
        <v>0</v>
      </c>
      <c r="J214" s="155">
        <f>IFERROR(IF($C214&gt;=1,COUNTIFS('R-8क'!$G$10:$G$1009,"&gt;=1",'R-8क'!$H$10:$H$1009,"&gt;="&amp;$E214,'R-8क'!$H$10:$H$1009,"&lt;="&amp;$F214),0),0)</f>
        <v>0</v>
      </c>
      <c r="K214" s="165"/>
      <c r="W214" s="4">
        <f t="shared" si="7"/>
        <v>0</v>
      </c>
    </row>
    <row r="215" spans="2:23" ht="20.100000000000001" customHeight="1" x14ac:dyDescent="0.25">
      <c r="B215" s="4">
        <f t="shared" si="6"/>
        <v>0</v>
      </c>
      <c r="C215" s="160"/>
      <c r="D215" s="165"/>
      <c r="E215" s="166"/>
      <c r="F215" s="166"/>
      <c r="G215" s="155">
        <f>IFERROR(IF($C215&gt;=1,COUNTIFS('R-6'!$G$8:$G$1008,"&gt;=1",'R-6'!$H$8:$H$1008,"&gt;="&amp;$E215,'R-6'!$H$8:$H$1008,"&lt;="&amp;$F215),0),0)</f>
        <v>0</v>
      </c>
      <c r="H215" s="155">
        <f>IFERROR(IF($C215&gt;=1,COUNTIFS('R-7'!$H$9:$H$1008,"&gt;=1",'R-7'!$I$9:$I$1008,"&gt;="&amp;$E215,'R-7'!$I$9:$I$1008,"&lt;="&amp;$F215),0),0)</f>
        <v>0</v>
      </c>
      <c r="I215" s="155">
        <f>IFERROR(IF($C215&gt;=1,COUNTIFS('R-8'!$G$13:$G$1012,"&gt;=1",'R-8'!$H$13:$H$1012,"&gt;="&amp;$E215,'R-8'!$H$13:$H$1012,"&lt;="&amp;$F215),0),0)</f>
        <v>0</v>
      </c>
      <c r="J215" s="155">
        <f>IFERROR(IF($C215&gt;=1,COUNTIFS('R-8क'!$G$10:$G$1009,"&gt;=1",'R-8क'!$H$10:$H$1009,"&gt;="&amp;$E215,'R-8क'!$H$10:$H$1009,"&lt;="&amp;$F215),0),0)</f>
        <v>0</v>
      </c>
      <c r="K215" s="165"/>
      <c r="W215" s="4">
        <f t="shared" si="7"/>
        <v>0</v>
      </c>
    </row>
    <row r="216" spans="2:23" ht="20.100000000000001" customHeight="1" x14ac:dyDescent="0.25">
      <c r="B216" s="4">
        <f t="shared" si="6"/>
        <v>0</v>
      </c>
      <c r="C216" s="160"/>
      <c r="D216" s="165"/>
      <c r="E216" s="166"/>
      <c r="F216" s="166"/>
      <c r="G216" s="155">
        <f>IFERROR(IF($C216&gt;=1,COUNTIFS('R-6'!$G$8:$G$1008,"&gt;=1",'R-6'!$H$8:$H$1008,"&gt;="&amp;$E216,'R-6'!$H$8:$H$1008,"&lt;="&amp;$F216),0),0)</f>
        <v>0</v>
      </c>
      <c r="H216" s="155">
        <f>IFERROR(IF($C216&gt;=1,COUNTIFS('R-7'!$H$9:$H$1008,"&gt;=1",'R-7'!$I$9:$I$1008,"&gt;="&amp;$E216,'R-7'!$I$9:$I$1008,"&lt;="&amp;$F216),0),0)</f>
        <v>0</v>
      </c>
      <c r="I216" s="155">
        <f>IFERROR(IF($C216&gt;=1,COUNTIFS('R-8'!$G$13:$G$1012,"&gt;=1",'R-8'!$H$13:$H$1012,"&gt;="&amp;$E216,'R-8'!$H$13:$H$1012,"&lt;="&amp;$F216),0),0)</f>
        <v>0</v>
      </c>
      <c r="J216" s="155">
        <f>IFERROR(IF($C216&gt;=1,COUNTIFS('R-8क'!$G$10:$G$1009,"&gt;=1",'R-8क'!$H$10:$H$1009,"&gt;="&amp;$E216,'R-8क'!$H$10:$H$1009,"&lt;="&amp;$F216),0),0)</f>
        <v>0</v>
      </c>
      <c r="K216" s="165"/>
      <c r="W216" s="4">
        <f t="shared" si="7"/>
        <v>0</v>
      </c>
    </row>
    <row r="217" spans="2:23" ht="20.100000000000001" customHeight="1" x14ac:dyDescent="0.25">
      <c r="B217" s="4">
        <f t="shared" si="6"/>
        <v>0</v>
      </c>
      <c r="C217" s="160"/>
      <c r="D217" s="165"/>
      <c r="E217" s="166"/>
      <c r="F217" s="166"/>
      <c r="G217" s="155">
        <f>IFERROR(IF($C217&gt;=1,COUNTIFS('R-6'!$G$8:$G$1008,"&gt;=1",'R-6'!$H$8:$H$1008,"&gt;="&amp;$E217,'R-6'!$H$8:$H$1008,"&lt;="&amp;$F217),0),0)</f>
        <v>0</v>
      </c>
      <c r="H217" s="155">
        <f>IFERROR(IF($C217&gt;=1,COUNTIFS('R-7'!$H$9:$H$1008,"&gt;=1",'R-7'!$I$9:$I$1008,"&gt;="&amp;$E217,'R-7'!$I$9:$I$1008,"&lt;="&amp;$F217),0),0)</f>
        <v>0</v>
      </c>
      <c r="I217" s="155">
        <f>IFERROR(IF($C217&gt;=1,COUNTIFS('R-8'!$G$13:$G$1012,"&gt;=1",'R-8'!$H$13:$H$1012,"&gt;="&amp;$E217,'R-8'!$H$13:$H$1012,"&lt;="&amp;$F217),0),0)</f>
        <v>0</v>
      </c>
      <c r="J217" s="155">
        <f>IFERROR(IF($C217&gt;=1,COUNTIFS('R-8क'!$G$10:$G$1009,"&gt;=1",'R-8क'!$H$10:$H$1009,"&gt;="&amp;$E217,'R-8क'!$H$10:$H$1009,"&lt;="&amp;$F217),0),0)</f>
        <v>0</v>
      </c>
      <c r="K217" s="165"/>
      <c r="W217" s="4">
        <f t="shared" si="7"/>
        <v>0</v>
      </c>
    </row>
    <row r="218" spans="2:23" ht="20.100000000000001" customHeight="1" x14ac:dyDescent="0.25">
      <c r="B218" s="4">
        <f t="shared" si="6"/>
        <v>0</v>
      </c>
      <c r="C218" s="160"/>
      <c r="D218" s="165"/>
      <c r="E218" s="166"/>
      <c r="F218" s="166"/>
      <c r="G218" s="155">
        <f>IFERROR(IF($C218&gt;=1,COUNTIFS('R-6'!$G$8:$G$1008,"&gt;=1",'R-6'!$H$8:$H$1008,"&gt;="&amp;$E218,'R-6'!$H$8:$H$1008,"&lt;="&amp;$F218),0),0)</f>
        <v>0</v>
      </c>
      <c r="H218" s="155">
        <f>IFERROR(IF($C218&gt;=1,COUNTIFS('R-7'!$H$9:$H$1008,"&gt;=1",'R-7'!$I$9:$I$1008,"&gt;="&amp;$E218,'R-7'!$I$9:$I$1008,"&lt;="&amp;$F218),0),0)</f>
        <v>0</v>
      </c>
      <c r="I218" s="155">
        <f>IFERROR(IF($C218&gt;=1,COUNTIFS('R-8'!$G$13:$G$1012,"&gt;=1",'R-8'!$H$13:$H$1012,"&gt;="&amp;$E218,'R-8'!$H$13:$H$1012,"&lt;="&amp;$F218),0),0)</f>
        <v>0</v>
      </c>
      <c r="J218" s="155">
        <f>IFERROR(IF($C218&gt;=1,COUNTIFS('R-8क'!$G$10:$G$1009,"&gt;=1",'R-8क'!$H$10:$H$1009,"&gt;="&amp;$E218,'R-8क'!$H$10:$H$1009,"&lt;="&amp;$F218),0),0)</f>
        <v>0</v>
      </c>
      <c r="K218" s="165"/>
      <c r="W218" s="4">
        <f t="shared" si="7"/>
        <v>0</v>
      </c>
    </row>
    <row r="219" spans="2:23" ht="20.100000000000001" customHeight="1" x14ac:dyDescent="0.25">
      <c r="B219" s="4">
        <f t="shared" si="6"/>
        <v>0</v>
      </c>
      <c r="C219" s="160"/>
      <c r="D219" s="165"/>
      <c r="E219" s="166"/>
      <c r="F219" s="166"/>
      <c r="G219" s="155">
        <f>IFERROR(IF($C219&gt;=1,COUNTIFS('R-6'!$G$8:$G$1008,"&gt;=1",'R-6'!$H$8:$H$1008,"&gt;="&amp;$E219,'R-6'!$H$8:$H$1008,"&lt;="&amp;$F219),0),0)</f>
        <v>0</v>
      </c>
      <c r="H219" s="155">
        <f>IFERROR(IF($C219&gt;=1,COUNTIFS('R-7'!$H$9:$H$1008,"&gt;=1",'R-7'!$I$9:$I$1008,"&gt;="&amp;$E219,'R-7'!$I$9:$I$1008,"&lt;="&amp;$F219),0),0)</f>
        <v>0</v>
      </c>
      <c r="I219" s="155">
        <f>IFERROR(IF($C219&gt;=1,COUNTIFS('R-8'!$G$13:$G$1012,"&gt;=1",'R-8'!$H$13:$H$1012,"&gt;="&amp;$E219,'R-8'!$H$13:$H$1012,"&lt;="&amp;$F219),0),0)</f>
        <v>0</v>
      </c>
      <c r="J219" s="155">
        <f>IFERROR(IF($C219&gt;=1,COUNTIFS('R-8क'!$G$10:$G$1009,"&gt;=1",'R-8क'!$H$10:$H$1009,"&gt;="&amp;$E219,'R-8क'!$H$10:$H$1009,"&lt;="&amp;$F219),0),0)</f>
        <v>0</v>
      </c>
      <c r="K219" s="165"/>
      <c r="W219" s="4">
        <f t="shared" si="7"/>
        <v>0</v>
      </c>
    </row>
    <row r="220" spans="2:23" ht="20.100000000000001" customHeight="1" x14ac:dyDescent="0.25">
      <c r="B220" s="4">
        <f t="shared" si="6"/>
        <v>0</v>
      </c>
      <c r="C220" s="160"/>
      <c r="D220" s="165"/>
      <c r="E220" s="166"/>
      <c r="F220" s="166"/>
      <c r="G220" s="155">
        <f>IFERROR(IF($C220&gt;=1,COUNTIFS('R-6'!$G$8:$G$1008,"&gt;=1",'R-6'!$H$8:$H$1008,"&gt;="&amp;$E220,'R-6'!$H$8:$H$1008,"&lt;="&amp;$F220),0),0)</f>
        <v>0</v>
      </c>
      <c r="H220" s="155">
        <f>IFERROR(IF($C220&gt;=1,COUNTIFS('R-7'!$H$9:$H$1008,"&gt;=1",'R-7'!$I$9:$I$1008,"&gt;="&amp;$E220,'R-7'!$I$9:$I$1008,"&lt;="&amp;$F220),0),0)</f>
        <v>0</v>
      </c>
      <c r="I220" s="155">
        <f>IFERROR(IF($C220&gt;=1,COUNTIFS('R-8'!$G$13:$G$1012,"&gt;=1",'R-8'!$H$13:$H$1012,"&gt;="&amp;$E220,'R-8'!$H$13:$H$1012,"&lt;="&amp;$F220),0),0)</f>
        <v>0</v>
      </c>
      <c r="J220" s="155">
        <f>IFERROR(IF($C220&gt;=1,COUNTIFS('R-8क'!$G$10:$G$1009,"&gt;=1",'R-8क'!$H$10:$H$1009,"&gt;="&amp;$E220,'R-8क'!$H$10:$H$1009,"&lt;="&amp;$F220),0),0)</f>
        <v>0</v>
      </c>
      <c r="K220" s="165"/>
      <c r="W220" s="4">
        <f t="shared" si="7"/>
        <v>0</v>
      </c>
    </row>
    <row r="221" spans="2:23" ht="20.100000000000001" customHeight="1" x14ac:dyDescent="0.25">
      <c r="B221" s="4">
        <f t="shared" si="6"/>
        <v>0</v>
      </c>
      <c r="C221" s="160"/>
      <c r="D221" s="165"/>
      <c r="E221" s="166"/>
      <c r="F221" s="166"/>
      <c r="G221" s="155">
        <f>IFERROR(IF($C221&gt;=1,COUNTIFS('R-6'!$G$8:$G$1008,"&gt;=1",'R-6'!$H$8:$H$1008,"&gt;="&amp;$E221,'R-6'!$H$8:$H$1008,"&lt;="&amp;$F221),0),0)</f>
        <v>0</v>
      </c>
      <c r="H221" s="155">
        <f>IFERROR(IF($C221&gt;=1,COUNTIFS('R-7'!$H$9:$H$1008,"&gt;=1",'R-7'!$I$9:$I$1008,"&gt;="&amp;$E221,'R-7'!$I$9:$I$1008,"&lt;="&amp;$F221),0),0)</f>
        <v>0</v>
      </c>
      <c r="I221" s="155">
        <f>IFERROR(IF($C221&gt;=1,COUNTIFS('R-8'!$G$13:$G$1012,"&gt;=1",'R-8'!$H$13:$H$1012,"&gt;="&amp;$E221,'R-8'!$H$13:$H$1012,"&lt;="&amp;$F221),0),0)</f>
        <v>0</v>
      </c>
      <c r="J221" s="155">
        <f>IFERROR(IF($C221&gt;=1,COUNTIFS('R-8क'!$G$10:$G$1009,"&gt;=1",'R-8क'!$H$10:$H$1009,"&gt;="&amp;$E221,'R-8क'!$H$10:$H$1009,"&lt;="&amp;$F221),0),0)</f>
        <v>0</v>
      </c>
      <c r="K221" s="165"/>
      <c r="W221" s="4">
        <f t="shared" si="7"/>
        <v>0</v>
      </c>
    </row>
    <row r="222" spans="2:23" ht="20.100000000000001" customHeight="1" x14ac:dyDescent="0.25">
      <c r="B222" s="4">
        <f t="shared" si="6"/>
        <v>0</v>
      </c>
      <c r="C222" s="160"/>
      <c r="D222" s="165"/>
      <c r="E222" s="166"/>
      <c r="F222" s="166"/>
      <c r="G222" s="155">
        <f>IFERROR(IF($C222&gt;=1,COUNTIFS('R-6'!$G$8:$G$1008,"&gt;=1",'R-6'!$H$8:$H$1008,"&gt;="&amp;$E222,'R-6'!$H$8:$H$1008,"&lt;="&amp;$F222),0),0)</f>
        <v>0</v>
      </c>
      <c r="H222" s="155">
        <f>IFERROR(IF($C222&gt;=1,COUNTIFS('R-7'!$H$9:$H$1008,"&gt;=1",'R-7'!$I$9:$I$1008,"&gt;="&amp;$E222,'R-7'!$I$9:$I$1008,"&lt;="&amp;$F222),0),0)</f>
        <v>0</v>
      </c>
      <c r="I222" s="155">
        <f>IFERROR(IF($C222&gt;=1,COUNTIFS('R-8'!$G$13:$G$1012,"&gt;=1",'R-8'!$H$13:$H$1012,"&gt;="&amp;$E222,'R-8'!$H$13:$H$1012,"&lt;="&amp;$F222),0),0)</f>
        <v>0</v>
      </c>
      <c r="J222" s="155">
        <f>IFERROR(IF($C222&gt;=1,COUNTIFS('R-8क'!$G$10:$G$1009,"&gt;=1",'R-8क'!$H$10:$H$1009,"&gt;="&amp;$E222,'R-8क'!$H$10:$H$1009,"&lt;="&amp;$F222),0),0)</f>
        <v>0</v>
      </c>
      <c r="K222" s="165"/>
      <c r="W222" s="4">
        <f t="shared" si="7"/>
        <v>0</v>
      </c>
    </row>
    <row r="223" spans="2:23" ht="20.100000000000001" customHeight="1" x14ac:dyDescent="0.25">
      <c r="B223" s="4">
        <f t="shared" si="6"/>
        <v>0</v>
      </c>
      <c r="C223" s="160"/>
      <c r="D223" s="165"/>
      <c r="E223" s="166"/>
      <c r="F223" s="166"/>
      <c r="G223" s="155">
        <f>IFERROR(IF($C223&gt;=1,COUNTIFS('R-6'!$G$8:$G$1008,"&gt;=1",'R-6'!$H$8:$H$1008,"&gt;="&amp;$E223,'R-6'!$H$8:$H$1008,"&lt;="&amp;$F223),0),0)</f>
        <v>0</v>
      </c>
      <c r="H223" s="155">
        <f>IFERROR(IF($C223&gt;=1,COUNTIFS('R-7'!$H$9:$H$1008,"&gt;=1",'R-7'!$I$9:$I$1008,"&gt;="&amp;$E223,'R-7'!$I$9:$I$1008,"&lt;="&amp;$F223),0),0)</f>
        <v>0</v>
      </c>
      <c r="I223" s="155">
        <f>IFERROR(IF($C223&gt;=1,COUNTIFS('R-8'!$G$13:$G$1012,"&gt;=1",'R-8'!$H$13:$H$1012,"&gt;="&amp;$E223,'R-8'!$H$13:$H$1012,"&lt;="&amp;$F223),0),0)</f>
        <v>0</v>
      </c>
      <c r="J223" s="155">
        <f>IFERROR(IF($C223&gt;=1,COUNTIFS('R-8क'!$G$10:$G$1009,"&gt;=1",'R-8क'!$H$10:$H$1009,"&gt;="&amp;$E223,'R-8क'!$H$10:$H$1009,"&lt;="&amp;$F223),0),0)</f>
        <v>0</v>
      </c>
      <c r="K223" s="165"/>
      <c r="W223" s="4">
        <f t="shared" si="7"/>
        <v>0</v>
      </c>
    </row>
    <row r="224" spans="2:23" ht="20.100000000000001" customHeight="1" x14ac:dyDescent="0.25">
      <c r="B224" s="4">
        <f t="shared" si="6"/>
        <v>0</v>
      </c>
      <c r="C224" s="160"/>
      <c r="D224" s="165"/>
      <c r="E224" s="166"/>
      <c r="F224" s="166"/>
      <c r="G224" s="155">
        <f>IFERROR(IF($C224&gt;=1,COUNTIFS('R-6'!$G$8:$G$1008,"&gt;=1",'R-6'!$H$8:$H$1008,"&gt;="&amp;$E224,'R-6'!$H$8:$H$1008,"&lt;="&amp;$F224),0),0)</f>
        <v>0</v>
      </c>
      <c r="H224" s="155">
        <f>IFERROR(IF($C224&gt;=1,COUNTIFS('R-7'!$H$9:$H$1008,"&gt;=1",'R-7'!$I$9:$I$1008,"&gt;="&amp;$E224,'R-7'!$I$9:$I$1008,"&lt;="&amp;$F224),0),0)</f>
        <v>0</v>
      </c>
      <c r="I224" s="155">
        <f>IFERROR(IF($C224&gt;=1,COUNTIFS('R-8'!$G$13:$G$1012,"&gt;=1",'R-8'!$H$13:$H$1012,"&gt;="&amp;$E224,'R-8'!$H$13:$H$1012,"&lt;="&amp;$F224),0),0)</f>
        <v>0</v>
      </c>
      <c r="J224" s="155">
        <f>IFERROR(IF($C224&gt;=1,COUNTIFS('R-8क'!$G$10:$G$1009,"&gt;=1",'R-8क'!$H$10:$H$1009,"&gt;="&amp;$E224,'R-8क'!$H$10:$H$1009,"&lt;="&amp;$F224),0),0)</f>
        <v>0</v>
      </c>
      <c r="K224" s="165"/>
      <c r="W224" s="4">
        <f t="shared" si="7"/>
        <v>0</v>
      </c>
    </row>
    <row r="225" spans="2:23" ht="20.100000000000001" customHeight="1" x14ac:dyDescent="0.25">
      <c r="B225" s="4">
        <f t="shared" si="6"/>
        <v>0</v>
      </c>
      <c r="C225" s="160"/>
      <c r="D225" s="165"/>
      <c r="E225" s="166"/>
      <c r="F225" s="166"/>
      <c r="G225" s="155">
        <f>IFERROR(IF($C225&gt;=1,COUNTIFS('R-6'!$G$8:$G$1008,"&gt;=1",'R-6'!$H$8:$H$1008,"&gt;="&amp;$E225,'R-6'!$H$8:$H$1008,"&lt;="&amp;$F225),0),0)</f>
        <v>0</v>
      </c>
      <c r="H225" s="155">
        <f>IFERROR(IF($C225&gt;=1,COUNTIFS('R-7'!$H$9:$H$1008,"&gt;=1",'R-7'!$I$9:$I$1008,"&gt;="&amp;$E225,'R-7'!$I$9:$I$1008,"&lt;="&amp;$F225),0),0)</f>
        <v>0</v>
      </c>
      <c r="I225" s="155">
        <f>IFERROR(IF($C225&gt;=1,COUNTIFS('R-8'!$G$13:$G$1012,"&gt;=1",'R-8'!$H$13:$H$1012,"&gt;="&amp;$E225,'R-8'!$H$13:$H$1012,"&lt;="&amp;$F225),0),0)</f>
        <v>0</v>
      </c>
      <c r="J225" s="155">
        <f>IFERROR(IF($C225&gt;=1,COUNTIFS('R-8क'!$G$10:$G$1009,"&gt;=1",'R-8क'!$H$10:$H$1009,"&gt;="&amp;$E225,'R-8क'!$H$10:$H$1009,"&lt;="&amp;$F225),0),0)</f>
        <v>0</v>
      </c>
      <c r="K225" s="165"/>
      <c r="W225" s="4">
        <f t="shared" si="7"/>
        <v>0</v>
      </c>
    </row>
    <row r="226" spans="2:23" ht="20.100000000000001" customHeight="1" x14ac:dyDescent="0.25">
      <c r="B226" s="4">
        <f t="shared" si="6"/>
        <v>0</v>
      </c>
      <c r="C226" s="160"/>
      <c r="D226" s="165"/>
      <c r="E226" s="166"/>
      <c r="F226" s="166"/>
      <c r="G226" s="155">
        <f>IFERROR(IF($C226&gt;=1,COUNTIFS('R-6'!$G$8:$G$1008,"&gt;=1",'R-6'!$H$8:$H$1008,"&gt;="&amp;$E226,'R-6'!$H$8:$H$1008,"&lt;="&amp;$F226),0),0)</f>
        <v>0</v>
      </c>
      <c r="H226" s="155">
        <f>IFERROR(IF($C226&gt;=1,COUNTIFS('R-7'!$H$9:$H$1008,"&gt;=1",'R-7'!$I$9:$I$1008,"&gt;="&amp;$E226,'R-7'!$I$9:$I$1008,"&lt;="&amp;$F226),0),0)</f>
        <v>0</v>
      </c>
      <c r="I226" s="155">
        <f>IFERROR(IF($C226&gt;=1,COUNTIFS('R-8'!$G$13:$G$1012,"&gt;=1",'R-8'!$H$13:$H$1012,"&gt;="&amp;$E226,'R-8'!$H$13:$H$1012,"&lt;="&amp;$F226),0),0)</f>
        <v>0</v>
      </c>
      <c r="J226" s="155">
        <f>IFERROR(IF($C226&gt;=1,COUNTIFS('R-8क'!$G$10:$G$1009,"&gt;=1",'R-8क'!$H$10:$H$1009,"&gt;="&amp;$E226,'R-8क'!$H$10:$H$1009,"&lt;="&amp;$F226),0),0)</f>
        <v>0</v>
      </c>
      <c r="K226" s="165"/>
      <c r="W226" s="4">
        <f t="shared" si="7"/>
        <v>0</v>
      </c>
    </row>
    <row r="227" spans="2:23" ht="20.100000000000001" customHeight="1" x14ac:dyDescent="0.25">
      <c r="B227" s="4">
        <f t="shared" si="6"/>
        <v>0</v>
      </c>
      <c r="C227" s="160"/>
      <c r="D227" s="165"/>
      <c r="E227" s="166"/>
      <c r="F227" s="166"/>
      <c r="G227" s="155">
        <f>IFERROR(IF($C227&gt;=1,COUNTIFS('R-6'!$G$8:$G$1008,"&gt;=1",'R-6'!$H$8:$H$1008,"&gt;="&amp;$E227,'R-6'!$H$8:$H$1008,"&lt;="&amp;$F227),0),0)</f>
        <v>0</v>
      </c>
      <c r="H227" s="155">
        <f>IFERROR(IF($C227&gt;=1,COUNTIFS('R-7'!$H$9:$H$1008,"&gt;=1",'R-7'!$I$9:$I$1008,"&gt;="&amp;$E227,'R-7'!$I$9:$I$1008,"&lt;="&amp;$F227),0),0)</f>
        <v>0</v>
      </c>
      <c r="I227" s="155">
        <f>IFERROR(IF($C227&gt;=1,COUNTIFS('R-8'!$G$13:$G$1012,"&gt;=1",'R-8'!$H$13:$H$1012,"&gt;="&amp;$E227,'R-8'!$H$13:$H$1012,"&lt;="&amp;$F227),0),0)</f>
        <v>0</v>
      </c>
      <c r="J227" s="155">
        <f>IFERROR(IF($C227&gt;=1,COUNTIFS('R-8क'!$G$10:$G$1009,"&gt;=1",'R-8क'!$H$10:$H$1009,"&gt;="&amp;$E227,'R-8क'!$H$10:$H$1009,"&lt;="&amp;$F227),0),0)</f>
        <v>0</v>
      </c>
      <c r="K227" s="165"/>
      <c r="W227" s="4">
        <f t="shared" si="7"/>
        <v>0</v>
      </c>
    </row>
    <row r="228" spans="2:23" ht="20.100000000000001" customHeight="1" x14ac:dyDescent="0.25">
      <c r="B228" s="4">
        <f t="shared" si="6"/>
        <v>0</v>
      </c>
      <c r="C228" s="160"/>
      <c r="D228" s="165"/>
      <c r="E228" s="166"/>
      <c r="F228" s="166"/>
      <c r="G228" s="155">
        <f>IFERROR(IF($C228&gt;=1,COUNTIFS('R-6'!$G$8:$G$1008,"&gt;=1",'R-6'!$H$8:$H$1008,"&gt;="&amp;$E228,'R-6'!$H$8:$H$1008,"&lt;="&amp;$F228),0),0)</f>
        <v>0</v>
      </c>
      <c r="H228" s="155">
        <f>IFERROR(IF($C228&gt;=1,COUNTIFS('R-7'!$H$9:$H$1008,"&gt;=1",'R-7'!$I$9:$I$1008,"&gt;="&amp;$E228,'R-7'!$I$9:$I$1008,"&lt;="&amp;$F228),0),0)</f>
        <v>0</v>
      </c>
      <c r="I228" s="155">
        <f>IFERROR(IF($C228&gt;=1,COUNTIFS('R-8'!$G$13:$G$1012,"&gt;=1",'R-8'!$H$13:$H$1012,"&gt;="&amp;$E228,'R-8'!$H$13:$H$1012,"&lt;="&amp;$F228),0),0)</f>
        <v>0</v>
      </c>
      <c r="J228" s="155">
        <f>IFERROR(IF($C228&gt;=1,COUNTIFS('R-8क'!$G$10:$G$1009,"&gt;=1",'R-8क'!$H$10:$H$1009,"&gt;="&amp;$E228,'R-8क'!$H$10:$H$1009,"&lt;="&amp;$F228),0),0)</f>
        <v>0</v>
      </c>
      <c r="K228" s="165"/>
      <c r="W228" s="4">
        <f t="shared" si="7"/>
        <v>0</v>
      </c>
    </row>
    <row r="229" spans="2:23" ht="20.100000000000001" customHeight="1" x14ac:dyDescent="0.25">
      <c r="B229" s="4">
        <f t="shared" si="6"/>
        <v>0</v>
      </c>
      <c r="C229" s="160"/>
      <c r="D229" s="165"/>
      <c r="E229" s="166"/>
      <c r="F229" s="166"/>
      <c r="G229" s="155">
        <f>IFERROR(IF($C229&gt;=1,COUNTIFS('R-6'!$G$8:$G$1008,"&gt;=1",'R-6'!$H$8:$H$1008,"&gt;="&amp;$E229,'R-6'!$H$8:$H$1008,"&lt;="&amp;$F229),0),0)</f>
        <v>0</v>
      </c>
      <c r="H229" s="155">
        <f>IFERROR(IF($C229&gt;=1,COUNTIFS('R-7'!$H$9:$H$1008,"&gt;=1",'R-7'!$I$9:$I$1008,"&gt;="&amp;$E229,'R-7'!$I$9:$I$1008,"&lt;="&amp;$F229),0),0)</f>
        <v>0</v>
      </c>
      <c r="I229" s="155">
        <f>IFERROR(IF($C229&gt;=1,COUNTIFS('R-8'!$G$13:$G$1012,"&gt;=1",'R-8'!$H$13:$H$1012,"&gt;="&amp;$E229,'R-8'!$H$13:$H$1012,"&lt;="&amp;$F229),0),0)</f>
        <v>0</v>
      </c>
      <c r="J229" s="155">
        <f>IFERROR(IF($C229&gt;=1,COUNTIFS('R-8क'!$G$10:$G$1009,"&gt;=1",'R-8क'!$H$10:$H$1009,"&gt;="&amp;$E229,'R-8क'!$H$10:$H$1009,"&lt;="&amp;$F229),0),0)</f>
        <v>0</v>
      </c>
      <c r="K229" s="165"/>
      <c r="W229" s="4">
        <f t="shared" si="7"/>
        <v>0</v>
      </c>
    </row>
    <row r="230" spans="2:23" ht="20.100000000000001" customHeight="1" x14ac:dyDescent="0.25">
      <c r="B230" s="4">
        <f t="shared" si="6"/>
        <v>0</v>
      </c>
      <c r="C230" s="160"/>
      <c r="D230" s="165"/>
      <c r="E230" s="166"/>
      <c r="F230" s="166"/>
      <c r="G230" s="155">
        <f>IFERROR(IF($C230&gt;=1,COUNTIFS('R-6'!$G$8:$G$1008,"&gt;=1",'R-6'!$H$8:$H$1008,"&gt;="&amp;$E230,'R-6'!$H$8:$H$1008,"&lt;="&amp;$F230),0),0)</f>
        <v>0</v>
      </c>
      <c r="H230" s="155">
        <f>IFERROR(IF($C230&gt;=1,COUNTIFS('R-7'!$H$9:$H$1008,"&gt;=1",'R-7'!$I$9:$I$1008,"&gt;="&amp;$E230,'R-7'!$I$9:$I$1008,"&lt;="&amp;$F230),0),0)</f>
        <v>0</v>
      </c>
      <c r="I230" s="155">
        <f>IFERROR(IF($C230&gt;=1,COUNTIFS('R-8'!$G$13:$G$1012,"&gt;=1",'R-8'!$H$13:$H$1012,"&gt;="&amp;$E230,'R-8'!$H$13:$H$1012,"&lt;="&amp;$F230),0),0)</f>
        <v>0</v>
      </c>
      <c r="J230" s="155">
        <f>IFERROR(IF($C230&gt;=1,COUNTIFS('R-8क'!$G$10:$G$1009,"&gt;=1",'R-8क'!$H$10:$H$1009,"&gt;="&amp;$E230,'R-8क'!$H$10:$H$1009,"&lt;="&amp;$F230),0),0)</f>
        <v>0</v>
      </c>
      <c r="K230" s="165"/>
      <c r="W230" s="4">
        <f t="shared" si="7"/>
        <v>0</v>
      </c>
    </row>
    <row r="231" spans="2:23" ht="20.100000000000001" customHeight="1" x14ac:dyDescent="0.25">
      <c r="B231" s="4">
        <f t="shared" si="6"/>
        <v>0</v>
      </c>
      <c r="C231" s="160"/>
      <c r="D231" s="165"/>
      <c r="E231" s="166"/>
      <c r="F231" s="166"/>
      <c r="G231" s="155">
        <f>IFERROR(IF($C231&gt;=1,COUNTIFS('R-6'!$G$8:$G$1008,"&gt;=1",'R-6'!$H$8:$H$1008,"&gt;="&amp;$E231,'R-6'!$H$8:$H$1008,"&lt;="&amp;$F231),0),0)</f>
        <v>0</v>
      </c>
      <c r="H231" s="155">
        <f>IFERROR(IF($C231&gt;=1,COUNTIFS('R-7'!$H$9:$H$1008,"&gt;=1",'R-7'!$I$9:$I$1008,"&gt;="&amp;$E231,'R-7'!$I$9:$I$1008,"&lt;="&amp;$F231),0),0)</f>
        <v>0</v>
      </c>
      <c r="I231" s="155">
        <f>IFERROR(IF($C231&gt;=1,COUNTIFS('R-8'!$G$13:$G$1012,"&gt;=1",'R-8'!$H$13:$H$1012,"&gt;="&amp;$E231,'R-8'!$H$13:$H$1012,"&lt;="&amp;$F231),0),0)</f>
        <v>0</v>
      </c>
      <c r="J231" s="155">
        <f>IFERROR(IF($C231&gt;=1,COUNTIFS('R-8क'!$G$10:$G$1009,"&gt;=1",'R-8क'!$H$10:$H$1009,"&gt;="&amp;$E231,'R-8क'!$H$10:$H$1009,"&lt;="&amp;$F231),0),0)</f>
        <v>0</v>
      </c>
      <c r="K231" s="165"/>
      <c r="W231" s="4">
        <f t="shared" si="7"/>
        <v>0</v>
      </c>
    </row>
    <row r="232" spans="2:23" ht="20.100000000000001" customHeight="1" x14ac:dyDescent="0.25">
      <c r="B232" s="4">
        <f t="shared" si="6"/>
        <v>0</v>
      </c>
      <c r="C232" s="160"/>
      <c r="D232" s="165"/>
      <c r="E232" s="166"/>
      <c r="F232" s="166"/>
      <c r="G232" s="155">
        <f>IFERROR(IF($C232&gt;=1,COUNTIFS('R-6'!$G$8:$G$1008,"&gt;=1",'R-6'!$H$8:$H$1008,"&gt;="&amp;$E232,'R-6'!$H$8:$H$1008,"&lt;="&amp;$F232),0),0)</f>
        <v>0</v>
      </c>
      <c r="H232" s="155">
        <f>IFERROR(IF($C232&gt;=1,COUNTIFS('R-7'!$H$9:$H$1008,"&gt;=1",'R-7'!$I$9:$I$1008,"&gt;="&amp;$E232,'R-7'!$I$9:$I$1008,"&lt;="&amp;$F232),0),0)</f>
        <v>0</v>
      </c>
      <c r="I232" s="155">
        <f>IFERROR(IF($C232&gt;=1,COUNTIFS('R-8'!$G$13:$G$1012,"&gt;=1",'R-8'!$H$13:$H$1012,"&gt;="&amp;$E232,'R-8'!$H$13:$H$1012,"&lt;="&amp;$F232),0),0)</f>
        <v>0</v>
      </c>
      <c r="J232" s="155">
        <f>IFERROR(IF($C232&gt;=1,COUNTIFS('R-8क'!$G$10:$G$1009,"&gt;=1",'R-8क'!$H$10:$H$1009,"&gt;="&amp;$E232,'R-8क'!$H$10:$H$1009,"&lt;="&amp;$F232),0),0)</f>
        <v>0</v>
      </c>
      <c r="K232" s="165"/>
      <c r="W232" s="4">
        <f t="shared" si="7"/>
        <v>0</v>
      </c>
    </row>
    <row r="233" spans="2:23" ht="20.100000000000001" customHeight="1" x14ac:dyDescent="0.25">
      <c r="B233" s="4">
        <f t="shared" si="6"/>
        <v>0</v>
      </c>
      <c r="C233" s="160"/>
      <c r="D233" s="165"/>
      <c r="E233" s="166"/>
      <c r="F233" s="166"/>
      <c r="G233" s="155">
        <f>IFERROR(IF($C233&gt;=1,COUNTIFS('R-6'!$G$8:$G$1008,"&gt;=1",'R-6'!$H$8:$H$1008,"&gt;="&amp;$E233,'R-6'!$H$8:$H$1008,"&lt;="&amp;$F233),0),0)</f>
        <v>0</v>
      </c>
      <c r="H233" s="155">
        <f>IFERROR(IF($C233&gt;=1,COUNTIFS('R-7'!$H$9:$H$1008,"&gt;=1",'R-7'!$I$9:$I$1008,"&gt;="&amp;$E233,'R-7'!$I$9:$I$1008,"&lt;="&amp;$F233),0),0)</f>
        <v>0</v>
      </c>
      <c r="I233" s="155">
        <f>IFERROR(IF($C233&gt;=1,COUNTIFS('R-8'!$G$13:$G$1012,"&gt;=1",'R-8'!$H$13:$H$1012,"&gt;="&amp;$E233,'R-8'!$H$13:$H$1012,"&lt;="&amp;$F233),0),0)</f>
        <v>0</v>
      </c>
      <c r="J233" s="155">
        <f>IFERROR(IF($C233&gt;=1,COUNTIFS('R-8क'!$G$10:$G$1009,"&gt;=1",'R-8क'!$H$10:$H$1009,"&gt;="&amp;$E233,'R-8क'!$H$10:$H$1009,"&lt;="&amp;$F233),0),0)</f>
        <v>0</v>
      </c>
      <c r="K233" s="165"/>
      <c r="W233" s="4">
        <f t="shared" si="7"/>
        <v>0</v>
      </c>
    </row>
    <row r="234" spans="2:23" ht="20.100000000000001" customHeight="1" x14ac:dyDescent="0.25">
      <c r="B234" s="4">
        <f t="shared" si="6"/>
        <v>0</v>
      </c>
      <c r="C234" s="160"/>
      <c r="D234" s="165"/>
      <c r="E234" s="166"/>
      <c r="F234" s="166"/>
      <c r="G234" s="155">
        <f>IFERROR(IF($C234&gt;=1,COUNTIFS('R-6'!$G$8:$G$1008,"&gt;=1",'R-6'!$H$8:$H$1008,"&gt;="&amp;$E234,'R-6'!$H$8:$H$1008,"&lt;="&amp;$F234),0),0)</f>
        <v>0</v>
      </c>
      <c r="H234" s="155">
        <f>IFERROR(IF($C234&gt;=1,COUNTIFS('R-7'!$H$9:$H$1008,"&gt;=1",'R-7'!$I$9:$I$1008,"&gt;="&amp;$E234,'R-7'!$I$9:$I$1008,"&lt;="&amp;$F234),0),0)</f>
        <v>0</v>
      </c>
      <c r="I234" s="155">
        <f>IFERROR(IF($C234&gt;=1,COUNTIFS('R-8'!$G$13:$G$1012,"&gt;=1",'R-8'!$H$13:$H$1012,"&gt;="&amp;$E234,'R-8'!$H$13:$H$1012,"&lt;="&amp;$F234),0),0)</f>
        <v>0</v>
      </c>
      <c r="J234" s="155">
        <f>IFERROR(IF($C234&gt;=1,COUNTIFS('R-8क'!$G$10:$G$1009,"&gt;=1",'R-8क'!$H$10:$H$1009,"&gt;="&amp;$E234,'R-8क'!$H$10:$H$1009,"&lt;="&amp;$F234),0),0)</f>
        <v>0</v>
      </c>
      <c r="K234" s="165"/>
      <c r="W234" s="4">
        <f t="shared" si="7"/>
        <v>0</v>
      </c>
    </row>
    <row r="235" spans="2:23" ht="20.100000000000001" customHeight="1" x14ac:dyDescent="0.25">
      <c r="B235" s="4">
        <f t="shared" si="6"/>
        <v>0</v>
      </c>
      <c r="C235" s="160"/>
      <c r="D235" s="165"/>
      <c r="E235" s="166"/>
      <c r="F235" s="166"/>
      <c r="G235" s="155">
        <f>IFERROR(IF($C235&gt;=1,COUNTIFS('R-6'!$G$8:$G$1008,"&gt;=1",'R-6'!$H$8:$H$1008,"&gt;="&amp;$E235,'R-6'!$H$8:$H$1008,"&lt;="&amp;$F235),0),0)</f>
        <v>0</v>
      </c>
      <c r="H235" s="155">
        <f>IFERROR(IF($C235&gt;=1,COUNTIFS('R-7'!$H$9:$H$1008,"&gt;=1",'R-7'!$I$9:$I$1008,"&gt;="&amp;$E235,'R-7'!$I$9:$I$1008,"&lt;="&amp;$F235),0),0)</f>
        <v>0</v>
      </c>
      <c r="I235" s="155">
        <f>IFERROR(IF($C235&gt;=1,COUNTIFS('R-8'!$G$13:$G$1012,"&gt;=1",'R-8'!$H$13:$H$1012,"&gt;="&amp;$E235,'R-8'!$H$13:$H$1012,"&lt;="&amp;$F235),0),0)</f>
        <v>0</v>
      </c>
      <c r="J235" s="155">
        <f>IFERROR(IF($C235&gt;=1,COUNTIFS('R-8क'!$G$10:$G$1009,"&gt;=1",'R-8क'!$H$10:$H$1009,"&gt;="&amp;$E235,'R-8क'!$H$10:$H$1009,"&lt;="&amp;$F235),0),0)</f>
        <v>0</v>
      </c>
      <c r="K235" s="165"/>
      <c r="W235" s="4">
        <f t="shared" si="7"/>
        <v>0</v>
      </c>
    </row>
    <row r="236" spans="2:23" ht="20.100000000000001" customHeight="1" x14ac:dyDescent="0.25">
      <c r="B236" s="4">
        <f t="shared" si="6"/>
        <v>0</v>
      </c>
      <c r="C236" s="160"/>
      <c r="D236" s="165"/>
      <c r="E236" s="166"/>
      <c r="F236" s="166"/>
      <c r="G236" s="155">
        <f>IFERROR(IF($C236&gt;=1,COUNTIFS('R-6'!$G$8:$G$1008,"&gt;=1",'R-6'!$H$8:$H$1008,"&gt;="&amp;$E236,'R-6'!$H$8:$H$1008,"&lt;="&amp;$F236),0),0)</f>
        <v>0</v>
      </c>
      <c r="H236" s="155">
        <f>IFERROR(IF($C236&gt;=1,COUNTIFS('R-7'!$H$9:$H$1008,"&gt;=1",'R-7'!$I$9:$I$1008,"&gt;="&amp;$E236,'R-7'!$I$9:$I$1008,"&lt;="&amp;$F236),0),0)</f>
        <v>0</v>
      </c>
      <c r="I236" s="155">
        <f>IFERROR(IF($C236&gt;=1,COUNTIFS('R-8'!$G$13:$G$1012,"&gt;=1",'R-8'!$H$13:$H$1012,"&gt;="&amp;$E236,'R-8'!$H$13:$H$1012,"&lt;="&amp;$F236),0),0)</f>
        <v>0</v>
      </c>
      <c r="J236" s="155">
        <f>IFERROR(IF($C236&gt;=1,COUNTIFS('R-8क'!$G$10:$G$1009,"&gt;=1",'R-8क'!$H$10:$H$1009,"&gt;="&amp;$E236,'R-8क'!$H$10:$H$1009,"&lt;="&amp;$F236),0),0)</f>
        <v>0</v>
      </c>
      <c r="K236" s="165"/>
      <c r="W236" s="4">
        <f t="shared" si="7"/>
        <v>0</v>
      </c>
    </row>
    <row r="237" spans="2:23" ht="20.100000000000001" customHeight="1" x14ac:dyDescent="0.25">
      <c r="B237" s="4">
        <f t="shared" si="6"/>
        <v>0</v>
      </c>
      <c r="C237" s="160"/>
      <c r="D237" s="165"/>
      <c r="E237" s="166"/>
      <c r="F237" s="166"/>
      <c r="G237" s="155">
        <f>IFERROR(IF($C237&gt;=1,COUNTIFS('R-6'!$G$8:$G$1008,"&gt;=1",'R-6'!$H$8:$H$1008,"&gt;="&amp;$E237,'R-6'!$H$8:$H$1008,"&lt;="&amp;$F237),0),0)</f>
        <v>0</v>
      </c>
      <c r="H237" s="155">
        <f>IFERROR(IF($C237&gt;=1,COUNTIFS('R-7'!$H$9:$H$1008,"&gt;=1",'R-7'!$I$9:$I$1008,"&gt;="&amp;$E237,'R-7'!$I$9:$I$1008,"&lt;="&amp;$F237),0),0)</f>
        <v>0</v>
      </c>
      <c r="I237" s="155">
        <f>IFERROR(IF($C237&gt;=1,COUNTIFS('R-8'!$G$13:$G$1012,"&gt;=1",'R-8'!$H$13:$H$1012,"&gt;="&amp;$E237,'R-8'!$H$13:$H$1012,"&lt;="&amp;$F237),0),0)</f>
        <v>0</v>
      </c>
      <c r="J237" s="155">
        <f>IFERROR(IF($C237&gt;=1,COUNTIFS('R-8क'!$G$10:$G$1009,"&gt;=1",'R-8क'!$H$10:$H$1009,"&gt;="&amp;$E237,'R-8क'!$H$10:$H$1009,"&lt;="&amp;$F237),0),0)</f>
        <v>0</v>
      </c>
      <c r="K237" s="165"/>
      <c r="W237" s="4">
        <f t="shared" si="7"/>
        <v>0</v>
      </c>
    </row>
    <row r="238" spans="2:23" ht="20.100000000000001" customHeight="1" x14ac:dyDescent="0.25">
      <c r="B238" s="4">
        <f t="shared" si="6"/>
        <v>0</v>
      </c>
      <c r="C238" s="160"/>
      <c r="D238" s="165"/>
      <c r="E238" s="166"/>
      <c r="F238" s="166"/>
      <c r="G238" s="155">
        <f>IFERROR(IF($C238&gt;=1,COUNTIFS('R-6'!$G$8:$G$1008,"&gt;=1",'R-6'!$H$8:$H$1008,"&gt;="&amp;$E238,'R-6'!$H$8:$H$1008,"&lt;="&amp;$F238),0),0)</f>
        <v>0</v>
      </c>
      <c r="H238" s="155">
        <f>IFERROR(IF($C238&gt;=1,COUNTIFS('R-7'!$H$9:$H$1008,"&gt;=1",'R-7'!$I$9:$I$1008,"&gt;="&amp;$E238,'R-7'!$I$9:$I$1008,"&lt;="&amp;$F238),0),0)</f>
        <v>0</v>
      </c>
      <c r="I238" s="155">
        <f>IFERROR(IF($C238&gt;=1,COUNTIFS('R-8'!$G$13:$G$1012,"&gt;=1",'R-8'!$H$13:$H$1012,"&gt;="&amp;$E238,'R-8'!$H$13:$H$1012,"&lt;="&amp;$F238),0),0)</f>
        <v>0</v>
      </c>
      <c r="J238" s="155">
        <f>IFERROR(IF($C238&gt;=1,COUNTIFS('R-8क'!$G$10:$G$1009,"&gt;=1",'R-8क'!$H$10:$H$1009,"&gt;="&amp;$E238,'R-8क'!$H$10:$H$1009,"&lt;="&amp;$F238),0),0)</f>
        <v>0</v>
      </c>
      <c r="K238" s="165"/>
      <c r="W238" s="4">
        <f t="shared" si="7"/>
        <v>0</v>
      </c>
    </row>
    <row r="239" spans="2:23" ht="20.100000000000001" customHeight="1" x14ac:dyDescent="0.25">
      <c r="B239" s="4">
        <f t="shared" si="6"/>
        <v>0</v>
      </c>
      <c r="C239" s="160"/>
      <c r="D239" s="165"/>
      <c r="E239" s="166"/>
      <c r="F239" s="166"/>
      <c r="G239" s="155">
        <f>IFERROR(IF($C239&gt;=1,COUNTIFS('R-6'!$G$8:$G$1008,"&gt;=1",'R-6'!$H$8:$H$1008,"&gt;="&amp;$E239,'R-6'!$H$8:$H$1008,"&lt;="&amp;$F239),0),0)</f>
        <v>0</v>
      </c>
      <c r="H239" s="155">
        <f>IFERROR(IF($C239&gt;=1,COUNTIFS('R-7'!$H$9:$H$1008,"&gt;=1",'R-7'!$I$9:$I$1008,"&gt;="&amp;$E239,'R-7'!$I$9:$I$1008,"&lt;="&amp;$F239),0),0)</f>
        <v>0</v>
      </c>
      <c r="I239" s="155">
        <f>IFERROR(IF($C239&gt;=1,COUNTIFS('R-8'!$G$13:$G$1012,"&gt;=1",'R-8'!$H$13:$H$1012,"&gt;="&amp;$E239,'R-8'!$H$13:$H$1012,"&lt;="&amp;$F239),0),0)</f>
        <v>0</v>
      </c>
      <c r="J239" s="155">
        <f>IFERROR(IF($C239&gt;=1,COUNTIFS('R-8क'!$G$10:$G$1009,"&gt;=1",'R-8क'!$H$10:$H$1009,"&gt;="&amp;$E239,'R-8क'!$H$10:$H$1009,"&lt;="&amp;$F239),0),0)</f>
        <v>0</v>
      </c>
      <c r="K239" s="165"/>
      <c r="W239" s="4">
        <f t="shared" si="7"/>
        <v>0</v>
      </c>
    </row>
    <row r="240" spans="2:23" ht="20.100000000000001" customHeight="1" x14ac:dyDescent="0.25">
      <c r="B240" s="4">
        <f t="shared" si="6"/>
        <v>0</v>
      </c>
      <c r="C240" s="160"/>
      <c r="D240" s="165"/>
      <c r="E240" s="166"/>
      <c r="F240" s="166"/>
      <c r="G240" s="155">
        <f>IFERROR(IF($C240&gt;=1,COUNTIFS('R-6'!$G$8:$G$1008,"&gt;=1",'R-6'!$H$8:$H$1008,"&gt;="&amp;$E240,'R-6'!$H$8:$H$1008,"&lt;="&amp;$F240),0),0)</f>
        <v>0</v>
      </c>
      <c r="H240" s="155">
        <f>IFERROR(IF($C240&gt;=1,COUNTIFS('R-7'!$H$9:$H$1008,"&gt;=1",'R-7'!$I$9:$I$1008,"&gt;="&amp;$E240,'R-7'!$I$9:$I$1008,"&lt;="&amp;$F240),0),0)</f>
        <v>0</v>
      </c>
      <c r="I240" s="155">
        <f>IFERROR(IF($C240&gt;=1,COUNTIFS('R-8'!$G$13:$G$1012,"&gt;=1",'R-8'!$H$13:$H$1012,"&gt;="&amp;$E240,'R-8'!$H$13:$H$1012,"&lt;="&amp;$F240),0),0)</f>
        <v>0</v>
      </c>
      <c r="J240" s="155">
        <f>IFERROR(IF($C240&gt;=1,COUNTIFS('R-8क'!$G$10:$G$1009,"&gt;=1",'R-8क'!$H$10:$H$1009,"&gt;="&amp;$E240,'R-8क'!$H$10:$H$1009,"&lt;="&amp;$F240),0),0)</f>
        <v>0</v>
      </c>
      <c r="K240" s="165"/>
      <c r="W240" s="4">
        <f t="shared" si="7"/>
        <v>0</v>
      </c>
    </row>
    <row r="241" spans="2:23" ht="20.100000000000001" customHeight="1" x14ac:dyDescent="0.25">
      <c r="B241" s="4">
        <f t="shared" si="6"/>
        <v>0</v>
      </c>
      <c r="C241" s="160"/>
      <c r="D241" s="165"/>
      <c r="E241" s="166"/>
      <c r="F241" s="166"/>
      <c r="G241" s="155">
        <f>IFERROR(IF($C241&gt;=1,COUNTIFS('R-6'!$G$8:$G$1008,"&gt;=1",'R-6'!$H$8:$H$1008,"&gt;="&amp;$E241,'R-6'!$H$8:$H$1008,"&lt;="&amp;$F241),0),0)</f>
        <v>0</v>
      </c>
      <c r="H241" s="155">
        <f>IFERROR(IF($C241&gt;=1,COUNTIFS('R-7'!$H$9:$H$1008,"&gt;=1",'R-7'!$I$9:$I$1008,"&gt;="&amp;$E241,'R-7'!$I$9:$I$1008,"&lt;="&amp;$F241),0),0)</f>
        <v>0</v>
      </c>
      <c r="I241" s="155">
        <f>IFERROR(IF($C241&gt;=1,COUNTIFS('R-8'!$G$13:$G$1012,"&gt;=1",'R-8'!$H$13:$H$1012,"&gt;="&amp;$E241,'R-8'!$H$13:$H$1012,"&lt;="&amp;$F241),0),0)</f>
        <v>0</v>
      </c>
      <c r="J241" s="155">
        <f>IFERROR(IF($C241&gt;=1,COUNTIFS('R-8क'!$G$10:$G$1009,"&gt;=1",'R-8क'!$H$10:$H$1009,"&gt;="&amp;$E241,'R-8क'!$H$10:$H$1009,"&lt;="&amp;$F241),0),0)</f>
        <v>0</v>
      </c>
      <c r="K241" s="165"/>
      <c r="W241" s="4">
        <f t="shared" si="7"/>
        <v>0</v>
      </c>
    </row>
    <row r="242" spans="2:23" ht="20.100000000000001" customHeight="1" x14ac:dyDescent="0.25">
      <c r="B242" s="4">
        <f t="shared" si="6"/>
        <v>0</v>
      </c>
      <c r="C242" s="160"/>
      <c r="D242" s="165"/>
      <c r="E242" s="166"/>
      <c r="F242" s="166"/>
      <c r="G242" s="155">
        <f>IFERROR(IF($C242&gt;=1,COUNTIFS('R-6'!$G$8:$G$1008,"&gt;=1",'R-6'!$H$8:$H$1008,"&gt;="&amp;$E242,'R-6'!$H$8:$H$1008,"&lt;="&amp;$F242),0),0)</f>
        <v>0</v>
      </c>
      <c r="H242" s="155">
        <f>IFERROR(IF($C242&gt;=1,COUNTIFS('R-7'!$H$9:$H$1008,"&gt;=1",'R-7'!$I$9:$I$1008,"&gt;="&amp;$E242,'R-7'!$I$9:$I$1008,"&lt;="&amp;$F242),0),0)</f>
        <v>0</v>
      </c>
      <c r="I242" s="155">
        <f>IFERROR(IF($C242&gt;=1,COUNTIFS('R-8'!$G$13:$G$1012,"&gt;=1",'R-8'!$H$13:$H$1012,"&gt;="&amp;$E242,'R-8'!$H$13:$H$1012,"&lt;="&amp;$F242),0),0)</f>
        <v>0</v>
      </c>
      <c r="J242" s="155">
        <f>IFERROR(IF($C242&gt;=1,COUNTIFS('R-8क'!$G$10:$G$1009,"&gt;=1",'R-8क'!$H$10:$H$1009,"&gt;="&amp;$E242,'R-8क'!$H$10:$H$1009,"&lt;="&amp;$F242),0),0)</f>
        <v>0</v>
      </c>
      <c r="K242" s="165"/>
      <c r="W242" s="4">
        <f t="shared" si="7"/>
        <v>0</v>
      </c>
    </row>
    <row r="243" spans="2:23" ht="20.100000000000001" customHeight="1" x14ac:dyDescent="0.25">
      <c r="B243" s="4">
        <f t="shared" si="6"/>
        <v>0</v>
      </c>
      <c r="C243" s="160"/>
      <c r="D243" s="165"/>
      <c r="E243" s="166"/>
      <c r="F243" s="166"/>
      <c r="G243" s="155">
        <f>IFERROR(IF($C243&gt;=1,COUNTIFS('R-6'!$G$8:$G$1008,"&gt;=1",'R-6'!$H$8:$H$1008,"&gt;="&amp;$E243,'R-6'!$H$8:$H$1008,"&lt;="&amp;$F243),0),0)</f>
        <v>0</v>
      </c>
      <c r="H243" s="155">
        <f>IFERROR(IF($C243&gt;=1,COUNTIFS('R-7'!$H$9:$H$1008,"&gt;=1",'R-7'!$I$9:$I$1008,"&gt;="&amp;$E243,'R-7'!$I$9:$I$1008,"&lt;="&amp;$F243),0),0)</f>
        <v>0</v>
      </c>
      <c r="I243" s="155">
        <f>IFERROR(IF($C243&gt;=1,COUNTIFS('R-8'!$G$13:$G$1012,"&gt;=1",'R-8'!$H$13:$H$1012,"&gt;="&amp;$E243,'R-8'!$H$13:$H$1012,"&lt;="&amp;$F243),0),0)</f>
        <v>0</v>
      </c>
      <c r="J243" s="155">
        <f>IFERROR(IF($C243&gt;=1,COUNTIFS('R-8क'!$G$10:$G$1009,"&gt;=1",'R-8क'!$H$10:$H$1009,"&gt;="&amp;$E243,'R-8क'!$H$10:$H$1009,"&lt;="&amp;$F243),0),0)</f>
        <v>0</v>
      </c>
      <c r="K243" s="165"/>
      <c r="W243" s="4">
        <f t="shared" si="7"/>
        <v>0</v>
      </c>
    </row>
    <row r="244" spans="2:23" ht="20.100000000000001" customHeight="1" x14ac:dyDescent="0.25">
      <c r="B244" s="4">
        <f t="shared" si="6"/>
        <v>0</v>
      </c>
      <c r="C244" s="160"/>
      <c r="D244" s="165"/>
      <c r="E244" s="166"/>
      <c r="F244" s="166"/>
      <c r="G244" s="155">
        <f>IFERROR(IF($C244&gt;=1,COUNTIFS('R-6'!$G$8:$G$1008,"&gt;=1",'R-6'!$H$8:$H$1008,"&gt;="&amp;$E244,'R-6'!$H$8:$H$1008,"&lt;="&amp;$F244),0),0)</f>
        <v>0</v>
      </c>
      <c r="H244" s="155">
        <f>IFERROR(IF($C244&gt;=1,COUNTIFS('R-7'!$H$9:$H$1008,"&gt;=1",'R-7'!$I$9:$I$1008,"&gt;="&amp;$E244,'R-7'!$I$9:$I$1008,"&lt;="&amp;$F244),0),0)</f>
        <v>0</v>
      </c>
      <c r="I244" s="155">
        <f>IFERROR(IF($C244&gt;=1,COUNTIFS('R-8'!$G$13:$G$1012,"&gt;=1",'R-8'!$H$13:$H$1012,"&gt;="&amp;$E244,'R-8'!$H$13:$H$1012,"&lt;="&amp;$F244),0),0)</f>
        <v>0</v>
      </c>
      <c r="J244" s="155">
        <f>IFERROR(IF($C244&gt;=1,COUNTIFS('R-8क'!$G$10:$G$1009,"&gt;=1",'R-8क'!$H$10:$H$1009,"&gt;="&amp;$E244,'R-8क'!$H$10:$H$1009,"&lt;="&amp;$F244),0),0)</f>
        <v>0</v>
      </c>
      <c r="K244" s="165"/>
      <c r="W244" s="4">
        <f t="shared" si="7"/>
        <v>0</v>
      </c>
    </row>
    <row r="245" spans="2:23" ht="20.100000000000001" customHeight="1" x14ac:dyDescent="0.25">
      <c r="B245" s="4">
        <f t="shared" si="6"/>
        <v>0</v>
      </c>
      <c r="C245" s="160"/>
      <c r="D245" s="165"/>
      <c r="E245" s="166"/>
      <c r="F245" s="166"/>
      <c r="G245" s="155">
        <f>IFERROR(IF($C245&gt;=1,COUNTIFS('R-6'!$G$8:$G$1008,"&gt;=1",'R-6'!$H$8:$H$1008,"&gt;="&amp;$E245,'R-6'!$H$8:$H$1008,"&lt;="&amp;$F245),0),0)</f>
        <v>0</v>
      </c>
      <c r="H245" s="155">
        <f>IFERROR(IF($C245&gt;=1,COUNTIFS('R-7'!$H$9:$H$1008,"&gt;=1",'R-7'!$I$9:$I$1008,"&gt;="&amp;$E245,'R-7'!$I$9:$I$1008,"&lt;="&amp;$F245),0),0)</f>
        <v>0</v>
      </c>
      <c r="I245" s="155">
        <f>IFERROR(IF($C245&gt;=1,COUNTIFS('R-8'!$G$13:$G$1012,"&gt;=1",'R-8'!$H$13:$H$1012,"&gt;="&amp;$E245,'R-8'!$H$13:$H$1012,"&lt;="&amp;$F245),0),0)</f>
        <v>0</v>
      </c>
      <c r="J245" s="155">
        <f>IFERROR(IF($C245&gt;=1,COUNTIFS('R-8क'!$G$10:$G$1009,"&gt;=1",'R-8क'!$H$10:$H$1009,"&gt;="&amp;$E245,'R-8क'!$H$10:$H$1009,"&lt;="&amp;$F245),0),0)</f>
        <v>0</v>
      </c>
      <c r="K245" s="165"/>
      <c r="W245" s="4">
        <f t="shared" si="7"/>
        <v>0</v>
      </c>
    </row>
  </sheetData>
  <sheetProtection password="CD8E" sheet="1" objects="1" scenarios="1"/>
  <mergeCells count="13">
    <mergeCell ref="K2:K3"/>
    <mergeCell ref="L4:N5"/>
    <mergeCell ref="L1:Q3"/>
    <mergeCell ref="L6:N7"/>
    <mergeCell ref="C1:K1"/>
    <mergeCell ref="C2:C3"/>
    <mergeCell ref="D2:D3"/>
    <mergeCell ref="E2:E3"/>
    <mergeCell ref="F2:F3"/>
    <mergeCell ref="G2:G3"/>
    <mergeCell ref="H2:H3"/>
    <mergeCell ref="I2:I3"/>
    <mergeCell ref="J2:J3"/>
  </mergeCells>
  <conditionalFormatting sqref="C5:K245">
    <cfRule type="expression" dxfId="39" priority="1">
      <formula>$C4=0</formula>
    </cfRule>
  </conditionalFormatting>
  <conditionalFormatting sqref="G4:J245">
    <cfRule type="cellIs" dxfId="38" priority="2" operator="equal">
      <formula>0</formula>
    </cfRule>
  </conditionalFormatting>
  <dataValidations count="4">
    <dataValidation type="list" allowBlank="1" showInputMessage="1" showErrorMessage="1" sqref="O5 O7">
      <formula1>दिन</formula1>
    </dataValidation>
    <dataValidation type="list" allowBlank="1" showInputMessage="1" showErrorMessage="1" sqref="P5 P7">
      <formula1>माह</formula1>
    </dataValidation>
    <dataValidation type="list" allowBlank="1" showInputMessage="1" showErrorMessage="1" sqref="Q5 Q7">
      <formula1>वर्ष</formula1>
    </dataValidation>
    <dataValidation allowBlank="1" showInputMessage="1" showErrorMessage="1" prompt="क्र.सं.के आगे के तीन कॉलम की पूर्ति करने पर स्वत: प्रदर्शित होगी" sqref="C4"/>
  </dataValidations>
  <pageMargins left="0" right="0" top="0" bottom="0"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X1008"/>
  <sheetViews>
    <sheetView view="pageBreakPreview" topLeftCell="A5" zoomScaleNormal="100" zoomScaleSheetLayoutView="100" workbookViewId="0">
      <pane xSplit="10" ySplit="3" topLeftCell="K8" activePane="bottomRight" state="frozen"/>
      <selection activeCell="G5" sqref="G5"/>
      <selection pane="topRight" activeCell="K5" sqref="K5"/>
      <selection pane="bottomLeft" activeCell="G8" sqref="G8"/>
      <selection pane="bottomRight" activeCell="K24" sqref="K24"/>
    </sheetView>
  </sheetViews>
  <sheetFormatPr defaultRowHeight="15" x14ac:dyDescent="0.25"/>
  <cols>
    <col min="1" max="2" width="9.140625" style="4" hidden="1" customWidth="1"/>
    <col min="3" max="3" width="10.7109375" style="4" hidden="1" customWidth="1"/>
    <col min="4" max="6" width="9.140625" style="4" hidden="1" customWidth="1"/>
    <col min="7" max="7" width="7.42578125" style="4" customWidth="1"/>
    <col min="8" max="8" width="10.7109375" style="4" customWidth="1"/>
    <col min="9" max="9" width="13.7109375" style="4" customWidth="1"/>
    <col min="10" max="13" width="18.7109375" style="4" customWidth="1"/>
    <col min="14" max="14" width="6.5703125" style="4" customWidth="1"/>
    <col min="15" max="15" width="7" style="4" customWidth="1"/>
    <col min="16" max="16" width="13.7109375" style="4" customWidth="1"/>
    <col min="17" max="18" width="6" style="4" customWidth="1"/>
    <col min="19" max="22" width="15.42578125" style="4" customWidth="1"/>
    <col min="23" max="23" width="8.7109375" style="4" customWidth="1"/>
    <col min="24" max="24" width="20.7109375" style="4" customWidth="1"/>
    <col min="25" max="29" width="17.7109375" style="4" customWidth="1"/>
    <col min="30" max="30" width="9.28515625" style="4" customWidth="1"/>
    <col min="31" max="32" width="14.42578125" style="4" customWidth="1"/>
    <col min="33" max="33" width="8.7109375" style="4" customWidth="1"/>
    <col min="34" max="34" width="27.140625" style="4" customWidth="1"/>
    <col min="35" max="35" width="20.7109375" style="4" customWidth="1"/>
    <col min="36" max="36" width="36.5703125" style="4" customWidth="1"/>
    <col min="37" max="37" width="13.7109375" style="4" customWidth="1"/>
    <col min="38" max="38" width="126.28515625" style="4" customWidth="1"/>
    <col min="39" max="48" width="9.140625" style="4" hidden="1" customWidth="1"/>
    <col min="49" max="49" width="9.140625" style="4" customWidth="1"/>
    <col min="50" max="50" width="9.140625" style="4" hidden="1" customWidth="1"/>
    <col min="51" max="53" width="9.140625" style="4" customWidth="1"/>
    <col min="54" max="16384" width="9.140625" style="4"/>
  </cols>
  <sheetData>
    <row r="1" spans="1:50" hidden="1" x14ac:dyDescent="0.25">
      <c r="A1" s="4" t="s">
        <v>124</v>
      </c>
      <c r="B1" s="4">
        <v>1</v>
      </c>
      <c r="C1" s="5">
        <f ca="1">NEW!A1</f>
        <v>43831</v>
      </c>
      <c r="E1" s="4" t="e">
        <f ca="1">OFFSET($G$8:$G$1007,,,COUNTIF($G$8:$G$1007,"&gt;=1"))</f>
        <v>#REF!</v>
      </c>
    </row>
    <row r="2" spans="1:50" hidden="1" x14ac:dyDescent="0.25">
      <c r="A2" s="4" t="s">
        <v>125</v>
      </c>
      <c r="B2" s="4">
        <v>2</v>
      </c>
      <c r="C2" s="4" t="s">
        <v>26</v>
      </c>
      <c r="D2" s="4">
        <v>1</v>
      </c>
    </row>
    <row r="3" spans="1:50" hidden="1" x14ac:dyDescent="0.25">
      <c r="C3" s="4" t="s">
        <v>27</v>
      </c>
      <c r="D3" s="4">
        <v>2</v>
      </c>
    </row>
    <row r="4" spans="1:50" hidden="1" x14ac:dyDescent="0.25">
      <c r="A4" s="4" t="s">
        <v>51</v>
      </c>
      <c r="B4" s="4">
        <v>1</v>
      </c>
      <c r="C4" s="4" t="s">
        <v>88</v>
      </c>
      <c r="D4" s="4">
        <v>1</v>
      </c>
      <c r="AX4" s="4" t="s">
        <v>389</v>
      </c>
    </row>
    <row r="5" spans="1:50" ht="25.5" customHeight="1" x14ac:dyDescent="0.25">
      <c r="A5" s="4" t="s">
        <v>52</v>
      </c>
      <c r="B5" s="4">
        <v>2</v>
      </c>
      <c r="C5" s="4" t="s">
        <v>87</v>
      </c>
      <c r="D5" s="4">
        <v>2</v>
      </c>
      <c r="E5" s="4">
        <v>36526</v>
      </c>
      <c r="G5" s="194" t="s">
        <v>289</v>
      </c>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6">
        <v>33</v>
      </c>
      <c r="AN5" s="196">
        <v>34</v>
      </c>
      <c r="AO5" s="196">
        <v>35</v>
      </c>
      <c r="AP5" s="196">
        <v>36</v>
      </c>
      <c r="AQ5" s="196">
        <v>37</v>
      </c>
      <c r="AX5" s="4" t="s">
        <v>390</v>
      </c>
    </row>
    <row r="6" spans="1:50" ht="15" customHeight="1" x14ac:dyDescent="0.25">
      <c r="A6" s="4" t="s">
        <v>53</v>
      </c>
      <c r="B6" s="4">
        <v>3</v>
      </c>
      <c r="C6" s="4" t="s">
        <v>89</v>
      </c>
      <c r="D6" s="4">
        <v>3</v>
      </c>
      <c r="G6" s="358" t="s">
        <v>15</v>
      </c>
      <c r="H6" s="358" t="s">
        <v>132</v>
      </c>
      <c r="I6" s="358" t="s">
        <v>123</v>
      </c>
      <c r="J6" s="358" t="s">
        <v>121</v>
      </c>
      <c r="K6" s="358" t="s">
        <v>134</v>
      </c>
      <c r="L6" s="358" t="s">
        <v>17</v>
      </c>
      <c r="M6" s="358" t="s">
        <v>134</v>
      </c>
      <c r="N6" s="358" t="s">
        <v>122</v>
      </c>
      <c r="O6" s="358" t="s">
        <v>20</v>
      </c>
      <c r="P6" s="358" t="s">
        <v>21</v>
      </c>
      <c r="Q6" s="358" t="s">
        <v>22</v>
      </c>
      <c r="R6" s="358"/>
      <c r="S6" s="360" t="s">
        <v>135</v>
      </c>
      <c r="T6" s="358" t="s">
        <v>191</v>
      </c>
      <c r="U6" s="358"/>
      <c r="V6" s="358"/>
      <c r="W6" s="355" t="s">
        <v>295</v>
      </c>
      <c r="X6" s="356"/>
      <c r="Y6" s="356"/>
      <c r="Z6" s="356"/>
      <c r="AA6" s="356"/>
      <c r="AB6" s="356"/>
      <c r="AC6" s="356"/>
      <c r="AD6" s="357"/>
      <c r="AE6" s="355" t="s">
        <v>130</v>
      </c>
      <c r="AF6" s="356"/>
      <c r="AG6" s="356"/>
      <c r="AH6" s="357"/>
      <c r="AI6" s="358" t="s">
        <v>136</v>
      </c>
      <c r="AJ6" s="358" t="s">
        <v>131</v>
      </c>
      <c r="AK6" s="358" t="s">
        <v>25</v>
      </c>
      <c r="AL6" s="358" t="s">
        <v>133</v>
      </c>
      <c r="AW6" s="359" t="s">
        <v>388</v>
      </c>
    </row>
    <row r="7" spans="1:50" x14ac:dyDescent="0.25">
      <c r="A7" s="4" t="s">
        <v>54</v>
      </c>
      <c r="B7" s="4">
        <v>4</v>
      </c>
      <c r="C7" s="4" t="s">
        <v>55</v>
      </c>
      <c r="D7" s="4">
        <v>4</v>
      </c>
      <c r="G7" s="358"/>
      <c r="H7" s="358"/>
      <c r="I7" s="358"/>
      <c r="J7" s="358"/>
      <c r="K7" s="358"/>
      <c r="L7" s="358"/>
      <c r="M7" s="358"/>
      <c r="N7" s="358"/>
      <c r="O7" s="358"/>
      <c r="P7" s="358"/>
      <c r="Q7" s="197" t="s">
        <v>59</v>
      </c>
      <c r="R7" s="197" t="s">
        <v>65</v>
      </c>
      <c r="S7" s="361"/>
      <c r="T7" s="197" t="s">
        <v>127</v>
      </c>
      <c r="U7" s="197" t="s">
        <v>96</v>
      </c>
      <c r="V7" s="198" t="s">
        <v>97</v>
      </c>
      <c r="W7" s="197" t="s">
        <v>106</v>
      </c>
      <c r="X7" s="197" t="s">
        <v>126</v>
      </c>
      <c r="Y7" s="197" t="s">
        <v>127</v>
      </c>
      <c r="Z7" s="197" t="s">
        <v>128</v>
      </c>
      <c r="AA7" s="197" t="s">
        <v>96</v>
      </c>
      <c r="AB7" s="197" t="s">
        <v>139</v>
      </c>
      <c r="AC7" s="197" t="s">
        <v>97</v>
      </c>
      <c r="AD7" s="197" t="s">
        <v>129</v>
      </c>
      <c r="AE7" s="197" t="s">
        <v>144</v>
      </c>
      <c r="AF7" s="197" t="s">
        <v>145</v>
      </c>
      <c r="AG7" s="197" t="s">
        <v>106</v>
      </c>
      <c r="AH7" s="197" t="s">
        <v>126</v>
      </c>
      <c r="AI7" s="358"/>
      <c r="AJ7" s="358"/>
      <c r="AK7" s="358"/>
      <c r="AL7" s="358"/>
      <c r="AW7" s="359"/>
    </row>
    <row r="8" spans="1:50" ht="18" customHeight="1" x14ac:dyDescent="0.25">
      <c r="A8" s="4" t="s">
        <v>55</v>
      </c>
      <c r="B8" s="4">
        <v>5</v>
      </c>
      <c r="F8" s="4">
        <f>IFERROR(IF($D$11=1,(IF(G8&gt;=1,(IF(H8&gt;=$D$9,(IF(H8&lt;=$D$10,G8,0)),0)),0)),0),0)</f>
        <v>0</v>
      </c>
      <c r="G8" s="199">
        <f>IFERROR(IF(H8&gt;=2000,(IF(LEN(I8)&gt;=3,(IF(LEN(J8)&gt;=2,1,0)),0)),0),0)</f>
        <v>0</v>
      </c>
      <c r="H8" s="201"/>
      <c r="I8" s="187"/>
      <c r="J8" s="186"/>
      <c r="K8" s="186"/>
      <c r="L8" s="186"/>
      <c r="M8" s="186"/>
      <c r="N8" s="187"/>
      <c r="O8" s="187"/>
      <c r="P8" s="188"/>
      <c r="Q8" s="187"/>
      <c r="R8" s="187"/>
      <c r="S8" s="187"/>
      <c r="T8" s="187"/>
      <c r="U8" s="187"/>
      <c r="V8" s="187"/>
      <c r="W8" s="187"/>
      <c r="X8" s="187"/>
      <c r="Y8" s="187"/>
      <c r="Z8" s="187"/>
      <c r="AA8" s="187"/>
      <c r="AB8" s="187"/>
      <c r="AC8" s="187"/>
      <c r="AD8" s="187"/>
      <c r="AE8" s="187"/>
      <c r="AF8" s="187"/>
      <c r="AG8" s="187"/>
      <c r="AH8" s="187"/>
      <c r="AI8" s="187"/>
      <c r="AJ8" s="186"/>
      <c r="AK8" s="187"/>
      <c r="AL8" s="202"/>
      <c r="AM8" s="4">
        <f>IFERROR(IF(G8&gt;=1,VLOOKUP(I8,$A$1:$B$2,2,0),0),0)</f>
        <v>0</v>
      </c>
      <c r="AN8" s="4">
        <f>IFERROR(IF(G8&gt;=1,VLOOKUP(N8,$A$4:$B$8,2,0),0),0)</f>
        <v>0</v>
      </c>
      <c r="AO8" s="4">
        <f>IFERROR(IF(G8&gt;=1,VLOOKUP(O8,$A$10:$B$12,2,0),0),0)</f>
        <v>0</v>
      </c>
      <c r="AP8" s="4">
        <f>IFERROR(IF(G8&gt;=1,VLOOKUP(S8,$C$4:$D$7,2,0),0),0)</f>
        <v>0</v>
      </c>
      <c r="AW8" s="186"/>
    </row>
    <row r="9" spans="1:50" ht="18" customHeight="1" x14ac:dyDescent="0.25">
      <c r="D9" s="4">
        <f>REPORT!AD11</f>
        <v>0</v>
      </c>
      <c r="F9" s="4">
        <f>IFERROR(IF($D$11=1,(IF(G9&gt;=1,(IF(H9&gt;=$D$9,(IF(H9&lt;=$D$10,G9,0)),0)),0)),0),0)</f>
        <v>0</v>
      </c>
      <c r="G9" s="200">
        <f>IFERROR(IF(H9&gt;=2000,(IF(LEN(I9)&gt;=3,(IF(LEN(J9)&gt;=2,G8+1,0)),0)),0),0)</f>
        <v>0</v>
      </c>
      <c r="H9" s="201"/>
      <c r="I9" s="187"/>
      <c r="J9" s="186"/>
      <c r="K9" s="186"/>
      <c r="L9" s="186"/>
      <c r="M9" s="186"/>
      <c r="N9" s="187"/>
      <c r="O9" s="187"/>
      <c r="P9" s="188"/>
      <c r="Q9" s="187"/>
      <c r="R9" s="187"/>
      <c r="S9" s="187"/>
      <c r="T9" s="187"/>
      <c r="U9" s="187"/>
      <c r="V9" s="187"/>
      <c r="W9" s="187"/>
      <c r="X9" s="187"/>
      <c r="Y9" s="187"/>
      <c r="Z9" s="187"/>
      <c r="AA9" s="187"/>
      <c r="AB9" s="187"/>
      <c r="AC9" s="187"/>
      <c r="AD9" s="187"/>
      <c r="AE9" s="187"/>
      <c r="AF9" s="187"/>
      <c r="AG9" s="187"/>
      <c r="AH9" s="187"/>
      <c r="AI9" s="187"/>
      <c r="AJ9" s="186"/>
      <c r="AK9" s="187"/>
      <c r="AL9" s="202"/>
      <c r="AM9" s="4">
        <f t="shared" ref="AM9:AM72" si="0">IFERROR(IF(G9&gt;=1,VLOOKUP(I9,$A$1:$B$2,2,0),0),0)</f>
        <v>0</v>
      </c>
      <c r="AN9" s="4">
        <f t="shared" ref="AN9:AN72" si="1">IFERROR(IF(G9&gt;=1,VLOOKUP(N9,$A$4:$B$8,2,0),0),0)</f>
        <v>0</v>
      </c>
      <c r="AO9" s="4">
        <f t="shared" ref="AO9:AO72" si="2">IFERROR(IF(G9&gt;=1,VLOOKUP(O9,$A$10:$B$12,2,0),0),0)</f>
        <v>0</v>
      </c>
      <c r="AP9" s="4">
        <f t="shared" ref="AP9:AP72" si="3">IFERROR(IF(G9&gt;=1,VLOOKUP(S9,$C$4:$D$7,2,0),0),0)</f>
        <v>0</v>
      </c>
      <c r="AW9" s="204"/>
    </row>
    <row r="10" spans="1:50" ht="18" customHeight="1" x14ac:dyDescent="0.25">
      <c r="A10" s="4" t="s">
        <v>62</v>
      </c>
      <c r="B10" s="4">
        <v>1</v>
      </c>
      <c r="D10" s="4">
        <f>REPORT!AG11</f>
        <v>0</v>
      </c>
      <c r="F10" s="4">
        <f t="shared" ref="F10:F72" si="4">IFERROR(IF($D$11=1,(IF(G10&gt;=1,(IF(H10&gt;=$D$9,(IF(H10&lt;=$D$10,G10,0)),0)),0)),0),0)</f>
        <v>0</v>
      </c>
      <c r="G10" s="200">
        <f t="shared" ref="G10:G73" si="5">IFERROR(IF(H10&gt;=2000,(IF(LEN(I10)&gt;=3,(IF(LEN(J10)&gt;=2,G9+1,0)),0)),0),0)</f>
        <v>0</v>
      </c>
      <c r="H10" s="201"/>
      <c r="I10" s="187"/>
      <c r="J10" s="186"/>
      <c r="K10" s="186"/>
      <c r="L10" s="186"/>
      <c r="M10" s="186"/>
      <c r="N10" s="187"/>
      <c r="O10" s="187"/>
      <c r="P10" s="188"/>
      <c r="Q10" s="187"/>
      <c r="R10" s="187"/>
      <c r="S10" s="187"/>
      <c r="T10" s="187"/>
      <c r="U10" s="187"/>
      <c r="V10" s="187"/>
      <c r="W10" s="187"/>
      <c r="X10" s="187"/>
      <c r="Y10" s="187"/>
      <c r="Z10" s="187"/>
      <c r="AA10" s="187"/>
      <c r="AB10" s="187"/>
      <c r="AC10" s="187"/>
      <c r="AD10" s="187"/>
      <c r="AE10" s="187"/>
      <c r="AF10" s="187"/>
      <c r="AG10" s="187"/>
      <c r="AH10" s="187"/>
      <c r="AI10" s="187"/>
      <c r="AJ10" s="186"/>
      <c r="AK10" s="187"/>
      <c r="AL10" s="202"/>
      <c r="AM10" s="4">
        <f t="shared" si="0"/>
        <v>0</v>
      </c>
      <c r="AN10" s="4">
        <f t="shared" si="1"/>
        <v>0</v>
      </c>
      <c r="AO10" s="4">
        <f t="shared" si="2"/>
        <v>0</v>
      </c>
      <c r="AP10" s="4">
        <f t="shared" si="3"/>
        <v>0</v>
      </c>
      <c r="AW10" s="204"/>
    </row>
    <row r="11" spans="1:50" ht="18" customHeight="1" x14ac:dyDescent="0.25">
      <c r="A11" s="4" t="s">
        <v>63</v>
      </c>
      <c r="B11" s="4">
        <v>2</v>
      </c>
      <c r="D11" s="4">
        <f>IFERROR(IF(D9&gt;=E5,(IF(D10&gt;=E5,(IF(D10&gt;=D9,1,0)),0)),0),0)</f>
        <v>0</v>
      </c>
      <c r="F11" s="4">
        <f t="shared" si="4"/>
        <v>0</v>
      </c>
      <c r="G11" s="200">
        <f t="shared" si="5"/>
        <v>0</v>
      </c>
      <c r="H11" s="201"/>
      <c r="I11" s="187"/>
      <c r="J11" s="186"/>
      <c r="K11" s="186"/>
      <c r="L11" s="186"/>
      <c r="M11" s="186"/>
      <c r="N11" s="187"/>
      <c r="O11" s="187"/>
      <c r="P11" s="188"/>
      <c r="Q11" s="187"/>
      <c r="R11" s="187"/>
      <c r="S11" s="187"/>
      <c r="T11" s="187"/>
      <c r="U11" s="187"/>
      <c r="V11" s="187"/>
      <c r="W11" s="187"/>
      <c r="X11" s="187"/>
      <c r="Y11" s="187"/>
      <c r="Z11" s="187"/>
      <c r="AA11" s="187"/>
      <c r="AB11" s="187"/>
      <c r="AC11" s="187"/>
      <c r="AD11" s="187"/>
      <c r="AE11" s="187"/>
      <c r="AF11" s="187"/>
      <c r="AG11" s="187"/>
      <c r="AH11" s="187"/>
      <c r="AI11" s="187"/>
      <c r="AJ11" s="186"/>
      <c r="AK11" s="187"/>
      <c r="AL11" s="202"/>
      <c r="AM11" s="4">
        <f t="shared" si="0"/>
        <v>0</v>
      </c>
      <c r="AN11" s="4">
        <f t="shared" si="1"/>
        <v>0</v>
      </c>
      <c r="AO11" s="4">
        <f t="shared" si="2"/>
        <v>0</v>
      </c>
      <c r="AP11" s="4">
        <f t="shared" si="3"/>
        <v>0</v>
      </c>
      <c r="AW11" s="204"/>
    </row>
    <row r="12" spans="1:50" ht="18" customHeight="1" x14ac:dyDescent="0.25">
      <c r="A12" s="4" t="s">
        <v>55</v>
      </c>
      <c r="B12" s="4">
        <v>3</v>
      </c>
      <c r="F12" s="4">
        <f t="shared" si="4"/>
        <v>0</v>
      </c>
      <c r="G12" s="200">
        <f t="shared" si="5"/>
        <v>0</v>
      </c>
      <c r="H12" s="201"/>
      <c r="I12" s="187"/>
      <c r="J12" s="186"/>
      <c r="K12" s="186"/>
      <c r="L12" s="186"/>
      <c r="M12" s="186"/>
      <c r="N12" s="187"/>
      <c r="O12" s="187"/>
      <c r="P12" s="188"/>
      <c r="Q12" s="187"/>
      <c r="R12" s="187"/>
      <c r="S12" s="187"/>
      <c r="T12" s="187"/>
      <c r="U12" s="187"/>
      <c r="V12" s="187"/>
      <c r="W12" s="187"/>
      <c r="X12" s="187"/>
      <c r="Y12" s="187"/>
      <c r="Z12" s="187"/>
      <c r="AA12" s="187"/>
      <c r="AB12" s="187"/>
      <c r="AC12" s="187"/>
      <c r="AD12" s="187"/>
      <c r="AE12" s="187"/>
      <c r="AF12" s="187"/>
      <c r="AG12" s="187"/>
      <c r="AH12" s="187"/>
      <c r="AI12" s="187"/>
      <c r="AJ12" s="186"/>
      <c r="AK12" s="187"/>
      <c r="AL12" s="202"/>
      <c r="AM12" s="4">
        <f t="shared" si="0"/>
        <v>0</v>
      </c>
      <c r="AN12" s="4">
        <f t="shared" si="1"/>
        <v>0</v>
      </c>
      <c r="AO12" s="4">
        <f t="shared" si="2"/>
        <v>0</v>
      </c>
      <c r="AP12" s="4">
        <f t="shared" si="3"/>
        <v>0</v>
      </c>
      <c r="AW12" s="204"/>
    </row>
    <row r="13" spans="1:50" ht="18" customHeight="1" x14ac:dyDescent="0.25">
      <c r="F13" s="4">
        <f t="shared" si="4"/>
        <v>0</v>
      </c>
      <c r="G13" s="200">
        <f t="shared" si="5"/>
        <v>0</v>
      </c>
      <c r="H13" s="201"/>
      <c r="I13" s="187"/>
      <c r="J13" s="186"/>
      <c r="K13" s="186"/>
      <c r="L13" s="186"/>
      <c r="M13" s="186"/>
      <c r="N13" s="187"/>
      <c r="O13" s="187"/>
      <c r="P13" s="188"/>
      <c r="Q13" s="187"/>
      <c r="R13" s="187"/>
      <c r="S13" s="187"/>
      <c r="T13" s="187"/>
      <c r="U13" s="187"/>
      <c r="V13" s="187"/>
      <c r="W13" s="187"/>
      <c r="X13" s="187"/>
      <c r="Y13" s="187"/>
      <c r="Z13" s="187"/>
      <c r="AA13" s="187"/>
      <c r="AB13" s="187"/>
      <c r="AC13" s="187"/>
      <c r="AD13" s="187"/>
      <c r="AE13" s="187"/>
      <c r="AF13" s="187"/>
      <c r="AG13" s="187"/>
      <c r="AH13" s="187"/>
      <c r="AI13" s="187"/>
      <c r="AJ13" s="186"/>
      <c r="AK13" s="187"/>
      <c r="AL13" s="202"/>
      <c r="AM13" s="4">
        <f t="shared" si="0"/>
        <v>0</v>
      </c>
      <c r="AN13" s="4">
        <f t="shared" si="1"/>
        <v>0</v>
      </c>
      <c r="AO13" s="4">
        <f t="shared" si="2"/>
        <v>0</v>
      </c>
      <c r="AP13" s="4">
        <f t="shared" si="3"/>
        <v>0</v>
      </c>
      <c r="AW13" s="204"/>
    </row>
    <row r="14" spans="1:50" ht="18" customHeight="1" x14ac:dyDescent="0.25">
      <c r="F14" s="4">
        <f t="shared" si="4"/>
        <v>0</v>
      </c>
      <c r="G14" s="200">
        <f t="shared" si="5"/>
        <v>0</v>
      </c>
      <c r="H14" s="201"/>
      <c r="I14" s="187"/>
      <c r="J14" s="186"/>
      <c r="K14" s="186"/>
      <c r="L14" s="186"/>
      <c r="M14" s="186"/>
      <c r="N14" s="187"/>
      <c r="O14" s="187"/>
      <c r="P14" s="188"/>
      <c r="Q14" s="187"/>
      <c r="R14" s="187"/>
      <c r="S14" s="187"/>
      <c r="T14" s="187"/>
      <c r="U14" s="187"/>
      <c r="V14" s="187"/>
      <c r="W14" s="187"/>
      <c r="X14" s="187"/>
      <c r="Y14" s="187"/>
      <c r="Z14" s="187"/>
      <c r="AA14" s="187"/>
      <c r="AB14" s="187"/>
      <c r="AC14" s="187"/>
      <c r="AD14" s="187"/>
      <c r="AE14" s="187"/>
      <c r="AF14" s="187"/>
      <c r="AG14" s="187"/>
      <c r="AH14" s="187"/>
      <c r="AI14" s="187"/>
      <c r="AJ14" s="186"/>
      <c r="AK14" s="187"/>
      <c r="AL14" s="202"/>
      <c r="AM14" s="4">
        <f t="shared" si="0"/>
        <v>0</v>
      </c>
      <c r="AN14" s="4">
        <f t="shared" si="1"/>
        <v>0</v>
      </c>
      <c r="AO14" s="4">
        <f t="shared" si="2"/>
        <v>0</v>
      </c>
      <c r="AP14" s="4">
        <f t="shared" si="3"/>
        <v>0</v>
      </c>
      <c r="AW14" s="204"/>
    </row>
    <row r="15" spans="1:50" ht="18" customHeight="1" x14ac:dyDescent="0.25">
      <c r="F15" s="4">
        <f t="shared" si="4"/>
        <v>0</v>
      </c>
      <c r="G15" s="200">
        <f t="shared" si="5"/>
        <v>0</v>
      </c>
      <c r="H15" s="201"/>
      <c r="I15" s="187"/>
      <c r="J15" s="186"/>
      <c r="K15" s="186"/>
      <c r="L15" s="186"/>
      <c r="M15" s="186"/>
      <c r="N15" s="187"/>
      <c r="O15" s="187"/>
      <c r="P15" s="188"/>
      <c r="Q15" s="187"/>
      <c r="R15" s="187"/>
      <c r="S15" s="187"/>
      <c r="T15" s="187"/>
      <c r="U15" s="187"/>
      <c r="V15" s="187"/>
      <c r="W15" s="187"/>
      <c r="X15" s="187"/>
      <c r="Y15" s="187"/>
      <c r="Z15" s="187"/>
      <c r="AA15" s="187"/>
      <c r="AB15" s="187"/>
      <c r="AC15" s="187"/>
      <c r="AD15" s="187"/>
      <c r="AE15" s="187"/>
      <c r="AF15" s="187"/>
      <c r="AG15" s="187"/>
      <c r="AH15" s="187"/>
      <c r="AI15" s="187"/>
      <c r="AJ15" s="186"/>
      <c r="AK15" s="187"/>
      <c r="AL15" s="202"/>
      <c r="AM15" s="4">
        <f t="shared" si="0"/>
        <v>0</v>
      </c>
      <c r="AN15" s="4">
        <f t="shared" si="1"/>
        <v>0</v>
      </c>
      <c r="AO15" s="4">
        <f t="shared" si="2"/>
        <v>0</v>
      </c>
      <c r="AP15" s="4">
        <f t="shared" si="3"/>
        <v>0</v>
      </c>
      <c r="AW15" s="204"/>
    </row>
    <row r="16" spans="1:50" ht="18" customHeight="1" x14ac:dyDescent="0.25">
      <c r="F16" s="4">
        <f t="shared" si="4"/>
        <v>0</v>
      </c>
      <c r="G16" s="200">
        <f t="shared" si="5"/>
        <v>0</v>
      </c>
      <c r="H16" s="201"/>
      <c r="I16" s="187"/>
      <c r="J16" s="186"/>
      <c r="K16" s="186"/>
      <c r="L16" s="186"/>
      <c r="M16" s="186"/>
      <c r="N16" s="187"/>
      <c r="O16" s="187"/>
      <c r="P16" s="188"/>
      <c r="Q16" s="187"/>
      <c r="R16" s="187"/>
      <c r="S16" s="187"/>
      <c r="T16" s="187"/>
      <c r="U16" s="187"/>
      <c r="V16" s="187"/>
      <c r="W16" s="187"/>
      <c r="X16" s="187"/>
      <c r="Y16" s="187"/>
      <c r="Z16" s="187"/>
      <c r="AA16" s="187"/>
      <c r="AB16" s="187"/>
      <c r="AC16" s="187"/>
      <c r="AD16" s="187"/>
      <c r="AE16" s="187"/>
      <c r="AF16" s="187"/>
      <c r="AG16" s="187"/>
      <c r="AH16" s="187"/>
      <c r="AI16" s="187"/>
      <c r="AJ16" s="186"/>
      <c r="AK16" s="187"/>
      <c r="AL16" s="202"/>
      <c r="AM16" s="4">
        <f t="shared" si="0"/>
        <v>0</v>
      </c>
      <c r="AN16" s="4">
        <f t="shared" si="1"/>
        <v>0</v>
      </c>
      <c r="AO16" s="4">
        <f t="shared" si="2"/>
        <v>0</v>
      </c>
      <c r="AP16" s="4">
        <f t="shared" si="3"/>
        <v>0</v>
      </c>
      <c r="AW16" s="204"/>
    </row>
    <row r="17" spans="6:49" ht="18" customHeight="1" x14ac:dyDescent="0.25">
      <c r="F17" s="4">
        <f t="shared" si="4"/>
        <v>0</v>
      </c>
      <c r="G17" s="200">
        <f t="shared" si="5"/>
        <v>0</v>
      </c>
      <c r="H17" s="201"/>
      <c r="I17" s="187"/>
      <c r="J17" s="186"/>
      <c r="K17" s="186"/>
      <c r="L17" s="186"/>
      <c r="M17" s="186"/>
      <c r="N17" s="187"/>
      <c r="O17" s="187"/>
      <c r="P17" s="188"/>
      <c r="Q17" s="187"/>
      <c r="R17" s="187"/>
      <c r="S17" s="187"/>
      <c r="T17" s="187"/>
      <c r="U17" s="187"/>
      <c r="V17" s="187"/>
      <c r="W17" s="187"/>
      <c r="X17" s="187"/>
      <c r="Y17" s="187"/>
      <c r="Z17" s="187"/>
      <c r="AA17" s="187"/>
      <c r="AB17" s="187"/>
      <c r="AC17" s="187"/>
      <c r="AD17" s="187"/>
      <c r="AE17" s="187"/>
      <c r="AF17" s="187"/>
      <c r="AG17" s="187"/>
      <c r="AH17" s="187"/>
      <c r="AI17" s="187"/>
      <c r="AJ17" s="186"/>
      <c r="AK17" s="187"/>
      <c r="AL17" s="202"/>
      <c r="AM17" s="4">
        <f t="shared" si="0"/>
        <v>0</v>
      </c>
      <c r="AN17" s="4">
        <f t="shared" si="1"/>
        <v>0</v>
      </c>
      <c r="AO17" s="4">
        <f t="shared" si="2"/>
        <v>0</v>
      </c>
      <c r="AP17" s="4">
        <f t="shared" si="3"/>
        <v>0</v>
      </c>
      <c r="AW17" s="204"/>
    </row>
    <row r="18" spans="6:49" ht="18" customHeight="1" x14ac:dyDescent="0.25">
      <c r="F18" s="4">
        <f t="shared" si="4"/>
        <v>0</v>
      </c>
      <c r="G18" s="200">
        <f t="shared" si="5"/>
        <v>0</v>
      </c>
      <c r="H18" s="201"/>
      <c r="I18" s="187"/>
      <c r="J18" s="186"/>
      <c r="K18" s="186"/>
      <c r="L18" s="186"/>
      <c r="M18" s="186"/>
      <c r="N18" s="187"/>
      <c r="O18" s="187"/>
      <c r="P18" s="188"/>
      <c r="Q18" s="187"/>
      <c r="R18" s="187"/>
      <c r="S18" s="187"/>
      <c r="T18" s="187"/>
      <c r="U18" s="187"/>
      <c r="V18" s="187"/>
      <c r="W18" s="187"/>
      <c r="X18" s="187"/>
      <c r="Y18" s="187"/>
      <c r="Z18" s="187"/>
      <c r="AA18" s="187"/>
      <c r="AB18" s="187"/>
      <c r="AC18" s="187"/>
      <c r="AD18" s="187"/>
      <c r="AE18" s="187"/>
      <c r="AF18" s="187"/>
      <c r="AG18" s="187"/>
      <c r="AH18" s="187"/>
      <c r="AI18" s="187"/>
      <c r="AJ18" s="186"/>
      <c r="AK18" s="187"/>
      <c r="AL18" s="202"/>
      <c r="AM18" s="4">
        <f t="shared" si="0"/>
        <v>0</v>
      </c>
      <c r="AN18" s="4">
        <f t="shared" si="1"/>
        <v>0</v>
      </c>
      <c r="AO18" s="4">
        <f t="shared" si="2"/>
        <v>0</v>
      </c>
      <c r="AP18" s="4">
        <f t="shared" si="3"/>
        <v>0</v>
      </c>
      <c r="AW18" s="204"/>
    </row>
    <row r="19" spans="6:49" ht="18" customHeight="1" x14ac:dyDescent="0.25">
      <c r="F19" s="4">
        <f t="shared" si="4"/>
        <v>0</v>
      </c>
      <c r="G19" s="200">
        <f t="shared" si="5"/>
        <v>0</v>
      </c>
      <c r="H19" s="201"/>
      <c r="I19" s="187"/>
      <c r="J19" s="186"/>
      <c r="K19" s="186"/>
      <c r="L19" s="186"/>
      <c r="M19" s="186"/>
      <c r="N19" s="187"/>
      <c r="O19" s="187"/>
      <c r="P19" s="188"/>
      <c r="Q19" s="187"/>
      <c r="R19" s="187"/>
      <c r="S19" s="187"/>
      <c r="T19" s="187"/>
      <c r="U19" s="187"/>
      <c r="V19" s="187"/>
      <c r="W19" s="187"/>
      <c r="X19" s="187"/>
      <c r="Y19" s="187"/>
      <c r="Z19" s="187"/>
      <c r="AA19" s="187"/>
      <c r="AB19" s="187"/>
      <c r="AC19" s="187"/>
      <c r="AD19" s="187"/>
      <c r="AE19" s="187"/>
      <c r="AF19" s="187"/>
      <c r="AG19" s="187"/>
      <c r="AH19" s="187"/>
      <c r="AI19" s="187"/>
      <c r="AJ19" s="186"/>
      <c r="AK19" s="187"/>
      <c r="AL19" s="202"/>
      <c r="AM19" s="4">
        <f t="shared" si="0"/>
        <v>0</v>
      </c>
      <c r="AN19" s="4">
        <f t="shared" si="1"/>
        <v>0</v>
      </c>
      <c r="AO19" s="4">
        <f t="shared" si="2"/>
        <v>0</v>
      </c>
      <c r="AP19" s="4">
        <f t="shared" si="3"/>
        <v>0</v>
      </c>
      <c r="AW19" s="204"/>
    </row>
    <row r="20" spans="6:49" ht="18" customHeight="1" x14ac:dyDescent="0.25">
      <c r="F20" s="4">
        <f t="shared" si="4"/>
        <v>0</v>
      </c>
      <c r="G20" s="200">
        <f t="shared" si="5"/>
        <v>0</v>
      </c>
      <c r="H20" s="201"/>
      <c r="I20" s="187"/>
      <c r="J20" s="186"/>
      <c r="K20" s="186"/>
      <c r="L20" s="186"/>
      <c r="M20" s="186"/>
      <c r="N20" s="187"/>
      <c r="O20" s="187"/>
      <c r="P20" s="188"/>
      <c r="Q20" s="187"/>
      <c r="R20" s="187"/>
      <c r="S20" s="187"/>
      <c r="T20" s="187"/>
      <c r="U20" s="187"/>
      <c r="V20" s="187"/>
      <c r="W20" s="187"/>
      <c r="X20" s="187"/>
      <c r="Y20" s="187"/>
      <c r="Z20" s="187"/>
      <c r="AA20" s="187"/>
      <c r="AB20" s="187"/>
      <c r="AC20" s="187"/>
      <c r="AD20" s="187"/>
      <c r="AE20" s="187"/>
      <c r="AF20" s="187"/>
      <c r="AG20" s="187"/>
      <c r="AH20" s="187"/>
      <c r="AI20" s="187"/>
      <c r="AJ20" s="186"/>
      <c r="AK20" s="187"/>
      <c r="AL20" s="202"/>
      <c r="AM20" s="4">
        <f t="shared" si="0"/>
        <v>0</v>
      </c>
      <c r="AN20" s="4">
        <f t="shared" si="1"/>
        <v>0</v>
      </c>
      <c r="AO20" s="4">
        <f t="shared" si="2"/>
        <v>0</v>
      </c>
      <c r="AP20" s="4">
        <f t="shared" si="3"/>
        <v>0</v>
      </c>
      <c r="AW20" s="204"/>
    </row>
    <row r="21" spans="6:49" ht="18" customHeight="1" x14ac:dyDescent="0.25">
      <c r="F21" s="4">
        <f t="shared" si="4"/>
        <v>0</v>
      </c>
      <c r="G21" s="200">
        <f t="shared" si="5"/>
        <v>0</v>
      </c>
      <c r="H21" s="201"/>
      <c r="I21" s="187"/>
      <c r="J21" s="186"/>
      <c r="K21" s="186"/>
      <c r="L21" s="186"/>
      <c r="M21" s="186"/>
      <c r="N21" s="187"/>
      <c r="O21" s="187"/>
      <c r="P21" s="188"/>
      <c r="Q21" s="187"/>
      <c r="R21" s="187"/>
      <c r="S21" s="187"/>
      <c r="T21" s="187"/>
      <c r="U21" s="187"/>
      <c r="V21" s="187"/>
      <c r="W21" s="187"/>
      <c r="X21" s="187"/>
      <c r="Y21" s="187"/>
      <c r="Z21" s="187"/>
      <c r="AA21" s="187"/>
      <c r="AB21" s="187"/>
      <c r="AC21" s="187"/>
      <c r="AD21" s="187"/>
      <c r="AE21" s="187"/>
      <c r="AF21" s="187"/>
      <c r="AG21" s="187"/>
      <c r="AH21" s="187"/>
      <c r="AI21" s="187"/>
      <c r="AJ21" s="186"/>
      <c r="AK21" s="187"/>
      <c r="AL21" s="202"/>
      <c r="AM21" s="4">
        <f t="shared" si="0"/>
        <v>0</v>
      </c>
      <c r="AN21" s="4">
        <f t="shared" si="1"/>
        <v>0</v>
      </c>
      <c r="AO21" s="4">
        <f t="shared" si="2"/>
        <v>0</v>
      </c>
      <c r="AP21" s="4">
        <f t="shared" si="3"/>
        <v>0</v>
      </c>
      <c r="AW21" s="204"/>
    </row>
    <row r="22" spans="6:49" ht="18" customHeight="1" x14ac:dyDescent="0.25">
      <c r="F22" s="4">
        <f t="shared" si="4"/>
        <v>0</v>
      </c>
      <c r="G22" s="200">
        <f t="shared" si="5"/>
        <v>0</v>
      </c>
      <c r="H22" s="201"/>
      <c r="I22" s="187"/>
      <c r="J22" s="186"/>
      <c r="K22" s="186"/>
      <c r="L22" s="186"/>
      <c r="M22" s="186"/>
      <c r="N22" s="187"/>
      <c r="O22" s="187"/>
      <c r="P22" s="188"/>
      <c r="Q22" s="187"/>
      <c r="R22" s="187"/>
      <c r="S22" s="187"/>
      <c r="T22" s="187"/>
      <c r="U22" s="187"/>
      <c r="V22" s="187"/>
      <c r="W22" s="187"/>
      <c r="X22" s="187"/>
      <c r="Y22" s="187"/>
      <c r="Z22" s="187"/>
      <c r="AA22" s="187"/>
      <c r="AB22" s="187"/>
      <c r="AC22" s="187"/>
      <c r="AD22" s="187"/>
      <c r="AE22" s="187"/>
      <c r="AF22" s="187"/>
      <c r="AG22" s="187"/>
      <c r="AH22" s="187"/>
      <c r="AI22" s="187"/>
      <c r="AJ22" s="186"/>
      <c r="AK22" s="187"/>
      <c r="AL22" s="202"/>
      <c r="AM22" s="4">
        <f t="shared" si="0"/>
        <v>0</v>
      </c>
      <c r="AN22" s="4">
        <f t="shared" si="1"/>
        <v>0</v>
      </c>
      <c r="AO22" s="4">
        <f t="shared" si="2"/>
        <v>0</v>
      </c>
      <c r="AP22" s="4">
        <f t="shared" si="3"/>
        <v>0</v>
      </c>
      <c r="AW22" s="204"/>
    </row>
    <row r="23" spans="6:49" ht="18" customHeight="1" x14ac:dyDescent="0.25">
      <c r="F23" s="4">
        <f t="shared" si="4"/>
        <v>0</v>
      </c>
      <c r="G23" s="200">
        <f t="shared" si="5"/>
        <v>0</v>
      </c>
      <c r="H23" s="201"/>
      <c r="I23" s="187"/>
      <c r="J23" s="186"/>
      <c r="K23" s="186"/>
      <c r="L23" s="186"/>
      <c r="M23" s="186"/>
      <c r="N23" s="187"/>
      <c r="O23" s="187"/>
      <c r="P23" s="188"/>
      <c r="Q23" s="187"/>
      <c r="R23" s="187"/>
      <c r="S23" s="187"/>
      <c r="T23" s="187"/>
      <c r="U23" s="187"/>
      <c r="V23" s="187"/>
      <c r="W23" s="187"/>
      <c r="X23" s="187"/>
      <c r="Y23" s="187"/>
      <c r="Z23" s="187"/>
      <c r="AA23" s="187"/>
      <c r="AB23" s="187"/>
      <c r="AC23" s="187"/>
      <c r="AD23" s="187"/>
      <c r="AE23" s="187"/>
      <c r="AF23" s="187"/>
      <c r="AG23" s="187"/>
      <c r="AH23" s="187"/>
      <c r="AI23" s="187"/>
      <c r="AJ23" s="186"/>
      <c r="AK23" s="187"/>
      <c r="AL23" s="202"/>
      <c r="AM23" s="4">
        <f t="shared" si="0"/>
        <v>0</v>
      </c>
      <c r="AN23" s="4">
        <f t="shared" si="1"/>
        <v>0</v>
      </c>
      <c r="AO23" s="4">
        <f t="shared" si="2"/>
        <v>0</v>
      </c>
      <c r="AP23" s="4">
        <f t="shared" si="3"/>
        <v>0</v>
      </c>
      <c r="AW23" s="204"/>
    </row>
    <row r="24" spans="6:49" ht="18" customHeight="1" x14ac:dyDescent="0.25">
      <c r="F24" s="4">
        <f t="shared" si="4"/>
        <v>0</v>
      </c>
      <c r="G24" s="200">
        <f t="shared" si="5"/>
        <v>0</v>
      </c>
      <c r="H24" s="201"/>
      <c r="I24" s="187"/>
      <c r="J24" s="186"/>
      <c r="K24" s="186"/>
      <c r="L24" s="186"/>
      <c r="M24" s="186"/>
      <c r="N24" s="187"/>
      <c r="O24" s="187"/>
      <c r="P24" s="188"/>
      <c r="Q24" s="187"/>
      <c r="R24" s="187"/>
      <c r="S24" s="187"/>
      <c r="T24" s="187"/>
      <c r="U24" s="187"/>
      <c r="V24" s="187"/>
      <c r="W24" s="187"/>
      <c r="X24" s="187"/>
      <c r="Y24" s="187"/>
      <c r="Z24" s="187"/>
      <c r="AA24" s="187"/>
      <c r="AB24" s="187"/>
      <c r="AC24" s="187"/>
      <c r="AD24" s="187"/>
      <c r="AE24" s="187"/>
      <c r="AF24" s="187"/>
      <c r="AG24" s="187"/>
      <c r="AH24" s="187"/>
      <c r="AI24" s="187"/>
      <c r="AJ24" s="186"/>
      <c r="AK24" s="187"/>
      <c r="AL24" s="202"/>
      <c r="AM24" s="4">
        <f t="shared" si="0"/>
        <v>0</v>
      </c>
      <c r="AN24" s="4">
        <f t="shared" si="1"/>
        <v>0</v>
      </c>
      <c r="AO24" s="4">
        <f t="shared" si="2"/>
        <v>0</v>
      </c>
      <c r="AP24" s="4">
        <f t="shared" si="3"/>
        <v>0</v>
      </c>
      <c r="AW24" s="204"/>
    </row>
    <row r="25" spans="6:49" ht="18" customHeight="1" x14ac:dyDescent="0.25">
      <c r="F25" s="4">
        <f t="shared" si="4"/>
        <v>0</v>
      </c>
      <c r="G25" s="200">
        <f t="shared" si="5"/>
        <v>0</v>
      </c>
      <c r="H25" s="201"/>
      <c r="I25" s="187"/>
      <c r="J25" s="186"/>
      <c r="K25" s="186"/>
      <c r="L25" s="186"/>
      <c r="M25" s="186"/>
      <c r="N25" s="187"/>
      <c r="O25" s="187"/>
      <c r="P25" s="188"/>
      <c r="Q25" s="187"/>
      <c r="R25" s="187"/>
      <c r="S25" s="187"/>
      <c r="T25" s="187"/>
      <c r="U25" s="187"/>
      <c r="V25" s="187"/>
      <c r="W25" s="187"/>
      <c r="X25" s="187"/>
      <c r="Y25" s="187"/>
      <c r="Z25" s="187"/>
      <c r="AA25" s="187"/>
      <c r="AB25" s="187"/>
      <c r="AC25" s="187"/>
      <c r="AD25" s="187"/>
      <c r="AE25" s="187"/>
      <c r="AF25" s="187"/>
      <c r="AG25" s="187"/>
      <c r="AH25" s="187"/>
      <c r="AI25" s="187"/>
      <c r="AJ25" s="186"/>
      <c r="AK25" s="187"/>
      <c r="AL25" s="202"/>
      <c r="AM25" s="4">
        <f t="shared" si="0"/>
        <v>0</v>
      </c>
      <c r="AN25" s="4">
        <f t="shared" si="1"/>
        <v>0</v>
      </c>
      <c r="AO25" s="4">
        <f t="shared" si="2"/>
        <v>0</v>
      </c>
      <c r="AP25" s="4">
        <f t="shared" si="3"/>
        <v>0</v>
      </c>
      <c r="AW25" s="204"/>
    </row>
    <row r="26" spans="6:49" ht="18" customHeight="1" x14ac:dyDescent="0.25">
      <c r="F26" s="4">
        <f t="shared" si="4"/>
        <v>0</v>
      </c>
      <c r="G26" s="200">
        <f t="shared" si="5"/>
        <v>0</v>
      </c>
      <c r="H26" s="201"/>
      <c r="I26" s="187"/>
      <c r="J26" s="186"/>
      <c r="K26" s="186"/>
      <c r="L26" s="186"/>
      <c r="M26" s="186"/>
      <c r="N26" s="187"/>
      <c r="O26" s="187"/>
      <c r="P26" s="188"/>
      <c r="Q26" s="187"/>
      <c r="R26" s="187"/>
      <c r="S26" s="187"/>
      <c r="T26" s="187"/>
      <c r="U26" s="187"/>
      <c r="V26" s="187"/>
      <c r="W26" s="187"/>
      <c r="X26" s="187"/>
      <c r="Y26" s="187"/>
      <c r="Z26" s="187"/>
      <c r="AA26" s="187"/>
      <c r="AB26" s="187"/>
      <c r="AC26" s="187"/>
      <c r="AD26" s="187"/>
      <c r="AE26" s="187"/>
      <c r="AF26" s="187"/>
      <c r="AG26" s="187"/>
      <c r="AH26" s="187"/>
      <c r="AI26" s="187"/>
      <c r="AJ26" s="186"/>
      <c r="AK26" s="187"/>
      <c r="AL26" s="202"/>
      <c r="AM26" s="4">
        <f t="shared" si="0"/>
        <v>0</v>
      </c>
      <c r="AN26" s="4">
        <f t="shared" si="1"/>
        <v>0</v>
      </c>
      <c r="AO26" s="4">
        <f t="shared" si="2"/>
        <v>0</v>
      </c>
      <c r="AP26" s="4">
        <f t="shared" si="3"/>
        <v>0</v>
      </c>
      <c r="AW26" s="204"/>
    </row>
    <row r="27" spans="6:49" ht="18" customHeight="1" x14ac:dyDescent="0.25">
      <c r="F27" s="4">
        <f t="shared" si="4"/>
        <v>0</v>
      </c>
      <c r="G27" s="200">
        <f t="shared" si="5"/>
        <v>0</v>
      </c>
      <c r="H27" s="201"/>
      <c r="I27" s="187"/>
      <c r="J27" s="186"/>
      <c r="K27" s="186"/>
      <c r="L27" s="186"/>
      <c r="M27" s="186"/>
      <c r="N27" s="187"/>
      <c r="O27" s="187"/>
      <c r="P27" s="188"/>
      <c r="Q27" s="187"/>
      <c r="R27" s="187"/>
      <c r="S27" s="187"/>
      <c r="T27" s="187"/>
      <c r="U27" s="187"/>
      <c r="V27" s="187"/>
      <c r="W27" s="187"/>
      <c r="X27" s="187"/>
      <c r="Y27" s="187"/>
      <c r="Z27" s="187"/>
      <c r="AA27" s="187"/>
      <c r="AB27" s="187"/>
      <c r="AC27" s="187"/>
      <c r="AD27" s="187"/>
      <c r="AE27" s="187"/>
      <c r="AF27" s="187"/>
      <c r="AG27" s="187"/>
      <c r="AH27" s="187"/>
      <c r="AI27" s="187"/>
      <c r="AJ27" s="186"/>
      <c r="AK27" s="187"/>
      <c r="AL27" s="202"/>
      <c r="AM27" s="4">
        <f t="shared" si="0"/>
        <v>0</v>
      </c>
      <c r="AN27" s="4">
        <f t="shared" si="1"/>
        <v>0</v>
      </c>
      <c r="AO27" s="4">
        <f t="shared" si="2"/>
        <v>0</v>
      </c>
      <c r="AP27" s="4">
        <f t="shared" si="3"/>
        <v>0</v>
      </c>
      <c r="AW27" s="204"/>
    </row>
    <row r="28" spans="6:49" ht="18" customHeight="1" x14ac:dyDescent="0.25">
      <c r="F28" s="4">
        <f t="shared" si="4"/>
        <v>0</v>
      </c>
      <c r="G28" s="200">
        <f t="shared" si="5"/>
        <v>0</v>
      </c>
      <c r="H28" s="201"/>
      <c r="I28" s="187"/>
      <c r="J28" s="186"/>
      <c r="K28" s="186"/>
      <c r="L28" s="186"/>
      <c r="M28" s="186"/>
      <c r="N28" s="187"/>
      <c r="O28" s="187"/>
      <c r="P28" s="188"/>
      <c r="Q28" s="187"/>
      <c r="R28" s="187"/>
      <c r="S28" s="187"/>
      <c r="T28" s="187"/>
      <c r="U28" s="187"/>
      <c r="V28" s="187"/>
      <c r="W28" s="187"/>
      <c r="X28" s="187"/>
      <c r="Y28" s="187"/>
      <c r="Z28" s="187"/>
      <c r="AA28" s="187"/>
      <c r="AB28" s="187"/>
      <c r="AC28" s="187"/>
      <c r="AD28" s="187"/>
      <c r="AE28" s="187"/>
      <c r="AF28" s="187"/>
      <c r="AG28" s="187"/>
      <c r="AH28" s="187"/>
      <c r="AI28" s="187"/>
      <c r="AJ28" s="186"/>
      <c r="AK28" s="187"/>
      <c r="AL28" s="202"/>
      <c r="AM28" s="4">
        <f t="shared" si="0"/>
        <v>0</v>
      </c>
      <c r="AN28" s="4">
        <f t="shared" si="1"/>
        <v>0</v>
      </c>
      <c r="AO28" s="4">
        <f t="shared" si="2"/>
        <v>0</v>
      </c>
      <c r="AP28" s="4">
        <f t="shared" si="3"/>
        <v>0</v>
      </c>
      <c r="AW28" s="204"/>
    </row>
    <row r="29" spans="6:49" ht="18" customHeight="1" x14ac:dyDescent="0.25">
      <c r="F29" s="4">
        <f t="shared" si="4"/>
        <v>0</v>
      </c>
      <c r="G29" s="200">
        <f t="shared" si="5"/>
        <v>0</v>
      </c>
      <c r="H29" s="201"/>
      <c r="I29" s="187"/>
      <c r="J29" s="186"/>
      <c r="K29" s="186"/>
      <c r="L29" s="186"/>
      <c r="M29" s="186"/>
      <c r="N29" s="187"/>
      <c r="O29" s="187"/>
      <c r="P29" s="188"/>
      <c r="Q29" s="187"/>
      <c r="R29" s="187"/>
      <c r="S29" s="187"/>
      <c r="T29" s="187"/>
      <c r="U29" s="187"/>
      <c r="V29" s="187"/>
      <c r="W29" s="187"/>
      <c r="X29" s="187"/>
      <c r="Y29" s="187"/>
      <c r="Z29" s="187"/>
      <c r="AA29" s="187"/>
      <c r="AB29" s="187"/>
      <c r="AC29" s="187"/>
      <c r="AD29" s="187"/>
      <c r="AE29" s="187"/>
      <c r="AF29" s="187"/>
      <c r="AG29" s="187"/>
      <c r="AH29" s="187"/>
      <c r="AI29" s="187"/>
      <c r="AJ29" s="186"/>
      <c r="AK29" s="187"/>
      <c r="AL29" s="202"/>
      <c r="AM29" s="4">
        <f t="shared" si="0"/>
        <v>0</v>
      </c>
      <c r="AN29" s="4">
        <f t="shared" si="1"/>
        <v>0</v>
      </c>
      <c r="AO29" s="4">
        <f t="shared" si="2"/>
        <v>0</v>
      </c>
      <c r="AP29" s="4">
        <f t="shared" si="3"/>
        <v>0</v>
      </c>
      <c r="AW29" s="204"/>
    </row>
    <row r="30" spans="6:49" ht="18" customHeight="1" x14ac:dyDescent="0.25">
      <c r="F30" s="4">
        <f t="shared" si="4"/>
        <v>0</v>
      </c>
      <c r="G30" s="200">
        <f t="shared" si="5"/>
        <v>0</v>
      </c>
      <c r="H30" s="201"/>
      <c r="I30" s="187"/>
      <c r="J30" s="186"/>
      <c r="K30" s="186"/>
      <c r="L30" s="186"/>
      <c r="M30" s="186"/>
      <c r="N30" s="187"/>
      <c r="O30" s="187"/>
      <c r="P30" s="188"/>
      <c r="Q30" s="187"/>
      <c r="R30" s="187"/>
      <c r="S30" s="187"/>
      <c r="T30" s="187"/>
      <c r="U30" s="187"/>
      <c r="V30" s="187"/>
      <c r="W30" s="187"/>
      <c r="X30" s="187"/>
      <c r="Y30" s="187"/>
      <c r="Z30" s="187"/>
      <c r="AA30" s="187"/>
      <c r="AB30" s="187"/>
      <c r="AC30" s="187"/>
      <c r="AD30" s="187"/>
      <c r="AE30" s="187"/>
      <c r="AF30" s="187"/>
      <c r="AG30" s="187"/>
      <c r="AH30" s="187"/>
      <c r="AI30" s="187"/>
      <c r="AJ30" s="186"/>
      <c r="AK30" s="187"/>
      <c r="AL30" s="202"/>
      <c r="AM30" s="4">
        <f t="shared" si="0"/>
        <v>0</v>
      </c>
      <c r="AN30" s="4">
        <f t="shared" si="1"/>
        <v>0</v>
      </c>
      <c r="AO30" s="4">
        <f t="shared" si="2"/>
        <v>0</v>
      </c>
      <c r="AP30" s="4">
        <f t="shared" si="3"/>
        <v>0</v>
      </c>
      <c r="AW30" s="204"/>
    </row>
    <row r="31" spans="6:49" ht="18" customHeight="1" x14ac:dyDescent="0.25">
      <c r="F31" s="4">
        <f t="shared" si="4"/>
        <v>0</v>
      </c>
      <c r="G31" s="200">
        <f t="shared" si="5"/>
        <v>0</v>
      </c>
      <c r="H31" s="201"/>
      <c r="I31" s="187"/>
      <c r="J31" s="186"/>
      <c r="K31" s="186"/>
      <c r="L31" s="186"/>
      <c r="M31" s="186"/>
      <c r="N31" s="187"/>
      <c r="O31" s="187"/>
      <c r="P31" s="188"/>
      <c r="Q31" s="187"/>
      <c r="R31" s="187"/>
      <c r="S31" s="187"/>
      <c r="T31" s="187"/>
      <c r="U31" s="187"/>
      <c r="V31" s="187"/>
      <c r="W31" s="187"/>
      <c r="X31" s="187"/>
      <c r="Y31" s="187"/>
      <c r="Z31" s="187"/>
      <c r="AA31" s="187"/>
      <c r="AB31" s="187"/>
      <c r="AC31" s="187"/>
      <c r="AD31" s="187"/>
      <c r="AE31" s="187"/>
      <c r="AF31" s="187"/>
      <c r="AG31" s="187"/>
      <c r="AH31" s="187"/>
      <c r="AI31" s="187"/>
      <c r="AJ31" s="186"/>
      <c r="AK31" s="187"/>
      <c r="AL31" s="202"/>
      <c r="AM31" s="4">
        <f t="shared" si="0"/>
        <v>0</v>
      </c>
      <c r="AN31" s="4">
        <f t="shared" si="1"/>
        <v>0</v>
      </c>
      <c r="AO31" s="4">
        <f t="shared" si="2"/>
        <v>0</v>
      </c>
      <c r="AP31" s="4">
        <f t="shared" si="3"/>
        <v>0</v>
      </c>
      <c r="AW31" s="204"/>
    </row>
    <row r="32" spans="6:49" ht="18" customHeight="1" x14ac:dyDescent="0.25">
      <c r="F32" s="4">
        <f t="shared" si="4"/>
        <v>0</v>
      </c>
      <c r="G32" s="200">
        <f t="shared" si="5"/>
        <v>0</v>
      </c>
      <c r="H32" s="201"/>
      <c r="I32" s="187"/>
      <c r="J32" s="186"/>
      <c r="K32" s="186"/>
      <c r="L32" s="186"/>
      <c r="M32" s="186"/>
      <c r="N32" s="187"/>
      <c r="O32" s="187"/>
      <c r="P32" s="188"/>
      <c r="Q32" s="187"/>
      <c r="R32" s="187"/>
      <c r="S32" s="187"/>
      <c r="T32" s="187"/>
      <c r="U32" s="187"/>
      <c r="V32" s="187"/>
      <c r="W32" s="187"/>
      <c r="X32" s="187"/>
      <c r="Y32" s="187"/>
      <c r="Z32" s="187"/>
      <c r="AA32" s="187"/>
      <c r="AB32" s="187"/>
      <c r="AC32" s="187"/>
      <c r="AD32" s="187"/>
      <c r="AE32" s="187"/>
      <c r="AF32" s="187"/>
      <c r="AG32" s="187"/>
      <c r="AH32" s="187"/>
      <c r="AI32" s="187"/>
      <c r="AJ32" s="186"/>
      <c r="AK32" s="187"/>
      <c r="AL32" s="202"/>
      <c r="AM32" s="4">
        <f t="shared" si="0"/>
        <v>0</v>
      </c>
      <c r="AN32" s="4">
        <f t="shared" si="1"/>
        <v>0</v>
      </c>
      <c r="AO32" s="4">
        <f t="shared" si="2"/>
        <v>0</v>
      </c>
      <c r="AP32" s="4">
        <f t="shared" si="3"/>
        <v>0</v>
      </c>
      <c r="AW32" s="204"/>
    </row>
    <row r="33" spans="6:49" ht="18" customHeight="1" x14ac:dyDescent="0.25">
      <c r="F33" s="4">
        <f t="shared" si="4"/>
        <v>0</v>
      </c>
      <c r="G33" s="200">
        <f t="shared" si="5"/>
        <v>0</v>
      </c>
      <c r="H33" s="201"/>
      <c r="I33" s="187"/>
      <c r="J33" s="186"/>
      <c r="K33" s="186"/>
      <c r="L33" s="186"/>
      <c r="M33" s="186"/>
      <c r="N33" s="187"/>
      <c r="O33" s="187"/>
      <c r="P33" s="188"/>
      <c r="Q33" s="187"/>
      <c r="R33" s="187"/>
      <c r="S33" s="187"/>
      <c r="T33" s="187"/>
      <c r="U33" s="187"/>
      <c r="V33" s="187"/>
      <c r="W33" s="187"/>
      <c r="X33" s="187"/>
      <c r="Y33" s="187"/>
      <c r="Z33" s="187"/>
      <c r="AA33" s="187"/>
      <c r="AB33" s="187"/>
      <c r="AC33" s="187"/>
      <c r="AD33" s="187"/>
      <c r="AE33" s="187"/>
      <c r="AF33" s="187"/>
      <c r="AG33" s="187"/>
      <c r="AH33" s="187"/>
      <c r="AI33" s="187"/>
      <c r="AJ33" s="186"/>
      <c r="AK33" s="187"/>
      <c r="AL33" s="202"/>
      <c r="AM33" s="4">
        <f t="shared" si="0"/>
        <v>0</v>
      </c>
      <c r="AN33" s="4">
        <f t="shared" si="1"/>
        <v>0</v>
      </c>
      <c r="AO33" s="4">
        <f t="shared" si="2"/>
        <v>0</v>
      </c>
      <c r="AP33" s="4">
        <f t="shared" si="3"/>
        <v>0</v>
      </c>
      <c r="AW33" s="204"/>
    </row>
    <row r="34" spans="6:49" ht="18" customHeight="1" x14ac:dyDescent="0.25">
      <c r="F34" s="4">
        <f t="shared" si="4"/>
        <v>0</v>
      </c>
      <c r="G34" s="200">
        <f t="shared" si="5"/>
        <v>0</v>
      </c>
      <c r="H34" s="201"/>
      <c r="I34" s="187"/>
      <c r="J34" s="186"/>
      <c r="K34" s="186"/>
      <c r="L34" s="186"/>
      <c r="M34" s="186"/>
      <c r="N34" s="187"/>
      <c r="O34" s="187"/>
      <c r="P34" s="188"/>
      <c r="Q34" s="187"/>
      <c r="R34" s="187"/>
      <c r="S34" s="187"/>
      <c r="T34" s="187"/>
      <c r="U34" s="187"/>
      <c r="V34" s="187"/>
      <c r="W34" s="187"/>
      <c r="X34" s="187"/>
      <c r="Y34" s="187"/>
      <c r="Z34" s="187"/>
      <c r="AA34" s="187"/>
      <c r="AB34" s="187"/>
      <c r="AC34" s="187"/>
      <c r="AD34" s="187"/>
      <c r="AE34" s="187"/>
      <c r="AF34" s="187"/>
      <c r="AG34" s="187"/>
      <c r="AH34" s="187"/>
      <c r="AI34" s="187"/>
      <c r="AJ34" s="186"/>
      <c r="AK34" s="187"/>
      <c r="AL34" s="202"/>
      <c r="AM34" s="4">
        <f t="shared" si="0"/>
        <v>0</v>
      </c>
      <c r="AN34" s="4">
        <f t="shared" si="1"/>
        <v>0</v>
      </c>
      <c r="AO34" s="4">
        <f t="shared" si="2"/>
        <v>0</v>
      </c>
      <c r="AP34" s="4">
        <f t="shared" si="3"/>
        <v>0</v>
      </c>
      <c r="AW34" s="204"/>
    </row>
    <row r="35" spans="6:49" ht="18" customHeight="1" x14ac:dyDescent="0.25">
      <c r="F35" s="4">
        <f t="shared" si="4"/>
        <v>0</v>
      </c>
      <c r="G35" s="200">
        <f t="shared" si="5"/>
        <v>0</v>
      </c>
      <c r="H35" s="201"/>
      <c r="I35" s="187"/>
      <c r="J35" s="186"/>
      <c r="K35" s="186"/>
      <c r="L35" s="186"/>
      <c r="M35" s="186"/>
      <c r="N35" s="187"/>
      <c r="O35" s="187"/>
      <c r="P35" s="188"/>
      <c r="Q35" s="187"/>
      <c r="R35" s="187"/>
      <c r="S35" s="187"/>
      <c r="T35" s="187"/>
      <c r="U35" s="187"/>
      <c r="V35" s="187"/>
      <c r="W35" s="187"/>
      <c r="X35" s="187"/>
      <c r="Y35" s="187"/>
      <c r="Z35" s="187"/>
      <c r="AA35" s="187"/>
      <c r="AB35" s="187"/>
      <c r="AC35" s="187"/>
      <c r="AD35" s="187"/>
      <c r="AE35" s="187"/>
      <c r="AF35" s="187"/>
      <c r="AG35" s="187"/>
      <c r="AH35" s="187"/>
      <c r="AI35" s="187"/>
      <c r="AJ35" s="186"/>
      <c r="AK35" s="187"/>
      <c r="AL35" s="202"/>
      <c r="AM35" s="4">
        <f t="shared" si="0"/>
        <v>0</v>
      </c>
      <c r="AN35" s="4">
        <f t="shared" si="1"/>
        <v>0</v>
      </c>
      <c r="AO35" s="4">
        <f t="shared" si="2"/>
        <v>0</v>
      </c>
      <c r="AP35" s="4">
        <f t="shared" si="3"/>
        <v>0</v>
      </c>
      <c r="AW35" s="204"/>
    </row>
    <row r="36" spans="6:49" ht="18" customHeight="1" x14ac:dyDescent="0.25">
      <c r="F36" s="4">
        <f t="shared" si="4"/>
        <v>0</v>
      </c>
      <c r="G36" s="200">
        <f t="shared" si="5"/>
        <v>0</v>
      </c>
      <c r="H36" s="201"/>
      <c r="I36" s="187"/>
      <c r="J36" s="186"/>
      <c r="K36" s="186"/>
      <c r="L36" s="186"/>
      <c r="M36" s="186"/>
      <c r="N36" s="187"/>
      <c r="O36" s="187"/>
      <c r="P36" s="188"/>
      <c r="Q36" s="187"/>
      <c r="R36" s="187"/>
      <c r="S36" s="187"/>
      <c r="T36" s="187"/>
      <c r="U36" s="187"/>
      <c r="V36" s="187"/>
      <c r="W36" s="187"/>
      <c r="X36" s="187"/>
      <c r="Y36" s="187"/>
      <c r="Z36" s="187"/>
      <c r="AA36" s="187"/>
      <c r="AB36" s="187"/>
      <c r="AC36" s="187"/>
      <c r="AD36" s="187"/>
      <c r="AE36" s="187"/>
      <c r="AF36" s="187"/>
      <c r="AG36" s="187"/>
      <c r="AH36" s="187"/>
      <c r="AI36" s="187"/>
      <c r="AJ36" s="186"/>
      <c r="AK36" s="187"/>
      <c r="AL36" s="202"/>
      <c r="AM36" s="4">
        <f t="shared" si="0"/>
        <v>0</v>
      </c>
      <c r="AN36" s="4">
        <f t="shared" si="1"/>
        <v>0</v>
      </c>
      <c r="AO36" s="4">
        <f t="shared" si="2"/>
        <v>0</v>
      </c>
      <c r="AP36" s="4">
        <f t="shared" si="3"/>
        <v>0</v>
      </c>
      <c r="AW36" s="204"/>
    </row>
    <row r="37" spans="6:49" ht="18" customHeight="1" x14ac:dyDescent="0.25">
      <c r="F37" s="4">
        <f t="shared" si="4"/>
        <v>0</v>
      </c>
      <c r="G37" s="200">
        <f t="shared" si="5"/>
        <v>0</v>
      </c>
      <c r="H37" s="201"/>
      <c r="I37" s="187"/>
      <c r="J37" s="186"/>
      <c r="K37" s="186"/>
      <c r="L37" s="186"/>
      <c r="M37" s="186"/>
      <c r="N37" s="187"/>
      <c r="O37" s="187"/>
      <c r="P37" s="188"/>
      <c r="Q37" s="187"/>
      <c r="R37" s="187"/>
      <c r="S37" s="187"/>
      <c r="T37" s="187"/>
      <c r="U37" s="187"/>
      <c r="V37" s="187"/>
      <c r="W37" s="187"/>
      <c r="X37" s="187"/>
      <c r="Y37" s="187"/>
      <c r="Z37" s="187"/>
      <c r="AA37" s="187"/>
      <c r="AB37" s="187"/>
      <c r="AC37" s="187"/>
      <c r="AD37" s="187"/>
      <c r="AE37" s="187"/>
      <c r="AF37" s="187"/>
      <c r="AG37" s="187"/>
      <c r="AH37" s="187"/>
      <c r="AI37" s="187"/>
      <c r="AJ37" s="186"/>
      <c r="AK37" s="187"/>
      <c r="AL37" s="202"/>
      <c r="AM37" s="4">
        <f t="shared" si="0"/>
        <v>0</v>
      </c>
      <c r="AN37" s="4">
        <f t="shared" si="1"/>
        <v>0</v>
      </c>
      <c r="AO37" s="4">
        <f t="shared" si="2"/>
        <v>0</v>
      </c>
      <c r="AP37" s="4">
        <f t="shared" si="3"/>
        <v>0</v>
      </c>
      <c r="AW37" s="204"/>
    </row>
    <row r="38" spans="6:49" ht="18" customHeight="1" x14ac:dyDescent="0.25">
      <c r="F38" s="4">
        <f t="shared" si="4"/>
        <v>0</v>
      </c>
      <c r="G38" s="200">
        <f t="shared" si="5"/>
        <v>0</v>
      </c>
      <c r="H38" s="201"/>
      <c r="I38" s="187"/>
      <c r="J38" s="186"/>
      <c r="K38" s="186"/>
      <c r="L38" s="186"/>
      <c r="M38" s="186"/>
      <c r="N38" s="187"/>
      <c r="O38" s="187"/>
      <c r="P38" s="188"/>
      <c r="Q38" s="187"/>
      <c r="R38" s="187"/>
      <c r="S38" s="187"/>
      <c r="T38" s="187"/>
      <c r="U38" s="187"/>
      <c r="V38" s="187"/>
      <c r="W38" s="187"/>
      <c r="X38" s="187"/>
      <c r="Y38" s="187"/>
      <c r="Z38" s="187"/>
      <c r="AA38" s="187"/>
      <c r="AB38" s="187"/>
      <c r="AC38" s="187"/>
      <c r="AD38" s="187"/>
      <c r="AE38" s="187"/>
      <c r="AF38" s="187"/>
      <c r="AG38" s="187"/>
      <c r="AH38" s="187"/>
      <c r="AI38" s="187"/>
      <c r="AJ38" s="186"/>
      <c r="AK38" s="187"/>
      <c r="AL38" s="202"/>
      <c r="AM38" s="4">
        <f t="shared" si="0"/>
        <v>0</v>
      </c>
      <c r="AN38" s="4">
        <f t="shared" si="1"/>
        <v>0</v>
      </c>
      <c r="AO38" s="4">
        <f t="shared" si="2"/>
        <v>0</v>
      </c>
      <c r="AP38" s="4">
        <f t="shared" si="3"/>
        <v>0</v>
      </c>
      <c r="AW38" s="204"/>
    </row>
    <row r="39" spans="6:49" ht="18" customHeight="1" x14ac:dyDescent="0.25">
      <c r="F39" s="4">
        <f t="shared" si="4"/>
        <v>0</v>
      </c>
      <c r="G39" s="200">
        <f t="shared" si="5"/>
        <v>0</v>
      </c>
      <c r="H39" s="201"/>
      <c r="I39" s="187"/>
      <c r="J39" s="186"/>
      <c r="K39" s="186"/>
      <c r="L39" s="186"/>
      <c r="M39" s="186"/>
      <c r="N39" s="187"/>
      <c r="O39" s="187"/>
      <c r="P39" s="188"/>
      <c r="Q39" s="187"/>
      <c r="R39" s="187"/>
      <c r="S39" s="187"/>
      <c r="T39" s="187"/>
      <c r="U39" s="187"/>
      <c r="V39" s="187"/>
      <c r="W39" s="187"/>
      <c r="X39" s="187"/>
      <c r="Y39" s="187"/>
      <c r="Z39" s="187"/>
      <c r="AA39" s="187"/>
      <c r="AB39" s="187"/>
      <c r="AC39" s="187"/>
      <c r="AD39" s="187"/>
      <c r="AE39" s="187"/>
      <c r="AF39" s="187"/>
      <c r="AG39" s="187"/>
      <c r="AH39" s="187"/>
      <c r="AI39" s="187"/>
      <c r="AJ39" s="186"/>
      <c r="AK39" s="187"/>
      <c r="AL39" s="202"/>
      <c r="AM39" s="4">
        <f t="shared" si="0"/>
        <v>0</v>
      </c>
      <c r="AN39" s="4">
        <f t="shared" si="1"/>
        <v>0</v>
      </c>
      <c r="AO39" s="4">
        <f t="shared" si="2"/>
        <v>0</v>
      </c>
      <c r="AP39" s="4">
        <f t="shared" si="3"/>
        <v>0</v>
      </c>
      <c r="AW39" s="204"/>
    </row>
    <row r="40" spans="6:49" ht="18" customHeight="1" x14ac:dyDescent="0.25">
      <c r="F40" s="4">
        <f t="shared" si="4"/>
        <v>0</v>
      </c>
      <c r="G40" s="200">
        <f t="shared" si="5"/>
        <v>0</v>
      </c>
      <c r="H40" s="201"/>
      <c r="I40" s="187"/>
      <c r="J40" s="186"/>
      <c r="K40" s="186"/>
      <c r="L40" s="186"/>
      <c r="M40" s="186"/>
      <c r="N40" s="187"/>
      <c r="O40" s="187"/>
      <c r="P40" s="188"/>
      <c r="Q40" s="187"/>
      <c r="R40" s="187"/>
      <c r="S40" s="187"/>
      <c r="T40" s="187"/>
      <c r="U40" s="187"/>
      <c r="V40" s="187"/>
      <c r="W40" s="187"/>
      <c r="X40" s="187"/>
      <c r="Y40" s="187"/>
      <c r="Z40" s="187"/>
      <c r="AA40" s="187"/>
      <c r="AB40" s="187"/>
      <c r="AC40" s="187"/>
      <c r="AD40" s="187"/>
      <c r="AE40" s="187"/>
      <c r="AF40" s="187"/>
      <c r="AG40" s="187"/>
      <c r="AH40" s="187"/>
      <c r="AI40" s="187"/>
      <c r="AJ40" s="186"/>
      <c r="AK40" s="187"/>
      <c r="AL40" s="202"/>
      <c r="AM40" s="4">
        <f t="shared" si="0"/>
        <v>0</v>
      </c>
      <c r="AN40" s="4">
        <f t="shared" si="1"/>
        <v>0</v>
      </c>
      <c r="AO40" s="4">
        <f t="shared" si="2"/>
        <v>0</v>
      </c>
      <c r="AP40" s="4">
        <f t="shared" si="3"/>
        <v>0</v>
      </c>
      <c r="AW40" s="204"/>
    </row>
    <row r="41" spans="6:49" ht="18" customHeight="1" x14ac:dyDescent="0.25">
      <c r="F41" s="4">
        <f t="shared" si="4"/>
        <v>0</v>
      </c>
      <c r="G41" s="200">
        <f t="shared" si="5"/>
        <v>0</v>
      </c>
      <c r="H41" s="201"/>
      <c r="I41" s="187"/>
      <c r="J41" s="186"/>
      <c r="K41" s="186"/>
      <c r="L41" s="186"/>
      <c r="M41" s="186"/>
      <c r="N41" s="187"/>
      <c r="O41" s="187"/>
      <c r="P41" s="188"/>
      <c r="Q41" s="187"/>
      <c r="R41" s="187"/>
      <c r="S41" s="187"/>
      <c r="T41" s="187"/>
      <c r="U41" s="187"/>
      <c r="V41" s="187"/>
      <c r="W41" s="187"/>
      <c r="X41" s="187"/>
      <c r="Y41" s="187"/>
      <c r="Z41" s="187"/>
      <c r="AA41" s="187"/>
      <c r="AB41" s="187"/>
      <c r="AC41" s="187"/>
      <c r="AD41" s="187"/>
      <c r="AE41" s="187"/>
      <c r="AF41" s="187"/>
      <c r="AG41" s="187"/>
      <c r="AH41" s="187"/>
      <c r="AI41" s="187"/>
      <c r="AJ41" s="186"/>
      <c r="AK41" s="187"/>
      <c r="AL41" s="202"/>
      <c r="AM41" s="4">
        <f t="shared" si="0"/>
        <v>0</v>
      </c>
      <c r="AN41" s="4">
        <f t="shared" si="1"/>
        <v>0</v>
      </c>
      <c r="AO41" s="4">
        <f t="shared" si="2"/>
        <v>0</v>
      </c>
      <c r="AP41" s="4">
        <f t="shared" si="3"/>
        <v>0</v>
      </c>
      <c r="AW41" s="204"/>
    </row>
    <row r="42" spans="6:49" ht="18" customHeight="1" x14ac:dyDescent="0.25">
      <c r="F42" s="4">
        <f t="shared" si="4"/>
        <v>0</v>
      </c>
      <c r="G42" s="200">
        <f t="shared" si="5"/>
        <v>0</v>
      </c>
      <c r="H42" s="201"/>
      <c r="I42" s="187"/>
      <c r="J42" s="186"/>
      <c r="K42" s="186"/>
      <c r="L42" s="186"/>
      <c r="M42" s="186"/>
      <c r="N42" s="187"/>
      <c r="O42" s="187"/>
      <c r="P42" s="188"/>
      <c r="Q42" s="187"/>
      <c r="R42" s="187"/>
      <c r="S42" s="187"/>
      <c r="T42" s="187"/>
      <c r="U42" s="187"/>
      <c r="V42" s="187"/>
      <c r="W42" s="187"/>
      <c r="X42" s="187"/>
      <c r="Y42" s="187"/>
      <c r="Z42" s="187"/>
      <c r="AA42" s="187"/>
      <c r="AB42" s="187"/>
      <c r="AC42" s="187"/>
      <c r="AD42" s="187"/>
      <c r="AE42" s="187"/>
      <c r="AF42" s="187"/>
      <c r="AG42" s="187"/>
      <c r="AH42" s="187"/>
      <c r="AI42" s="187"/>
      <c r="AJ42" s="186"/>
      <c r="AK42" s="187"/>
      <c r="AL42" s="202"/>
      <c r="AM42" s="4">
        <f t="shared" si="0"/>
        <v>0</v>
      </c>
      <c r="AN42" s="4">
        <f t="shared" si="1"/>
        <v>0</v>
      </c>
      <c r="AO42" s="4">
        <f t="shared" si="2"/>
        <v>0</v>
      </c>
      <c r="AP42" s="4">
        <f t="shared" si="3"/>
        <v>0</v>
      </c>
      <c r="AW42" s="204"/>
    </row>
    <row r="43" spans="6:49" ht="18" customHeight="1" x14ac:dyDescent="0.25">
      <c r="F43" s="4">
        <f t="shared" si="4"/>
        <v>0</v>
      </c>
      <c r="G43" s="200">
        <f t="shared" si="5"/>
        <v>0</v>
      </c>
      <c r="H43" s="201"/>
      <c r="I43" s="187"/>
      <c r="J43" s="186"/>
      <c r="K43" s="186"/>
      <c r="L43" s="186"/>
      <c r="M43" s="186"/>
      <c r="N43" s="187"/>
      <c r="O43" s="187"/>
      <c r="P43" s="188"/>
      <c r="Q43" s="187"/>
      <c r="R43" s="187"/>
      <c r="S43" s="187"/>
      <c r="T43" s="187"/>
      <c r="U43" s="187"/>
      <c r="V43" s="187"/>
      <c r="W43" s="187"/>
      <c r="X43" s="187"/>
      <c r="Y43" s="187"/>
      <c r="Z43" s="187"/>
      <c r="AA43" s="187"/>
      <c r="AB43" s="187"/>
      <c r="AC43" s="187"/>
      <c r="AD43" s="187"/>
      <c r="AE43" s="187"/>
      <c r="AF43" s="187"/>
      <c r="AG43" s="187"/>
      <c r="AH43" s="187"/>
      <c r="AI43" s="187"/>
      <c r="AJ43" s="186"/>
      <c r="AK43" s="187"/>
      <c r="AL43" s="202"/>
      <c r="AM43" s="4">
        <f t="shared" si="0"/>
        <v>0</v>
      </c>
      <c r="AN43" s="4">
        <f t="shared" si="1"/>
        <v>0</v>
      </c>
      <c r="AO43" s="4">
        <f t="shared" si="2"/>
        <v>0</v>
      </c>
      <c r="AP43" s="4">
        <f t="shared" si="3"/>
        <v>0</v>
      </c>
      <c r="AW43" s="204"/>
    </row>
    <row r="44" spans="6:49" ht="18" customHeight="1" x14ac:dyDescent="0.25">
      <c r="F44" s="4">
        <f t="shared" si="4"/>
        <v>0</v>
      </c>
      <c r="G44" s="200">
        <f t="shared" si="5"/>
        <v>0</v>
      </c>
      <c r="H44" s="201"/>
      <c r="I44" s="187"/>
      <c r="J44" s="186"/>
      <c r="K44" s="186"/>
      <c r="L44" s="186"/>
      <c r="M44" s="186"/>
      <c r="N44" s="187"/>
      <c r="O44" s="187"/>
      <c r="P44" s="188"/>
      <c r="Q44" s="187"/>
      <c r="R44" s="187"/>
      <c r="S44" s="187"/>
      <c r="T44" s="187"/>
      <c r="U44" s="187"/>
      <c r="V44" s="187"/>
      <c r="W44" s="187"/>
      <c r="X44" s="187"/>
      <c r="Y44" s="187"/>
      <c r="Z44" s="187"/>
      <c r="AA44" s="187"/>
      <c r="AB44" s="187"/>
      <c r="AC44" s="187"/>
      <c r="AD44" s="187"/>
      <c r="AE44" s="187"/>
      <c r="AF44" s="187"/>
      <c r="AG44" s="187"/>
      <c r="AH44" s="187"/>
      <c r="AI44" s="187"/>
      <c r="AJ44" s="186"/>
      <c r="AK44" s="187"/>
      <c r="AL44" s="202"/>
      <c r="AM44" s="4">
        <f t="shared" si="0"/>
        <v>0</v>
      </c>
      <c r="AN44" s="4">
        <f t="shared" si="1"/>
        <v>0</v>
      </c>
      <c r="AO44" s="4">
        <f t="shared" si="2"/>
        <v>0</v>
      </c>
      <c r="AP44" s="4">
        <f t="shared" si="3"/>
        <v>0</v>
      </c>
      <c r="AW44" s="204"/>
    </row>
    <row r="45" spans="6:49" ht="18" customHeight="1" x14ac:dyDescent="0.25">
      <c r="F45" s="4">
        <f t="shared" si="4"/>
        <v>0</v>
      </c>
      <c r="G45" s="200">
        <f t="shared" si="5"/>
        <v>0</v>
      </c>
      <c r="H45" s="201"/>
      <c r="I45" s="187"/>
      <c r="J45" s="186"/>
      <c r="K45" s="186"/>
      <c r="L45" s="186"/>
      <c r="M45" s="186"/>
      <c r="N45" s="187"/>
      <c r="O45" s="187"/>
      <c r="P45" s="188"/>
      <c r="Q45" s="187"/>
      <c r="R45" s="187"/>
      <c r="S45" s="187"/>
      <c r="T45" s="187"/>
      <c r="U45" s="187"/>
      <c r="V45" s="187"/>
      <c r="W45" s="187"/>
      <c r="X45" s="187"/>
      <c r="Y45" s="187"/>
      <c r="Z45" s="187"/>
      <c r="AA45" s="187"/>
      <c r="AB45" s="187"/>
      <c r="AC45" s="187"/>
      <c r="AD45" s="187"/>
      <c r="AE45" s="187"/>
      <c r="AF45" s="187"/>
      <c r="AG45" s="187"/>
      <c r="AH45" s="187"/>
      <c r="AI45" s="187"/>
      <c r="AJ45" s="186"/>
      <c r="AK45" s="187"/>
      <c r="AL45" s="202"/>
      <c r="AM45" s="4">
        <f t="shared" si="0"/>
        <v>0</v>
      </c>
      <c r="AN45" s="4">
        <f t="shared" si="1"/>
        <v>0</v>
      </c>
      <c r="AO45" s="4">
        <f t="shared" si="2"/>
        <v>0</v>
      </c>
      <c r="AP45" s="4">
        <f t="shared" si="3"/>
        <v>0</v>
      </c>
      <c r="AW45" s="204"/>
    </row>
    <row r="46" spans="6:49" ht="18" customHeight="1" x14ac:dyDescent="0.25">
      <c r="F46" s="4">
        <f t="shared" si="4"/>
        <v>0</v>
      </c>
      <c r="G46" s="200">
        <f t="shared" si="5"/>
        <v>0</v>
      </c>
      <c r="H46" s="201"/>
      <c r="I46" s="187"/>
      <c r="J46" s="186"/>
      <c r="K46" s="186"/>
      <c r="L46" s="186"/>
      <c r="M46" s="186"/>
      <c r="N46" s="187"/>
      <c r="O46" s="187"/>
      <c r="P46" s="188"/>
      <c r="Q46" s="187"/>
      <c r="R46" s="187"/>
      <c r="S46" s="187"/>
      <c r="T46" s="187"/>
      <c r="U46" s="187"/>
      <c r="V46" s="187"/>
      <c r="W46" s="187"/>
      <c r="X46" s="187"/>
      <c r="Y46" s="187"/>
      <c r="Z46" s="187"/>
      <c r="AA46" s="187"/>
      <c r="AB46" s="187"/>
      <c r="AC46" s="187"/>
      <c r="AD46" s="187"/>
      <c r="AE46" s="187"/>
      <c r="AF46" s="187"/>
      <c r="AG46" s="187"/>
      <c r="AH46" s="187"/>
      <c r="AI46" s="187"/>
      <c r="AJ46" s="186"/>
      <c r="AK46" s="187"/>
      <c r="AL46" s="202"/>
      <c r="AM46" s="4">
        <f t="shared" si="0"/>
        <v>0</v>
      </c>
      <c r="AN46" s="4">
        <f t="shared" si="1"/>
        <v>0</v>
      </c>
      <c r="AO46" s="4">
        <f t="shared" si="2"/>
        <v>0</v>
      </c>
      <c r="AP46" s="4">
        <f t="shared" si="3"/>
        <v>0</v>
      </c>
      <c r="AW46" s="204"/>
    </row>
    <row r="47" spans="6:49" ht="18" customHeight="1" x14ac:dyDescent="0.25">
      <c r="F47" s="4">
        <f t="shared" si="4"/>
        <v>0</v>
      </c>
      <c r="G47" s="200">
        <f t="shared" si="5"/>
        <v>0</v>
      </c>
      <c r="H47" s="201"/>
      <c r="I47" s="187"/>
      <c r="J47" s="186"/>
      <c r="K47" s="186"/>
      <c r="L47" s="186"/>
      <c r="M47" s="186"/>
      <c r="N47" s="187"/>
      <c r="O47" s="187"/>
      <c r="P47" s="188"/>
      <c r="Q47" s="187"/>
      <c r="R47" s="187"/>
      <c r="S47" s="187"/>
      <c r="T47" s="187"/>
      <c r="U47" s="187"/>
      <c r="V47" s="187"/>
      <c r="W47" s="187"/>
      <c r="X47" s="187"/>
      <c r="Y47" s="187"/>
      <c r="Z47" s="187"/>
      <c r="AA47" s="187"/>
      <c r="AB47" s="187"/>
      <c r="AC47" s="187"/>
      <c r="AD47" s="187"/>
      <c r="AE47" s="187"/>
      <c r="AF47" s="187"/>
      <c r="AG47" s="187"/>
      <c r="AH47" s="187"/>
      <c r="AI47" s="187"/>
      <c r="AJ47" s="186"/>
      <c r="AK47" s="187"/>
      <c r="AL47" s="202"/>
      <c r="AM47" s="4">
        <f t="shared" si="0"/>
        <v>0</v>
      </c>
      <c r="AN47" s="4">
        <f t="shared" si="1"/>
        <v>0</v>
      </c>
      <c r="AO47" s="4">
        <f t="shared" si="2"/>
        <v>0</v>
      </c>
      <c r="AP47" s="4">
        <f t="shared" si="3"/>
        <v>0</v>
      </c>
      <c r="AW47" s="204"/>
    </row>
    <row r="48" spans="6:49" ht="18" customHeight="1" x14ac:dyDescent="0.25">
      <c r="F48" s="4">
        <f t="shared" si="4"/>
        <v>0</v>
      </c>
      <c r="G48" s="200">
        <f t="shared" si="5"/>
        <v>0</v>
      </c>
      <c r="H48" s="201"/>
      <c r="I48" s="187"/>
      <c r="J48" s="186"/>
      <c r="K48" s="186"/>
      <c r="L48" s="186"/>
      <c r="M48" s="186"/>
      <c r="N48" s="187"/>
      <c r="O48" s="187"/>
      <c r="P48" s="188"/>
      <c r="Q48" s="187"/>
      <c r="R48" s="187"/>
      <c r="S48" s="187"/>
      <c r="T48" s="187"/>
      <c r="U48" s="187"/>
      <c r="V48" s="187"/>
      <c r="W48" s="187"/>
      <c r="X48" s="187"/>
      <c r="Y48" s="187"/>
      <c r="Z48" s="187"/>
      <c r="AA48" s="187"/>
      <c r="AB48" s="187"/>
      <c r="AC48" s="187"/>
      <c r="AD48" s="187"/>
      <c r="AE48" s="187"/>
      <c r="AF48" s="187"/>
      <c r="AG48" s="187"/>
      <c r="AH48" s="187"/>
      <c r="AI48" s="187"/>
      <c r="AJ48" s="186"/>
      <c r="AK48" s="187"/>
      <c r="AL48" s="202"/>
      <c r="AM48" s="4">
        <f t="shared" si="0"/>
        <v>0</v>
      </c>
      <c r="AN48" s="4">
        <f t="shared" si="1"/>
        <v>0</v>
      </c>
      <c r="AO48" s="4">
        <f t="shared" si="2"/>
        <v>0</v>
      </c>
      <c r="AP48" s="4">
        <f t="shared" si="3"/>
        <v>0</v>
      </c>
      <c r="AW48" s="204"/>
    </row>
    <row r="49" spans="6:49" ht="18" customHeight="1" x14ac:dyDescent="0.25">
      <c r="F49" s="4">
        <f t="shared" si="4"/>
        <v>0</v>
      </c>
      <c r="G49" s="200">
        <f t="shared" si="5"/>
        <v>0</v>
      </c>
      <c r="H49" s="201"/>
      <c r="I49" s="187"/>
      <c r="J49" s="186"/>
      <c r="K49" s="186"/>
      <c r="L49" s="186"/>
      <c r="M49" s="186"/>
      <c r="N49" s="187"/>
      <c r="O49" s="187"/>
      <c r="P49" s="188"/>
      <c r="Q49" s="187"/>
      <c r="R49" s="187"/>
      <c r="S49" s="187"/>
      <c r="T49" s="187"/>
      <c r="U49" s="187"/>
      <c r="V49" s="187"/>
      <c r="W49" s="187"/>
      <c r="X49" s="187"/>
      <c r="Y49" s="187"/>
      <c r="Z49" s="187"/>
      <c r="AA49" s="187"/>
      <c r="AB49" s="187"/>
      <c r="AC49" s="187"/>
      <c r="AD49" s="187"/>
      <c r="AE49" s="187"/>
      <c r="AF49" s="187"/>
      <c r="AG49" s="187"/>
      <c r="AH49" s="187"/>
      <c r="AI49" s="187"/>
      <c r="AJ49" s="186"/>
      <c r="AK49" s="187"/>
      <c r="AL49" s="202"/>
      <c r="AM49" s="4">
        <f t="shared" si="0"/>
        <v>0</v>
      </c>
      <c r="AN49" s="4">
        <f t="shared" si="1"/>
        <v>0</v>
      </c>
      <c r="AO49" s="4">
        <f t="shared" si="2"/>
        <v>0</v>
      </c>
      <c r="AP49" s="4">
        <f t="shared" si="3"/>
        <v>0</v>
      </c>
      <c r="AW49" s="204"/>
    </row>
    <row r="50" spans="6:49" ht="18" customHeight="1" x14ac:dyDescent="0.25">
      <c r="F50" s="4">
        <f t="shared" si="4"/>
        <v>0</v>
      </c>
      <c r="G50" s="200">
        <f t="shared" si="5"/>
        <v>0</v>
      </c>
      <c r="H50" s="201"/>
      <c r="I50" s="187"/>
      <c r="J50" s="186"/>
      <c r="K50" s="186"/>
      <c r="L50" s="186"/>
      <c r="M50" s="186"/>
      <c r="N50" s="187"/>
      <c r="O50" s="187"/>
      <c r="P50" s="188"/>
      <c r="Q50" s="187"/>
      <c r="R50" s="187"/>
      <c r="S50" s="187"/>
      <c r="T50" s="187"/>
      <c r="U50" s="187"/>
      <c r="V50" s="187"/>
      <c r="W50" s="187"/>
      <c r="X50" s="187"/>
      <c r="Y50" s="187"/>
      <c r="Z50" s="187"/>
      <c r="AA50" s="187"/>
      <c r="AB50" s="187"/>
      <c r="AC50" s="187"/>
      <c r="AD50" s="187"/>
      <c r="AE50" s="187"/>
      <c r="AF50" s="187"/>
      <c r="AG50" s="187"/>
      <c r="AH50" s="187"/>
      <c r="AI50" s="187"/>
      <c r="AJ50" s="186"/>
      <c r="AK50" s="187"/>
      <c r="AL50" s="202"/>
      <c r="AM50" s="4">
        <f t="shared" si="0"/>
        <v>0</v>
      </c>
      <c r="AN50" s="4">
        <f t="shared" si="1"/>
        <v>0</v>
      </c>
      <c r="AO50" s="4">
        <f t="shared" si="2"/>
        <v>0</v>
      </c>
      <c r="AP50" s="4">
        <f t="shared" si="3"/>
        <v>0</v>
      </c>
      <c r="AW50" s="204"/>
    </row>
    <row r="51" spans="6:49" ht="18" customHeight="1" x14ac:dyDescent="0.25">
      <c r="F51" s="4">
        <f t="shared" si="4"/>
        <v>0</v>
      </c>
      <c r="G51" s="200">
        <f t="shared" si="5"/>
        <v>0</v>
      </c>
      <c r="H51" s="201"/>
      <c r="I51" s="187"/>
      <c r="J51" s="186"/>
      <c r="K51" s="186"/>
      <c r="L51" s="186"/>
      <c r="M51" s="186"/>
      <c r="N51" s="187"/>
      <c r="O51" s="187"/>
      <c r="P51" s="188"/>
      <c r="Q51" s="187"/>
      <c r="R51" s="187"/>
      <c r="S51" s="187"/>
      <c r="T51" s="187"/>
      <c r="U51" s="187"/>
      <c r="V51" s="187"/>
      <c r="W51" s="187"/>
      <c r="X51" s="187"/>
      <c r="Y51" s="187"/>
      <c r="Z51" s="187"/>
      <c r="AA51" s="187"/>
      <c r="AB51" s="187"/>
      <c r="AC51" s="187"/>
      <c r="AD51" s="187"/>
      <c r="AE51" s="187"/>
      <c r="AF51" s="187"/>
      <c r="AG51" s="187"/>
      <c r="AH51" s="187"/>
      <c r="AI51" s="187"/>
      <c r="AJ51" s="186"/>
      <c r="AK51" s="187"/>
      <c r="AL51" s="202"/>
      <c r="AM51" s="4">
        <f t="shared" si="0"/>
        <v>0</v>
      </c>
      <c r="AN51" s="4">
        <f t="shared" si="1"/>
        <v>0</v>
      </c>
      <c r="AO51" s="4">
        <f t="shared" si="2"/>
        <v>0</v>
      </c>
      <c r="AP51" s="4">
        <f t="shared" si="3"/>
        <v>0</v>
      </c>
      <c r="AW51" s="204"/>
    </row>
    <row r="52" spans="6:49" ht="18" customHeight="1" x14ac:dyDescent="0.25">
      <c r="F52" s="4">
        <f t="shared" si="4"/>
        <v>0</v>
      </c>
      <c r="G52" s="200">
        <f t="shared" si="5"/>
        <v>0</v>
      </c>
      <c r="H52" s="201"/>
      <c r="I52" s="187"/>
      <c r="J52" s="186"/>
      <c r="K52" s="186"/>
      <c r="L52" s="186"/>
      <c r="M52" s="186"/>
      <c r="N52" s="187"/>
      <c r="O52" s="187"/>
      <c r="P52" s="188"/>
      <c r="Q52" s="187"/>
      <c r="R52" s="187"/>
      <c r="S52" s="187"/>
      <c r="T52" s="187"/>
      <c r="U52" s="187"/>
      <c r="V52" s="187"/>
      <c r="W52" s="187"/>
      <c r="X52" s="187"/>
      <c r="Y52" s="187"/>
      <c r="Z52" s="187"/>
      <c r="AA52" s="187"/>
      <c r="AB52" s="187"/>
      <c r="AC52" s="187"/>
      <c r="AD52" s="187"/>
      <c r="AE52" s="187"/>
      <c r="AF52" s="187"/>
      <c r="AG52" s="187"/>
      <c r="AH52" s="187"/>
      <c r="AI52" s="187"/>
      <c r="AJ52" s="186"/>
      <c r="AK52" s="187"/>
      <c r="AL52" s="202"/>
      <c r="AM52" s="4">
        <f t="shared" si="0"/>
        <v>0</v>
      </c>
      <c r="AN52" s="4">
        <f t="shared" si="1"/>
        <v>0</v>
      </c>
      <c r="AO52" s="4">
        <f t="shared" si="2"/>
        <v>0</v>
      </c>
      <c r="AP52" s="4">
        <f t="shared" si="3"/>
        <v>0</v>
      </c>
      <c r="AW52" s="204"/>
    </row>
    <row r="53" spans="6:49" ht="18" customHeight="1" x14ac:dyDescent="0.25">
      <c r="F53" s="4">
        <f t="shared" si="4"/>
        <v>0</v>
      </c>
      <c r="G53" s="200">
        <f t="shared" si="5"/>
        <v>0</v>
      </c>
      <c r="H53" s="201"/>
      <c r="I53" s="187"/>
      <c r="J53" s="186"/>
      <c r="K53" s="186"/>
      <c r="L53" s="186"/>
      <c r="M53" s="186"/>
      <c r="N53" s="187"/>
      <c r="O53" s="187"/>
      <c r="P53" s="188"/>
      <c r="Q53" s="187"/>
      <c r="R53" s="187"/>
      <c r="S53" s="187"/>
      <c r="T53" s="187"/>
      <c r="U53" s="187"/>
      <c r="V53" s="187"/>
      <c r="W53" s="187"/>
      <c r="X53" s="187"/>
      <c r="Y53" s="187"/>
      <c r="Z53" s="187"/>
      <c r="AA53" s="187"/>
      <c r="AB53" s="187"/>
      <c r="AC53" s="187"/>
      <c r="AD53" s="187"/>
      <c r="AE53" s="187"/>
      <c r="AF53" s="187"/>
      <c r="AG53" s="187"/>
      <c r="AH53" s="187"/>
      <c r="AI53" s="187"/>
      <c r="AJ53" s="186"/>
      <c r="AK53" s="187"/>
      <c r="AL53" s="202"/>
      <c r="AM53" s="4">
        <f t="shared" si="0"/>
        <v>0</v>
      </c>
      <c r="AN53" s="4">
        <f t="shared" si="1"/>
        <v>0</v>
      </c>
      <c r="AO53" s="4">
        <f t="shared" si="2"/>
        <v>0</v>
      </c>
      <c r="AP53" s="4">
        <f t="shared" si="3"/>
        <v>0</v>
      </c>
      <c r="AW53" s="204"/>
    </row>
    <row r="54" spans="6:49" ht="18" customHeight="1" x14ac:dyDescent="0.25">
      <c r="F54" s="4">
        <f t="shared" si="4"/>
        <v>0</v>
      </c>
      <c r="G54" s="200">
        <f t="shared" si="5"/>
        <v>0</v>
      </c>
      <c r="H54" s="201"/>
      <c r="I54" s="187"/>
      <c r="J54" s="186"/>
      <c r="K54" s="186"/>
      <c r="L54" s="186"/>
      <c r="M54" s="186"/>
      <c r="N54" s="187"/>
      <c r="O54" s="187"/>
      <c r="P54" s="188"/>
      <c r="Q54" s="187"/>
      <c r="R54" s="187"/>
      <c r="S54" s="187"/>
      <c r="T54" s="187"/>
      <c r="U54" s="187"/>
      <c r="V54" s="187"/>
      <c r="W54" s="187"/>
      <c r="X54" s="187"/>
      <c r="Y54" s="187"/>
      <c r="Z54" s="187"/>
      <c r="AA54" s="187"/>
      <c r="AB54" s="187"/>
      <c r="AC54" s="187"/>
      <c r="AD54" s="187"/>
      <c r="AE54" s="187"/>
      <c r="AF54" s="187"/>
      <c r="AG54" s="187"/>
      <c r="AH54" s="187"/>
      <c r="AI54" s="187"/>
      <c r="AJ54" s="186"/>
      <c r="AK54" s="187"/>
      <c r="AL54" s="202"/>
      <c r="AM54" s="4">
        <f t="shared" si="0"/>
        <v>0</v>
      </c>
      <c r="AN54" s="4">
        <f t="shared" si="1"/>
        <v>0</v>
      </c>
      <c r="AO54" s="4">
        <f t="shared" si="2"/>
        <v>0</v>
      </c>
      <c r="AP54" s="4">
        <f t="shared" si="3"/>
        <v>0</v>
      </c>
      <c r="AW54" s="204"/>
    </row>
    <row r="55" spans="6:49" ht="18" customHeight="1" x14ac:dyDescent="0.25">
      <c r="F55" s="4">
        <f t="shared" si="4"/>
        <v>0</v>
      </c>
      <c r="G55" s="200">
        <f t="shared" si="5"/>
        <v>0</v>
      </c>
      <c r="H55" s="201"/>
      <c r="I55" s="187"/>
      <c r="J55" s="186"/>
      <c r="K55" s="186"/>
      <c r="L55" s="186"/>
      <c r="M55" s="186"/>
      <c r="N55" s="187"/>
      <c r="O55" s="187"/>
      <c r="P55" s="188"/>
      <c r="Q55" s="187"/>
      <c r="R55" s="187"/>
      <c r="S55" s="187"/>
      <c r="T55" s="187"/>
      <c r="U55" s="187"/>
      <c r="V55" s="187"/>
      <c r="W55" s="187"/>
      <c r="X55" s="187"/>
      <c r="Y55" s="187"/>
      <c r="Z55" s="187"/>
      <c r="AA55" s="187"/>
      <c r="AB55" s="187"/>
      <c r="AC55" s="187"/>
      <c r="AD55" s="187"/>
      <c r="AE55" s="187"/>
      <c r="AF55" s="187"/>
      <c r="AG55" s="187"/>
      <c r="AH55" s="187"/>
      <c r="AI55" s="187"/>
      <c r="AJ55" s="186"/>
      <c r="AK55" s="187"/>
      <c r="AL55" s="202"/>
      <c r="AM55" s="4">
        <f t="shared" si="0"/>
        <v>0</v>
      </c>
      <c r="AN55" s="4">
        <f t="shared" si="1"/>
        <v>0</v>
      </c>
      <c r="AO55" s="4">
        <f t="shared" si="2"/>
        <v>0</v>
      </c>
      <c r="AP55" s="4">
        <f t="shared" si="3"/>
        <v>0</v>
      </c>
      <c r="AW55" s="204"/>
    </row>
    <row r="56" spans="6:49" ht="18" customHeight="1" x14ac:dyDescent="0.25">
      <c r="F56" s="4">
        <f t="shared" si="4"/>
        <v>0</v>
      </c>
      <c r="G56" s="200">
        <f t="shared" si="5"/>
        <v>0</v>
      </c>
      <c r="H56" s="201"/>
      <c r="I56" s="187"/>
      <c r="J56" s="186"/>
      <c r="K56" s="186"/>
      <c r="L56" s="186"/>
      <c r="M56" s="186"/>
      <c r="N56" s="187"/>
      <c r="O56" s="187"/>
      <c r="P56" s="188"/>
      <c r="Q56" s="187"/>
      <c r="R56" s="187"/>
      <c r="S56" s="187"/>
      <c r="T56" s="187"/>
      <c r="U56" s="187"/>
      <c r="V56" s="187"/>
      <c r="W56" s="187"/>
      <c r="X56" s="187"/>
      <c r="Y56" s="187"/>
      <c r="Z56" s="187"/>
      <c r="AA56" s="187"/>
      <c r="AB56" s="187"/>
      <c r="AC56" s="187"/>
      <c r="AD56" s="187"/>
      <c r="AE56" s="187"/>
      <c r="AF56" s="187"/>
      <c r="AG56" s="187"/>
      <c r="AH56" s="187"/>
      <c r="AI56" s="187"/>
      <c r="AJ56" s="186"/>
      <c r="AK56" s="187"/>
      <c r="AL56" s="202"/>
      <c r="AM56" s="4">
        <f t="shared" si="0"/>
        <v>0</v>
      </c>
      <c r="AN56" s="4">
        <f t="shared" si="1"/>
        <v>0</v>
      </c>
      <c r="AO56" s="4">
        <f t="shared" si="2"/>
        <v>0</v>
      </c>
      <c r="AP56" s="4">
        <f t="shared" si="3"/>
        <v>0</v>
      </c>
      <c r="AW56" s="204"/>
    </row>
    <row r="57" spans="6:49" ht="18" customHeight="1" x14ac:dyDescent="0.25">
      <c r="F57" s="4">
        <f t="shared" si="4"/>
        <v>0</v>
      </c>
      <c r="G57" s="200">
        <f t="shared" si="5"/>
        <v>0</v>
      </c>
      <c r="H57" s="201"/>
      <c r="I57" s="187"/>
      <c r="J57" s="186"/>
      <c r="K57" s="186"/>
      <c r="L57" s="186"/>
      <c r="M57" s="186"/>
      <c r="N57" s="187"/>
      <c r="O57" s="187"/>
      <c r="P57" s="188"/>
      <c r="Q57" s="187"/>
      <c r="R57" s="187"/>
      <c r="S57" s="187"/>
      <c r="T57" s="187"/>
      <c r="U57" s="187"/>
      <c r="V57" s="187"/>
      <c r="W57" s="187"/>
      <c r="X57" s="187"/>
      <c r="Y57" s="187"/>
      <c r="Z57" s="187"/>
      <c r="AA57" s="187"/>
      <c r="AB57" s="187"/>
      <c r="AC57" s="187"/>
      <c r="AD57" s="187"/>
      <c r="AE57" s="187"/>
      <c r="AF57" s="187"/>
      <c r="AG57" s="187"/>
      <c r="AH57" s="187"/>
      <c r="AI57" s="187"/>
      <c r="AJ57" s="186"/>
      <c r="AK57" s="187"/>
      <c r="AL57" s="202"/>
      <c r="AM57" s="4">
        <f t="shared" si="0"/>
        <v>0</v>
      </c>
      <c r="AN57" s="4">
        <f t="shared" si="1"/>
        <v>0</v>
      </c>
      <c r="AO57" s="4">
        <f t="shared" si="2"/>
        <v>0</v>
      </c>
      <c r="AP57" s="4">
        <f t="shared" si="3"/>
        <v>0</v>
      </c>
      <c r="AW57" s="204"/>
    </row>
    <row r="58" spans="6:49" ht="18" customHeight="1" x14ac:dyDescent="0.25">
      <c r="F58" s="4">
        <f t="shared" si="4"/>
        <v>0</v>
      </c>
      <c r="G58" s="200">
        <f t="shared" si="5"/>
        <v>0</v>
      </c>
      <c r="H58" s="201"/>
      <c r="I58" s="187"/>
      <c r="J58" s="186"/>
      <c r="K58" s="186"/>
      <c r="L58" s="186"/>
      <c r="M58" s="186"/>
      <c r="N58" s="187"/>
      <c r="O58" s="187"/>
      <c r="P58" s="188"/>
      <c r="Q58" s="187"/>
      <c r="R58" s="187"/>
      <c r="S58" s="187"/>
      <c r="T58" s="187"/>
      <c r="U58" s="187"/>
      <c r="V58" s="187"/>
      <c r="W58" s="187"/>
      <c r="X58" s="187"/>
      <c r="Y58" s="187"/>
      <c r="Z58" s="187"/>
      <c r="AA58" s="187"/>
      <c r="AB58" s="187"/>
      <c r="AC58" s="187"/>
      <c r="AD58" s="187"/>
      <c r="AE58" s="187"/>
      <c r="AF58" s="187"/>
      <c r="AG58" s="187"/>
      <c r="AH58" s="187"/>
      <c r="AI58" s="187"/>
      <c r="AJ58" s="186"/>
      <c r="AK58" s="187"/>
      <c r="AL58" s="202"/>
      <c r="AM58" s="4">
        <f t="shared" si="0"/>
        <v>0</v>
      </c>
      <c r="AN58" s="4">
        <f t="shared" si="1"/>
        <v>0</v>
      </c>
      <c r="AO58" s="4">
        <f t="shared" si="2"/>
        <v>0</v>
      </c>
      <c r="AP58" s="4">
        <f t="shared" si="3"/>
        <v>0</v>
      </c>
      <c r="AW58" s="204"/>
    </row>
    <row r="59" spans="6:49" ht="18" customHeight="1" x14ac:dyDescent="0.25">
      <c r="F59" s="4">
        <f t="shared" si="4"/>
        <v>0</v>
      </c>
      <c r="G59" s="200">
        <f t="shared" si="5"/>
        <v>0</v>
      </c>
      <c r="H59" s="201"/>
      <c r="I59" s="187"/>
      <c r="J59" s="186"/>
      <c r="K59" s="186"/>
      <c r="L59" s="186"/>
      <c r="M59" s="186"/>
      <c r="N59" s="187"/>
      <c r="O59" s="187"/>
      <c r="P59" s="188"/>
      <c r="Q59" s="187"/>
      <c r="R59" s="187"/>
      <c r="S59" s="187"/>
      <c r="T59" s="187"/>
      <c r="U59" s="187"/>
      <c r="V59" s="187"/>
      <c r="W59" s="187"/>
      <c r="X59" s="187"/>
      <c r="Y59" s="187"/>
      <c r="Z59" s="187"/>
      <c r="AA59" s="187"/>
      <c r="AB59" s="187"/>
      <c r="AC59" s="187"/>
      <c r="AD59" s="187"/>
      <c r="AE59" s="187"/>
      <c r="AF59" s="187"/>
      <c r="AG59" s="187"/>
      <c r="AH59" s="187"/>
      <c r="AI59" s="187"/>
      <c r="AJ59" s="186"/>
      <c r="AK59" s="187"/>
      <c r="AL59" s="202"/>
      <c r="AM59" s="4">
        <f t="shared" si="0"/>
        <v>0</v>
      </c>
      <c r="AN59" s="4">
        <f t="shared" si="1"/>
        <v>0</v>
      </c>
      <c r="AO59" s="4">
        <f t="shared" si="2"/>
        <v>0</v>
      </c>
      <c r="AP59" s="4">
        <f t="shared" si="3"/>
        <v>0</v>
      </c>
      <c r="AW59" s="204"/>
    </row>
    <row r="60" spans="6:49" ht="18" customHeight="1" x14ac:dyDescent="0.25">
      <c r="F60" s="4">
        <f t="shared" si="4"/>
        <v>0</v>
      </c>
      <c r="G60" s="200">
        <f t="shared" si="5"/>
        <v>0</v>
      </c>
      <c r="H60" s="201"/>
      <c r="I60" s="187"/>
      <c r="J60" s="186"/>
      <c r="K60" s="186"/>
      <c r="L60" s="186"/>
      <c r="M60" s="186"/>
      <c r="N60" s="187"/>
      <c r="O60" s="187"/>
      <c r="P60" s="188"/>
      <c r="Q60" s="187"/>
      <c r="R60" s="187"/>
      <c r="S60" s="187"/>
      <c r="T60" s="187"/>
      <c r="U60" s="187"/>
      <c r="V60" s="187"/>
      <c r="W60" s="187"/>
      <c r="X60" s="187"/>
      <c r="Y60" s="187"/>
      <c r="Z60" s="187"/>
      <c r="AA60" s="187"/>
      <c r="AB60" s="187"/>
      <c r="AC60" s="187"/>
      <c r="AD60" s="187"/>
      <c r="AE60" s="187"/>
      <c r="AF60" s="187"/>
      <c r="AG60" s="187"/>
      <c r="AH60" s="187"/>
      <c r="AI60" s="187"/>
      <c r="AJ60" s="186"/>
      <c r="AK60" s="187"/>
      <c r="AL60" s="202"/>
      <c r="AM60" s="4">
        <f t="shared" si="0"/>
        <v>0</v>
      </c>
      <c r="AN60" s="4">
        <f t="shared" si="1"/>
        <v>0</v>
      </c>
      <c r="AO60" s="4">
        <f t="shared" si="2"/>
        <v>0</v>
      </c>
      <c r="AP60" s="4">
        <f t="shared" si="3"/>
        <v>0</v>
      </c>
      <c r="AW60" s="204"/>
    </row>
    <row r="61" spans="6:49" ht="18" customHeight="1" x14ac:dyDescent="0.25">
      <c r="F61" s="4">
        <f t="shared" si="4"/>
        <v>0</v>
      </c>
      <c r="G61" s="200">
        <f t="shared" si="5"/>
        <v>0</v>
      </c>
      <c r="H61" s="201"/>
      <c r="I61" s="187"/>
      <c r="J61" s="186"/>
      <c r="K61" s="186"/>
      <c r="L61" s="186"/>
      <c r="M61" s="186"/>
      <c r="N61" s="187"/>
      <c r="O61" s="187"/>
      <c r="P61" s="188"/>
      <c r="Q61" s="187"/>
      <c r="R61" s="187"/>
      <c r="S61" s="187"/>
      <c r="T61" s="187"/>
      <c r="U61" s="187"/>
      <c r="V61" s="187"/>
      <c r="W61" s="187"/>
      <c r="X61" s="187"/>
      <c r="Y61" s="187"/>
      <c r="Z61" s="187"/>
      <c r="AA61" s="187"/>
      <c r="AB61" s="187"/>
      <c r="AC61" s="187"/>
      <c r="AD61" s="187"/>
      <c r="AE61" s="187"/>
      <c r="AF61" s="187"/>
      <c r="AG61" s="187"/>
      <c r="AH61" s="187"/>
      <c r="AI61" s="187"/>
      <c r="AJ61" s="186"/>
      <c r="AK61" s="187"/>
      <c r="AL61" s="202"/>
      <c r="AM61" s="4">
        <f t="shared" si="0"/>
        <v>0</v>
      </c>
      <c r="AN61" s="4">
        <f t="shared" si="1"/>
        <v>0</v>
      </c>
      <c r="AO61" s="4">
        <f t="shared" si="2"/>
        <v>0</v>
      </c>
      <c r="AP61" s="4">
        <f t="shared" si="3"/>
        <v>0</v>
      </c>
      <c r="AW61" s="204"/>
    </row>
    <row r="62" spans="6:49" ht="18" customHeight="1" x14ac:dyDescent="0.25">
      <c r="F62" s="4">
        <f t="shared" si="4"/>
        <v>0</v>
      </c>
      <c r="G62" s="200">
        <f t="shared" si="5"/>
        <v>0</v>
      </c>
      <c r="H62" s="201"/>
      <c r="I62" s="187"/>
      <c r="J62" s="186"/>
      <c r="K62" s="186"/>
      <c r="L62" s="186"/>
      <c r="M62" s="186"/>
      <c r="N62" s="187"/>
      <c r="O62" s="187"/>
      <c r="P62" s="188"/>
      <c r="Q62" s="187"/>
      <c r="R62" s="187"/>
      <c r="S62" s="187"/>
      <c r="T62" s="187"/>
      <c r="U62" s="187"/>
      <c r="V62" s="187"/>
      <c r="W62" s="187"/>
      <c r="X62" s="187"/>
      <c r="Y62" s="187"/>
      <c r="Z62" s="187"/>
      <c r="AA62" s="187"/>
      <c r="AB62" s="187"/>
      <c r="AC62" s="187"/>
      <c r="AD62" s="187"/>
      <c r="AE62" s="187"/>
      <c r="AF62" s="187"/>
      <c r="AG62" s="187"/>
      <c r="AH62" s="187"/>
      <c r="AI62" s="187"/>
      <c r="AJ62" s="186"/>
      <c r="AK62" s="187"/>
      <c r="AL62" s="202"/>
      <c r="AM62" s="4">
        <f t="shared" si="0"/>
        <v>0</v>
      </c>
      <c r="AN62" s="4">
        <f t="shared" si="1"/>
        <v>0</v>
      </c>
      <c r="AO62" s="4">
        <f t="shared" si="2"/>
        <v>0</v>
      </c>
      <c r="AP62" s="4">
        <f t="shared" si="3"/>
        <v>0</v>
      </c>
      <c r="AW62" s="204"/>
    </row>
    <row r="63" spans="6:49" ht="18" customHeight="1" x14ac:dyDescent="0.25">
      <c r="F63" s="4">
        <f t="shared" si="4"/>
        <v>0</v>
      </c>
      <c r="G63" s="200">
        <f t="shared" si="5"/>
        <v>0</v>
      </c>
      <c r="H63" s="201"/>
      <c r="I63" s="187"/>
      <c r="J63" s="186"/>
      <c r="K63" s="186"/>
      <c r="L63" s="186"/>
      <c r="M63" s="186"/>
      <c r="N63" s="187"/>
      <c r="O63" s="187"/>
      <c r="P63" s="188"/>
      <c r="Q63" s="187"/>
      <c r="R63" s="187"/>
      <c r="S63" s="187"/>
      <c r="T63" s="187"/>
      <c r="U63" s="187"/>
      <c r="V63" s="187"/>
      <c r="W63" s="187"/>
      <c r="X63" s="187"/>
      <c r="Y63" s="187"/>
      <c r="Z63" s="187"/>
      <c r="AA63" s="187"/>
      <c r="AB63" s="187"/>
      <c r="AC63" s="187"/>
      <c r="AD63" s="187"/>
      <c r="AE63" s="187"/>
      <c r="AF63" s="187"/>
      <c r="AG63" s="187"/>
      <c r="AH63" s="187"/>
      <c r="AI63" s="187"/>
      <c r="AJ63" s="186"/>
      <c r="AK63" s="187"/>
      <c r="AL63" s="202"/>
      <c r="AM63" s="4">
        <f t="shared" si="0"/>
        <v>0</v>
      </c>
      <c r="AN63" s="4">
        <f t="shared" si="1"/>
        <v>0</v>
      </c>
      <c r="AO63" s="4">
        <f t="shared" si="2"/>
        <v>0</v>
      </c>
      <c r="AP63" s="4">
        <f t="shared" si="3"/>
        <v>0</v>
      </c>
      <c r="AW63" s="204"/>
    </row>
    <row r="64" spans="6:49" ht="18" customHeight="1" x14ac:dyDescent="0.25">
      <c r="F64" s="4">
        <f t="shared" si="4"/>
        <v>0</v>
      </c>
      <c r="G64" s="200">
        <f t="shared" si="5"/>
        <v>0</v>
      </c>
      <c r="H64" s="201"/>
      <c r="I64" s="187"/>
      <c r="J64" s="186"/>
      <c r="K64" s="186"/>
      <c r="L64" s="186"/>
      <c r="M64" s="186"/>
      <c r="N64" s="187"/>
      <c r="O64" s="187"/>
      <c r="P64" s="188"/>
      <c r="Q64" s="187"/>
      <c r="R64" s="187"/>
      <c r="S64" s="187"/>
      <c r="T64" s="187"/>
      <c r="U64" s="187"/>
      <c r="V64" s="187"/>
      <c r="W64" s="187"/>
      <c r="X64" s="187"/>
      <c r="Y64" s="187"/>
      <c r="Z64" s="187"/>
      <c r="AA64" s="187"/>
      <c r="AB64" s="187"/>
      <c r="AC64" s="187"/>
      <c r="AD64" s="187"/>
      <c r="AE64" s="187"/>
      <c r="AF64" s="187"/>
      <c r="AG64" s="187"/>
      <c r="AH64" s="187"/>
      <c r="AI64" s="187"/>
      <c r="AJ64" s="186"/>
      <c r="AK64" s="187"/>
      <c r="AL64" s="202"/>
      <c r="AM64" s="4">
        <f t="shared" si="0"/>
        <v>0</v>
      </c>
      <c r="AN64" s="4">
        <f t="shared" si="1"/>
        <v>0</v>
      </c>
      <c r="AO64" s="4">
        <f t="shared" si="2"/>
        <v>0</v>
      </c>
      <c r="AP64" s="4">
        <f t="shared" si="3"/>
        <v>0</v>
      </c>
      <c r="AW64" s="204"/>
    </row>
    <row r="65" spans="6:49" ht="18" customHeight="1" x14ac:dyDescent="0.25">
      <c r="F65" s="4">
        <f t="shared" si="4"/>
        <v>0</v>
      </c>
      <c r="G65" s="200">
        <f t="shared" si="5"/>
        <v>0</v>
      </c>
      <c r="H65" s="201"/>
      <c r="I65" s="187"/>
      <c r="J65" s="186"/>
      <c r="K65" s="186"/>
      <c r="L65" s="186"/>
      <c r="M65" s="186"/>
      <c r="N65" s="187"/>
      <c r="O65" s="187"/>
      <c r="P65" s="188"/>
      <c r="Q65" s="187"/>
      <c r="R65" s="187"/>
      <c r="S65" s="187"/>
      <c r="T65" s="187"/>
      <c r="U65" s="187"/>
      <c r="V65" s="187"/>
      <c r="W65" s="187"/>
      <c r="X65" s="187"/>
      <c r="Y65" s="187"/>
      <c r="Z65" s="187"/>
      <c r="AA65" s="187"/>
      <c r="AB65" s="187"/>
      <c r="AC65" s="187"/>
      <c r="AD65" s="187"/>
      <c r="AE65" s="187"/>
      <c r="AF65" s="187"/>
      <c r="AG65" s="187"/>
      <c r="AH65" s="187"/>
      <c r="AI65" s="187"/>
      <c r="AJ65" s="186"/>
      <c r="AK65" s="187"/>
      <c r="AL65" s="202"/>
      <c r="AM65" s="4">
        <f t="shared" si="0"/>
        <v>0</v>
      </c>
      <c r="AN65" s="4">
        <f t="shared" si="1"/>
        <v>0</v>
      </c>
      <c r="AO65" s="4">
        <f t="shared" si="2"/>
        <v>0</v>
      </c>
      <c r="AP65" s="4">
        <f t="shared" si="3"/>
        <v>0</v>
      </c>
      <c r="AW65" s="204"/>
    </row>
    <row r="66" spans="6:49" ht="18" customHeight="1" x14ac:dyDescent="0.25">
      <c r="F66" s="4">
        <f t="shared" si="4"/>
        <v>0</v>
      </c>
      <c r="G66" s="200">
        <f t="shared" si="5"/>
        <v>0</v>
      </c>
      <c r="H66" s="201"/>
      <c r="I66" s="187"/>
      <c r="J66" s="186"/>
      <c r="K66" s="186"/>
      <c r="L66" s="186"/>
      <c r="M66" s="186"/>
      <c r="N66" s="187"/>
      <c r="O66" s="187"/>
      <c r="P66" s="188"/>
      <c r="Q66" s="187"/>
      <c r="R66" s="187"/>
      <c r="S66" s="187"/>
      <c r="T66" s="187"/>
      <c r="U66" s="187"/>
      <c r="V66" s="187"/>
      <c r="W66" s="187"/>
      <c r="X66" s="187"/>
      <c r="Y66" s="187"/>
      <c r="Z66" s="187"/>
      <c r="AA66" s="187"/>
      <c r="AB66" s="187"/>
      <c r="AC66" s="187"/>
      <c r="AD66" s="187"/>
      <c r="AE66" s="187"/>
      <c r="AF66" s="187"/>
      <c r="AG66" s="187"/>
      <c r="AH66" s="187"/>
      <c r="AI66" s="187"/>
      <c r="AJ66" s="186"/>
      <c r="AK66" s="187"/>
      <c r="AL66" s="202"/>
      <c r="AM66" s="4">
        <f t="shared" si="0"/>
        <v>0</v>
      </c>
      <c r="AN66" s="4">
        <f t="shared" si="1"/>
        <v>0</v>
      </c>
      <c r="AO66" s="4">
        <f t="shared" si="2"/>
        <v>0</v>
      </c>
      <c r="AP66" s="4">
        <f t="shared" si="3"/>
        <v>0</v>
      </c>
      <c r="AW66" s="204"/>
    </row>
    <row r="67" spans="6:49" ht="18" customHeight="1" x14ac:dyDescent="0.25">
      <c r="F67" s="4">
        <f t="shared" si="4"/>
        <v>0</v>
      </c>
      <c r="G67" s="200">
        <f t="shared" si="5"/>
        <v>0</v>
      </c>
      <c r="H67" s="201"/>
      <c r="I67" s="187"/>
      <c r="J67" s="186"/>
      <c r="K67" s="186"/>
      <c r="L67" s="186"/>
      <c r="M67" s="186"/>
      <c r="N67" s="187"/>
      <c r="O67" s="187"/>
      <c r="P67" s="188"/>
      <c r="Q67" s="187"/>
      <c r="R67" s="187"/>
      <c r="S67" s="187"/>
      <c r="T67" s="187"/>
      <c r="U67" s="187"/>
      <c r="V67" s="187"/>
      <c r="W67" s="187"/>
      <c r="X67" s="187"/>
      <c r="Y67" s="187"/>
      <c r="Z67" s="187"/>
      <c r="AA67" s="187"/>
      <c r="AB67" s="187"/>
      <c r="AC67" s="187"/>
      <c r="AD67" s="187"/>
      <c r="AE67" s="187"/>
      <c r="AF67" s="187"/>
      <c r="AG67" s="187"/>
      <c r="AH67" s="187"/>
      <c r="AI67" s="187"/>
      <c r="AJ67" s="186"/>
      <c r="AK67" s="187"/>
      <c r="AL67" s="202"/>
      <c r="AM67" s="4">
        <f t="shared" si="0"/>
        <v>0</v>
      </c>
      <c r="AN67" s="4">
        <f t="shared" si="1"/>
        <v>0</v>
      </c>
      <c r="AO67" s="4">
        <f t="shared" si="2"/>
        <v>0</v>
      </c>
      <c r="AP67" s="4">
        <f t="shared" si="3"/>
        <v>0</v>
      </c>
      <c r="AW67" s="204"/>
    </row>
    <row r="68" spans="6:49" ht="18" customHeight="1" x14ac:dyDescent="0.25">
      <c r="F68" s="4">
        <f t="shared" si="4"/>
        <v>0</v>
      </c>
      <c r="G68" s="200">
        <f t="shared" si="5"/>
        <v>0</v>
      </c>
      <c r="H68" s="201"/>
      <c r="I68" s="187"/>
      <c r="J68" s="186"/>
      <c r="K68" s="186"/>
      <c r="L68" s="186"/>
      <c r="M68" s="186"/>
      <c r="N68" s="187"/>
      <c r="O68" s="187"/>
      <c r="P68" s="188"/>
      <c r="Q68" s="187"/>
      <c r="R68" s="187"/>
      <c r="S68" s="187"/>
      <c r="T68" s="187"/>
      <c r="U68" s="187"/>
      <c r="V68" s="187"/>
      <c r="W68" s="187"/>
      <c r="X68" s="187"/>
      <c r="Y68" s="187"/>
      <c r="Z68" s="187"/>
      <c r="AA68" s="187"/>
      <c r="AB68" s="187"/>
      <c r="AC68" s="187"/>
      <c r="AD68" s="187"/>
      <c r="AE68" s="187"/>
      <c r="AF68" s="187"/>
      <c r="AG68" s="187"/>
      <c r="AH68" s="187"/>
      <c r="AI68" s="187"/>
      <c r="AJ68" s="186"/>
      <c r="AK68" s="187"/>
      <c r="AL68" s="202"/>
      <c r="AM68" s="4">
        <f t="shared" si="0"/>
        <v>0</v>
      </c>
      <c r="AN68" s="4">
        <f t="shared" si="1"/>
        <v>0</v>
      </c>
      <c r="AO68" s="4">
        <f t="shared" si="2"/>
        <v>0</v>
      </c>
      <c r="AP68" s="4">
        <f t="shared" si="3"/>
        <v>0</v>
      </c>
      <c r="AW68" s="204"/>
    </row>
    <row r="69" spans="6:49" ht="18" customHeight="1" x14ac:dyDescent="0.25">
      <c r="F69" s="4">
        <f t="shared" si="4"/>
        <v>0</v>
      </c>
      <c r="G69" s="200">
        <f t="shared" si="5"/>
        <v>0</v>
      </c>
      <c r="H69" s="201"/>
      <c r="I69" s="187"/>
      <c r="J69" s="186"/>
      <c r="K69" s="186"/>
      <c r="L69" s="186"/>
      <c r="M69" s="186"/>
      <c r="N69" s="187"/>
      <c r="O69" s="187"/>
      <c r="P69" s="188"/>
      <c r="Q69" s="187"/>
      <c r="R69" s="187"/>
      <c r="S69" s="187"/>
      <c r="T69" s="187"/>
      <c r="U69" s="187"/>
      <c r="V69" s="187"/>
      <c r="W69" s="187"/>
      <c r="X69" s="187"/>
      <c r="Y69" s="187"/>
      <c r="Z69" s="187"/>
      <c r="AA69" s="187"/>
      <c r="AB69" s="187"/>
      <c r="AC69" s="187"/>
      <c r="AD69" s="187"/>
      <c r="AE69" s="187"/>
      <c r="AF69" s="187"/>
      <c r="AG69" s="187"/>
      <c r="AH69" s="187"/>
      <c r="AI69" s="187"/>
      <c r="AJ69" s="186"/>
      <c r="AK69" s="187"/>
      <c r="AL69" s="202"/>
      <c r="AM69" s="4">
        <f t="shared" si="0"/>
        <v>0</v>
      </c>
      <c r="AN69" s="4">
        <f t="shared" si="1"/>
        <v>0</v>
      </c>
      <c r="AO69" s="4">
        <f t="shared" si="2"/>
        <v>0</v>
      </c>
      <c r="AP69" s="4">
        <f t="shared" si="3"/>
        <v>0</v>
      </c>
      <c r="AW69" s="204"/>
    </row>
    <row r="70" spans="6:49" ht="18" customHeight="1" x14ac:dyDescent="0.25">
      <c r="F70" s="4">
        <f t="shared" si="4"/>
        <v>0</v>
      </c>
      <c r="G70" s="200">
        <f t="shared" si="5"/>
        <v>0</v>
      </c>
      <c r="H70" s="201"/>
      <c r="I70" s="187"/>
      <c r="J70" s="186"/>
      <c r="K70" s="186"/>
      <c r="L70" s="186"/>
      <c r="M70" s="186"/>
      <c r="N70" s="187"/>
      <c r="O70" s="187"/>
      <c r="P70" s="188"/>
      <c r="Q70" s="187"/>
      <c r="R70" s="187"/>
      <c r="S70" s="187"/>
      <c r="T70" s="187"/>
      <c r="U70" s="187"/>
      <c r="V70" s="187"/>
      <c r="W70" s="187"/>
      <c r="X70" s="187"/>
      <c r="Y70" s="187"/>
      <c r="Z70" s="187"/>
      <c r="AA70" s="187"/>
      <c r="AB70" s="187"/>
      <c r="AC70" s="187"/>
      <c r="AD70" s="187"/>
      <c r="AE70" s="187"/>
      <c r="AF70" s="187"/>
      <c r="AG70" s="187"/>
      <c r="AH70" s="187"/>
      <c r="AI70" s="187"/>
      <c r="AJ70" s="186"/>
      <c r="AK70" s="187"/>
      <c r="AL70" s="202"/>
      <c r="AM70" s="4">
        <f t="shared" si="0"/>
        <v>0</v>
      </c>
      <c r="AN70" s="4">
        <f t="shared" si="1"/>
        <v>0</v>
      </c>
      <c r="AO70" s="4">
        <f t="shared" si="2"/>
        <v>0</v>
      </c>
      <c r="AP70" s="4">
        <f t="shared" si="3"/>
        <v>0</v>
      </c>
      <c r="AW70" s="204"/>
    </row>
    <row r="71" spans="6:49" ht="18" customHeight="1" x14ac:dyDescent="0.25">
      <c r="F71" s="4">
        <f t="shared" si="4"/>
        <v>0</v>
      </c>
      <c r="G71" s="200">
        <f t="shared" si="5"/>
        <v>0</v>
      </c>
      <c r="H71" s="201"/>
      <c r="I71" s="187"/>
      <c r="J71" s="186"/>
      <c r="K71" s="186"/>
      <c r="L71" s="186"/>
      <c r="M71" s="186"/>
      <c r="N71" s="187"/>
      <c r="O71" s="187"/>
      <c r="P71" s="188"/>
      <c r="Q71" s="187"/>
      <c r="R71" s="187"/>
      <c r="S71" s="187"/>
      <c r="T71" s="187"/>
      <c r="U71" s="187"/>
      <c r="V71" s="187"/>
      <c r="W71" s="187"/>
      <c r="X71" s="187"/>
      <c r="Y71" s="187"/>
      <c r="Z71" s="187"/>
      <c r="AA71" s="187"/>
      <c r="AB71" s="187"/>
      <c r="AC71" s="187"/>
      <c r="AD71" s="187"/>
      <c r="AE71" s="187"/>
      <c r="AF71" s="187"/>
      <c r="AG71" s="187"/>
      <c r="AH71" s="187"/>
      <c r="AI71" s="187"/>
      <c r="AJ71" s="186"/>
      <c r="AK71" s="187"/>
      <c r="AL71" s="202"/>
      <c r="AM71" s="4">
        <f t="shared" si="0"/>
        <v>0</v>
      </c>
      <c r="AN71" s="4">
        <f t="shared" si="1"/>
        <v>0</v>
      </c>
      <c r="AO71" s="4">
        <f t="shared" si="2"/>
        <v>0</v>
      </c>
      <c r="AP71" s="4">
        <f t="shared" si="3"/>
        <v>0</v>
      </c>
      <c r="AW71" s="204"/>
    </row>
    <row r="72" spans="6:49" ht="18" customHeight="1" x14ac:dyDescent="0.25">
      <c r="F72" s="4">
        <f t="shared" si="4"/>
        <v>0</v>
      </c>
      <c r="G72" s="200">
        <f t="shared" si="5"/>
        <v>0</v>
      </c>
      <c r="H72" s="201"/>
      <c r="I72" s="187"/>
      <c r="J72" s="186"/>
      <c r="K72" s="186"/>
      <c r="L72" s="186"/>
      <c r="M72" s="186"/>
      <c r="N72" s="187"/>
      <c r="O72" s="187"/>
      <c r="P72" s="188"/>
      <c r="Q72" s="187"/>
      <c r="R72" s="187"/>
      <c r="S72" s="187"/>
      <c r="T72" s="187"/>
      <c r="U72" s="187"/>
      <c r="V72" s="187"/>
      <c r="W72" s="187"/>
      <c r="X72" s="187"/>
      <c r="Y72" s="187"/>
      <c r="Z72" s="187"/>
      <c r="AA72" s="187"/>
      <c r="AB72" s="187"/>
      <c r="AC72" s="187"/>
      <c r="AD72" s="187"/>
      <c r="AE72" s="187"/>
      <c r="AF72" s="187"/>
      <c r="AG72" s="187"/>
      <c r="AH72" s="187"/>
      <c r="AI72" s="187"/>
      <c r="AJ72" s="186"/>
      <c r="AK72" s="187"/>
      <c r="AL72" s="202"/>
      <c r="AM72" s="4">
        <f t="shared" si="0"/>
        <v>0</v>
      </c>
      <c r="AN72" s="4">
        <f t="shared" si="1"/>
        <v>0</v>
      </c>
      <c r="AO72" s="4">
        <f t="shared" si="2"/>
        <v>0</v>
      </c>
      <c r="AP72" s="4">
        <f t="shared" si="3"/>
        <v>0</v>
      </c>
      <c r="AW72" s="204"/>
    </row>
    <row r="73" spans="6:49" ht="18" customHeight="1" x14ac:dyDescent="0.25">
      <c r="F73" s="4">
        <f t="shared" ref="F73:F136" si="6">IFERROR(IF($D$11=1,(IF(G73&gt;=1,(IF(H73&gt;=$D$9,(IF(H73&lt;=$D$10,G73,0)),0)),0)),0),0)</f>
        <v>0</v>
      </c>
      <c r="G73" s="200">
        <f t="shared" si="5"/>
        <v>0</v>
      </c>
      <c r="H73" s="201"/>
      <c r="I73" s="187"/>
      <c r="J73" s="186"/>
      <c r="K73" s="186"/>
      <c r="L73" s="186"/>
      <c r="M73" s="186"/>
      <c r="N73" s="187"/>
      <c r="O73" s="187"/>
      <c r="P73" s="188"/>
      <c r="Q73" s="187"/>
      <c r="R73" s="187"/>
      <c r="S73" s="187"/>
      <c r="T73" s="187"/>
      <c r="U73" s="187"/>
      <c r="V73" s="187"/>
      <c r="W73" s="187"/>
      <c r="X73" s="187"/>
      <c r="Y73" s="187"/>
      <c r="Z73" s="187"/>
      <c r="AA73" s="187"/>
      <c r="AB73" s="187"/>
      <c r="AC73" s="187"/>
      <c r="AD73" s="187"/>
      <c r="AE73" s="187"/>
      <c r="AF73" s="187"/>
      <c r="AG73" s="187"/>
      <c r="AH73" s="187"/>
      <c r="AI73" s="187"/>
      <c r="AJ73" s="186"/>
      <c r="AK73" s="187"/>
      <c r="AL73" s="202"/>
      <c r="AM73" s="4">
        <f t="shared" ref="AM73:AM136" si="7">IFERROR(IF(G73&gt;=1,VLOOKUP(I73,$A$1:$B$2,2,0),0),0)</f>
        <v>0</v>
      </c>
      <c r="AN73" s="4">
        <f t="shared" ref="AN73:AN136" si="8">IFERROR(IF(G73&gt;=1,VLOOKUP(N73,$A$4:$B$8,2,0),0),0)</f>
        <v>0</v>
      </c>
      <c r="AO73" s="4">
        <f t="shared" ref="AO73:AO136" si="9">IFERROR(IF(G73&gt;=1,VLOOKUP(O73,$A$10:$B$12,2,0),0),0)</f>
        <v>0</v>
      </c>
      <c r="AP73" s="4">
        <f t="shared" ref="AP73:AP136" si="10">IFERROR(IF(G73&gt;=1,VLOOKUP(S73,$C$4:$D$7,2,0),0),0)</f>
        <v>0</v>
      </c>
      <c r="AW73" s="204"/>
    </row>
    <row r="74" spans="6:49" ht="18" customHeight="1" x14ac:dyDescent="0.25">
      <c r="F74" s="4">
        <f t="shared" si="6"/>
        <v>0</v>
      </c>
      <c r="G74" s="200">
        <f t="shared" ref="G74:G137" si="11">IFERROR(IF(H74&gt;=2000,(IF(LEN(I74)&gt;=3,(IF(LEN(J74)&gt;=2,G73+1,0)),0)),0),0)</f>
        <v>0</v>
      </c>
      <c r="H74" s="201"/>
      <c r="I74" s="187"/>
      <c r="J74" s="186"/>
      <c r="K74" s="186"/>
      <c r="L74" s="186"/>
      <c r="M74" s="186"/>
      <c r="N74" s="187"/>
      <c r="O74" s="187"/>
      <c r="P74" s="188"/>
      <c r="Q74" s="187"/>
      <c r="R74" s="187"/>
      <c r="S74" s="187"/>
      <c r="T74" s="187"/>
      <c r="U74" s="187"/>
      <c r="V74" s="187"/>
      <c r="W74" s="187"/>
      <c r="X74" s="187"/>
      <c r="Y74" s="187"/>
      <c r="Z74" s="187"/>
      <c r="AA74" s="187"/>
      <c r="AB74" s="187"/>
      <c r="AC74" s="187"/>
      <c r="AD74" s="187"/>
      <c r="AE74" s="187"/>
      <c r="AF74" s="187"/>
      <c r="AG74" s="187"/>
      <c r="AH74" s="187"/>
      <c r="AI74" s="187"/>
      <c r="AJ74" s="186"/>
      <c r="AK74" s="187"/>
      <c r="AL74" s="202"/>
      <c r="AM74" s="4">
        <f t="shared" si="7"/>
        <v>0</v>
      </c>
      <c r="AN74" s="4">
        <f t="shared" si="8"/>
        <v>0</v>
      </c>
      <c r="AO74" s="4">
        <f t="shared" si="9"/>
        <v>0</v>
      </c>
      <c r="AP74" s="4">
        <f t="shared" si="10"/>
        <v>0</v>
      </c>
      <c r="AW74" s="204"/>
    </row>
    <row r="75" spans="6:49" ht="18" customHeight="1" x14ac:dyDescent="0.25">
      <c r="F75" s="4">
        <f t="shared" si="6"/>
        <v>0</v>
      </c>
      <c r="G75" s="200">
        <f t="shared" si="11"/>
        <v>0</v>
      </c>
      <c r="H75" s="201"/>
      <c r="I75" s="187"/>
      <c r="J75" s="186"/>
      <c r="K75" s="186"/>
      <c r="L75" s="186"/>
      <c r="M75" s="186"/>
      <c r="N75" s="187"/>
      <c r="O75" s="187"/>
      <c r="P75" s="188"/>
      <c r="Q75" s="187"/>
      <c r="R75" s="187"/>
      <c r="S75" s="187"/>
      <c r="T75" s="187"/>
      <c r="U75" s="187"/>
      <c r="V75" s="187"/>
      <c r="W75" s="187"/>
      <c r="X75" s="187"/>
      <c r="Y75" s="187"/>
      <c r="Z75" s="187"/>
      <c r="AA75" s="187"/>
      <c r="AB75" s="187"/>
      <c r="AC75" s="187"/>
      <c r="AD75" s="187"/>
      <c r="AE75" s="187"/>
      <c r="AF75" s="187"/>
      <c r="AG75" s="187"/>
      <c r="AH75" s="187"/>
      <c r="AI75" s="187"/>
      <c r="AJ75" s="186"/>
      <c r="AK75" s="187"/>
      <c r="AL75" s="202"/>
      <c r="AM75" s="4">
        <f t="shared" si="7"/>
        <v>0</v>
      </c>
      <c r="AN75" s="4">
        <f t="shared" si="8"/>
        <v>0</v>
      </c>
      <c r="AO75" s="4">
        <f t="shared" si="9"/>
        <v>0</v>
      </c>
      <c r="AP75" s="4">
        <f t="shared" si="10"/>
        <v>0</v>
      </c>
      <c r="AW75" s="204"/>
    </row>
    <row r="76" spans="6:49" ht="18" customHeight="1" x14ac:dyDescent="0.25">
      <c r="F76" s="4">
        <f t="shared" si="6"/>
        <v>0</v>
      </c>
      <c r="G76" s="200">
        <f t="shared" si="11"/>
        <v>0</v>
      </c>
      <c r="H76" s="201"/>
      <c r="I76" s="187"/>
      <c r="J76" s="186"/>
      <c r="K76" s="186"/>
      <c r="L76" s="186"/>
      <c r="M76" s="186"/>
      <c r="N76" s="187"/>
      <c r="O76" s="187"/>
      <c r="P76" s="188"/>
      <c r="Q76" s="187"/>
      <c r="R76" s="187"/>
      <c r="S76" s="187"/>
      <c r="T76" s="187"/>
      <c r="U76" s="187"/>
      <c r="V76" s="187"/>
      <c r="W76" s="187"/>
      <c r="X76" s="187"/>
      <c r="Y76" s="187"/>
      <c r="Z76" s="187"/>
      <c r="AA76" s="187"/>
      <c r="AB76" s="187"/>
      <c r="AC76" s="187"/>
      <c r="AD76" s="187"/>
      <c r="AE76" s="187"/>
      <c r="AF76" s="187"/>
      <c r="AG76" s="187"/>
      <c r="AH76" s="187"/>
      <c r="AI76" s="187"/>
      <c r="AJ76" s="186"/>
      <c r="AK76" s="187"/>
      <c r="AL76" s="202"/>
      <c r="AM76" s="4">
        <f t="shared" si="7"/>
        <v>0</v>
      </c>
      <c r="AN76" s="4">
        <f t="shared" si="8"/>
        <v>0</v>
      </c>
      <c r="AO76" s="4">
        <f t="shared" si="9"/>
        <v>0</v>
      </c>
      <c r="AP76" s="4">
        <f t="shared" si="10"/>
        <v>0</v>
      </c>
      <c r="AW76" s="204"/>
    </row>
    <row r="77" spans="6:49" ht="18" customHeight="1" x14ac:dyDescent="0.25">
      <c r="F77" s="4">
        <f t="shared" si="6"/>
        <v>0</v>
      </c>
      <c r="G77" s="200">
        <f t="shared" si="11"/>
        <v>0</v>
      </c>
      <c r="H77" s="201"/>
      <c r="I77" s="187"/>
      <c r="J77" s="186"/>
      <c r="K77" s="186"/>
      <c r="L77" s="186"/>
      <c r="M77" s="186"/>
      <c r="N77" s="187"/>
      <c r="O77" s="187"/>
      <c r="P77" s="188"/>
      <c r="Q77" s="187"/>
      <c r="R77" s="187"/>
      <c r="S77" s="187"/>
      <c r="T77" s="187"/>
      <c r="U77" s="187"/>
      <c r="V77" s="187"/>
      <c r="W77" s="187"/>
      <c r="X77" s="187"/>
      <c r="Y77" s="187"/>
      <c r="Z77" s="187"/>
      <c r="AA77" s="187"/>
      <c r="AB77" s="187"/>
      <c r="AC77" s="187"/>
      <c r="AD77" s="187"/>
      <c r="AE77" s="187"/>
      <c r="AF77" s="187"/>
      <c r="AG77" s="187"/>
      <c r="AH77" s="187"/>
      <c r="AI77" s="187"/>
      <c r="AJ77" s="186"/>
      <c r="AK77" s="187"/>
      <c r="AL77" s="202"/>
      <c r="AM77" s="4">
        <f t="shared" si="7"/>
        <v>0</v>
      </c>
      <c r="AN77" s="4">
        <f t="shared" si="8"/>
        <v>0</v>
      </c>
      <c r="AO77" s="4">
        <f t="shared" si="9"/>
        <v>0</v>
      </c>
      <c r="AP77" s="4">
        <f t="shared" si="10"/>
        <v>0</v>
      </c>
      <c r="AW77" s="204"/>
    </row>
    <row r="78" spans="6:49" ht="18" customHeight="1" x14ac:dyDescent="0.25">
      <c r="F78" s="4">
        <f t="shared" si="6"/>
        <v>0</v>
      </c>
      <c r="G78" s="200">
        <f t="shared" si="11"/>
        <v>0</v>
      </c>
      <c r="H78" s="201"/>
      <c r="I78" s="187"/>
      <c r="J78" s="186"/>
      <c r="K78" s="186"/>
      <c r="L78" s="186"/>
      <c r="M78" s="186"/>
      <c r="N78" s="187"/>
      <c r="O78" s="187"/>
      <c r="P78" s="188"/>
      <c r="Q78" s="187"/>
      <c r="R78" s="187"/>
      <c r="S78" s="187"/>
      <c r="T78" s="187"/>
      <c r="U78" s="187"/>
      <c r="V78" s="187"/>
      <c r="W78" s="187"/>
      <c r="X78" s="187"/>
      <c r="Y78" s="187"/>
      <c r="Z78" s="187"/>
      <c r="AA78" s="187"/>
      <c r="AB78" s="187"/>
      <c r="AC78" s="187"/>
      <c r="AD78" s="187"/>
      <c r="AE78" s="187"/>
      <c r="AF78" s="187"/>
      <c r="AG78" s="187"/>
      <c r="AH78" s="187"/>
      <c r="AI78" s="187"/>
      <c r="AJ78" s="186"/>
      <c r="AK78" s="187"/>
      <c r="AL78" s="202"/>
      <c r="AM78" s="4">
        <f t="shared" si="7"/>
        <v>0</v>
      </c>
      <c r="AN78" s="4">
        <f t="shared" si="8"/>
        <v>0</v>
      </c>
      <c r="AO78" s="4">
        <f t="shared" si="9"/>
        <v>0</v>
      </c>
      <c r="AP78" s="4">
        <f t="shared" si="10"/>
        <v>0</v>
      </c>
      <c r="AW78" s="204"/>
    </row>
    <row r="79" spans="6:49" ht="18" customHeight="1" x14ac:dyDescent="0.25">
      <c r="F79" s="4">
        <f t="shared" si="6"/>
        <v>0</v>
      </c>
      <c r="G79" s="200">
        <f t="shared" si="11"/>
        <v>0</v>
      </c>
      <c r="H79" s="201"/>
      <c r="I79" s="187"/>
      <c r="J79" s="186"/>
      <c r="K79" s="186"/>
      <c r="L79" s="186"/>
      <c r="M79" s="186"/>
      <c r="N79" s="187"/>
      <c r="O79" s="187"/>
      <c r="P79" s="188"/>
      <c r="Q79" s="187"/>
      <c r="R79" s="187"/>
      <c r="S79" s="187"/>
      <c r="T79" s="187"/>
      <c r="U79" s="187"/>
      <c r="V79" s="187"/>
      <c r="W79" s="187"/>
      <c r="X79" s="187"/>
      <c r="Y79" s="187"/>
      <c r="Z79" s="187"/>
      <c r="AA79" s="187"/>
      <c r="AB79" s="187"/>
      <c r="AC79" s="187"/>
      <c r="AD79" s="187"/>
      <c r="AE79" s="187"/>
      <c r="AF79" s="187"/>
      <c r="AG79" s="187"/>
      <c r="AH79" s="187"/>
      <c r="AI79" s="187"/>
      <c r="AJ79" s="186"/>
      <c r="AK79" s="187"/>
      <c r="AL79" s="202"/>
      <c r="AM79" s="4">
        <f t="shared" si="7"/>
        <v>0</v>
      </c>
      <c r="AN79" s="4">
        <f t="shared" si="8"/>
        <v>0</v>
      </c>
      <c r="AO79" s="4">
        <f t="shared" si="9"/>
        <v>0</v>
      </c>
      <c r="AP79" s="4">
        <f t="shared" si="10"/>
        <v>0</v>
      </c>
      <c r="AW79" s="204"/>
    </row>
    <row r="80" spans="6:49" ht="18" customHeight="1" x14ac:dyDescent="0.25">
      <c r="F80" s="4">
        <f t="shared" si="6"/>
        <v>0</v>
      </c>
      <c r="G80" s="200">
        <f t="shared" si="11"/>
        <v>0</v>
      </c>
      <c r="H80" s="201"/>
      <c r="I80" s="187"/>
      <c r="J80" s="186"/>
      <c r="K80" s="186"/>
      <c r="L80" s="186"/>
      <c r="M80" s="186"/>
      <c r="N80" s="187"/>
      <c r="O80" s="187"/>
      <c r="P80" s="188"/>
      <c r="Q80" s="187"/>
      <c r="R80" s="187"/>
      <c r="S80" s="187"/>
      <c r="T80" s="187"/>
      <c r="U80" s="187"/>
      <c r="V80" s="187"/>
      <c r="W80" s="187"/>
      <c r="X80" s="187"/>
      <c r="Y80" s="187"/>
      <c r="Z80" s="187"/>
      <c r="AA80" s="187"/>
      <c r="AB80" s="187"/>
      <c r="AC80" s="187"/>
      <c r="AD80" s="187"/>
      <c r="AE80" s="187"/>
      <c r="AF80" s="187"/>
      <c r="AG80" s="187"/>
      <c r="AH80" s="187"/>
      <c r="AI80" s="187"/>
      <c r="AJ80" s="186"/>
      <c r="AK80" s="187"/>
      <c r="AL80" s="202"/>
      <c r="AM80" s="4">
        <f t="shared" si="7"/>
        <v>0</v>
      </c>
      <c r="AN80" s="4">
        <f t="shared" si="8"/>
        <v>0</v>
      </c>
      <c r="AO80" s="4">
        <f t="shared" si="9"/>
        <v>0</v>
      </c>
      <c r="AP80" s="4">
        <f t="shared" si="10"/>
        <v>0</v>
      </c>
      <c r="AW80" s="204"/>
    </row>
    <row r="81" spans="6:49" ht="18" customHeight="1" x14ac:dyDescent="0.25">
      <c r="F81" s="4">
        <f t="shared" si="6"/>
        <v>0</v>
      </c>
      <c r="G81" s="200">
        <f t="shared" si="11"/>
        <v>0</v>
      </c>
      <c r="H81" s="201"/>
      <c r="I81" s="187"/>
      <c r="J81" s="186"/>
      <c r="K81" s="186"/>
      <c r="L81" s="186"/>
      <c r="M81" s="186"/>
      <c r="N81" s="187"/>
      <c r="O81" s="187"/>
      <c r="P81" s="188"/>
      <c r="Q81" s="187"/>
      <c r="R81" s="187"/>
      <c r="S81" s="187"/>
      <c r="T81" s="187"/>
      <c r="U81" s="187"/>
      <c r="V81" s="187"/>
      <c r="W81" s="187"/>
      <c r="X81" s="187"/>
      <c r="Y81" s="187"/>
      <c r="Z81" s="187"/>
      <c r="AA81" s="187"/>
      <c r="AB81" s="187"/>
      <c r="AC81" s="187"/>
      <c r="AD81" s="187"/>
      <c r="AE81" s="187"/>
      <c r="AF81" s="187"/>
      <c r="AG81" s="187"/>
      <c r="AH81" s="187"/>
      <c r="AI81" s="187"/>
      <c r="AJ81" s="186"/>
      <c r="AK81" s="187"/>
      <c r="AL81" s="202"/>
      <c r="AM81" s="4">
        <f t="shared" si="7"/>
        <v>0</v>
      </c>
      <c r="AN81" s="4">
        <f t="shared" si="8"/>
        <v>0</v>
      </c>
      <c r="AO81" s="4">
        <f t="shared" si="9"/>
        <v>0</v>
      </c>
      <c r="AP81" s="4">
        <f t="shared" si="10"/>
        <v>0</v>
      </c>
      <c r="AW81" s="204"/>
    </row>
    <row r="82" spans="6:49" ht="18" customHeight="1" x14ac:dyDescent="0.25">
      <c r="F82" s="4">
        <f t="shared" si="6"/>
        <v>0</v>
      </c>
      <c r="G82" s="200">
        <f t="shared" si="11"/>
        <v>0</v>
      </c>
      <c r="H82" s="201"/>
      <c r="I82" s="187"/>
      <c r="J82" s="186"/>
      <c r="K82" s="186"/>
      <c r="L82" s="186"/>
      <c r="M82" s="186"/>
      <c r="N82" s="187"/>
      <c r="O82" s="187"/>
      <c r="P82" s="188"/>
      <c r="Q82" s="187"/>
      <c r="R82" s="187"/>
      <c r="S82" s="187"/>
      <c r="T82" s="187"/>
      <c r="U82" s="187"/>
      <c r="V82" s="187"/>
      <c r="W82" s="187"/>
      <c r="X82" s="187"/>
      <c r="Y82" s="187"/>
      <c r="Z82" s="187"/>
      <c r="AA82" s="187"/>
      <c r="AB82" s="187"/>
      <c r="AC82" s="187"/>
      <c r="AD82" s="187"/>
      <c r="AE82" s="187"/>
      <c r="AF82" s="187"/>
      <c r="AG82" s="187"/>
      <c r="AH82" s="187"/>
      <c r="AI82" s="187"/>
      <c r="AJ82" s="186"/>
      <c r="AK82" s="187"/>
      <c r="AL82" s="202"/>
      <c r="AM82" s="4">
        <f t="shared" si="7"/>
        <v>0</v>
      </c>
      <c r="AN82" s="4">
        <f t="shared" si="8"/>
        <v>0</v>
      </c>
      <c r="AO82" s="4">
        <f t="shared" si="9"/>
        <v>0</v>
      </c>
      <c r="AP82" s="4">
        <f t="shared" si="10"/>
        <v>0</v>
      </c>
      <c r="AW82" s="204"/>
    </row>
    <row r="83" spans="6:49" ht="18" customHeight="1" x14ac:dyDescent="0.25">
      <c r="F83" s="4">
        <f t="shared" si="6"/>
        <v>0</v>
      </c>
      <c r="G83" s="200">
        <f t="shared" si="11"/>
        <v>0</v>
      </c>
      <c r="H83" s="201"/>
      <c r="I83" s="187"/>
      <c r="J83" s="186"/>
      <c r="K83" s="186"/>
      <c r="L83" s="186"/>
      <c r="M83" s="186"/>
      <c r="N83" s="187"/>
      <c r="O83" s="187"/>
      <c r="P83" s="188"/>
      <c r="Q83" s="187"/>
      <c r="R83" s="187"/>
      <c r="S83" s="187"/>
      <c r="T83" s="187"/>
      <c r="U83" s="187"/>
      <c r="V83" s="187"/>
      <c r="W83" s="187"/>
      <c r="X83" s="187"/>
      <c r="Y83" s="187"/>
      <c r="Z83" s="187"/>
      <c r="AA83" s="187"/>
      <c r="AB83" s="187"/>
      <c r="AC83" s="187"/>
      <c r="AD83" s="187"/>
      <c r="AE83" s="187"/>
      <c r="AF83" s="187"/>
      <c r="AG83" s="187"/>
      <c r="AH83" s="187"/>
      <c r="AI83" s="187"/>
      <c r="AJ83" s="186"/>
      <c r="AK83" s="187"/>
      <c r="AL83" s="202"/>
      <c r="AM83" s="4">
        <f t="shared" si="7"/>
        <v>0</v>
      </c>
      <c r="AN83" s="4">
        <f t="shared" si="8"/>
        <v>0</v>
      </c>
      <c r="AO83" s="4">
        <f t="shared" si="9"/>
        <v>0</v>
      </c>
      <c r="AP83" s="4">
        <f t="shared" si="10"/>
        <v>0</v>
      </c>
      <c r="AW83" s="204"/>
    </row>
    <row r="84" spans="6:49" ht="18" customHeight="1" x14ac:dyDescent="0.25">
      <c r="F84" s="4">
        <f t="shared" si="6"/>
        <v>0</v>
      </c>
      <c r="G84" s="200">
        <f t="shared" si="11"/>
        <v>0</v>
      </c>
      <c r="H84" s="201"/>
      <c r="I84" s="187"/>
      <c r="J84" s="186"/>
      <c r="K84" s="186"/>
      <c r="L84" s="186"/>
      <c r="M84" s="186"/>
      <c r="N84" s="187"/>
      <c r="O84" s="187"/>
      <c r="P84" s="188"/>
      <c r="Q84" s="187"/>
      <c r="R84" s="187"/>
      <c r="S84" s="187"/>
      <c r="T84" s="187"/>
      <c r="U84" s="187"/>
      <c r="V84" s="187"/>
      <c r="W84" s="187"/>
      <c r="X84" s="187"/>
      <c r="Y84" s="187"/>
      <c r="Z84" s="187"/>
      <c r="AA84" s="187"/>
      <c r="AB84" s="187"/>
      <c r="AC84" s="187"/>
      <c r="AD84" s="187"/>
      <c r="AE84" s="187"/>
      <c r="AF84" s="187"/>
      <c r="AG84" s="187"/>
      <c r="AH84" s="187"/>
      <c r="AI84" s="187"/>
      <c r="AJ84" s="186"/>
      <c r="AK84" s="187"/>
      <c r="AL84" s="202"/>
      <c r="AM84" s="4">
        <f t="shared" si="7"/>
        <v>0</v>
      </c>
      <c r="AN84" s="4">
        <f t="shared" si="8"/>
        <v>0</v>
      </c>
      <c r="AO84" s="4">
        <f t="shared" si="9"/>
        <v>0</v>
      </c>
      <c r="AP84" s="4">
        <f t="shared" si="10"/>
        <v>0</v>
      </c>
      <c r="AW84" s="204"/>
    </row>
    <row r="85" spans="6:49" ht="18" customHeight="1" x14ac:dyDescent="0.25">
      <c r="F85" s="4">
        <f t="shared" si="6"/>
        <v>0</v>
      </c>
      <c r="G85" s="200">
        <f t="shared" si="11"/>
        <v>0</v>
      </c>
      <c r="H85" s="201"/>
      <c r="I85" s="187"/>
      <c r="J85" s="186"/>
      <c r="K85" s="186"/>
      <c r="L85" s="186"/>
      <c r="M85" s="186"/>
      <c r="N85" s="187"/>
      <c r="O85" s="187"/>
      <c r="P85" s="188"/>
      <c r="Q85" s="187"/>
      <c r="R85" s="187"/>
      <c r="S85" s="187"/>
      <c r="T85" s="187"/>
      <c r="U85" s="187"/>
      <c r="V85" s="187"/>
      <c r="W85" s="187"/>
      <c r="X85" s="187"/>
      <c r="Y85" s="187"/>
      <c r="Z85" s="187"/>
      <c r="AA85" s="187"/>
      <c r="AB85" s="187"/>
      <c r="AC85" s="187"/>
      <c r="AD85" s="187"/>
      <c r="AE85" s="187"/>
      <c r="AF85" s="187"/>
      <c r="AG85" s="187"/>
      <c r="AH85" s="187"/>
      <c r="AI85" s="187"/>
      <c r="AJ85" s="186"/>
      <c r="AK85" s="187"/>
      <c r="AL85" s="202"/>
      <c r="AM85" s="4">
        <f t="shared" si="7"/>
        <v>0</v>
      </c>
      <c r="AN85" s="4">
        <f t="shared" si="8"/>
        <v>0</v>
      </c>
      <c r="AO85" s="4">
        <f t="shared" si="9"/>
        <v>0</v>
      </c>
      <c r="AP85" s="4">
        <f t="shared" si="10"/>
        <v>0</v>
      </c>
      <c r="AW85" s="204"/>
    </row>
    <row r="86" spans="6:49" ht="18" customHeight="1" x14ac:dyDescent="0.25">
      <c r="F86" s="4">
        <f t="shared" si="6"/>
        <v>0</v>
      </c>
      <c r="G86" s="200">
        <f t="shared" si="11"/>
        <v>0</v>
      </c>
      <c r="H86" s="201"/>
      <c r="I86" s="187"/>
      <c r="J86" s="186"/>
      <c r="K86" s="186"/>
      <c r="L86" s="186"/>
      <c r="M86" s="186"/>
      <c r="N86" s="187"/>
      <c r="O86" s="187"/>
      <c r="P86" s="188"/>
      <c r="Q86" s="187"/>
      <c r="R86" s="187"/>
      <c r="S86" s="187"/>
      <c r="T86" s="187"/>
      <c r="U86" s="187"/>
      <c r="V86" s="187"/>
      <c r="W86" s="187"/>
      <c r="X86" s="187"/>
      <c r="Y86" s="187"/>
      <c r="Z86" s="187"/>
      <c r="AA86" s="187"/>
      <c r="AB86" s="187"/>
      <c r="AC86" s="187"/>
      <c r="AD86" s="187"/>
      <c r="AE86" s="187"/>
      <c r="AF86" s="187"/>
      <c r="AG86" s="187"/>
      <c r="AH86" s="187"/>
      <c r="AI86" s="187"/>
      <c r="AJ86" s="186"/>
      <c r="AK86" s="187"/>
      <c r="AL86" s="202"/>
      <c r="AM86" s="4">
        <f t="shared" si="7"/>
        <v>0</v>
      </c>
      <c r="AN86" s="4">
        <f t="shared" si="8"/>
        <v>0</v>
      </c>
      <c r="AO86" s="4">
        <f t="shared" si="9"/>
        <v>0</v>
      </c>
      <c r="AP86" s="4">
        <f t="shared" si="10"/>
        <v>0</v>
      </c>
      <c r="AW86" s="204"/>
    </row>
    <row r="87" spans="6:49" ht="18" customHeight="1" x14ac:dyDescent="0.25">
      <c r="F87" s="4">
        <f t="shared" si="6"/>
        <v>0</v>
      </c>
      <c r="G87" s="200">
        <f t="shared" si="11"/>
        <v>0</v>
      </c>
      <c r="H87" s="201"/>
      <c r="I87" s="187"/>
      <c r="J87" s="186"/>
      <c r="K87" s="186"/>
      <c r="L87" s="186"/>
      <c r="M87" s="186"/>
      <c r="N87" s="187"/>
      <c r="O87" s="187"/>
      <c r="P87" s="188"/>
      <c r="Q87" s="187"/>
      <c r="R87" s="187"/>
      <c r="S87" s="187"/>
      <c r="T87" s="187"/>
      <c r="U87" s="187"/>
      <c r="V87" s="187"/>
      <c r="W87" s="187"/>
      <c r="X87" s="187"/>
      <c r="Y87" s="187"/>
      <c r="Z87" s="187"/>
      <c r="AA87" s="187"/>
      <c r="AB87" s="187"/>
      <c r="AC87" s="187"/>
      <c r="AD87" s="187"/>
      <c r="AE87" s="187"/>
      <c r="AF87" s="187"/>
      <c r="AG87" s="187"/>
      <c r="AH87" s="187"/>
      <c r="AI87" s="187"/>
      <c r="AJ87" s="186"/>
      <c r="AK87" s="187"/>
      <c r="AL87" s="202"/>
      <c r="AM87" s="4">
        <f t="shared" si="7"/>
        <v>0</v>
      </c>
      <c r="AN87" s="4">
        <f t="shared" si="8"/>
        <v>0</v>
      </c>
      <c r="AO87" s="4">
        <f t="shared" si="9"/>
        <v>0</v>
      </c>
      <c r="AP87" s="4">
        <f t="shared" si="10"/>
        <v>0</v>
      </c>
      <c r="AW87" s="204"/>
    </row>
    <row r="88" spans="6:49" ht="18" customHeight="1" x14ac:dyDescent="0.25">
      <c r="F88" s="4">
        <f t="shared" si="6"/>
        <v>0</v>
      </c>
      <c r="G88" s="200">
        <f t="shared" si="11"/>
        <v>0</v>
      </c>
      <c r="H88" s="201"/>
      <c r="I88" s="187"/>
      <c r="J88" s="186"/>
      <c r="K88" s="186"/>
      <c r="L88" s="186"/>
      <c r="M88" s="186"/>
      <c r="N88" s="187"/>
      <c r="O88" s="187"/>
      <c r="P88" s="188"/>
      <c r="Q88" s="187"/>
      <c r="R88" s="187"/>
      <c r="S88" s="187"/>
      <c r="T88" s="187"/>
      <c r="U88" s="187"/>
      <c r="V88" s="187"/>
      <c r="W88" s="187"/>
      <c r="X88" s="187"/>
      <c r="Y88" s="187"/>
      <c r="Z88" s="187"/>
      <c r="AA88" s="187"/>
      <c r="AB88" s="187"/>
      <c r="AC88" s="187"/>
      <c r="AD88" s="187"/>
      <c r="AE88" s="187"/>
      <c r="AF88" s="187"/>
      <c r="AG88" s="187"/>
      <c r="AH88" s="187"/>
      <c r="AI88" s="187"/>
      <c r="AJ88" s="186"/>
      <c r="AK88" s="187"/>
      <c r="AL88" s="202"/>
      <c r="AM88" s="4">
        <f t="shared" si="7"/>
        <v>0</v>
      </c>
      <c r="AN88" s="4">
        <f t="shared" si="8"/>
        <v>0</v>
      </c>
      <c r="AO88" s="4">
        <f t="shared" si="9"/>
        <v>0</v>
      </c>
      <c r="AP88" s="4">
        <f t="shared" si="10"/>
        <v>0</v>
      </c>
      <c r="AW88" s="204"/>
    </row>
    <row r="89" spans="6:49" ht="18" customHeight="1" x14ac:dyDescent="0.25">
      <c r="F89" s="4">
        <f t="shared" si="6"/>
        <v>0</v>
      </c>
      <c r="G89" s="200">
        <f t="shared" si="11"/>
        <v>0</v>
      </c>
      <c r="H89" s="201"/>
      <c r="I89" s="187"/>
      <c r="J89" s="186"/>
      <c r="K89" s="186"/>
      <c r="L89" s="186"/>
      <c r="M89" s="186"/>
      <c r="N89" s="187"/>
      <c r="O89" s="187"/>
      <c r="P89" s="188"/>
      <c r="Q89" s="187"/>
      <c r="R89" s="187"/>
      <c r="S89" s="187"/>
      <c r="T89" s="187"/>
      <c r="U89" s="187"/>
      <c r="V89" s="187"/>
      <c r="W89" s="187"/>
      <c r="X89" s="187"/>
      <c r="Y89" s="187"/>
      <c r="Z89" s="187"/>
      <c r="AA89" s="187"/>
      <c r="AB89" s="187"/>
      <c r="AC89" s="187"/>
      <c r="AD89" s="187"/>
      <c r="AE89" s="187"/>
      <c r="AF89" s="187"/>
      <c r="AG89" s="187"/>
      <c r="AH89" s="187"/>
      <c r="AI89" s="187"/>
      <c r="AJ89" s="186"/>
      <c r="AK89" s="187"/>
      <c r="AL89" s="202"/>
      <c r="AM89" s="4">
        <f t="shared" si="7"/>
        <v>0</v>
      </c>
      <c r="AN89" s="4">
        <f t="shared" si="8"/>
        <v>0</v>
      </c>
      <c r="AO89" s="4">
        <f t="shared" si="9"/>
        <v>0</v>
      </c>
      <c r="AP89" s="4">
        <f t="shared" si="10"/>
        <v>0</v>
      </c>
      <c r="AW89" s="204"/>
    </row>
    <row r="90" spans="6:49" ht="18" customHeight="1" x14ac:dyDescent="0.25">
      <c r="F90" s="4">
        <f t="shared" si="6"/>
        <v>0</v>
      </c>
      <c r="G90" s="200">
        <f t="shared" si="11"/>
        <v>0</v>
      </c>
      <c r="H90" s="201"/>
      <c r="I90" s="187"/>
      <c r="J90" s="186"/>
      <c r="K90" s="186"/>
      <c r="L90" s="186"/>
      <c r="M90" s="186"/>
      <c r="N90" s="187"/>
      <c r="O90" s="187"/>
      <c r="P90" s="188"/>
      <c r="Q90" s="187"/>
      <c r="R90" s="187"/>
      <c r="S90" s="187"/>
      <c r="T90" s="187"/>
      <c r="U90" s="187"/>
      <c r="V90" s="187"/>
      <c r="W90" s="187"/>
      <c r="X90" s="187"/>
      <c r="Y90" s="187"/>
      <c r="Z90" s="187"/>
      <c r="AA90" s="187"/>
      <c r="AB90" s="187"/>
      <c r="AC90" s="187"/>
      <c r="AD90" s="187"/>
      <c r="AE90" s="187"/>
      <c r="AF90" s="187"/>
      <c r="AG90" s="187"/>
      <c r="AH90" s="187"/>
      <c r="AI90" s="187"/>
      <c r="AJ90" s="186"/>
      <c r="AK90" s="187"/>
      <c r="AL90" s="202"/>
      <c r="AM90" s="4">
        <f t="shared" si="7"/>
        <v>0</v>
      </c>
      <c r="AN90" s="4">
        <f t="shared" si="8"/>
        <v>0</v>
      </c>
      <c r="AO90" s="4">
        <f t="shared" si="9"/>
        <v>0</v>
      </c>
      <c r="AP90" s="4">
        <f t="shared" si="10"/>
        <v>0</v>
      </c>
      <c r="AW90" s="204"/>
    </row>
    <row r="91" spans="6:49" ht="18" customHeight="1" x14ac:dyDescent="0.25">
      <c r="F91" s="4">
        <f t="shared" si="6"/>
        <v>0</v>
      </c>
      <c r="G91" s="200">
        <f t="shared" si="11"/>
        <v>0</v>
      </c>
      <c r="H91" s="201"/>
      <c r="I91" s="187"/>
      <c r="J91" s="186"/>
      <c r="K91" s="186"/>
      <c r="L91" s="186"/>
      <c r="M91" s="186"/>
      <c r="N91" s="187"/>
      <c r="O91" s="187"/>
      <c r="P91" s="188"/>
      <c r="Q91" s="187"/>
      <c r="R91" s="187"/>
      <c r="S91" s="187"/>
      <c r="T91" s="187"/>
      <c r="U91" s="187"/>
      <c r="V91" s="187"/>
      <c r="W91" s="187"/>
      <c r="X91" s="187"/>
      <c r="Y91" s="187"/>
      <c r="Z91" s="187"/>
      <c r="AA91" s="187"/>
      <c r="AB91" s="187"/>
      <c r="AC91" s="187"/>
      <c r="AD91" s="187"/>
      <c r="AE91" s="187"/>
      <c r="AF91" s="187"/>
      <c r="AG91" s="187"/>
      <c r="AH91" s="187"/>
      <c r="AI91" s="187"/>
      <c r="AJ91" s="186"/>
      <c r="AK91" s="187"/>
      <c r="AL91" s="202"/>
      <c r="AM91" s="4">
        <f t="shared" si="7"/>
        <v>0</v>
      </c>
      <c r="AN91" s="4">
        <f t="shared" si="8"/>
        <v>0</v>
      </c>
      <c r="AO91" s="4">
        <f t="shared" si="9"/>
        <v>0</v>
      </c>
      <c r="AP91" s="4">
        <f t="shared" si="10"/>
        <v>0</v>
      </c>
      <c r="AW91" s="204"/>
    </row>
    <row r="92" spans="6:49" ht="18" customHeight="1" x14ac:dyDescent="0.25">
      <c r="F92" s="4">
        <f t="shared" si="6"/>
        <v>0</v>
      </c>
      <c r="G92" s="200">
        <f t="shared" si="11"/>
        <v>0</v>
      </c>
      <c r="H92" s="201"/>
      <c r="I92" s="187"/>
      <c r="J92" s="186"/>
      <c r="K92" s="186"/>
      <c r="L92" s="186"/>
      <c r="M92" s="186"/>
      <c r="N92" s="187"/>
      <c r="O92" s="187"/>
      <c r="P92" s="188"/>
      <c r="Q92" s="187"/>
      <c r="R92" s="187"/>
      <c r="S92" s="187"/>
      <c r="T92" s="187"/>
      <c r="U92" s="187"/>
      <c r="V92" s="187"/>
      <c r="W92" s="187"/>
      <c r="X92" s="187"/>
      <c r="Y92" s="187"/>
      <c r="Z92" s="187"/>
      <c r="AA92" s="187"/>
      <c r="AB92" s="187"/>
      <c r="AC92" s="187"/>
      <c r="AD92" s="187"/>
      <c r="AE92" s="187"/>
      <c r="AF92" s="187"/>
      <c r="AG92" s="187"/>
      <c r="AH92" s="187"/>
      <c r="AI92" s="187"/>
      <c r="AJ92" s="186"/>
      <c r="AK92" s="187"/>
      <c r="AL92" s="202"/>
      <c r="AM92" s="4">
        <f t="shared" si="7"/>
        <v>0</v>
      </c>
      <c r="AN92" s="4">
        <f t="shared" si="8"/>
        <v>0</v>
      </c>
      <c r="AO92" s="4">
        <f t="shared" si="9"/>
        <v>0</v>
      </c>
      <c r="AP92" s="4">
        <f t="shared" si="10"/>
        <v>0</v>
      </c>
      <c r="AW92" s="204"/>
    </row>
    <row r="93" spans="6:49" ht="18" customHeight="1" x14ac:dyDescent="0.25">
      <c r="F93" s="4">
        <f t="shared" si="6"/>
        <v>0</v>
      </c>
      <c r="G93" s="200">
        <f t="shared" si="11"/>
        <v>0</v>
      </c>
      <c r="H93" s="201"/>
      <c r="I93" s="187"/>
      <c r="J93" s="186"/>
      <c r="K93" s="186"/>
      <c r="L93" s="186"/>
      <c r="M93" s="186"/>
      <c r="N93" s="187"/>
      <c r="O93" s="187"/>
      <c r="P93" s="188"/>
      <c r="Q93" s="187"/>
      <c r="R93" s="187"/>
      <c r="S93" s="187"/>
      <c r="T93" s="187"/>
      <c r="U93" s="187"/>
      <c r="V93" s="187"/>
      <c r="W93" s="187"/>
      <c r="X93" s="187"/>
      <c r="Y93" s="187"/>
      <c r="Z93" s="187"/>
      <c r="AA93" s="187"/>
      <c r="AB93" s="187"/>
      <c r="AC93" s="187"/>
      <c r="AD93" s="187"/>
      <c r="AE93" s="187"/>
      <c r="AF93" s="187"/>
      <c r="AG93" s="187"/>
      <c r="AH93" s="187"/>
      <c r="AI93" s="187"/>
      <c r="AJ93" s="186"/>
      <c r="AK93" s="187"/>
      <c r="AL93" s="202"/>
      <c r="AM93" s="4">
        <f t="shared" si="7"/>
        <v>0</v>
      </c>
      <c r="AN93" s="4">
        <f t="shared" si="8"/>
        <v>0</v>
      </c>
      <c r="AO93" s="4">
        <f t="shared" si="9"/>
        <v>0</v>
      </c>
      <c r="AP93" s="4">
        <f t="shared" si="10"/>
        <v>0</v>
      </c>
      <c r="AW93" s="204"/>
    </row>
    <row r="94" spans="6:49" ht="18" customHeight="1" x14ac:dyDescent="0.25">
      <c r="F94" s="4">
        <f t="shared" si="6"/>
        <v>0</v>
      </c>
      <c r="G94" s="200">
        <f t="shared" si="11"/>
        <v>0</v>
      </c>
      <c r="H94" s="201"/>
      <c r="I94" s="187"/>
      <c r="J94" s="186"/>
      <c r="K94" s="186"/>
      <c r="L94" s="186"/>
      <c r="M94" s="186"/>
      <c r="N94" s="187"/>
      <c r="O94" s="187"/>
      <c r="P94" s="188"/>
      <c r="Q94" s="187"/>
      <c r="R94" s="187"/>
      <c r="S94" s="187"/>
      <c r="T94" s="187"/>
      <c r="U94" s="187"/>
      <c r="V94" s="187"/>
      <c r="W94" s="187"/>
      <c r="X94" s="187"/>
      <c r="Y94" s="187"/>
      <c r="Z94" s="187"/>
      <c r="AA94" s="187"/>
      <c r="AB94" s="187"/>
      <c r="AC94" s="187"/>
      <c r="AD94" s="187"/>
      <c r="AE94" s="187"/>
      <c r="AF94" s="187"/>
      <c r="AG94" s="187"/>
      <c r="AH94" s="187"/>
      <c r="AI94" s="187"/>
      <c r="AJ94" s="186"/>
      <c r="AK94" s="187"/>
      <c r="AL94" s="202"/>
      <c r="AM94" s="4">
        <f t="shared" si="7"/>
        <v>0</v>
      </c>
      <c r="AN94" s="4">
        <f t="shared" si="8"/>
        <v>0</v>
      </c>
      <c r="AO94" s="4">
        <f t="shared" si="9"/>
        <v>0</v>
      </c>
      <c r="AP94" s="4">
        <f t="shared" si="10"/>
        <v>0</v>
      </c>
      <c r="AW94" s="204"/>
    </row>
    <row r="95" spans="6:49" ht="18" customHeight="1" x14ac:dyDescent="0.25">
      <c r="F95" s="4">
        <f t="shared" si="6"/>
        <v>0</v>
      </c>
      <c r="G95" s="200">
        <f t="shared" si="11"/>
        <v>0</v>
      </c>
      <c r="H95" s="201"/>
      <c r="I95" s="187"/>
      <c r="J95" s="186"/>
      <c r="K95" s="186"/>
      <c r="L95" s="186"/>
      <c r="M95" s="186"/>
      <c r="N95" s="187"/>
      <c r="O95" s="187"/>
      <c r="P95" s="188"/>
      <c r="Q95" s="187"/>
      <c r="R95" s="187"/>
      <c r="S95" s="187"/>
      <c r="T95" s="187"/>
      <c r="U95" s="187"/>
      <c r="V95" s="187"/>
      <c r="W95" s="187"/>
      <c r="X95" s="187"/>
      <c r="Y95" s="187"/>
      <c r="Z95" s="187"/>
      <c r="AA95" s="187"/>
      <c r="AB95" s="187"/>
      <c r="AC95" s="187"/>
      <c r="AD95" s="187"/>
      <c r="AE95" s="187"/>
      <c r="AF95" s="187"/>
      <c r="AG95" s="187"/>
      <c r="AH95" s="187"/>
      <c r="AI95" s="187"/>
      <c r="AJ95" s="186"/>
      <c r="AK95" s="187"/>
      <c r="AL95" s="202"/>
      <c r="AM95" s="4">
        <f t="shared" si="7"/>
        <v>0</v>
      </c>
      <c r="AN95" s="4">
        <f t="shared" si="8"/>
        <v>0</v>
      </c>
      <c r="AO95" s="4">
        <f t="shared" si="9"/>
        <v>0</v>
      </c>
      <c r="AP95" s="4">
        <f t="shared" si="10"/>
        <v>0</v>
      </c>
      <c r="AW95" s="204"/>
    </row>
    <row r="96" spans="6:49" ht="18" customHeight="1" x14ac:dyDescent="0.25">
      <c r="F96" s="4">
        <f t="shared" si="6"/>
        <v>0</v>
      </c>
      <c r="G96" s="200">
        <f t="shared" si="11"/>
        <v>0</v>
      </c>
      <c r="H96" s="201"/>
      <c r="I96" s="187"/>
      <c r="J96" s="186"/>
      <c r="K96" s="186"/>
      <c r="L96" s="186"/>
      <c r="M96" s="186"/>
      <c r="N96" s="187"/>
      <c r="O96" s="187"/>
      <c r="P96" s="188"/>
      <c r="Q96" s="187"/>
      <c r="R96" s="187"/>
      <c r="S96" s="187"/>
      <c r="T96" s="187"/>
      <c r="U96" s="187"/>
      <c r="V96" s="187"/>
      <c r="W96" s="187"/>
      <c r="X96" s="187"/>
      <c r="Y96" s="187"/>
      <c r="Z96" s="187"/>
      <c r="AA96" s="187"/>
      <c r="AB96" s="187"/>
      <c r="AC96" s="187"/>
      <c r="AD96" s="187"/>
      <c r="AE96" s="187"/>
      <c r="AF96" s="187"/>
      <c r="AG96" s="187"/>
      <c r="AH96" s="187"/>
      <c r="AI96" s="187"/>
      <c r="AJ96" s="186"/>
      <c r="AK96" s="187"/>
      <c r="AL96" s="202"/>
      <c r="AM96" s="4">
        <f t="shared" si="7"/>
        <v>0</v>
      </c>
      <c r="AN96" s="4">
        <f t="shared" si="8"/>
        <v>0</v>
      </c>
      <c r="AO96" s="4">
        <f t="shared" si="9"/>
        <v>0</v>
      </c>
      <c r="AP96" s="4">
        <f t="shared" si="10"/>
        <v>0</v>
      </c>
      <c r="AW96" s="204"/>
    </row>
    <row r="97" spans="6:49" ht="18" customHeight="1" x14ac:dyDescent="0.25">
      <c r="F97" s="4">
        <f t="shared" si="6"/>
        <v>0</v>
      </c>
      <c r="G97" s="200">
        <f t="shared" si="11"/>
        <v>0</v>
      </c>
      <c r="H97" s="201"/>
      <c r="I97" s="187"/>
      <c r="J97" s="186"/>
      <c r="K97" s="186"/>
      <c r="L97" s="186"/>
      <c r="M97" s="186"/>
      <c r="N97" s="187"/>
      <c r="O97" s="187"/>
      <c r="P97" s="188"/>
      <c r="Q97" s="187"/>
      <c r="R97" s="187"/>
      <c r="S97" s="187"/>
      <c r="T97" s="187"/>
      <c r="U97" s="187"/>
      <c r="V97" s="187"/>
      <c r="W97" s="187"/>
      <c r="X97" s="187"/>
      <c r="Y97" s="187"/>
      <c r="Z97" s="187"/>
      <c r="AA97" s="187"/>
      <c r="AB97" s="187"/>
      <c r="AC97" s="187"/>
      <c r="AD97" s="187"/>
      <c r="AE97" s="187"/>
      <c r="AF97" s="187"/>
      <c r="AG97" s="187"/>
      <c r="AH97" s="187"/>
      <c r="AI97" s="187"/>
      <c r="AJ97" s="186"/>
      <c r="AK97" s="187"/>
      <c r="AL97" s="202"/>
      <c r="AM97" s="4">
        <f t="shared" si="7"/>
        <v>0</v>
      </c>
      <c r="AN97" s="4">
        <f t="shared" si="8"/>
        <v>0</v>
      </c>
      <c r="AO97" s="4">
        <f t="shared" si="9"/>
        <v>0</v>
      </c>
      <c r="AP97" s="4">
        <f t="shared" si="10"/>
        <v>0</v>
      </c>
      <c r="AW97" s="204"/>
    </row>
    <row r="98" spans="6:49" ht="18" customHeight="1" x14ac:dyDescent="0.25">
      <c r="F98" s="4">
        <f t="shared" si="6"/>
        <v>0</v>
      </c>
      <c r="G98" s="200">
        <f t="shared" si="11"/>
        <v>0</v>
      </c>
      <c r="H98" s="201"/>
      <c r="I98" s="187"/>
      <c r="J98" s="186"/>
      <c r="K98" s="186"/>
      <c r="L98" s="186"/>
      <c r="M98" s="186"/>
      <c r="N98" s="187"/>
      <c r="O98" s="187"/>
      <c r="P98" s="188"/>
      <c r="Q98" s="187"/>
      <c r="R98" s="187"/>
      <c r="S98" s="187"/>
      <c r="T98" s="187"/>
      <c r="U98" s="187"/>
      <c r="V98" s="187"/>
      <c r="W98" s="187"/>
      <c r="X98" s="187"/>
      <c r="Y98" s="187"/>
      <c r="Z98" s="187"/>
      <c r="AA98" s="187"/>
      <c r="AB98" s="187"/>
      <c r="AC98" s="187"/>
      <c r="AD98" s="187"/>
      <c r="AE98" s="187"/>
      <c r="AF98" s="187"/>
      <c r="AG98" s="187"/>
      <c r="AH98" s="187"/>
      <c r="AI98" s="187"/>
      <c r="AJ98" s="186"/>
      <c r="AK98" s="187"/>
      <c r="AL98" s="202"/>
      <c r="AM98" s="4">
        <f t="shared" si="7"/>
        <v>0</v>
      </c>
      <c r="AN98" s="4">
        <f t="shared" si="8"/>
        <v>0</v>
      </c>
      <c r="AO98" s="4">
        <f t="shared" si="9"/>
        <v>0</v>
      </c>
      <c r="AP98" s="4">
        <f t="shared" si="10"/>
        <v>0</v>
      </c>
      <c r="AW98" s="204"/>
    </row>
    <row r="99" spans="6:49" ht="18" customHeight="1" x14ac:dyDescent="0.25">
      <c r="F99" s="4">
        <f t="shared" si="6"/>
        <v>0</v>
      </c>
      <c r="G99" s="200">
        <f t="shared" si="11"/>
        <v>0</v>
      </c>
      <c r="H99" s="201"/>
      <c r="I99" s="187"/>
      <c r="J99" s="186"/>
      <c r="K99" s="186"/>
      <c r="L99" s="186"/>
      <c r="M99" s="186"/>
      <c r="N99" s="187"/>
      <c r="O99" s="187"/>
      <c r="P99" s="188"/>
      <c r="Q99" s="187"/>
      <c r="R99" s="187"/>
      <c r="S99" s="187"/>
      <c r="T99" s="187"/>
      <c r="U99" s="187"/>
      <c r="V99" s="187"/>
      <c r="W99" s="187"/>
      <c r="X99" s="187"/>
      <c r="Y99" s="187"/>
      <c r="Z99" s="187"/>
      <c r="AA99" s="187"/>
      <c r="AB99" s="187"/>
      <c r="AC99" s="187"/>
      <c r="AD99" s="187"/>
      <c r="AE99" s="187"/>
      <c r="AF99" s="187"/>
      <c r="AG99" s="187"/>
      <c r="AH99" s="187"/>
      <c r="AI99" s="187"/>
      <c r="AJ99" s="186"/>
      <c r="AK99" s="187"/>
      <c r="AL99" s="202"/>
      <c r="AM99" s="4">
        <f t="shared" si="7"/>
        <v>0</v>
      </c>
      <c r="AN99" s="4">
        <f t="shared" si="8"/>
        <v>0</v>
      </c>
      <c r="AO99" s="4">
        <f t="shared" si="9"/>
        <v>0</v>
      </c>
      <c r="AP99" s="4">
        <f t="shared" si="10"/>
        <v>0</v>
      </c>
      <c r="AW99" s="204"/>
    </row>
    <row r="100" spans="6:49" ht="18" customHeight="1" x14ac:dyDescent="0.25">
      <c r="F100" s="4">
        <f t="shared" si="6"/>
        <v>0</v>
      </c>
      <c r="G100" s="200">
        <f t="shared" si="11"/>
        <v>0</v>
      </c>
      <c r="H100" s="201"/>
      <c r="I100" s="187"/>
      <c r="J100" s="186"/>
      <c r="K100" s="186"/>
      <c r="L100" s="186"/>
      <c r="M100" s="186"/>
      <c r="N100" s="187"/>
      <c r="O100" s="187"/>
      <c r="P100" s="188"/>
      <c r="Q100" s="187"/>
      <c r="R100" s="187"/>
      <c r="S100" s="187"/>
      <c r="T100" s="187"/>
      <c r="U100" s="187"/>
      <c r="V100" s="187"/>
      <c r="W100" s="187"/>
      <c r="X100" s="187"/>
      <c r="Y100" s="187"/>
      <c r="Z100" s="187"/>
      <c r="AA100" s="187"/>
      <c r="AB100" s="187"/>
      <c r="AC100" s="187"/>
      <c r="AD100" s="187"/>
      <c r="AE100" s="187"/>
      <c r="AF100" s="187"/>
      <c r="AG100" s="187"/>
      <c r="AH100" s="187"/>
      <c r="AI100" s="187"/>
      <c r="AJ100" s="186"/>
      <c r="AK100" s="187"/>
      <c r="AL100" s="202"/>
      <c r="AM100" s="4">
        <f t="shared" si="7"/>
        <v>0</v>
      </c>
      <c r="AN100" s="4">
        <f t="shared" si="8"/>
        <v>0</v>
      </c>
      <c r="AO100" s="4">
        <f t="shared" si="9"/>
        <v>0</v>
      </c>
      <c r="AP100" s="4">
        <f t="shared" si="10"/>
        <v>0</v>
      </c>
      <c r="AW100" s="204"/>
    </row>
    <row r="101" spans="6:49" ht="18" customHeight="1" x14ac:dyDescent="0.25">
      <c r="F101" s="4">
        <f t="shared" si="6"/>
        <v>0</v>
      </c>
      <c r="G101" s="200">
        <f t="shared" si="11"/>
        <v>0</v>
      </c>
      <c r="H101" s="201"/>
      <c r="I101" s="187"/>
      <c r="J101" s="186"/>
      <c r="K101" s="186"/>
      <c r="L101" s="186"/>
      <c r="M101" s="186"/>
      <c r="N101" s="187"/>
      <c r="O101" s="187"/>
      <c r="P101" s="188"/>
      <c r="Q101" s="187"/>
      <c r="R101" s="187"/>
      <c r="S101" s="187"/>
      <c r="T101" s="187"/>
      <c r="U101" s="187"/>
      <c r="V101" s="187"/>
      <c r="W101" s="187"/>
      <c r="X101" s="187"/>
      <c r="Y101" s="187"/>
      <c r="Z101" s="187"/>
      <c r="AA101" s="187"/>
      <c r="AB101" s="187"/>
      <c r="AC101" s="187"/>
      <c r="AD101" s="187"/>
      <c r="AE101" s="187"/>
      <c r="AF101" s="187"/>
      <c r="AG101" s="187"/>
      <c r="AH101" s="187"/>
      <c r="AI101" s="187"/>
      <c r="AJ101" s="186"/>
      <c r="AK101" s="187"/>
      <c r="AL101" s="202"/>
      <c r="AM101" s="4">
        <f t="shared" si="7"/>
        <v>0</v>
      </c>
      <c r="AN101" s="4">
        <f t="shared" si="8"/>
        <v>0</v>
      </c>
      <c r="AO101" s="4">
        <f t="shared" si="9"/>
        <v>0</v>
      </c>
      <c r="AP101" s="4">
        <f t="shared" si="10"/>
        <v>0</v>
      </c>
      <c r="AW101" s="204"/>
    </row>
    <row r="102" spans="6:49" ht="18" customHeight="1" x14ac:dyDescent="0.25">
      <c r="F102" s="4">
        <f t="shared" si="6"/>
        <v>0</v>
      </c>
      <c r="G102" s="200">
        <f t="shared" si="11"/>
        <v>0</v>
      </c>
      <c r="H102" s="201"/>
      <c r="I102" s="187"/>
      <c r="J102" s="186"/>
      <c r="K102" s="186"/>
      <c r="L102" s="186"/>
      <c r="M102" s="186"/>
      <c r="N102" s="187"/>
      <c r="O102" s="187"/>
      <c r="P102" s="188"/>
      <c r="Q102" s="187"/>
      <c r="R102" s="187"/>
      <c r="S102" s="187"/>
      <c r="T102" s="187"/>
      <c r="U102" s="187"/>
      <c r="V102" s="187"/>
      <c r="W102" s="187"/>
      <c r="X102" s="187"/>
      <c r="Y102" s="187"/>
      <c r="Z102" s="187"/>
      <c r="AA102" s="187"/>
      <c r="AB102" s="187"/>
      <c r="AC102" s="187"/>
      <c r="AD102" s="187"/>
      <c r="AE102" s="187"/>
      <c r="AF102" s="187"/>
      <c r="AG102" s="187"/>
      <c r="AH102" s="187"/>
      <c r="AI102" s="187"/>
      <c r="AJ102" s="186"/>
      <c r="AK102" s="187"/>
      <c r="AL102" s="202"/>
      <c r="AM102" s="4">
        <f t="shared" si="7"/>
        <v>0</v>
      </c>
      <c r="AN102" s="4">
        <f t="shared" si="8"/>
        <v>0</v>
      </c>
      <c r="AO102" s="4">
        <f t="shared" si="9"/>
        <v>0</v>
      </c>
      <c r="AP102" s="4">
        <f t="shared" si="10"/>
        <v>0</v>
      </c>
      <c r="AW102" s="204"/>
    </row>
    <row r="103" spans="6:49" ht="18" customHeight="1" x14ac:dyDescent="0.25">
      <c r="F103" s="4">
        <f t="shared" si="6"/>
        <v>0</v>
      </c>
      <c r="G103" s="200">
        <f t="shared" si="11"/>
        <v>0</v>
      </c>
      <c r="H103" s="201"/>
      <c r="I103" s="187"/>
      <c r="J103" s="186"/>
      <c r="K103" s="186"/>
      <c r="L103" s="186"/>
      <c r="M103" s="186"/>
      <c r="N103" s="187"/>
      <c r="O103" s="187"/>
      <c r="P103" s="188"/>
      <c r="Q103" s="187"/>
      <c r="R103" s="187"/>
      <c r="S103" s="187"/>
      <c r="T103" s="187"/>
      <c r="U103" s="187"/>
      <c r="V103" s="187"/>
      <c r="W103" s="187"/>
      <c r="X103" s="187"/>
      <c r="Y103" s="187"/>
      <c r="Z103" s="187"/>
      <c r="AA103" s="187"/>
      <c r="AB103" s="187"/>
      <c r="AC103" s="187"/>
      <c r="AD103" s="187"/>
      <c r="AE103" s="187"/>
      <c r="AF103" s="187"/>
      <c r="AG103" s="187"/>
      <c r="AH103" s="187"/>
      <c r="AI103" s="187"/>
      <c r="AJ103" s="186"/>
      <c r="AK103" s="187"/>
      <c r="AL103" s="202"/>
      <c r="AM103" s="4">
        <f t="shared" si="7"/>
        <v>0</v>
      </c>
      <c r="AN103" s="4">
        <f t="shared" si="8"/>
        <v>0</v>
      </c>
      <c r="AO103" s="4">
        <f t="shared" si="9"/>
        <v>0</v>
      </c>
      <c r="AP103" s="4">
        <f t="shared" si="10"/>
        <v>0</v>
      </c>
      <c r="AW103" s="204"/>
    </row>
    <row r="104" spans="6:49" ht="18" customHeight="1" x14ac:dyDescent="0.25">
      <c r="F104" s="4">
        <f t="shared" si="6"/>
        <v>0</v>
      </c>
      <c r="G104" s="200">
        <f t="shared" si="11"/>
        <v>0</v>
      </c>
      <c r="H104" s="201"/>
      <c r="I104" s="187"/>
      <c r="J104" s="186"/>
      <c r="K104" s="186"/>
      <c r="L104" s="186"/>
      <c r="M104" s="186"/>
      <c r="N104" s="187"/>
      <c r="O104" s="187"/>
      <c r="P104" s="188"/>
      <c r="Q104" s="187"/>
      <c r="R104" s="187"/>
      <c r="S104" s="187"/>
      <c r="T104" s="187"/>
      <c r="U104" s="187"/>
      <c r="V104" s="187"/>
      <c r="W104" s="187"/>
      <c r="X104" s="187"/>
      <c r="Y104" s="187"/>
      <c r="Z104" s="187"/>
      <c r="AA104" s="187"/>
      <c r="AB104" s="187"/>
      <c r="AC104" s="187"/>
      <c r="AD104" s="187"/>
      <c r="AE104" s="187"/>
      <c r="AF104" s="187"/>
      <c r="AG104" s="187"/>
      <c r="AH104" s="187"/>
      <c r="AI104" s="187"/>
      <c r="AJ104" s="186"/>
      <c r="AK104" s="187"/>
      <c r="AL104" s="202"/>
      <c r="AM104" s="4">
        <f t="shared" si="7"/>
        <v>0</v>
      </c>
      <c r="AN104" s="4">
        <f t="shared" si="8"/>
        <v>0</v>
      </c>
      <c r="AO104" s="4">
        <f t="shared" si="9"/>
        <v>0</v>
      </c>
      <c r="AP104" s="4">
        <f t="shared" si="10"/>
        <v>0</v>
      </c>
      <c r="AW104" s="204"/>
    </row>
    <row r="105" spans="6:49" ht="18" customHeight="1" x14ac:dyDescent="0.25">
      <c r="F105" s="4">
        <f t="shared" si="6"/>
        <v>0</v>
      </c>
      <c r="G105" s="200">
        <f t="shared" si="11"/>
        <v>0</v>
      </c>
      <c r="H105" s="201"/>
      <c r="I105" s="187"/>
      <c r="J105" s="186"/>
      <c r="K105" s="186"/>
      <c r="L105" s="186"/>
      <c r="M105" s="186"/>
      <c r="N105" s="187"/>
      <c r="O105" s="187"/>
      <c r="P105" s="188"/>
      <c r="Q105" s="187"/>
      <c r="R105" s="187"/>
      <c r="S105" s="187"/>
      <c r="T105" s="187"/>
      <c r="U105" s="187"/>
      <c r="V105" s="187"/>
      <c r="W105" s="187"/>
      <c r="X105" s="187"/>
      <c r="Y105" s="187"/>
      <c r="Z105" s="187"/>
      <c r="AA105" s="187"/>
      <c r="AB105" s="187"/>
      <c r="AC105" s="187"/>
      <c r="AD105" s="187"/>
      <c r="AE105" s="187"/>
      <c r="AF105" s="187"/>
      <c r="AG105" s="187"/>
      <c r="AH105" s="187"/>
      <c r="AI105" s="187"/>
      <c r="AJ105" s="186"/>
      <c r="AK105" s="187"/>
      <c r="AL105" s="202"/>
      <c r="AM105" s="4">
        <f t="shared" si="7"/>
        <v>0</v>
      </c>
      <c r="AN105" s="4">
        <f t="shared" si="8"/>
        <v>0</v>
      </c>
      <c r="AO105" s="4">
        <f t="shared" si="9"/>
        <v>0</v>
      </c>
      <c r="AP105" s="4">
        <f t="shared" si="10"/>
        <v>0</v>
      </c>
      <c r="AW105" s="204"/>
    </row>
    <row r="106" spans="6:49" ht="18" customHeight="1" x14ac:dyDescent="0.25">
      <c r="F106" s="4">
        <f t="shared" si="6"/>
        <v>0</v>
      </c>
      <c r="G106" s="200">
        <f t="shared" si="11"/>
        <v>0</v>
      </c>
      <c r="H106" s="201"/>
      <c r="I106" s="187"/>
      <c r="J106" s="186"/>
      <c r="K106" s="186"/>
      <c r="L106" s="186"/>
      <c r="M106" s="186"/>
      <c r="N106" s="187"/>
      <c r="O106" s="187"/>
      <c r="P106" s="188"/>
      <c r="Q106" s="187"/>
      <c r="R106" s="187"/>
      <c r="S106" s="187"/>
      <c r="T106" s="187"/>
      <c r="U106" s="187"/>
      <c r="V106" s="187"/>
      <c r="W106" s="187"/>
      <c r="X106" s="187"/>
      <c r="Y106" s="187"/>
      <c r="Z106" s="187"/>
      <c r="AA106" s="187"/>
      <c r="AB106" s="187"/>
      <c r="AC106" s="187"/>
      <c r="AD106" s="187"/>
      <c r="AE106" s="187"/>
      <c r="AF106" s="187"/>
      <c r="AG106" s="187"/>
      <c r="AH106" s="187"/>
      <c r="AI106" s="187"/>
      <c r="AJ106" s="186"/>
      <c r="AK106" s="187"/>
      <c r="AL106" s="202"/>
      <c r="AM106" s="4">
        <f t="shared" si="7"/>
        <v>0</v>
      </c>
      <c r="AN106" s="4">
        <f t="shared" si="8"/>
        <v>0</v>
      </c>
      <c r="AO106" s="4">
        <f t="shared" si="9"/>
        <v>0</v>
      </c>
      <c r="AP106" s="4">
        <f t="shared" si="10"/>
        <v>0</v>
      </c>
      <c r="AW106" s="204"/>
    </row>
    <row r="107" spans="6:49" ht="18" customHeight="1" x14ac:dyDescent="0.25">
      <c r="F107" s="4">
        <f t="shared" si="6"/>
        <v>0</v>
      </c>
      <c r="G107" s="200">
        <f t="shared" si="11"/>
        <v>0</v>
      </c>
      <c r="H107" s="201"/>
      <c r="I107" s="187"/>
      <c r="J107" s="186"/>
      <c r="K107" s="186"/>
      <c r="L107" s="186"/>
      <c r="M107" s="186"/>
      <c r="N107" s="187"/>
      <c r="O107" s="187"/>
      <c r="P107" s="188"/>
      <c r="Q107" s="187"/>
      <c r="R107" s="187"/>
      <c r="S107" s="187"/>
      <c r="T107" s="187"/>
      <c r="U107" s="187"/>
      <c r="V107" s="187"/>
      <c r="W107" s="187"/>
      <c r="X107" s="187"/>
      <c r="Y107" s="187"/>
      <c r="Z107" s="187"/>
      <c r="AA107" s="187"/>
      <c r="AB107" s="187"/>
      <c r="AC107" s="187"/>
      <c r="AD107" s="187"/>
      <c r="AE107" s="187"/>
      <c r="AF107" s="187"/>
      <c r="AG107" s="187"/>
      <c r="AH107" s="187"/>
      <c r="AI107" s="187"/>
      <c r="AJ107" s="186"/>
      <c r="AK107" s="187"/>
      <c r="AL107" s="202"/>
      <c r="AM107" s="4">
        <f t="shared" si="7"/>
        <v>0</v>
      </c>
      <c r="AN107" s="4">
        <f t="shared" si="8"/>
        <v>0</v>
      </c>
      <c r="AO107" s="4">
        <f t="shared" si="9"/>
        <v>0</v>
      </c>
      <c r="AP107" s="4">
        <f t="shared" si="10"/>
        <v>0</v>
      </c>
      <c r="AW107" s="204"/>
    </row>
    <row r="108" spans="6:49" ht="18" customHeight="1" x14ac:dyDescent="0.25">
      <c r="F108" s="4">
        <f t="shared" si="6"/>
        <v>0</v>
      </c>
      <c r="G108" s="200">
        <f t="shared" si="11"/>
        <v>0</v>
      </c>
      <c r="H108" s="201"/>
      <c r="I108" s="187"/>
      <c r="J108" s="186"/>
      <c r="K108" s="186"/>
      <c r="L108" s="186"/>
      <c r="M108" s="186"/>
      <c r="N108" s="187"/>
      <c r="O108" s="187"/>
      <c r="P108" s="188"/>
      <c r="Q108" s="187"/>
      <c r="R108" s="187"/>
      <c r="S108" s="187"/>
      <c r="T108" s="187"/>
      <c r="U108" s="187"/>
      <c r="V108" s="187"/>
      <c r="W108" s="187"/>
      <c r="X108" s="187"/>
      <c r="Y108" s="187"/>
      <c r="Z108" s="187"/>
      <c r="AA108" s="187"/>
      <c r="AB108" s="187"/>
      <c r="AC108" s="187"/>
      <c r="AD108" s="187"/>
      <c r="AE108" s="187"/>
      <c r="AF108" s="187"/>
      <c r="AG108" s="187"/>
      <c r="AH108" s="187"/>
      <c r="AI108" s="187"/>
      <c r="AJ108" s="186"/>
      <c r="AK108" s="187"/>
      <c r="AL108" s="202"/>
      <c r="AM108" s="4">
        <f t="shared" si="7"/>
        <v>0</v>
      </c>
      <c r="AN108" s="4">
        <f t="shared" si="8"/>
        <v>0</v>
      </c>
      <c r="AO108" s="4">
        <f t="shared" si="9"/>
        <v>0</v>
      </c>
      <c r="AP108" s="4">
        <f t="shared" si="10"/>
        <v>0</v>
      </c>
      <c r="AW108" s="204"/>
    </row>
    <row r="109" spans="6:49" ht="18" customHeight="1" x14ac:dyDescent="0.25">
      <c r="F109" s="4">
        <f t="shared" si="6"/>
        <v>0</v>
      </c>
      <c r="G109" s="200">
        <f t="shared" si="11"/>
        <v>0</v>
      </c>
      <c r="H109" s="201"/>
      <c r="I109" s="187"/>
      <c r="J109" s="186"/>
      <c r="K109" s="186"/>
      <c r="L109" s="186"/>
      <c r="M109" s="186"/>
      <c r="N109" s="187"/>
      <c r="O109" s="187"/>
      <c r="P109" s="188"/>
      <c r="Q109" s="187"/>
      <c r="R109" s="187"/>
      <c r="S109" s="187"/>
      <c r="T109" s="187"/>
      <c r="U109" s="187"/>
      <c r="V109" s="187"/>
      <c r="W109" s="187"/>
      <c r="X109" s="187"/>
      <c r="Y109" s="187"/>
      <c r="Z109" s="187"/>
      <c r="AA109" s="187"/>
      <c r="AB109" s="187"/>
      <c r="AC109" s="187"/>
      <c r="AD109" s="187"/>
      <c r="AE109" s="187"/>
      <c r="AF109" s="187"/>
      <c r="AG109" s="187"/>
      <c r="AH109" s="187"/>
      <c r="AI109" s="187"/>
      <c r="AJ109" s="186"/>
      <c r="AK109" s="187"/>
      <c r="AL109" s="202"/>
      <c r="AM109" s="4">
        <f t="shared" si="7"/>
        <v>0</v>
      </c>
      <c r="AN109" s="4">
        <f t="shared" si="8"/>
        <v>0</v>
      </c>
      <c r="AO109" s="4">
        <f t="shared" si="9"/>
        <v>0</v>
      </c>
      <c r="AP109" s="4">
        <f t="shared" si="10"/>
        <v>0</v>
      </c>
      <c r="AW109" s="204"/>
    </row>
    <row r="110" spans="6:49" ht="18" customHeight="1" x14ac:dyDescent="0.25">
      <c r="F110" s="4">
        <f t="shared" si="6"/>
        <v>0</v>
      </c>
      <c r="G110" s="200">
        <f t="shared" si="11"/>
        <v>0</v>
      </c>
      <c r="H110" s="201"/>
      <c r="I110" s="187"/>
      <c r="J110" s="186"/>
      <c r="K110" s="186"/>
      <c r="L110" s="186"/>
      <c r="M110" s="186"/>
      <c r="N110" s="187"/>
      <c r="O110" s="187"/>
      <c r="P110" s="188"/>
      <c r="Q110" s="187"/>
      <c r="R110" s="187"/>
      <c r="S110" s="187"/>
      <c r="T110" s="187"/>
      <c r="U110" s="187"/>
      <c r="V110" s="187"/>
      <c r="W110" s="187"/>
      <c r="X110" s="187"/>
      <c r="Y110" s="187"/>
      <c r="Z110" s="187"/>
      <c r="AA110" s="187"/>
      <c r="AB110" s="187"/>
      <c r="AC110" s="187"/>
      <c r="AD110" s="187"/>
      <c r="AE110" s="187"/>
      <c r="AF110" s="187"/>
      <c r="AG110" s="187"/>
      <c r="AH110" s="187"/>
      <c r="AI110" s="187"/>
      <c r="AJ110" s="186"/>
      <c r="AK110" s="187"/>
      <c r="AL110" s="202"/>
      <c r="AM110" s="4">
        <f t="shared" si="7"/>
        <v>0</v>
      </c>
      <c r="AN110" s="4">
        <f t="shared" si="8"/>
        <v>0</v>
      </c>
      <c r="AO110" s="4">
        <f t="shared" si="9"/>
        <v>0</v>
      </c>
      <c r="AP110" s="4">
        <f t="shared" si="10"/>
        <v>0</v>
      </c>
      <c r="AW110" s="204"/>
    </row>
    <row r="111" spans="6:49" ht="18" customHeight="1" x14ac:dyDescent="0.25">
      <c r="F111" s="4">
        <f t="shared" si="6"/>
        <v>0</v>
      </c>
      <c r="G111" s="200">
        <f t="shared" si="11"/>
        <v>0</v>
      </c>
      <c r="H111" s="201"/>
      <c r="I111" s="187"/>
      <c r="J111" s="186"/>
      <c r="K111" s="186"/>
      <c r="L111" s="186"/>
      <c r="M111" s="186"/>
      <c r="N111" s="187"/>
      <c r="O111" s="187"/>
      <c r="P111" s="188"/>
      <c r="Q111" s="187"/>
      <c r="R111" s="187"/>
      <c r="S111" s="187"/>
      <c r="T111" s="187"/>
      <c r="U111" s="187"/>
      <c r="V111" s="187"/>
      <c r="W111" s="187"/>
      <c r="X111" s="187"/>
      <c r="Y111" s="187"/>
      <c r="Z111" s="187"/>
      <c r="AA111" s="187"/>
      <c r="AB111" s="187"/>
      <c r="AC111" s="187"/>
      <c r="AD111" s="187"/>
      <c r="AE111" s="187"/>
      <c r="AF111" s="187"/>
      <c r="AG111" s="187"/>
      <c r="AH111" s="187"/>
      <c r="AI111" s="187"/>
      <c r="AJ111" s="186"/>
      <c r="AK111" s="187"/>
      <c r="AL111" s="202"/>
      <c r="AM111" s="4">
        <f t="shared" si="7"/>
        <v>0</v>
      </c>
      <c r="AN111" s="4">
        <f t="shared" si="8"/>
        <v>0</v>
      </c>
      <c r="AO111" s="4">
        <f t="shared" si="9"/>
        <v>0</v>
      </c>
      <c r="AP111" s="4">
        <f t="shared" si="10"/>
        <v>0</v>
      </c>
      <c r="AW111" s="204"/>
    </row>
    <row r="112" spans="6:49" ht="18" customHeight="1" x14ac:dyDescent="0.25">
      <c r="F112" s="4">
        <f t="shared" si="6"/>
        <v>0</v>
      </c>
      <c r="G112" s="200">
        <f t="shared" si="11"/>
        <v>0</v>
      </c>
      <c r="H112" s="201"/>
      <c r="I112" s="187"/>
      <c r="J112" s="186"/>
      <c r="K112" s="186"/>
      <c r="L112" s="186"/>
      <c r="M112" s="186"/>
      <c r="N112" s="187"/>
      <c r="O112" s="187"/>
      <c r="P112" s="188"/>
      <c r="Q112" s="187"/>
      <c r="R112" s="187"/>
      <c r="S112" s="187"/>
      <c r="T112" s="187"/>
      <c r="U112" s="187"/>
      <c r="V112" s="187"/>
      <c r="W112" s="187"/>
      <c r="X112" s="187"/>
      <c r="Y112" s="187"/>
      <c r="Z112" s="187"/>
      <c r="AA112" s="187"/>
      <c r="AB112" s="187"/>
      <c r="AC112" s="187"/>
      <c r="AD112" s="187"/>
      <c r="AE112" s="187"/>
      <c r="AF112" s="187"/>
      <c r="AG112" s="187"/>
      <c r="AH112" s="187"/>
      <c r="AI112" s="187"/>
      <c r="AJ112" s="186"/>
      <c r="AK112" s="187"/>
      <c r="AL112" s="202"/>
      <c r="AM112" s="4">
        <f t="shared" si="7"/>
        <v>0</v>
      </c>
      <c r="AN112" s="4">
        <f t="shared" si="8"/>
        <v>0</v>
      </c>
      <c r="AO112" s="4">
        <f t="shared" si="9"/>
        <v>0</v>
      </c>
      <c r="AP112" s="4">
        <f t="shared" si="10"/>
        <v>0</v>
      </c>
      <c r="AW112" s="204"/>
    </row>
    <row r="113" spans="6:49" ht="18" customHeight="1" x14ac:dyDescent="0.25">
      <c r="F113" s="4">
        <f t="shared" si="6"/>
        <v>0</v>
      </c>
      <c r="G113" s="200">
        <f t="shared" si="11"/>
        <v>0</v>
      </c>
      <c r="H113" s="201"/>
      <c r="I113" s="187"/>
      <c r="J113" s="186"/>
      <c r="K113" s="186"/>
      <c r="L113" s="186"/>
      <c r="M113" s="186"/>
      <c r="N113" s="187"/>
      <c r="O113" s="187"/>
      <c r="P113" s="188"/>
      <c r="Q113" s="187"/>
      <c r="R113" s="187"/>
      <c r="S113" s="187"/>
      <c r="T113" s="187"/>
      <c r="U113" s="187"/>
      <c r="V113" s="187"/>
      <c r="W113" s="187"/>
      <c r="X113" s="187"/>
      <c r="Y113" s="187"/>
      <c r="Z113" s="187"/>
      <c r="AA113" s="187"/>
      <c r="AB113" s="187"/>
      <c r="AC113" s="187"/>
      <c r="AD113" s="187"/>
      <c r="AE113" s="187"/>
      <c r="AF113" s="187"/>
      <c r="AG113" s="187"/>
      <c r="AH113" s="187"/>
      <c r="AI113" s="187"/>
      <c r="AJ113" s="186"/>
      <c r="AK113" s="187"/>
      <c r="AL113" s="202"/>
      <c r="AM113" s="4">
        <f t="shared" si="7"/>
        <v>0</v>
      </c>
      <c r="AN113" s="4">
        <f t="shared" si="8"/>
        <v>0</v>
      </c>
      <c r="AO113" s="4">
        <f t="shared" si="9"/>
        <v>0</v>
      </c>
      <c r="AP113" s="4">
        <f t="shared" si="10"/>
        <v>0</v>
      </c>
      <c r="AW113" s="204"/>
    </row>
    <row r="114" spans="6:49" ht="18" customHeight="1" x14ac:dyDescent="0.25">
      <c r="F114" s="4">
        <f t="shared" si="6"/>
        <v>0</v>
      </c>
      <c r="G114" s="200">
        <f t="shared" si="11"/>
        <v>0</v>
      </c>
      <c r="H114" s="201"/>
      <c r="I114" s="187"/>
      <c r="J114" s="186"/>
      <c r="K114" s="186"/>
      <c r="L114" s="186"/>
      <c r="M114" s="186"/>
      <c r="N114" s="187"/>
      <c r="O114" s="187"/>
      <c r="P114" s="188"/>
      <c r="Q114" s="187"/>
      <c r="R114" s="187"/>
      <c r="S114" s="187"/>
      <c r="T114" s="187"/>
      <c r="U114" s="187"/>
      <c r="V114" s="187"/>
      <c r="W114" s="187"/>
      <c r="X114" s="187"/>
      <c r="Y114" s="187"/>
      <c r="Z114" s="187"/>
      <c r="AA114" s="187"/>
      <c r="AB114" s="187"/>
      <c r="AC114" s="187"/>
      <c r="AD114" s="187"/>
      <c r="AE114" s="187"/>
      <c r="AF114" s="187"/>
      <c r="AG114" s="187"/>
      <c r="AH114" s="187"/>
      <c r="AI114" s="187"/>
      <c r="AJ114" s="186"/>
      <c r="AK114" s="187"/>
      <c r="AL114" s="202"/>
      <c r="AM114" s="4">
        <f t="shared" si="7"/>
        <v>0</v>
      </c>
      <c r="AN114" s="4">
        <f t="shared" si="8"/>
        <v>0</v>
      </c>
      <c r="AO114" s="4">
        <f t="shared" si="9"/>
        <v>0</v>
      </c>
      <c r="AP114" s="4">
        <f t="shared" si="10"/>
        <v>0</v>
      </c>
      <c r="AW114" s="204"/>
    </row>
    <row r="115" spans="6:49" ht="18" customHeight="1" x14ac:dyDescent="0.25">
      <c r="F115" s="4">
        <f t="shared" si="6"/>
        <v>0</v>
      </c>
      <c r="G115" s="200">
        <f t="shared" si="11"/>
        <v>0</v>
      </c>
      <c r="H115" s="201"/>
      <c r="I115" s="187"/>
      <c r="J115" s="186"/>
      <c r="K115" s="186"/>
      <c r="L115" s="186"/>
      <c r="M115" s="186"/>
      <c r="N115" s="187"/>
      <c r="O115" s="187"/>
      <c r="P115" s="188"/>
      <c r="Q115" s="187"/>
      <c r="R115" s="187"/>
      <c r="S115" s="187"/>
      <c r="T115" s="187"/>
      <c r="U115" s="187"/>
      <c r="V115" s="187"/>
      <c r="W115" s="187"/>
      <c r="X115" s="187"/>
      <c r="Y115" s="187"/>
      <c r="Z115" s="187"/>
      <c r="AA115" s="187"/>
      <c r="AB115" s="187"/>
      <c r="AC115" s="187"/>
      <c r="AD115" s="187"/>
      <c r="AE115" s="187"/>
      <c r="AF115" s="187"/>
      <c r="AG115" s="187"/>
      <c r="AH115" s="187"/>
      <c r="AI115" s="187"/>
      <c r="AJ115" s="186"/>
      <c r="AK115" s="187"/>
      <c r="AL115" s="202"/>
      <c r="AM115" s="4">
        <f t="shared" si="7"/>
        <v>0</v>
      </c>
      <c r="AN115" s="4">
        <f t="shared" si="8"/>
        <v>0</v>
      </c>
      <c r="AO115" s="4">
        <f t="shared" si="9"/>
        <v>0</v>
      </c>
      <c r="AP115" s="4">
        <f t="shared" si="10"/>
        <v>0</v>
      </c>
      <c r="AW115" s="204"/>
    </row>
    <row r="116" spans="6:49" ht="18" customHeight="1" x14ac:dyDescent="0.25">
      <c r="F116" s="4">
        <f t="shared" si="6"/>
        <v>0</v>
      </c>
      <c r="G116" s="200">
        <f t="shared" si="11"/>
        <v>0</v>
      </c>
      <c r="H116" s="201"/>
      <c r="I116" s="187"/>
      <c r="J116" s="186"/>
      <c r="K116" s="186"/>
      <c r="L116" s="186"/>
      <c r="M116" s="186"/>
      <c r="N116" s="187"/>
      <c r="O116" s="187"/>
      <c r="P116" s="188"/>
      <c r="Q116" s="187"/>
      <c r="R116" s="187"/>
      <c r="S116" s="187"/>
      <c r="T116" s="187"/>
      <c r="U116" s="187"/>
      <c r="V116" s="187"/>
      <c r="W116" s="187"/>
      <c r="X116" s="187"/>
      <c r="Y116" s="187"/>
      <c r="Z116" s="187"/>
      <c r="AA116" s="187"/>
      <c r="AB116" s="187"/>
      <c r="AC116" s="187"/>
      <c r="AD116" s="187"/>
      <c r="AE116" s="187"/>
      <c r="AF116" s="187"/>
      <c r="AG116" s="187"/>
      <c r="AH116" s="187"/>
      <c r="AI116" s="187"/>
      <c r="AJ116" s="186"/>
      <c r="AK116" s="187"/>
      <c r="AL116" s="202"/>
      <c r="AM116" s="4">
        <f t="shared" si="7"/>
        <v>0</v>
      </c>
      <c r="AN116" s="4">
        <f t="shared" si="8"/>
        <v>0</v>
      </c>
      <c r="AO116" s="4">
        <f t="shared" si="9"/>
        <v>0</v>
      </c>
      <c r="AP116" s="4">
        <f t="shared" si="10"/>
        <v>0</v>
      </c>
      <c r="AW116" s="204"/>
    </row>
    <row r="117" spans="6:49" ht="18" customHeight="1" x14ac:dyDescent="0.25">
      <c r="F117" s="4">
        <f t="shared" si="6"/>
        <v>0</v>
      </c>
      <c r="G117" s="200">
        <f t="shared" si="11"/>
        <v>0</v>
      </c>
      <c r="H117" s="201"/>
      <c r="I117" s="187"/>
      <c r="J117" s="186"/>
      <c r="K117" s="186"/>
      <c r="L117" s="186"/>
      <c r="M117" s="186"/>
      <c r="N117" s="187"/>
      <c r="O117" s="187"/>
      <c r="P117" s="188"/>
      <c r="Q117" s="187"/>
      <c r="R117" s="187"/>
      <c r="S117" s="187"/>
      <c r="T117" s="187"/>
      <c r="U117" s="187"/>
      <c r="V117" s="187"/>
      <c r="W117" s="187"/>
      <c r="X117" s="187"/>
      <c r="Y117" s="187"/>
      <c r="Z117" s="187"/>
      <c r="AA117" s="187"/>
      <c r="AB117" s="187"/>
      <c r="AC117" s="187"/>
      <c r="AD117" s="187"/>
      <c r="AE117" s="187"/>
      <c r="AF117" s="187"/>
      <c r="AG117" s="187"/>
      <c r="AH117" s="187"/>
      <c r="AI117" s="187"/>
      <c r="AJ117" s="186"/>
      <c r="AK117" s="187"/>
      <c r="AL117" s="202"/>
      <c r="AM117" s="4">
        <f t="shared" si="7"/>
        <v>0</v>
      </c>
      <c r="AN117" s="4">
        <f t="shared" si="8"/>
        <v>0</v>
      </c>
      <c r="AO117" s="4">
        <f t="shared" si="9"/>
        <v>0</v>
      </c>
      <c r="AP117" s="4">
        <f t="shared" si="10"/>
        <v>0</v>
      </c>
      <c r="AW117" s="204"/>
    </row>
    <row r="118" spans="6:49" ht="18" customHeight="1" x14ac:dyDescent="0.25">
      <c r="F118" s="4">
        <f t="shared" si="6"/>
        <v>0</v>
      </c>
      <c r="G118" s="200">
        <f t="shared" si="11"/>
        <v>0</v>
      </c>
      <c r="H118" s="201"/>
      <c r="I118" s="187"/>
      <c r="J118" s="186"/>
      <c r="K118" s="186"/>
      <c r="L118" s="186"/>
      <c r="M118" s="186"/>
      <c r="N118" s="187"/>
      <c r="O118" s="187"/>
      <c r="P118" s="188"/>
      <c r="Q118" s="187"/>
      <c r="R118" s="187"/>
      <c r="S118" s="187"/>
      <c r="T118" s="187"/>
      <c r="U118" s="187"/>
      <c r="V118" s="187"/>
      <c r="W118" s="187"/>
      <c r="X118" s="187"/>
      <c r="Y118" s="187"/>
      <c r="Z118" s="187"/>
      <c r="AA118" s="187"/>
      <c r="AB118" s="187"/>
      <c r="AC118" s="187"/>
      <c r="AD118" s="187"/>
      <c r="AE118" s="187"/>
      <c r="AF118" s="187"/>
      <c r="AG118" s="187"/>
      <c r="AH118" s="187"/>
      <c r="AI118" s="187"/>
      <c r="AJ118" s="186"/>
      <c r="AK118" s="187"/>
      <c r="AL118" s="202"/>
      <c r="AM118" s="4">
        <f t="shared" si="7"/>
        <v>0</v>
      </c>
      <c r="AN118" s="4">
        <f t="shared" si="8"/>
        <v>0</v>
      </c>
      <c r="AO118" s="4">
        <f t="shared" si="9"/>
        <v>0</v>
      </c>
      <c r="AP118" s="4">
        <f t="shared" si="10"/>
        <v>0</v>
      </c>
      <c r="AW118" s="204"/>
    </row>
    <row r="119" spans="6:49" ht="18" customHeight="1" x14ac:dyDescent="0.25">
      <c r="F119" s="4">
        <f t="shared" si="6"/>
        <v>0</v>
      </c>
      <c r="G119" s="200">
        <f t="shared" si="11"/>
        <v>0</v>
      </c>
      <c r="H119" s="201"/>
      <c r="I119" s="187"/>
      <c r="J119" s="186"/>
      <c r="K119" s="186"/>
      <c r="L119" s="186"/>
      <c r="M119" s="186"/>
      <c r="N119" s="187"/>
      <c r="O119" s="187"/>
      <c r="P119" s="188"/>
      <c r="Q119" s="187"/>
      <c r="R119" s="187"/>
      <c r="S119" s="187"/>
      <c r="T119" s="187"/>
      <c r="U119" s="187"/>
      <c r="V119" s="187"/>
      <c r="W119" s="187"/>
      <c r="X119" s="187"/>
      <c r="Y119" s="187"/>
      <c r="Z119" s="187"/>
      <c r="AA119" s="187"/>
      <c r="AB119" s="187"/>
      <c r="AC119" s="187"/>
      <c r="AD119" s="187"/>
      <c r="AE119" s="187"/>
      <c r="AF119" s="187"/>
      <c r="AG119" s="187"/>
      <c r="AH119" s="187"/>
      <c r="AI119" s="187"/>
      <c r="AJ119" s="186"/>
      <c r="AK119" s="187"/>
      <c r="AL119" s="202"/>
      <c r="AM119" s="4">
        <f t="shared" si="7"/>
        <v>0</v>
      </c>
      <c r="AN119" s="4">
        <f t="shared" si="8"/>
        <v>0</v>
      </c>
      <c r="AO119" s="4">
        <f t="shared" si="9"/>
        <v>0</v>
      </c>
      <c r="AP119" s="4">
        <f t="shared" si="10"/>
        <v>0</v>
      </c>
      <c r="AW119" s="204"/>
    </row>
    <row r="120" spans="6:49" ht="18" customHeight="1" x14ac:dyDescent="0.25">
      <c r="F120" s="4">
        <f t="shared" si="6"/>
        <v>0</v>
      </c>
      <c r="G120" s="200">
        <f t="shared" si="11"/>
        <v>0</v>
      </c>
      <c r="H120" s="201"/>
      <c r="I120" s="187"/>
      <c r="J120" s="186"/>
      <c r="K120" s="186"/>
      <c r="L120" s="186"/>
      <c r="M120" s="186"/>
      <c r="N120" s="187"/>
      <c r="O120" s="187"/>
      <c r="P120" s="188"/>
      <c r="Q120" s="187"/>
      <c r="R120" s="187"/>
      <c r="S120" s="187"/>
      <c r="T120" s="187"/>
      <c r="U120" s="187"/>
      <c r="V120" s="187"/>
      <c r="W120" s="187"/>
      <c r="X120" s="187"/>
      <c r="Y120" s="187"/>
      <c r="Z120" s="187"/>
      <c r="AA120" s="187"/>
      <c r="AB120" s="187"/>
      <c r="AC120" s="187"/>
      <c r="AD120" s="187"/>
      <c r="AE120" s="187"/>
      <c r="AF120" s="187"/>
      <c r="AG120" s="187"/>
      <c r="AH120" s="187"/>
      <c r="AI120" s="187"/>
      <c r="AJ120" s="186"/>
      <c r="AK120" s="187"/>
      <c r="AL120" s="202"/>
      <c r="AM120" s="4">
        <f t="shared" si="7"/>
        <v>0</v>
      </c>
      <c r="AN120" s="4">
        <f t="shared" si="8"/>
        <v>0</v>
      </c>
      <c r="AO120" s="4">
        <f t="shared" si="9"/>
        <v>0</v>
      </c>
      <c r="AP120" s="4">
        <f t="shared" si="10"/>
        <v>0</v>
      </c>
      <c r="AW120" s="204"/>
    </row>
    <row r="121" spans="6:49" ht="18" customHeight="1" x14ac:dyDescent="0.25">
      <c r="F121" s="4">
        <f t="shared" si="6"/>
        <v>0</v>
      </c>
      <c r="G121" s="200">
        <f t="shared" si="11"/>
        <v>0</v>
      </c>
      <c r="H121" s="201"/>
      <c r="I121" s="187"/>
      <c r="J121" s="186"/>
      <c r="K121" s="186"/>
      <c r="L121" s="186"/>
      <c r="M121" s="186"/>
      <c r="N121" s="187"/>
      <c r="O121" s="187"/>
      <c r="P121" s="188"/>
      <c r="Q121" s="187"/>
      <c r="R121" s="187"/>
      <c r="S121" s="187"/>
      <c r="T121" s="187"/>
      <c r="U121" s="187"/>
      <c r="V121" s="187"/>
      <c r="W121" s="187"/>
      <c r="X121" s="187"/>
      <c r="Y121" s="187"/>
      <c r="Z121" s="187"/>
      <c r="AA121" s="187"/>
      <c r="AB121" s="187"/>
      <c r="AC121" s="187"/>
      <c r="AD121" s="187"/>
      <c r="AE121" s="187"/>
      <c r="AF121" s="187"/>
      <c r="AG121" s="187"/>
      <c r="AH121" s="187"/>
      <c r="AI121" s="187"/>
      <c r="AJ121" s="186"/>
      <c r="AK121" s="187"/>
      <c r="AL121" s="202"/>
      <c r="AM121" s="4">
        <f t="shared" si="7"/>
        <v>0</v>
      </c>
      <c r="AN121" s="4">
        <f t="shared" si="8"/>
        <v>0</v>
      </c>
      <c r="AO121" s="4">
        <f t="shared" si="9"/>
        <v>0</v>
      </c>
      <c r="AP121" s="4">
        <f t="shared" si="10"/>
        <v>0</v>
      </c>
      <c r="AW121" s="204"/>
    </row>
    <row r="122" spans="6:49" ht="18" customHeight="1" x14ac:dyDescent="0.25">
      <c r="F122" s="4">
        <f t="shared" si="6"/>
        <v>0</v>
      </c>
      <c r="G122" s="200">
        <f t="shared" si="11"/>
        <v>0</v>
      </c>
      <c r="H122" s="201"/>
      <c r="I122" s="187"/>
      <c r="J122" s="186"/>
      <c r="K122" s="186"/>
      <c r="L122" s="186"/>
      <c r="M122" s="186"/>
      <c r="N122" s="187"/>
      <c r="O122" s="187"/>
      <c r="P122" s="188"/>
      <c r="Q122" s="187"/>
      <c r="R122" s="187"/>
      <c r="S122" s="187"/>
      <c r="T122" s="187"/>
      <c r="U122" s="187"/>
      <c r="V122" s="187"/>
      <c r="W122" s="187"/>
      <c r="X122" s="187"/>
      <c r="Y122" s="187"/>
      <c r="Z122" s="187"/>
      <c r="AA122" s="187"/>
      <c r="AB122" s="187"/>
      <c r="AC122" s="187"/>
      <c r="AD122" s="187"/>
      <c r="AE122" s="187"/>
      <c r="AF122" s="187"/>
      <c r="AG122" s="187"/>
      <c r="AH122" s="187"/>
      <c r="AI122" s="187"/>
      <c r="AJ122" s="186"/>
      <c r="AK122" s="187"/>
      <c r="AL122" s="202"/>
      <c r="AM122" s="4">
        <f t="shared" si="7"/>
        <v>0</v>
      </c>
      <c r="AN122" s="4">
        <f t="shared" si="8"/>
        <v>0</v>
      </c>
      <c r="AO122" s="4">
        <f t="shared" si="9"/>
        <v>0</v>
      </c>
      <c r="AP122" s="4">
        <f t="shared" si="10"/>
        <v>0</v>
      </c>
      <c r="AW122" s="204"/>
    </row>
    <row r="123" spans="6:49" ht="18" customHeight="1" x14ac:dyDescent="0.25">
      <c r="F123" s="4">
        <f t="shared" si="6"/>
        <v>0</v>
      </c>
      <c r="G123" s="200">
        <f t="shared" si="11"/>
        <v>0</v>
      </c>
      <c r="H123" s="201"/>
      <c r="I123" s="187"/>
      <c r="J123" s="186"/>
      <c r="K123" s="186"/>
      <c r="L123" s="186"/>
      <c r="M123" s="186"/>
      <c r="N123" s="187"/>
      <c r="O123" s="187"/>
      <c r="P123" s="188"/>
      <c r="Q123" s="187"/>
      <c r="R123" s="187"/>
      <c r="S123" s="187"/>
      <c r="T123" s="187"/>
      <c r="U123" s="187"/>
      <c r="V123" s="187"/>
      <c r="W123" s="187"/>
      <c r="X123" s="187"/>
      <c r="Y123" s="187"/>
      <c r="Z123" s="187"/>
      <c r="AA123" s="187"/>
      <c r="AB123" s="187"/>
      <c r="AC123" s="187"/>
      <c r="AD123" s="187"/>
      <c r="AE123" s="187"/>
      <c r="AF123" s="187"/>
      <c r="AG123" s="187"/>
      <c r="AH123" s="187"/>
      <c r="AI123" s="187"/>
      <c r="AJ123" s="186"/>
      <c r="AK123" s="187"/>
      <c r="AL123" s="202"/>
      <c r="AM123" s="4">
        <f t="shared" si="7"/>
        <v>0</v>
      </c>
      <c r="AN123" s="4">
        <f t="shared" si="8"/>
        <v>0</v>
      </c>
      <c r="AO123" s="4">
        <f t="shared" si="9"/>
        <v>0</v>
      </c>
      <c r="AP123" s="4">
        <f t="shared" si="10"/>
        <v>0</v>
      </c>
      <c r="AW123" s="204"/>
    </row>
    <row r="124" spans="6:49" ht="18" customHeight="1" x14ac:dyDescent="0.25">
      <c r="F124" s="4">
        <f t="shared" si="6"/>
        <v>0</v>
      </c>
      <c r="G124" s="200">
        <f t="shared" si="11"/>
        <v>0</v>
      </c>
      <c r="H124" s="201"/>
      <c r="I124" s="187"/>
      <c r="J124" s="186"/>
      <c r="K124" s="186"/>
      <c r="L124" s="186"/>
      <c r="M124" s="186"/>
      <c r="N124" s="187"/>
      <c r="O124" s="187"/>
      <c r="P124" s="188"/>
      <c r="Q124" s="187"/>
      <c r="R124" s="187"/>
      <c r="S124" s="187"/>
      <c r="T124" s="187"/>
      <c r="U124" s="187"/>
      <c r="V124" s="187"/>
      <c r="W124" s="187"/>
      <c r="X124" s="187"/>
      <c r="Y124" s="187"/>
      <c r="Z124" s="187"/>
      <c r="AA124" s="187"/>
      <c r="AB124" s="187"/>
      <c r="AC124" s="187"/>
      <c r="AD124" s="187"/>
      <c r="AE124" s="187"/>
      <c r="AF124" s="187"/>
      <c r="AG124" s="187"/>
      <c r="AH124" s="187"/>
      <c r="AI124" s="187"/>
      <c r="AJ124" s="186"/>
      <c r="AK124" s="187"/>
      <c r="AL124" s="202"/>
      <c r="AM124" s="4">
        <f t="shared" si="7"/>
        <v>0</v>
      </c>
      <c r="AN124" s="4">
        <f t="shared" si="8"/>
        <v>0</v>
      </c>
      <c r="AO124" s="4">
        <f t="shared" si="9"/>
        <v>0</v>
      </c>
      <c r="AP124" s="4">
        <f t="shared" si="10"/>
        <v>0</v>
      </c>
      <c r="AW124" s="204"/>
    </row>
    <row r="125" spans="6:49" ht="18" customHeight="1" x14ac:dyDescent="0.25">
      <c r="F125" s="4">
        <f t="shared" si="6"/>
        <v>0</v>
      </c>
      <c r="G125" s="200">
        <f t="shared" si="11"/>
        <v>0</v>
      </c>
      <c r="H125" s="201"/>
      <c r="I125" s="187"/>
      <c r="J125" s="186"/>
      <c r="K125" s="186"/>
      <c r="L125" s="186"/>
      <c r="M125" s="186"/>
      <c r="N125" s="187"/>
      <c r="O125" s="187"/>
      <c r="P125" s="188"/>
      <c r="Q125" s="187"/>
      <c r="R125" s="187"/>
      <c r="S125" s="187"/>
      <c r="T125" s="187"/>
      <c r="U125" s="187"/>
      <c r="V125" s="187"/>
      <c r="W125" s="187"/>
      <c r="X125" s="187"/>
      <c r="Y125" s="187"/>
      <c r="Z125" s="187"/>
      <c r="AA125" s="187"/>
      <c r="AB125" s="187"/>
      <c r="AC125" s="187"/>
      <c r="AD125" s="187"/>
      <c r="AE125" s="187"/>
      <c r="AF125" s="187"/>
      <c r="AG125" s="187"/>
      <c r="AH125" s="187"/>
      <c r="AI125" s="187"/>
      <c r="AJ125" s="186"/>
      <c r="AK125" s="187"/>
      <c r="AL125" s="202"/>
      <c r="AM125" s="4">
        <f t="shared" si="7"/>
        <v>0</v>
      </c>
      <c r="AN125" s="4">
        <f t="shared" si="8"/>
        <v>0</v>
      </c>
      <c r="AO125" s="4">
        <f t="shared" si="9"/>
        <v>0</v>
      </c>
      <c r="AP125" s="4">
        <f t="shared" si="10"/>
        <v>0</v>
      </c>
      <c r="AW125" s="204"/>
    </row>
    <row r="126" spans="6:49" ht="18" customHeight="1" x14ac:dyDescent="0.25">
      <c r="F126" s="4">
        <f t="shared" si="6"/>
        <v>0</v>
      </c>
      <c r="G126" s="200">
        <f t="shared" si="11"/>
        <v>0</v>
      </c>
      <c r="H126" s="201"/>
      <c r="I126" s="187"/>
      <c r="J126" s="186"/>
      <c r="K126" s="186"/>
      <c r="L126" s="186"/>
      <c r="M126" s="186"/>
      <c r="N126" s="187"/>
      <c r="O126" s="187"/>
      <c r="P126" s="188"/>
      <c r="Q126" s="187"/>
      <c r="R126" s="187"/>
      <c r="S126" s="187"/>
      <c r="T126" s="187"/>
      <c r="U126" s="187"/>
      <c r="V126" s="187"/>
      <c r="W126" s="187"/>
      <c r="X126" s="187"/>
      <c r="Y126" s="187"/>
      <c r="Z126" s="187"/>
      <c r="AA126" s="187"/>
      <c r="AB126" s="187"/>
      <c r="AC126" s="187"/>
      <c r="AD126" s="187"/>
      <c r="AE126" s="187"/>
      <c r="AF126" s="187"/>
      <c r="AG126" s="187"/>
      <c r="AH126" s="187"/>
      <c r="AI126" s="187"/>
      <c r="AJ126" s="186"/>
      <c r="AK126" s="187"/>
      <c r="AL126" s="202"/>
      <c r="AM126" s="4">
        <f t="shared" si="7"/>
        <v>0</v>
      </c>
      <c r="AN126" s="4">
        <f t="shared" si="8"/>
        <v>0</v>
      </c>
      <c r="AO126" s="4">
        <f t="shared" si="9"/>
        <v>0</v>
      </c>
      <c r="AP126" s="4">
        <f t="shared" si="10"/>
        <v>0</v>
      </c>
      <c r="AW126" s="204"/>
    </row>
    <row r="127" spans="6:49" ht="18" customHeight="1" x14ac:dyDescent="0.25">
      <c r="F127" s="4">
        <f t="shared" si="6"/>
        <v>0</v>
      </c>
      <c r="G127" s="200">
        <f t="shared" si="11"/>
        <v>0</v>
      </c>
      <c r="H127" s="201"/>
      <c r="I127" s="187"/>
      <c r="J127" s="186"/>
      <c r="K127" s="186"/>
      <c r="L127" s="186"/>
      <c r="M127" s="186"/>
      <c r="N127" s="187"/>
      <c r="O127" s="187"/>
      <c r="P127" s="188"/>
      <c r="Q127" s="187"/>
      <c r="R127" s="187"/>
      <c r="S127" s="187"/>
      <c r="T127" s="187"/>
      <c r="U127" s="187"/>
      <c r="V127" s="187"/>
      <c r="W127" s="187"/>
      <c r="X127" s="187"/>
      <c r="Y127" s="187"/>
      <c r="Z127" s="187"/>
      <c r="AA127" s="187"/>
      <c r="AB127" s="187"/>
      <c r="AC127" s="187"/>
      <c r="AD127" s="187"/>
      <c r="AE127" s="187"/>
      <c r="AF127" s="187"/>
      <c r="AG127" s="187"/>
      <c r="AH127" s="187"/>
      <c r="AI127" s="187"/>
      <c r="AJ127" s="186"/>
      <c r="AK127" s="187"/>
      <c r="AL127" s="202"/>
      <c r="AM127" s="4">
        <f t="shared" si="7"/>
        <v>0</v>
      </c>
      <c r="AN127" s="4">
        <f t="shared" si="8"/>
        <v>0</v>
      </c>
      <c r="AO127" s="4">
        <f t="shared" si="9"/>
        <v>0</v>
      </c>
      <c r="AP127" s="4">
        <f t="shared" si="10"/>
        <v>0</v>
      </c>
      <c r="AW127" s="204"/>
    </row>
    <row r="128" spans="6:49" ht="18" customHeight="1" x14ac:dyDescent="0.25">
      <c r="F128" s="4">
        <f t="shared" si="6"/>
        <v>0</v>
      </c>
      <c r="G128" s="200">
        <f t="shared" si="11"/>
        <v>0</v>
      </c>
      <c r="H128" s="201"/>
      <c r="I128" s="187"/>
      <c r="J128" s="186"/>
      <c r="K128" s="186"/>
      <c r="L128" s="186"/>
      <c r="M128" s="186"/>
      <c r="N128" s="187"/>
      <c r="O128" s="187"/>
      <c r="P128" s="188"/>
      <c r="Q128" s="187"/>
      <c r="R128" s="187"/>
      <c r="S128" s="187"/>
      <c r="T128" s="187"/>
      <c r="U128" s="187"/>
      <c r="V128" s="187"/>
      <c r="W128" s="187"/>
      <c r="X128" s="187"/>
      <c r="Y128" s="187"/>
      <c r="Z128" s="187"/>
      <c r="AA128" s="187"/>
      <c r="AB128" s="187"/>
      <c r="AC128" s="187"/>
      <c r="AD128" s="187"/>
      <c r="AE128" s="187"/>
      <c r="AF128" s="187"/>
      <c r="AG128" s="187"/>
      <c r="AH128" s="187"/>
      <c r="AI128" s="187"/>
      <c r="AJ128" s="186"/>
      <c r="AK128" s="187"/>
      <c r="AL128" s="202"/>
      <c r="AM128" s="4">
        <f t="shared" si="7"/>
        <v>0</v>
      </c>
      <c r="AN128" s="4">
        <f t="shared" si="8"/>
        <v>0</v>
      </c>
      <c r="AO128" s="4">
        <f t="shared" si="9"/>
        <v>0</v>
      </c>
      <c r="AP128" s="4">
        <f t="shared" si="10"/>
        <v>0</v>
      </c>
      <c r="AW128" s="204"/>
    </row>
    <row r="129" spans="6:49" ht="18" customHeight="1" x14ac:dyDescent="0.25">
      <c r="F129" s="4">
        <f t="shared" si="6"/>
        <v>0</v>
      </c>
      <c r="G129" s="200">
        <f t="shared" si="11"/>
        <v>0</v>
      </c>
      <c r="H129" s="201"/>
      <c r="I129" s="187"/>
      <c r="J129" s="186"/>
      <c r="K129" s="186"/>
      <c r="L129" s="186"/>
      <c r="M129" s="186"/>
      <c r="N129" s="187"/>
      <c r="O129" s="187"/>
      <c r="P129" s="188"/>
      <c r="Q129" s="187"/>
      <c r="R129" s="187"/>
      <c r="S129" s="187"/>
      <c r="T129" s="187"/>
      <c r="U129" s="187"/>
      <c r="V129" s="187"/>
      <c r="W129" s="187"/>
      <c r="X129" s="187"/>
      <c r="Y129" s="187"/>
      <c r="Z129" s="187"/>
      <c r="AA129" s="187"/>
      <c r="AB129" s="187"/>
      <c r="AC129" s="187"/>
      <c r="AD129" s="187"/>
      <c r="AE129" s="187"/>
      <c r="AF129" s="187"/>
      <c r="AG129" s="187"/>
      <c r="AH129" s="187"/>
      <c r="AI129" s="187"/>
      <c r="AJ129" s="186"/>
      <c r="AK129" s="187"/>
      <c r="AL129" s="202"/>
      <c r="AM129" s="4">
        <f t="shared" si="7"/>
        <v>0</v>
      </c>
      <c r="AN129" s="4">
        <f t="shared" si="8"/>
        <v>0</v>
      </c>
      <c r="AO129" s="4">
        <f t="shared" si="9"/>
        <v>0</v>
      </c>
      <c r="AP129" s="4">
        <f t="shared" si="10"/>
        <v>0</v>
      </c>
      <c r="AW129" s="204"/>
    </row>
    <row r="130" spans="6:49" ht="18" customHeight="1" x14ac:dyDescent="0.25">
      <c r="F130" s="4">
        <f t="shared" si="6"/>
        <v>0</v>
      </c>
      <c r="G130" s="200">
        <f t="shared" si="11"/>
        <v>0</v>
      </c>
      <c r="H130" s="201"/>
      <c r="I130" s="187"/>
      <c r="J130" s="186"/>
      <c r="K130" s="186"/>
      <c r="L130" s="186"/>
      <c r="M130" s="186"/>
      <c r="N130" s="187"/>
      <c r="O130" s="187"/>
      <c r="P130" s="188"/>
      <c r="Q130" s="187"/>
      <c r="R130" s="187"/>
      <c r="S130" s="187"/>
      <c r="T130" s="187"/>
      <c r="U130" s="187"/>
      <c r="V130" s="187"/>
      <c r="W130" s="187"/>
      <c r="X130" s="187"/>
      <c r="Y130" s="187"/>
      <c r="Z130" s="187"/>
      <c r="AA130" s="187"/>
      <c r="AB130" s="187"/>
      <c r="AC130" s="187"/>
      <c r="AD130" s="187"/>
      <c r="AE130" s="187"/>
      <c r="AF130" s="187"/>
      <c r="AG130" s="187"/>
      <c r="AH130" s="187"/>
      <c r="AI130" s="187"/>
      <c r="AJ130" s="186"/>
      <c r="AK130" s="187"/>
      <c r="AL130" s="202"/>
      <c r="AM130" s="4">
        <f t="shared" si="7"/>
        <v>0</v>
      </c>
      <c r="AN130" s="4">
        <f t="shared" si="8"/>
        <v>0</v>
      </c>
      <c r="AO130" s="4">
        <f t="shared" si="9"/>
        <v>0</v>
      </c>
      <c r="AP130" s="4">
        <f t="shared" si="10"/>
        <v>0</v>
      </c>
      <c r="AW130" s="204"/>
    </row>
    <row r="131" spans="6:49" ht="18" customHeight="1" x14ac:dyDescent="0.25">
      <c r="F131" s="4">
        <f t="shared" si="6"/>
        <v>0</v>
      </c>
      <c r="G131" s="200">
        <f t="shared" si="11"/>
        <v>0</v>
      </c>
      <c r="H131" s="201"/>
      <c r="I131" s="187"/>
      <c r="J131" s="186"/>
      <c r="K131" s="186"/>
      <c r="L131" s="186"/>
      <c r="M131" s="186"/>
      <c r="N131" s="187"/>
      <c r="O131" s="187"/>
      <c r="P131" s="188"/>
      <c r="Q131" s="187"/>
      <c r="R131" s="187"/>
      <c r="S131" s="187"/>
      <c r="T131" s="187"/>
      <c r="U131" s="187"/>
      <c r="V131" s="187"/>
      <c r="W131" s="187"/>
      <c r="X131" s="187"/>
      <c r="Y131" s="187"/>
      <c r="Z131" s="187"/>
      <c r="AA131" s="187"/>
      <c r="AB131" s="187"/>
      <c r="AC131" s="187"/>
      <c r="AD131" s="187"/>
      <c r="AE131" s="187"/>
      <c r="AF131" s="187"/>
      <c r="AG131" s="187"/>
      <c r="AH131" s="187"/>
      <c r="AI131" s="187"/>
      <c r="AJ131" s="186"/>
      <c r="AK131" s="187"/>
      <c r="AL131" s="202"/>
      <c r="AM131" s="4">
        <f t="shared" si="7"/>
        <v>0</v>
      </c>
      <c r="AN131" s="4">
        <f t="shared" si="8"/>
        <v>0</v>
      </c>
      <c r="AO131" s="4">
        <f t="shared" si="9"/>
        <v>0</v>
      </c>
      <c r="AP131" s="4">
        <f t="shared" si="10"/>
        <v>0</v>
      </c>
      <c r="AW131" s="204"/>
    </row>
    <row r="132" spans="6:49" ht="18" customHeight="1" x14ac:dyDescent="0.25">
      <c r="F132" s="4">
        <f t="shared" si="6"/>
        <v>0</v>
      </c>
      <c r="G132" s="200">
        <f t="shared" si="11"/>
        <v>0</v>
      </c>
      <c r="H132" s="201"/>
      <c r="I132" s="187"/>
      <c r="J132" s="186"/>
      <c r="K132" s="186"/>
      <c r="L132" s="186"/>
      <c r="M132" s="186"/>
      <c r="N132" s="187"/>
      <c r="O132" s="187"/>
      <c r="P132" s="188"/>
      <c r="Q132" s="187"/>
      <c r="R132" s="187"/>
      <c r="S132" s="187"/>
      <c r="T132" s="187"/>
      <c r="U132" s="187"/>
      <c r="V132" s="187"/>
      <c r="W132" s="187"/>
      <c r="X132" s="187"/>
      <c r="Y132" s="187"/>
      <c r="Z132" s="187"/>
      <c r="AA132" s="187"/>
      <c r="AB132" s="187"/>
      <c r="AC132" s="187"/>
      <c r="AD132" s="187"/>
      <c r="AE132" s="187"/>
      <c r="AF132" s="187"/>
      <c r="AG132" s="187"/>
      <c r="AH132" s="187"/>
      <c r="AI132" s="187"/>
      <c r="AJ132" s="186"/>
      <c r="AK132" s="187"/>
      <c r="AL132" s="202"/>
      <c r="AM132" s="4">
        <f t="shared" si="7"/>
        <v>0</v>
      </c>
      <c r="AN132" s="4">
        <f t="shared" si="8"/>
        <v>0</v>
      </c>
      <c r="AO132" s="4">
        <f t="shared" si="9"/>
        <v>0</v>
      </c>
      <c r="AP132" s="4">
        <f t="shared" si="10"/>
        <v>0</v>
      </c>
      <c r="AW132" s="204"/>
    </row>
    <row r="133" spans="6:49" ht="18" customHeight="1" x14ac:dyDescent="0.25">
      <c r="F133" s="4">
        <f t="shared" si="6"/>
        <v>0</v>
      </c>
      <c r="G133" s="200">
        <f t="shared" si="11"/>
        <v>0</v>
      </c>
      <c r="H133" s="201"/>
      <c r="I133" s="187"/>
      <c r="J133" s="186"/>
      <c r="K133" s="186"/>
      <c r="L133" s="186"/>
      <c r="M133" s="186"/>
      <c r="N133" s="187"/>
      <c r="O133" s="187"/>
      <c r="P133" s="188"/>
      <c r="Q133" s="187"/>
      <c r="R133" s="187"/>
      <c r="S133" s="187"/>
      <c r="T133" s="187"/>
      <c r="U133" s="187"/>
      <c r="V133" s="187"/>
      <c r="W133" s="187"/>
      <c r="X133" s="187"/>
      <c r="Y133" s="187"/>
      <c r="Z133" s="187"/>
      <c r="AA133" s="187"/>
      <c r="AB133" s="187"/>
      <c r="AC133" s="187"/>
      <c r="AD133" s="187"/>
      <c r="AE133" s="187"/>
      <c r="AF133" s="187"/>
      <c r="AG133" s="187"/>
      <c r="AH133" s="187"/>
      <c r="AI133" s="187"/>
      <c r="AJ133" s="186"/>
      <c r="AK133" s="187"/>
      <c r="AL133" s="202"/>
      <c r="AM133" s="4">
        <f t="shared" si="7"/>
        <v>0</v>
      </c>
      <c r="AN133" s="4">
        <f t="shared" si="8"/>
        <v>0</v>
      </c>
      <c r="AO133" s="4">
        <f t="shared" si="9"/>
        <v>0</v>
      </c>
      <c r="AP133" s="4">
        <f t="shared" si="10"/>
        <v>0</v>
      </c>
      <c r="AW133" s="204"/>
    </row>
    <row r="134" spans="6:49" ht="18" customHeight="1" x14ac:dyDescent="0.25">
      <c r="F134" s="4">
        <f t="shared" si="6"/>
        <v>0</v>
      </c>
      <c r="G134" s="200">
        <f t="shared" si="11"/>
        <v>0</v>
      </c>
      <c r="H134" s="201"/>
      <c r="I134" s="187"/>
      <c r="J134" s="186"/>
      <c r="K134" s="186"/>
      <c r="L134" s="186"/>
      <c r="M134" s="186"/>
      <c r="N134" s="187"/>
      <c r="O134" s="187"/>
      <c r="P134" s="188"/>
      <c r="Q134" s="187"/>
      <c r="R134" s="187"/>
      <c r="S134" s="187"/>
      <c r="T134" s="187"/>
      <c r="U134" s="187"/>
      <c r="V134" s="187"/>
      <c r="W134" s="187"/>
      <c r="X134" s="187"/>
      <c r="Y134" s="187"/>
      <c r="Z134" s="187"/>
      <c r="AA134" s="187"/>
      <c r="AB134" s="187"/>
      <c r="AC134" s="187"/>
      <c r="AD134" s="187"/>
      <c r="AE134" s="187"/>
      <c r="AF134" s="187"/>
      <c r="AG134" s="187"/>
      <c r="AH134" s="187"/>
      <c r="AI134" s="187"/>
      <c r="AJ134" s="186"/>
      <c r="AK134" s="187"/>
      <c r="AL134" s="202"/>
      <c r="AM134" s="4">
        <f t="shared" si="7"/>
        <v>0</v>
      </c>
      <c r="AN134" s="4">
        <f t="shared" si="8"/>
        <v>0</v>
      </c>
      <c r="AO134" s="4">
        <f t="shared" si="9"/>
        <v>0</v>
      </c>
      <c r="AP134" s="4">
        <f t="shared" si="10"/>
        <v>0</v>
      </c>
      <c r="AW134" s="204"/>
    </row>
    <row r="135" spans="6:49" ht="18" customHeight="1" x14ac:dyDescent="0.25">
      <c r="F135" s="4">
        <f t="shared" si="6"/>
        <v>0</v>
      </c>
      <c r="G135" s="200">
        <f t="shared" si="11"/>
        <v>0</v>
      </c>
      <c r="H135" s="203"/>
      <c r="I135" s="193"/>
      <c r="J135" s="204"/>
      <c r="K135" s="204"/>
      <c r="L135" s="204"/>
      <c r="M135" s="204"/>
      <c r="N135" s="193"/>
      <c r="O135" s="193"/>
      <c r="P135" s="205"/>
      <c r="Q135" s="193"/>
      <c r="R135" s="193"/>
      <c r="S135" s="193"/>
      <c r="T135" s="193"/>
      <c r="U135" s="193"/>
      <c r="V135" s="193"/>
      <c r="W135" s="193"/>
      <c r="X135" s="193"/>
      <c r="Y135" s="193"/>
      <c r="Z135" s="193"/>
      <c r="AA135" s="193"/>
      <c r="AB135" s="193"/>
      <c r="AC135" s="193"/>
      <c r="AD135" s="193"/>
      <c r="AE135" s="193"/>
      <c r="AF135" s="193"/>
      <c r="AG135" s="193"/>
      <c r="AH135" s="193"/>
      <c r="AI135" s="193"/>
      <c r="AJ135" s="204"/>
      <c r="AK135" s="193"/>
      <c r="AL135" s="206"/>
      <c r="AM135" s="4">
        <f t="shared" si="7"/>
        <v>0</v>
      </c>
      <c r="AN135" s="4">
        <f t="shared" si="8"/>
        <v>0</v>
      </c>
      <c r="AO135" s="4">
        <f t="shared" si="9"/>
        <v>0</v>
      </c>
      <c r="AP135" s="4">
        <f t="shared" si="10"/>
        <v>0</v>
      </c>
      <c r="AW135" s="204"/>
    </row>
    <row r="136" spans="6:49" ht="18" customHeight="1" x14ac:dyDescent="0.25">
      <c r="F136" s="4">
        <f t="shared" si="6"/>
        <v>0</v>
      </c>
      <c r="G136" s="200">
        <f t="shared" si="11"/>
        <v>0</v>
      </c>
      <c r="H136" s="203"/>
      <c r="I136" s="193"/>
      <c r="J136" s="204"/>
      <c r="K136" s="204"/>
      <c r="L136" s="204"/>
      <c r="M136" s="204"/>
      <c r="N136" s="193"/>
      <c r="O136" s="193"/>
      <c r="P136" s="205"/>
      <c r="Q136" s="193"/>
      <c r="R136" s="193"/>
      <c r="S136" s="193"/>
      <c r="T136" s="193"/>
      <c r="U136" s="193"/>
      <c r="V136" s="193"/>
      <c r="W136" s="193"/>
      <c r="X136" s="193"/>
      <c r="Y136" s="193"/>
      <c r="Z136" s="193"/>
      <c r="AA136" s="193"/>
      <c r="AB136" s="193"/>
      <c r="AC136" s="193"/>
      <c r="AD136" s="193"/>
      <c r="AE136" s="193"/>
      <c r="AF136" s="193"/>
      <c r="AG136" s="193"/>
      <c r="AH136" s="193"/>
      <c r="AI136" s="193"/>
      <c r="AJ136" s="204"/>
      <c r="AK136" s="193"/>
      <c r="AL136" s="206"/>
      <c r="AM136" s="4">
        <f t="shared" si="7"/>
        <v>0</v>
      </c>
      <c r="AN136" s="4">
        <f t="shared" si="8"/>
        <v>0</v>
      </c>
      <c r="AO136" s="4">
        <f t="shared" si="9"/>
        <v>0</v>
      </c>
      <c r="AP136" s="4">
        <f t="shared" si="10"/>
        <v>0</v>
      </c>
      <c r="AW136" s="204"/>
    </row>
    <row r="137" spans="6:49" ht="18" customHeight="1" x14ac:dyDescent="0.25">
      <c r="F137" s="4">
        <f t="shared" ref="F137:F200" si="12">IFERROR(IF($D$11=1,(IF(G137&gt;=1,(IF(H137&gt;=$D$9,(IF(H137&lt;=$D$10,G137,0)),0)),0)),0),0)</f>
        <v>0</v>
      </c>
      <c r="G137" s="200">
        <f t="shared" si="11"/>
        <v>0</v>
      </c>
      <c r="H137" s="203"/>
      <c r="I137" s="193"/>
      <c r="J137" s="204"/>
      <c r="K137" s="204"/>
      <c r="L137" s="204"/>
      <c r="M137" s="204"/>
      <c r="N137" s="193"/>
      <c r="O137" s="193"/>
      <c r="P137" s="205"/>
      <c r="Q137" s="193"/>
      <c r="R137" s="193"/>
      <c r="S137" s="193"/>
      <c r="T137" s="193"/>
      <c r="U137" s="193"/>
      <c r="V137" s="193"/>
      <c r="W137" s="193"/>
      <c r="X137" s="193"/>
      <c r="Y137" s="193"/>
      <c r="Z137" s="193"/>
      <c r="AA137" s="193"/>
      <c r="AB137" s="193"/>
      <c r="AC137" s="193"/>
      <c r="AD137" s="193"/>
      <c r="AE137" s="193"/>
      <c r="AF137" s="193"/>
      <c r="AG137" s="193"/>
      <c r="AH137" s="193"/>
      <c r="AI137" s="193"/>
      <c r="AJ137" s="204"/>
      <c r="AK137" s="193"/>
      <c r="AL137" s="206"/>
      <c r="AM137" s="4">
        <f t="shared" ref="AM137:AM200" si="13">IFERROR(IF(G137&gt;=1,VLOOKUP(I137,$A$1:$B$2,2,0),0),0)</f>
        <v>0</v>
      </c>
      <c r="AN137" s="4">
        <f t="shared" ref="AN137:AN200" si="14">IFERROR(IF(G137&gt;=1,VLOOKUP(N137,$A$4:$B$8,2,0),0),0)</f>
        <v>0</v>
      </c>
      <c r="AO137" s="4">
        <f t="shared" ref="AO137:AO200" si="15">IFERROR(IF(G137&gt;=1,VLOOKUP(O137,$A$10:$B$12,2,0),0),0)</f>
        <v>0</v>
      </c>
      <c r="AP137" s="4">
        <f t="shared" ref="AP137:AP200" si="16">IFERROR(IF(G137&gt;=1,VLOOKUP(S137,$C$4:$D$7,2,0),0),0)</f>
        <v>0</v>
      </c>
      <c r="AW137" s="204"/>
    </row>
    <row r="138" spans="6:49" ht="18" customHeight="1" x14ac:dyDescent="0.25">
      <c r="F138" s="4">
        <f t="shared" si="12"/>
        <v>0</v>
      </c>
      <c r="G138" s="200">
        <f t="shared" ref="G138:G201" si="17">IFERROR(IF(H138&gt;=2000,(IF(LEN(I138)&gt;=3,(IF(LEN(J138)&gt;=2,G137+1,0)),0)),0),0)</f>
        <v>0</v>
      </c>
      <c r="H138" s="203"/>
      <c r="I138" s="193"/>
      <c r="J138" s="204"/>
      <c r="K138" s="204"/>
      <c r="L138" s="204"/>
      <c r="M138" s="204"/>
      <c r="N138" s="193"/>
      <c r="O138" s="193"/>
      <c r="P138" s="205"/>
      <c r="Q138" s="193"/>
      <c r="R138" s="193"/>
      <c r="S138" s="193"/>
      <c r="T138" s="193"/>
      <c r="U138" s="193"/>
      <c r="V138" s="193"/>
      <c r="W138" s="193"/>
      <c r="X138" s="193"/>
      <c r="Y138" s="193"/>
      <c r="Z138" s="193"/>
      <c r="AA138" s="193"/>
      <c r="AB138" s="193"/>
      <c r="AC138" s="193"/>
      <c r="AD138" s="193"/>
      <c r="AE138" s="193"/>
      <c r="AF138" s="193"/>
      <c r="AG138" s="193"/>
      <c r="AH138" s="193"/>
      <c r="AI138" s="193"/>
      <c r="AJ138" s="204"/>
      <c r="AK138" s="193"/>
      <c r="AL138" s="206"/>
      <c r="AM138" s="4">
        <f t="shared" si="13"/>
        <v>0</v>
      </c>
      <c r="AN138" s="4">
        <f t="shared" si="14"/>
        <v>0</v>
      </c>
      <c r="AO138" s="4">
        <f t="shared" si="15"/>
        <v>0</v>
      </c>
      <c r="AP138" s="4">
        <f t="shared" si="16"/>
        <v>0</v>
      </c>
      <c r="AW138" s="204"/>
    </row>
    <row r="139" spans="6:49" ht="18" customHeight="1" x14ac:dyDescent="0.25">
      <c r="F139" s="4">
        <f t="shared" si="12"/>
        <v>0</v>
      </c>
      <c r="G139" s="200">
        <f t="shared" si="17"/>
        <v>0</v>
      </c>
      <c r="H139" s="203"/>
      <c r="I139" s="193"/>
      <c r="J139" s="204"/>
      <c r="K139" s="204"/>
      <c r="L139" s="204"/>
      <c r="M139" s="204"/>
      <c r="N139" s="193"/>
      <c r="O139" s="193"/>
      <c r="P139" s="205"/>
      <c r="Q139" s="193"/>
      <c r="R139" s="193"/>
      <c r="S139" s="193"/>
      <c r="T139" s="193"/>
      <c r="U139" s="193"/>
      <c r="V139" s="193"/>
      <c r="W139" s="193"/>
      <c r="X139" s="193"/>
      <c r="Y139" s="193"/>
      <c r="Z139" s="193"/>
      <c r="AA139" s="193"/>
      <c r="AB139" s="193"/>
      <c r="AC139" s="193"/>
      <c r="AD139" s="193"/>
      <c r="AE139" s="193"/>
      <c r="AF139" s="193"/>
      <c r="AG139" s="193"/>
      <c r="AH139" s="193"/>
      <c r="AI139" s="193"/>
      <c r="AJ139" s="204"/>
      <c r="AK139" s="193"/>
      <c r="AL139" s="206"/>
      <c r="AM139" s="4">
        <f t="shared" si="13"/>
        <v>0</v>
      </c>
      <c r="AN139" s="4">
        <f t="shared" si="14"/>
        <v>0</v>
      </c>
      <c r="AO139" s="4">
        <f t="shared" si="15"/>
        <v>0</v>
      </c>
      <c r="AP139" s="4">
        <f t="shared" si="16"/>
        <v>0</v>
      </c>
      <c r="AW139" s="204"/>
    </row>
    <row r="140" spans="6:49" ht="18" customHeight="1" x14ac:dyDescent="0.25">
      <c r="F140" s="4">
        <f t="shared" si="12"/>
        <v>0</v>
      </c>
      <c r="G140" s="200">
        <f t="shared" si="17"/>
        <v>0</v>
      </c>
      <c r="H140" s="203"/>
      <c r="I140" s="193"/>
      <c r="J140" s="204"/>
      <c r="K140" s="204"/>
      <c r="L140" s="204"/>
      <c r="M140" s="204"/>
      <c r="N140" s="193"/>
      <c r="O140" s="193"/>
      <c r="P140" s="205"/>
      <c r="Q140" s="193"/>
      <c r="R140" s="193"/>
      <c r="S140" s="193"/>
      <c r="T140" s="193"/>
      <c r="U140" s="193"/>
      <c r="V140" s="193"/>
      <c r="W140" s="193"/>
      <c r="X140" s="193"/>
      <c r="Y140" s="193"/>
      <c r="Z140" s="193"/>
      <c r="AA140" s="193"/>
      <c r="AB140" s="193"/>
      <c r="AC140" s="193"/>
      <c r="AD140" s="193"/>
      <c r="AE140" s="193"/>
      <c r="AF140" s="193"/>
      <c r="AG140" s="193"/>
      <c r="AH140" s="193"/>
      <c r="AI140" s="193"/>
      <c r="AJ140" s="204"/>
      <c r="AK140" s="193"/>
      <c r="AL140" s="206"/>
      <c r="AM140" s="4">
        <f t="shared" si="13"/>
        <v>0</v>
      </c>
      <c r="AN140" s="4">
        <f t="shared" si="14"/>
        <v>0</v>
      </c>
      <c r="AO140" s="4">
        <f t="shared" si="15"/>
        <v>0</v>
      </c>
      <c r="AP140" s="4">
        <f t="shared" si="16"/>
        <v>0</v>
      </c>
      <c r="AW140" s="204"/>
    </row>
    <row r="141" spans="6:49" ht="18" customHeight="1" x14ac:dyDescent="0.25">
      <c r="F141" s="4">
        <f t="shared" si="12"/>
        <v>0</v>
      </c>
      <c r="G141" s="200">
        <f t="shared" si="17"/>
        <v>0</v>
      </c>
      <c r="H141" s="203"/>
      <c r="I141" s="193"/>
      <c r="J141" s="204"/>
      <c r="K141" s="204"/>
      <c r="L141" s="204"/>
      <c r="M141" s="204"/>
      <c r="N141" s="193"/>
      <c r="O141" s="193"/>
      <c r="P141" s="205"/>
      <c r="Q141" s="193"/>
      <c r="R141" s="193"/>
      <c r="S141" s="193"/>
      <c r="T141" s="193"/>
      <c r="U141" s="193"/>
      <c r="V141" s="193"/>
      <c r="W141" s="193"/>
      <c r="X141" s="193"/>
      <c r="Y141" s="193"/>
      <c r="Z141" s="193"/>
      <c r="AA141" s="193"/>
      <c r="AB141" s="193"/>
      <c r="AC141" s="193"/>
      <c r="AD141" s="193"/>
      <c r="AE141" s="193"/>
      <c r="AF141" s="193"/>
      <c r="AG141" s="193"/>
      <c r="AH141" s="193"/>
      <c r="AI141" s="193"/>
      <c r="AJ141" s="204"/>
      <c r="AK141" s="193"/>
      <c r="AL141" s="206"/>
      <c r="AM141" s="4">
        <f t="shared" si="13"/>
        <v>0</v>
      </c>
      <c r="AN141" s="4">
        <f t="shared" si="14"/>
        <v>0</v>
      </c>
      <c r="AO141" s="4">
        <f t="shared" si="15"/>
        <v>0</v>
      </c>
      <c r="AP141" s="4">
        <f t="shared" si="16"/>
        <v>0</v>
      </c>
      <c r="AW141" s="204"/>
    </row>
    <row r="142" spans="6:49" ht="18" customHeight="1" x14ac:dyDescent="0.25">
      <c r="F142" s="4">
        <f t="shared" si="12"/>
        <v>0</v>
      </c>
      <c r="G142" s="200">
        <f t="shared" si="17"/>
        <v>0</v>
      </c>
      <c r="H142" s="203"/>
      <c r="I142" s="193"/>
      <c r="J142" s="204"/>
      <c r="K142" s="204"/>
      <c r="L142" s="204"/>
      <c r="M142" s="204"/>
      <c r="N142" s="193"/>
      <c r="O142" s="193"/>
      <c r="P142" s="205"/>
      <c r="Q142" s="193"/>
      <c r="R142" s="193"/>
      <c r="S142" s="193"/>
      <c r="T142" s="193"/>
      <c r="U142" s="193"/>
      <c r="V142" s="193"/>
      <c r="W142" s="193"/>
      <c r="X142" s="193"/>
      <c r="Y142" s="193"/>
      <c r="Z142" s="193"/>
      <c r="AA142" s="193"/>
      <c r="AB142" s="193"/>
      <c r="AC142" s="193"/>
      <c r="AD142" s="193"/>
      <c r="AE142" s="193"/>
      <c r="AF142" s="193"/>
      <c r="AG142" s="193"/>
      <c r="AH142" s="193"/>
      <c r="AI142" s="193"/>
      <c r="AJ142" s="204"/>
      <c r="AK142" s="193"/>
      <c r="AL142" s="206"/>
      <c r="AM142" s="4">
        <f t="shared" si="13"/>
        <v>0</v>
      </c>
      <c r="AN142" s="4">
        <f t="shared" si="14"/>
        <v>0</v>
      </c>
      <c r="AO142" s="4">
        <f t="shared" si="15"/>
        <v>0</v>
      </c>
      <c r="AP142" s="4">
        <f t="shared" si="16"/>
        <v>0</v>
      </c>
      <c r="AW142" s="204"/>
    </row>
    <row r="143" spans="6:49" ht="18" customHeight="1" x14ac:dyDescent="0.25">
      <c r="F143" s="4">
        <f t="shared" si="12"/>
        <v>0</v>
      </c>
      <c r="G143" s="200">
        <f t="shared" si="17"/>
        <v>0</v>
      </c>
      <c r="H143" s="203"/>
      <c r="I143" s="193"/>
      <c r="J143" s="204"/>
      <c r="K143" s="204"/>
      <c r="L143" s="204"/>
      <c r="M143" s="204"/>
      <c r="N143" s="193"/>
      <c r="O143" s="193"/>
      <c r="P143" s="205"/>
      <c r="Q143" s="193"/>
      <c r="R143" s="193"/>
      <c r="S143" s="193"/>
      <c r="T143" s="193"/>
      <c r="U143" s="193"/>
      <c r="V143" s="193"/>
      <c r="W143" s="193"/>
      <c r="X143" s="193"/>
      <c r="Y143" s="193"/>
      <c r="Z143" s="193"/>
      <c r="AA143" s="193"/>
      <c r="AB143" s="193"/>
      <c r="AC143" s="193"/>
      <c r="AD143" s="193"/>
      <c r="AE143" s="193"/>
      <c r="AF143" s="193"/>
      <c r="AG143" s="193"/>
      <c r="AH143" s="193"/>
      <c r="AI143" s="193"/>
      <c r="AJ143" s="204"/>
      <c r="AK143" s="193"/>
      <c r="AL143" s="206"/>
      <c r="AM143" s="4">
        <f t="shared" si="13"/>
        <v>0</v>
      </c>
      <c r="AN143" s="4">
        <f t="shared" si="14"/>
        <v>0</v>
      </c>
      <c r="AO143" s="4">
        <f t="shared" si="15"/>
        <v>0</v>
      </c>
      <c r="AP143" s="4">
        <f t="shared" si="16"/>
        <v>0</v>
      </c>
      <c r="AW143" s="204"/>
    </row>
    <row r="144" spans="6:49" ht="18" customHeight="1" x14ac:dyDescent="0.25">
      <c r="F144" s="4">
        <f t="shared" si="12"/>
        <v>0</v>
      </c>
      <c r="G144" s="200">
        <f t="shared" si="17"/>
        <v>0</v>
      </c>
      <c r="H144" s="203"/>
      <c r="I144" s="193"/>
      <c r="J144" s="204"/>
      <c r="K144" s="204"/>
      <c r="L144" s="204"/>
      <c r="M144" s="204"/>
      <c r="N144" s="193"/>
      <c r="O144" s="193"/>
      <c r="P144" s="205"/>
      <c r="Q144" s="193"/>
      <c r="R144" s="193"/>
      <c r="S144" s="193"/>
      <c r="T144" s="193"/>
      <c r="U144" s="193"/>
      <c r="V144" s="193"/>
      <c r="W144" s="193"/>
      <c r="X144" s="193"/>
      <c r="Y144" s="193"/>
      <c r="Z144" s="193"/>
      <c r="AA144" s="193"/>
      <c r="AB144" s="193"/>
      <c r="AC144" s="193"/>
      <c r="AD144" s="193"/>
      <c r="AE144" s="193"/>
      <c r="AF144" s="193"/>
      <c r="AG144" s="193"/>
      <c r="AH144" s="193"/>
      <c r="AI144" s="193"/>
      <c r="AJ144" s="204"/>
      <c r="AK144" s="193"/>
      <c r="AL144" s="206"/>
      <c r="AM144" s="4">
        <f t="shared" si="13"/>
        <v>0</v>
      </c>
      <c r="AN144" s="4">
        <f t="shared" si="14"/>
        <v>0</v>
      </c>
      <c r="AO144" s="4">
        <f t="shared" si="15"/>
        <v>0</v>
      </c>
      <c r="AP144" s="4">
        <f t="shared" si="16"/>
        <v>0</v>
      </c>
      <c r="AW144" s="204"/>
    </row>
    <row r="145" spans="6:49" ht="18" customHeight="1" x14ac:dyDescent="0.25">
      <c r="F145" s="4">
        <f t="shared" si="12"/>
        <v>0</v>
      </c>
      <c r="G145" s="200">
        <f t="shared" si="17"/>
        <v>0</v>
      </c>
      <c r="H145" s="203"/>
      <c r="I145" s="193"/>
      <c r="J145" s="204"/>
      <c r="K145" s="204"/>
      <c r="L145" s="204"/>
      <c r="M145" s="204"/>
      <c r="N145" s="193"/>
      <c r="O145" s="193"/>
      <c r="P145" s="205"/>
      <c r="Q145" s="193"/>
      <c r="R145" s="193"/>
      <c r="S145" s="193"/>
      <c r="T145" s="193"/>
      <c r="U145" s="193"/>
      <c r="V145" s="193"/>
      <c r="W145" s="193"/>
      <c r="X145" s="193"/>
      <c r="Y145" s="193"/>
      <c r="Z145" s="193"/>
      <c r="AA145" s="193"/>
      <c r="AB145" s="193"/>
      <c r="AC145" s="193"/>
      <c r="AD145" s="193"/>
      <c r="AE145" s="193"/>
      <c r="AF145" s="193"/>
      <c r="AG145" s="193"/>
      <c r="AH145" s="193"/>
      <c r="AI145" s="193"/>
      <c r="AJ145" s="204"/>
      <c r="AK145" s="193"/>
      <c r="AL145" s="206"/>
      <c r="AM145" s="4">
        <f t="shared" si="13"/>
        <v>0</v>
      </c>
      <c r="AN145" s="4">
        <f t="shared" si="14"/>
        <v>0</v>
      </c>
      <c r="AO145" s="4">
        <f t="shared" si="15"/>
        <v>0</v>
      </c>
      <c r="AP145" s="4">
        <f t="shared" si="16"/>
        <v>0</v>
      </c>
      <c r="AW145" s="204"/>
    </row>
    <row r="146" spans="6:49" ht="18" customHeight="1" x14ac:dyDescent="0.25">
      <c r="F146" s="4">
        <f t="shared" si="12"/>
        <v>0</v>
      </c>
      <c r="G146" s="200">
        <f t="shared" si="17"/>
        <v>0</v>
      </c>
      <c r="H146" s="203"/>
      <c r="I146" s="193"/>
      <c r="J146" s="204"/>
      <c r="K146" s="204"/>
      <c r="L146" s="204"/>
      <c r="M146" s="204"/>
      <c r="N146" s="193"/>
      <c r="O146" s="193"/>
      <c r="P146" s="205"/>
      <c r="Q146" s="193"/>
      <c r="R146" s="193"/>
      <c r="S146" s="193"/>
      <c r="T146" s="193"/>
      <c r="U146" s="193"/>
      <c r="V146" s="193"/>
      <c r="W146" s="193"/>
      <c r="X146" s="193"/>
      <c r="Y146" s="193"/>
      <c r="Z146" s="193"/>
      <c r="AA146" s="193"/>
      <c r="AB146" s="193"/>
      <c r="AC146" s="193"/>
      <c r="AD146" s="193"/>
      <c r="AE146" s="193"/>
      <c r="AF146" s="193"/>
      <c r="AG146" s="193"/>
      <c r="AH146" s="193"/>
      <c r="AI146" s="193"/>
      <c r="AJ146" s="204"/>
      <c r="AK146" s="193"/>
      <c r="AL146" s="206"/>
      <c r="AM146" s="4">
        <f t="shared" si="13"/>
        <v>0</v>
      </c>
      <c r="AN146" s="4">
        <f t="shared" si="14"/>
        <v>0</v>
      </c>
      <c r="AO146" s="4">
        <f t="shared" si="15"/>
        <v>0</v>
      </c>
      <c r="AP146" s="4">
        <f t="shared" si="16"/>
        <v>0</v>
      </c>
      <c r="AW146" s="204"/>
    </row>
    <row r="147" spans="6:49" ht="18" customHeight="1" x14ac:dyDescent="0.25">
      <c r="F147" s="4">
        <f t="shared" si="12"/>
        <v>0</v>
      </c>
      <c r="G147" s="200">
        <f t="shared" si="17"/>
        <v>0</v>
      </c>
      <c r="H147" s="203"/>
      <c r="I147" s="193"/>
      <c r="J147" s="204"/>
      <c r="K147" s="204"/>
      <c r="L147" s="204"/>
      <c r="M147" s="204"/>
      <c r="N147" s="193"/>
      <c r="O147" s="193"/>
      <c r="P147" s="205"/>
      <c r="Q147" s="193"/>
      <c r="R147" s="193"/>
      <c r="S147" s="193"/>
      <c r="T147" s="193"/>
      <c r="U147" s="193"/>
      <c r="V147" s="193"/>
      <c r="W147" s="193"/>
      <c r="X147" s="193"/>
      <c r="Y147" s="193"/>
      <c r="Z147" s="193"/>
      <c r="AA147" s="193"/>
      <c r="AB147" s="193"/>
      <c r="AC147" s="193"/>
      <c r="AD147" s="193"/>
      <c r="AE147" s="193"/>
      <c r="AF147" s="193"/>
      <c r="AG147" s="193"/>
      <c r="AH147" s="193"/>
      <c r="AI147" s="193"/>
      <c r="AJ147" s="204"/>
      <c r="AK147" s="193"/>
      <c r="AL147" s="206"/>
      <c r="AM147" s="4">
        <f t="shared" si="13"/>
        <v>0</v>
      </c>
      <c r="AN147" s="4">
        <f t="shared" si="14"/>
        <v>0</v>
      </c>
      <c r="AO147" s="4">
        <f t="shared" si="15"/>
        <v>0</v>
      </c>
      <c r="AP147" s="4">
        <f t="shared" si="16"/>
        <v>0</v>
      </c>
      <c r="AW147" s="204"/>
    </row>
    <row r="148" spans="6:49" ht="18" customHeight="1" x14ac:dyDescent="0.25">
      <c r="F148" s="4">
        <f t="shared" si="12"/>
        <v>0</v>
      </c>
      <c r="G148" s="200">
        <f t="shared" si="17"/>
        <v>0</v>
      </c>
      <c r="H148" s="203"/>
      <c r="I148" s="193"/>
      <c r="J148" s="204"/>
      <c r="K148" s="204"/>
      <c r="L148" s="204"/>
      <c r="M148" s="204"/>
      <c r="N148" s="193"/>
      <c r="O148" s="193"/>
      <c r="P148" s="205"/>
      <c r="Q148" s="193"/>
      <c r="R148" s="193"/>
      <c r="S148" s="193"/>
      <c r="T148" s="193"/>
      <c r="U148" s="193"/>
      <c r="V148" s="193"/>
      <c r="W148" s="193"/>
      <c r="X148" s="193"/>
      <c r="Y148" s="193"/>
      <c r="Z148" s="193"/>
      <c r="AA148" s="193"/>
      <c r="AB148" s="193"/>
      <c r="AC148" s="193"/>
      <c r="AD148" s="193"/>
      <c r="AE148" s="193"/>
      <c r="AF148" s="193"/>
      <c r="AG148" s="193"/>
      <c r="AH148" s="193"/>
      <c r="AI148" s="193"/>
      <c r="AJ148" s="204"/>
      <c r="AK148" s="193"/>
      <c r="AL148" s="206"/>
      <c r="AM148" s="4">
        <f t="shared" si="13"/>
        <v>0</v>
      </c>
      <c r="AN148" s="4">
        <f t="shared" si="14"/>
        <v>0</v>
      </c>
      <c r="AO148" s="4">
        <f t="shared" si="15"/>
        <v>0</v>
      </c>
      <c r="AP148" s="4">
        <f t="shared" si="16"/>
        <v>0</v>
      </c>
      <c r="AW148" s="204"/>
    </row>
    <row r="149" spans="6:49" ht="18" customHeight="1" x14ac:dyDescent="0.25">
      <c r="F149" s="4">
        <f t="shared" si="12"/>
        <v>0</v>
      </c>
      <c r="G149" s="200">
        <f t="shared" si="17"/>
        <v>0</v>
      </c>
      <c r="H149" s="203"/>
      <c r="I149" s="193"/>
      <c r="J149" s="204"/>
      <c r="K149" s="204"/>
      <c r="L149" s="204"/>
      <c r="M149" s="204"/>
      <c r="N149" s="193"/>
      <c r="O149" s="193"/>
      <c r="P149" s="205"/>
      <c r="Q149" s="193"/>
      <c r="R149" s="193"/>
      <c r="S149" s="193"/>
      <c r="T149" s="193"/>
      <c r="U149" s="193"/>
      <c r="V149" s="193"/>
      <c r="W149" s="193"/>
      <c r="X149" s="193"/>
      <c r="Y149" s="193"/>
      <c r="Z149" s="193"/>
      <c r="AA149" s="193"/>
      <c r="AB149" s="193"/>
      <c r="AC149" s="193"/>
      <c r="AD149" s="193"/>
      <c r="AE149" s="193"/>
      <c r="AF149" s="193"/>
      <c r="AG149" s="193"/>
      <c r="AH149" s="193"/>
      <c r="AI149" s="193"/>
      <c r="AJ149" s="204"/>
      <c r="AK149" s="193"/>
      <c r="AL149" s="206"/>
      <c r="AM149" s="4">
        <f t="shared" si="13"/>
        <v>0</v>
      </c>
      <c r="AN149" s="4">
        <f t="shared" si="14"/>
        <v>0</v>
      </c>
      <c r="AO149" s="4">
        <f t="shared" si="15"/>
        <v>0</v>
      </c>
      <c r="AP149" s="4">
        <f t="shared" si="16"/>
        <v>0</v>
      </c>
      <c r="AW149" s="204"/>
    </row>
    <row r="150" spans="6:49" ht="18" customHeight="1" x14ac:dyDescent="0.25">
      <c r="F150" s="4">
        <f t="shared" si="12"/>
        <v>0</v>
      </c>
      <c r="G150" s="200">
        <f t="shared" si="17"/>
        <v>0</v>
      </c>
      <c r="H150" s="203"/>
      <c r="I150" s="193"/>
      <c r="J150" s="204"/>
      <c r="K150" s="204"/>
      <c r="L150" s="204"/>
      <c r="M150" s="204"/>
      <c r="N150" s="193"/>
      <c r="O150" s="193"/>
      <c r="P150" s="205"/>
      <c r="Q150" s="193"/>
      <c r="R150" s="193"/>
      <c r="S150" s="193"/>
      <c r="T150" s="193"/>
      <c r="U150" s="193"/>
      <c r="V150" s="193"/>
      <c r="W150" s="193"/>
      <c r="X150" s="193"/>
      <c r="Y150" s="193"/>
      <c r="Z150" s="193"/>
      <c r="AA150" s="193"/>
      <c r="AB150" s="193"/>
      <c r="AC150" s="193"/>
      <c r="AD150" s="193"/>
      <c r="AE150" s="193"/>
      <c r="AF150" s="193"/>
      <c r="AG150" s="193"/>
      <c r="AH150" s="193"/>
      <c r="AI150" s="193"/>
      <c r="AJ150" s="204"/>
      <c r="AK150" s="193"/>
      <c r="AL150" s="206"/>
      <c r="AM150" s="4">
        <f t="shared" si="13"/>
        <v>0</v>
      </c>
      <c r="AN150" s="4">
        <f t="shared" si="14"/>
        <v>0</v>
      </c>
      <c r="AO150" s="4">
        <f t="shared" si="15"/>
        <v>0</v>
      </c>
      <c r="AP150" s="4">
        <f t="shared" si="16"/>
        <v>0</v>
      </c>
      <c r="AW150" s="204"/>
    </row>
    <row r="151" spans="6:49" ht="18" customHeight="1" x14ac:dyDescent="0.25">
      <c r="F151" s="4">
        <f t="shared" si="12"/>
        <v>0</v>
      </c>
      <c r="G151" s="200">
        <f t="shared" si="17"/>
        <v>0</v>
      </c>
      <c r="H151" s="203"/>
      <c r="I151" s="193"/>
      <c r="J151" s="204"/>
      <c r="K151" s="204"/>
      <c r="L151" s="204"/>
      <c r="M151" s="204"/>
      <c r="N151" s="193"/>
      <c r="O151" s="193"/>
      <c r="P151" s="205"/>
      <c r="Q151" s="193"/>
      <c r="R151" s="193"/>
      <c r="S151" s="193"/>
      <c r="T151" s="193"/>
      <c r="U151" s="193"/>
      <c r="V151" s="193"/>
      <c r="W151" s="193"/>
      <c r="X151" s="193"/>
      <c r="Y151" s="193"/>
      <c r="Z151" s="193"/>
      <c r="AA151" s="193"/>
      <c r="AB151" s="193"/>
      <c r="AC151" s="193"/>
      <c r="AD151" s="193"/>
      <c r="AE151" s="193"/>
      <c r="AF151" s="193"/>
      <c r="AG151" s="193"/>
      <c r="AH151" s="193"/>
      <c r="AI151" s="193"/>
      <c r="AJ151" s="204"/>
      <c r="AK151" s="193"/>
      <c r="AL151" s="206"/>
      <c r="AM151" s="4">
        <f t="shared" si="13"/>
        <v>0</v>
      </c>
      <c r="AN151" s="4">
        <f t="shared" si="14"/>
        <v>0</v>
      </c>
      <c r="AO151" s="4">
        <f t="shared" si="15"/>
        <v>0</v>
      </c>
      <c r="AP151" s="4">
        <f t="shared" si="16"/>
        <v>0</v>
      </c>
      <c r="AW151" s="204"/>
    </row>
    <row r="152" spans="6:49" ht="18" customHeight="1" x14ac:dyDescent="0.25">
      <c r="F152" s="4">
        <f t="shared" si="12"/>
        <v>0</v>
      </c>
      <c r="G152" s="200">
        <f t="shared" si="17"/>
        <v>0</v>
      </c>
      <c r="H152" s="203"/>
      <c r="I152" s="193"/>
      <c r="J152" s="204"/>
      <c r="K152" s="204"/>
      <c r="L152" s="204"/>
      <c r="M152" s="204"/>
      <c r="N152" s="193"/>
      <c r="O152" s="193"/>
      <c r="P152" s="205"/>
      <c r="Q152" s="193"/>
      <c r="R152" s="193"/>
      <c r="S152" s="193"/>
      <c r="T152" s="193"/>
      <c r="U152" s="193"/>
      <c r="V152" s="193"/>
      <c r="W152" s="193"/>
      <c r="X152" s="193"/>
      <c r="Y152" s="193"/>
      <c r="Z152" s="193"/>
      <c r="AA152" s="193"/>
      <c r="AB152" s="193"/>
      <c r="AC152" s="193"/>
      <c r="AD152" s="193"/>
      <c r="AE152" s="193"/>
      <c r="AF152" s="193"/>
      <c r="AG152" s="193"/>
      <c r="AH152" s="193"/>
      <c r="AI152" s="193"/>
      <c r="AJ152" s="204"/>
      <c r="AK152" s="193"/>
      <c r="AL152" s="206"/>
      <c r="AM152" s="4">
        <f t="shared" si="13"/>
        <v>0</v>
      </c>
      <c r="AN152" s="4">
        <f t="shared" si="14"/>
        <v>0</v>
      </c>
      <c r="AO152" s="4">
        <f t="shared" si="15"/>
        <v>0</v>
      </c>
      <c r="AP152" s="4">
        <f t="shared" si="16"/>
        <v>0</v>
      </c>
      <c r="AW152" s="204"/>
    </row>
    <row r="153" spans="6:49" ht="18" customHeight="1" x14ac:dyDescent="0.25">
      <c r="F153" s="4">
        <f t="shared" si="12"/>
        <v>0</v>
      </c>
      <c r="G153" s="200">
        <f t="shared" si="17"/>
        <v>0</v>
      </c>
      <c r="H153" s="203"/>
      <c r="I153" s="193"/>
      <c r="J153" s="204"/>
      <c r="K153" s="204"/>
      <c r="L153" s="204"/>
      <c r="M153" s="204"/>
      <c r="N153" s="193"/>
      <c r="O153" s="193"/>
      <c r="P153" s="205"/>
      <c r="Q153" s="193"/>
      <c r="R153" s="193"/>
      <c r="S153" s="193"/>
      <c r="T153" s="193"/>
      <c r="U153" s="193"/>
      <c r="V153" s="193"/>
      <c r="W153" s="193"/>
      <c r="X153" s="193"/>
      <c r="Y153" s="193"/>
      <c r="Z153" s="193"/>
      <c r="AA153" s="193"/>
      <c r="AB153" s="193"/>
      <c r="AC153" s="193"/>
      <c r="AD153" s="193"/>
      <c r="AE153" s="193"/>
      <c r="AF153" s="193"/>
      <c r="AG153" s="193"/>
      <c r="AH153" s="193"/>
      <c r="AI153" s="193"/>
      <c r="AJ153" s="204"/>
      <c r="AK153" s="193"/>
      <c r="AL153" s="206"/>
      <c r="AM153" s="4">
        <f t="shared" si="13"/>
        <v>0</v>
      </c>
      <c r="AN153" s="4">
        <f t="shared" si="14"/>
        <v>0</v>
      </c>
      <c r="AO153" s="4">
        <f t="shared" si="15"/>
        <v>0</v>
      </c>
      <c r="AP153" s="4">
        <f t="shared" si="16"/>
        <v>0</v>
      </c>
      <c r="AW153" s="204"/>
    </row>
    <row r="154" spans="6:49" ht="18" customHeight="1" x14ac:dyDescent="0.25">
      <c r="F154" s="4">
        <f t="shared" si="12"/>
        <v>0</v>
      </c>
      <c r="G154" s="200">
        <f t="shared" si="17"/>
        <v>0</v>
      </c>
      <c r="H154" s="203"/>
      <c r="I154" s="193"/>
      <c r="J154" s="204"/>
      <c r="K154" s="204"/>
      <c r="L154" s="204"/>
      <c r="M154" s="204"/>
      <c r="N154" s="193"/>
      <c r="O154" s="193"/>
      <c r="P154" s="205"/>
      <c r="Q154" s="193"/>
      <c r="R154" s="193"/>
      <c r="S154" s="193"/>
      <c r="T154" s="193"/>
      <c r="U154" s="193"/>
      <c r="V154" s="193"/>
      <c r="W154" s="193"/>
      <c r="X154" s="193"/>
      <c r="Y154" s="193"/>
      <c r="Z154" s="193"/>
      <c r="AA154" s="193"/>
      <c r="AB154" s="193"/>
      <c r="AC154" s="193"/>
      <c r="AD154" s="193"/>
      <c r="AE154" s="193"/>
      <c r="AF154" s="193"/>
      <c r="AG154" s="193"/>
      <c r="AH154" s="193"/>
      <c r="AI154" s="193"/>
      <c r="AJ154" s="204"/>
      <c r="AK154" s="193"/>
      <c r="AL154" s="206"/>
      <c r="AM154" s="4">
        <f t="shared" si="13"/>
        <v>0</v>
      </c>
      <c r="AN154" s="4">
        <f t="shared" si="14"/>
        <v>0</v>
      </c>
      <c r="AO154" s="4">
        <f t="shared" si="15"/>
        <v>0</v>
      </c>
      <c r="AP154" s="4">
        <f t="shared" si="16"/>
        <v>0</v>
      </c>
      <c r="AW154" s="204"/>
    </row>
    <row r="155" spans="6:49" ht="18" customHeight="1" x14ac:dyDescent="0.25">
      <c r="F155" s="4">
        <f t="shared" si="12"/>
        <v>0</v>
      </c>
      <c r="G155" s="200">
        <f t="shared" si="17"/>
        <v>0</v>
      </c>
      <c r="H155" s="203"/>
      <c r="I155" s="193"/>
      <c r="J155" s="204"/>
      <c r="K155" s="204"/>
      <c r="L155" s="204"/>
      <c r="M155" s="204"/>
      <c r="N155" s="193"/>
      <c r="O155" s="193"/>
      <c r="P155" s="205"/>
      <c r="Q155" s="193"/>
      <c r="R155" s="193"/>
      <c r="S155" s="193"/>
      <c r="T155" s="193"/>
      <c r="U155" s="193"/>
      <c r="V155" s="193"/>
      <c r="W155" s="193"/>
      <c r="X155" s="193"/>
      <c r="Y155" s="193"/>
      <c r="Z155" s="193"/>
      <c r="AA155" s="193"/>
      <c r="AB155" s="193"/>
      <c r="AC155" s="193"/>
      <c r="AD155" s="193"/>
      <c r="AE155" s="193"/>
      <c r="AF155" s="193"/>
      <c r="AG155" s="193"/>
      <c r="AH155" s="193"/>
      <c r="AI155" s="193"/>
      <c r="AJ155" s="204"/>
      <c r="AK155" s="193"/>
      <c r="AL155" s="206"/>
      <c r="AM155" s="4">
        <f t="shared" si="13"/>
        <v>0</v>
      </c>
      <c r="AN155" s="4">
        <f t="shared" si="14"/>
        <v>0</v>
      </c>
      <c r="AO155" s="4">
        <f t="shared" si="15"/>
        <v>0</v>
      </c>
      <c r="AP155" s="4">
        <f t="shared" si="16"/>
        <v>0</v>
      </c>
      <c r="AW155" s="204"/>
    </row>
    <row r="156" spans="6:49" ht="18" customHeight="1" x14ac:dyDescent="0.25">
      <c r="F156" s="4">
        <f t="shared" si="12"/>
        <v>0</v>
      </c>
      <c r="G156" s="200">
        <f t="shared" si="17"/>
        <v>0</v>
      </c>
      <c r="H156" s="203"/>
      <c r="I156" s="193"/>
      <c r="J156" s="204"/>
      <c r="K156" s="204"/>
      <c r="L156" s="204"/>
      <c r="M156" s="204"/>
      <c r="N156" s="193"/>
      <c r="O156" s="193"/>
      <c r="P156" s="205"/>
      <c r="Q156" s="193"/>
      <c r="R156" s="193"/>
      <c r="S156" s="193"/>
      <c r="T156" s="193"/>
      <c r="U156" s="193"/>
      <c r="V156" s="193"/>
      <c r="W156" s="193"/>
      <c r="X156" s="193"/>
      <c r="Y156" s="193"/>
      <c r="Z156" s="193"/>
      <c r="AA156" s="193"/>
      <c r="AB156" s="193"/>
      <c r="AC156" s="193"/>
      <c r="AD156" s="193"/>
      <c r="AE156" s="193"/>
      <c r="AF156" s="193"/>
      <c r="AG156" s="193"/>
      <c r="AH156" s="193"/>
      <c r="AI156" s="193"/>
      <c r="AJ156" s="204"/>
      <c r="AK156" s="193"/>
      <c r="AL156" s="206"/>
      <c r="AM156" s="4">
        <f t="shared" si="13"/>
        <v>0</v>
      </c>
      <c r="AN156" s="4">
        <f t="shared" si="14"/>
        <v>0</v>
      </c>
      <c r="AO156" s="4">
        <f t="shared" si="15"/>
        <v>0</v>
      </c>
      <c r="AP156" s="4">
        <f t="shared" si="16"/>
        <v>0</v>
      </c>
      <c r="AW156" s="204"/>
    </row>
    <row r="157" spans="6:49" ht="18" customHeight="1" x14ac:dyDescent="0.25">
      <c r="F157" s="4">
        <f t="shared" si="12"/>
        <v>0</v>
      </c>
      <c r="G157" s="200">
        <f t="shared" si="17"/>
        <v>0</v>
      </c>
      <c r="H157" s="203"/>
      <c r="I157" s="193"/>
      <c r="J157" s="204"/>
      <c r="K157" s="204"/>
      <c r="L157" s="204"/>
      <c r="M157" s="204"/>
      <c r="N157" s="193"/>
      <c r="O157" s="193"/>
      <c r="P157" s="205"/>
      <c r="Q157" s="193"/>
      <c r="R157" s="193"/>
      <c r="S157" s="193"/>
      <c r="T157" s="193"/>
      <c r="U157" s="193"/>
      <c r="V157" s="193"/>
      <c r="W157" s="193"/>
      <c r="X157" s="193"/>
      <c r="Y157" s="193"/>
      <c r="Z157" s="193"/>
      <c r="AA157" s="193"/>
      <c r="AB157" s="193"/>
      <c r="AC157" s="193"/>
      <c r="AD157" s="193"/>
      <c r="AE157" s="193"/>
      <c r="AF157" s="193"/>
      <c r="AG157" s="193"/>
      <c r="AH157" s="193"/>
      <c r="AI157" s="193"/>
      <c r="AJ157" s="204"/>
      <c r="AK157" s="193"/>
      <c r="AL157" s="206"/>
      <c r="AM157" s="4">
        <f t="shared" si="13"/>
        <v>0</v>
      </c>
      <c r="AN157" s="4">
        <f t="shared" si="14"/>
        <v>0</v>
      </c>
      <c r="AO157" s="4">
        <f t="shared" si="15"/>
        <v>0</v>
      </c>
      <c r="AP157" s="4">
        <f t="shared" si="16"/>
        <v>0</v>
      </c>
      <c r="AW157" s="204"/>
    </row>
    <row r="158" spans="6:49" ht="18" customHeight="1" x14ac:dyDescent="0.25">
      <c r="F158" s="4">
        <f t="shared" si="12"/>
        <v>0</v>
      </c>
      <c r="G158" s="200">
        <f t="shared" si="17"/>
        <v>0</v>
      </c>
      <c r="H158" s="203"/>
      <c r="I158" s="193"/>
      <c r="J158" s="204"/>
      <c r="K158" s="204"/>
      <c r="L158" s="204"/>
      <c r="M158" s="204"/>
      <c r="N158" s="193"/>
      <c r="O158" s="193"/>
      <c r="P158" s="205"/>
      <c r="Q158" s="193"/>
      <c r="R158" s="193"/>
      <c r="S158" s="193"/>
      <c r="T158" s="193"/>
      <c r="U158" s="193"/>
      <c r="V158" s="193"/>
      <c r="W158" s="193"/>
      <c r="X158" s="193"/>
      <c r="Y158" s="193"/>
      <c r="Z158" s="193"/>
      <c r="AA158" s="193"/>
      <c r="AB158" s="193"/>
      <c r="AC158" s="193"/>
      <c r="AD158" s="193"/>
      <c r="AE158" s="193"/>
      <c r="AF158" s="193"/>
      <c r="AG158" s="193"/>
      <c r="AH158" s="193"/>
      <c r="AI158" s="193"/>
      <c r="AJ158" s="204"/>
      <c r="AK158" s="193"/>
      <c r="AL158" s="206"/>
      <c r="AM158" s="4">
        <f t="shared" si="13"/>
        <v>0</v>
      </c>
      <c r="AN158" s="4">
        <f t="shared" si="14"/>
        <v>0</v>
      </c>
      <c r="AO158" s="4">
        <f t="shared" si="15"/>
        <v>0</v>
      </c>
      <c r="AP158" s="4">
        <f t="shared" si="16"/>
        <v>0</v>
      </c>
      <c r="AW158" s="204"/>
    </row>
    <row r="159" spans="6:49" ht="18" customHeight="1" x14ac:dyDescent="0.25">
      <c r="F159" s="4">
        <f t="shared" si="12"/>
        <v>0</v>
      </c>
      <c r="G159" s="200">
        <f t="shared" si="17"/>
        <v>0</v>
      </c>
      <c r="H159" s="203"/>
      <c r="I159" s="193"/>
      <c r="J159" s="204"/>
      <c r="K159" s="204"/>
      <c r="L159" s="204"/>
      <c r="M159" s="204"/>
      <c r="N159" s="193"/>
      <c r="O159" s="193"/>
      <c r="P159" s="205"/>
      <c r="Q159" s="193"/>
      <c r="R159" s="193"/>
      <c r="S159" s="193"/>
      <c r="T159" s="193"/>
      <c r="U159" s="193"/>
      <c r="V159" s="193"/>
      <c r="W159" s="193"/>
      <c r="X159" s="193"/>
      <c r="Y159" s="193"/>
      <c r="Z159" s="193"/>
      <c r="AA159" s="193"/>
      <c r="AB159" s="193"/>
      <c r="AC159" s="193"/>
      <c r="AD159" s="193"/>
      <c r="AE159" s="193"/>
      <c r="AF159" s="193"/>
      <c r="AG159" s="193"/>
      <c r="AH159" s="193"/>
      <c r="AI159" s="193"/>
      <c r="AJ159" s="204"/>
      <c r="AK159" s="193"/>
      <c r="AL159" s="206"/>
      <c r="AM159" s="4">
        <f t="shared" si="13"/>
        <v>0</v>
      </c>
      <c r="AN159" s="4">
        <f t="shared" si="14"/>
        <v>0</v>
      </c>
      <c r="AO159" s="4">
        <f t="shared" si="15"/>
        <v>0</v>
      </c>
      <c r="AP159" s="4">
        <f t="shared" si="16"/>
        <v>0</v>
      </c>
      <c r="AW159" s="204"/>
    </row>
    <row r="160" spans="6:49" ht="18" customHeight="1" x14ac:dyDescent="0.25">
      <c r="F160" s="4">
        <f t="shared" si="12"/>
        <v>0</v>
      </c>
      <c r="G160" s="200">
        <f t="shared" si="17"/>
        <v>0</v>
      </c>
      <c r="H160" s="203"/>
      <c r="I160" s="193"/>
      <c r="J160" s="204"/>
      <c r="K160" s="204"/>
      <c r="L160" s="204"/>
      <c r="M160" s="204"/>
      <c r="N160" s="193"/>
      <c r="O160" s="193"/>
      <c r="P160" s="205"/>
      <c r="Q160" s="193"/>
      <c r="R160" s="193"/>
      <c r="S160" s="193"/>
      <c r="T160" s="193"/>
      <c r="U160" s="193"/>
      <c r="V160" s="193"/>
      <c r="W160" s="193"/>
      <c r="X160" s="193"/>
      <c r="Y160" s="193"/>
      <c r="Z160" s="193"/>
      <c r="AA160" s="193"/>
      <c r="AB160" s="193"/>
      <c r="AC160" s="193"/>
      <c r="AD160" s="193"/>
      <c r="AE160" s="193"/>
      <c r="AF160" s="193"/>
      <c r="AG160" s="193"/>
      <c r="AH160" s="193"/>
      <c r="AI160" s="193"/>
      <c r="AJ160" s="204"/>
      <c r="AK160" s="193"/>
      <c r="AL160" s="206"/>
      <c r="AM160" s="4">
        <f t="shared" si="13"/>
        <v>0</v>
      </c>
      <c r="AN160" s="4">
        <f t="shared" si="14"/>
        <v>0</v>
      </c>
      <c r="AO160" s="4">
        <f t="shared" si="15"/>
        <v>0</v>
      </c>
      <c r="AP160" s="4">
        <f t="shared" si="16"/>
        <v>0</v>
      </c>
      <c r="AW160" s="204"/>
    </row>
    <row r="161" spans="6:49" ht="18" customHeight="1" x14ac:dyDescent="0.25">
      <c r="F161" s="4">
        <f t="shared" si="12"/>
        <v>0</v>
      </c>
      <c r="G161" s="200">
        <f t="shared" si="17"/>
        <v>0</v>
      </c>
      <c r="H161" s="203"/>
      <c r="I161" s="193"/>
      <c r="J161" s="204"/>
      <c r="K161" s="204"/>
      <c r="L161" s="204"/>
      <c r="M161" s="204"/>
      <c r="N161" s="193"/>
      <c r="O161" s="193"/>
      <c r="P161" s="205"/>
      <c r="Q161" s="193"/>
      <c r="R161" s="193"/>
      <c r="S161" s="193"/>
      <c r="T161" s="193"/>
      <c r="U161" s="193"/>
      <c r="V161" s="193"/>
      <c r="W161" s="193"/>
      <c r="X161" s="193"/>
      <c r="Y161" s="193"/>
      <c r="Z161" s="193"/>
      <c r="AA161" s="193"/>
      <c r="AB161" s="193"/>
      <c r="AC161" s="193"/>
      <c r="AD161" s="193"/>
      <c r="AE161" s="193"/>
      <c r="AF161" s="193"/>
      <c r="AG161" s="193"/>
      <c r="AH161" s="193"/>
      <c r="AI161" s="193"/>
      <c r="AJ161" s="204"/>
      <c r="AK161" s="193"/>
      <c r="AL161" s="206"/>
      <c r="AM161" s="4">
        <f t="shared" si="13"/>
        <v>0</v>
      </c>
      <c r="AN161" s="4">
        <f t="shared" si="14"/>
        <v>0</v>
      </c>
      <c r="AO161" s="4">
        <f t="shared" si="15"/>
        <v>0</v>
      </c>
      <c r="AP161" s="4">
        <f t="shared" si="16"/>
        <v>0</v>
      </c>
      <c r="AW161" s="204"/>
    </row>
    <row r="162" spans="6:49" ht="18" customHeight="1" x14ac:dyDescent="0.25">
      <c r="F162" s="4">
        <f t="shared" si="12"/>
        <v>0</v>
      </c>
      <c r="G162" s="200">
        <f t="shared" si="17"/>
        <v>0</v>
      </c>
      <c r="H162" s="203"/>
      <c r="I162" s="193"/>
      <c r="J162" s="204"/>
      <c r="K162" s="204"/>
      <c r="L162" s="204"/>
      <c r="M162" s="204"/>
      <c r="N162" s="193"/>
      <c r="O162" s="193"/>
      <c r="P162" s="205"/>
      <c r="Q162" s="193"/>
      <c r="R162" s="193"/>
      <c r="S162" s="193"/>
      <c r="T162" s="193"/>
      <c r="U162" s="193"/>
      <c r="V162" s="193"/>
      <c r="W162" s="193"/>
      <c r="X162" s="193"/>
      <c r="Y162" s="193"/>
      <c r="Z162" s="193"/>
      <c r="AA162" s="193"/>
      <c r="AB162" s="193"/>
      <c r="AC162" s="193"/>
      <c r="AD162" s="193"/>
      <c r="AE162" s="193"/>
      <c r="AF162" s="193"/>
      <c r="AG162" s="193"/>
      <c r="AH162" s="193"/>
      <c r="AI162" s="193"/>
      <c r="AJ162" s="204"/>
      <c r="AK162" s="193"/>
      <c r="AL162" s="206"/>
      <c r="AM162" s="4">
        <f t="shared" si="13"/>
        <v>0</v>
      </c>
      <c r="AN162" s="4">
        <f t="shared" si="14"/>
        <v>0</v>
      </c>
      <c r="AO162" s="4">
        <f t="shared" si="15"/>
        <v>0</v>
      </c>
      <c r="AP162" s="4">
        <f t="shared" si="16"/>
        <v>0</v>
      </c>
      <c r="AW162" s="204"/>
    </row>
    <row r="163" spans="6:49" ht="18" customHeight="1" x14ac:dyDescent="0.25">
      <c r="F163" s="4">
        <f t="shared" si="12"/>
        <v>0</v>
      </c>
      <c r="G163" s="200">
        <f t="shared" si="17"/>
        <v>0</v>
      </c>
      <c r="H163" s="203"/>
      <c r="I163" s="193"/>
      <c r="J163" s="204"/>
      <c r="K163" s="204"/>
      <c r="L163" s="204"/>
      <c r="M163" s="204"/>
      <c r="N163" s="193"/>
      <c r="O163" s="193"/>
      <c r="P163" s="205"/>
      <c r="Q163" s="193"/>
      <c r="R163" s="193"/>
      <c r="S163" s="193"/>
      <c r="T163" s="193"/>
      <c r="U163" s="193"/>
      <c r="V163" s="193"/>
      <c r="W163" s="193"/>
      <c r="X163" s="193"/>
      <c r="Y163" s="193"/>
      <c r="Z163" s="193"/>
      <c r="AA163" s="193"/>
      <c r="AB163" s="193"/>
      <c r="AC163" s="193"/>
      <c r="AD163" s="193"/>
      <c r="AE163" s="193"/>
      <c r="AF163" s="193"/>
      <c r="AG163" s="193"/>
      <c r="AH163" s="193"/>
      <c r="AI163" s="193"/>
      <c r="AJ163" s="204"/>
      <c r="AK163" s="193"/>
      <c r="AL163" s="206"/>
      <c r="AM163" s="4">
        <f t="shared" si="13"/>
        <v>0</v>
      </c>
      <c r="AN163" s="4">
        <f t="shared" si="14"/>
        <v>0</v>
      </c>
      <c r="AO163" s="4">
        <f t="shared" si="15"/>
        <v>0</v>
      </c>
      <c r="AP163" s="4">
        <f t="shared" si="16"/>
        <v>0</v>
      </c>
      <c r="AW163" s="204"/>
    </row>
    <row r="164" spans="6:49" ht="18" customHeight="1" x14ac:dyDescent="0.25">
      <c r="F164" s="4">
        <f t="shared" si="12"/>
        <v>0</v>
      </c>
      <c r="G164" s="200">
        <f t="shared" si="17"/>
        <v>0</v>
      </c>
      <c r="H164" s="203"/>
      <c r="I164" s="193"/>
      <c r="J164" s="204"/>
      <c r="K164" s="204"/>
      <c r="L164" s="204"/>
      <c r="M164" s="204"/>
      <c r="N164" s="193"/>
      <c r="O164" s="193"/>
      <c r="P164" s="205"/>
      <c r="Q164" s="193"/>
      <c r="R164" s="193"/>
      <c r="S164" s="193"/>
      <c r="T164" s="193"/>
      <c r="U164" s="193"/>
      <c r="V164" s="193"/>
      <c r="W164" s="193"/>
      <c r="X164" s="193"/>
      <c r="Y164" s="193"/>
      <c r="Z164" s="193"/>
      <c r="AA164" s="193"/>
      <c r="AB164" s="193"/>
      <c r="AC164" s="193"/>
      <c r="AD164" s="193"/>
      <c r="AE164" s="193"/>
      <c r="AF164" s="193"/>
      <c r="AG164" s="193"/>
      <c r="AH164" s="193"/>
      <c r="AI164" s="193"/>
      <c r="AJ164" s="204"/>
      <c r="AK164" s="193"/>
      <c r="AL164" s="206"/>
      <c r="AM164" s="4">
        <f t="shared" si="13"/>
        <v>0</v>
      </c>
      <c r="AN164" s="4">
        <f t="shared" si="14"/>
        <v>0</v>
      </c>
      <c r="AO164" s="4">
        <f t="shared" si="15"/>
        <v>0</v>
      </c>
      <c r="AP164" s="4">
        <f t="shared" si="16"/>
        <v>0</v>
      </c>
      <c r="AW164" s="204"/>
    </row>
    <row r="165" spans="6:49" ht="18" customHeight="1" x14ac:dyDescent="0.25">
      <c r="F165" s="4">
        <f t="shared" si="12"/>
        <v>0</v>
      </c>
      <c r="G165" s="200">
        <f t="shared" si="17"/>
        <v>0</v>
      </c>
      <c r="H165" s="203"/>
      <c r="I165" s="193"/>
      <c r="J165" s="204"/>
      <c r="K165" s="204"/>
      <c r="L165" s="204"/>
      <c r="M165" s="204"/>
      <c r="N165" s="193"/>
      <c r="O165" s="193"/>
      <c r="P165" s="205"/>
      <c r="Q165" s="193"/>
      <c r="R165" s="193"/>
      <c r="S165" s="193"/>
      <c r="T165" s="193"/>
      <c r="U165" s="193"/>
      <c r="V165" s="193"/>
      <c r="W165" s="193"/>
      <c r="X165" s="193"/>
      <c r="Y165" s="193"/>
      <c r="Z165" s="193"/>
      <c r="AA165" s="193"/>
      <c r="AB165" s="193"/>
      <c r="AC165" s="193"/>
      <c r="AD165" s="193"/>
      <c r="AE165" s="193"/>
      <c r="AF165" s="193"/>
      <c r="AG165" s="193"/>
      <c r="AH165" s="193"/>
      <c r="AI165" s="193"/>
      <c r="AJ165" s="204"/>
      <c r="AK165" s="193"/>
      <c r="AL165" s="206"/>
      <c r="AM165" s="4">
        <f t="shared" si="13"/>
        <v>0</v>
      </c>
      <c r="AN165" s="4">
        <f t="shared" si="14"/>
        <v>0</v>
      </c>
      <c r="AO165" s="4">
        <f t="shared" si="15"/>
        <v>0</v>
      </c>
      <c r="AP165" s="4">
        <f t="shared" si="16"/>
        <v>0</v>
      </c>
      <c r="AW165" s="204"/>
    </row>
    <row r="166" spans="6:49" ht="18" customHeight="1" x14ac:dyDescent="0.25">
      <c r="F166" s="4">
        <f t="shared" si="12"/>
        <v>0</v>
      </c>
      <c r="G166" s="200">
        <f t="shared" si="17"/>
        <v>0</v>
      </c>
      <c r="H166" s="203"/>
      <c r="I166" s="193"/>
      <c r="J166" s="204"/>
      <c r="K166" s="204"/>
      <c r="L166" s="204"/>
      <c r="M166" s="204"/>
      <c r="N166" s="193"/>
      <c r="O166" s="193"/>
      <c r="P166" s="205"/>
      <c r="Q166" s="193"/>
      <c r="R166" s="193"/>
      <c r="S166" s="193"/>
      <c r="T166" s="193"/>
      <c r="U166" s="193"/>
      <c r="V166" s="193"/>
      <c r="W166" s="193"/>
      <c r="X166" s="193"/>
      <c r="Y166" s="193"/>
      <c r="Z166" s="193"/>
      <c r="AA166" s="193"/>
      <c r="AB166" s="193"/>
      <c r="AC166" s="193"/>
      <c r="AD166" s="193"/>
      <c r="AE166" s="193"/>
      <c r="AF166" s="193"/>
      <c r="AG166" s="193"/>
      <c r="AH166" s="193"/>
      <c r="AI166" s="193"/>
      <c r="AJ166" s="204"/>
      <c r="AK166" s="193"/>
      <c r="AL166" s="206"/>
      <c r="AM166" s="4">
        <f t="shared" si="13"/>
        <v>0</v>
      </c>
      <c r="AN166" s="4">
        <f t="shared" si="14"/>
        <v>0</v>
      </c>
      <c r="AO166" s="4">
        <f t="shared" si="15"/>
        <v>0</v>
      </c>
      <c r="AP166" s="4">
        <f t="shared" si="16"/>
        <v>0</v>
      </c>
      <c r="AW166" s="204"/>
    </row>
    <row r="167" spans="6:49" ht="18" customHeight="1" x14ac:dyDescent="0.25">
      <c r="F167" s="4">
        <f t="shared" si="12"/>
        <v>0</v>
      </c>
      <c r="G167" s="200">
        <f t="shared" si="17"/>
        <v>0</v>
      </c>
      <c r="H167" s="203"/>
      <c r="I167" s="193"/>
      <c r="J167" s="204"/>
      <c r="K167" s="204"/>
      <c r="L167" s="204"/>
      <c r="M167" s="204"/>
      <c r="N167" s="193"/>
      <c r="O167" s="193"/>
      <c r="P167" s="205"/>
      <c r="Q167" s="193"/>
      <c r="R167" s="193"/>
      <c r="S167" s="193"/>
      <c r="T167" s="193"/>
      <c r="U167" s="193"/>
      <c r="V167" s="193"/>
      <c r="W167" s="193"/>
      <c r="X167" s="193"/>
      <c r="Y167" s="193"/>
      <c r="Z167" s="193"/>
      <c r="AA167" s="193"/>
      <c r="AB167" s="193"/>
      <c r="AC167" s="193"/>
      <c r="AD167" s="193"/>
      <c r="AE167" s="193"/>
      <c r="AF167" s="193"/>
      <c r="AG167" s="193"/>
      <c r="AH167" s="193"/>
      <c r="AI167" s="193"/>
      <c r="AJ167" s="204"/>
      <c r="AK167" s="193"/>
      <c r="AL167" s="206"/>
      <c r="AM167" s="4">
        <f t="shared" si="13"/>
        <v>0</v>
      </c>
      <c r="AN167" s="4">
        <f t="shared" si="14"/>
        <v>0</v>
      </c>
      <c r="AO167" s="4">
        <f t="shared" si="15"/>
        <v>0</v>
      </c>
      <c r="AP167" s="4">
        <f t="shared" si="16"/>
        <v>0</v>
      </c>
      <c r="AW167" s="204"/>
    </row>
    <row r="168" spans="6:49" ht="18" customHeight="1" x14ac:dyDescent="0.25">
      <c r="F168" s="4">
        <f t="shared" si="12"/>
        <v>0</v>
      </c>
      <c r="G168" s="200">
        <f t="shared" si="17"/>
        <v>0</v>
      </c>
      <c r="H168" s="203"/>
      <c r="I168" s="193"/>
      <c r="J168" s="204"/>
      <c r="K168" s="204"/>
      <c r="L168" s="204"/>
      <c r="M168" s="204"/>
      <c r="N168" s="193"/>
      <c r="O168" s="193"/>
      <c r="P168" s="205"/>
      <c r="Q168" s="193"/>
      <c r="R168" s="193"/>
      <c r="S168" s="193"/>
      <c r="T168" s="193"/>
      <c r="U168" s="193"/>
      <c r="V168" s="193"/>
      <c r="W168" s="193"/>
      <c r="X168" s="193"/>
      <c r="Y168" s="193"/>
      <c r="Z168" s="193"/>
      <c r="AA168" s="193"/>
      <c r="AB168" s="193"/>
      <c r="AC168" s="193"/>
      <c r="AD168" s="193"/>
      <c r="AE168" s="193"/>
      <c r="AF168" s="193"/>
      <c r="AG168" s="193"/>
      <c r="AH168" s="193"/>
      <c r="AI168" s="193"/>
      <c r="AJ168" s="204"/>
      <c r="AK168" s="193"/>
      <c r="AL168" s="206"/>
      <c r="AM168" s="4">
        <f t="shared" si="13"/>
        <v>0</v>
      </c>
      <c r="AN168" s="4">
        <f t="shared" si="14"/>
        <v>0</v>
      </c>
      <c r="AO168" s="4">
        <f t="shared" si="15"/>
        <v>0</v>
      </c>
      <c r="AP168" s="4">
        <f t="shared" si="16"/>
        <v>0</v>
      </c>
      <c r="AW168" s="204"/>
    </row>
    <row r="169" spans="6:49" ht="18" customHeight="1" x14ac:dyDescent="0.25">
      <c r="F169" s="4">
        <f t="shared" si="12"/>
        <v>0</v>
      </c>
      <c r="G169" s="200">
        <f t="shared" si="17"/>
        <v>0</v>
      </c>
      <c r="H169" s="203"/>
      <c r="I169" s="193"/>
      <c r="J169" s="204"/>
      <c r="K169" s="204"/>
      <c r="L169" s="204"/>
      <c r="M169" s="204"/>
      <c r="N169" s="193"/>
      <c r="O169" s="193"/>
      <c r="P169" s="205"/>
      <c r="Q169" s="193"/>
      <c r="R169" s="193"/>
      <c r="S169" s="193"/>
      <c r="T169" s="193"/>
      <c r="U169" s="193"/>
      <c r="V169" s="193"/>
      <c r="W169" s="193"/>
      <c r="X169" s="193"/>
      <c r="Y169" s="193"/>
      <c r="Z169" s="193"/>
      <c r="AA169" s="193"/>
      <c r="AB169" s="193"/>
      <c r="AC169" s="193"/>
      <c r="AD169" s="193"/>
      <c r="AE169" s="193"/>
      <c r="AF169" s="193"/>
      <c r="AG169" s="193"/>
      <c r="AH169" s="193"/>
      <c r="AI169" s="193"/>
      <c r="AJ169" s="204"/>
      <c r="AK169" s="193"/>
      <c r="AL169" s="206"/>
      <c r="AM169" s="4">
        <f t="shared" si="13"/>
        <v>0</v>
      </c>
      <c r="AN169" s="4">
        <f t="shared" si="14"/>
        <v>0</v>
      </c>
      <c r="AO169" s="4">
        <f t="shared" si="15"/>
        <v>0</v>
      </c>
      <c r="AP169" s="4">
        <f t="shared" si="16"/>
        <v>0</v>
      </c>
      <c r="AW169" s="204"/>
    </row>
    <row r="170" spans="6:49" ht="18" customHeight="1" x14ac:dyDescent="0.25">
      <c r="F170" s="4">
        <f t="shared" si="12"/>
        <v>0</v>
      </c>
      <c r="G170" s="200">
        <f t="shared" si="17"/>
        <v>0</v>
      </c>
      <c r="H170" s="203"/>
      <c r="I170" s="193"/>
      <c r="J170" s="204"/>
      <c r="K170" s="204"/>
      <c r="L170" s="204"/>
      <c r="M170" s="204"/>
      <c r="N170" s="193"/>
      <c r="O170" s="193"/>
      <c r="P170" s="205"/>
      <c r="Q170" s="193"/>
      <c r="R170" s="193"/>
      <c r="S170" s="193"/>
      <c r="T170" s="193"/>
      <c r="U170" s="193"/>
      <c r="V170" s="193"/>
      <c r="W170" s="193"/>
      <c r="X170" s="193"/>
      <c r="Y170" s="193"/>
      <c r="Z170" s="193"/>
      <c r="AA170" s="193"/>
      <c r="AB170" s="193"/>
      <c r="AC170" s="193"/>
      <c r="AD170" s="193"/>
      <c r="AE170" s="193"/>
      <c r="AF170" s="193"/>
      <c r="AG170" s="193"/>
      <c r="AH170" s="193"/>
      <c r="AI170" s="193"/>
      <c r="AJ170" s="204"/>
      <c r="AK170" s="193"/>
      <c r="AL170" s="206"/>
      <c r="AM170" s="4">
        <f t="shared" si="13"/>
        <v>0</v>
      </c>
      <c r="AN170" s="4">
        <f t="shared" si="14"/>
        <v>0</v>
      </c>
      <c r="AO170" s="4">
        <f t="shared" si="15"/>
        <v>0</v>
      </c>
      <c r="AP170" s="4">
        <f t="shared" si="16"/>
        <v>0</v>
      </c>
      <c r="AW170" s="204"/>
    </row>
    <row r="171" spans="6:49" ht="18" customHeight="1" x14ac:dyDescent="0.25">
      <c r="F171" s="4">
        <f t="shared" si="12"/>
        <v>0</v>
      </c>
      <c r="G171" s="200">
        <f t="shared" si="17"/>
        <v>0</v>
      </c>
      <c r="H171" s="203"/>
      <c r="I171" s="193"/>
      <c r="J171" s="204"/>
      <c r="K171" s="204"/>
      <c r="L171" s="204"/>
      <c r="M171" s="204"/>
      <c r="N171" s="193"/>
      <c r="O171" s="193"/>
      <c r="P171" s="205"/>
      <c r="Q171" s="193"/>
      <c r="R171" s="193"/>
      <c r="S171" s="193"/>
      <c r="T171" s="193"/>
      <c r="U171" s="193"/>
      <c r="V171" s="193"/>
      <c r="W171" s="193"/>
      <c r="X171" s="193"/>
      <c r="Y171" s="193"/>
      <c r="Z171" s="193"/>
      <c r="AA171" s="193"/>
      <c r="AB171" s="193"/>
      <c r="AC171" s="193"/>
      <c r="AD171" s="193"/>
      <c r="AE171" s="193"/>
      <c r="AF171" s="193"/>
      <c r="AG171" s="193"/>
      <c r="AH171" s="193"/>
      <c r="AI171" s="193"/>
      <c r="AJ171" s="204"/>
      <c r="AK171" s="193"/>
      <c r="AL171" s="206"/>
      <c r="AM171" s="4">
        <f t="shared" si="13"/>
        <v>0</v>
      </c>
      <c r="AN171" s="4">
        <f t="shared" si="14"/>
        <v>0</v>
      </c>
      <c r="AO171" s="4">
        <f t="shared" si="15"/>
        <v>0</v>
      </c>
      <c r="AP171" s="4">
        <f t="shared" si="16"/>
        <v>0</v>
      </c>
      <c r="AW171" s="204"/>
    </row>
    <row r="172" spans="6:49" ht="18" customHeight="1" x14ac:dyDescent="0.25">
      <c r="F172" s="4">
        <f t="shared" si="12"/>
        <v>0</v>
      </c>
      <c r="G172" s="200">
        <f t="shared" si="17"/>
        <v>0</v>
      </c>
      <c r="H172" s="203"/>
      <c r="I172" s="193"/>
      <c r="J172" s="204"/>
      <c r="K172" s="204"/>
      <c r="L172" s="204"/>
      <c r="M172" s="204"/>
      <c r="N172" s="193"/>
      <c r="O172" s="193"/>
      <c r="P172" s="205"/>
      <c r="Q172" s="193"/>
      <c r="R172" s="193"/>
      <c r="S172" s="193"/>
      <c r="T172" s="193"/>
      <c r="U172" s="193"/>
      <c r="V172" s="193"/>
      <c r="W172" s="193"/>
      <c r="X172" s="193"/>
      <c r="Y172" s="193"/>
      <c r="Z172" s="193"/>
      <c r="AA172" s="193"/>
      <c r="AB172" s="193"/>
      <c r="AC172" s="193"/>
      <c r="AD172" s="193"/>
      <c r="AE172" s="193"/>
      <c r="AF172" s="193"/>
      <c r="AG172" s="193"/>
      <c r="AH172" s="193"/>
      <c r="AI172" s="193"/>
      <c r="AJ172" s="204"/>
      <c r="AK172" s="193"/>
      <c r="AL172" s="206"/>
      <c r="AM172" s="4">
        <f t="shared" si="13"/>
        <v>0</v>
      </c>
      <c r="AN172" s="4">
        <f t="shared" si="14"/>
        <v>0</v>
      </c>
      <c r="AO172" s="4">
        <f t="shared" si="15"/>
        <v>0</v>
      </c>
      <c r="AP172" s="4">
        <f t="shared" si="16"/>
        <v>0</v>
      </c>
      <c r="AW172" s="204"/>
    </row>
    <row r="173" spans="6:49" ht="18" customHeight="1" x14ac:dyDescent="0.25">
      <c r="F173" s="4">
        <f t="shared" si="12"/>
        <v>0</v>
      </c>
      <c r="G173" s="200">
        <f t="shared" si="17"/>
        <v>0</v>
      </c>
      <c r="H173" s="203"/>
      <c r="I173" s="193"/>
      <c r="J173" s="204"/>
      <c r="K173" s="204"/>
      <c r="L173" s="204"/>
      <c r="M173" s="204"/>
      <c r="N173" s="193"/>
      <c r="O173" s="193"/>
      <c r="P173" s="205"/>
      <c r="Q173" s="193"/>
      <c r="R173" s="193"/>
      <c r="S173" s="193"/>
      <c r="T173" s="193"/>
      <c r="U173" s="193"/>
      <c r="V173" s="193"/>
      <c r="W173" s="193"/>
      <c r="X173" s="193"/>
      <c r="Y173" s="193"/>
      <c r="Z173" s="193"/>
      <c r="AA173" s="193"/>
      <c r="AB173" s="193"/>
      <c r="AC173" s="193"/>
      <c r="AD173" s="193"/>
      <c r="AE173" s="193"/>
      <c r="AF173" s="193"/>
      <c r="AG173" s="193"/>
      <c r="AH173" s="193"/>
      <c r="AI173" s="193"/>
      <c r="AJ173" s="204"/>
      <c r="AK173" s="193"/>
      <c r="AL173" s="206"/>
      <c r="AM173" s="4">
        <f t="shared" si="13"/>
        <v>0</v>
      </c>
      <c r="AN173" s="4">
        <f t="shared" si="14"/>
        <v>0</v>
      </c>
      <c r="AO173" s="4">
        <f t="shared" si="15"/>
        <v>0</v>
      </c>
      <c r="AP173" s="4">
        <f t="shared" si="16"/>
        <v>0</v>
      </c>
      <c r="AW173" s="204"/>
    </row>
    <row r="174" spans="6:49" ht="18" customHeight="1" x14ac:dyDescent="0.25">
      <c r="F174" s="4">
        <f t="shared" si="12"/>
        <v>0</v>
      </c>
      <c r="G174" s="200">
        <f t="shared" si="17"/>
        <v>0</v>
      </c>
      <c r="H174" s="203"/>
      <c r="I174" s="193"/>
      <c r="J174" s="204"/>
      <c r="K174" s="204"/>
      <c r="L174" s="204"/>
      <c r="M174" s="204"/>
      <c r="N174" s="193"/>
      <c r="O174" s="193"/>
      <c r="P174" s="205"/>
      <c r="Q174" s="193"/>
      <c r="R174" s="193"/>
      <c r="S174" s="193"/>
      <c r="T174" s="193"/>
      <c r="U174" s="193"/>
      <c r="V174" s="193"/>
      <c r="W174" s="193"/>
      <c r="X174" s="193"/>
      <c r="Y174" s="193"/>
      <c r="Z174" s="193"/>
      <c r="AA174" s="193"/>
      <c r="AB174" s="193"/>
      <c r="AC174" s="193"/>
      <c r="AD174" s="193"/>
      <c r="AE174" s="193"/>
      <c r="AF174" s="193"/>
      <c r="AG174" s="193"/>
      <c r="AH174" s="193"/>
      <c r="AI174" s="193"/>
      <c r="AJ174" s="204"/>
      <c r="AK174" s="193"/>
      <c r="AL174" s="206"/>
      <c r="AM174" s="4">
        <f t="shared" si="13"/>
        <v>0</v>
      </c>
      <c r="AN174" s="4">
        <f t="shared" si="14"/>
        <v>0</v>
      </c>
      <c r="AO174" s="4">
        <f t="shared" si="15"/>
        <v>0</v>
      </c>
      <c r="AP174" s="4">
        <f t="shared" si="16"/>
        <v>0</v>
      </c>
      <c r="AW174" s="204"/>
    </row>
    <row r="175" spans="6:49" ht="18" customHeight="1" x14ac:dyDescent="0.25">
      <c r="F175" s="4">
        <f t="shared" si="12"/>
        <v>0</v>
      </c>
      <c r="G175" s="200">
        <f t="shared" si="17"/>
        <v>0</v>
      </c>
      <c r="H175" s="203"/>
      <c r="I175" s="193"/>
      <c r="J175" s="204"/>
      <c r="K175" s="204"/>
      <c r="L175" s="204"/>
      <c r="M175" s="204"/>
      <c r="N175" s="193"/>
      <c r="O175" s="193"/>
      <c r="P175" s="205"/>
      <c r="Q175" s="193"/>
      <c r="R175" s="193"/>
      <c r="S175" s="193"/>
      <c r="T175" s="193"/>
      <c r="U175" s="193"/>
      <c r="V175" s="193"/>
      <c r="W175" s="193"/>
      <c r="X175" s="193"/>
      <c r="Y175" s="193"/>
      <c r="Z175" s="193"/>
      <c r="AA175" s="193"/>
      <c r="AB175" s="193"/>
      <c r="AC175" s="193"/>
      <c r="AD175" s="193"/>
      <c r="AE175" s="193"/>
      <c r="AF175" s="193"/>
      <c r="AG175" s="193"/>
      <c r="AH175" s="193"/>
      <c r="AI175" s="193"/>
      <c r="AJ175" s="204"/>
      <c r="AK175" s="193"/>
      <c r="AL175" s="206"/>
      <c r="AM175" s="4">
        <f t="shared" si="13"/>
        <v>0</v>
      </c>
      <c r="AN175" s="4">
        <f t="shared" si="14"/>
        <v>0</v>
      </c>
      <c r="AO175" s="4">
        <f t="shared" si="15"/>
        <v>0</v>
      </c>
      <c r="AP175" s="4">
        <f t="shared" si="16"/>
        <v>0</v>
      </c>
      <c r="AW175" s="204"/>
    </row>
    <row r="176" spans="6:49" ht="18" customHeight="1" x14ac:dyDescent="0.25">
      <c r="F176" s="4">
        <f t="shared" si="12"/>
        <v>0</v>
      </c>
      <c r="G176" s="200">
        <f t="shared" si="17"/>
        <v>0</v>
      </c>
      <c r="H176" s="203"/>
      <c r="I176" s="193"/>
      <c r="J176" s="204"/>
      <c r="K176" s="204"/>
      <c r="L176" s="204"/>
      <c r="M176" s="204"/>
      <c r="N176" s="193"/>
      <c r="O176" s="193"/>
      <c r="P176" s="205"/>
      <c r="Q176" s="193"/>
      <c r="R176" s="193"/>
      <c r="S176" s="193"/>
      <c r="T176" s="193"/>
      <c r="U176" s="193"/>
      <c r="V176" s="193"/>
      <c r="W176" s="193"/>
      <c r="X176" s="193"/>
      <c r="Y176" s="193"/>
      <c r="Z176" s="193"/>
      <c r="AA176" s="193"/>
      <c r="AB176" s="193"/>
      <c r="AC176" s="193"/>
      <c r="AD176" s="193"/>
      <c r="AE176" s="193"/>
      <c r="AF176" s="193"/>
      <c r="AG176" s="193"/>
      <c r="AH176" s="193"/>
      <c r="AI176" s="193"/>
      <c r="AJ176" s="204"/>
      <c r="AK176" s="193"/>
      <c r="AL176" s="206"/>
      <c r="AM176" s="4">
        <f t="shared" si="13"/>
        <v>0</v>
      </c>
      <c r="AN176" s="4">
        <f t="shared" si="14"/>
        <v>0</v>
      </c>
      <c r="AO176" s="4">
        <f t="shared" si="15"/>
        <v>0</v>
      </c>
      <c r="AP176" s="4">
        <f t="shared" si="16"/>
        <v>0</v>
      </c>
      <c r="AW176" s="204"/>
    </row>
    <row r="177" spans="6:49" ht="18" customHeight="1" x14ac:dyDescent="0.25">
      <c r="F177" s="4">
        <f t="shared" si="12"/>
        <v>0</v>
      </c>
      <c r="G177" s="200">
        <f t="shared" si="17"/>
        <v>0</v>
      </c>
      <c r="H177" s="203"/>
      <c r="I177" s="193"/>
      <c r="J177" s="204"/>
      <c r="K177" s="204"/>
      <c r="L177" s="204"/>
      <c r="M177" s="204"/>
      <c r="N177" s="193"/>
      <c r="O177" s="193"/>
      <c r="P177" s="205"/>
      <c r="Q177" s="193"/>
      <c r="R177" s="193"/>
      <c r="S177" s="193"/>
      <c r="T177" s="193"/>
      <c r="U177" s="193"/>
      <c r="V177" s="193"/>
      <c r="W177" s="193"/>
      <c r="X177" s="193"/>
      <c r="Y177" s="193"/>
      <c r="Z177" s="193"/>
      <c r="AA177" s="193"/>
      <c r="AB177" s="193"/>
      <c r="AC177" s="193"/>
      <c r="AD177" s="193"/>
      <c r="AE177" s="193"/>
      <c r="AF177" s="193"/>
      <c r="AG177" s="193"/>
      <c r="AH177" s="193"/>
      <c r="AI177" s="193"/>
      <c r="AJ177" s="204"/>
      <c r="AK177" s="193"/>
      <c r="AL177" s="206"/>
      <c r="AM177" s="4">
        <f t="shared" si="13"/>
        <v>0</v>
      </c>
      <c r="AN177" s="4">
        <f t="shared" si="14"/>
        <v>0</v>
      </c>
      <c r="AO177" s="4">
        <f t="shared" si="15"/>
        <v>0</v>
      </c>
      <c r="AP177" s="4">
        <f t="shared" si="16"/>
        <v>0</v>
      </c>
      <c r="AW177" s="204"/>
    </row>
    <row r="178" spans="6:49" ht="18" customHeight="1" x14ac:dyDescent="0.25">
      <c r="F178" s="4">
        <f t="shared" si="12"/>
        <v>0</v>
      </c>
      <c r="G178" s="200">
        <f t="shared" si="17"/>
        <v>0</v>
      </c>
      <c r="H178" s="203"/>
      <c r="I178" s="193"/>
      <c r="J178" s="204"/>
      <c r="K178" s="204"/>
      <c r="L178" s="204"/>
      <c r="M178" s="204"/>
      <c r="N178" s="193"/>
      <c r="O178" s="193"/>
      <c r="P178" s="205"/>
      <c r="Q178" s="193"/>
      <c r="R178" s="193"/>
      <c r="S178" s="193"/>
      <c r="T178" s="193"/>
      <c r="U178" s="193"/>
      <c r="V178" s="193"/>
      <c r="W178" s="193"/>
      <c r="X178" s="193"/>
      <c r="Y178" s="193"/>
      <c r="Z178" s="193"/>
      <c r="AA178" s="193"/>
      <c r="AB178" s="193"/>
      <c r="AC178" s="193"/>
      <c r="AD178" s="193"/>
      <c r="AE178" s="193"/>
      <c r="AF178" s="193"/>
      <c r="AG178" s="193"/>
      <c r="AH178" s="193"/>
      <c r="AI178" s="193"/>
      <c r="AJ178" s="204"/>
      <c r="AK178" s="193"/>
      <c r="AL178" s="206"/>
      <c r="AM178" s="4">
        <f t="shared" si="13"/>
        <v>0</v>
      </c>
      <c r="AN178" s="4">
        <f t="shared" si="14"/>
        <v>0</v>
      </c>
      <c r="AO178" s="4">
        <f t="shared" si="15"/>
        <v>0</v>
      </c>
      <c r="AP178" s="4">
        <f t="shared" si="16"/>
        <v>0</v>
      </c>
      <c r="AW178" s="204"/>
    </row>
    <row r="179" spans="6:49" ht="18" customHeight="1" x14ac:dyDescent="0.25">
      <c r="F179" s="4">
        <f t="shared" si="12"/>
        <v>0</v>
      </c>
      <c r="G179" s="200">
        <f t="shared" si="17"/>
        <v>0</v>
      </c>
      <c r="H179" s="203"/>
      <c r="I179" s="193"/>
      <c r="J179" s="204"/>
      <c r="K179" s="204"/>
      <c r="L179" s="204"/>
      <c r="M179" s="204"/>
      <c r="N179" s="193"/>
      <c r="O179" s="193"/>
      <c r="P179" s="205"/>
      <c r="Q179" s="193"/>
      <c r="R179" s="193"/>
      <c r="S179" s="193"/>
      <c r="T179" s="193"/>
      <c r="U179" s="193"/>
      <c r="V179" s="193"/>
      <c r="W179" s="193"/>
      <c r="X179" s="193"/>
      <c r="Y179" s="193"/>
      <c r="Z179" s="193"/>
      <c r="AA179" s="193"/>
      <c r="AB179" s="193"/>
      <c r="AC179" s="193"/>
      <c r="AD179" s="193"/>
      <c r="AE179" s="193"/>
      <c r="AF179" s="193"/>
      <c r="AG179" s="193"/>
      <c r="AH179" s="193"/>
      <c r="AI179" s="193"/>
      <c r="AJ179" s="204"/>
      <c r="AK179" s="193"/>
      <c r="AL179" s="206"/>
      <c r="AM179" s="4">
        <f t="shared" si="13"/>
        <v>0</v>
      </c>
      <c r="AN179" s="4">
        <f t="shared" si="14"/>
        <v>0</v>
      </c>
      <c r="AO179" s="4">
        <f t="shared" si="15"/>
        <v>0</v>
      </c>
      <c r="AP179" s="4">
        <f t="shared" si="16"/>
        <v>0</v>
      </c>
      <c r="AW179" s="204"/>
    </row>
    <row r="180" spans="6:49" ht="18" customHeight="1" x14ac:dyDescent="0.25">
      <c r="F180" s="4">
        <f t="shared" si="12"/>
        <v>0</v>
      </c>
      <c r="G180" s="200">
        <f t="shared" si="17"/>
        <v>0</v>
      </c>
      <c r="H180" s="203"/>
      <c r="I180" s="193"/>
      <c r="J180" s="204"/>
      <c r="K180" s="204"/>
      <c r="L180" s="204"/>
      <c r="M180" s="204"/>
      <c r="N180" s="193"/>
      <c r="O180" s="193"/>
      <c r="P180" s="205"/>
      <c r="Q180" s="193"/>
      <c r="R180" s="193"/>
      <c r="S180" s="193"/>
      <c r="T180" s="193"/>
      <c r="U180" s="193"/>
      <c r="V180" s="193"/>
      <c r="W180" s="193"/>
      <c r="X180" s="193"/>
      <c r="Y180" s="193"/>
      <c r="Z180" s="193"/>
      <c r="AA180" s="193"/>
      <c r="AB180" s="193"/>
      <c r="AC180" s="193"/>
      <c r="AD180" s="193"/>
      <c r="AE180" s="193"/>
      <c r="AF180" s="193"/>
      <c r="AG180" s="193"/>
      <c r="AH180" s="193"/>
      <c r="AI180" s="193"/>
      <c r="AJ180" s="204"/>
      <c r="AK180" s="193"/>
      <c r="AL180" s="206"/>
      <c r="AM180" s="4">
        <f t="shared" si="13"/>
        <v>0</v>
      </c>
      <c r="AN180" s="4">
        <f t="shared" si="14"/>
        <v>0</v>
      </c>
      <c r="AO180" s="4">
        <f t="shared" si="15"/>
        <v>0</v>
      </c>
      <c r="AP180" s="4">
        <f t="shared" si="16"/>
        <v>0</v>
      </c>
      <c r="AW180" s="204"/>
    </row>
    <row r="181" spans="6:49" ht="18" customHeight="1" x14ac:dyDescent="0.25">
      <c r="F181" s="4">
        <f t="shared" si="12"/>
        <v>0</v>
      </c>
      <c r="G181" s="200">
        <f t="shared" si="17"/>
        <v>0</v>
      </c>
      <c r="H181" s="203"/>
      <c r="I181" s="193"/>
      <c r="J181" s="204"/>
      <c r="K181" s="204"/>
      <c r="L181" s="204"/>
      <c r="M181" s="204"/>
      <c r="N181" s="193"/>
      <c r="O181" s="193"/>
      <c r="P181" s="205"/>
      <c r="Q181" s="193"/>
      <c r="R181" s="193"/>
      <c r="S181" s="193"/>
      <c r="T181" s="193"/>
      <c r="U181" s="193"/>
      <c r="V181" s="193"/>
      <c r="W181" s="193"/>
      <c r="X181" s="193"/>
      <c r="Y181" s="193"/>
      <c r="Z181" s="193"/>
      <c r="AA181" s="193"/>
      <c r="AB181" s="193"/>
      <c r="AC181" s="193"/>
      <c r="AD181" s="193"/>
      <c r="AE181" s="193"/>
      <c r="AF181" s="193"/>
      <c r="AG181" s="193"/>
      <c r="AH181" s="193"/>
      <c r="AI181" s="193"/>
      <c r="AJ181" s="204"/>
      <c r="AK181" s="193"/>
      <c r="AL181" s="206"/>
      <c r="AM181" s="4">
        <f t="shared" si="13"/>
        <v>0</v>
      </c>
      <c r="AN181" s="4">
        <f t="shared" si="14"/>
        <v>0</v>
      </c>
      <c r="AO181" s="4">
        <f t="shared" si="15"/>
        <v>0</v>
      </c>
      <c r="AP181" s="4">
        <f t="shared" si="16"/>
        <v>0</v>
      </c>
      <c r="AW181" s="204"/>
    </row>
    <row r="182" spans="6:49" ht="18" customHeight="1" x14ac:dyDescent="0.25">
      <c r="F182" s="4">
        <f t="shared" si="12"/>
        <v>0</v>
      </c>
      <c r="G182" s="200">
        <f t="shared" si="17"/>
        <v>0</v>
      </c>
      <c r="H182" s="203"/>
      <c r="I182" s="193"/>
      <c r="J182" s="204"/>
      <c r="K182" s="204"/>
      <c r="L182" s="204"/>
      <c r="M182" s="204"/>
      <c r="N182" s="193"/>
      <c r="O182" s="193"/>
      <c r="P182" s="205"/>
      <c r="Q182" s="193"/>
      <c r="R182" s="193"/>
      <c r="S182" s="193"/>
      <c r="T182" s="193"/>
      <c r="U182" s="193"/>
      <c r="V182" s="193"/>
      <c r="W182" s="193"/>
      <c r="X182" s="193"/>
      <c r="Y182" s="193"/>
      <c r="Z182" s="193"/>
      <c r="AA182" s="193"/>
      <c r="AB182" s="193"/>
      <c r="AC182" s="193"/>
      <c r="AD182" s="193"/>
      <c r="AE182" s="193"/>
      <c r="AF182" s="193"/>
      <c r="AG182" s="193"/>
      <c r="AH182" s="193"/>
      <c r="AI182" s="193"/>
      <c r="AJ182" s="204"/>
      <c r="AK182" s="193"/>
      <c r="AL182" s="206"/>
      <c r="AM182" s="4">
        <f t="shared" si="13"/>
        <v>0</v>
      </c>
      <c r="AN182" s="4">
        <f t="shared" si="14"/>
        <v>0</v>
      </c>
      <c r="AO182" s="4">
        <f t="shared" si="15"/>
        <v>0</v>
      </c>
      <c r="AP182" s="4">
        <f t="shared" si="16"/>
        <v>0</v>
      </c>
      <c r="AW182" s="204"/>
    </row>
    <row r="183" spans="6:49" ht="18" customHeight="1" x14ac:dyDescent="0.25">
      <c r="F183" s="4">
        <f t="shared" si="12"/>
        <v>0</v>
      </c>
      <c r="G183" s="200">
        <f t="shared" si="17"/>
        <v>0</v>
      </c>
      <c r="H183" s="203"/>
      <c r="I183" s="193"/>
      <c r="J183" s="204"/>
      <c r="K183" s="204"/>
      <c r="L183" s="204"/>
      <c r="M183" s="204"/>
      <c r="N183" s="193"/>
      <c r="O183" s="193"/>
      <c r="P183" s="205"/>
      <c r="Q183" s="193"/>
      <c r="R183" s="193"/>
      <c r="S183" s="193"/>
      <c r="T183" s="193"/>
      <c r="U183" s="193"/>
      <c r="V183" s="193"/>
      <c r="W183" s="193"/>
      <c r="X183" s="193"/>
      <c r="Y183" s="193"/>
      <c r="Z183" s="193"/>
      <c r="AA183" s="193"/>
      <c r="AB183" s="193"/>
      <c r="AC183" s="193"/>
      <c r="AD183" s="193"/>
      <c r="AE183" s="193"/>
      <c r="AF183" s="193"/>
      <c r="AG183" s="193"/>
      <c r="AH183" s="193"/>
      <c r="AI183" s="193"/>
      <c r="AJ183" s="204"/>
      <c r="AK183" s="193"/>
      <c r="AL183" s="206"/>
      <c r="AM183" s="4">
        <f t="shared" si="13"/>
        <v>0</v>
      </c>
      <c r="AN183" s="4">
        <f t="shared" si="14"/>
        <v>0</v>
      </c>
      <c r="AO183" s="4">
        <f t="shared" si="15"/>
        <v>0</v>
      </c>
      <c r="AP183" s="4">
        <f t="shared" si="16"/>
        <v>0</v>
      </c>
      <c r="AW183" s="204"/>
    </row>
    <row r="184" spans="6:49" ht="18" customHeight="1" x14ac:dyDescent="0.25">
      <c r="F184" s="4">
        <f t="shared" si="12"/>
        <v>0</v>
      </c>
      <c r="G184" s="200">
        <f t="shared" si="17"/>
        <v>0</v>
      </c>
      <c r="H184" s="203"/>
      <c r="I184" s="193"/>
      <c r="J184" s="204"/>
      <c r="K184" s="204"/>
      <c r="L184" s="204"/>
      <c r="M184" s="204"/>
      <c r="N184" s="193"/>
      <c r="O184" s="193"/>
      <c r="P184" s="205"/>
      <c r="Q184" s="193"/>
      <c r="R184" s="193"/>
      <c r="S184" s="193"/>
      <c r="T184" s="193"/>
      <c r="U184" s="193"/>
      <c r="V184" s="193"/>
      <c r="W184" s="193"/>
      <c r="X184" s="193"/>
      <c r="Y184" s="193"/>
      <c r="Z184" s="193"/>
      <c r="AA184" s="193"/>
      <c r="AB184" s="193"/>
      <c r="AC184" s="193"/>
      <c r="AD184" s="193"/>
      <c r="AE184" s="193"/>
      <c r="AF184" s="193"/>
      <c r="AG184" s="193"/>
      <c r="AH184" s="193"/>
      <c r="AI184" s="193"/>
      <c r="AJ184" s="204"/>
      <c r="AK184" s="193"/>
      <c r="AL184" s="206"/>
      <c r="AM184" s="4">
        <f t="shared" si="13"/>
        <v>0</v>
      </c>
      <c r="AN184" s="4">
        <f t="shared" si="14"/>
        <v>0</v>
      </c>
      <c r="AO184" s="4">
        <f t="shared" si="15"/>
        <v>0</v>
      </c>
      <c r="AP184" s="4">
        <f t="shared" si="16"/>
        <v>0</v>
      </c>
      <c r="AW184" s="204"/>
    </row>
    <row r="185" spans="6:49" ht="18" customHeight="1" x14ac:dyDescent="0.25">
      <c r="F185" s="4">
        <f t="shared" si="12"/>
        <v>0</v>
      </c>
      <c r="G185" s="200">
        <f t="shared" si="17"/>
        <v>0</v>
      </c>
      <c r="H185" s="203"/>
      <c r="I185" s="193"/>
      <c r="J185" s="204"/>
      <c r="K185" s="204"/>
      <c r="L185" s="204"/>
      <c r="M185" s="204"/>
      <c r="N185" s="193"/>
      <c r="O185" s="193"/>
      <c r="P185" s="205"/>
      <c r="Q185" s="193"/>
      <c r="R185" s="193"/>
      <c r="S185" s="193"/>
      <c r="T185" s="193"/>
      <c r="U185" s="193"/>
      <c r="V185" s="193"/>
      <c r="W185" s="193"/>
      <c r="X185" s="193"/>
      <c r="Y185" s="193"/>
      <c r="Z185" s="193"/>
      <c r="AA185" s="193"/>
      <c r="AB185" s="193"/>
      <c r="AC185" s="193"/>
      <c r="AD185" s="193"/>
      <c r="AE185" s="193"/>
      <c r="AF185" s="193"/>
      <c r="AG185" s="193"/>
      <c r="AH185" s="193"/>
      <c r="AI185" s="193"/>
      <c r="AJ185" s="204"/>
      <c r="AK185" s="193"/>
      <c r="AL185" s="206"/>
      <c r="AM185" s="4">
        <f t="shared" si="13"/>
        <v>0</v>
      </c>
      <c r="AN185" s="4">
        <f t="shared" si="14"/>
        <v>0</v>
      </c>
      <c r="AO185" s="4">
        <f t="shared" si="15"/>
        <v>0</v>
      </c>
      <c r="AP185" s="4">
        <f t="shared" si="16"/>
        <v>0</v>
      </c>
      <c r="AW185" s="204"/>
    </row>
    <row r="186" spans="6:49" ht="18" customHeight="1" x14ac:dyDescent="0.25">
      <c r="F186" s="4">
        <f t="shared" si="12"/>
        <v>0</v>
      </c>
      <c r="G186" s="200">
        <f t="shared" si="17"/>
        <v>0</v>
      </c>
      <c r="H186" s="203"/>
      <c r="I186" s="193"/>
      <c r="J186" s="204"/>
      <c r="K186" s="204"/>
      <c r="L186" s="204"/>
      <c r="M186" s="204"/>
      <c r="N186" s="193"/>
      <c r="O186" s="193"/>
      <c r="P186" s="205"/>
      <c r="Q186" s="193"/>
      <c r="R186" s="193"/>
      <c r="S186" s="193"/>
      <c r="T186" s="193"/>
      <c r="U186" s="193"/>
      <c r="V186" s="193"/>
      <c r="W186" s="193"/>
      <c r="X186" s="193"/>
      <c r="Y186" s="193"/>
      <c r="Z186" s="193"/>
      <c r="AA186" s="193"/>
      <c r="AB186" s="193"/>
      <c r="AC186" s="193"/>
      <c r="AD186" s="193"/>
      <c r="AE186" s="193"/>
      <c r="AF186" s="193"/>
      <c r="AG186" s="193"/>
      <c r="AH186" s="193"/>
      <c r="AI186" s="193"/>
      <c r="AJ186" s="204"/>
      <c r="AK186" s="193"/>
      <c r="AL186" s="206"/>
      <c r="AM186" s="4">
        <f t="shared" si="13"/>
        <v>0</v>
      </c>
      <c r="AN186" s="4">
        <f t="shared" si="14"/>
        <v>0</v>
      </c>
      <c r="AO186" s="4">
        <f t="shared" si="15"/>
        <v>0</v>
      </c>
      <c r="AP186" s="4">
        <f t="shared" si="16"/>
        <v>0</v>
      </c>
      <c r="AW186" s="204"/>
    </row>
    <row r="187" spans="6:49" ht="18" customHeight="1" x14ac:dyDescent="0.25">
      <c r="F187" s="4">
        <f t="shared" si="12"/>
        <v>0</v>
      </c>
      <c r="G187" s="200">
        <f t="shared" si="17"/>
        <v>0</v>
      </c>
      <c r="H187" s="203"/>
      <c r="I187" s="193"/>
      <c r="J187" s="204"/>
      <c r="K187" s="204"/>
      <c r="L187" s="204"/>
      <c r="M187" s="204"/>
      <c r="N187" s="193"/>
      <c r="O187" s="193"/>
      <c r="P187" s="205"/>
      <c r="Q187" s="193"/>
      <c r="R187" s="193"/>
      <c r="S187" s="193"/>
      <c r="T187" s="193"/>
      <c r="U187" s="193"/>
      <c r="V187" s="193"/>
      <c r="W187" s="193"/>
      <c r="X187" s="193"/>
      <c r="Y187" s="193"/>
      <c r="Z187" s="193"/>
      <c r="AA187" s="193"/>
      <c r="AB187" s="193"/>
      <c r="AC187" s="193"/>
      <c r="AD187" s="193"/>
      <c r="AE187" s="193"/>
      <c r="AF187" s="193"/>
      <c r="AG187" s="193"/>
      <c r="AH187" s="193"/>
      <c r="AI187" s="193"/>
      <c r="AJ187" s="204"/>
      <c r="AK187" s="193"/>
      <c r="AL187" s="206"/>
      <c r="AM187" s="4">
        <f t="shared" si="13"/>
        <v>0</v>
      </c>
      <c r="AN187" s="4">
        <f t="shared" si="14"/>
        <v>0</v>
      </c>
      <c r="AO187" s="4">
        <f t="shared" si="15"/>
        <v>0</v>
      </c>
      <c r="AP187" s="4">
        <f t="shared" si="16"/>
        <v>0</v>
      </c>
      <c r="AW187" s="204"/>
    </row>
    <row r="188" spans="6:49" ht="18" customHeight="1" x14ac:dyDescent="0.25">
      <c r="F188" s="4">
        <f t="shared" si="12"/>
        <v>0</v>
      </c>
      <c r="G188" s="200">
        <f t="shared" si="17"/>
        <v>0</v>
      </c>
      <c r="H188" s="203"/>
      <c r="I188" s="193"/>
      <c r="J188" s="204"/>
      <c r="K188" s="204"/>
      <c r="L188" s="204"/>
      <c r="M188" s="204"/>
      <c r="N188" s="193"/>
      <c r="O188" s="193"/>
      <c r="P188" s="205"/>
      <c r="Q188" s="193"/>
      <c r="R188" s="193"/>
      <c r="S188" s="193"/>
      <c r="T188" s="193"/>
      <c r="U188" s="193"/>
      <c r="V188" s="193"/>
      <c r="W188" s="193"/>
      <c r="X188" s="193"/>
      <c r="Y188" s="193"/>
      <c r="Z188" s="193"/>
      <c r="AA188" s="193"/>
      <c r="AB188" s="193"/>
      <c r="AC188" s="193"/>
      <c r="AD188" s="193"/>
      <c r="AE188" s="193"/>
      <c r="AF188" s="193"/>
      <c r="AG188" s="193"/>
      <c r="AH188" s="193"/>
      <c r="AI188" s="193"/>
      <c r="AJ188" s="204"/>
      <c r="AK188" s="193"/>
      <c r="AL188" s="206"/>
      <c r="AM188" s="4">
        <f t="shared" si="13"/>
        <v>0</v>
      </c>
      <c r="AN188" s="4">
        <f t="shared" si="14"/>
        <v>0</v>
      </c>
      <c r="AO188" s="4">
        <f t="shared" si="15"/>
        <v>0</v>
      </c>
      <c r="AP188" s="4">
        <f t="shared" si="16"/>
        <v>0</v>
      </c>
      <c r="AW188" s="204"/>
    </row>
    <row r="189" spans="6:49" ht="18" customHeight="1" x14ac:dyDescent="0.25">
      <c r="F189" s="4">
        <f t="shared" si="12"/>
        <v>0</v>
      </c>
      <c r="G189" s="200">
        <f t="shared" si="17"/>
        <v>0</v>
      </c>
      <c r="H189" s="203"/>
      <c r="I189" s="193"/>
      <c r="J189" s="204"/>
      <c r="K189" s="204"/>
      <c r="L189" s="204"/>
      <c r="M189" s="204"/>
      <c r="N189" s="193"/>
      <c r="O189" s="193"/>
      <c r="P189" s="205"/>
      <c r="Q189" s="193"/>
      <c r="R189" s="193"/>
      <c r="S189" s="193"/>
      <c r="T189" s="193"/>
      <c r="U189" s="193"/>
      <c r="V189" s="193"/>
      <c r="W189" s="193"/>
      <c r="X189" s="193"/>
      <c r="Y189" s="193"/>
      <c r="Z189" s="193"/>
      <c r="AA189" s="193"/>
      <c r="AB189" s="193"/>
      <c r="AC189" s="193"/>
      <c r="AD189" s="193"/>
      <c r="AE189" s="193"/>
      <c r="AF189" s="193"/>
      <c r="AG189" s="193"/>
      <c r="AH189" s="193"/>
      <c r="AI189" s="193"/>
      <c r="AJ189" s="204"/>
      <c r="AK189" s="193"/>
      <c r="AL189" s="206"/>
      <c r="AM189" s="4">
        <f t="shared" si="13"/>
        <v>0</v>
      </c>
      <c r="AN189" s="4">
        <f t="shared" si="14"/>
        <v>0</v>
      </c>
      <c r="AO189" s="4">
        <f t="shared" si="15"/>
        <v>0</v>
      </c>
      <c r="AP189" s="4">
        <f t="shared" si="16"/>
        <v>0</v>
      </c>
      <c r="AW189" s="204"/>
    </row>
    <row r="190" spans="6:49" ht="18" customHeight="1" x14ac:dyDescent="0.25">
      <c r="F190" s="4">
        <f t="shared" si="12"/>
        <v>0</v>
      </c>
      <c r="G190" s="200">
        <f t="shared" si="17"/>
        <v>0</v>
      </c>
      <c r="H190" s="203"/>
      <c r="I190" s="193"/>
      <c r="J190" s="204"/>
      <c r="K190" s="204"/>
      <c r="L190" s="204"/>
      <c r="M190" s="204"/>
      <c r="N190" s="193"/>
      <c r="O190" s="193"/>
      <c r="P190" s="205"/>
      <c r="Q190" s="193"/>
      <c r="R190" s="193"/>
      <c r="S190" s="193"/>
      <c r="T190" s="193"/>
      <c r="U190" s="193"/>
      <c r="V190" s="193"/>
      <c r="W190" s="193"/>
      <c r="X190" s="193"/>
      <c r="Y190" s="193"/>
      <c r="Z190" s="193"/>
      <c r="AA190" s="193"/>
      <c r="AB190" s="193"/>
      <c r="AC190" s="193"/>
      <c r="AD190" s="193"/>
      <c r="AE190" s="193"/>
      <c r="AF190" s="193"/>
      <c r="AG190" s="193"/>
      <c r="AH190" s="193"/>
      <c r="AI190" s="193"/>
      <c r="AJ190" s="204"/>
      <c r="AK190" s="193"/>
      <c r="AL190" s="206"/>
      <c r="AM190" s="4">
        <f t="shared" si="13"/>
        <v>0</v>
      </c>
      <c r="AN190" s="4">
        <f t="shared" si="14"/>
        <v>0</v>
      </c>
      <c r="AO190" s="4">
        <f t="shared" si="15"/>
        <v>0</v>
      </c>
      <c r="AP190" s="4">
        <f t="shared" si="16"/>
        <v>0</v>
      </c>
      <c r="AW190" s="204"/>
    </row>
    <row r="191" spans="6:49" ht="18" customHeight="1" x14ac:dyDescent="0.25">
      <c r="F191" s="4">
        <f t="shared" si="12"/>
        <v>0</v>
      </c>
      <c r="G191" s="200">
        <f t="shared" si="17"/>
        <v>0</v>
      </c>
      <c r="H191" s="203"/>
      <c r="I191" s="193"/>
      <c r="J191" s="204"/>
      <c r="K191" s="204"/>
      <c r="L191" s="204"/>
      <c r="M191" s="204"/>
      <c r="N191" s="193"/>
      <c r="O191" s="193"/>
      <c r="P191" s="205"/>
      <c r="Q191" s="193"/>
      <c r="R191" s="193"/>
      <c r="S191" s="193"/>
      <c r="T191" s="193"/>
      <c r="U191" s="193"/>
      <c r="V191" s="193"/>
      <c r="W191" s="193"/>
      <c r="X191" s="193"/>
      <c r="Y191" s="193"/>
      <c r="Z191" s="193"/>
      <c r="AA191" s="193"/>
      <c r="AB191" s="193"/>
      <c r="AC191" s="193"/>
      <c r="AD191" s="193"/>
      <c r="AE191" s="193"/>
      <c r="AF191" s="193"/>
      <c r="AG191" s="193"/>
      <c r="AH191" s="193"/>
      <c r="AI191" s="193"/>
      <c r="AJ191" s="204"/>
      <c r="AK191" s="193"/>
      <c r="AL191" s="206"/>
      <c r="AM191" s="4">
        <f t="shared" si="13"/>
        <v>0</v>
      </c>
      <c r="AN191" s="4">
        <f t="shared" si="14"/>
        <v>0</v>
      </c>
      <c r="AO191" s="4">
        <f t="shared" si="15"/>
        <v>0</v>
      </c>
      <c r="AP191" s="4">
        <f t="shared" si="16"/>
        <v>0</v>
      </c>
      <c r="AW191" s="204"/>
    </row>
    <row r="192" spans="6:49" ht="18" customHeight="1" x14ac:dyDescent="0.25">
      <c r="F192" s="4">
        <f t="shared" si="12"/>
        <v>0</v>
      </c>
      <c r="G192" s="200">
        <f t="shared" si="17"/>
        <v>0</v>
      </c>
      <c r="H192" s="203"/>
      <c r="I192" s="193"/>
      <c r="J192" s="204"/>
      <c r="K192" s="204"/>
      <c r="L192" s="204"/>
      <c r="M192" s="204"/>
      <c r="N192" s="193"/>
      <c r="O192" s="193"/>
      <c r="P192" s="205"/>
      <c r="Q192" s="193"/>
      <c r="R192" s="193"/>
      <c r="S192" s="193"/>
      <c r="T192" s="193"/>
      <c r="U192" s="193"/>
      <c r="V192" s="193"/>
      <c r="W192" s="193"/>
      <c r="X192" s="193"/>
      <c r="Y192" s="193"/>
      <c r="Z192" s="193"/>
      <c r="AA192" s="193"/>
      <c r="AB192" s="193"/>
      <c r="AC192" s="193"/>
      <c r="AD192" s="193"/>
      <c r="AE192" s="193"/>
      <c r="AF192" s="193"/>
      <c r="AG192" s="193"/>
      <c r="AH192" s="193"/>
      <c r="AI192" s="193"/>
      <c r="AJ192" s="204"/>
      <c r="AK192" s="193"/>
      <c r="AL192" s="206"/>
      <c r="AM192" s="4">
        <f t="shared" si="13"/>
        <v>0</v>
      </c>
      <c r="AN192" s="4">
        <f t="shared" si="14"/>
        <v>0</v>
      </c>
      <c r="AO192" s="4">
        <f t="shared" si="15"/>
        <v>0</v>
      </c>
      <c r="AP192" s="4">
        <f t="shared" si="16"/>
        <v>0</v>
      </c>
      <c r="AW192" s="204"/>
    </row>
    <row r="193" spans="6:49" ht="18" customHeight="1" x14ac:dyDescent="0.25">
      <c r="F193" s="4">
        <f t="shared" si="12"/>
        <v>0</v>
      </c>
      <c r="G193" s="200">
        <f t="shared" si="17"/>
        <v>0</v>
      </c>
      <c r="H193" s="203"/>
      <c r="I193" s="193"/>
      <c r="J193" s="204"/>
      <c r="K193" s="204"/>
      <c r="L193" s="204"/>
      <c r="M193" s="204"/>
      <c r="N193" s="193"/>
      <c r="O193" s="193"/>
      <c r="P193" s="205"/>
      <c r="Q193" s="193"/>
      <c r="R193" s="193"/>
      <c r="S193" s="193"/>
      <c r="T193" s="193"/>
      <c r="U193" s="193"/>
      <c r="V193" s="193"/>
      <c r="W193" s="193"/>
      <c r="X193" s="193"/>
      <c r="Y193" s="193"/>
      <c r="Z193" s="193"/>
      <c r="AA193" s="193"/>
      <c r="AB193" s="193"/>
      <c r="AC193" s="193"/>
      <c r="AD193" s="193"/>
      <c r="AE193" s="193"/>
      <c r="AF193" s="193"/>
      <c r="AG193" s="193"/>
      <c r="AH193" s="193"/>
      <c r="AI193" s="193"/>
      <c r="AJ193" s="204"/>
      <c r="AK193" s="193"/>
      <c r="AL193" s="206"/>
      <c r="AM193" s="4">
        <f t="shared" si="13"/>
        <v>0</v>
      </c>
      <c r="AN193" s="4">
        <f t="shared" si="14"/>
        <v>0</v>
      </c>
      <c r="AO193" s="4">
        <f t="shared" si="15"/>
        <v>0</v>
      </c>
      <c r="AP193" s="4">
        <f t="shared" si="16"/>
        <v>0</v>
      </c>
      <c r="AW193" s="204"/>
    </row>
    <row r="194" spans="6:49" ht="18" customHeight="1" x14ac:dyDescent="0.25">
      <c r="F194" s="4">
        <f t="shared" si="12"/>
        <v>0</v>
      </c>
      <c r="G194" s="200">
        <f t="shared" si="17"/>
        <v>0</v>
      </c>
      <c r="H194" s="203"/>
      <c r="I194" s="193"/>
      <c r="J194" s="204"/>
      <c r="K194" s="204"/>
      <c r="L194" s="204"/>
      <c r="M194" s="204"/>
      <c r="N194" s="193"/>
      <c r="O194" s="193"/>
      <c r="P194" s="205"/>
      <c r="Q194" s="193"/>
      <c r="R194" s="193"/>
      <c r="S194" s="193"/>
      <c r="T194" s="193"/>
      <c r="U194" s="193"/>
      <c r="V194" s="193"/>
      <c r="W194" s="193"/>
      <c r="X194" s="193"/>
      <c r="Y194" s="193"/>
      <c r="Z194" s="193"/>
      <c r="AA194" s="193"/>
      <c r="AB194" s="193"/>
      <c r="AC194" s="193"/>
      <c r="AD194" s="193"/>
      <c r="AE194" s="193"/>
      <c r="AF194" s="193"/>
      <c r="AG194" s="193"/>
      <c r="AH194" s="193"/>
      <c r="AI194" s="193"/>
      <c r="AJ194" s="204"/>
      <c r="AK194" s="193"/>
      <c r="AL194" s="206"/>
      <c r="AM194" s="4">
        <f t="shared" si="13"/>
        <v>0</v>
      </c>
      <c r="AN194" s="4">
        <f t="shared" si="14"/>
        <v>0</v>
      </c>
      <c r="AO194" s="4">
        <f t="shared" si="15"/>
        <v>0</v>
      </c>
      <c r="AP194" s="4">
        <f t="shared" si="16"/>
        <v>0</v>
      </c>
      <c r="AW194" s="204"/>
    </row>
    <row r="195" spans="6:49" ht="18" customHeight="1" x14ac:dyDescent="0.25">
      <c r="F195" s="4">
        <f t="shared" si="12"/>
        <v>0</v>
      </c>
      <c r="G195" s="200">
        <f t="shared" si="17"/>
        <v>0</v>
      </c>
      <c r="H195" s="203"/>
      <c r="I195" s="193"/>
      <c r="J195" s="204"/>
      <c r="K195" s="204"/>
      <c r="L195" s="204"/>
      <c r="M195" s="204"/>
      <c r="N195" s="193"/>
      <c r="O195" s="193"/>
      <c r="P195" s="205"/>
      <c r="Q195" s="193"/>
      <c r="R195" s="193"/>
      <c r="S195" s="193"/>
      <c r="T195" s="193"/>
      <c r="U195" s="193"/>
      <c r="V195" s="193"/>
      <c r="W195" s="193"/>
      <c r="X195" s="193"/>
      <c r="Y195" s="193"/>
      <c r="Z195" s="193"/>
      <c r="AA195" s="193"/>
      <c r="AB195" s="193"/>
      <c r="AC195" s="193"/>
      <c r="AD195" s="193"/>
      <c r="AE195" s="193"/>
      <c r="AF195" s="193"/>
      <c r="AG195" s="193"/>
      <c r="AH195" s="193"/>
      <c r="AI195" s="193"/>
      <c r="AJ195" s="204"/>
      <c r="AK195" s="193"/>
      <c r="AL195" s="206"/>
      <c r="AM195" s="4">
        <f t="shared" si="13"/>
        <v>0</v>
      </c>
      <c r="AN195" s="4">
        <f t="shared" si="14"/>
        <v>0</v>
      </c>
      <c r="AO195" s="4">
        <f t="shared" si="15"/>
        <v>0</v>
      </c>
      <c r="AP195" s="4">
        <f t="shared" si="16"/>
        <v>0</v>
      </c>
      <c r="AW195" s="204"/>
    </row>
    <row r="196" spans="6:49" ht="18" customHeight="1" x14ac:dyDescent="0.25">
      <c r="F196" s="4">
        <f t="shared" si="12"/>
        <v>0</v>
      </c>
      <c r="G196" s="200">
        <f t="shared" si="17"/>
        <v>0</v>
      </c>
      <c r="H196" s="203"/>
      <c r="I196" s="193"/>
      <c r="J196" s="204"/>
      <c r="K196" s="204"/>
      <c r="L196" s="204"/>
      <c r="M196" s="204"/>
      <c r="N196" s="193"/>
      <c r="O196" s="193"/>
      <c r="P196" s="205"/>
      <c r="Q196" s="193"/>
      <c r="R196" s="193"/>
      <c r="S196" s="193"/>
      <c r="T196" s="193"/>
      <c r="U196" s="193"/>
      <c r="V196" s="193"/>
      <c r="W196" s="193"/>
      <c r="X196" s="193"/>
      <c r="Y196" s="193"/>
      <c r="Z196" s="193"/>
      <c r="AA196" s="193"/>
      <c r="AB196" s="193"/>
      <c r="AC196" s="193"/>
      <c r="AD196" s="193"/>
      <c r="AE196" s="193"/>
      <c r="AF196" s="193"/>
      <c r="AG196" s="193"/>
      <c r="AH196" s="193"/>
      <c r="AI196" s="193"/>
      <c r="AJ196" s="204"/>
      <c r="AK196" s="193"/>
      <c r="AL196" s="206"/>
      <c r="AM196" s="4">
        <f t="shared" si="13"/>
        <v>0</v>
      </c>
      <c r="AN196" s="4">
        <f t="shared" si="14"/>
        <v>0</v>
      </c>
      <c r="AO196" s="4">
        <f t="shared" si="15"/>
        <v>0</v>
      </c>
      <c r="AP196" s="4">
        <f t="shared" si="16"/>
        <v>0</v>
      </c>
      <c r="AW196" s="204"/>
    </row>
    <row r="197" spans="6:49" ht="18" customHeight="1" x14ac:dyDescent="0.25">
      <c r="F197" s="4">
        <f t="shared" si="12"/>
        <v>0</v>
      </c>
      <c r="G197" s="200">
        <f t="shared" si="17"/>
        <v>0</v>
      </c>
      <c r="H197" s="203"/>
      <c r="I197" s="193"/>
      <c r="J197" s="204"/>
      <c r="K197" s="204"/>
      <c r="L197" s="204"/>
      <c r="M197" s="204"/>
      <c r="N197" s="193"/>
      <c r="O197" s="193"/>
      <c r="P197" s="205"/>
      <c r="Q197" s="193"/>
      <c r="R197" s="193"/>
      <c r="S197" s="193"/>
      <c r="T197" s="193"/>
      <c r="U197" s="193"/>
      <c r="V197" s="193"/>
      <c r="W197" s="193"/>
      <c r="X197" s="193"/>
      <c r="Y197" s="193"/>
      <c r="Z197" s="193"/>
      <c r="AA197" s="193"/>
      <c r="AB197" s="193"/>
      <c r="AC197" s="193"/>
      <c r="AD197" s="193"/>
      <c r="AE197" s="193"/>
      <c r="AF197" s="193"/>
      <c r="AG197" s="193"/>
      <c r="AH197" s="193"/>
      <c r="AI197" s="193"/>
      <c r="AJ197" s="204"/>
      <c r="AK197" s="193"/>
      <c r="AL197" s="206"/>
      <c r="AM197" s="4">
        <f t="shared" si="13"/>
        <v>0</v>
      </c>
      <c r="AN197" s="4">
        <f t="shared" si="14"/>
        <v>0</v>
      </c>
      <c r="AO197" s="4">
        <f t="shared" si="15"/>
        <v>0</v>
      </c>
      <c r="AP197" s="4">
        <f t="shared" si="16"/>
        <v>0</v>
      </c>
      <c r="AW197" s="204"/>
    </row>
    <row r="198" spans="6:49" ht="18" customHeight="1" x14ac:dyDescent="0.25">
      <c r="F198" s="4">
        <f t="shared" si="12"/>
        <v>0</v>
      </c>
      <c r="G198" s="200">
        <f t="shared" si="17"/>
        <v>0</v>
      </c>
      <c r="H198" s="203"/>
      <c r="I198" s="193"/>
      <c r="J198" s="204"/>
      <c r="K198" s="204"/>
      <c r="L198" s="204"/>
      <c r="M198" s="204"/>
      <c r="N198" s="193"/>
      <c r="O198" s="193"/>
      <c r="P198" s="205"/>
      <c r="Q198" s="193"/>
      <c r="R198" s="193"/>
      <c r="S198" s="193"/>
      <c r="T198" s="193"/>
      <c r="U198" s="193"/>
      <c r="V198" s="193"/>
      <c r="W198" s="193"/>
      <c r="X198" s="193"/>
      <c r="Y198" s="193"/>
      <c r="Z198" s="193"/>
      <c r="AA198" s="193"/>
      <c r="AB198" s="193"/>
      <c r="AC198" s="193"/>
      <c r="AD198" s="193"/>
      <c r="AE198" s="193"/>
      <c r="AF198" s="193"/>
      <c r="AG198" s="193"/>
      <c r="AH198" s="193"/>
      <c r="AI198" s="193"/>
      <c r="AJ198" s="204"/>
      <c r="AK198" s="193"/>
      <c r="AL198" s="206"/>
      <c r="AM198" s="4">
        <f t="shared" si="13"/>
        <v>0</v>
      </c>
      <c r="AN198" s="4">
        <f t="shared" si="14"/>
        <v>0</v>
      </c>
      <c r="AO198" s="4">
        <f t="shared" si="15"/>
        <v>0</v>
      </c>
      <c r="AP198" s="4">
        <f t="shared" si="16"/>
        <v>0</v>
      </c>
      <c r="AW198" s="204"/>
    </row>
    <row r="199" spans="6:49" ht="18" customHeight="1" x14ac:dyDescent="0.25">
      <c r="F199" s="4">
        <f t="shared" si="12"/>
        <v>0</v>
      </c>
      <c r="G199" s="200">
        <f t="shared" si="17"/>
        <v>0</v>
      </c>
      <c r="H199" s="203"/>
      <c r="I199" s="193"/>
      <c r="J199" s="204"/>
      <c r="K199" s="204"/>
      <c r="L199" s="204"/>
      <c r="M199" s="204"/>
      <c r="N199" s="193"/>
      <c r="O199" s="193"/>
      <c r="P199" s="205"/>
      <c r="Q199" s="193"/>
      <c r="R199" s="193"/>
      <c r="S199" s="193"/>
      <c r="T199" s="193"/>
      <c r="U199" s="193"/>
      <c r="V199" s="193"/>
      <c r="W199" s="193"/>
      <c r="X199" s="193"/>
      <c r="Y199" s="193"/>
      <c r="Z199" s="193"/>
      <c r="AA199" s="193"/>
      <c r="AB199" s="193"/>
      <c r="AC199" s="193"/>
      <c r="AD199" s="193"/>
      <c r="AE199" s="193"/>
      <c r="AF199" s="193"/>
      <c r="AG199" s="193"/>
      <c r="AH199" s="193"/>
      <c r="AI199" s="193"/>
      <c r="AJ199" s="204"/>
      <c r="AK199" s="193"/>
      <c r="AL199" s="206"/>
      <c r="AM199" s="4">
        <f t="shared" si="13"/>
        <v>0</v>
      </c>
      <c r="AN199" s="4">
        <f t="shared" si="14"/>
        <v>0</v>
      </c>
      <c r="AO199" s="4">
        <f t="shared" si="15"/>
        <v>0</v>
      </c>
      <c r="AP199" s="4">
        <f t="shared" si="16"/>
        <v>0</v>
      </c>
      <c r="AW199" s="204"/>
    </row>
    <row r="200" spans="6:49" ht="18" customHeight="1" x14ac:dyDescent="0.25">
      <c r="F200" s="4">
        <f t="shared" si="12"/>
        <v>0</v>
      </c>
      <c r="G200" s="200">
        <f t="shared" si="17"/>
        <v>0</v>
      </c>
      <c r="H200" s="203"/>
      <c r="I200" s="193"/>
      <c r="J200" s="204"/>
      <c r="K200" s="204"/>
      <c r="L200" s="204"/>
      <c r="M200" s="204"/>
      <c r="N200" s="193"/>
      <c r="O200" s="193"/>
      <c r="P200" s="205"/>
      <c r="Q200" s="193"/>
      <c r="R200" s="193"/>
      <c r="S200" s="193"/>
      <c r="T200" s="193"/>
      <c r="U200" s="193"/>
      <c r="V200" s="193"/>
      <c r="W200" s="193"/>
      <c r="X200" s="193"/>
      <c r="Y200" s="193"/>
      <c r="Z200" s="193"/>
      <c r="AA200" s="193"/>
      <c r="AB200" s="193"/>
      <c r="AC200" s="193"/>
      <c r="AD200" s="193"/>
      <c r="AE200" s="193"/>
      <c r="AF200" s="193"/>
      <c r="AG200" s="193"/>
      <c r="AH200" s="193"/>
      <c r="AI200" s="193"/>
      <c r="AJ200" s="204"/>
      <c r="AK200" s="193"/>
      <c r="AL200" s="206"/>
      <c r="AM200" s="4">
        <f t="shared" si="13"/>
        <v>0</v>
      </c>
      <c r="AN200" s="4">
        <f t="shared" si="14"/>
        <v>0</v>
      </c>
      <c r="AO200" s="4">
        <f t="shared" si="15"/>
        <v>0</v>
      </c>
      <c r="AP200" s="4">
        <f t="shared" si="16"/>
        <v>0</v>
      </c>
      <c r="AW200" s="204"/>
    </row>
    <row r="201" spans="6:49" ht="18" customHeight="1" x14ac:dyDescent="0.25">
      <c r="F201" s="4">
        <f t="shared" ref="F201:F264" si="18">IFERROR(IF($D$11=1,(IF(G201&gt;=1,(IF(H201&gt;=$D$9,(IF(H201&lt;=$D$10,G201,0)),0)),0)),0),0)</f>
        <v>0</v>
      </c>
      <c r="G201" s="200">
        <f t="shared" si="17"/>
        <v>0</v>
      </c>
      <c r="H201" s="203"/>
      <c r="I201" s="193"/>
      <c r="J201" s="204"/>
      <c r="K201" s="204"/>
      <c r="L201" s="204"/>
      <c r="M201" s="204"/>
      <c r="N201" s="193"/>
      <c r="O201" s="193"/>
      <c r="P201" s="205"/>
      <c r="Q201" s="193"/>
      <c r="R201" s="193"/>
      <c r="S201" s="193"/>
      <c r="T201" s="193"/>
      <c r="U201" s="193"/>
      <c r="V201" s="193"/>
      <c r="W201" s="193"/>
      <c r="X201" s="193"/>
      <c r="Y201" s="193"/>
      <c r="Z201" s="193"/>
      <c r="AA201" s="193"/>
      <c r="AB201" s="193"/>
      <c r="AC201" s="193"/>
      <c r="AD201" s="193"/>
      <c r="AE201" s="193"/>
      <c r="AF201" s="193"/>
      <c r="AG201" s="193"/>
      <c r="AH201" s="193"/>
      <c r="AI201" s="193"/>
      <c r="AJ201" s="204"/>
      <c r="AK201" s="193"/>
      <c r="AL201" s="206"/>
      <c r="AM201" s="4">
        <f t="shared" ref="AM201:AM264" si="19">IFERROR(IF(G201&gt;=1,VLOOKUP(I201,$A$1:$B$2,2,0),0),0)</f>
        <v>0</v>
      </c>
      <c r="AN201" s="4">
        <f t="shared" ref="AN201:AN264" si="20">IFERROR(IF(G201&gt;=1,VLOOKUP(N201,$A$4:$B$8,2,0),0),0)</f>
        <v>0</v>
      </c>
      <c r="AO201" s="4">
        <f t="shared" ref="AO201:AO264" si="21">IFERROR(IF(G201&gt;=1,VLOOKUP(O201,$A$10:$B$12,2,0),0),0)</f>
        <v>0</v>
      </c>
      <c r="AP201" s="4">
        <f t="shared" ref="AP201:AP264" si="22">IFERROR(IF(G201&gt;=1,VLOOKUP(S201,$C$4:$D$7,2,0),0),0)</f>
        <v>0</v>
      </c>
      <c r="AW201" s="204"/>
    </row>
    <row r="202" spans="6:49" ht="18" customHeight="1" x14ac:dyDescent="0.25">
      <c r="F202" s="4">
        <f t="shared" si="18"/>
        <v>0</v>
      </c>
      <c r="G202" s="200">
        <f t="shared" ref="G202:G265" si="23">IFERROR(IF(H202&gt;=2000,(IF(LEN(I202)&gt;=3,(IF(LEN(J202)&gt;=2,G201+1,0)),0)),0),0)</f>
        <v>0</v>
      </c>
      <c r="H202" s="203"/>
      <c r="I202" s="193"/>
      <c r="J202" s="204"/>
      <c r="K202" s="204"/>
      <c r="L202" s="204"/>
      <c r="M202" s="204"/>
      <c r="N202" s="193"/>
      <c r="O202" s="193"/>
      <c r="P202" s="205"/>
      <c r="Q202" s="193"/>
      <c r="R202" s="193"/>
      <c r="S202" s="193"/>
      <c r="T202" s="193"/>
      <c r="U202" s="193"/>
      <c r="V202" s="193"/>
      <c r="W202" s="193"/>
      <c r="X202" s="193"/>
      <c r="Y202" s="193"/>
      <c r="Z202" s="193"/>
      <c r="AA202" s="193"/>
      <c r="AB202" s="193"/>
      <c r="AC202" s="193"/>
      <c r="AD202" s="193"/>
      <c r="AE202" s="193"/>
      <c r="AF202" s="193"/>
      <c r="AG202" s="193"/>
      <c r="AH202" s="193"/>
      <c r="AI202" s="193"/>
      <c r="AJ202" s="204"/>
      <c r="AK202" s="193"/>
      <c r="AL202" s="206"/>
      <c r="AM202" s="4">
        <f t="shared" si="19"/>
        <v>0</v>
      </c>
      <c r="AN202" s="4">
        <f t="shared" si="20"/>
        <v>0</v>
      </c>
      <c r="AO202" s="4">
        <f t="shared" si="21"/>
        <v>0</v>
      </c>
      <c r="AP202" s="4">
        <f t="shared" si="22"/>
        <v>0</v>
      </c>
      <c r="AW202" s="204"/>
    </row>
    <row r="203" spans="6:49" ht="18" customHeight="1" x14ac:dyDescent="0.25">
      <c r="F203" s="4">
        <f t="shared" si="18"/>
        <v>0</v>
      </c>
      <c r="G203" s="200">
        <f t="shared" si="23"/>
        <v>0</v>
      </c>
      <c r="H203" s="203"/>
      <c r="I203" s="193"/>
      <c r="J203" s="204"/>
      <c r="K203" s="204"/>
      <c r="L203" s="204"/>
      <c r="M203" s="204"/>
      <c r="N203" s="193"/>
      <c r="O203" s="193"/>
      <c r="P203" s="205"/>
      <c r="Q203" s="193"/>
      <c r="R203" s="193"/>
      <c r="S203" s="193"/>
      <c r="T203" s="193"/>
      <c r="U203" s="193"/>
      <c r="V203" s="193"/>
      <c r="W203" s="193"/>
      <c r="X203" s="193"/>
      <c r="Y203" s="193"/>
      <c r="Z203" s="193"/>
      <c r="AA203" s="193"/>
      <c r="AB203" s="193"/>
      <c r="AC203" s="193"/>
      <c r="AD203" s="193"/>
      <c r="AE203" s="193"/>
      <c r="AF203" s="193"/>
      <c r="AG203" s="193"/>
      <c r="AH203" s="193"/>
      <c r="AI203" s="193"/>
      <c r="AJ203" s="204"/>
      <c r="AK203" s="193"/>
      <c r="AL203" s="206"/>
      <c r="AM203" s="4">
        <f t="shared" si="19"/>
        <v>0</v>
      </c>
      <c r="AN203" s="4">
        <f t="shared" si="20"/>
        <v>0</v>
      </c>
      <c r="AO203" s="4">
        <f t="shared" si="21"/>
        <v>0</v>
      </c>
      <c r="AP203" s="4">
        <f t="shared" si="22"/>
        <v>0</v>
      </c>
      <c r="AW203" s="204"/>
    </row>
    <row r="204" spans="6:49" ht="18" customHeight="1" x14ac:dyDescent="0.25">
      <c r="F204" s="4">
        <f t="shared" si="18"/>
        <v>0</v>
      </c>
      <c r="G204" s="200">
        <f t="shared" si="23"/>
        <v>0</v>
      </c>
      <c r="H204" s="203"/>
      <c r="I204" s="193"/>
      <c r="J204" s="204"/>
      <c r="K204" s="204"/>
      <c r="L204" s="204"/>
      <c r="M204" s="204"/>
      <c r="N204" s="193"/>
      <c r="O204" s="193"/>
      <c r="P204" s="205"/>
      <c r="Q204" s="193"/>
      <c r="R204" s="193"/>
      <c r="S204" s="193"/>
      <c r="T204" s="193"/>
      <c r="U204" s="193"/>
      <c r="V204" s="193"/>
      <c r="W204" s="193"/>
      <c r="X204" s="193"/>
      <c r="Y204" s="193"/>
      <c r="Z204" s="193"/>
      <c r="AA204" s="193"/>
      <c r="AB204" s="193"/>
      <c r="AC204" s="193"/>
      <c r="AD204" s="193"/>
      <c r="AE204" s="193"/>
      <c r="AF204" s="193"/>
      <c r="AG204" s="193"/>
      <c r="AH204" s="193"/>
      <c r="AI204" s="193"/>
      <c r="AJ204" s="204"/>
      <c r="AK204" s="193"/>
      <c r="AL204" s="206"/>
      <c r="AM204" s="4">
        <f t="shared" si="19"/>
        <v>0</v>
      </c>
      <c r="AN204" s="4">
        <f t="shared" si="20"/>
        <v>0</v>
      </c>
      <c r="AO204" s="4">
        <f t="shared" si="21"/>
        <v>0</v>
      </c>
      <c r="AP204" s="4">
        <f t="shared" si="22"/>
        <v>0</v>
      </c>
      <c r="AW204" s="204"/>
    </row>
    <row r="205" spans="6:49" ht="18" customHeight="1" x14ac:dyDescent="0.25">
      <c r="F205" s="4">
        <f t="shared" si="18"/>
        <v>0</v>
      </c>
      <c r="G205" s="200">
        <f t="shared" si="23"/>
        <v>0</v>
      </c>
      <c r="H205" s="203"/>
      <c r="I205" s="193"/>
      <c r="J205" s="204"/>
      <c r="K205" s="204"/>
      <c r="L205" s="204"/>
      <c r="M205" s="204"/>
      <c r="N205" s="193"/>
      <c r="O205" s="193"/>
      <c r="P205" s="205"/>
      <c r="Q205" s="193"/>
      <c r="R205" s="193"/>
      <c r="S205" s="193"/>
      <c r="T205" s="193"/>
      <c r="U205" s="193"/>
      <c r="V205" s="193"/>
      <c r="W205" s="193"/>
      <c r="X205" s="193"/>
      <c r="Y205" s="193"/>
      <c r="Z205" s="193"/>
      <c r="AA205" s="193"/>
      <c r="AB205" s="193"/>
      <c r="AC205" s="193"/>
      <c r="AD205" s="193"/>
      <c r="AE205" s="193"/>
      <c r="AF205" s="193"/>
      <c r="AG205" s="193"/>
      <c r="AH205" s="193"/>
      <c r="AI205" s="193"/>
      <c r="AJ205" s="204"/>
      <c r="AK205" s="193"/>
      <c r="AL205" s="206"/>
      <c r="AM205" s="4">
        <f t="shared" si="19"/>
        <v>0</v>
      </c>
      <c r="AN205" s="4">
        <f t="shared" si="20"/>
        <v>0</v>
      </c>
      <c r="AO205" s="4">
        <f t="shared" si="21"/>
        <v>0</v>
      </c>
      <c r="AP205" s="4">
        <f t="shared" si="22"/>
        <v>0</v>
      </c>
      <c r="AW205" s="204"/>
    </row>
    <row r="206" spans="6:49" ht="18" customHeight="1" x14ac:dyDescent="0.25">
      <c r="F206" s="4">
        <f t="shared" si="18"/>
        <v>0</v>
      </c>
      <c r="G206" s="200">
        <f t="shared" si="23"/>
        <v>0</v>
      </c>
      <c r="H206" s="203"/>
      <c r="I206" s="193"/>
      <c r="J206" s="204"/>
      <c r="K206" s="204"/>
      <c r="L206" s="204"/>
      <c r="M206" s="204"/>
      <c r="N206" s="193"/>
      <c r="O206" s="193"/>
      <c r="P206" s="205"/>
      <c r="Q206" s="193"/>
      <c r="R206" s="193"/>
      <c r="S206" s="193"/>
      <c r="T206" s="193"/>
      <c r="U206" s="193"/>
      <c r="V206" s="193"/>
      <c r="W206" s="193"/>
      <c r="X206" s="193"/>
      <c r="Y206" s="193"/>
      <c r="Z206" s="193"/>
      <c r="AA206" s="193"/>
      <c r="AB206" s="193"/>
      <c r="AC206" s="193"/>
      <c r="AD206" s="193"/>
      <c r="AE206" s="193"/>
      <c r="AF206" s="193"/>
      <c r="AG206" s="193"/>
      <c r="AH206" s="193"/>
      <c r="AI206" s="193"/>
      <c r="AJ206" s="204"/>
      <c r="AK206" s="193"/>
      <c r="AL206" s="206"/>
      <c r="AM206" s="4">
        <f t="shared" si="19"/>
        <v>0</v>
      </c>
      <c r="AN206" s="4">
        <f t="shared" si="20"/>
        <v>0</v>
      </c>
      <c r="AO206" s="4">
        <f t="shared" si="21"/>
        <v>0</v>
      </c>
      <c r="AP206" s="4">
        <f t="shared" si="22"/>
        <v>0</v>
      </c>
      <c r="AW206" s="204"/>
    </row>
    <row r="207" spans="6:49" ht="18" customHeight="1" x14ac:dyDescent="0.25">
      <c r="F207" s="4">
        <f t="shared" si="18"/>
        <v>0</v>
      </c>
      <c r="G207" s="200">
        <f t="shared" si="23"/>
        <v>0</v>
      </c>
      <c r="H207" s="203"/>
      <c r="I207" s="193"/>
      <c r="J207" s="204"/>
      <c r="K207" s="204"/>
      <c r="L207" s="204"/>
      <c r="M207" s="204"/>
      <c r="N207" s="193"/>
      <c r="O207" s="193"/>
      <c r="P207" s="205"/>
      <c r="Q207" s="193"/>
      <c r="R207" s="193"/>
      <c r="S207" s="193"/>
      <c r="T207" s="193"/>
      <c r="U207" s="193"/>
      <c r="V207" s="193"/>
      <c r="W207" s="193"/>
      <c r="X207" s="193"/>
      <c r="Y207" s="193"/>
      <c r="Z207" s="193"/>
      <c r="AA207" s="193"/>
      <c r="AB207" s="193"/>
      <c r="AC207" s="193"/>
      <c r="AD207" s="193"/>
      <c r="AE207" s="193"/>
      <c r="AF207" s="193"/>
      <c r="AG207" s="193"/>
      <c r="AH207" s="193"/>
      <c r="AI207" s="193"/>
      <c r="AJ207" s="204"/>
      <c r="AK207" s="193"/>
      <c r="AL207" s="206"/>
      <c r="AM207" s="4">
        <f t="shared" si="19"/>
        <v>0</v>
      </c>
      <c r="AN207" s="4">
        <f t="shared" si="20"/>
        <v>0</v>
      </c>
      <c r="AO207" s="4">
        <f t="shared" si="21"/>
        <v>0</v>
      </c>
      <c r="AP207" s="4">
        <f t="shared" si="22"/>
        <v>0</v>
      </c>
      <c r="AW207" s="204"/>
    </row>
    <row r="208" spans="6:49" ht="18" customHeight="1" x14ac:dyDescent="0.25">
      <c r="F208" s="4">
        <f t="shared" si="18"/>
        <v>0</v>
      </c>
      <c r="G208" s="200">
        <f t="shared" si="23"/>
        <v>0</v>
      </c>
      <c r="H208" s="203"/>
      <c r="I208" s="193"/>
      <c r="J208" s="204"/>
      <c r="K208" s="204"/>
      <c r="L208" s="204"/>
      <c r="M208" s="204"/>
      <c r="N208" s="193"/>
      <c r="O208" s="193"/>
      <c r="P208" s="205"/>
      <c r="Q208" s="193"/>
      <c r="R208" s="193"/>
      <c r="S208" s="193"/>
      <c r="T208" s="193"/>
      <c r="U208" s="193"/>
      <c r="V208" s="193"/>
      <c r="W208" s="193"/>
      <c r="X208" s="193"/>
      <c r="Y208" s="193"/>
      <c r="Z208" s="193"/>
      <c r="AA208" s="193"/>
      <c r="AB208" s="193"/>
      <c r="AC208" s="193"/>
      <c r="AD208" s="193"/>
      <c r="AE208" s="193"/>
      <c r="AF208" s="193"/>
      <c r="AG208" s="193"/>
      <c r="AH208" s="193"/>
      <c r="AI208" s="193"/>
      <c r="AJ208" s="204"/>
      <c r="AK208" s="193"/>
      <c r="AL208" s="206"/>
      <c r="AM208" s="4">
        <f t="shared" si="19"/>
        <v>0</v>
      </c>
      <c r="AN208" s="4">
        <f t="shared" si="20"/>
        <v>0</v>
      </c>
      <c r="AO208" s="4">
        <f t="shared" si="21"/>
        <v>0</v>
      </c>
      <c r="AP208" s="4">
        <f t="shared" si="22"/>
        <v>0</v>
      </c>
      <c r="AW208" s="204"/>
    </row>
    <row r="209" spans="6:49" ht="18" customHeight="1" x14ac:dyDescent="0.25">
      <c r="F209" s="4">
        <f t="shared" si="18"/>
        <v>0</v>
      </c>
      <c r="G209" s="200">
        <f t="shared" si="23"/>
        <v>0</v>
      </c>
      <c r="H209" s="203"/>
      <c r="I209" s="193"/>
      <c r="J209" s="204"/>
      <c r="K209" s="204"/>
      <c r="L209" s="204"/>
      <c r="M209" s="204"/>
      <c r="N209" s="193"/>
      <c r="O209" s="193"/>
      <c r="P209" s="205"/>
      <c r="Q209" s="193"/>
      <c r="R209" s="193"/>
      <c r="S209" s="193"/>
      <c r="T209" s="193"/>
      <c r="U209" s="193"/>
      <c r="V209" s="193"/>
      <c r="W209" s="193"/>
      <c r="X209" s="193"/>
      <c r="Y209" s="193"/>
      <c r="Z209" s="193"/>
      <c r="AA209" s="193"/>
      <c r="AB209" s="193"/>
      <c r="AC209" s="193"/>
      <c r="AD209" s="193"/>
      <c r="AE209" s="193"/>
      <c r="AF209" s="193"/>
      <c r="AG209" s="193"/>
      <c r="AH209" s="193"/>
      <c r="AI209" s="193"/>
      <c r="AJ209" s="204"/>
      <c r="AK209" s="193"/>
      <c r="AL209" s="206"/>
      <c r="AM209" s="4">
        <f t="shared" si="19"/>
        <v>0</v>
      </c>
      <c r="AN209" s="4">
        <f t="shared" si="20"/>
        <v>0</v>
      </c>
      <c r="AO209" s="4">
        <f t="shared" si="21"/>
        <v>0</v>
      </c>
      <c r="AP209" s="4">
        <f t="shared" si="22"/>
        <v>0</v>
      </c>
      <c r="AW209" s="204"/>
    </row>
    <row r="210" spans="6:49" ht="18" customHeight="1" x14ac:dyDescent="0.25">
      <c r="F210" s="4">
        <f t="shared" si="18"/>
        <v>0</v>
      </c>
      <c r="G210" s="200">
        <f t="shared" si="23"/>
        <v>0</v>
      </c>
      <c r="H210" s="203"/>
      <c r="I210" s="193"/>
      <c r="J210" s="204"/>
      <c r="K210" s="204"/>
      <c r="L210" s="204"/>
      <c r="M210" s="204"/>
      <c r="N210" s="193"/>
      <c r="O210" s="193"/>
      <c r="P210" s="205"/>
      <c r="Q210" s="193"/>
      <c r="R210" s="193"/>
      <c r="S210" s="193"/>
      <c r="T210" s="193"/>
      <c r="U210" s="193"/>
      <c r="V210" s="193"/>
      <c r="W210" s="193"/>
      <c r="X210" s="193"/>
      <c r="Y210" s="193"/>
      <c r="Z210" s="193"/>
      <c r="AA210" s="193"/>
      <c r="AB210" s="193"/>
      <c r="AC210" s="193"/>
      <c r="AD210" s="193"/>
      <c r="AE210" s="193"/>
      <c r="AF210" s="193"/>
      <c r="AG210" s="193"/>
      <c r="AH210" s="193"/>
      <c r="AI210" s="193"/>
      <c r="AJ210" s="204"/>
      <c r="AK210" s="193"/>
      <c r="AL210" s="206"/>
      <c r="AM210" s="4">
        <f t="shared" si="19"/>
        <v>0</v>
      </c>
      <c r="AN210" s="4">
        <f t="shared" si="20"/>
        <v>0</v>
      </c>
      <c r="AO210" s="4">
        <f t="shared" si="21"/>
        <v>0</v>
      </c>
      <c r="AP210" s="4">
        <f t="shared" si="22"/>
        <v>0</v>
      </c>
      <c r="AW210" s="204"/>
    </row>
    <row r="211" spans="6:49" ht="18" customHeight="1" x14ac:dyDescent="0.25">
      <c r="F211" s="4">
        <f t="shared" si="18"/>
        <v>0</v>
      </c>
      <c r="G211" s="200">
        <f t="shared" si="23"/>
        <v>0</v>
      </c>
      <c r="H211" s="203"/>
      <c r="I211" s="193"/>
      <c r="J211" s="204"/>
      <c r="K211" s="204"/>
      <c r="L211" s="204"/>
      <c r="M211" s="204"/>
      <c r="N211" s="193"/>
      <c r="O211" s="193"/>
      <c r="P211" s="205"/>
      <c r="Q211" s="193"/>
      <c r="R211" s="193"/>
      <c r="S211" s="193"/>
      <c r="T211" s="193"/>
      <c r="U211" s="193"/>
      <c r="V211" s="193"/>
      <c r="W211" s="193"/>
      <c r="X211" s="193"/>
      <c r="Y211" s="193"/>
      <c r="Z211" s="193"/>
      <c r="AA211" s="193"/>
      <c r="AB211" s="193"/>
      <c r="AC211" s="193"/>
      <c r="AD211" s="193"/>
      <c r="AE211" s="193"/>
      <c r="AF211" s="193"/>
      <c r="AG211" s="193"/>
      <c r="AH211" s="193"/>
      <c r="AI211" s="193"/>
      <c r="AJ211" s="204"/>
      <c r="AK211" s="193"/>
      <c r="AL211" s="206"/>
      <c r="AM211" s="4">
        <f t="shared" si="19"/>
        <v>0</v>
      </c>
      <c r="AN211" s="4">
        <f t="shared" si="20"/>
        <v>0</v>
      </c>
      <c r="AO211" s="4">
        <f t="shared" si="21"/>
        <v>0</v>
      </c>
      <c r="AP211" s="4">
        <f t="shared" si="22"/>
        <v>0</v>
      </c>
      <c r="AW211" s="204"/>
    </row>
    <row r="212" spans="6:49" ht="18" customHeight="1" x14ac:dyDescent="0.25">
      <c r="F212" s="4">
        <f t="shared" si="18"/>
        <v>0</v>
      </c>
      <c r="G212" s="200">
        <f t="shared" si="23"/>
        <v>0</v>
      </c>
      <c r="H212" s="203"/>
      <c r="I212" s="193"/>
      <c r="J212" s="204"/>
      <c r="K212" s="204"/>
      <c r="L212" s="204"/>
      <c r="M212" s="204"/>
      <c r="N212" s="193"/>
      <c r="O212" s="193"/>
      <c r="P212" s="205"/>
      <c r="Q212" s="193"/>
      <c r="R212" s="193"/>
      <c r="S212" s="193"/>
      <c r="T212" s="193"/>
      <c r="U212" s="193"/>
      <c r="V212" s="193"/>
      <c r="W212" s="193"/>
      <c r="X212" s="193"/>
      <c r="Y212" s="193"/>
      <c r="Z212" s="193"/>
      <c r="AA212" s="193"/>
      <c r="AB212" s="193"/>
      <c r="AC212" s="193"/>
      <c r="AD212" s="193"/>
      <c r="AE212" s="193"/>
      <c r="AF212" s="193"/>
      <c r="AG212" s="193"/>
      <c r="AH212" s="193"/>
      <c r="AI212" s="193"/>
      <c r="AJ212" s="204"/>
      <c r="AK212" s="193"/>
      <c r="AL212" s="206"/>
      <c r="AM212" s="4">
        <f t="shared" si="19"/>
        <v>0</v>
      </c>
      <c r="AN212" s="4">
        <f t="shared" si="20"/>
        <v>0</v>
      </c>
      <c r="AO212" s="4">
        <f t="shared" si="21"/>
        <v>0</v>
      </c>
      <c r="AP212" s="4">
        <f t="shared" si="22"/>
        <v>0</v>
      </c>
      <c r="AW212" s="204"/>
    </row>
    <row r="213" spans="6:49" ht="18" customHeight="1" x14ac:dyDescent="0.25">
      <c r="F213" s="4">
        <f t="shared" si="18"/>
        <v>0</v>
      </c>
      <c r="G213" s="200">
        <f t="shared" si="23"/>
        <v>0</v>
      </c>
      <c r="H213" s="203"/>
      <c r="I213" s="193"/>
      <c r="J213" s="204"/>
      <c r="K213" s="204"/>
      <c r="L213" s="204"/>
      <c r="M213" s="204"/>
      <c r="N213" s="193"/>
      <c r="O213" s="193"/>
      <c r="P213" s="205"/>
      <c r="Q213" s="193"/>
      <c r="R213" s="193"/>
      <c r="S213" s="193"/>
      <c r="T213" s="193"/>
      <c r="U213" s="193"/>
      <c r="V213" s="193"/>
      <c r="W213" s="193"/>
      <c r="X213" s="193"/>
      <c r="Y213" s="193"/>
      <c r="Z213" s="193"/>
      <c r="AA213" s="193"/>
      <c r="AB213" s="193"/>
      <c r="AC213" s="193"/>
      <c r="AD213" s="193"/>
      <c r="AE213" s="193"/>
      <c r="AF213" s="193"/>
      <c r="AG213" s="193"/>
      <c r="AH213" s="193"/>
      <c r="AI213" s="193"/>
      <c r="AJ213" s="204"/>
      <c r="AK213" s="193"/>
      <c r="AL213" s="206"/>
      <c r="AM213" s="4">
        <f t="shared" si="19"/>
        <v>0</v>
      </c>
      <c r="AN213" s="4">
        <f t="shared" si="20"/>
        <v>0</v>
      </c>
      <c r="AO213" s="4">
        <f t="shared" si="21"/>
        <v>0</v>
      </c>
      <c r="AP213" s="4">
        <f t="shared" si="22"/>
        <v>0</v>
      </c>
      <c r="AW213" s="204"/>
    </row>
    <row r="214" spans="6:49" ht="18" customHeight="1" x14ac:dyDescent="0.25">
      <c r="F214" s="4">
        <f t="shared" si="18"/>
        <v>0</v>
      </c>
      <c r="G214" s="200">
        <f t="shared" si="23"/>
        <v>0</v>
      </c>
      <c r="H214" s="203"/>
      <c r="I214" s="193"/>
      <c r="J214" s="204"/>
      <c r="K214" s="204"/>
      <c r="L214" s="204"/>
      <c r="M214" s="204"/>
      <c r="N214" s="193"/>
      <c r="O214" s="193"/>
      <c r="P214" s="205"/>
      <c r="Q214" s="193"/>
      <c r="R214" s="193"/>
      <c r="S214" s="193"/>
      <c r="T214" s="193"/>
      <c r="U214" s="193"/>
      <c r="V214" s="193"/>
      <c r="W214" s="193"/>
      <c r="X214" s="193"/>
      <c r="Y214" s="193"/>
      <c r="Z214" s="193"/>
      <c r="AA214" s="193"/>
      <c r="AB214" s="193"/>
      <c r="AC214" s="193"/>
      <c r="AD214" s="193"/>
      <c r="AE214" s="193"/>
      <c r="AF214" s="193"/>
      <c r="AG214" s="193"/>
      <c r="AH214" s="193"/>
      <c r="AI214" s="193"/>
      <c r="AJ214" s="204"/>
      <c r="AK214" s="193"/>
      <c r="AL214" s="206"/>
      <c r="AM214" s="4">
        <f t="shared" si="19"/>
        <v>0</v>
      </c>
      <c r="AN214" s="4">
        <f t="shared" si="20"/>
        <v>0</v>
      </c>
      <c r="AO214" s="4">
        <f t="shared" si="21"/>
        <v>0</v>
      </c>
      <c r="AP214" s="4">
        <f t="shared" si="22"/>
        <v>0</v>
      </c>
      <c r="AW214" s="204"/>
    </row>
    <row r="215" spans="6:49" ht="18" customHeight="1" x14ac:dyDescent="0.25">
      <c r="F215" s="4">
        <f t="shared" si="18"/>
        <v>0</v>
      </c>
      <c r="G215" s="200">
        <f t="shared" si="23"/>
        <v>0</v>
      </c>
      <c r="H215" s="203"/>
      <c r="I215" s="193"/>
      <c r="J215" s="204"/>
      <c r="K215" s="204"/>
      <c r="L215" s="204"/>
      <c r="M215" s="204"/>
      <c r="N215" s="193"/>
      <c r="O215" s="193"/>
      <c r="P215" s="205"/>
      <c r="Q215" s="193"/>
      <c r="R215" s="193"/>
      <c r="S215" s="193"/>
      <c r="T215" s="193"/>
      <c r="U215" s="193"/>
      <c r="V215" s="193"/>
      <c r="W215" s="193"/>
      <c r="X215" s="193"/>
      <c r="Y215" s="193"/>
      <c r="Z215" s="193"/>
      <c r="AA215" s="193"/>
      <c r="AB215" s="193"/>
      <c r="AC215" s="193"/>
      <c r="AD215" s="193"/>
      <c r="AE215" s="193"/>
      <c r="AF215" s="193"/>
      <c r="AG215" s="193"/>
      <c r="AH215" s="193"/>
      <c r="AI215" s="193"/>
      <c r="AJ215" s="204"/>
      <c r="AK215" s="193"/>
      <c r="AL215" s="206"/>
      <c r="AM215" s="4">
        <f t="shared" si="19"/>
        <v>0</v>
      </c>
      <c r="AN215" s="4">
        <f t="shared" si="20"/>
        <v>0</v>
      </c>
      <c r="AO215" s="4">
        <f t="shared" si="21"/>
        <v>0</v>
      </c>
      <c r="AP215" s="4">
        <f t="shared" si="22"/>
        <v>0</v>
      </c>
      <c r="AW215" s="204"/>
    </row>
    <row r="216" spans="6:49" ht="18" customHeight="1" x14ac:dyDescent="0.25">
      <c r="F216" s="4">
        <f t="shared" si="18"/>
        <v>0</v>
      </c>
      <c r="G216" s="200">
        <f t="shared" si="23"/>
        <v>0</v>
      </c>
      <c r="H216" s="203"/>
      <c r="I216" s="193"/>
      <c r="J216" s="204"/>
      <c r="K216" s="204"/>
      <c r="L216" s="204"/>
      <c r="M216" s="204"/>
      <c r="N216" s="193"/>
      <c r="O216" s="193"/>
      <c r="P216" s="205"/>
      <c r="Q216" s="193"/>
      <c r="R216" s="193"/>
      <c r="S216" s="193"/>
      <c r="T216" s="193"/>
      <c r="U216" s="193"/>
      <c r="V216" s="193"/>
      <c r="W216" s="193"/>
      <c r="X216" s="193"/>
      <c r="Y216" s="193"/>
      <c r="Z216" s="193"/>
      <c r="AA216" s="193"/>
      <c r="AB216" s="193"/>
      <c r="AC216" s="193"/>
      <c r="AD216" s="193"/>
      <c r="AE216" s="193"/>
      <c r="AF216" s="193"/>
      <c r="AG216" s="193"/>
      <c r="AH216" s="193"/>
      <c r="AI216" s="193"/>
      <c r="AJ216" s="204"/>
      <c r="AK216" s="193"/>
      <c r="AL216" s="206"/>
      <c r="AM216" s="4">
        <f t="shared" si="19"/>
        <v>0</v>
      </c>
      <c r="AN216" s="4">
        <f t="shared" si="20"/>
        <v>0</v>
      </c>
      <c r="AO216" s="4">
        <f t="shared" si="21"/>
        <v>0</v>
      </c>
      <c r="AP216" s="4">
        <f t="shared" si="22"/>
        <v>0</v>
      </c>
      <c r="AW216" s="204"/>
    </row>
    <row r="217" spans="6:49" ht="18" customHeight="1" x14ac:dyDescent="0.25">
      <c r="F217" s="4">
        <f t="shared" si="18"/>
        <v>0</v>
      </c>
      <c r="G217" s="200">
        <f t="shared" si="23"/>
        <v>0</v>
      </c>
      <c r="H217" s="203"/>
      <c r="I217" s="193"/>
      <c r="J217" s="204"/>
      <c r="K217" s="204"/>
      <c r="L217" s="204"/>
      <c r="M217" s="204"/>
      <c r="N217" s="193"/>
      <c r="O217" s="193"/>
      <c r="P217" s="205"/>
      <c r="Q217" s="193"/>
      <c r="R217" s="193"/>
      <c r="S217" s="193"/>
      <c r="T217" s="193"/>
      <c r="U217" s="193"/>
      <c r="V217" s="193"/>
      <c r="W217" s="193"/>
      <c r="X217" s="193"/>
      <c r="Y217" s="193"/>
      <c r="Z217" s="193"/>
      <c r="AA217" s="193"/>
      <c r="AB217" s="193"/>
      <c r="AC217" s="193"/>
      <c r="AD217" s="193"/>
      <c r="AE217" s="193"/>
      <c r="AF217" s="193"/>
      <c r="AG217" s="193"/>
      <c r="AH217" s="193"/>
      <c r="AI217" s="193"/>
      <c r="AJ217" s="204"/>
      <c r="AK217" s="193"/>
      <c r="AL217" s="206"/>
      <c r="AM217" s="4">
        <f t="shared" si="19"/>
        <v>0</v>
      </c>
      <c r="AN217" s="4">
        <f t="shared" si="20"/>
        <v>0</v>
      </c>
      <c r="AO217" s="4">
        <f t="shared" si="21"/>
        <v>0</v>
      </c>
      <c r="AP217" s="4">
        <f t="shared" si="22"/>
        <v>0</v>
      </c>
      <c r="AW217" s="204"/>
    </row>
    <row r="218" spans="6:49" ht="18" customHeight="1" x14ac:dyDescent="0.25">
      <c r="F218" s="4">
        <f t="shared" si="18"/>
        <v>0</v>
      </c>
      <c r="G218" s="200">
        <f t="shared" si="23"/>
        <v>0</v>
      </c>
      <c r="H218" s="203"/>
      <c r="I218" s="193"/>
      <c r="J218" s="204"/>
      <c r="K218" s="204"/>
      <c r="L218" s="204"/>
      <c r="M218" s="204"/>
      <c r="N218" s="193"/>
      <c r="O218" s="193"/>
      <c r="P218" s="205"/>
      <c r="Q218" s="193"/>
      <c r="R218" s="193"/>
      <c r="S218" s="193"/>
      <c r="T218" s="193"/>
      <c r="U218" s="193"/>
      <c r="V218" s="193"/>
      <c r="W218" s="193"/>
      <c r="X218" s="193"/>
      <c r="Y218" s="193"/>
      <c r="Z218" s="193"/>
      <c r="AA218" s="193"/>
      <c r="AB218" s="193"/>
      <c r="AC218" s="193"/>
      <c r="AD218" s="193"/>
      <c r="AE218" s="193"/>
      <c r="AF218" s="193"/>
      <c r="AG218" s="193"/>
      <c r="AH218" s="193"/>
      <c r="AI218" s="193"/>
      <c r="AJ218" s="204"/>
      <c r="AK218" s="193"/>
      <c r="AL218" s="206"/>
      <c r="AM218" s="4">
        <f t="shared" si="19"/>
        <v>0</v>
      </c>
      <c r="AN218" s="4">
        <f t="shared" si="20"/>
        <v>0</v>
      </c>
      <c r="AO218" s="4">
        <f t="shared" si="21"/>
        <v>0</v>
      </c>
      <c r="AP218" s="4">
        <f t="shared" si="22"/>
        <v>0</v>
      </c>
      <c r="AW218" s="204"/>
    </row>
    <row r="219" spans="6:49" ht="18" customHeight="1" x14ac:dyDescent="0.25">
      <c r="F219" s="4">
        <f t="shared" si="18"/>
        <v>0</v>
      </c>
      <c r="G219" s="200">
        <f t="shared" si="23"/>
        <v>0</v>
      </c>
      <c r="H219" s="203"/>
      <c r="I219" s="193"/>
      <c r="J219" s="204"/>
      <c r="K219" s="204"/>
      <c r="L219" s="204"/>
      <c r="M219" s="204"/>
      <c r="N219" s="193"/>
      <c r="O219" s="193"/>
      <c r="P219" s="205"/>
      <c r="Q219" s="193"/>
      <c r="R219" s="193"/>
      <c r="S219" s="193"/>
      <c r="T219" s="193"/>
      <c r="U219" s="193"/>
      <c r="V219" s="193"/>
      <c r="W219" s="193"/>
      <c r="X219" s="193"/>
      <c r="Y219" s="193"/>
      <c r="Z219" s="193"/>
      <c r="AA219" s="193"/>
      <c r="AB219" s="193"/>
      <c r="AC219" s="193"/>
      <c r="AD219" s="193"/>
      <c r="AE219" s="193"/>
      <c r="AF219" s="193"/>
      <c r="AG219" s="193"/>
      <c r="AH219" s="193"/>
      <c r="AI219" s="193"/>
      <c r="AJ219" s="204"/>
      <c r="AK219" s="193"/>
      <c r="AL219" s="206"/>
      <c r="AM219" s="4">
        <f t="shared" si="19"/>
        <v>0</v>
      </c>
      <c r="AN219" s="4">
        <f t="shared" si="20"/>
        <v>0</v>
      </c>
      <c r="AO219" s="4">
        <f t="shared" si="21"/>
        <v>0</v>
      </c>
      <c r="AP219" s="4">
        <f t="shared" si="22"/>
        <v>0</v>
      </c>
      <c r="AW219" s="204"/>
    </row>
    <row r="220" spans="6:49" ht="18" customHeight="1" x14ac:dyDescent="0.25">
      <c r="F220" s="4">
        <f t="shared" si="18"/>
        <v>0</v>
      </c>
      <c r="G220" s="200">
        <f t="shared" si="23"/>
        <v>0</v>
      </c>
      <c r="H220" s="203"/>
      <c r="I220" s="193"/>
      <c r="J220" s="204"/>
      <c r="K220" s="204"/>
      <c r="L220" s="204"/>
      <c r="M220" s="204"/>
      <c r="N220" s="193"/>
      <c r="O220" s="193"/>
      <c r="P220" s="205"/>
      <c r="Q220" s="193"/>
      <c r="R220" s="193"/>
      <c r="S220" s="193"/>
      <c r="T220" s="193"/>
      <c r="U220" s="193"/>
      <c r="V220" s="193"/>
      <c r="W220" s="193"/>
      <c r="X220" s="193"/>
      <c r="Y220" s="193"/>
      <c r="Z220" s="193"/>
      <c r="AA220" s="193"/>
      <c r="AB220" s="193"/>
      <c r="AC220" s="193"/>
      <c r="AD220" s="193"/>
      <c r="AE220" s="193"/>
      <c r="AF220" s="193"/>
      <c r="AG220" s="193"/>
      <c r="AH220" s="193"/>
      <c r="AI220" s="193"/>
      <c r="AJ220" s="204"/>
      <c r="AK220" s="193"/>
      <c r="AL220" s="206"/>
      <c r="AM220" s="4">
        <f t="shared" si="19"/>
        <v>0</v>
      </c>
      <c r="AN220" s="4">
        <f t="shared" si="20"/>
        <v>0</v>
      </c>
      <c r="AO220" s="4">
        <f t="shared" si="21"/>
        <v>0</v>
      </c>
      <c r="AP220" s="4">
        <f t="shared" si="22"/>
        <v>0</v>
      </c>
      <c r="AW220" s="204"/>
    </row>
    <row r="221" spans="6:49" ht="18" customHeight="1" x14ac:dyDescent="0.25">
      <c r="F221" s="4">
        <f t="shared" si="18"/>
        <v>0</v>
      </c>
      <c r="G221" s="200">
        <f t="shared" si="23"/>
        <v>0</v>
      </c>
      <c r="H221" s="203"/>
      <c r="I221" s="193"/>
      <c r="J221" s="204"/>
      <c r="K221" s="204"/>
      <c r="L221" s="204"/>
      <c r="M221" s="204"/>
      <c r="N221" s="193"/>
      <c r="O221" s="193"/>
      <c r="P221" s="205"/>
      <c r="Q221" s="193"/>
      <c r="R221" s="193"/>
      <c r="S221" s="193"/>
      <c r="T221" s="193"/>
      <c r="U221" s="193"/>
      <c r="V221" s="193"/>
      <c r="W221" s="193"/>
      <c r="X221" s="193"/>
      <c r="Y221" s="193"/>
      <c r="Z221" s="193"/>
      <c r="AA221" s="193"/>
      <c r="AB221" s="193"/>
      <c r="AC221" s="193"/>
      <c r="AD221" s="193"/>
      <c r="AE221" s="193"/>
      <c r="AF221" s="193"/>
      <c r="AG221" s="193"/>
      <c r="AH221" s="193"/>
      <c r="AI221" s="193"/>
      <c r="AJ221" s="204"/>
      <c r="AK221" s="193"/>
      <c r="AL221" s="206"/>
      <c r="AM221" s="4">
        <f t="shared" si="19"/>
        <v>0</v>
      </c>
      <c r="AN221" s="4">
        <f t="shared" si="20"/>
        <v>0</v>
      </c>
      <c r="AO221" s="4">
        <f t="shared" si="21"/>
        <v>0</v>
      </c>
      <c r="AP221" s="4">
        <f t="shared" si="22"/>
        <v>0</v>
      </c>
      <c r="AW221" s="204"/>
    </row>
    <row r="222" spans="6:49" ht="18" customHeight="1" x14ac:dyDescent="0.25">
      <c r="F222" s="4">
        <f t="shared" si="18"/>
        <v>0</v>
      </c>
      <c r="G222" s="200">
        <f t="shared" si="23"/>
        <v>0</v>
      </c>
      <c r="H222" s="203"/>
      <c r="I222" s="193"/>
      <c r="J222" s="204"/>
      <c r="K222" s="204"/>
      <c r="L222" s="204"/>
      <c r="M222" s="204"/>
      <c r="N222" s="193"/>
      <c r="O222" s="193"/>
      <c r="P222" s="205"/>
      <c r="Q222" s="193"/>
      <c r="R222" s="193"/>
      <c r="S222" s="193"/>
      <c r="T222" s="193"/>
      <c r="U222" s="193"/>
      <c r="V222" s="193"/>
      <c r="W222" s="193"/>
      <c r="X222" s="193"/>
      <c r="Y222" s="193"/>
      <c r="Z222" s="193"/>
      <c r="AA222" s="193"/>
      <c r="AB222" s="193"/>
      <c r="AC222" s="193"/>
      <c r="AD222" s="193"/>
      <c r="AE222" s="193"/>
      <c r="AF222" s="193"/>
      <c r="AG222" s="193"/>
      <c r="AH222" s="193"/>
      <c r="AI222" s="193"/>
      <c r="AJ222" s="204"/>
      <c r="AK222" s="193"/>
      <c r="AL222" s="206"/>
      <c r="AM222" s="4">
        <f t="shared" si="19"/>
        <v>0</v>
      </c>
      <c r="AN222" s="4">
        <f t="shared" si="20"/>
        <v>0</v>
      </c>
      <c r="AO222" s="4">
        <f t="shared" si="21"/>
        <v>0</v>
      </c>
      <c r="AP222" s="4">
        <f t="shared" si="22"/>
        <v>0</v>
      </c>
      <c r="AW222" s="204"/>
    </row>
    <row r="223" spans="6:49" ht="18" customHeight="1" x14ac:dyDescent="0.25">
      <c r="F223" s="4">
        <f t="shared" si="18"/>
        <v>0</v>
      </c>
      <c r="G223" s="200">
        <f t="shared" si="23"/>
        <v>0</v>
      </c>
      <c r="H223" s="203"/>
      <c r="I223" s="193"/>
      <c r="J223" s="204"/>
      <c r="K223" s="204"/>
      <c r="L223" s="204"/>
      <c r="M223" s="204"/>
      <c r="N223" s="193"/>
      <c r="O223" s="193"/>
      <c r="P223" s="205"/>
      <c r="Q223" s="193"/>
      <c r="R223" s="193"/>
      <c r="S223" s="193"/>
      <c r="T223" s="193"/>
      <c r="U223" s="193"/>
      <c r="V223" s="193"/>
      <c r="W223" s="193"/>
      <c r="X223" s="193"/>
      <c r="Y223" s="193"/>
      <c r="Z223" s="193"/>
      <c r="AA223" s="193"/>
      <c r="AB223" s="193"/>
      <c r="AC223" s="193"/>
      <c r="AD223" s="193"/>
      <c r="AE223" s="193"/>
      <c r="AF223" s="193"/>
      <c r="AG223" s="193"/>
      <c r="AH223" s="193"/>
      <c r="AI223" s="193"/>
      <c r="AJ223" s="204"/>
      <c r="AK223" s="193"/>
      <c r="AL223" s="206"/>
      <c r="AM223" s="4">
        <f t="shared" si="19"/>
        <v>0</v>
      </c>
      <c r="AN223" s="4">
        <f t="shared" si="20"/>
        <v>0</v>
      </c>
      <c r="AO223" s="4">
        <f t="shared" si="21"/>
        <v>0</v>
      </c>
      <c r="AP223" s="4">
        <f t="shared" si="22"/>
        <v>0</v>
      </c>
      <c r="AW223" s="204"/>
    </row>
    <row r="224" spans="6:49" ht="18" customHeight="1" x14ac:dyDescent="0.25">
      <c r="F224" s="4">
        <f t="shared" si="18"/>
        <v>0</v>
      </c>
      <c r="G224" s="200">
        <f t="shared" si="23"/>
        <v>0</v>
      </c>
      <c r="H224" s="203"/>
      <c r="I224" s="193"/>
      <c r="J224" s="204"/>
      <c r="K224" s="204"/>
      <c r="L224" s="204"/>
      <c r="M224" s="204"/>
      <c r="N224" s="193"/>
      <c r="O224" s="193"/>
      <c r="P224" s="205"/>
      <c r="Q224" s="193"/>
      <c r="R224" s="193"/>
      <c r="S224" s="193"/>
      <c r="T224" s="193"/>
      <c r="U224" s="193"/>
      <c r="V224" s="193"/>
      <c r="W224" s="193"/>
      <c r="X224" s="193"/>
      <c r="Y224" s="193"/>
      <c r="Z224" s="193"/>
      <c r="AA224" s="193"/>
      <c r="AB224" s="193"/>
      <c r="AC224" s="193"/>
      <c r="AD224" s="193"/>
      <c r="AE224" s="193"/>
      <c r="AF224" s="193"/>
      <c r="AG224" s="193"/>
      <c r="AH224" s="193"/>
      <c r="AI224" s="193"/>
      <c r="AJ224" s="204"/>
      <c r="AK224" s="193"/>
      <c r="AL224" s="206"/>
      <c r="AM224" s="4">
        <f t="shared" si="19"/>
        <v>0</v>
      </c>
      <c r="AN224" s="4">
        <f t="shared" si="20"/>
        <v>0</v>
      </c>
      <c r="AO224" s="4">
        <f t="shared" si="21"/>
        <v>0</v>
      </c>
      <c r="AP224" s="4">
        <f t="shared" si="22"/>
        <v>0</v>
      </c>
      <c r="AW224" s="204"/>
    </row>
    <row r="225" spans="6:49" ht="18" customHeight="1" x14ac:dyDescent="0.25">
      <c r="F225" s="4">
        <f t="shared" si="18"/>
        <v>0</v>
      </c>
      <c r="G225" s="200">
        <f t="shared" si="23"/>
        <v>0</v>
      </c>
      <c r="H225" s="203"/>
      <c r="I225" s="193"/>
      <c r="J225" s="204"/>
      <c r="K225" s="204"/>
      <c r="L225" s="204"/>
      <c r="M225" s="204"/>
      <c r="N225" s="193"/>
      <c r="O225" s="193"/>
      <c r="P225" s="205"/>
      <c r="Q225" s="193"/>
      <c r="R225" s="193"/>
      <c r="S225" s="193"/>
      <c r="T225" s="193"/>
      <c r="U225" s="193"/>
      <c r="V225" s="193"/>
      <c r="W225" s="193"/>
      <c r="X225" s="193"/>
      <c r="Y225" s="193"/>
      <c r="Z225" s="193"/>
      <c r="AA225" s="193"/>
      <c r="AB225" s="193"/>
      <c r="AC225" s="193"/>
      <c r="AD225" s="193"/>
      <c r="AE225" s="193"/>
      <c r="AF225" s="193"/>
      <c r="AG225" s="193"/>
      <c r="AH225" s="193"/>
      <c r="AI225" s="193"/>
      <c r="AJ225" s="204"/>
      <c r="AK225" s="193"/>
      <c r="AL225" s="206"/>
      <c r="AM225" s="4">
        <f t="shared" si="19"/>
        <v>0</v>
      </c>
      <c r="AN225" s="4">
        <f t="shared" si="20"/>
        <v>0</v>
      </c>
      <c r="AO225" s="4">
        <f t="shared" si="21"/>
        <v>0</v>
      </c>
      <c r="AP225" s="4">
        <f t="shared" si="22"/>
        <v>0</v>
      </c>
      <c r="AW225" s="204"/>
    </row>
    <row r="226" spans="6:49" ht="18" customHeight="1" x14ac:dyDescent="0.25">
      <c r="F226" s="4">
        <f t="shared" si="18"/>
        <v>0</v>
      </c>
      <c r="G226" s="200">
        <f t="shared" si="23"/>
        <v>0</v>
      </c>
      <c r="H226" s="203"/>
      <c r="I226" s="193"/>
      <c r="J226" s="204"/>
      <c r="K226" s="204"/>
      <c r="L226" s="204"/>
      <c r="M226" s="204"/>
      <c r="N226" s="193"/>
      <c r="O226" s="193"/>
      <c r="P226" s="205"/>
      <c r="Q226" s="193"/>
      <c r="R226" s="193"/>
      <c r="S226" s="193"/>
      <c r="T226" s="193"/>
      <c r="U226" s="193"/>
      <c r="V226" s="193"/>
      <c r="W226" s="193"/>
      <c r="X226" s="193"/>
      <c r="Y226" s="193"/>
      <c r="Z226" s="193"/>
      <c r="AA226" s="193"/>
      <c r="AB226" s="193"/>
      <c r="AC226" s="193"/>
      <c r="AD226" s="193"/>
      <c r="AE226" s="193"/>
      <c r="AF226" s="193"/>
      <c r="AG226" s="193"/>
      <c r="AH226" s="193"/>
      <c r="AI226" s="193"/>
      <c r="AJ226" s="204"/>
      <c r="AK226" s="193"/>
      <c r="AL226" s="206"/>
      <c r="AM226" s="4">
        <f t="shared" si="19"/>
        <v>0</v>
      </c>
      <c r="AN226" s="4">
        <f t="shared" si="20"/>
        <v>0</v>
      </c>
      <c r="AO226" s="4">
        <f t="shared" si="21"/>
        <v>0</v>
      </c>
      <c r="AP226" s="4">
        <f t="shared" si="22"/>
        <v>0</v>
      </c>
      <c r="AW226" s="204"/>
    </row>
    <row r="227" spans="6:49" ht="18" customHeight="1" x14ac:dyDescent="0.25">
      <c r="F227" s="4">
        <f t="shared" si="18"/>
        <v>0</v>
      </c>
      <c r="G227" s="200">
        <f t="shared" si="23"/>
        <v>0</v>
      </c>
      <c r="H227" s="203"/>
      <c r="I227" s="193"/>
      <c r="J227" s="204"/>
      <c r="K227" s="204"/>
      <c r="L227" s="204"/>
      <c r="M227" s="204"/>
      <c r="N227" s="193"/>
      <c r="O227" s="193"/>
      <c r="P227" s="205"/>
      <c r="Q227" s="193"/>
      <c r="R227" s="193"/>
      <c r="S227" s="193"/>
      <c r="T227" s="193"/>
      <c r="U227" s="193"/>
      <c r="V227" s="193"/>
      <c r="W227" s="193"/>
      <c r="X227" s="193"/>
      <c r="Y227" s="193"/>
      <c r="Z227" s="193"/>
      <c r="AA227" s="193"/>
      <c r="AB227" s="193"/>
      <c r="AC227" s="193"/>
      <c r="AD227" s="193"/>
      <c r="AE227" s="193"/>
      <c r="AF227" s="193"/>
      <c r="AG227" s="193"/>
      <c r="AH227" s="193"/>
      <c r="AI227" s="193"/>
      <c r="AJ227" s="204"/>
      <c r="AK227" s="193"/>
      <c r="AL227" s="206"/>
      <c r="AM227" s="4">
        <f t="shared" si="19"/>
        <v>0</v>
      </c>
      <c r="AN227" s="4">
        <f t="shared" si="20"/>
        <v>0</v>
      </c>
      <c r="AO227" s="4">
        <f t="shared" si="21"/>
        <v>0</v>
      </c>
      <c r="AP227" s="4">
        <f t="shared" si="22"/>
        <v>0</v>
      </c>
      <c r="AW227" s="204"/>
    </row>
    <row r="228" spans="6:49" ht="18" customHeight="1" x14ac:dyDescent="0.25">
      <c r="F228" s="4">
        <f t="shared" si="18"/>
        <v>0</v>
      </c>
      <c r="G228" s="200">
        <f t="shared" si="23"/>
        <v>0</v>
      </c>
      <c r="H228" s="203"/>
      <c r="I228" s="193"/>
      <c r="J228" s="204"/>
      <c r="K228" s="204"/>
      <c r="L228" s="204"/>
      <c r="M228" s="204"/>
      <c r="N228" s="193"/>
      <c r="O228" s="193"/>
      <c r="P228" s="205"/>
      <c r="Q228" s="193"/>
      <c r="R228" s="193"/>
      <c r="S228" s="193"/>
      <c r="T228" s="193"/>
      <c r="U228" s="193"/>
      <c r="V228" s="193"/>
      <c r="W228" s="193"/>
      <c r="X228" s="193"/>
      <c r="Y228" s="193"/>
      <c r="Z228" s="193"/>
      <c r="AA228" s="193"/>
      <c r="AB228" s="193"/>
      <c r="AC228" s="193"/>
      <c r="AD228" s="193"/>
      <c r="AE228" s="193"/>
      <c r="AF228" s="193"/>
      <c r="AG228" s="193"/>
      <c r="AH228" s="193"/>
      <c r="AI228" s="193"/>
      <c r="AJ228" s="204"/>
      <c r="AK228" s="193"/>
      <c r="AL228" s="206"/>
      <c r="AM228" s="4">
        <f t="shared" si="19"/>
        <v>0</v>
      </c>
      <c r="AN228" s="4">
        <f t="shared" si="20"/>
        <v>0</v>
      </c>
      <c r="AO228" s="4">
        <f t="shared" si="21"/>
        <v>0</v>
      </c>
      <c r="AP228" s="4">
        <f t="shared" si="22"/>
        <v>0</v>
      </c>
      <c r="AW228" s="204"/>
    </row>
    <row r="229" spans="6:49" ht="18" customHeight="1" x14ac:dyDescent="0.25">
      <c r="F229" s="4">
        <f t="shared" si="18"/>
        <v>0</v>
      </c>
      <c r="G229" s="200">
        <f t="shared" si="23"/>
        <v>0</v>
      </c>
      <c r="H229" s="203"/>
      <c r="I229" s="193"/>
      <c r="J229" s="204"/>
      <c r="K229" s="204"/>
      <c r="L229" s="204"/>
      <c r="M229" s="204"/>
      <c r="N229" s="193"/>
      <c r="O229" s="193"/>
      <c r="P229" s="205"/>
      <c r="Q229" s="193"/>
      <c r="R229" s="193"/>
      <c r="S229" s="193"/>
      <c r="T229" s="193"/>
      <c r="U229" s="193"/>
      <c r="V229" s="193"/>
      <c r="W229" s="193"/>
      <c r="X229" s="193"/>
      <c r="Y229" s="193"/>
      <c r="Z229" s="193"/>
      <c r="AA229" s="193"/>
      <c r="AB229" s="193"/>
      <c r="AC229" s="193"/>
      <c r="AD229" s="193"/>
      <c r="AE229" s="193"/>
      <c r="AF229" s="193"/>
      <c r="AG229" s="193"/>
      <c r="AH229" s="193"/>
      <c r="AI229" s="193"/>
      <c r="AJ229" s="204"/>
      <c r="AK229" s="193"/>
      <c r="AL229" s="206"/>
      <c r="AM229" s="4">
        <f t="shared" si="19"/>
        <v>0</v>
      </c>
      <c r="AN229" s="4">
        <f t="shared" si="20"/>
        <v>0</v>
      </c>
      <c r="AO229" s="4">
        <f t="shared" si="21"/>
        <v>0</v>
      </c>
      <c r="AP229" s="4">
        <f t="shared" si="22"/>
        <v>0</v>
      </c>
      <c r="AW229" s="204"/>
    </row>
    <row r="230" spans="6:49" ht="18" customHeight="1" x14ac:dyDescent="0.25">
      <c r="F230" s="4">
        <f t="shared" si="18"/>
        <v>0</v>
      </c>
      <c r="G230" s="200">
        <f t="shared" si="23"/>
        <v>0</v>
      </c>
      <c r="H230" s="203"/>
      <c r="I230" s="193"/>
      <c r="J230" s="204"/>
      <c r="K230" s="204"/>
      <c r="L230" s="204"/>
      <c r="M230" s="204"/>
      <c r="N230" s="193"/>
      <c r="O230" s="193"/>
      <c r="P230" s="205"/>
      <c r="Q230" s="193"/>
      <c r="R230" s="193"/>
      <c r="S230" s="193"/>
      <c r="T230" s="193"/>
      <c r="U230" s="193"/>
      <c r="V230" s="193"/>
      <c r="W230" s="193"/>
      <c r="X230" s="193"/>
      <c r="Y230" s="193"/>
      <c r="Z230" s="193"/>
      <c r="AA230" s="193"/>
      <c r="AB230" s="193"/>
      <c r="AC230" s="193"/>
      <c r="AD230" s="193"/>
      <c r="AE230" s="193"/>
      <c r="AF230" s="193"/>
      <c r="AG230" s="193"/>
      <c r="AH230" s="193"/>
      <c r="AI230" s="193"/>
      <c r="AJ230" s="204"/>
      <c r="AK230" s="193"/>
      <c r="AL230" s="206"/>
      <c r="AM230" s="4">
        <f t="shared" si="19"/>
        <v>0</v>
      </c>
      <c r="AN230" s="4">
        <f t="shared" si="20"/>
        <v>0</v>
      </c>
      <c r="AO230" s="4">
        <f t="shared" si="21"/>
        <v>0</v>
      </c>
      <c r="AP230" s="4">
        <f t="shared" si="22"/>
        <v>0</v>
      </c>
      <c r="AW230" s="204"/>
    </row>
    <row r="231" spans="6:49" ht="18" customHeight="1" x14ac:dyDescent="0.25">
      <c r="F231" s="4">
        <f t="shared" si="18"/>
        <v>0</v>
      </c>
      <c r="G231" s="200">
        <f t="shared" si="23"/>
        <v>0</v>
      </c>
      <c r="H231" s="203"/>
      <c r="I231" s="193"/>
      <c r="J231" s="204"/>
      <c r="K231" s="204"/>
      <c r="L231" s="204"/>
      <c r="M231" s="204"/>
      <c r="N231" s="193"/>
      <c r="O231" s="193"/>
      <c r="P231" s="205"/>
      <c r="Q231" s="193"/>
      <c r="R231" s="193"/>
      <c r="S231" s="193"/>
      <c r="T231" s="193"/>
      <c r="U231" s="193"/>
      <c r="V231" s="193"/>
      <c r="W231" s="193"/>
      <c r="X231" s="193"/>
      <c r="Y231" s="193"/>
      <c r="Z231" s="193"/>
      <c r="AA231" s="193"/>
      <c r="AB231" s="193"/>
      <c r="AC231" s="193"/>
      <c r="AD231" s="193"/>
      <c r="AE231" s="193"/>
      <c r="AF231" s="193"/>
      <c r="AG231" s="193"/>
      <c r="AH231" s="193"/>
      <c r="AI231" s="193"/>
      <c r="AJ231" s="204"/>
      <c r="AK231" s="193"/>
      <c r="AL231" s="206"/>
      <c r="AM231" s="4">
        <f t="shared" si="19"/>
        <v>0</v>
      </c>
      <c r="AN231" s="4">
        <f t="shared" si="20"/>
        <v>0</v>
      </c>
      <c r="AO231" s="4">
        <f t="shared" si="21"/>
        <v>0</v>
      </c>
      <c r="AP231" s="4">
        <f t="shared" si="22"/>
        <v>0</v>
      </c>
      <c r="AW231" s="204"/>
    </row>
    <row r="232" spans="6:49" ht="18" customHeight="1" x14ac:dyDescent="0.25">
      <c r="F232" s="4">
        <f t="shared" si="18"/>
        <v>0</v>
      </c>
      <c r="G232" s="200">
        <f t="shared" si="23"/>
        <v>0</v>
      </c>
      <c r="H232" s="203"/>
      <c r="I232" s="193"/>
      <c r="J232" s="204"/>
      <c r="K232" s="204"/>
      <c r="L232" s="204"/>
      <c r="M232" s="204"/>
      <c r="N232" s="193"/>
      <c r="O232" s="193"/>
      <c r="P232" s="205"/>
      <c r="Q232" s="193"/>
      <c r="R232" s="193"/>
      <c r="S232" s="193"/>
      <c r="T232" s="193"/>
      <c r="U232" s="193"/>
      <c r="V232" s="193"/>
      <c r="W232" s="193"/>
      <c r="X232" s="193"/>
      <c r="Y232" s="193"/>
      <c r="Z232" s="193"/>
      <c r="AA232" s="193"/>
      <c r="AB232" s="193"/>
      <c r="AC232" s="193"/>
      <c r="AD232" s="193"/>
      <c r="AE232" s="193"/>
      <c r="AF232" s="193"/>
      <c r="AG232" s="193"/>
      <c r="AH232" s="193"/>
      <c r="AI232" s="193"/>
      <c r="AJ232" s="204"/>
      <c r="AK232" s="193"/>
      <c r="AL232" s="206"/>
      <c r="AM232" s="4">
        <f t="shared" si="19"/>
        <v>0</v>
      </c>
      <c r="AN232" s="4">
        <f t="shared" si="20"/>
        <v>0</v>
      </c>
      <c r="AO232" s="4">
        <f t="shared" si="21"/>
        <v>0</v>
      </c>
      <c r="AP232" s="4">
        <f t="shared" si="22"/>
        <v>0</v>
      </c>
      <c r="AW232" s="204"/>
    </row>
    <row r="233" spans="6:49" ht="18" customHeight="1" x14ac:dyDescent="0.25">
      <c r="F233" s="4">
        <f t="shared" si="18"/>
        <v>0</v>
      </c>
      <c r="G233" s="200">
        <f t="shared" si="23"/>
        <v>0</v>
      </c>
      <c r="H233" s="203"/>
      <c r="I233" s="193"/>
      <c r="J233" s="204"/>
      <c r="K233" s="204"/>
      <c r="L233" s="204"/>
      <c r="M233" s="204"/>
      <c r="N233" s="193"/>
      <c r="O233" s="193"/>
      <c r="P233" s="205"/>
      <c r="Q233" s="193"/>
      <c r="R233" s="193"/>
      <c r="S233" s="193"/>
      <c r="T233" s="193"/>
      <c r="U233" s="193"/>
      <c r="V233" s="193"/>
      <c r="W233" s="193"/>
      <c r="X233" s="193"/>
      <c r="Y233" s="193"/>
      <c r="Z233" s="193"/>
      <c r="AA233" s="193"/>
      <c r="AB233" s="193"/>
      <c r="AC233" s="193"/>
      <c r="AD233" s="193"/>
      <c r="AE233" s="193"/>
      <c r="AF233" s="193"/>
      <c r="AG233" s="193"/>
      <c r="AH233" s="193"/>
      <c r="AI233" s="193"/>
      <c r="AJ233" s="204"/>
      <c r="AK233" s="193"/>
      <c r="AL233" s="206"/>
      <c r="AM233" s="4">
        <f t="shared" si="19"/>
        <v>0</v>
      </c>
      <c r="AN233" s="4">
        <f t="shared" si="20"/>
        <v>0</v>
      </c>
      <c r="AO233" s="4">
        <f t="shared" si="21"/>
        <v>0</v>
      </c>
      <c r="AP233" s="4">
        <f t="shared" si="22"/>
        <v>0</v>
      </c>
      <c r="AW233" s="204"/>
    </row>
    <row r="234" spans="6:49" ht="18" customHeight="1" x14ac:dyDescent="0.25">
      <c r="F234" s="4">
        <f t="shared" si="18"/>
        <v>0</v>
      </c>
      <c r="G234" s="200">
        <f t="shared" si="23"/>
        <v>0</v>
      </c>
      <c r="H234" s="203"/>
      <c r="I234" s="193"/>
      <c r="J234" s="204"/>
      <c r="K234" s="204"/>
      <c r="L234" s="204"/>
      <c r="M234" s="204"/>
      <c r="N234" s="193"/>
      <c r="O234" s="193"/>
      <c r="P234" s="205"/>
      <c r="Q234" s="193"/>
      <c r="R234" s="193"/>
      <c r="S234" s="193"/>
      <c r="T234" s="193"/>
      <c r="U234" s="193"/>
      <c r="V234" s="193"/>
      <c r="W234" s="193"/>
      <c r="X234" s="193"/>
      <c r="Y234" s="193"/>
      <c r="Z234" s="193"/>
      <c r="AA234" s="193"/>
      <c r="AB234" s="193"/>
      <c r="AC234" s="193"/>
      <c r="AD234" s="193"/>
      <c r="AE234" s="193"/>
      <c r="AF234" s="193"/>
      <c r="AG234" s="193"/>
      <c r="AH234" s="193"/>
      <c r="AI234" s="193"/>
      <c r="AJ234" s="204"/>
      <c r="AK234" s="193"/>
      <c r="AL234" s="206"/>
      <c r="AM234" s="4">
        <f t="shared" si="19"/>
        <v>0</v>
      </c>
      <c r="AN234" s="4">
        <f t="shared" si="20"/>
        <v>0</v>
      </c>
      <c r="AO234" s="4">
        <f t="shared" si="21"/>
        <v>0</v>
      </c>
      <c r="AP234" s="4">
        <f t="shared" si="22"/>
        <v>0</v>
      </c>
      <c r="AW234" s="204"/>
    </row>
    <row r="235" spans="6:49" ht="18" customHeight="1" x14ac:dyDescent="0.25">
      <c r="F235" s="4">
        <f t="shared" si="18"/>
        <v>0</v>
      </c>
      <c r="G235" s="200">
        <f t="shared" si="23"/>
        <v>0</v>
      </c>
      <c r="H235" s="203"/>
      <c r="I235" s="193"/>
      <c r="J235" s="204"/>
      <c r="K235" s="204"/>
      <c r="L235" s="204"/>
      <c r="M235" s="204"/>
      <c r="N235" s="193"/>
      <c r="O235" s="193"/>
      <c r="P235" s="205"/>
      <c r="Q235" s="193"/>
      <c r="R235" s="193"/>
      <c r="S235" s="193"/>
      <c r="T235" s="193"/>
      <c r="U235" s="193"/>
      <c r="V235" s="193"/>
      <c r="W235" s="193"/>
      <c r="X235" s="193"/>
      <c r="Y235" s="193"/>
      <c r="Z235" s="193"/>
      <c r="AA235" s="193"/>
      <c r="AB235" s="193"/>
      <c r="AC235" s="193"/>
      <c r="AD235" s="193"/>
      <c r="AE235" s="193"/>
      <c r="AF235" s="193"/>
      <c r="AG235" s="193"/>
      <c r="AH235" s="193"/>
      <c r="AI235" s="193"/>
      <c r="AJ235" s="204"/>
      <c r="AK235" s="193"/>
      <c r="AL235" s="206"/>
      <c r="AM235" s="4">
        <f t="shared" si="19"/>
        <v>0</v>
      </c>
      <c r="AN235" s="4">
        <f t="shared" si="20"/>
        <v>0</v>
      </c>
      <c r="AO235" s="4">
        <f t="shared" si="21"/>
        <v>0</v>
      </c>
      <c r="AP235" s="4">
        <f t="shared" si="22"/>
        <v>0</v>
      </c>
      <c r="AW235" s="204"/>
    </row>
    <row r="236" spans="6:49" ht="18" customHeight="1" x14ac:dyDescent="0.25">
      <c r="F236" s="4">
        <f t="shared" si="18"/>
        <v>0</v>
      </c>
      <c r="G236" s="200">
        <f t="shared" si="23"/>
        <v>0</v>
      </c>
      <c r="H236" s="203"/>
      <c r="I236" s="193"/>
      <c r="J236" s="204"/>
      <c r="K236" s="204"/>
      <c r="L236" s="204"/>
      <c r="M236" s="204"/>
      <c r="N236" s="193"/>
      <c r="O236" s="193"/>
      <c r="P236" s="205"/>
      <c r="Q236" s="193"/>
      <c r="R236" s="193"/>
      <c r="S236" s="193"/>
      <c r="T236" s="193"/>
      <c r="U236" s="193"/>
      <c r="V236" s="193"/>
      <c r="W236" s="193"/>
      <c r="X236" s="193"/>
      <c r="Y236" s="193"/>
      <c r="Z236" s="193"/>
      <c r="AA236" s="193"/>
      <c r="AB236" s="193"/>
      <c r="AC236" s="193"/>
      <c r="AD236" s="193"/>
      <c r="AE236" s="193"/>
      <c r="AF236" s="193"/>
      <c r="AG236" s="193"/>
      <c r="AH236" s="193"/>
      <c r="AI236" s="193"/>
      <c r="AJ236" s="204"/>
      <c r="AK236" s="193"/>
      <c r="AL236" s="206"/>
      <c r="AM236" s="4">
        <f t="shared" si="19"/>
        <v>0</v>
      </c>
      <c r="AN236" s="4">
        <f t="shared" si="20"/>
        <v>0</v>
      </c>
      <c r="AO236" s="4">
        <f t="shared" si="21"/>
        <v>0</v>
      </c>
      <c r="AP236" s="4">
        <f t="shared" si="22"/>
        <v>0</v>
      </c>
      <c r="AW236" s="204"/>
    </row>
    <row r="237" spans="6:49" ht="18" customHeight="1" x14ac:dyDescent="0.25">
      <c r="F237" s="4">
        <f t="shared" si="18"/>
        <v>0</v>
      </c>
      <c r="G237" s="200">
        <f t="shared" si="23"/>
        <v>0</v>
      </c>
      <c r="H237" s="203"/>
      <c r="I237" s="193"/>
      <c r="J237" s="204"/>
      <c r="K237" s="204"/>
      <c r="L237" s="204"/>
      <c r="M237" s="204"/>
      <c r="N237" s="193"/>
      <c r="O237" s="193"/>
      <c r="P237" s="205"/>
      <c r="Q237" s="193"/>
      <c r="R237" s="193"/>
      <c r="S237" s="193"/>
      <c r="T237" s="193"/>
      <c r="U237" s="193"/>
      <c r="V237" s="193"/>
      <c r="W237" s="193"/>
      <c r="X237" s="193"/>
      <c r="Y237" s="193"/>
      <c r="Z237" s="193"/>
      <c r="AA237" s="193"/>
      <c r="AB237" s="193"/>
      <c r="AC237" s="193"/>
      <c r="AD237" s="193"/>
      <c r="AE237" s="193"/>
      <c r="AF237" s="193"/>
      <c r="AG237" s="193"/>
      <c r="AH237" s="193"/>
      <c r="AI237" s="193"/>
      <c r="AJ237" s="204"/>
      <c r="AK237" s="193"/>
      <c r="AL237" s="206"/>
      <c r="AM237" s="4">
        <f t="shared" si="19"/>
        <v>0</v>
      </c>
      <c r="AN237" s="4">
        <f t="shared" si="20"/>
        <v>0</v>
      </c>
      <c r="AO237" s="4">
        <f t="shared" si="21"/>
        <v>0</v>
      </c>
      <c r="AP237" s="4">
        <f t="shared" si="22"/>
        <v>0</v>
      </c>
      <c r="AW237" s="204"/>
    </row>
    <row r="238" spans="6:49" ht="18" customHeight="1" x14ac:dyDescent="0.25">
      <c r="F238" s="4">
        <f t="shared" si="18"/>
        <v>0</v>
      </c>
      <c r="G238" s="200">
        <f t="shared" si="23"/>
        <v>0</v>
      </c>
      <c r="H238" s="203"/>
      <c r="I238" s="193"/>
      <c r="J238" s="204"/>
      <c r="K238" s="204"/>
      <c r="L238" s="204"/>
      <c r="M238" s="204"/>
      <c r="N238" s="193"/>
      <c r="O238" s="193"/>
      <c r="P238" s="205"/>
      <c r="Q238" s="193"/>
      <c r="R238" s="193"/>
      <c r="S238" s="193"/>
      <c r="T238" s="193"/>
      <c r="U238" s="193"/>
      <c r="V238" s="193"/>
      <c r="W238" s="193"/>
      <c r="X238" s="193"/>
      <c r="Y238" s="193"/>
      <c r="Z238" s="193"/>
      <c r="AA238" s="193"/>
      <c r="AB238" s="193"/>
      <c r="AC238" s="193"/>
      <c r="AD238" s="193"/>
      <c r="AE238" s="193"/>
      <c r="AF238" s="193"/>
      <c r="AG238" s="193"/>
      <c r="AH238" s="193"/>
      <c r="AI238" s="193"/>
      <c r="AJ238" s="204"/>
      <c r="AK238" s="193"/>
      <c r="AL238" s="206"/>
      <c r="AM238" s="4">
        <f t="shared" si="19"/>
        <v>0</v>
      </c>
      <c r="AN238" s="4">
        <f t="shared" si="20"/>
        <v>0</v>
      </c>
      <c r="AO238" s="4">
        <f t="shared" si="21"/>
        <v>0</v>
      </c>
      <c r="AP238" s="4">
        <f t="shared" si="22"/>
        <v>0</v>
      </c>
      <c r="AW238" s="204"/>
    </row>
    <row r="239" spans="6:49" ht="18" customHeight="1" x14ac:dyDescent="0.25">
      <c r="F239" s="4">
        <f t="shared" si="18"/>
        <v>0</v>
      </c>
      <c r="G239" s="200">
        <f t="shared" si="23"/>
        <v>0</v>
      </c>
      <c r="H239" s="203"/>
      <c r="I239" s="193"/>
      <c r="J239" s="204"/>
      <c r="K239" s="204"/>
      <c r="L239" s="204"/>
      <c r="M239" s="204"/>
      <c r="N239" s="193"/>
      <c r="O239" s="193"/>
      <c r="P239" s="205"/>
      <c r="Q239" s="193"/>
      <c r="R239" s="193"/>
      <c r="S239" s="193"/>
      <c r="T239" s="193"/>
      <c r="U239" s="193"/>
      <c r="V239" s="193"/>
      <c r="W239" s="193"/>
      <c r="X239" s="193"/>
      <c r="Y239" s="193"/>
      <c r="Z239" s="193"/>
      <c r="AA239" s="193"/>
      <c r="AB239" s="193"/>
      <c r="AC239" s="193"/>
      <c r="AD239" s="193"/>
      <c r="AE239" s="193"/>
      <c r="AF239" s="193"/>
      <c r="AG239" s="193"/>
      <c r="AH239" s="193"/>
      <c r="AI239" s="193"/>
      <c r="AJ239" s="204"/>
      <c r="AK239" s="193"/>
      <c r="AL239" s="206"/>
      <c r="AM239" s="4">
        <f t="shared" si="19"/>
        <v>0</v>
      </c>
      <c r="AN239" s="4">
        <f t="shared" si="20"/>
        <v>0</v>
      </c>
      <c r="AO239" s="4">
        <f t="shared" si="21"/>
        <v>0</v>
      </c>
      <c r="AP239" s="4">
        <f t="shared" si="22"/>
        <v>0</v>
      </c>
      <c r="AW239" s="204"/>
    </row>
    <row r="240" spans="6:49" ht="18" customHeight="1" x14ac:dyDescent="0.25">
      <c r="F240" s="4">
        <f t="shared" si="18"/>
        <v>0</v>
      </c>
      <c r="G240" s="200">
        <f t="shared" si="23"/>
        <v>0</v>
      </c>
      <c r="H240" s="203"/>
      <c r="I240" s="193"/>
      <c r="J240" s="204"/>
      <c r="K240" s="204"/>
      <c r="L240" s="204"/>
      <c r="M240" s="204"/>
      <c r="N240" s="193"/>
      <c r="O240" s="193"/>
      <c r="P240" s="205"/>
      <c r="Q240" s="193"/>
      <c r="R240" s="193"/>
      <c r="S240" s="193"/>
      <c r="T240" s="193"/>
      <c r="U240" s="193"/>
      <c r="V240" s="193"/>
      <c r="W240" s="193"/>
      <c r="X240" s="193"/>
      <c r="Y240" s="193"/>
      <c r="Z240" s="193"/>
      <c r="AA240" s="193"/>
      <c r="AB240" s="193"/>
      <c r="AC240" s="193"/>
      <c r="AD240" s="193"/>
      <c r="AE240" s="193"/>
      <c r="AF240" s="193"/>
      <c r="AG240" s="193"/>
      <c r="AH240" s="193"/>
      <c r="AI240" s="193"/>
      <c r="AJ240" s="204"/>
      <c r="AK240" s="193"/>
      <c r="AL240" s="206"/>
      <c r="AM240" s="4">
        <f t="shared" si="19"/>
        <v>0</v>
      </c>
      <c r="AN240" s="4">
        <f t="shared" si="20"/>
        <v>0</v>
      </c>
      <c r="AO240" s="4">
        <f t="shared" si="21"/>
        <v>0</v>
      </c>
      <c r="AP240" s="4">
        <f t="shared" si="22"/>
        <v>0</v>
      </c>
      <c r="AW240" s="204"/>
    </row>
    <row r="241" spans="6:49" ht="18" customHeight="1" x14ac:dyDescent="0.25">
      <c r="F241" s="4">
        <f t="shared" si="18"/>
        <v>0</v>
      </c>
      <c r="G241" s="200">
        <f t="shared" si="23"/>
        <v>0</v>
      </c>
      <c r="H241" s="203"/>
      <c r="I241" s="193"/>
      <c r="J241" s="204"/>
      <c r="K241" s="204"/>
      <c r="L241" s="204"/>
      <c r="M241" s="204"/>
      <c r="N241" s="193"/>
      <c r="O241" s="193"/>
      <c r="P241" s="205"/>
      <c r="Q241" s="193"/>
      <c r="R241" s="193"/>
      <c r="S241" s="193"/>
      <c r="T241" s="193"/>
      <c r="U241" s="193"/>
      <c r="V241" s="193"/>
      <c r="W241" s="193"/>
      <c r="X241" s="193"/>
      <c r="Y241" s="193"/>
      <c r="Z241" s="193"/>
      <c r="AA241" s="193"/>
      <c r="AB241" s="193"/>
      <c r="AC241" s="193"/>
      <c r="AD241" s="193"/>
      <c r="AE241" s="193"/>
      <c r="AF241" s="193"/>
      <c r="AG241" s="193"/>
      <c r="AH241" s="193"/>
      <c r="AI241" s="193"/>
      <c r="AJ241" s="204"/>
      <c r="AK241" s="193"/>
      <c r="AL241" s="206"/>
      <c r="AM241" s="4">
        <f t="shared" si="19"/>
        <v>0</v>
      </c>
      <c r="AN241" s="4">
        <f t="shared" si="20"/>
        <v>0</v>
      </c>
      <c r="AO241" s="4">
        <f t="shared" si="21"/>
        <v>0</v>
      </c>
      <c r="AP241" s="4">
        <f t="shared" si="22"/>
        <v>0</v>
      </c>
      <c r="AW241" s="204"/>
    </row>
    <row r="242" spans="6:49" ht="18" customHeight="1" x14ac:dyDescent="0.25">
      <c r="F242" s="4">
        <f t="shared" si="18"/>
        <v>0</v>
      </c>
      <c r="G242" s="200">
        <f t="shared" si="23"/>
        <v>0</v>
      </c>
      <c r="H242" s="203"/>
      <c r="I242" s="193"/>
      <c r="J242" s="204"/>
      <c r="K242" s="204"/>
      <c r="L242" s="204"/>
      <c r="M242" s="204"/>
      <c r="N242" s="193"/>
      <c r="O242" s="193"/>
      <c r="P242" s="205"/>
      <c r="Q242" s="193"/>
      <c r="R242" s="193"/>
      <c r="S242" s="193"/>
      <c r="T242" s="193"/>
      <c r="U242" s="193"/>
      <c r="V242" s="193"/>
      <c r="W242" s="193"/>
      <c r="X242" s="193"/>
      <c r="Y242" s="193"/>
      <c r="Z242" s="193"/>
      <c r="AA242" s="193"/>
      <c r="AB242" s="193"/>
      <c r="AC242" s="193"/>
      <c r="AD242" s="193"/>
      <c r="AE242" s="193"/>
      <c r="AF242" s="193"/>
      <c r="AG242" s="193"/>
      <c r="AH242" s="193"/>
      <c r="AI242" s="193"/>
      <c r="AJ242" s="204"/>
      <c r="AK242" s="193"/>
      <c r="AL242" s="206"/>
      <c r="AM242" s="4">
        <f t="shared" si="19"/>
        <v>0</v>
      </c>
      <c r="AN242" s="4">
        <f t="shared" si="20"/>
        <v>0</v>
      </c>
      <c r="AO242" s="4">
        <f t="shared" si="21"/>
        <v>0</v>
      </c>
      <c r="AP242" s="4">
        <f t="shared" si="22"/>
        <v>0</v>
      </c>
      <c r="AW242" s="204"/>
    </row>
    <row r="243" spans="6:49" ht="18" customHeight="1" x14ac:dyDescent="0.25">
      <c r="F243" s="4">
        <f t="shared" si="18"/>
        <v>0</v>
      </c>
      <c r="G243" s="200">
        <f t="shared" si="23"/>
        <v>0</v>
      </c>
      <c r="H243" s="203"/>
      <c r="I243" s="193"/>
      <c r="J243" s="204"/>
      <c r="K243" s="204"/>
      <c r="L243" s="204"/>
      <c r="M243" s="204"/>
      <c r="N243" s="193"/>
      <c r="O243" s="193"/>
      <c r="P243" s="205"/>
      <c r="Q243" s="193"/>
      <c r="R243" s="193"/>
      <c r="S243" s="193"/>
      <c r="T243" s="193"/>
      <c r="U243" s="193"/>
      <c r="V243" s="193"/>
      <c r="W243" s="193"/>
      <c r="X243" s="193"/>
      <c r="Y243" s="193"/>
      <c r="Z243" s="193"/>
      <c r="AA243" s="193"/>
      <c r="AB243" s="193"/>
      <c r="AC243" s="193"/>
      <c r="AD243" s="193"/>
      <c r="AE243" s="193"/>
      <c r="AF243" s="193"/>
      <c r="AG243" s="193"/>
      <c r="AH243" s="193"/>
      <c r="AI243" s="193"/>
      <c r="AJ243" s="204"/>
      <c r="AK243" s="193"/>
      <c r="AL243" s="206"/>
      <c r="AM243" s="4">
        <f t="shared" si="19"/>
        <v>0</v>
      </c>
      <c r="AN243" s="4">
        <f t="shared" si="20"/>
        <v>0</v>
      </c>
      <c r="AO243" s="4">
        <f t="shared" si="21"/>
        <v>0</v>
      </c>
      <c r="AP243" s="4">
        <f t="shared" si="22"/>
        <v>0</v>
      </c>
      <c r="AW243" s="204"/>
    </row>
    <row r="244" spans="6:49" ht="18" customHeight="1" x14ac:dyDescent="0.25">
      <c r="F244" s="4">
        <f t="shared" si="18"/>
        <v>0</v>
      </c>
      <c r="G244" s="200">
        <f t="shared" si="23"/>
        <v>0</v>
      </c>
      <c r="H244" s="203"/>
      <c r="I244" s="193"/>
      <c r="J244" s="204"/>
      <c r="K244" s="204"/>
      <c r="L244" s="204"/>
      <c r="M244" s="204"/>
      <c r="N244" s="193"/>
      <c r="O244" s="193"/>
      <c r="P244" s="205"/>
      <c r="Q244" s="193"/>
      <c r="R244" s="193"/>
      <c r="S244" s="193"/>
      <c r="T244" s="193"/>
      <c r="U244" s="193"/>
      <c r="V244" s="193"/>
      <c r="W244" s="193"/>
      <c r="X244" s="193"/>
      <c r="Y244" s="193"/>
      <c r="Z244" s="193"/>
      <c r="AA244" s="193"/>
      <c r="AB244" s="193"/>
      <c r="AC244" s="193"/>
      <c r="AD244" s="193"/>
      <c r="AE244" s="193"/>
      <c r="AF244" s="193"/>
      <c r="AG244" s="193"/>
      <c r="AH244" s="193"/>
      <c r="AI244" s="193"/>
      <c r="AJ244" s="204"/>
      <c r="AK244" s="193"/>
      <c r="AL244" s="206"/>
      <c r="AM244" s="4">
        <f t="shared" si="19"/>
        <v>0</v>
      </c>
      <c r="AN244" s="4">
        <f t="shared" si="20"/>
        <v>0</v>
      </c>
      <c r="AO244" s="4">
        <f t="shared" si="21"/>
        <v>0</v>
      </c>
      <c r="AP244" s="4">
        <f t="shared" si="22"/>
        <v>0</v>
      </c>
      <c r="AW244" s="204"/>
    </row>
    <row r="245" spans="6:49" ht="18" customHeight="1" x14ac:dyDescent="0.25">
      <c r="F245" s="4">
        <f t="shared" si="18"/>
        <v>0</v>
      </c>
      <c r="G245" s="200">
        <f t="shared" si="23"/>
        <v>0</v>
      </c>
      <c r="H245" s="203"/>
      <c r="I245" s="193"/>
      <c r="J245" s="204"/>
      <c r="K245" s="204"/>
      <c r="L245" s="204"/>
      <c r="M245" s="204"/>
      <c r="N245" s="193"/>
      <c r="O245" s="193"/>
      <c r="P245" s="205"/>
      <c r="Q245" s="193"/>
      <c r="R245" s="193"/>
      <c r="S245" s="193"/>
      <c r="T245" s="193"/>
      <c r="U245" s="193"/>
      <c r="V245" s="193"/>
      <c r="W245" s="193"/>
      <c r="X245" s="193"/>
      <c r="Y245" s="193"/>
      <c r="Z245" s="193"/>
      <c r="AA245" s="193"/>
      <c r="AB245" s="193"/>
      <c r="AC245" s="193"/>
      <c r="AD245" s="193"/>
      <c r="AE245" s="193"/>
      <c r="AF245" s="193"/>
      <c r="AG245" s="193"/>
      <c r="AH245" s="193"/>
      <c r="AI245" s="193"/>
      <c r="AJ245" s="204"/>
      <c r="AK245" s="193"/>
      <c r="AL245" s="206"/>
      <c r="AM245" s="4">
        <f t="shared" si="19"/>
        <v>0</v>
      </c>
      <c r="AN245" s="4">
        <f t="shared" si="20"/>
        <v>0</v>
      </c>
      <c r="AO245" s="4">
        <f t="shared" si="21"/>
        <v>0</v>
      </c>
      <c r="AP245" s="4">
        <f t="shared" si="22"/>
        <v>0</v>
      </c>
      <c r="AW245" s="204"/>
    </row>
    <row r="246" spans="6:49" ht="18" customHeight="1" x14ac:dyDescent="0.25">
      <c r="F246" s="4">
        <f t="shared" si="18"/>
        <v>0</v>
      </c>
      <c r="G246" s="200">
        <f t="shared" si="23"/>
        <v>0</v>
      </c>
      <c r="H246" s="203"/>
      <c r="I246" s="193"/>
      <c r="J246" s="204"/>
      <c r="K246" s="204"/>
      <c r="L246" s="204"/>
      <c r="M246" s="204"/>
      <c r="N246" s="193"/>
      <c r="O246" s="193"/>
      <c r="P246" s="205"/>
      <c r="Q246" s="193"/>
      <c r="R246" s="193"/>
      <c r="S246" s="193"/>
      <c r="T246" s="193"/>
      <c r="U246" s="193"/>
      <c r="V246" s="193"/>
      <c r="W246" s="193"/>
      <c r="X246" s="193"/>
      <c r="Y246" s="193"/>
      <c r="Z246" s="193"/>
      <c r="AA246" s="193"/>
      <c r="AB246" s="193"/>
      <c r="AC246" s="193"/>
      <c r="AD246" s="193"/>
      <c r="AE246" s="193"/>
      <c r="AF246" s="193"/>
      <c r="AG246" s="193"/>
      <c r="AH246" s="193"/>
      <c r="AI246" s="193"/>
      <c r="AJ246" s="204"/>
      <c r="AK246" s="193"/>
      <c r="AL246" s="206"/>
      <c r="AM246" s="4">
        <f t="shared" si="19"/>
        <v>0</v>
      </c>
      <c r="AN246" s="4">
        <f t="shared" si="20"/>
        <v>0</v>
      </c>
      <c r="AO246" s="4">
        <f t="shared" si="21"/>
        <v>0</v>
      </c>
      <c r="AP246" s="4">
        <f t="shared" si="22"/>
        <v>0</v>
      </c>
      <c r="AW246" s="204"/>
    </row>
    <row r="247" spans="6:49" ht="18" customHeight="1" x14ac:dyDescent="0.25">
      <c r="F247" s="4">
        <f t="shared" si="18"/>
        <v>0</v>
      </c>
      <c r="G247" s="200">
        <f t="shared" si="23"/>
        <v>0</v>
      </c>
      <c r="H247" s="203"/>
      <c r="I247" s="193"/>
      <c r="J247" s="204"/>
      <c r="K247" s="204"/>
      <c r="L247" s="204"/>
      <c r="M247" s="204"/>
      <c r="N247" s="193"/>
      <c r="O247" s="193"/>
      <c r="P247" s="205"/>
      <c r="Q247" s="193"/>
      <c r="R247" s="193"/>
      <c r="S247" s="193"/>
      <c r="T247" s="193"/>
      <c r="U247" s="193"/>
      <c r="V247" s="193"/>
      <c r="W247" s="193"/>
      <c r="X247" s="193"/>
      <c r="Y247" s="193"/>
      <c r="Z247" s="193"/>
      <c r="AA247" s="193"/>
      <c r="AB247" s="193"/>
      <c r="AC247" s="193"/>
      <c r="AD247" s="193"/>
      <c r="AE247" s="193"/>
      <c r="AF247" s="193"/>
      <c r="AG247" s="193"/>
      <c r="AH247" s="193"/>
      <c r="AI247" s="193"/>
      <c r="AJ247" s="204"/>
      <c r="AK247" s="193"/>
      <c r="AL247" s="206"/>
      <c r="AM247" s="4">
        <f t="shared" si="19"/>
        <v>0</v>
      </c>
      <c r="AN247" s="4">
        <f t="shared" si="20"/>
        <v>0</v>
      </c>
      <c r="AO247" s="4">
        <f t="shared" si="21"/>
        <v>0</v>
      </c>
      <c r="AP247" s="4">
        <f t="shared" si="22"/>
        <v>0</v>
      </c>
      <c r="AW247" s="204"/>
    </row>
    <row r="248" spans="6:49" ht="18" customHeight="1" x14ac:dyDescent="0.25">
      <c r="F248" s="4">
        <f t="shared" si="18"/>
        <v>0</v>
      </c>
      <c r="G248" s="200">
        <f t="shared" si="23"/>
        <v>0</v>
      </c>
      <c r="H248" s="203"/>
      <c r="I248" s="193"/>
      <c r="J248" s="204"/>
      <c r="K248" s="204"/>
      <c r="L248" s="204"/>
      <c r="M248" s="204"/>
      <c r="N248" s="193"/>
      <c r="O248" s="193"/>
      <c r="P248" s="205"/>
      <c r="Q248" s="193"/>
      <c r="R248" s="193"/>
      <c r="S248" s="193"/>
      <c r="T248" s="193"/>
      <c r="U248" s="193"/>
      <c r="V248" s="193"/>
      <c r="W248" s="193"/>
      <c r="X248" s="193"/>
      <c r="Y248" s="193"/>
      <c r="Z248" s="193"/>
      <c r="AA248" s="193"/>
      <c r="AB248" s="193"/>
      <c r="AC248" s="193"/>
      <c r="AD248" s="193"/>
      <c r="AE248" s="193"/>
      <c r="AF248" s="193"/>
      <c r="AG248" s="193"/>
      <c r="AH248" s="193"/>
      <c r="AI248" s="193"/>
      <c r="AJ248" s="204"/>
      <c r="AK248" s="193"/>
      <c r="AL248" s="206"/>
      <c r="AM248" s="4">
        <f t="shared" si="19"/>
        <v>0</v>
      </c>
      <c r="AN248" s="4">
        <f t="shared" si="20"/>
        <v>0</v>
      </c>
      <c r="AO248" s="4">
        <f t="shared" si="21"/>
        <v>0</v>
      </c>
      <c r="AP248" s="4">
        <f t="shared" si="22"/>
        <v>0</v>
      </c>
      <c r="AW248" s="204"/>
    </row>
    <row r="249" spans="6:49" ht="18" customHeight="1" x14ac:dyDescent="0.25">
      <c r="F249" s="4">
        <f t="shared" si="18"/>
        <v>0</v>
      </c>
      <c r="G249" s="200">
        <f t="shared" si="23"/>
        <v>0</v>
      </c>
      <c r="H249" s="203"/>
      <c r="I249" s="193"/>
      <c r="J249" s="204"/>
      <c r="K249" s="204"/>
      <c r="L249" s="204"/>
      <c r="M249" s="204"/>
      <c r="N249" s="193"/>
      <c r="O249" s="193"/>
      <c r="P249" s="205"/>
      <c r="Q249" s="193"/>
      <c r="R249" s="193"/>
      <c r="S249" s="193"/>
      <c r="T249" s="193"/>
      <c r="U249" s="193"/>
      <c r="V249" s="193"/>
      <c r="W249" s="193"/>
      <c r="X249" s="193"/>
      <c r="Y249" s="193"/>
      <c r="Z249" s="193"/>
      <c r="AA249" s="193"/>
      <c r="AB249" s="193"/>
      <c r="AC249" s="193"/>
      <c r="AD249" s="193"/>
      <c r="AE249" s="193"/>
      <c r="AF249" s="193"/>
      <c r="AG249" s="193"/>
      <c r="AH249" s="193"/>
      <c r="AI249" s="193"/>
      <c r="AJ249" s="204"/>
      <c r="AK249" s="193"/>
      <c r="AL249" s="206"/>
      <c r="AM249" s="4">
        <f t="shared" si="19"/>
        <v>0</v>
      </c>
      <c r="AN249" s="4">
        <f t="shared" si="20"/>
        <v>0</v>
      </c>
      <c r="AO249" s="4">
        <f t="shared" si="21"/>
        <v>0</v>
      </c>
      <c r="AP249" s="4">
        <f t="shared" si="22"/>
        <v>0</v>
      </c>
      <c r="AW249" s="204"/>
    </row>
    <row r="250" spans="6:49" ht="18" customHeight="1" x14ac:dyDescent="0.25">
      <c r="F250" s="4">
        <f t="shared" si="18"/>
        <v>0</v>
      </c>
      <c r="G250" s="200">
        <f t="shared" si="23"/>
        <v>0</v>
      </c>
      <c r="H250" s="203"/>
      <c r="I250" s="193"/>
      <c r="J250" s="204"/>
      <c r="K250" s="204"/>
      <c r="L250" s="204"/>
      <c r="M250" s="204"/>
      <c r="N250" s="193"/>
      <c r="O250" s="193"/>
      <c r="P250" s="205"/>
      <c r="Q250" s="193"/>
      <c r="R250" s="193"/>
      <c r="S250" s="193"/>
      <c r="T250" s="193"/>
      <c r="U250" s="193"/>
      <c r="V250" s="193"/>
      <c r="W250" s="193"/>
      <c r="X250" s="193"/>
      <c r="Y250" s="193"/>
      <c r="Z250" s="193"/>
      <c r="AA250" s="193"/>
      <c r="AB250" s="193"/>
      <c r="AC250" s="193"/>
      <c r="AD250" s="193"/>
      <c r="AE250" s="193"/>
      <c r="AF250" s="193"/>
      <c r="AG250" s="193"/>
      <c r="AH250" s="193"/>
      <c r="AI250" s="193"/>
      <c r="AJ250" s="204"/>
      <c r="AK250" s="193"/>
      <c r="AL250" s="206"/>
      <c r="AM250" s="4">
        <f t="shared" si="19"/>
        <v>0</v>
      </c>
      <c r="AN250" s="4">
        <f t="shared" si="20"/>
        <v>0</v>
      </c>
      <c r="AO250" s="4">
        <f t="shared" si="21"/>
        <v>0</v>
      </c>
      <c r="AP250" s="4">
        <f t="shared" si="22"/>
        <v>0</v>
      </c>
      <c r="AW250" s="204"/>
    </row>
    <row r="251" spans="6:49" ht="18" customHeight="1" x14ac:dyDescent="0.25">
      <c r="F251" s="4">
        <f t="shared" si="18"/>
        <v>0</v>
      </c>
      <c r="G251" s="200">
        <f t="shared" si="23"/>
        <v>0</v>
      </c>
      <c r="H251" s="203"/>
      <c r="I251" s="193"/>
      <c r="J251" s="204"/>
      <c r="K251" s="204"/>
      <c r="L251" s="204"/>
      <c r="M251" s="204"/>
      <c r="N251" s="193"/>
      <c r="O251" s="193"/>
      <c r="P251" s="205"/>
      <c r="Q251" s="193"/>
      <c r="R251" s="193"/>
      <c r="S251" s="193"/>
      <c r="T251" s="193"/>
      <c r="U251" s="193"/>
      <c r="V251" s="193"/>
      <c r="W251" s="193"/>
      <c r="X251" s="193"/>
      <c r="Y251" s="193"/>
      <c r="Z251" s="193"/>
      <c r="AA251" s="193"/>
      <c r="AB251" s="193"/>
      <c r="AC251" s="193"/>
      <c r="AD251" s="193"/>
      <c r="AE251" s="193"/>
      <c r="AF251" s="193"/>
      <c r="AG251" s="193"/>
      <c r="AH251" s="193"/>
      <c r="AI251" s="193"/>
      <c r="AJ251" s="204"/>
      <c r="AK251" s="193"/>
      <c r="AL251" s="206"/>
      <c r="AM251" s="4">
        <f t="shared" si="19"/>
        <v>0</v>
      </c>
      <c r="AN251" s="4">
        <f t="shared" si="20"/>
        <v>0</v>
      </c>
      <c r="AO251" s="4">
        <f t="shared" si="21"/>
        <v>0</v>
      </c>
      <c r="AP251" s="4">
        <f t="shared" si="22"/>
        <v>0</v>
      </c>
      <c r="AW251" s="204"/>
    </row>
    <row r="252" spans="6:49" ht="18" customHeight="1" x14ac:dyDescent="0.25">
      <c r="F252" s="4">
        <f t="shared" si="18"/>
        <v>0</v>
      </c>
      <c r="G252" s="200">
        <f t="shared" si="23"/>
        <v>0</v>
      </c>
      <c r="H252" s="203"/>
      <c r="I252" s="193"/>
      <c r="J252" s="204"/>
      <c r="K252" s="204"/>
      <c r="L252" s="204"/>
      <c r="M252" s="204"/>
      <c r="N252" s="193"/>
      <c r="O252" s="193"/>
      <c r="P252" s="205"/>
      <c r="Q252" s="193"/>
      <c r="R252" s="193"/>
      <c r="S252" s="193"/>
      <c r="T252" s="193"/>
      <c r="U252" s="193"/>
      <c r="V252" s="193"/>
      <c r="W252" s="193"/>
      <c r="X252" s="193"/>
      <c r="Y252" s="193"/>
      <c r="Z252" s="193"/>
      <c r="AA252" s="193"/>
      <c r="AB252" s="193"/>
      <c r="AC252" s="193"/>
      <c r="AD252" s="193"/>
      <c r="AE252" s="193"/>
      <c r="AF252" s="193"/>
      <c r="AG252" s="193"/>
      <c r="AH252" s="193"/>
      <c r="AI252" s="193"/>
      <c r="AJ252" s="204"/>
      <c r="AK252" s="193"/>
      <c r="AL252" s="206"/>
      <c r="AM252" s="4">
        <f t="shared" si="19"/>
        <v>0</v>
      </c>
      <c r="AN252" s="4">
        <f t="shared" si="20"/>
        <v>0</v>
      </c>
      <c r="AO252" s="4">
        <f t="shared" si="21"/>
        <v>0</v>
      </c>
      <c r="AP252" s="4">
        <f t="shared" si="22"/>
        <v>0</v>
      </c>
      <c r="AW252" s="204"/>
    </row>
    <row r="253" spans="6:49" ht="18" customHeight="1" x14ac:dyDescent="0.25">
      <c r="F253" s="4">
        <f t="shared" si="18"/>
        <v>0</v>
      </c>
      <c r="G253" s="200">
        <f t="shared" si="23"/>
        <v>0</v>
      </c>
      <c r="H253" s="203"/>
      <c r="I253" s="193"/>
      <c r="J253" s="204"/>
      <c r="K253" s="204"/>
      <c r="L253" s="204"/>
      <c r="M253" s="204"/>
      <c r="N253" s="193"/>
      <c r="O253" s="193"/>
      <c r="P253" s="205"/>
      <c r="Q253" s="193"/>
      <c r="R253" s="193"/>
      <c r="S253" s="193"/>
      <c r="T253" s="193"/>
      <c r="U253" s="193"/>
      <c r="V253" s="193"/>
      <c r="W253" s="193"/>
      <c r="X253" s="193"/>
      <c r="Y253" s="193"/>
      <c r="Z253" s="193"/>
      <c r="AA253" s="193"/>
      <c r="AB253" s="193"/>
      <c r="AC253" s="193"/>
      <c r="AD253" s="193"/>
      <c r="AE253" s="193"/>
      <c r="AF253" s="193"/>
      <c r="AG253" s="193"/>
      <c r="AH253" s="193"/>
      <c r="AI253" s="193"/>
      <c r="AJ253" s="204"/>
      <c r="AK253" s="193"/>
      <c r="AL253" s="206"/>
      <c r="AM253" s="4">
        <f t="shared" si="19"/>
        <v>0</v>
      </c>
      <c r="AN253" s="4">
        <f t="shared" si="20"/>
        <v>0</v>
      </c>
      <c r="AO253" s="4">
        <f t="shared" si="21"/>
        <v>0</v>
      </c>
      <c r="AP253" s="4">
        <f t="shared" si="22"/>
        <v>0</v>
      </c>
      <c r="AW253" s="204"/>
    </row>
    <row r="254" spans="6:49" ht="18" customHeight="1" x14ac:dyDescent="0.25">
      <c r="F254" s="4">
        <f t="shared" si="18"/>
        <v>0</v>
      </c>
      <c r="G254" s="200">
        <f t="shared" si="23"/>
        <v>0</v>
      </c>
      <c r="H254" s="203"/>
      <c r="I254" s="193"/>
      <c r="J254" s="204"/>
      <c r="K254" s="204"/>
      <c r="L254" s="204"/>
      <c r="M254" s="204"/>
      <c r="N254" s="193"/>
      <c r="O254" s="193"/>
      <c r="P254" s="205"/>
      <c r="Q254" s="193"/>
      <c r="R254" s="193"/>
      <c r="S254" s="193"/>
      <c r="T254" s="193"/>
      <c r="U254" s="193"/>
      <c r="V254" s="193"/>
      <c r="W254" s="193"/>
      <c r="X254" s="193"/>
      <c r="Y254" s="193"/>
      <c r="Z254" s="193"/>
      <c r="AA254" s="193"/>
      <c r="AB254" s="193"/>
      <c r="AC254" s="193"/>
      <c r="AD254" s="193"/>
      <c r="AE254" s="193"/>
      <c r="AF254" s="193"/>
      <c r="AG254" s="193"/>
      <c r="AH254" s="193"/>
      <c r="AI254" s="193"/>
      <c r="AJ254" s="204"/>
      <c r="AK254" s="193"/>
      <c r="AL254" s="206"/>
      <c r="AM254" s="4">
        <f t="shared" si="19"/>
        <v>0</v>
      </c>
      <c r="AN254" s="4">
        <f t="shared" si="20"/>
        <v>0</v>
      </c>
      <c r="AO254" s="4">
        <f t="shared" si="21"/>
        <v>0</v>
      </c>
      <c r="AP254" s="4">
        <f t="shared" si="22"/>
        <v>0</v>
      </c>
      <c r="AW254" s="204"/>
    </row>
    <row r="255" spans="6:49" ht="18" customHeight="1" x14ac:dyDescent="0.25">
      <c r="F255" s="4">
        <f t="shared" si="18"/>
        <v>0</v>
      </c>
      <c r="G255" s="200">
        <f t="shared" si="23"/>
        <v>0</v>
      </c>
      <c r="H255" s="203"/>
      <c r="I255" s="193"/>
      <c r="J255" s="204"/>
      <c r="K255" s="204"/>
      <c r="L255" s="204"/>
      <c r="M255" s="204"/>
      <c r="N255" s="193"/>
      <c r="O255" s="193"/>
      <c r="P255" s="205"/>
      <c r="Q255" s="193"/>
      <c r="R255" s="193"/>
      <c r="S255" s="193"/>
      <c r="T255" s="193"/>
      <c r="U255" s="193"/>
      <c r="V255" s="193"/>
      <c r="W255" s="193"/>
      <c r="X255" s="193"/>
      <c r="Y255" s="193"/>
      <c r="Z255" s="193"/>
      <c r="AA255" s="193"/>
      <c r="AB255" s="193"/>
      <c r="AC255" s="193"/>
      <c r="AD255" s="193"/>
      <c r="AE255" s="193"/>
      <c r="AF255" s="193"/>
      <c r="AG255" s="193"/>
      <c r="AH255" s="193"/>
      <c r="AI255" s="193"/>
      <c r="AJ255" s="204"/>
      <c r="AK255" s="193"/>
      <c r="AL255" s="206"/>
      <c r="AM255" s="4">
        <f t="shared" si="19"/>
        <v>0</v>
      </c>
      <c r="AN255" s="4">
        <f t="shared" si="20"/>
        <v>0</v>
      </c>
      <c r="AO255" s="4">
        <f t="shared" si="21"/>
        <v>0</v>
      </c>
      <c r="AP255" s="4">
        <f t="shared" si="22"/>
        <v>0</v>
      </c>
      <c r="AW255" s="204"/>
    </row>
    <row r="256" spans="6:49" ht="18" customHeight="1" x14ac:dyDescent="0.25">
      <c r="F256" s="4">
        <f t="shared" si="18"/>
        <v>0</v>
      </c>
      <c r="G256" s="200">
        <f t="shared" si="23"/>
        <v>0</v>
      </c>
      <c r="H256" s="203"/>
      <c r="I256" s="193"/>
      <c r="J256" s="204"/>
      <c r="K256" s="204"/>
      <c r="L256" s="204"/>
      <c r="M256" s="204"/>
      <c r="N256" s="193"/>
      <c r="O256" s="193"/>
      <c r="P256" s="205"/>
      <c r="Q256" s="193"/>
      <c r="R256" s="193"/>
      <c r="S256" s="193"/>
      <c r="T256" s="193"/>
      <c r="U256" s="193"/>
      <c r="V256" s="193"/>
      <c r="W256" s="193"/>
      <c r="X256" s="193"/>
      <c r="Y256" s="193"/>
      <c r="Z256" s="193"/>
      <c r="AA256" s="193"/>
      <c r="AB256" s="193"/>
      <c r="AC256" s="193"/>
      <c r="AD256" s="193"/>
      <c r="AE256" s="193"/>
      <c r="AF256" s="193"/>
      <c r="AG256" s="193"/>
      <c r="AH256" s="193"/>
      <c r="AI256" s="193"/>
      <c r="AJ256" s="204"/>
      <c r="AK256" s="193"/>
      <c r="AL256" s="206"/>
      <c r="AM256" s="4">
        <f t="shared" si="19"/>
        <v>0</v>
      </c>
      <c r="AN256" s="4">
        <f t="shared" si="20"/>
        <v>0</v>
      </c>
      <c r="AO256" s="4">
        <f t="shared" si="21"/>
        <v>0</v>
      </c>
      <c r="AP256" s="4">
        <f t="shared" si="22"/>
        <v>0</v>
      </c>
      <c r="AW256" s="204"/>
    </row>
    <row r="257" spans="6:49" ht="18" customHeight="1" x14ac:dyDescent="0.25">
      <c r="F257" s="4">
        <f t="shared" si="18"/>
        <v>0</v>
      </c>
      <c r="G257" s="200">
        <f t="shared" si="23"/>
        <v>0</v>
      </c>
      <c r="H257" s="203"/>
      <c r="I257" s="193"/>
      <c r="J257" s="204"/>
      <c r="K257" s="204"/>
      <c r="L257" s="204"/>
      <c r="M257" s="204"/>
      <c r="N257" s="193"/>
      <c r="O257" s="193"/>
      <c r="P257" s="205"/>
      <c r="Q257" s="193"/>
      <c r="R257" s="193"/>
      <c r="S257" s="193"/>
      <c r="T257" s="193"/>
      <c r="U257" s="193"/>
      <c r="V257" s="193"/>
      <c r="W257" s="193"/>
      <c r="X257" s="193"/>
      <c r="Y257" s="193"/>
      <c r="Z257" s="193"/>
      <c r="AA257" s="193"/>
      <c r="AB257" s="193"/>
      <c r="AC257" s="193"/>
      <c r="AD257" s="193"/>
      <c r="AE257" s="193"/>
      <c r="AF257" s="193"/>
      <c r="AG257" s="193"/>
      <c r="AH257" s="193"/>
      <c r="AI257" s="193"/>
      <c r="AJ257" s="204"/>
      <c r="AK257" s="193"/>
      <c r="AL257" s="206"/>
      <c r="AM257" s="4">
        <f t="shared" si="19"/>
        <v>0</v>
      </c>
      <c r="AN257" s="4">
        <f t="shared" si="20"/>
        <v>0</v>
      </c>
      <c r="AO257" s="4">
        <f t="shared" si="21"/>
        <v>0</v>
      </c>
      <c r="AP257" s="4">
        <f t="shared" si="22"/>
        <v>0</v>
      </c>
      <c r="AW257" s="204"/>
    </row>
    <row r="258" spans="6:49" ht="18" customHeight="1" x14ac:dyDescent="0.25">
      <c r="F258" s="4">
        <f t="shared" si="18"/>
        <v>0</v>
      </c>
      <c r="G258" s="200">
        <f t="shared" si="23"/>
        <v>0</v>
      </c>
      <c r="H258" s="203"/>
      <c r="I258" s="193"/>
      <c r="J258" s="204"/>
      <c r="K258" s="204"/>
      <c r="L258" s="204"/>
      <c r="M258" s="204"/>
      <c r="N258" s="193"/>
      <c r="O258" s="193"/>
      <c r="P258" s="205"/>
      <c r="Q258" s="193"/>
      <c r="R258" s="193"/>
      <c r="S258" s="193"/>
      <c r="T258" s="193"/>
      <c r="U258" s="193"/>
      <c r="V258" s="193"/>
      <c r="W258" s="193"/>
      <c r="X258" s="193"/>
      <c r="Y258" s="193"/>
      <c r="Z258" s="193"/>
      <c r="AA258" s="193"/>
      <c r="AB258" s="193"/>
      <c r="AC258" s="193"/>
      <c r="AD258" s="193"/>
      <c r="AE258" s="193"/>
      <c r="AF258" s="193"/>
      <c r="AG258" s="193"/>
      <c r="AH258" s="193"/>
      <c r="AI258" s="193"/>
      <c r="AJ258" s="204"/>
      <c r="AK258" s="193"/>
      <c r="AL258" s="206"/>
      <c r="AM258" s="4">
        <f t="shared" si="19"/>
        <v>0</v>
      </c>
      <c r="AN258" s="4">
        <f t="shared" si="20"/>
        <v>0</v>
      </c>
      <c r="AO258" s="4">
        <f t="shared" si="21"/>
        <v>0</v>
      </c>
      <c r="AP258" s="4">
        <f t="shared" si="22"/>
        <v>0</v>
      </c>
      <c r="AW258" s="204"/>
    </row>
    <row r="259" spans="6:49" ht="18" customHeight="1" x14ac:dyDescent="0.25">
      <c r="F259" s="4">
        <f t="shared" si="18"/>
        <v>0</v>
      </c>
      <c r="G259" s="200">
        <f t="shared" si="23"/>
        <v>0</v>
      </c>
      <c r="H259" s="203"/>
      <c r="I259" s="193"/>
      <c r="J259" s="204"/>
      <c r="K259" s="204"/>
      <c r="L259" s="204"/>
      <c r="M259" s="204"/>
      <c r="N259" s="193"/>
      <c r="O259" s="193"/>
      <c r="P259" s="205"/>
      <c r="Q259" s="193"/>
      <c r="R259" s="193"/>
      <c r="S259" s="193"/>
      <c r="T259" s="193"/>
      <c r="U259" s="193"/>
      <c r="V259" s="193"/>
      <c r="W259" s="193"/>
      <c r="X259" s="193"/>
      <c r="Y259" s="193"/>
      <c r="Z259" s="193"/>
      <c r="AA259" s="193"/>
      <c r="AB259" s="193"/>
      <c r="AC259" s="193"/>
      <c r="AD259" s="193"/>
      <c r="AE259" s="193"/>
      <c r="AF259" s="193"/>
      <c r="AG259" s="193"/>
      <c r="AH259" s="193"/>
      <c r="AI259" s="193"/>
      <c r="AJ259" s="204"/>
      <c r="AK259" s="193"/>
      <c r="AL259" s="206"/>
      <c r="AM259" s="4">
        <f t="shared" si="19"/>
        <v>0</v>
      </c>
      <c r="AN259" s="4">
        <f t="shared" si="20"/>
        <v>0</v>
      </c>
      <c r="AO259" s="4">
        <f t="shared" si="21"/>
        <v>0</v>
      </c>
      <c r="AP259" s="4">
        <f t="shared" si="22"/>
        <v>0</v>
      </c>
      <c r="AW259" s="204"/>
    </row>
    <row r="260" spans="6:49" ht="18" customHeight="1" x14ac:dyDescent="0.25">
      <c r="F260" s="4">
        <f t="shared" si="18"/>
        <v>0</v>
      </c>
      <c r="G260" s="200">
        <f t="shared" si="23"/>
        <v>0</v>
      </c>
      <c r="H260" s="203"/>
      <c r="I260" s="193"/>
      <c r="J260" s="204"/>
      <c r="K260" s="204"/>
      <c r="L260" s="204"/>
      <c r="M260" s="204"/>
      <c r="N260" s="193"/>
      <c r="O260" s="193"/>
      <c r="P260" s="205"/>
      <c r="Q260" s="193"/>
      <c r="R260" s="193"/>
      <c r="S260" s="193"/>
      <c r="T260" s="193"/>
      <c r="U260" s="193"/>
      <c r="V260" s="193"/>
      <c r="W260" s="193"/>
      <c r="X260" s="193"/>
      <c r="Y260" s="193"/>
      <c r="Z260" s="193"/>
      <c r="AA260" s="193"/>
      <c r="AB260" s="193"/>
      <c r="AC260" s="193"/>
      <c r="AD260" s="193"/>
      <c r="AE260" s="193"/>
      <c r="AF260" s="193"/>
      <c r="AG260" s="193"/>
      <c r="AH260" s="193"/>
      <c r="AI260" s="193"/>
      <c r="AJ260" s="204"/>
      <c r="AK260" s="193"/>
      <c r="AL260" s="206"/>
      <c r="AM260" s="4">
        <f t="shared" si="19"/>
        <v>0</v>
      </c>
      <c r="AN260" s="4">
        <f t="shared" si="20"/>
        <v>0</v>
      </c>
      <c r="AO260" s="4">
        <f t="shared" si="21"/>
        <v>0</v>
      </c>
      <c r="AP260" s="4">
        <f t="shared" si="22"/>
        <v>0</v>
      </c>
      <c r="AW260" s="204"/>
    </row>
    <row r="261" spans="6:49" ht="18" customHeight="1" x14ac:dyDescent="0.25">
      <c r="F261" s="4">
        <f t="shared" si="18"/>
        <v>0</v>
      </c>
      <c r="G261" s="200">
        <f t="shared" si="23"/>
        <v>0</v>
      </c>
      <c r="H261" s="203"/>
      <c r="I261" s="193"/>
      <c r="J261" s="204"/>
      <c r="K261" s="204"/>
      <c r="L261" s="204"/>
      <c r="M261" s="204"/>
      <c r="N261" s="193"/>
      <c r="O261" s="193"/>
      <c r="P261" s="205"/>
      <c r="Q261" s="193"/>
      <c r="R261" s="193"/>
      <c r="S261" s="193"/>
      <c r="T261" s="193"/>
      <c r="U261" s="193"/>
      <c r="V261" s="193"/>
      <c r="W261" s="193"/>
      <c r="X261" s="193"/>
      <c r="Y261" s="193"/>
      <c r="Z261" s="193"/>
      <c r="AA261" s="193"/>
      <c r="AB261" s="193"/>
      <c r="AC261" s="193"/>
      <c r="AD261" s="193"/>
      <c r="AE261" s="193"/>
      <c r="AF261" s="193"/>
      <c r="AG261" s="193"/>
      <c r="AH261" s="193"/>
      <c r="AI261" s="193"/>
      <c r="AJ261" s="204"/>
      <c r="AK261" s="193"/>
      <c r="AL261" s="206"/>
      <c r="AM261" s="4">
        <f t="shared" si="19"/>
        <v>0</v>
      </c>
      <c r="AN261" s="4">
        <f t="shared" si="20"/>
        <v>0</v>
      </c>
      <c r="AO261" s="4">
        <f t="shared" si="21"/>
        <v>0</v>
      </c>
      <c r="AP261" s="4">
        <f t="shared" si="22"/>
        <v>0</v>
      </c>
      <c r="AW261" s="204"/>
    </row>
    <row r="262" spans="6:49" ht="18" customHeight="1" x14ac:dyDescent="0.25">
      <c r="F262" s="4">
        <f t="shared" si="18"/>
        <v>0</v>
      </c>
      <c r="G262" s="200">
        <f t="shared" si="23"/>
        <v>0</v>
      </c>
      <c r="H262" s="203"/>
      <c r="I262" s="193"/>
      <c r="J262" s="204"/>
      <c r="K262" s="204"/>
      <c r="L262" s="204"/>
      <c r="M262" s="204"/>
      <c r="N262" s="193"/>
      <c r="O262" s="193"/>
      <c r="P262" s="205"/>
      <c r="Q262" s="193"/>
      <c r="R262" s="193"/>
      <c r="S262" s="193"/>
      <c r="T262" s="193"/>
      <c r="U262" s="193"/>
      <c r="V262" s="193"/>
      <c r="W262" s="193"/>
      <c r="X262" s="193"/>
      <c r="Y262" s="193"/>
      <c r="Z262" s="193"/>
      <c r="AA262" s="193"/>
      <c r="AB262" s="193"/>
      <c r="AC262" s="193"/>
      <c r="AD262" s="193"/>
      <c r="AE262" s="193"/>
      <c r="AF262" s="193"/>
      <c r="AG262" s="193"/>
      <c r="AH262" s="193"/>
      <c r="AI262" s="193"/>
      <c r="AJ262" s="204"/>
      <c r="AK262" s="193"/>
      <c r="AL262" s="206"/>
      <c r="AM262" s="4">
        <f t="shared" si="19"/>
        <v>0</v>
      </c>
      <c r="AN262" s="4">
        <f t="shared" si="20"/>
        <v>0</v>
      </c>
      <c r="AO262" s="4">
        <f t="shared" si="21"/>
        <v>0</v>
      </c>
      <c r="AP262" s="4">
        <f t="shared" si="22"/>
        <v>0</v>
      </c>
      <c r="AW262" s="204"/>
    </row>
    <row r="263" spans="6:49" ht="18" customHeight="1" x14ac:dyDescent="0.25">
      <c r="F263" s="4">
        <f t="shared" si="18"/>
        <v>0</v>
      </c>
      <c r="G263" s="200">
        <f t="shared" si="23"/>
        <v>0</v>
      </c>
      <c r="H263" s="203"/>
      <c r="I263" s="193"/>
      <c r="J263" s="204"/>
      <c r="K263" s="204"/>
      <c r="L263" s="204"/>
      <c r="M263" s="204"/>
      <c r="N263" s="193"/>
      <c r="O263" s="193"/>
      <c r="P263" s="205"/>
      <c r="Q263" s="193"/>
      <c r="R263" s="193"/>
      <c r="S263" s="193"/>
      <c r="T263" s="193"/>
      <c r="U263" s="193"/>
      <c r="V263" s="193"/>
      <c r="W263" s="193"/>
      <c r="X263" s="193"/>
      <c r="Y263" s="193"/>
      <c r="Z263" s="193"/>
      <c r="AA263" s="193"/>
      <c r="AB263" s="193"/>
      <c r="AC263" s="193"/>
      <c r="AD263" s="193"/>
      <c r="AE263" s="193"/>
      <c r="AF263" s="193"/>
      <c r="AG263" s="193"/>
      <c r="AH263" s="193"/>
      <c r="AI263" s="193"/>
      <c r="AJ263" s="204"/>
      <c r="AK263" s="193"/>
      <c r="AL263" s="206"/>
      <c r="AM263" s="4">
        <f t="shared" si="19"/>
        <v>0</v>
      </c>
      <c r="AN263" s="4">
        <f t="shared" si="20"/>
        <v>0</v>
      </c>
      <c r="AO263" s="4">
        <f t="shared" si="21"/>
        <v>0</v>
      </c>
      <c r="AP263" s="4">
        <f t="shared" si="22"/>
        <v>0</v>
      </c>
      <c r="AW263" s="204"/>
    </row>
    <row r="264" spans="6:49" ht="18" customHeight="1" x14ac:dyDescent="0.25">
      <c r="F264" s="4">
        <f t="shared" si="18"/>
        <v>0</v>
      </c>
      <c r="G264" s="200">
        <f t="shared" si="23"/>
        <v>0</v>
      </c>
      <c r="H264" s="203"/>
      <c r="I264" s="193"/>
      <c r="J264" s="204"/>
      <c r="K264" s="204"/>
      <c r="L264" s="204"/>
      <c r="M264" s="204"/>
      <c r="N264" s="193"/>
      <c r="O264" s="193"/>
      <c r="P264" s="205"/>
      <c r="Q264" s="193"/>
      <c r="R264" s="193"/>
      <c r="S264" s="193"/>
      <c r="T264" s="193"/>
      <c r="U264" s="193"/>
      <c r="V264" s="193"/>
      <c r="W264" s="193"/>
      <c r="X264" s="193"/>
      <c r="Y264" s="193"/>
      <c r="Z264" s="193"/>
      <c r="AA264" s="193"/>
      <c r="AB264" s="193"/>
      <c r="AC264" s="193"/>
      <c r="AD264" s="193"/>
      <c r="AE264" s="193"/>
      <c r="AF264" s="193"/>
      <c r="AG264" s="193"/>
      <c r="AH264" s="193"/>
      <c r="AI264" s="193"/>
      <c r="AJ264" s="204"/>
      <c r="AK264" s="193"/>
      <c r="AL264" s="206"/>
      <c r="AM264" s="4">
        <f t="shared" si="19"/>
        <v>0</v>
      </c>
      <c r="AN264" s="4">
        <f t="shared" si="20"/>
        <v>0</v>
      </c>
      <c r="AO264" s="4">
        <f t="shared" si="21"/>
        <v>0</v>
      </c>
      <c r="AP264" s="4">
        <f t="shared" si="22"/>
        <v>0</v>
      </c>
      <c r="AW264" s="204"/>
    </row>
    <row r="265" spans="6:49" ht="18" customHeight="1" x14ac:dyDescent="0.25">
      <c r="F265" s="4">
        <f t="shared" ref="F265:F328" si="24">IFERROR(IF($D$11=1,(IF(G265&gt;=1,(IF(H265&gt;=$D$9,(IF(H265&lt;=$D$10,G265,0)),0)),0)),0),0)</f>
        <v>0</v>
      </c>
      <c r="G265" s="200">
        <f t="shared" si="23"/>
        <v>0</v>
      </c>
      <c r="H265" s="203"/>
      <c r="I265" s="193"/>
      <c r="J265" s="204"/>
      <c r="K265" s="204"/>
      <c r="L265" s="204"/>
      <c r="M265" s="204"/>
      <c r="N265" s="193"/>
      <c r="O265" s="193"/>
      <c r="P265" s="205"/>
      <c r="Q265" s="193"/>
      <c r="R265" s="193"/>
      <c r="S265" s="193"/>
      <c r="T265" s="193"/>
      <c r="U265" s="193"/>
      <c r="V265" s="193"/>
      <c r="W265" s="193"/>
      <c r="X265" s="193"/>
      <c r="Y265" s="193"/>
      <c r="Z265" s="193"/>
      <c r="AA265" s="193"/>
      <c r="AB265" s="193"/>
      <c r="AC265" s="193"/>
      <c r="AD265" s="193"/>
      <c r="AE265" s="193"/>
      <c r="AF265" s="193"/>
      <c r="AG265" s="193"/>
      <c r="AH265" s="193"/>
      <c r="AI265" s="193"/>
      <c r="AJ265" s="204"/>
      <c r="AK265" s="193"/>
      <c r="AL265" s="206"/>
      <c r="AM265" s="4">
        <f t="shared" ref="AM265:AM328" si="25">IFERROR(IF(G265&gt;=1,VLOOKUP(I265,$A$1:$B$2,2,0),0),0)</f>
        <v>0</v>
      </c>
      <c r="AN265" s="4">
        <f t="shared" ref="AN265:AN328" si="26">IFERROR(IF(G265&gt;=1,VLOOKUP(N265,$A$4:$B$8,2,0),0),0)</f>
        <v>0</v>
      </c>
      <c r="AO265" s="4">
        <f t="shared" ref="AO265:AO328" si="27">IFERROR(IF(G265&gt;=1,VLOOKUP(O265,$A$10:$B$12,2,0),0),0)</f>
        <v>0</v>
      </c>
      <c r="AP265" s="4">
        <f t="shared" ref="AP265:AP328" si="28">IFERROR(IF(G265&gt;=1,VLOOKUP(S265,$C$4:$D$7,2,0),0),0)</f>
        <v>0</v>
      </c>
      <c r="AW265" s="204"/>
    </row>
    <row r="266" spans="6:49" ht="18" customHeight="1" x14ac:dyDescent="0.25">
      <c r="F266" s="4">
        <f t="shared" si="24"/>
        <v>0</v>
      </c>
      <c r="G266" s="200">
        <f t="shared" ref="G266:G329" si="29">IFERROR(IF(H266&gt;=2000,(IF(LEN(I266)&gt;=3,(IF(LEN(J266)&gt;=2,G265+1,0)),0)),0),0)</f>
        <v>0</v>
      </c>
      <c r="H266" s="203"/>
      <c r="I266" s="193"/>
      <c r="J266" s="204"/>
      <c r="K266" s="204"/>
      <c r="L266" s="204"/>
      <c r="M266" s="204"/>
      <c r="N266" s="193"/>
      <c r="O266" s="193"/>
      <c r="P266" s="205"/>
      <c r="Q266" s="193"/>
      <c r="R266" s="193"/>
      <c r="S266" s="193"/>
      <c r="T266" s="193"/>
      <c r="U266" s="193"/>
      <c r="V266" s="193"/>
      <c r="W266" s="193"/>
      <c r="X266" s="193"/>
      <c r="Y266" s="193"/>
      <c r="Z266" s="193"/>
      <c r="AA266" s="193"/>
      <c r="AB266" s="193"/>
      <c r="AC266" s="193"/>
      <c r="AD266" s="193"/>
      <c r="AE266" s="193"/>
      <c r="AF266" s="193"/>
      <c r="AG266" s="193"/>
      <c r="AH266" s="193"/>
      <c r="AI266" s="193"/>
      <c r="AJ266" s="204"/>
      <c r="AK266" s="193"/>
      <c r="AL266" s="206"/>
      <c r="AM266" s="4">
        <f t="shared" si="25"/>
        <v>0</v>
      </c>
      <c r="AN266" s="4">
        <f t="shared" si="26"/>
        <v>0</v>
      </c>
      <c r="AO266" s="4">
        <f t="shared" si="27"/>
        <v>0</v>
      </c>
      <c r="AP266" s="4">
        <f t="shared" si="28"/>
        <v>0</v>
      </c>
      <c r="AW266" s="204"/>
    </row>
    <row r="267" spans="6:49" ht="18" customHeight="1" x14ac:dyDescent="0.25">
      <c r="F267" s="4">
        <f t="shared" si="24"/>
        <v>0</v>
      </c>
      <c r="G267" s="200">
        <f t="shared" si="29"/>
        <v>0</v>
      </c>
      <c r="H267" s="203"/>
      <c r="I267" s="193"/>
      <c r="J267" s="204"/>
      <c r="K267" s="204"/>
      <c r="L267" s="204"/>
      <c r="M267" s="204"/>
      <c r="N267" s="193"/>
      <c r="O267" s="193"/>
      <c r="P267" s="205"/>
      <c r="Q267" s="193"/>
      <c r="R267" s="193"/>
      <c r="S267" s="193"/>
      <c r="T267" s="193"/>
      <c r="U267" s="193"/>
      <c r="V267" s="193"/>
      <c r="W267" s="193"/>
      <c r="X267" s="193"/>
      <c r="Y267" s="193"/>
      <c r="Z267" s="193"/>
      <c r="AA267" s="193"/>
      <c r="AB267" s="193"/>
      <c r="AC267" s="193"/>
      <c r="AD267" s="193"/>
      <c r="AE267" s="193"/>
      <c r="AF267" s="193"/>
      <c r="AG267" s="193"/>
      <c r="AH267" s="193"/>
      <c r="AI267" s="193"/>
      <c r="AJ267" s="204"/>
      <c r="AK267" s="193"/>
      <c r="AL267" s="206"/>
      <c r="AM267" s="4">
        <f t="shared" si="25"/>
        <v>0</v>
      </c>
      <c r="AN267" s="4">
        <f t="shared" si="26"/>
        <v>0</v>
      </c>
      <c r="AO267" s="4">
        <f t="shared" si="27"/>
        <v>0</v>
      </c>
      <c r="AP267" s="4">
        <f t="shared" si="28"/>
        <v>0</v>
      </c>
      <c r="AW267" s="204"/>
    </row>
    <row r="268" spans="6:49" ht="18" customHeight="1" x14ac:dyDescent="0.25">
      <c r="F268" s="4">
        <f t="shared" si="24"/>
        <v>0</v>
      </c>
      <c r="G268" s="200">
        <f t="shared" si="29"/>
        <v>0</v>
      </c>
      <c r="H268" s="203"/>
      <c r="I268" s="193"/>
      <c r="J268" s="204"/>
      <c r="K268" s="204"/>
      <c r="L268" s="204"/>
      <c r="M268" s="204"/>
      <c r="N268" s="193"/>
      <c r="O268" s="193"/>
      <c r="P268" s="205"/>
      <c r="Q268" s="193"/>
      <c r="R268" s="193"/>
      <c r="S268" s="193"/>
      <c r="T268" s="193"/>
      <c r="U268" s="193"/>
      <c r="V268" s="193"/>
      <c r="W268" s="193"/>
      <c r="X268" s="193"/>
      <c r="Y268" s="193"/>
      <c r="Z268" s="193"/>
      <c r="AA268" s="193"/>
      <c r="AB268" s="193"/>
      <c r="AC268" s="193"/>
      <c r="AD268" s="193"/>
      <c r="AE268" s="193"/>
      <c r="AF268" s="193"/>
      <c r="AG268" s="193"/>
      <c r="AH268" s="193"/>
      <c r="AI268" s="193"/>
      <c r="AJ268" s="204"/>
      <c r="AK268" s="193"/>
      <c r="AL268" s="206"/>
      <c r="AM268" s="4">
        <f t="shared" si="25"/>
        <v>0</v>
      </c>
      <c r="AN268" s="4">
        <f t="shared" si="26"/>
        <v>0</v>
      </c>
      <c r="AO268" s="4">
        <f t="shared" si="27"/>
        <v>0</v>
      </c>
      <c r="AP268" s="4">
        <f t="shared" si="28"/>
        <v>0</v>
      </c>
      <c r="AW268" s="204"/>
    </row>
    <row r="269" spans="6:49" ht="18" customHeight="1" x14ac:dyDescent="0.25">
      <c r="F269" s="4">
        <f t="shared" si="24"/>
        <v>0</v>
      </c>
      <c r="G269" s="200">
        <f t="shared" si="29"/>
        <v>0</v>
      </c>
      <c r="H269" s="203"/>
      <c r="I269" s="193"/>
      <c r="J269" s="204"/>
      <c r="K269" s="204"/>
      <c r="L269" s="204"/>
      <c r="M269" s="204"/>
      <c r="N269" s="193"/>
      <c r="O269" s="193"/>
      <c r="P269" s="205"/>
      <c r="Q269" s="193"/>
      <c r="R269" s="193"/>
      <c r="S269" s="193"/>
      <c r="T269" s="193"/>
      <c r="U269" s="193"/>
      <c r="V269" s="193"/>
      <c r="W269" s="193"/>
      <c r="X269" s="193"/>
      <c r="Y269" s="193"/>
      <c r="Z269" s="193"/>
      <c r="AA269" s="193"/>
      <c r="AB269" s="193"/>
      <c r="AC269" s="193"/>
      <c r="AD269" s="193"/>
      <c r="AE269" s="193"/>
      <c r="AF269" s="193"/>
      <c r="AG269" s="193"/>
      <c r="AH269" s="193"/>
      <c r="AI269" s="193"/>
      <c r="AJ269" s="204"/>
      <c r="AK269" s="193"/>
      <c r="AL269" s="206"/>
      <c r="AM269" s="4">
        <f t="shared" si="25"/>
        <v>0</v>
      </c>
      <c r="AN269" s="4">
        <f t="shared" si="26"/>
        <v>0</v>
      </c>
      <c r="AO269" s="4">
        <f t="shared" si="27"/>
        <v>0</v>
      </c>
      <c r="AP269" s="4">
        <f t="shared" si="28"/>
        <v>0</v>
      </c>
      <c r="AW269" s="204"/>
    </row>
    <row r="270" spans="6:49" ht="18" customHeight="1" x14ac:dyDescent="0.25">
      <c r="F270" s="4">
        <f t="shared" si="24"/>
        <v>0</v>
      </c>
      <c r="G270" s="200">
        <f t="shared" si="29"/>
        <v>0</v>
      </c>
      <c r="H270" s="203"/>
      <c r="I270" s="193"/>
      <c r="J270" s="204"/>
      <c r="K270" s="204"/>
      <c r="L270" s="204"/>
      <c r="M270" s="204"/>
      <c r="N270" s="193"/>
      <c r="O270" s="193"/>
      <c r="P270" s="205"/>
      <c r="Q270" s="193"/>
      <c r="R270" s="193"/>
      <c r="S270" s="193"/>
      <c r="T270" s="193"/>
      <c r="U270" s="193"/>
      <c r="V270" s="193"/>
      <c r="W270" s="193"/>
      <c r="X270" s="193"/>
      <c r="Y270" s="193"/>
      <c r="Z270" s="193"/>
      <c r="AA270" s="193"/>
      <c r="AB270" s="193"/>
      <c r="AC270" s="193"/>
      <c r="AD270" s="193"/>
      <c r="AE270" s="193"/>
      <c r="AF270" s="193"/>
      <c r="AG270" s="193"/>
      <c r="AH270" s="193"/>
      <c r="AI270" s="193"/>
      <c r="AJ270" s="204"/>
      <c r="AK270" s="193"/>
      <c r="AL270" s="206"/>
      <c r="AM270" s="4">
        <f t="shared" si="25"/>
        <v>0</v>
      </c>
      <c r="AN270" s="4">
        <f t="shared" si="26"/>
        <v>0</v>
      </c>
      <c r="AO270" s="4">
        <f t="shared" si="27"/>
        <v>0</v>
      </c>
      <c r="AP270" s="4">
        <f t="shared" si="28"/>
        <v>0</v>
      </c>
      <c r="AW270" s="204"/>
    </row>
    <row r="271" spans="6:49" ht="18" customHeight="1" x14ac:dyDescent="0.25">
      <c r="F271" s="4">
        <f t="shared" si="24"/>
        <v>0</v>
      </c>
      <c r="G271" s="200">
        <f t="shared" si="29"/>
        <v>0</v>
      </c>
      <c r="H271" s="203"/>
      <c r="I271" s="193"/>
      <c r="J271" s="204"/>
      <c r="K271" s="204"/>
      <c r="L271" s="204"/>
      <c r="M271" s="204"/>
      <c r="N271" s="193"/>
      <c r="O271" s="193"/>
      <c r="P271" s="205"/>
      <c r="Q271" s="193"/>
      <c r="R271" s="193"/>
      <c r="S271" s="193"/>
      <c r="T271" s="193"/>
      <c r="U271" s="193"/>
      <c r="V271" s="193"/>
      <c r="W271" s="193"/>
      <c r="X271" s="193"/>
      <c r="Y271" s="193"/>
      <c r="Z271" s="193"/>
      <c r="AA271" s="193"/>
      <c r="AB271" s="193"/>
      <c r="AC271" s="193"/>
      <c r="AD271" s="193"/>
      <c r="AE271" s="193"/>
      <c r="AF271" s="193"/>
      <c r="AG271" s="193"/>
      <c r="AH271" s="193"/>
      <c r="AI271" s="193"/>
      <c r="AJ271" s="204"/>
      <c r="AK271" s="193"/>
      <c r="AL271" s="206"/>
      <c r="AM271" s="4">
        <f t="shared" si="25"/>
        <v>0</v>
      </c>
      <c r="AN271" s="4">
        <f t="shared" si="26"/>
        <v>0</v>
      </c>
      <c r="AO271" s="4">
        <f t="shared" si="27"/>
        <v>0</v>
      </c>
      <c r="AP271" s="4">
        <f t="shared" si="28"/>
        <v>0</v>
      </c>
      <c r="AW271" s="204"/>
    </row>
    <row r="272" spans="6:49" ht="18" customHeight="1" x14ac:dyDescent="0.25">
      <c r="F272" s="4">
        <f t="shared" si="24"/>
        <v>0</v>
      </c>
      <c r="G272" s="200">
        <f t="shared" si="29"/>
        <v>0</v>
      </c>
      <c r="H272" s="203"/>
      <c r="I272" s="193"/>
      <c r="J272" s="204"/>
      <c r="K272" s="204"/>
      <c r="L272" s="204"/>
      <c r="M272" s="204"/>
      <c r="N272" s="193"/>
      <c r="O272" s="193"/>
      <c r="P272" s="205"/>
      <c r="Q272" s="193"/>
      <c r="R272" s="193"/>
      <c r="S272" s="193"/>
      <c r="T272" s="193"/>
      <c r="U272" s="193"/>
      <c r="V272" s="193"/>
      <c r="W272" s="193"/>
      <c r="X272" s="193"/>
      <c r="Y272" s="193"/>
      <c r="Z272" s="193"/>
      <c r="AA272" s="193"/>
      <c r="AB272" s="193"/>
      <c r="AC272" s="193"/>
      <c r="AD272" s="193"/>
      <c r="AE272" s="193"/>
      <c r="AF272" s="193"/>
      <c r="AG272" s="193"/>
      <c r="AH272" s="193"/>
      <c r="AI272" s="193"/>
      <c r="AJ272" s="204"/>
      <c r="AK272" s="193"/>
      <c r="AL272" s="206"/>
      <c r="AM272" s="4">
        <f t="shared" si="25"/>
        <v>0</v>
      </c>
      <c r="AN272" s="4">
        <f t="shared" si="26"/>
        <v>0</v>
      </c>
      <c r="AO272" s="4">
        <f t="shared" si="27"/>
        <v>0</v>
      </c>
      <c r="AP272" s="4">
        <f t="shared" si="28"/>
        <v>0</v>
      </c>
      <c r="AW272" s="204"/>
    </row>
    <row r="273" spans="6:49" ht="18" customHeight="1" x14ac:dyDescent="0.25">
      <c r="F273" s="4">
        <f t="shared" si="24"/>
        <v>0</v>
      </c>
      <c r="G273" s="200">
        <f t="shared" si="29"/>
        <v>0</v>
      </c>
      <c r="H273" s="203"/>
      <c r="I273" s="193"/>
      <c r="J273" s="204"/>
      <c r="K273" s="204"/>
      <c r="L273" s="204"/>
      <c r="M273" s="204"/>
      <c r="N273" s="193"/>
      <c r="O273" s="193"/>
      <c r="P273" s="205"/>
      <c r="Q273" s="193"/>
      <c r="R273" s="193"/>
      <c r="S273" s="193"/>
      <c r="T273" s="193"/>
      <c r="U273" s="193"/>
      <c r="V273" s="193"/>
      <c r="W273" s="193"/>
      <c r="X273" s="193"/>
      <c r="Y273" s="193"/>
      <c r="Z273" s="193"/>
      <c r="AA273" s="193"/>
      <c r="AB273" s="193"/>
      <c r="AC273" s="193"/>
      <c r="AD273" s="193"/>
      <c r="AE273" s="193"/>
      <c r="AF273" s="193"/>
      <c r="AG273" s="193"/>
      <c r="AH273" s="193"/>
      <c r="AI273" s="193"/>
      <c r="AJ273" s="204"/>
      <c r="AK273" s="193"/>
      <c r="AL273" s="206"/>
      <c r="AM273" s="4">
        <f t="shared" si="25"/>
        <v>0</v>
      </c>
      <c r="AN273" s="4">
        <f t="shared" si="26"/>
        <v>0</v>
      </c>
      <c r="AO273" s="4">
        <f t="shared" si="27"/>
        <v>0</v>
      </c>
      <c r="AP273" s="4">
        <f t="shared" si="28"/>
        <v>0</v>
      </c>
      <c r="AW273" s="204"/>
    </row>
    <row r="274" spans="6:49" ht="18" customHeight="1" x14ac:dyDescent="0.25">
      <c r="F274" s="4">
        <f t="shared" si="24"/>
        <v>0</v>
      </c>
      <c r="G274" s="200">
        <f t="shared" si="29"/>
        <v>0</v>
      </c>
      <c r="H274" s="203"/>
      <c r="I274" s="193"/>
      <c r="J274" s="204"/>
      <c r="K274" s="204"/>
      <c r="L274" s="204"/>
      <c r="M274" s="204"/>
      <c r="N274" s="193"/>
      <c r="O274" s="193"/>
      <c r="P274" s="205"/>
      <c r="Q274" s="193"/>
      <c r="R274" s="193"/>
      <c r="S274" s="193"/>
      <c r="T274" s="193"/>
      <c r="U274" s="193"/>
      <c r="V274" s="193"/>
      <c r="W274" s="193"/>
      <c r="X274" s="193"/>
      <c r="Y274" s="193"/>
      <c r="Z274" s="193"/>
      <c r="AA274" s="193"/>
      <c r="AB274" s="193"/>
      <c r="AC274" s="193"/>
      <c r="AD274" s="193"/>
      <c r="AE274" s="193"/>
      <c r="AF274" s="193"/>
      <c r="AG274" s="193"/>
      <c r="AH274" s="193"/>
      <c r="AI274" s="193"/>
      <c r="AJ274" s="204"/>
      <c r="AK274" s="193"/>
      <c r="AL274" s="206"/>
      <c r="AM274" s="4">
        <f t="shared" si="25"/>
        <v>0</v>
      </c>
      <c r="AN274" s="4">
        <f t="shared" si="26"/>
        <v>0</v>
      </c>
      <c r="AO274" s="4">
        <f t="shared" si="27"/>
        <v>0</v>
      </c>
      <c r="AP274" s="4">
        <f t="shared" si="28"/>
        <v>0</v>
      </c>
      <c r="AW274" s="204"/>
    </row>
    <row r="275" spans="6:49" ht="18" customHeight="1" x14ac:dyDescent="0.25">
      <c r="F275" s="4">
        <f t="shared" si="24"/>
        <v>0</v>
      </c>
      <c r="G275" s="200">
        <f t="shared" si="29"/>
        <v>0</v>
      </c>
      <c r="H275" s="203"/>
      <c r="I275" s="193"/>
      <c r="J275" s="204"/>
      <c r="K275" s="204"/>
      <c r="L275" s="204"/>
      <c r="M275" s="204"/>
      <c r="N275" s="193"/>
      <c r="O275" s="193"/>
      <c r="P275" s="205"/>
      <c r="Q275" s="193"/>
      <c r="R275" s="193"/>
      <c r="S275" s="193"/>
      <c r="T275" s="193"/>
      <c r="U275" s="193"/>
      <c r="V275" s="193"/>
      <c r="W275" s="193"/>
      <c r="X275" s="193"/>
      <c r="Y275" s="193"/>
      <c r="Z275" s="193"/>
      <c r="AA275" s="193"/>
      <c r="AB275" s="193"/>
      <c r="AC275" s="193"/>
      <c r="AD275" s="193"/>
      <c r="AE275" s="193"/>
      <c r="AF275" s="193"/>
      <c r="AG275" s="193"/>
      <c r="AH275" s="193"/>
      <c r="AI275" s="193"/>
      <c r="AJ275" s="204"/>
      <c r="AK275" s="193"/>
      <c r="AL275" s="206"/>
      <c r="AM275" s="4">
        <f t="shared" si="25"/>
        <v>0</v>
      </c>
      <c r="AN275" s="4">
        <f t="shared" si="26"/>
        <v>0</v>
      </c>
      <c r="AO275" s="4">
        <f t="shared" si="27"/>
        <v>0</v>
      </c>
      <c r="AP275" s="4">
        <f t="shared" si="28"/>
        <v>0</v>
      </c>
      <c r="AW275" s="204"/>
    </row>
    <row r="276" spans="6:49" ht="18" customHeight="1" x14ac:dyDescent="0.25">
      <c r="F276" s="4">
        <f t="shared" si="24"/>
        <v>0</v>
      </c>
      <c r="G276" s="200">
        <f t="shared" si="29"/>
        <v>0</v>
      </c>
      <c r="H276" s="203"/>
      <c r="I276" s="193"/>
      <c r="J276" s="204"/>
      <c r="K276" s="204"/>
      <c r="L276" s="204"/>
      <c r="M276" s="204"/>
      <c r="N276" s="193"/>
      <c r="O276" s="193"/>
      <c r="P276" s="205"/>
      <c r="Q276" s="193"/>
      <c r="R276" s="193"/>
      <c r="S276" s="193"/>
      <c r="T276" s="193"/>
      <c r="U276" s="193"/>
      <c r="V276" s="193"/>
      <c r="W276" s="193"/>
      <c r="X276" s="193"/>
      <c r="Y276" s="193"/>
      <c r="Z276" s="193"/>
      <c r="AA276" s="193"/>
      <c r="AB276" s="193"/>
      <c r="AC276" s="193"/>
      <c r="AD276" s="193"/>
      <c r="AE276" s="193"/>
      <c r="AF276" s="193"/>
      <c r="AG276" s="193"/>
      <c r="AH276" s="193"/>
      <c r="AI276" s="193"/>
      <c r="AJ276" s="204"/>
      <c r="AK276" s="193"/>
      <c r="AL276" s="206"/>
      <c r="AM276" s="4">
        <f t="shared" si="25"/>
        <v>0</v>
      </c>
      <c r="AN276" s="4">
        <f t="shared" si="26"/>
        <v>0</v>
      </c>
      <c r="AO276" s="4">
        <f t="shared" si="27"/>
        <v>0</v>
      </c>
      <c r="AP276" s="4">
        <f t="shared" si="28"/>
        <v>0</v>
      </c>
      <c r="AW276" s="204"/>
    </row>
    <row r="277" spans="6:49" ht="18" customHeight="1" x14ac:dyDescent="0.25">
      <c r="F277" s="4">
        <f t="shared" si="24"/>
        <v>0</v>
      </c>
      <c r="G277" s="200">
        <f t="shared" si="29"/>
        <v>0</v>
      </c>
      <c r="H277" s="203"/>
      <c r="I277" s="193"/>
      <c r="J277" s="204"/>
      <c r="K277" s="204"/>
      <c r="L277" s="204"/>
      <c r="M277" s="204"/>
      <c r="N277" s="193"/>
      <c r="O277" s="193"/>
      <c r="P277" s="205"/>
      <c r="Q277" s="193"/>
      <c r="R277" s="193"/>
      <c r="S277" s="193"/>
      <c r="T277" s="193"/>
      <c r="U277" s="193"/>
      <c r="V277" s="193"/>
      <c r="W277" s="193"/>
      <c r="X277" s="193"/>
      <c r="Y277" s="193"/>
      <c r="Z277" s="193"/>
      <c r="AA277" s="193"/>
      <c r="AB277" s="193"/>
      <c r="AC277" s="193"/>
      <c r="AD277" s="193"/>
      <c r="AE277" s="193"/>
      <c r="AF277" s="193"/>
      <c r="AG277" s="193"/>
      <c r="AH277" s="193"/>
      <c r="AI277" s="193"/>
      <c r="AJ277" s="204"/>
      <c r="AK277" s="193"/>
      <c r="AL277" s="206"/>
      <c r="AM277" s="4">
        <f t="shared" si="25"/>
        <v>0</v>
      </c>
      <c r="AN277" s="4">
        <f t="shared" si="26"/>
        <v>0</v>
      </c>
      <c r="AO277" s="4">
        <f t="shared" si="27"/>
        <v>0</v>
      </c>
      <c r="AP277" s="4">
        <f t="shared" si="28"/>
        <v>0</v>
      </c>
      <c r="AW277" s="204"/>
    </row>
    <row r="278" spans="6:49" ht="18" customHeight="1" x14ac:dyDescent="0.25">
      <c r="F278" s="4">
        <f t="shared" si="24"/>
        <v>0</v>
      </c>
      <c r="G278" s="200">
        <f t="shared" si="29"/>
        <v>0</v>
      </c>
      <c r="H278" s="203"/>
      <c r="I278" s="193"/>
      <c r="J278" s="204"/>
      <c r="K278" s="204"/>
      <c r="L278" s="204"/>
      <c r="M278" s="204"/>
      <c r="N278" s="193"/>
      <c r="O278" s="193"/>
      <c r="P278" s="205"/>
      <c r="Q278" s="193"/>
      <c r="R278" s="193"/>
      <c r="S278" s="193"/>
      <c r="T278" s="193"/>
      <c r="U278" s="193"/>
      <c r="V278" s="193"/>
      <c r="W278" s="193"/>
      <c r="X278" s="193"/>
      <c r="Y278" s="193"/>
      <c r="Z278" s="193"/>
      <c r="AA278" s="193"/>
      <c r="AB278" s="193"/>
      <c r="AC278" s="193"/>
      <c r="AD278" s="193"/>
      <c r="AE278" s="193"/>
      <c r="AF278" s="193"/>
      <c r="AG278" s="193"/>
      <c r="AH278" s="193"/>
      <c r="AI278" s="193"/>
      <c r="AJ278" s="204"/>
      <c r="AK278" s="193"/>
      <c r="AL278" s="206"/>
      <c r="AM278" s="4">
        <f t="shared" si="25"/>
        <v>0</v>
      </c>
      <c r="AN278" s="4">
        <f t="shared" si="26"/>
        <v>0</v>
      </c>
      <c r="AO278" s="4">
        <f t="shared" si="27"/>
        <v>0</v>
      </c>
      <c r="AP278" s="4">
        <f t="shared" si="28"/>
        <v>0</v>
      </c>
      <c r="AW278" s="204"/>
    </row>
    <row r="279" spans="6:49" ht="18" customHeight="1" x14ac:dyDescent="0.25">
      <c r="F279" s="4">
        <f t="shared" si="24"/>
        <v>0</v>
      </c>
      <c r="G279" s="200">
        <f t="shared" si="29"/>
        <v>0</v>
      </c>
      <c r="H279" s="203"/>
      <c r="I279" s="193"/>
      <c r="J279" s="204"/>
      <c r="K279" s="204"/>
      <c r="L279" s="204"/>
      <c r="M279" s="204"/>
      <c r="N279" s="193"/>
      <c r="O279" s="193"/>
      <c r="P279" s="205"/>
      <c r="Q279" s="193"/>
      <c r="R279" s="193"/>
      <c r="S279" s="193"/>
      <c r="T279" s="193"/>
      <c r="U279" s="193"/>
      <c r="V279" s="193"/>
      <c r="W279" s="193"/>
      <c r="X279" s="193"/>
      <c r="Y279" s="193"/>
      <c r="Z279" s="193"/>
      <c r="AA279" s="193"/>
      <c r="AB279" s="193"/>
      <c r="AC279" s="193"/>
      <c r="AD279" s="193"/>
      <c r="AE279" s="193"/>
      <c r="AF279" s="193"/>
      <c r="AG279" s="193"/>
      <c r="AH279" s="193"/>
      <c r="AI279" s="193"/>
      <c r="AJ279" s="204"/>
      <c r="AK279" s="193"/>
      <c r="AL279" s="206"/>
      <c r="AM279" s="4">
        <f t="shared" si="25"/>
        <v>0</v>
      </c>
      <c r="AN279" s="4">
        <f t="shared" si="26"/>
        <v>0</v>
      </c>
      <c r="AO279" s="4">
        <f t="shared" si="27"/>
        <v>0</v>
      </c>
      <c r="AP279" s="4">
        <f t="shared" si="28"/>
        <v>0</v>
      </c>
      <c r="AW279" s="204"/>
    </row>
    <row r="280" spans="6:49" ht="18" customHeight="1" x14ac:dyDescent="0.25">
      <c r="F280" s="4">
        <f t="shared" si="24"/>
        <v>0</v>
      </c>
      <c r="G280" s="200">
        <f t="shared" si="29"/>
        <v>0</v>
      </c>
      <c r="H280" s="203"/>
      <c r="I280" s="193"/>
      <c r="J280" s="204"/>
      <c r="K280" s="204"/>
      <c r="L280" s="204"/>
      <c r="M280" s="204"/>
      <c r="N280" s="193"/>
      <c r="O280" s="193"/>
      <c r="P280" s="205"/>
      <c r="Q280" s="193"/>
      <c r="R280" s="193"/>
      <c r="S280" s="193"/>
      <c r="T280" s="193"/>
      <c r="U280" s="193"/>
      <c r="V280" s="193"/>
      <c r="W280" s="193"/>
      <c r="X280" s="193"/>
      <c r="Y280" s="193"/>
      <c r="Z280" s="193"/>
      <c r="AA280" s="193"/>
      <c r="AB280" s="193"/>
      <c r="AC280" s="193"/>
      <c r="AD280" s="193"/>
      <c r="AE280" s="193"/>
      <c r="AF280" s="193"/>
      <c r="AG280" s="193"/>
      <c r="AH280" s="193"/>
      <c r="AI280" s="193"/>
      <c r="AJ280" s="204"/>
      <c r="AK280" s="193"/>
      <c r="AL280" s="206"/>
      <c r="AM280" s="4">
        <f t="shared" si="25"/>
        <v>0</v>
      </c>
      <c r="AN280" s="4">
        <f t="shared" si="26"/>
        <v>0</v>
      </c>
      <c r="AO280" s="4">
        <f t="shared" si="27"/>
        <v>0</v>
      </c>
      <c r="AP280" s="4">
        <f t="shared" si="28"/>
        <v>0</v>
      </c>
      <c r="AW280" s="204"/>
    </row>
    <row r="281" spans="6:49" ht="18" customHeight="1" x14ac:dyDescent="0.25">
      <c r="F281" s="4">
        <f t="shared" si="24"/>
        <v>0</v>
      </c>
      <c r="G281" s="200">
        <f t="shared" si="29"/>
        <v>0</v>
      </c>
      <c r="H281" s="203"/>
      <c r="I281" s="193"/>
      <c r="J281" s="204"/>
      <c r="K281" s="204"/>
      <c r="L281" s="204"/>
      <c r="M281" s="204"/>
      <c r="N281" s="193"/>
      <c r="O281" s="193"/>
      <c r="P281" s="205"/>
      <c r="Q281" s="193"/>
      <c r="R281" s="193"/>
      <c r="S281" s="193"/>
      <c r="T281" s="193"/>
      <c r="U281" s="193"/>
      <c r="V281" s="193"/>
      <c r="W281" s="193"/>
      <c r="X281" s="193"/>
      <c r="Y281" s="193"/>
      <c r="Z281" s="193"/>
      <c r="AA281" s="193"/>
      <c r="AB281" s="193"/>
      <c r="AC281" s="193"/>
      <c r="AD281" s="193"/>
      <c r="AE281" s="193"/>
      <c r="AF281" s="193"/>
      <c r="AG281" s="193"/>
      <c r="AH281" s="193"/>
      <c r="AI281" s="193"/>
      <c r="AJ281" s="204"/>
      <c r="AK281" s="193"/>
      <c r="AL281" s="206"/>
      <c r="AM281" s="4">
        <f t="shared" si="25"/>
        <v>0</v>
      </c>
      <c r="AN281" s="4">
        <f t="shared" si="26"/>
        <v>0</v>
      </c>
      <c r="AO281" s="4">
        <f t="shared" si="27"/>
        <v>0</v>
      </c>
      <c r="AP281" s="4">
        <f t="shared" si="28"/>
        <v>0</v>
      </c>
      <c r="AW281" s="204"/>
    </row>
    <row r="282" spans="6:49" ht="18" customHeight="1" x14ac:dyDescent="0.25">
      <c r="F282" s="4">
        <f t="shared" si="24"/>
        <v>0</v>
      </c>
      <c r="G282" s="200">
        <f t="shared" si="29"/>
        <v>0</v>
      </c>
      <c r="H282" s="203"/>
      <c r="I282" s="193"/>
      <c r="J282" s="204"/>
      <c r="K282" s="204"/>
      <c r="L282" s="204"/>
      <c r="M282" s="204"/>
      <c r="N282" s="193"/>
      <c r="O282" s="193"/>
      <c r="P282" s="205"/>
      <c r="Q282" s="193"/>
      <c r="R282" s="193"/>
      <c r="S282" s="193"/>
      <c r="T282" s="193"/>
      <c r="U282" s="193"/>
      <c r="V282" s="193"/>
      <c r="W282" s="193"/>
      <c r="X282" s="193"/>
      <c r="Y282" s="193"/>
      <c r="Z282" s="193"/>
      <c r="AA282" s="193"/>
      <c r="AB282" s="193"/>
      <c r="AC282" s="193"/>
      <c r="AD282" s="193"/>
      <c r="AE282" s="193"/>
      <c r="AF282" s="193"/>
      <c r="AG282" s="193"/>
      <c r="AH282" s="193"/>
      <c r="AI282" s="193"/>
      <c r="AJ282" s="204"/>
      <c r="AK282" s="193"/>
      <c r="AL282" s="206"/>
      <c r="AM282" s="4">
        <f t="shared" si="25"/>
        <v>0</v>
      </c>
      <c r="AN282" s="4">
        <f t="shared" si="26"/>
        <v>0</v>
      </c>
      <c r="AO282" s="4">
        <f t="shared" si="27"/>
        <v>0</v>
      </c>
      <c r="AP282" s="4">
        <f t="shared" si="28"/>
        <v>0</v>
      </c>
      <c r="AW282" s="204"/>
    </row>
    <row r="283" spans="6:49" ht="18" customHeight="1" x14ac:dyDescent="0.25">
      <c r="F283" s="4">
        <f t="shared" si="24"/>
        <v>0</v>
      </c>
      <c r="G283" s="200">
        <f t="shared" si="29"/>
        <v>0</v>
      </c>
      <c r="H283" s="203"/>
      <c r="I283" s="193"/>
      <c r="J283" s="204"/>
      <c r="K283" s="204"/>
      <c r="L283" s="204"/>
      <c r="M283" s="204"/>
      <c r="N283" s="193"/>
      <c r="O283" s="193"/>
      <c r="P283" s="205"/>
      <c r="Q283" s="193"/>
      <c r="R283" s="193"/>
      <c r="S283" s="193"/>
      <c r="T283" s="193"/>
      <c r="U283" s="193"/>
      <c r="V283" s="193"/>
      <c r="W283" s="193"/>
      <c r="X283" s="193"/>
      <c r="Y283" s="193"/>
      <c r="Z283" s="193"/>
      <c r="AA283" s="193"/>
      <c r="AB283" s="193"/>
      <c r="AC283" s="193"/>
      <c r="AD283" s="193"/>
      <c r="AE283" s="193"/>
      <c r="AF283" s="193"/>
      <c r="AG283" s="193"/>
      <c r="AH283" s="193"/>
      <c r="AI283" s="193"/>
      <c r="AJ283" s="204"/>
      <c r="AK283" s="193"/>
      <c r="AL283" s="206"/>
      <c r="AM283" s="4">
        <f t="shared" si="25"/>
        <v>0</v>
      </c>
      <c r="AN283" s="4">
        <f t="shared" si="26"/>
        <v>0</v>
      </c>
      <c r="AO283" s="4">
        <f t="shared" si="27"/>
        <v>0</v>
      </c>
      <c r="AP283" s="4">
        <f t="shared" si="28"/>
        <v>0</v>
      </c>
      <c r="AW283" s="204"/>
    </row>
    <row r="284" spans="6:49" ht="18" customHeight="1" x14ac:dyDescent="0.25">
      <c r="F284" s="4">
        <f t="shared" si="24"/>
        <v>0</v>
      </c>
      <c r="G284" s="200">
        <f t="shared" si="29"/>
        <v>0</v>
      </c>
      <c r="H284" s="203"/>
      <c r="I284" s="193"/>
      <c r="J284" s="204"/>
      <c r="K284" s="204"/>
      <c r="L284" s="204"/>
      <c r="M284" s="204"/>
      <c r="N284" s="193"/>
      <c r="O284" s="193"/>
      <c r="P284" s="205"/>
      <c r="Q284" s="193"/>
      <c r="R284" s="193"/>
      <c r="S284" s="193"/>
      <c r="T284" s="193"/>
      <c r="U284" s="193"/>
      <c r="V284" s="193"/>
      <c r="W284" s="193"/>
      <c r="X284" s="193"/>
      <c r="Y284" s="193"/>
      <c r="Z284" s="193"/>
      <c r="AA284" s="193"/>
      <c r="AB284" s="193"/>
      <c r="AC284" s="193"/>
      <c r="AD284" s="193"/>
      <c r="AE284" s="193"/>
      <c r="AF284" s="193"/>
      <c r="AG284" s="193"/>
      <c r="AH284" s="193"/>
      <c r="AI284" s="193"/>
      <c r="AJ284" s="204"/>
      <c r="AK284" s="193"/>
      <c r="AL284" s="206"/>
      <c r="AM284" s="4">
        <f t="shared" si="25"/>
        <v>0</v>
      </c>
      <c r="AN284" s="4">
        <f t="shared" si="26"/>
        <v>0</v>
      </c>
      <c r="AO284" s="4">
        <f t="shared" si="27"/>
        <v>0</v>
      </c>
      <c r="AP284" s="4">
        <f t="shared" si="28"/>
        <v>0</v>
      </c>
      <c r="AW284" s="204"/>
    </row>
    <row r="285" spans="6:49" ht="18" customHeight="1" x14ac:dyDescent="0.25">
      <c r="F285" s="4">
        <f t="shared" si="24"/>
        <v>0</v>
      </c>
      <c r="G285" s="200">
        <f t="shared" si="29"/>
        <v>0</v>
      </c>
      <c r="H285" s="203"/>
      <c r="I285" s="193"/>
      <c r="J285" s="204"/>
      <c r="K285" s="204"/>
      <c r="L285" s="204"/>
      <c r="M285" s="204"/>
      <c r="N285" s="193"/>
      <c r="O285" s="193"/>
      <c r="P285" s="205"/>
      <c r="Q285" s="193"/>
      <c r="R285" s="193"/>
      <c r="S285" s="193"/>
      <c r="T285" s="193"/>
      <c r="U285" s="193"/>
      <c r="V285" s="193"/>
      <c r="W285" s="193"/>
      <c r="X285" s="193"/>
      <c r="Y285" s="193"/>
      <c r="Z285" s="193"/>
      <c r="AA285" s="193"/>
      <c r="AB285" s="193"/>
      <c r="AC285" s="193"/>
      <c r="AD285" s="193"/>
      <c r="AE285" s="193"/>
      <c r="AF285" s="193"/>
      <c r="AG285" s="193"/>
      <c r="AH285" s="193"/>
      <c r="AI285" s="193"/>
      <c r="AJ285" s="204"/>
      <c r="AK285" s="193"/>
      <c r="AL285" s="206"/>
      <c r="AM285" s="4">
        <f t="shared" si="25"/>
        <v>0</v>
      </c>
      <c r="AN285" s="4">
        <f t="shared" si="26"/>
        <v>0</v>
      </c>
      <c r="AO285" s="4">
        <f t="shared" si="27"/>
        <v>0</v>
      </c>
      <c r="AP285" s="4">
        <f t="shared" si="28"/>
        <v>0</v>
      </c>
      <c r="AW285" s="204"/>
    </row>
    <row r="286" spans="6:49" ht="18" customHeight="1" x14ac:dyDescent="0.25">
      <c r="F286" s="4">
        <f t="shared" si="24"/>
        <v>0</v>
      </c>
      <c r="G286" s="200">
        <f t="shared" si="29"/>
        <v>0</v>
      </c>
      <c r="H286" s="203"/>
      <c r="I286" s="193"/>
      <c r="J286" s="204"/>
      <c r="K286" s="204"/>
      <c r="L286" s="204"/>
      <c r="M286" s="204"/>
      <c r="N286" s="193"/>
      <c r="O286" s="193"/>
      <c r="P286" s="205"/>
      <c r="Q286" s="193"/>
      <c r="R286" s="193"/>
      <c r="S286" s="193"/>
      <c r="T286" s="193"/>
      <c r="U286" s="193"/>
      <c r="V286" s="193"/>
      <c r="W286" s="193"/>
      <c r="X286" s="193"/>
      <c r="Y286" s="193"/>
      <c r="Z286" s="193"/>
      <c r="AA286" s="193"/>
      <c r="AB286" s="193"/>
      <c r="AC286" s="193"/>
      <c r="AD286" s="193"/>
      <c r="AE286" s="193"/>
      <c r="AF286" s="193"/>
      <c r="AG286" s="193"/>
      <c r="AH286" s="193"/>
      <c r="AI286" s="193"/>
      <c r="AJ286" s="204"/>
      <c r="AK286" s="193"/>
      <c r="AL286" s="206"/>
      <c r="AM286" s="4">
        <f t="shared" si="25"/>
        <v>0</v>
      </c>
      <c r="AN286" s="4">
        <f t="shared" si="26"/>
        <v>0</v>
      </c>
      <c r="AO286" s="4">
        <f t="shared" si="27"/>
        <v>0</v>
      </c>
      <c r="AP286" s="4">
        <f t="shared" si="28"/>
        <v>0</v>
      </c>
      <c r="AW286" s="204"/>
    </row>
    <row r="287" spans="6:49" ht="18" customHeight="1" x14ac:dyDescent="0.25">
      <c r="F287" s="4">
        <f t="shared" si="24"/>
        <v>0</v>
      </c>
      <c r="G287" s="200">
        <f t="shared" si="29"/>
        <v>0</v>
      </c>
      <c r="H287" s="203"/>
      <c r="I287" s="193"/>
      <c r="J287" s="204"/>
      <c r="K287" s="204"/>
      <c r="L287" s="204"/>
      <c r="M287" s="204"/>
      <c r="N287" s="193"/>
      <c r="O287" s="193"/>
      <c r="P287" s="205"/>
      <c r="Q287" s="193"/>
      <c r="R287" s="193"/>
      <c r="S287" s="193"/>
      <c r="T287" s="193"/>
      <c r="U287" s="193"/>
      <c r="V287" s="193"/>
      <c r="W287" s="193"/>
      <c r="X287" s="193"/>
      <c r="Y287" s="193"/>
      <c r="Z287" s="193"/>
      <c r="AA287" s="193"/>
      <c r="AB287" s="193"/>
      <c r="AC287" s="193"/>
      <c r="AD287" s="193"/>
      <c r="AE287" s="193"/>
      <c r="AF287" s="193"/>
      <c r="AG287" s="193"/>
      <c r="AH287" s="193"/>
      <c r="AI287" s="193"/>
      <c r="AJ287" s="204"/>
      <c r="AK287" s="193"/>
      <c r="AL287" s="206"/>
      <c r="AM287" s="4">
        <f t="shared" si="25"/>
        <v>0</v>
      </c>
      <c r="AN287" s="4">
        <f t="shared" si="26"/>
        <v>0</v>
      </c>
      <c r="AO287" s="4">
        <f t="shared" si="27"/>
        <v>0</v>
      </c>
      <c r="AP287" s="4">
        <f t="shared" si="28"/>
        <v>0</v>
      </c>
      <c r="AW287" s="204"/>
    </row>
    <row r="288" spans="6:49" ht="18" customHeight="1" x14ac:dyDescent="0.25">
      <c r="F288" s="4">
        <f t="shared" si="24"/>
        <v>0</v>
      </c>
      <c r="G288" s="200">
        <f t="shared" si="29"/>
        <v>0</v>
      </c>
      <c r="H288" s="203"/>
      <c r="I288" s="193"/>
      <c r="J288" s="204"/>
      <c r="K288" s="204"/>
      <c r="L288" s="204"/>
      <c r="M288" s="204"/>
      <c r="N288" s="193"/>
      <c r="O288" s="193"/>
      <c r="P288" s="205"/>
      <c r="Q288" s="193"/>
      <c r="R288" s="193"/>
      <c r="S288" s="193"/>
      <c r="T288" s="193"/>
      <c r="U288" s="193"/>
      <c r="V288" s="193"/>
      <c r="W288" s="193"/>
      <c r="X288" s="193"/>
      <c r="Y288" s="193"/>
      <c r="Z288" s="193"/>
      <c r="AA288" s="193"/>
      <c r="AB288" s="193"/>
      <c r="AC288" s="193"/>
      <c r="AD288" s="193"/>
      <c r="AE288" s="193"/>
      <c r="AF288" s="193"/>
      <c r="AG288" s="193"/>
      <c r="AH288" s="193"/>
      <c r="AI288" s="193"/>
      <c r="AJ288" s="204"/>
      <c r="AK288" s="193"/>
      <c r="AL288" s="206"/>
      <c r="AM288" s="4">
        <f t="shared" si="25"/>
        <v>0</v>
      </c>
      <c r="AN288" s="4">
        <f t="shared" si="26"/>
        <v>0</v>
      </c>
      <c r="AO288" s="4">
        <f t="shared" si="27"/>
        <v>0</v>
      </c>
      <c r="AP288" s="4">
        <f t="shared" si="28"/>
        <v>0</v>
      </c>
      <c r="AW288" s="204"/>
    </row>
    <row r="289" spans="6:49" ht="18" customHeight="1" x14ac:dyDescent="0.25">
      <c r="F289" s="4">
        <f t="shared" si="24"/>
        <v>0</v>
      </c>
      <c r="G289" s="200">
        <f t="shared" si="29"/>
        <v>0</v>
      </c>
      <c r="H289" s="203"/>
      <c r="I289" s="193"/>
      <c r="J289" s="204"/>
      <c r="K289" s="204"/>
      <c r="L289" s="204"/>
      <c r="M289" s="204"/>
      <c r="N289" s="193"/>
      <c r="O289" s="193"/>
      <c r="P289" s="205"/>
      <c r="Q289" s="193"/>
      <c r="R289" s="193"/>
      <c r="S289" s="193"/>
      <c r="T289" s="193"/>
      <c r="U289" s="193"/>
      <c r="V289" s="193"/>
      <c r="W289" s="193"/>
      <c r="X289" s="193"/>
      <c r="Y289" s="193"/>
      <c r="Z289" s="193"/>
      <c r="AA289" s="193"/>
      <c r="AB289" s="193"/>
      <c r="AC289" s="193"/>
      <c r="AD289" s="193"/>
      <c r="AE289" s="193"/>
      <c r="AF289" s="193"/>
      <c r="AG289" s="193"/>
      <c r="AH289" s="193"/>
      <c r="AI289" s="193"/>
      <c r="AJ289" s="204"/>
      <c r="AK289" s="193"/>
      <c r="AL289" s="206"/>
      <c r="AM289" s="4">
        <f t="shared" si="25"/>
        <v>0</v>
      </c>
      <c r="AN289" s="4">
        <f t="shared" si="26"/>
        <v>0</v>
      </c>
      <c r="AO289" s="4">
        <f t="shared" si="27"/>
        <v>0</v>
      </c>
      <c r="AP289" s="4">
        <f t="shared" si="28"/>
        <v>0</v>
      </c>
      <c r="AW289" s="204"/>
    </row>
    <row r="290" spans="6:49" ht="18" customHeight="1" x14ac:dyDescent="0.25">
      <c r="F290" s="4">
        <f t="shared" si="24"/>
        <v>0</v>
      </c>
      <c r="G290" s="200">
        <f t="shared" si="29"/>
        <v>0</v>
      </c>
      <c r="H290" s="203"/>
      <c r="I290" s="193"/>
      <c r="J290" s="204"/>
      <c r="K290" s="204"/>
      <c r="L290" s="204"/>
      <c r="M290" s="204"/>
      <c r="N290" s="193"/>
      <c r="O290" s="193"/>
      <c r="P290" s="205"/>
      <c r="Q290" s="193"/>
      <c r="R290" s="193"/>
      <c r="S290" s="193"/>
      <c r="T290" s="193"/>
      <c r="U290" s="193"/>
      <c r="V290" s="193"/>
      <c r="W290" s="193"/>
      <c r="X290" s="193"/>
      <c r="Y290" s="193"/>
      <c r="Z290" s="193"/>
      <c r="AA290" s="193"/>
      <c r="AB290" s="193"/>
      <c r="AC290" s="193"/>
      <c r="AD290" s="193"/>
      <c r="AE290" s="193"/>
      <c r="AF290" s="193"/>
      <c r="AG290" s="193"/>
      <c r="AH290" s="193"/>
      <c r="AI290" s="193"/>
      <c r="AJ290" s="204"/>
      <c r="AK290" s="193"/>
      <c r="AL290" s="206"/>
      <c r="AM290" s="4">
        <f t="shared" si="25"/>
        <v>0</v>
      </c>
      <c r="AN290" s="4">
        <f t="shared" si="26"/>
        <v>0</v>
      </c>
      <c r="AO290" s="4">
        <f t="shared" si="27"/>
        <v>0</v>
      </c>
      <c r="AP290" s="4">
        <f t="shared" si="28"/>
        <v>0</v>
      </c>
      <c r="AW290" s="204"/>
    </row>
    <row r="291" spans="6:49" ht="18" customHeight="1" x14ac:dyDescent="0.25">
      <c r="F291" s="4">
        <f t="shared" si="24"/>
        <v>0</v>
      </c>
      <c r="G291" s="200">
        <f t="shared" si="29"/>
        <v>0</v>
      </c>
      <c r="H291" s="203"/>
      <c r="I291" s="193"/>
      <c r="J291" s="204"/>
      <c r="K291" s="204"/>
      <c r="L291" s="204"/>
      <c r="M291" s="204"/>
      <c r="N291" s="193"/>
      <c r="O291" s="193"/>
      <c r="P291" s="205"/>
      <c r="Q291" s="193"/>
      <c r="R291" s="193"/>
      <c r="S291" s="193"/>
      <c r="T291" s="193"/>
      <c r="U291" s="193"/>
      <c r="V291" s="193"/>
      <c r="W291" s="193"/>
      <c r="X291" s="193"/>
      <c r="Y291" s="193"/>
      <c r="Z291" s="193"/>
      <c r="AA291" s="193"/>
      <c r="AB291" s="193"/>
      <c r="AC291" s="193"/>
      <c r="AD291" s="193"/>
      <c r="AE291" s="193"/>
      <c r="AF291" s="193"/>
      <c r="AG291" s="193"/>
      <c r="AH291" s="193"/>
      <c r="AI291" s="193"/>
      <c r="AJ291" s="204"/>
      <c r="AK291" s="193"/>
      <c r="AL291" s="206"/>
      <c r="AM291" s="4">
        <f t="shared" si="25"/>
        <v>0</v>
      </c>
      <c r="AN291" s="4">
        <f t="shared" si="26"/>
        <v>0</v>
      </c>
      <c r="AO291" s="4">
        <f t="shared" si="27"/>
        <v>0</v>
      </c>
      <c r="AP291" s="4">
        <f t="shared" si="28"/>
        <v>0</v>
      </c>
      <c r="AW291" s="204"/>
    </row>
    <row r="292" spans="6:49" ht="18" customHeight="1" x14ac:dyDescent="0.25">
      <c r="F292" s="4">
        <f t="shared" si="24"/>
        <v>0</v>
      </c>
      <c r="G292" s="200">
        <f t="shared" si="29"/>
        <v>0</v>
      </c>
      <c r="H292" s="203"/>
      <c r="I292" s="193"/>
      <c r="J292" s="204"/>
      <c r="K292" s="204"/>
      <c r="L292" s="204"/>
      <c r="M292" s="204"/>
      <c r="N292" s="193"/>
      <c r="O292" s="193"/>
      <c r="P292" s="205"/>
      <c r="Q292" s="193"/>
      <c r="R292" s="193"/>
      <c r="S292" s="193"/>
      <c r="T292" s="193"/>
      <c r="U292" s="193"/>
      <c r="V292" s="193"/>
      <c r="W292" s="193"/>
      <c r="X292" s="193"/>
      <c r="Y292" s="193"/>
      <c r="Z292" s="193"/>
      <c r="AA292" s="193"/>
      <c r="AB292" s="193"/>
      <c r="AC292" s="193"/>
      <c r="AD292" s="193"/>
      <c r="AE292" s="193"/>
      <c r="AF292" s="193"/>
      <c r="AG292" s="193"/>
      <c r="AH292" s="193"/>
      <c r="AI292" s="193"/>
      <c r="AJ292" s="204"/>
      <c r="AK292" s="193"/>
      <c r="AL292" s="206"/>
      <c r="AM292" s="4">
        <f t="shared" si="25"/>
        <v>0</v>
      </c>
      <c r="AN292" s="4">
        <f t="shared" si="26"/>
        <v>0</v>
      </c>
      <c r="AO292" s="4">
        <f t="shared" si="27"/>
        <v>0</v>
      </c>
      <c r="AP292" s="4">
        <f t="shared" si="28"/>
        <v>0</v>
      </c>
      <c r="AW292" s="204"/>
    </row>
    <row r="293" spans="6:49" ht="18" customHeight="1" x14ac:dyDescent="0.25">
      <c r="F293" s="4">
        <f t="shared" si="24"/>
        <v>0</v>
      </c>
      <c r="G293" s="200">
        <f t="shared" si="29"/>
        <v>0</v>
      </c>
      <c r="H293" s="203"/>
      <c r="I293" s="193"/>
      <c r="J293" s="204"/>
      <c r="K293" s="204"/>
      <c r="L293" s="204"/>
      <c r="M293" s="204"/>
      <c r="N293" s="193"/>
      <c r="O293" s="193"/>
      <c r="P293" s="205"/>
      <c r="Q293" s="193"/>
      <c r="R293" s="193"/>
      <c r="S293" s="193"/>
      <c r="T293" s="193"/>
      <c r="U293" s="193"/>
      <c r="V293" s="193"/>
      <c r="W293" s="193"/>
      <c r="X293" s="193"/>
      <c r="Y293" s="193"/>
      <c r="Z293" s="193"/>
      <c r="AA293" s="193"/>
      <c r="AB293" s="193"/>
      <c r="AC293" s="193"/>
      <c r="AD293" s="193"/>
      <c r="AE293" s="193"/>
      <c r="AF293" s="193"/>
      <c r="AG293" s="193"/>
      <c r="AH293" s="193"/>
      <c r="AI293" s="193"/>
      <c r="AJ293" s="204"/>
      <c r="AK293" s="193"/>
      <c r="AL293" s="206"/>
      <c r="AM293" s="4">
        <f t="shared" si="25"/>
        <v>0</v>
      </c>
      <c r="AN293" s="4">
        <f t="shared" si="26"/>
        <v>0</v>
      </c>
      <c r="AO293" s="4">
        <f t="shared" si="27"/>
        <v>0</v>
      </c>
      <c r="AP293" s="4">
        <f t="shared" si="28"/>
        <v>0</v>
      </c>
      <c r="AW293" s="204"/>
    </row>
    <row r="294" spans="6:49" ht="18" customHeight="1" x14ac:dyDescent="0.25">
      <c r="F294" s="4">
        <f t="shared" si="24"/>
        <v>0</v>
      </c>
      <c r="G294" s="200">
        <f t="shared" si="29"/>
        <v>0</v>
      </c>
      <c r="H294" s="203"/>
      <c r="I294" s="193"/>
      <c r="J294" s="204"/>
      <c r="K294" s="204"/>
      <c r="L294" s="204"/>
      <c r="M294" s="204"/>
      <c r="N294" s="193"/>
      <c r="O294" s="193"/>
      <c r="P294" s="205"/>
      <c r="Q294" s="193"/>
      <c r="R294" s="193"/>
      <c r="S294" s="193"/>
      <c r="T294" s="193"/>
      <c r="U294" s="193"/>
      <c r="V294" s="193"/>
      <c r="W294" s="193"/>
      <c r="X294" s="193"/>
      <c r="Y294" s="193"/>
      <c r="Z294" s="193"/>
      <c r="AA294" s="193"/>
      <c r="AB294" s="193"/>
      <c r="AC294" s="193"/>
      <c r="AD294" s="193"/>
      <c r="AE294" s="193"/>
      <c r="AF294" s="193"/>
      <c r="AG294" s="193"/>
      <c r="AH294" s="193"/>
      <c r="AI294" s="193"/>
      <c r="AJ294" s="204"/>
      <c r="AK294" s="193"/>
      <c r="AL294" s="206"/>
      <c r="AM294" s="4">
        <f t="shared" si="25"/>
        <v>0</v>
      </c>
      <c r="AN294" s="4">
        <f t="shared" si="26"/>
        <v>0</v>
      </c>
      <c r="AO294" s="4">
        <f t="shared" si="27"/>
        <v>0</v>
      </c>
      <c r="AP294" s="4">
        <f t="shared" si="28"/>
        <v>0</v>
      </c>
      <c r="AW294" s="204"/>
    </row>
    <row r="295" spans="6:49" ht="18" customHeight="1" x14ac:dyDescent="0.25">
      <c r="F295" s="4">
        <f t="shared" si="24"/>
        <v>0</v>
      </c>
      <c r="G295" s="200">
        <f t="shared" si="29"/>
        <v>0</v>
      </c>
      <c r="H295" s="203"/>
      <c r="I295" s="193"/>
      <c r="J295" s="204"/>
      <c r="K295" s="204"/>
      <c r="L295" s="204"/>
      <c r="M295" s="204"/>
      <c r="N295" s="193"/>
      <c r="O295" s="193"/>
      <c r="P295" s="205"/>
      <c r="Q295" s="193"/>
      <c r="R295" s="193"/>
      <c r="S295" s="193"/>
      <c r="T295" s="193"/>
      <c r="U295" s="193"/>
      <c r="V295" s="193"/>
      <c r="W295" s="193"/>
      <c r="X295" s="193"/>
      <c r="Y295" s="193"/>
      <c r="Z295" s="193"/>
      <c r="AA295" s="193"/>
      <c r="AB295" s="193"/>
      <c r="AC295" s="193"/>
      <c r="AD295" s="193"/>
      <c r="AE295" s="193"/>
      <c r="AF295" s="193"/>
      <c r="AG295" s="193"/>
      <c r="AH295" s="193"/>
      <c r="AI295" s="193"/>
      <c r="AJ295" s="204"/>
      <c r="AK295" s="193"/>
      <c r="AL295" s="206"/>
      <c r="AM295" s="4">
        <f t="shared" si="25"/>
        <v>0</v>
      </c>
      <c r="AN295" s="4">
        <f t="shared" si="26"/>
        <v>0</v>
      </c>
      <c r="AO295" s="4">
        <f t="shared" si="27"/>
        <v>0</v>
      </c>
      <c r="AP295" s="4">
        <f t="shared" si="28"/>
        <v>0</v>
      </c>
      <c r="AW295" s="204"/>
    </row>
    <row r="296" spans="6:49" ht="18" customHeight="1" x14ac:dyDescent="0.25">
      <c r="F296" s="4">
        <f t="shared" si="24"/>
        <v>0</v>
      </c>
      <c r="G296" s="200">
        <f t="shared" si="29"/>
        <v>0</v>
      </c>
      <c r="H296" s="203"/>
      <c r="I296" s="193"/>
      <c r="J296" s="204"/>
      <c r="K296" s="204"/>
      <c r="L296" s="204"/>
      <c r="M296" s="204"/>
      <c r="N296" s="193"/>
      <c r="O296" s="193"/>
      <c r="P296" s="205"/>
      <c r="Q296" s="193"/>
      <c r="R296" s="193"/>
      <c r="S296" s="193"/>
      <c r="T296" s="193"/>
      <c r="U296" s="193"/>
      <c r="V296" s="193"/>
      <c r="W296" s="193"/>
      <c r="X296" s="193"/>
      <c r="Y296" s="193"/>
      <c r="Z296" s="193"/>
      <c r="AA296" s="193"/>
      <c r="AB296" s="193"/>
      <c r="AC296" s="193"/>
      <c r="AD296" s="193"/>
      <c r="AE296" s="193"/>
      <c r="AF296" s="193"/>
      <c r="AG296" s="193"/>
      <c r="AH296" s="193"/>
      <c r="AI296" s="193"/>
      <c r="AJ296" s="204"/>
      <c r="AK296" s="193"/>
      <c r="AL296" s="206"/>
      <c r="AM296" s="4">
        <f t="shared" si="25"/>
        <v>0</v>
      </c>
      <c r="AN296" s="4">
        <f t="shared" si="26"/>
        <v>0</v>
      </c>
      <c r="AO296" s="4">
        <f t="shared" si="27"/>
        <v>0</v>
      </c>
      <c r="AP296" s="4">
        <f t="shared" si="28"/>
        <v>0</v>
      </c>
      <c r="AW296" s="204"/>
    </row>
    <row r="297" spans="6:49" ht="18" customHeight="1" x14ac:dyDescent="0.25">
      <c r="F297" s="4">
        <f t="shared" si="24"/>
        <v>0</v>
      </c>
      <c r="G297" s="200">
        <f t="shared" si="29"/>
        <v>0</v>
      </c>
      <c r="H297" s="203"/>
      <c r="I297" s="193"/>
      <c r="J297" s="204"/>
      <c r="K297" s="204"/>
      <c r="L297" s="204"/>
      <c r="M297" s="204"/>
      <c r="N297" s="193"/>
      <c r="O297" s="193"/>
      <c r="P297" s="205"/>
      <c r="Q297" s="193"/>
      <c r="R297" s="193"/>
      <c r="S297" s="193"/>
      <c r="T297" s="193"/>
      <c r="U297" s="193"/>
      <c r="V297" s="193"/>
      <c r="W297" s="193"/>
      <c r="X297" s="193"/>
      <c r="Y297" s="193"/>
      <c r="Z297" s="193"/>
      <c r="AA297" s="193"/>
      <c r="AB297" s="193"/>
      <c r="AC297" s="193"/>
      <c r="AD297" s="193"/>
      <c r="AE297" s="193"/>
      <c r="AF297" s="193"/>
      <c r="AG297" s="193"/>
      <c r="AH297" s="193"/>
      <c r="AI297" s="193"/>
      <c r="AJ297" s="204"/>
      <c r="AK297" s="193"/>
      <c r="AL297" s="206"/>
      <c r="AM297" s="4">
        <f t="shared" si="25"/>
        <v>0</v>
      </c>
      <c r="AN297" s="4">
        <f t="shared" si="26"/>
        <v>0</v>
      </c>
      <c r="AO297" s="4">
        <f t="shared" si="27"/>
        <v>0</v>
      </c>
      <c r="AP297" s="4">
        <f t="shared" si="28"/>
        <v>0</v>
      </c>
      <c r="AW297" s="204"/>
    </row>
    <row r="298" spans="6:49" ht="18" customHeight="1" x14ac:dyDescent="0.25">
      <c r="F298" s="4">
        <f t="shared" si="24"/>
        <v>0</v>
      </c>
      <c r="G298" s="200">
        <f t="shared" si="29"/>
        <v>0</v>
      </c>
      <c r="H298" s="203"/>
      <c r="I298" s="193"/>
      <c r="J298" s="204"/>
      <c r="K298" s="204"/>
      <c r="L298" s="204"/>
      <c r="M298" s="204"/>
      <c r="N298" s="193"/>
      <c r="O298" s="193"/>
      <c r="P298" s="205"/>
      <c r="Q298" s="193"/>
      <c r="R298" s="193"/>
      <c r="S298" s="193"/>
      <c r="T298" s="193"/>
      <c r="U298" s="193"/>
      <c r="V298" s="193"/>
      <c r="W298" s="193"/>
      <c r="X298" s="193"/>
      <c r="Y298" s="193"/>
      <c r="Z298" s="193"/>
      <c r="AA298" s="193"/>
      <c r="AB298" s="193"/>
      <c r="AC298" s="193"/>
      <c r="AD298" s="193"/>
      <c r="AE298" s="193"/>
      <c r="AF298" s="193"/>
      <c r="AG298" s="193"/>
      <c r="AH298" s="193"/>
      <c r="AI298" s="193"/>
      <c r="AJ298" s="204"/>
      <c r="AK298" s="193"/>
      <c r="AL298" s="206"/>
      <c r="AM298" s="4">
        <f t="shared" si="25"/>
        <v>0</v>
      </c>
      <c r="AN298" s="4">
        <f t="shared" si="26"/>
        <v>0</v>
      </c>
      <c r="AO298" s="4">
        <f t="shared" si="27"/>
        <v>0</v>
      </c>
      <c r="AP298" s="4">
        <f t="shared" si="28"/>
        <v>0</v>
      </c>
      <c r="AW298" s="204"/>
    </row>
    <row r="299" spans="6:49" ht="18" customHeight="1" x14ac:dyDescent="0.25">
      <c r="F299" s="4">
        <f t="shared" si="24"/>
        <v>0</v>
      </c>
      <c r="G299" s="200">
        <f t="shared" si="29"/>
        <v>0</v>
      </c>
      <c r="H299" s="203"/>
      <c r="I299" s="193"/>
      <c r="J299" s="204"/>
      <c r="K299" s="204"/>
      <c r="L299" s="204"/>
      <c r="M299" s="204"/>
      <c r="N299" s="193"/>
      <c r="O299" s="193"/>
      <c r="P299" s="205"/>
      <c r="Q299" s="193"/>
      <c r="R299" s="193"/>
      <c r="S299" s="193"/>
      <c r="T299" s="193"/>
      <c r="U299" s="193"/>
      <c r="V299" s="193"/>
      <c r="W299" s="193"/>
      <c r="X299" s="193"/>
      <c r="Y299" s="193"/>
      <c r="Z299" s="193"/>
      <c r="AA299" s="193"/>
      <c r="AB299" s="193"/>
      <c r="AC299" s="193"/>
      <c r="AD299" s="193"/>
      <c r="AE299" s="193"/>
      <c r="AF299" s="193"/>
      <c r="AG299" s="193"/>
      <c r="AH299" s="193"/>
      <c r="AI299" s="193"/>
      <c r="AJ299" s="204"/>
      <c r="AK299" s="193"/>
      <c r="AL299" s="206"/>
      <c r="AM299" s="4">
        <f t="shared" si="25"/>
        <v>0</v>
      </c>
      <c r="AN299" s="4">
        <f t="shared" si="26"/>
        <v>0</v>
      </c>
      <c r="AO299" s="4">
        <f t="shared" si="27"/>
        <v>0</v>
      </c>
      <c r="AP299" s="4">
        <f t="shared" si="28"/>
        <v>0</v>
      </c>
      <c r="AW299" s="204"/>
    </row>
    <row r="300" spans="6:49" ht="18" customHeight="1" x14ac:dyDescent="0.25">
      <c r="F300" s="4">
        <f t="shared" si="24"/>
        <v>0</v>
      </c>
      <c r="G300" s="200">
        <f t="shared" si="29"/>
        <v>0</v>
      </c>
      <c r="H300" s="203"/>
      <c r="I300" s="193"/>
      <c r="J300" s="204"/>
      <c r="K300" s="204"/>
      <c r="L300" s="204"/>
      <c r="M300" s="204"/>
      <c r="N300" s="193"/>
      <c r="O300" s="193"/>
      <c r="P300" s="205"/>
      <c r="Q300" s="193"/>
      <c r="R300" s="193"/>
      <c r="S300" s="193"/>
      <c r="T300" s="193"/>
      <c r="U300" s="193"/>
      <c r="V300" s="193"/>
      <c r="W300" s="193"/>
      <c r="X300" s="193"/>
      <c r="Y300" s="193"/>
      <c r="Z300" s="193"/>
      <c r="AA300" s="193"/>
      <c r="AB300" s="193"/>
      <c r="AC300" s="193"/>
      <c r="AD300" s="193"/>
      <c r="AE300" s="193"/>
      <c r="AF300" s="193"/>
      <c r="AG300" s="193"/>
      <c r="AH300" s="193"/>
      <c r="AI300" s="193"/>
      <c r="AJ300" s="204"/>
      <c r="AK300" s="193"/>
      <c r="AL300" s="206"/>
      <c r="AM300" s="4">
        <f t="shared" si="25"/>
        <v>0</v>
      </c>
      <c r="AN300" s="4">
        <f t="shared" si="26"/>
        <v>0</v>
      </c>
      <c r="AO300" s="4">
        <f t="shared" si="27"/>
        <v>0</v>
      </c>
      <c r="AP300" s="4">
        <f t="shared" si="28"/>
        <v>0</v>
      </c>
      <c r="AW300" s="204"/>
    </row>
    <row r="301" spans="6:49" ht="18" customHeight="1" x14ac:dyDescent="0.25">
      <c r="F301" s="4">
        <f t="shared" si="24"/>
        <v>0</v>
      </c>
      <c r="G301" s="200">
        <f t="shared" si="29"/>
        <v>0</v>
      </c>
      <c r="H301" s="203"/>
      <c r="I301" s="193"/>
      <c r="J301" s="204"/>
      <c r="K301" s="204"/>
      <c r="L301" s="204"/>
      <c r="M301" s="204"/>
      <c r="N301" s="193"/>
      <c r="O301" s="193"/>
      <c r="P301" s="205"/>
      <c r="Q301" s="193"/>
      <c r="R301" s="193"/>
      <c r="S301" s="193"/>
      <c r="T301" s="193"/>
      <c r="U301" s="193"/>
      <c r="V301" s="193"/>
      <c r="W301" s="193"/>
      <c r="X301" s="193"/>
      <c r="Y301" s="193"/>
      <c r="Z301" s="193"/>
      <c r="AA301" s="193"/>
      <c r="AB301" s="193"/>
      <c r="AC301" s="193"/>
      <c r="AD301" s="193"/>
      <c r="AE301" s="193"/>
      <c r="AF301" s="193"/>
      <c r="AG301" s="193"/>
      <c r="AH301" s="193"/>
      <c r="AI301" s="193"/>
      <c r="AJ301" s="204"/>
      <c r="AK301" s="193"/>
      <c r="AL301" s="206"/>
      <c r="AM301" s="4">
        <f t="shared" si="25"/>
        <v>0</v>
      </c>
      <c r="AN301" s="4">
        <f t="shared" si="26"/>
        <v>0</v>
      </c>
      <c r="AO301" s="4">
        <f t="shared" si="27"/>
        <v>0</v>
      </c>
      <c r="AP301" s="4">
        <f t="shared" si="28"/>
        <v>0</v>
      </c>
      <c r="AW301" s="204"/>
    </row>
    <row r="302" spans="6:49" ht="18" customHeight="1" x14ac:dyDescent="0.25">
      <c r="F302" s="4">
        <f t="shared" si="24"/>
        <v>0</v>
      </c>
      <c r="G302" s="200">
        <f t="shared" si="29"/>
        <v>0</v>
      </c>
      <c r="H302" s="203"/>
      <c r="I302" s="193"/>
      <c r="J302" s="204"/>
      <c r="K302" s="204"/>
      <c r="L302" s="204"/>
      <c r="M302" s="204"/>
      <c r="N302" s="193"/>
      <c r="O302" s="193"/>
      <c r="P302" s="205"/>
      <c r="Q302" s="193"/>
      <c r="R302" s="193"/>
      <c r="S302" s="193"/>
      <c r="T302" s="193"/>
      <c r="U302" s="193"/>
      <c r="V302" s="193"/>
      <c r="W302" s="193"/>
      <c r="X302" s="193"/>
      <c r="Y302" s="193"/>
      <c r="Z302" s="193"/>
      <c r="AA302" s="193"/>
      <c r="AB302" s="193"/>
      <c r="AC302" s="193"/>
      <c r="AD302" s="193"/>
      <c r="AE302" s="193"/>
      <c r="AF302" s="193"/>
      <c r="AG302" s="193"/>
      <c r="AH302" s="193"/>
      <c r="AI302" s="193"/>
      <c r="AJ302" s="204"/>
      <c r="AK302" s="193"/>
      <c r="AL302" s="206"/>
      <c r="AM302" s="4">
        <f t="shared" si="25"/>
        <v>0</v>
      </c>
      <c r="AN302" s="4">
        <f t="shared" si="26"/>
        <v>0</v>
      </c>
      <c r="AO302" s="4">
        <f t="shared" si="27"/>
        <v>0</v>
      </c>
      <c r="AP302" s="4">
        <f t="shared" si="28"/>
        <v>0</v>
      </c>
      <c r="AW302" s="204"/>
    </row>
    <row r="303" spans="6:49" ht="18" customHeight="1" x14ac:dyDescent="0.25">
      <c r="F303" s="4">
        <f t="shared" si="24"/>
        <v>0</v>
      </c>
      <c r="G303" s="200">
        <f t="shared" si="29"/>
        <v>0</v>
      </c>
      <c r="H303" s="203"/>
      <c r="I303" s="193"/>
      <c r="J303" s="204"/>
      <c r="K303" s="204"/>
      <c r="L303" s="204"/>
      <c r="M303" s="204"/>
      <c r="N303" s="193"/>
      <c r="O303" s="193"/>
      <c r="P303" s="205"/>
      <c r="Q303" s="193"/>
      <c r="R303" s="193"/>
      <c r="S303" s="193"/>
      <c r="T303" s="193"/>
      <c r="U303" s="193"/>
      <c r="V303" s="193"/>
      <c r="W303" s="193"/>
      <c r="X303" s="193"/>
      <c r="Y303" s="193"/>
      <c r="Z303" s="193"/>
      <c r="AA303" s="193"/>
      <c r="AB303" s="193"/>
      <c r="AC303" s="193"/>
      <c r="AD303" s="193"/>
      <c r="AE303" s="193"/>
      <c r="AF303" s="193"/>
      <c r="AG303" s="193"/>
      <c r="AH303" s="193"/>
      <c r="AI303" s="193"/>
      <c r="AJ303" s="204"/>
      <c r="AK303" s="193"/>
      <c r="AL303" s="206"/>
      <c r="AM303" s="4">
        <f t="shared" si="25"/>
        <v>0</v>
      </c>
      <c r="AN303" s="4">
        <f t="shared" si="26"/>
        <v>0</v>
      </c>
      <c r="AO303" s="4">
        <f t="shared" si="27"/>
        <v>0</v>
      </c>
      <c r="AP303" s="4">
        <f t="shared" si="28"/>
        <v>0</v>
      </c>
      <c r="AW303" s="204"/>
    </row>
    <row r="304" spans="6:49" ht="18" customHeight="1" x14ac:dyDescent="0.25">
      <c r="F304" s="4">
        <f t="shared" si="24"/>
        <v>0</v>
      </c>
      <c r="G304" s="200">
        <f t="shared" si="29"/>
        <v>0</v>
      </c>
      <c r="H304" s="203"/>
      <c r="I304" s="193"/>
      <c r="J304" s="204"/>
      <c r="K304" s="204"/>
      <c r="L304" s="204"/>
      <c r="M304" s="204"/>
      <c r="N304" s="193"/>
      <c r="O304" s="193"/>
      <c r="P304" s="205"/>
      <c r="Q304" s="193"/>
      <c r="R304" s="193"/>
      <c r="S304" s="193"/>
      <c r="T304" s="193"/>
      <c r="U304" s="193"/>
      <c r="V304" s="193"/>
      <c r="W304" s="193"/>
      <c r="X304" s="193"/>
      <c r="Y304" s="193"/>
      <c r="Z304" s="193"/>
      <c r="AA304" s="193"/>
      <c r="AB304" s="193"/>
      <c r="AC304" s="193"/>
      <c r="AD304" s="193"/>
      <c r="AE304" s="193"/>
      <c r="AF304" s="193"/>
      <c r="AG304" s="193"/>
      <c r="AH304" s="193"/>
      <c r="AI304" s="193"/>
      <c r="AJ304" s="204"/>
      <c r="AK304" s="193"/>
      <c r="AL304" s="206"/>
      <c r="AM304" s="4">
        <f t="shared" si="25"/>
        <v>0</v>
      </c>
      <c r="AN304" s="4">
        <f t="shared" si="26"/>
        <v>0</v>
      </c>
      <c r="AO304" s="4">
        <f t="shared" si="27"/>
        <v>0</v>
      </c>
      <c r="AP304" s="4">
        <f t="shared" si="28"/>
        <v>0</v>
      </c>
      <c r="AW304" s="204"/>
    </row>
    <row r="305" spans="6:49" ht="18" customHeight="1" x14ac:dyDescent="0.25">
      <c r="F305" s="4">
        <f t="shared" si="24"/>
        <v>0</v>
      </c>
      <c r="G305" s="200">
        <f t="shared" si="29"/>
        <v>0</v>
      </c>
      <c r="H305" s="203"/>
      <c r="I305" s="193"/>
      <c r="J305" s="204"/>
      <c r="K305" s="204"/>
      <c r="L305" s="204"/>
      <c r="M305" s="204"/>
      <c r="N305" s="193"/>
      <c r="O305" s="193"/>
      <c r="P305" s="205"/>
      <c r="Q305" s="193"/>
      <c r="R305" s="193"/>
      <c r="S305" s="193"/>
      <c r="T305" s="193"/>
      <c r="U305" s="193"/>
      <c r="V305" s="193"/>
      <c r="W305" s="193"/>
      <c r="X305" s="193"/>
      <c r="Y305" s="193"/>
      <c r="Z305" s="193"/>
      <c r="AA305" s="193"/>
      <c r="AB305" s="193"/>
      <c r="AC305" s="193"/>
      <c r="AD305" s="193"/>
      <c r="AE305" s="193"/>
      <c r="AF305" s="193"/>
      <c r="AG305" s="193"/>
      <c r="AH305" s="193"/>
      <c r="AI305" s="193"/>
      <c r="AJ305" s="204"/>
      <c r="AK305" s="193"/>
      <c r="AL305" s="206"/>
      <c r="AM305" s="4">
        <f t="shared" si="25"/>
        <v>0</v>
      </c>
      <c r="AN305" s="4">
        <f t="shared" si="26"/>
        <v>0</v>
      </c>
      <c r="AO305" s="4">
        <f t="shared" si="27"/>
        <v>0</v>
      </c>
      <c r="AP305" s="4">
        <f t="shared" si="28"/>
        <v>0</v>
      </c>
      <c r="AW305" s="204"/>
    </row>
    <row r="306" spans="6:49" ht="18" customHeight="1" x14ac:dyDescent="0.25">
      <c r="F306" s="4">
        <f t="shared" si="24"/>
        <v>0</v>
      </c>
      <c r="G306" s="200">
        <f t="shared" si="29"/>
        <v>0</v>
      </c>
      <c r="H306" s="203"/>
      <c r="I306" s="193"/>
      <c r="J306" s="204"/>
      <c r="K306" s="204"/>
      <c r="L306" s="204"/>
      <c r="M306" s="204"/>
      <c r="N306" s="193"/>
      <c r="O306" s="193"/>
      <c r="P306" s="205"/>
      <c r="Q306" s="193"/>
      <c r="R306" s="193"/>
      <c r="S306" s="193"/>
      <c r="T306" s="193"/>
      <c r="U306" s="193"/>
      <c r="V306" s="193"/>
      <c r="W306" s="193"/>
      <c r="X306" s="193"/>
      <c r="Y306" s="193"/>
      <c r="Z306" s="193"/>
      <c r="AA306" s="193"/>
      <c r="AB306" s="193"/>
      <c r="AC306" s="193"/>
      <c r="AD306" s="193"/>
      <c r="AE306" s="193"/>
      <c r="AF306" s="193"/>
      <c r="AG306" s="193"/>
      <c r="AH306" s="193"/>
      <c r="AI306" s="193"/>
      <c r="AJ306" s="204"/>
      <c r="AK306" s="193"/>
      <c r="AL306" s="206"/>
      <c r="AM306" s="4">
        <f t="shared" si="25"/>
        <v>0</v>
      </c>
      <c r="AN306" s="4">
        <f t="shared" si="26"/>
        <v>0</v>
      </c>
      <c r="AO306" s="4">
        <f t="shared" si="27"/>
        <v>0</v>
      </c>
      <c r="AP306" s="4">
        <f t="shared" si="28"/>
        <v>0</v>
      </c>
      <c r="AW306" s="204"/>
    </row>
    <row r="307" spans="6:49" ht="18" customHeight="1" x14ac:dyDescent="0.25">
      <c r="F307" s="4">
        <f t="shared" si="24"/>
        <v>0</v>
      </c>
      <c r="G307" s="200">
        <f t="shared" si="29"/>
        <v>0</v>
      </c>
      <c r="H307" s="203"/>
      <c r="I307" s="193"/>
      <c r="J307" s="204"/>
      <c r="K307" s="204"/>
      <c r="L307" s="204"/>
      <c r="M307" s="204"/>
      <c r="N307" s="193"/>
      <c r="O307" s="193"/>
      <c r="P307" s="205"/>
      <c r="Q307" s="193"/>
      <c r="R307" s="193"/>
      <c r="S307" s="193"/>
      <c r="T307" s="193"/>
      <c r="U307" s="193"/>
      <c r="V307" s="193"/>
      <c r="W307" s="193"/>
      <c r="X307" s="193"/>
      <c r="Y307" s="193"/>
      <c r="Z307" s="193"/>
      <c r="AA307" s="193"/>
      <c r="AB307" s="193"/>
      <c r="AC307" s="193"/>
      <c r="AD307" s="193"/>
      <c r="AE307" s="193"/>
      <c r="AF307" s="193"/>
      <c r="AG307" s="193"/>
      <c r="AH307" s="193"/>
      <c r="AI307" s="193"/>
      <c r="AJ307" s="204"/>
      <c r="AK307" s="193"/>
      <c r="AL307" s="206"/>
      <c r="AM307" s="4">
        <f t="shared" si="25"/>
        <v>0</v>
      </c>
      <c r="AN307" s="4">
        <f t="shared" si="26"/>
        <v>0</v>
      </c>
      <c r="AO307" s="4">
        <f t="shared" si="27"/>
        <v>0</v>
      </c>
      <c r="AP307" s="4">
        <f t="shared" si="28"/>
        <v>0</v>
      </c>
      <c r="AW307" s="204"/>
    </row>
    <row r="308" spans="6:49" ht="18" customHeight="1" x14ac:dyDescent="0.25">
      <c r="F308" s="4">
        <f t="shared" si="24"/>
        <v>0</v>
      </c>
      <c r="G308" s="200">
        <f t="shared" si="29"/>
        <v>0</v>
      </c>
      <c r="H308" s="203"/>
      <c r="I308" s="193"/>
      <c r="J308" s="204"/>
      <c r="K308" s="204"/>
      <c r="L308" s="204"/>
      <c r="M308" s="204"/>
      <c r="N308" s="193"/>
      <c r="O308" s="193"/>
      <c r="P308" s="205"/>
      <c r="Q308" s="193"/>
      <c r="R308" s="193"/>
      <c r="S308" s="193"/>
      <c r="T308" s="193"/>
      <c r="U308" s="193"/>
      <c r="V308" s="193"/>
      <c r="W308" s="193"/>
      <c r="X308" s="193"/>
      <c r="Y308" s="193"/>
      <c r="Z308" s="193"/>
      <c r="AA308" s="193"/>
      <c r="AB308" s="193"/>
      <c r="AC308" s="193"/>
      <c r="AD308" s="193"/>
      <c r="AE308" s="193"/>
      <c r="AF308" s="193"/>
      <c r="AG308" s="193"/>
      <c r="AH308" s="193"/>
      <c r="AI308" s="193"/>
      <c r="AJ308" s="204"/>
      <c r="AK308" s="193"/>
      <c r="AL308" s="206"/>
      <c r="AM308" s="4">
        <f t="shared" si="25"/>
        <v>0</v>
      </c>
      <c r="AN308" s="4">
        <f t="shared" si="26"/>
        <v>0</v>
      </c>
      <c r="AO308" s="4">
        <f t="shared" si="27"/>
        <v>0</v>
      </c>
      <c r="AP308" s="4">
        <f t="shared" si="28"/>
        <v>0</v>
      </c>
      <c r="AW308" s="204"/>
    </row>
    <row r="309" spans="6:49" ht="18" customHeight="1" x14ac:dyDescent="0.25">
      <c r="F309" s="4">
        <f t="shared" si="24"/>
        <v>0</v>
      </c>
      <c r="G309" s="200">
        <f t="shared" si="29"/>
        <v>0</v>
      </c>
      <c r="H309" s="203"/>
      <c r="I309" s="193"/>
      <c r="J309" s="204"/>
      <c r="K309" s="204"/>
      <c r="L309" s="204"/>
      <c r="M309" s="204"/>
      <c r="N309" s="193"/>
      <c r="O309" s="193"/>
      <c r="P309" s="205"/>
      <c r="Q309" s="193"/>
      <c r="R309" s="193"/>
      <c r="S309" s="193"/>
      <c r="T309" s="193"/>
      <c r="U309" s="193"/>
      <c r="V309" s="193"/>
      <c r="W309" s="193"/>
      <c r="X309" s="193"/>
      <c r="Y309" s="193"/>
      <c r="Z309" s="193"/>
      <c r="AA309" s="193"/>
      <c r="AB309" s="193"/>
      <c r="AC309" s="193"/>
      <c r="AD309" s="193"/>
      <c r="AE309" s="193"/>
      <c r="AF309" s="193"/>
      <c r="AG309" s="193"/>
      <c r="AH309" s="193"/>
      <c r="AI309" s="193"/>
      <c r="AJ309" s="204"/>
      <c r="AK309" s="193"/>
      <c r="AL309" s="206"/>
      <c r="AM309" s="4">
        <f t="shared" si="25"/>
        <v>0</v>
      </c>
      <c r="AN309" s="4">
        <f t="shared" si="26"/>
        <v>0</v>
      </c>
      <c r="AO309" s="4">
        <f t="shared" si="27"/>
        <v>0</v>
      </c>
      <c r="AP309" s="4">
        <f t="shared" si="28"/>
        <v>0</v>
      </c>
      <c r="AW309" s="204"/>
    </row>
    <row r="310" spans="6:49" ht="18" customHeight="1" x14ac:dyDescent="0.25">
      <c r="F310" s="4">
        <f t="shared" si="24"/>
        <v>0</v>
      </c>
      <c r="G310" s="200">
        <f t="shared" si="29"/>
        <v>0</v>
      </c>
      <c r="H310" s="203"/>
      <c r="I310" s="193"/>
      <c r="J310" s="204"/>
      <c r="K310" s="204"/>
      <c r="L310" s="204"/>
      <c r="M310" s="204"/>
      <c r="N310" s="193"/>
      <c r="O310" s="193"/>
      <c r="P310" s="205"/>
      <c r="Q310" s="193"/>
      <c r="R310" s="193"/>
      <c r="S310" s="193"/>
      <c r="T310" s="193"/>
      <c r="U310" s="193"/>
      <c r="V310" s="193"/>
      <c r="W310" s="193"/>
      <c r="X310" s="193"/>
      <c r="Y310" s="193"/>
      <c r="Z310" s="193"/>
      <c r="AA310" s="193"/>
      <c r="AB310" s="193"/>
      <c r="AC310" s="193"/>
      <c r="AD310" s="193"/>
      <c r="AE310" s="193"/>
      <c r="AF310" s="193"/>
      <c r="AG310" s="193"/>
      <c r="AH310" s="193"/>
      <c r="AI310" s="193"/>
      <c r="AJ310" s="204"/>
      <c r="AK310" s="193"/>
      <c r="AL310" s="206"/>
      <c r="AM310" s="4">
        <f t="shared" si="25"/>
        <v>0</v>
      </c>
      <c r="AN310" s="4">
        <f t="shared" si="26"/>
        <v>0</v>
      </c>
      <c r="AO310" s="4">
        <f t="shared" si="27"/>
        <v>0</v>
      </c>
      <c r="AP310" s="4">
        <f t="shared" si="28"/>
        <v>0</v>
      </c>
      <c r="AW310" s="204"/>
    </row>
    <row r="311" spans="6:49" ht="18" customHeight="1" x14ac:dyDescent="0.25">
      <c r="F311" s="4">
        <f t="shared" si="24"/>
        <v>0</v>
      </c>
      <c r="G311" s="200">
        <f t="shared" si="29"/>
        <v>0</v>
      </c>
      <c r="H311" s="203"/>
      <c r="I311" s="193"/>
      <c r="J311" s="204"/>
      <c r="K311" s="204"/>
      <c r="L311" s="204"/>
      <c r="M311" s="204"/>
      <c r="N311" s="193"/>
      <c r="O311" s="193"/>
      <c r="P311" s="205"/>
      <c r="Q311" s="193"/>
      <c r="R311" s="193"/>
      <c r="S311" s="193"/>
      <c r="T311" s="193"/>
      <c r="U311" s="193"/>
      <c r="V311" s="193"/>
      <c r="W311" s="193"/>
      <c r="X311" s="193"/>
      <c r="Y311" s="193"/>
      <c r="Z311" s="193"/>
      <c r="AA311" s="193"/>
      <c r="AB311" s="193"/>
      <c r="AC311" s="193"/>
      <c r="AD311" s="193"/>
      <c r="AE311" s="193"/>
      <c r="AF311" s="193"/>
      <c r="AG311" s="193"/>
      <c r="AH311" s="193"/>
      <c r="AI311" s="193"/>
      <c r="AJ311" s="204"/>
      <c r="AK311" s="193"/>
      <c r="AL311" s="206"/>
      <c r="AM311" s="4">
        <f t="shared" si="25"/>
        <v>0</v>
      </c>
      <c r="AN311" s="4">
        <f t="shared" si="26"/>
        <v>0</v>
      </c>
      <c r="AO311" s="4">
        <f t="shared" si="27"/>
        <v>0</v>
      </c>
      <c r="AP311" s="4">
        <f t="shared" si="28"/>
        <v>0</v>
      </c>
      <c r="AW311" s="204"/>
    </row>
    <row r="312" spans="6:49" ht="18" customHeight="1" x14ac:dyDescent="0.25">
      <c r="F312" s="4">
        <f t="shared" si="24"/>
        <v>0</v>
      </c>
      <c r="G312" s="200">
        <f t="shared" si="29"/>
        <v>0</v>
      </c>
      <c r="H312" s="203"/>
      <c r="I312" s="193"/>
      <c r="J312" s="204"/>
      <c r="K312" s="204"/>
      <c r="L312" s="204"/>
      <c r="M312" s="204"/>
      <c r="N312" s="193"/>
      <c r="O312" s="193"/>
      <c r="P312" s="205"/>
      <c r="Q312" s="193"/>
      <c r="R312" s="193"/>
      <c r="S312" s="193"/>
      <c r="T312" s="193"/>
      <c r="U312" s="193"/>
      <c r="V312" s="193"/>
      <c r="W312" s="193"/>
      <c r="X312" s="193"/>
      <c r="Y312" s="193"/>
      <c r="Z312" s="193"/>
      <c r="AA312" s="193"/>
      <c r="AB312" s="193"/>
      <c r="AC312" s="193"/>
      <c r="AD312" s="193"/>
      <c r="AE312" s="193"/>
      <c r="AF312" s="193"/>
      <c r="AG312" s="193"/>
      <c r="AH312" s="193"/>
      <c r="AI312" s="193"/>
      <c r="AJ312" s="204"/>
      <c r="AK312" s="193"/>
      <c r="AL312" s="206"/>
      <c r="AM312" s="4">
        <f t="shared" si="25"/>
        <v>0</v>
      </c>
      <c r="AN312" s="4">
        <f t="shared" si="26"/>
        <v>0</v>
      </c>
      <c r="AO312" s="4">
        <f t="shared" si="27"/>
        <v>0</v>
      </c>
      <c r="AP312" s="4">
        <f t="shared" si="28"/>
        <v>0</v>
      </c>
      <c r="AW312" s="204"/>
    </row>
    <row r="313" spans="6:49" ht="18" customHeight="1" x14ac:dyDescent="0.25">
      <c r="F313" s="4">
        <f t="shared" si="24"/>
        <v>0</v>
      </c>
      <c r="G313" s="200">
        <f t="shared" si="29"/>
        <v>0</v>
      </c>
      <c r="H313" s="203"/>
      <c r="I313" s="193"/>
      <c r="J313" s="204"/>
      <c r="K313" s="204"/>
      <c r="L313" s="204"/>
      <c r="M313" s="204"/>
      <c r="N313" s="193"/>
      <c r="O313" s="193"/>
      <c r="P313" s="205"/>
      <c r="Q313" s="193"/>
      <c r="R313" s="193"/>
      <c r="S313" s="193"/>
      <c r="T313" s="193"/>
      <c r="U313" s="193"/>
      <c r="V313" s="193"/>
      <c r="W313" s="193"/>
      <c r="X313" s="193"/>
      <c r="Y313" s="193"/>
      <c r="Z313" s="193"/>
      <c r="AA313" s="193"/>
      <c r="AB313" s="193"/>
      <c r="AC313" s="193"/>
      <c r="AD313" s="193"/>
      <c r="AE313" s="193"/>
      <c r="AF313" s="193"/>
      <c r="AG313" s="193"/>
      <c r="AH313" s="193"/>
      <c r="AI313" s="193"/>
      <c r="AJ313" s="204"/>
      <c r="AK313" s="193"/>
      <c r="AL313" s="206"/>
      <c r="AM313" s="4">
        <f t="shared" si="25"/>
        <v>0</v>
      </c>
      <c r="AN313" s="4">
        <f t="shared" si="26"/>
        <v>0</v>
      </c>
      <c r="AO313" s="4">
        <f t="shared" si="27"/>
        <v>0</v>
      </c>
      <c r="AP313" s="4">
        <f t="shared" si="28"/>
        <v>0</v>
      </c>
      <c r="AW313" s="204"/>
    </row>
    <row r="314" spans="6:49" ht="18" customHeight="1" x14ac:dyDescent="0.25">
      <c r="F314" s="4">
        <f t="shared" si="24"/>
        <v>0</v>
      </c>
      <c r="G314" s="200">
        <f t="shared" si="29"/>
        <v>0</v>
      </c>
      <c r="H314" s="203"/>
      <c r="I314" s="193"/>
      <c r="J314" s="204"/>
      <c r="K314" s="204"/>
      <c r="L314" s="204"/>
      <c r="M314" s="204"/>
      <c r="N314" s="193"/>
      <c r="O314" s="193"/>
      <c r="P314" s="205"/>
      <c r="Q314" s="193"/>
      <c r="R314" s="193"/>
      <c r="S314" s="193"/>
      <c r="T314" s="193"/>
      <c r="U314" s="193"/>
      <c r="V314" s="193"/>
      <c r="W314" s="193"/>
      <c r="X314" s="193"/>
      <c r="Y314" s="193"/>
      <c r="Z314" s="193"/>
      <c r="AA314" s="193"/>
      <c r="AB314" s="193"/>
      <c r="AC314" s="193"/>
      <c r="AD314" s="193"/>
      <c r="AE314" s="193"/>
      <c r="AF314" s="193"/>
      <c r="AG314" s="193"/>
      <c r="AH314" s="193"/>
      <c r="AI314" s="193"/>
      <c r="AJ314" s="204"/>
      <c r="AK314" s="193"/>
      <c r="AL314" s="206"/>
      <c r="AM314" s="4">
        <f t="shared" si="25"/>
        <v>0</v>
      </c>
      <c r="AN314" s="4">
        <f t="shared" si="26"/>
        <v>0</v>
      </c>
      <c r="AO314" s="4">
        <f t="shared" si="27"/>
        <v>0</v>
      </c>
      <c r="AP314" s="4">
        <f t="shared" si="28"/>
        <v>0</v>
      </c>
      <c r="AW314" s="204"/>
    </row>
    <row r="315" spans="6:49" ht="18" customHeight="1" x14ac:dyDescent="0.25">
      <c r="F315" s="4">
        <f t="shared" si="24"/>
        <v>0</v>
      </c>
      <c r="G315" s="200">
        <f t="shared" si="29"/>
        <v>0</v>
      </c>
      <c r="H315" s="203"/>
      <c r="I315" s="193"/>
      <c r="J315" s="204"/>
      <c r="K315" s="204"/>
      <c r="L315" s="204"/>
      <c r="M315" s="204"/>
      <c r="N315" s="193"/>
      <c r="O315" s="193"/>
      <c r="P315" s="205"/>
      <c r="Q315" s="193"/>
      <c r="R315" s="193"/>
      <c r="S315" s="193"/>
      <c r="T315" s="193"/>
      <c r="U315" s="193"/>
      <c r="V315" s="193"/>
      <c r="W315" s="193"/>
      <c r="X315" s="193"/>
      <c r="Y315" s="193"/>
      <c r="Z315" s="193"/>
      <c r="AA315" s="193"/>
      <c r="AB315" s="193"/>
      <c r="AC315" s="193"/>
      <c r="AD315" s="193"/>
      <c r="AE315" s="193"/>
      <c r="AF315" s="193"/>
      <c r="AG315" s="193"/>
      <c r="AH315" s="193"/>
      <c r="AI315" s="193"/>
      <c r="AJ315" s="204"/>
      <c r="AK315" s="193"/>
      <c r="AL315" s="206"/>
      <c r="AM315" s="4">
        <f t="shared" si="25"/>
        <v>0</v>
      </c>
      <c r="AN315" s="4">
        <f t="shared" si="26"/>
        <v>0</v>
      </c>
      <c r="AO315" s="4">
        <f t="shared" si="27"/>
        <v>0</v>
      </c>
      <c r="AP315" s="4">
        <f t="shared" si="28"/>
        <v>0</v>
      </c>
      <c r="AW315" s="204"/>
    </row>
    <row r="316" spans="6:49" ht="18" customHeight="1" x14ac:dyDescent="0.25">
      <c r="F316" s="4">
        <f t="shared" si="24"/>
        <v>0</v>
      </c>
      <c r="G316" s="200">
        <f t="shared" si="29"/>
        <v>0</v>
      </c>
      <c r="H316" s="203"/>
      <c r="I316" s="193"/>
      <c r="J316" s="204"/>
      <c r="K316" s="204"/>
      <c r="L316" s="204"/>
      <c r="M316" s="204"/>
      <c r="N316" s="193"/>
      <c r="O316" s="193"/>
      <c r="P316" s="205"/>
      <c r="Q316" s="193"/>
      <c r="R316" s="193"/>
      <c r="S316" s="193"/>
      <c r="T316" s="193"/>
      <c r="U316" s="193"/>
      <c r="V316" s="193"/>
      <c r="W316" s="193"/>
      <c r="X316" s="193"/>
      <c r="Y316" s="193"/>
      <c r="Z316" s="193"/>
      <c r="AA316" s="193"/>
      <c r="AB316" s="193"/>
      <c r="AC316" s="193"/>
      <c r="AD316" s="193"/>
      <c r="AE316" s="193"/>
      <c r="AF316" s="193"/>
      <c r="AG316" s="193"/>
      <c r="AH316" s="193"/>
      <c r="AI316" s="193"/>
      <c r="AJ316" s="204"/>
      <c r="AK316" s="193"/>
      <c r="AL316" s="206"/>
      <c r="AM316" s="4">
        <f t="shared" si="25"/>
        <v>0</v>
      </c>
      <c r="AN316" s="4">
        <f t="shared" si="26"/>
        <v>0</v>
      </c>
      <c r="AO316" s="4">
        <f t="shared" si="27"/>
        <v>0</v>
      </c>
      <c r="AP316" s="4">
        <f t="shared" si="28"/>
        <v>0</v>
      </c>
      <c r="AW316" s="204"/>
    </row>
    <row r="317" spans="6:49" ht="18" customHeight="1" x14ac:dyDescent="0.25">
      <c r="F317" s="4">
        <f t="shared" si="24"/>
        <v>0</v>
      </c>
      <c r="G317" s="200">
        <f t="shared" si="29"/>
        <v>0</v>
      </c>
      <c r="H317" s="203"/>
      <c r="I317" s="193"/>
      <c r="J317" s="204"/>
      <c r="K317" s="204"/>
      <c r="L317" s="204"/>
      <c r="M317" s="204"/>
      <c r="N317" s="193"/>
      <c r="O317" s="193"/>
      <c r="P317" s="205"/>
      <c r="Q317" s="193"/>
      <c r="R317" s="193"/>
      <c r="S317" s="193"/>
      <c r="T317" s="193"/>
      <c r="U317" s="193"/>
      <c r="V317" s="193"/>
      <c r="W317" s="193"/>
      <c r="X317" s="193"/>
      <c r="Y317" s="193"/>
      <c r="Z317" s="193"/>
      <c r="AA317" s="193"/>
      <c r="AB317" s="193"/>
      <c r="AC317" s="193"/>
      <c r="AD317" s="193"/>
      <c r="AE317" s="193"/>
      <c r="AF317" s="193"/>
      <c r="AG317" s="193"/>
      <c r="AH317" s="193"/>
      <c r="AI317" s="193"/>
      <c r="AJ317" s="204"/>
      <c r="AK317" s="193"/>
      <c r="AL317" s="206"/>
      <c r="AM317" s="4">
        <f t="shared" si="25"/>
        <v>0</v>
      </c>
      <c r="AN317" s="4">
        <f t="shared" si="26"/>
        <v>0</v>
      </c>
      <c r="AO317" s="4">
        <f t="shared" si="27"/>
        <v>0</v>
      </c>
      <c r="AP317" s="4">
        <f t="shared" si="28"/>
        <v>0</v>
      </c>
      <c r="AW317" s="204"/>
    </row>
    <row r="318" spans="6:49" ht="18" customHeight="1" x14ac:dyDescent="0.25">
      <c r="F318" s="4">
        <f t="shared" si="24"/>
        <v>0</v>
      </c>
      <c r="G318" s="200">
        <f t="shared" si="29"/>
        <v>0</v>
      </c>
      <c r="H318" s="203"/>
      <c r="I318" s="193"/>
      <c r="J318" s="204"/>
      <c r="K318" s="204"/>
      <c r="L318" s="204"/>
      <c r="M318" s="204"/>
      <c r="N318" s="193"/>
      <c r="O318" s="193"/>
      <c r="P318" s="205"/>
      <c r="Q318" s="193"/>
      <c r="R318" s="193"/>
      <c r="S318" s="193"/>
      <c r="T318" s="193"/>
      <c r="U318" s="193"/>
      <c r="V318" s="193"/>
      <c r="W318" s="193"/>
      <c r="X318" s="193"/>
      <c r="Y318" s="193"/>
      <c r="Z318" s="193"/>
      <c r="AA318" s="193"/>
      <c r="AB318" s="193"/>
      <c r="AC318" s="193"/>
      <c r="AD318" s="193"/>
      <c r="AE318" s="193"/>
      <c r="AF318" s="193"/>
      <c r="AG318" s="193"/>
      <c r="AH318" s="193"/>
      <c r="AI318" s="193"/>
      <c r="AJ318" s="204"/>
      <c r="AK318" s="193"/>
      <c r="AL318" s="206"/>
      <c r="AM318" s="4">
        <f t="shared" si="25"/>
        <v>0</v>
      </c>
      <c r="AN318" s="4">
        <f t="shared" si="26"/>
        <v>0</v>
      </c>
      <c r="AO318" s="4">
        <f t="shared" si="27"/>
        <v>0</v>
      </c>
      <c r="AP318" s="4">
        <f t="shared" si="28"/>
        <v>0</v>
      </c>
      <c r="AW318" s="204"/>
    </row>
    <row r="319" spans="6:49" ht="18" customHeight="1" x14ac:dyDescent="0.25">
      <c r="F319" s="4">
        <f t="shared" si="24"/>
        <v>0</v>
      </c>
      <c r="G319" s="200">
        <f t="shared" si="29"/>
        <v>0</v>
      </c>
      <c r="H319" s="203"/>
      <c r="I319" s="193"/>
      <c r="J319" s="204"/>
      <c r="K319" s="204"/>
      <c r="L319" s="204"/>
      <c r="M319" s="204"/>
      <c r="N319" s="193"/>
      <c r="O319" s="193"/>
      <c r="P319" s="205"/>
      <c r="Q319" s="193"/>
      <c r="R319" s="193"/>
      <c r="S319" s="193"/>
      <c r="T319" s="193"/>
      <c r="U319" s="193"/>
      <c r="V319" s="193"/>
      <c r="W319" s="193"/>
      <c r="X319" s="193"/>
      <c r="Y319" s="193"/>
      <c r="Z319" s="193"/>
      <c r="AA319" s="193"/>
      <c r="AB319" s="193"/>
      <c r="AC319" s="193"/>
      <c r="AD319" s="193"/>
      <c r="AE319" s="193"/>
      <c r="AF319" s="193"/>
      <c r="AG319" s="193"/>
      <c r="AH319" s="193"/>
      <c r="AI319" s="193"/>
      <c r="AJ319" s="204"/>
      <c r="AK319" s="193"/>
      <c r="AL319" s="206"/>
      <c r="AM319" s="4">
        <f t="shared" si="25"/>
        <v>0</v>
      </c>
      <c r="AN319" s="4">
        <f t="shared" si="26"/>
        <v>0</v>
      </c>
      <c r="AO319" s="4">
        <f t="shared" si="27"/>
        <v>0</v>
      </c>
      <c r="AP319" s="4">
        <f t="shared" si="28"/>
        <v>0</v>
      </c>
      <c r="AW319" s="204"/>
    </row>
    <row r="320" spans="6:49" ht="18" customHeight="1" x14ac:dyDescent="0.25">
      <c r="F320" s="4">
        <f t="shared" si="24"/>
        <v>0</v>
      </c>
      <c r="G320" s="200">
        <f t="shared" si="29"/>
        <v>0</v>
      </c>
      <c r="H320" s="203"/>
      <c r="I320" s="193"/>
      <c r="J320" s="204"/>
      <c r="K320" s="204"/>
      <c r="L320" s="204"/>
      <c r="M320" s="204"/>
      <c r="N320" s="193"/>
      <c r="O320" s="193"/>
      <c r="P320" s="205"/>
      <c r="Q320" s="193"/>
      <c r="R320" s="193"/>
      <c r="S320" s="193"/>
      <c r="T320" s="193"/>
      <c r="U320" s="193"/>
      <c r="V320" s="193"/>
      <c r="W320" s="193"/>
      <c r="X320" s="193"/>
      <c r="Y320" s="193"/>
      <c r="Z320" s="193"/>
      <c r="AA320" s="193"/>
      <c r="AB320" s="193"/>
      <c r="AC320" s="193"/>
      <c r="AD320" s="193"/>
      <c r="AE320" s="193"/>
      <c r="AF320" s="193"/>
      <c r="AG320" s="193"/>
      <c r="AH320" s="193"/>
      <c r="AI320" s="193"/>
      <c r="AJ320" s="204"/>
      <c r="AK320" s="193"/>
      <c r="AL320" s="206"/>
      <c r="AM320" s="4">
        <f t="shared" si="25"/>
        <v>0</v>
      </c>
      <c r="AN320" s="4">
        <f t="shared" si="26"/>
        <v>0</v>
      </c>
      <c r="AO320" s="4">
        <f t="shared" si="27"/>
        <v>0</v>
      </c>
      <c r="AP320" s="4">
        <f t="shared" si="28"/>
        <v>0</v>
      </c>
      <c r="AW320" s="204"/>
    </row>
    <row r="321" spans="6:49" ht="18" customHeight="1" x14ac:dyDescent="0.25">
      <c r="F321" s="4">
        <f t="shared" si="24"/>
        <v>0</v>
      </c>
      <c r="G321" s="200">
        <f t="shared" si="29"/>
        <v>0</v>
      </c>
      <c r="H321" s="203"/>
      <c r="I321" s="193"/>
      <c r="J321" s="204"/>
      <c r="K321" s="204"/>
      <c r="L321" s="204"/>
      <c r="M321" s="204"/>
      <c r="N321" s="193"/>
      <c r="O321" s="193"/>
      <c r="P321" s="205"/>
      <c r="Q321" s="193"/>
      <c r="R321" s="193"/>
      <c r="S321" s="193"/>
      <c r="T321" s="193"/>
      <c r="U321" s="193"/>
      <c r="V321" s="193"/>
      <c r="W321" s="193"/>
      <c r="X321" s="193"/>
      <c r="Y321" s="193"/>
      <c r="Z321" s="193"/>
      <c r="AA321" s="193"/>
      <c r="AB321" s="193"/>
      <c r="AC321" s="193"/>
      <c r="AD321" s="193"/>
      <c r="AE321" s="193"/>
      <c r="AF321" s="193"/>
      <c r="AG321" s="193"/>
      <c r="AH321" s="193"/>
      <c r="AI321" s="193"/>
      <c r="AJ321" s="204"/>
      <c r="AK321" s="193"/>
      <c r="AL321" s="206"/>
      <c r="AM321" s="4">
        <f t="shared" si="25"/>
        <v>0</v>
      </c>
      <c r="AN321" s="4">
        <f t="shared" si="26"/>
        <v>0</v>
      </c>
      <c r="AO321" s="4">
        <f t="shared" si="27"/>
        <v>0</v>
      </c>
      <c r="AP321" s="4">
        <f t="shared" si="28"/>
        <v>0</v>
      </c>
      <c r="AW321" s="204"/>
    </row>
    <row r="322" spans="6:49" ht="18" customHeight="1" x14ac:dyDescent="0.25">
      <c r="F322" s="4">
        <f t="shared" si="24"/>
        <v>0</v>
      </c>
      <c r="G322" s="200">
        <f t="shared" si="29"/>
        <v>0</v>
      </c>
      <c r="H322" s="203"/>
      <c r="I322" s="193"/>
      <c r="J322" s="204"/>
      <c r="K322" s="204"/>
      <c r="L322" s="204"/>
      <c r="M322" s="204"/>
      <c r="N322" s="193"/>
      <c r="O322" s="193"/>
      <c r="P322" s="205"/>
      <c r="Q322" s="193"/>
      <c r="R322" s="193"/>
      <c r="S322" s="193"/>
      <c r="T322" s="193"/>
      <c r="U322" s="193"/>
      <c r="V322" s="193"/>
      <c r="W322" s="193"/>
      <c r="X322" s="193"/>
      <c r="Y322" s="193"/>
      <c r="Z322" s="193"/>
      <c r="AA322" s="193"/>
      <c r="AB322" s="193"/>
      <c r="AC322" s="193"/>
      <c r="AD322" s="193"/>
      <c r="AE322" s="193"/>
      <c r="AF322" s="193"/>
      <c r="AG322" s="193"/>
      <c r="AH322" s="193"/>
      <c r="AI322" s="193"/>
      <c r="AJ322" s="204"/>
      <c r="AK322" s="193"/>
      <c r="AL322" s="206"/>
      <c r="AM322" s="4">
        <f t="shared" si="25"/>
        <v>0</v>
      </c>
      <c r="AN322" s="4">
        <f t="shared" si="26"/>
        <v>0</v>
      </c>
      <c r="AO322" s="4">
        <f t="shared" si="27"/>
        <v>0</v>
      </c>
      <c r="AP322" s="4">
        <f t="shared" si="28"/>
        <v>0</v>
      </c>
      <c r="AW322" s="204"/>
    </row>
    <row r="323" spans="6:49" ht="18" customHeight="1" x14ac:dyDescent="0.25">
      <c r="F323" s="4">
        <f t="shared" si="24"/>
        <v>0</v>
      </c>
      <c r="G323" s="200">
        <f t="shared" si="29"/>
        <v>0</v>
      </c>
      <c r="H323" s="203"/>
      <c r="I323" s="193"/>
      <c r="J323" s="204"/>
      <c r="K323" s="204"/>
      <c r="L323" s="204"/>
      <c r="M323" s="204"/>
      <c r="N323" s="193"/>
      <c r="O323" s="193"/>
      <c r="P323" s="205"/>
      <c r="Q323" s="193"/>
      <c r="R323" s="193"/>
      <c r="S323" s="193"/>
      <c r="T323" s="193"/>
      <c r="U323" s="193"/>
      <c r="V323" s="193"/>
      <c r="W323" s="193"/>
      <c r="X323" s="193"/>
      <c r="Y323" s="193"/>
      <c r="Z323" s="193"/>
      <c r="AA323" s="193"/>
      <c r="AB323" s="193"/>
      <c r="AC323" s="193"/>
      <c r="AD323" s="193"/>
      <c r="AE323" s="193"/>
      <c r="AF323" s="193"/>
      <c r="AG323" s="193"/>
      <c r="AH323" s="193"/>
      <c r="AI323" s="193"/>
      <c r="AJ323" s="204"/>
      <c r="AK323" s="193"/>
      <c r="AL323" s="206"/>
      <c r="AM323" s="4">
        <f t="shared" si="25"/>
        <v>0</v>
      </c>
      <c r="AN323" s="4">
        <f t="shared" si="26"/>
        <v>0</v>
      </c>
      <c r="AO323" s="4">
        <f t="shared" si="27"/>
        <v>0</v>
      </c>
      <c r="AP323" s="4">
        <f t="shared" si="28"/>
        <v>0</v>
      </c>
      <c r="AW323" s="204"/>
    </row>
    <row r="324" spans="6:49" ht="18" customHeight="1" x14ac:dyDescent="0.25">
      <c r="F324" s="4">
        <f t="shared" si="24"/>
        <v>0</v>
      </c>
      <c r="G324" s="200">
        <f t="shared" si="29"/>
        <v>0</v>
      </c>
      <c r="H324" s="203"/>
      <c r="I324" s="193"/>
      <c r="J324" s="204"/>
      <c r="K324" s="204"/>
      <c r="L324" s="204"/>
      <c r="M324" s="204"/>
      <c r="N324" s="193"/>
      <c r="O324" s="193"/>
      <c r="P324" s="205"/>
      <c r="Q324" s="193"/>
      <c r="R324" s="193"/>
      <c r="S324" s="193"/>
      <c r="T324" s="193"/>
      <c r="U324" s="193"/>
      <c r="V324" s="193"/>
      <c r="W324" s="193"/>
      <c r="X324" s="193"/>
      <c r="Y324" s="193"/>
      <c r="Z324" s="193"/>
      <c r="AA324" s="193"/>
      <c r="AB324" s="193"/>
      <c r="AC324" s="193"/>
      <c r="AD324" s="193"/>
      <c r="AE324" s="193"/>
      <c r="AF324" s="193"/>
      <c r="AG324" s="193"/>
      <c r="AH324" s="193"/>
      <c r="AI324" s="193"/>
      <c r="AJ324" s="204"/>
      <c r="AK324" s="193"/>
      <c r="AL324" s="206"/>
      <c r="AM324" s="4">
        <f t="shared" si="25"/>
        <v>0</v>
      </c>
      <c r="AN324" s="4">
        <f t="shared" si="26"/>
        <v>0</v>
      </c>
      <c r="AO324" s="4">
        <f t="shared" si="27"/>
        <v>0</v>
      </c>
      <c r="AP324" s="4">
        <f t="shared" si="28"/>
        <v>0</v>
      </c>
      <c r="AW324" s="204"/>
    </row>
    <row r="325" spans="6:49" ht="18" customHeight="1" x14ac:dyDescent="0.25">
      <c r="F325" s="4">
        <f t="shared" si="24"/>
        <v>0</v>
      </c>
      <c r="G325" s="200">
        <f t="shared" si="29"/>
        <v>0</v>
      </c>
      <c r="H325" s="203"/>
      <c r="I325" s="193"/>
      <c r="J325" s="204"/>
      <c r="K325" s="204"/>
      <c r="L325" s="204"/>
      <c r="M325" s="204"/>
      <c r="N325" s="193"/>
      <c r="O325" s="193"/>
      <c r="P325" s="205"/>
      <c r="Q325" s="193"/>
      <c r="R325" s="193"/>
      <c r="S325" s="193"/>
      <c r="T325" s="193"/>
      <c r="U325" s="193"/>
      <c r="V325" s="193"/>
      <c r="W325" s="193"/>
      <c r="X325" s="193"/>
      <c r="Y325" s="193"/>
      <c r="Z325" s="193"/>
      <c r="AA325" s="193"/>
      <c r="AB325" s="193"/>
      <c r="AC325" s="193"/>
      <c r="AD325" s="193"/>
      <c r="AE325" s="193"/>
      <c r="AF325" s="193"/>
      <c r="AG325" s="193"/>
      <c r="AH325" s="193"/>
      <c r="AI325" s="193"/>
      <c r="AJ325" s="204"/>
      <c r="AK325" s="193"/>
      <c r="AL325" s="206"/>
      <c r="AM325" s="4">
        <f t="shared" si="25"/>
        <v>0</v>
      </c>
      <c r="AN325" s="4">
        <f t="shared" si="26"/>
        <v>0</v>
      </c>
      <c r="AO325" s="4">
        <f t="shared" si="27"/>
        <v>0</v>
      </c>
      <c r="AP325" s="4">
        <f t="shared" si="28"/>
        <v>0</v>
      </c>
      <c r="AW325" s="204"/>
    </row>
    <row r="326" spans="6:49" ht="18" customHeight="1" x14ac:dyDescent="0.25">
      <c r="F326" s="4">
        <f t="shared" si="24"/>
        <v>0</v>
      </c>
      <c r="G326" s="200">
        <f t="shared" si="29"/>
        <v>0</v>
      </c>
      <c r="H326" s="203"/>
      <c r="I326" s="193"/>
      <c r="J326" s="204"/>
      <c r="K326" s="204"/>
      <c r="L326" s="204"/>
      <c r="M326" s="204"/>
      <c r="N326" s="193"/>
      <c r="O326" s="193"/>
      <c r="P326" s="205"/>
      <c r="Q326" s="193"/>
      <c r="R326" s="193"/>
      <c r="S326" s="193"/>
      <c r="T326" s="193"/>
      <c r="U326" s="193"/>
      <c r="V326" s="193"/>
      <c r="W326" s="193"/>
      <c r="X326" s="193"/>
      <c r="Y326" s="193"/>
      <c r="Z326" s="193"/>
      <c r="AA326" s="193"/>
      <c r="AB326" s="193"/>
      <c r="AC326" s="193"/>
      <c r="AD326" s="193"/>
      <c r="AE326" s="193"/>
      <c r="AF326" s="193"/>
      <c r="AG326" s="193"/>
      <c r="AH326" s="193"/>
      <c r="AI326" s="193"/>
      <c r="AJ326" s="204"/>
      <c r="AK326" s="193"/>
      <c r="AL326" s="206"/>
      <c r="AM326" s="4">
        <f t="shared" si="25"/>
        <v>0</v>
      </c>
      <c r="AN326" s="4">
        <f t="shared" si="26"/>
        <v>0</v>
      </c>
      <c r="AO326" s="4">
        <f t="shared" si="27"/>
        <v>0</v>
      </c>
      <c r="AP326" s="4">
        <f t="shared" si="28"/>
        <v>0</v>
      </c>
      <c r="AW326" s="204"/>
    </row>
    <row r="327" spans="6:49" ht="18" customHeight="1" x14ac:dyDescent="0.25">
      <c r="F327" s="4">
        <f t="shared" si="24"/>
        <v>0</v>
      </c>
      <c r="G327" s="200">
        <f t="shared" si="29"/>
        <v>0</v>
      </c>
      <c r="H327" s="203"/>
      <c r="I327" s="193"/>
      <c r="J327" s="204"/>
      <c r="K327" s="204"/>
      <c r="L327" s="204"/>
      <c r="M327" s="204"/>
      <c r="N327" s="193"/>
      <c r="O327" s="193"/>
      <c r="P327" s="205"/>
      <c r="Q327" s="193"/>
      <c r="R327" s="193"/>
      <c r="S327" s="193"/>
      <c r="T327" s="193"/>
      <c r="U327" s="193"/>
      <c r="V327" s="193"/>
      <c r="W327" s="193"/>
      <c r="X327" s="193"/>
      <c r="Y327" s="193"/>
      <c r="Z327" s="193"/>
      <c r="AA327" s="193"/>
      <c r="AB327" s="193"/>
      <c r="AC327" s="193"/>
      <c r="AD327" s="193"/>
      <c r="AE327" s="193"/>
      <c r="AF327" s="193"/>
      <c r="AG327" s="193"/>
      <c r="AH327" s="193"/>
      <c r="AI327" s="193"/>
      <c r="AJ327" s="204"/>
      <c r="AK327" s="193"/>
      <c r="AL327" s="206"/>
      <c r="AM327" s="4">
        <f t="shared" si="25"/>
        <v>0</v>
      </c>
      <c r="AN327" s="4">
        <f t="shared" si="26"/>
        <v>0</v>
      </c>
      <c r="AO327" s="4">
        <f t="shared" si="27"/>
        <v>0</v>
      </c>
      <c r="AP327" s="4">
        <f t="shared" si="28"/>
        <v>0</v>
      </c>
      <c r="AW327" s="204"/>
    </row>
    <row r="328" spans="6:49" ht="18" customHeight="1" x14ac:dyDescent="0.25">
      <c r="F328" s="4">
        <f t="shared" si="24"/>
        <v>0</v>
      </c>
      <c r="G328" s="200">
        <f t="shared" si="29"/>
        <v>0</v>
      </c>
      <c r="H328" s="203"/>
      <c r="I328" s="193"/>
      <c r="J328" s="204"/>
      <c r="K328" s="204"/>
      <c r="L328" s="204"/>
      <c r="M328" s="204"/>
      <c r="N328" s="193"/>
      <c r="O328" s="193"/>
      <c r="P328" s="205"/>
      <c r="Q328" s="193"/>
      <c r="R328" s="193"/>
      <c r="S328" s="193"/>
      <c r="T328" s="193"/>
      <c r="U328" s="193"/>
      <c r="V328" s="193"/>
      <c r="W328" s="193"/>
      <c r="X328" s="193"/>
      <c r="Y328" s="193"/>
      <c r="Z328" s="193"/>
      <c r="AA328" s="193"/>
      <c r="AB328" s="193"/>
      <c r="AC328" s="193"/>
      <c r="AD328" s="193"/>
      <c r="AE328" s="193"/>
      <c r="AF328" s="193"/>
      <c r="AG328" s="193"/>
      <c r="AH328" s="193"/>
      <c r="AI328" s="193"/>
      <c r="AJ328" s="204"/>
      <c r="AK328" s="193"/>
      <c r="AL328" s="206"/>
      <c r="AM328" s="4">
        <f t="shared" si="25"/>
        <v>0</v>
      </c>
      <c r="AN328" s="4">
        <f t="shared" si="26"/>
        <v>0</v>
      </c>
      <c r="AO328" s="4">
        <f t="shared" si="27"/>
        <v>0</v>
      </c>
      <c r="AP328" s="4">
        <f t="shared" si="28"/>
        <v>0</v>
      </c>
      <c r="AW328" s="204"/>
    </row>
    <row r="329" spans="6:49" ht="18" customHeight="1" x14ac:dyDescent="0.25">
      <c r="F329" s="4">
        <f t="shared" ref="F329:F392" si="30">IFERROR(IF($D$11=1,(IF(G329&gt;=1,(IF(H329&gt;=$D$9,(IF(H329&lt;=$D$10,G329,0)),0)),0)),0),0)</f>
        <v>0</v>
      </c>
      <c r="G329" s="200">
        <f t="shared" si="29"/>
        <v>0</v>
      </c>
      <c r="H329" s="203"/>
      <c r="I329" s="193"/>
      <c r="J329" s="204"/>
      <c r="K329" s="204"/>
      <c r="L329" s="204"/>
      <c r="M329" s="204"/>
      <c r="N329" s="193"/>
      <c r="O329" s="193"/>
      <c r="P329" s="205"/>
      <c r="Q329" s="193"/>
      <c r="R329" s="193"/>
      <c r="S329" s="193"/>
      <c r="T329" s="193"/>
      <c r="U329" s="193"/>
      <c r="V329" s="193"/>
      <c r="W329" s="193"/>
      <c r="X329" s="193"/>
      <c r="Y329" s="193"/>
      <c r="Z329" s="193"/>
      <c r="AA329" s="193"/>
      <c r="AB329" s="193"/>
      <c r="AC329" s="193"/>
      <c r="AD329" s="193"/>
      <c r="AE329" s="193"/>
      <c r="AF329" s="193"/>
      <c r="AG329" s="193"/>
      <c r="AH329" s="193"/>
      <c r="AI329" s="193"/>
      <c r="AJ329" s="204"/>
      <c r="AK329" s="193"/>
      <c r="AL329" s="206"/>
      <c r="AM329" s="4">
        <f t="shared" ref="AM329:AM392" si="31">IFERROR(IF(G329&gt;=1,VLOOKUP(I329,$A$1:$B$2,2,0),0),0)</f>
        <v>0</v>
      </c>
      <c r="AN329" s="4">
        <f t="shared" ref="AN329:AN392" si="32">IFERROR(IF(G329&gt;=1,VLOOKUP(N329,$A$4:$B$8,2,0),0),0)</f>
        <v>0</v>
      </c>
      <c r="AO329" s="4">
        <f t="shared" ref="AO329:AO392" si="33">IFERROR(IF(G329&gt;=1,VLOOKUP(O329,$A$10:$B$12,2,0),0),0)</f>
        <v>0</v>
      </c>
      <c r="AP329" s="4">
        <f t="shared" ref="AP329:AP392" si="34">IFERROR(IF(G329&gt;=1,VLOOKUP(S329,$C$4:$D$7,2,0),0),0)</f>
        <v>0</v>
      </c>
      <c r="AW329" s="204"/>
    </row>
    <row r="330" spans="6:49" ht="18" customHeight="1" x14ac:dyDescent="0.25">
      <c r="F330" s="4">
        <f t="shared" si="30"/>
        <v>0</v>
      </c>
      <c r="G330" s="200">
        <f t="shared" ref="G330:G393" si="35">IFERROR(IF(H330&gt;=2000,(IF(LEN(I330)&gt;=3,(IF(LEN(J330)&gt;=2,G329+1,0)),0)),0),0)</f>
        <v>0</v>
      </c>
      <c r="H330" s="203"/>
      <c r="I330" s="193"/>
      <c r="J330" s="204"/>
      <c r="K330" s="204"/>
      <c r="L330" s="204"/>
      <c r="M330" s="204"/>
      <c r="N330" s="193"/>
      <c r="O330" s="193"/>
      <c r="P330" s="205"/>
      <c r="Q330" s="193"/>
      <c r="R330" s="193"/>
      <c r="S330" s="193"/>
      <c r="T330" s="193"/>
      <c r="U330" s="193"/>
      <c r="V330" s="193"/>
      <c r="W330" s="193"/>
      <c r="X330" s="193"/>
      <c r="Y330" s="193"/>
      <c r="Z330" s="193"/>
      <c r="AA330" s="193"/>
      <c r="AB330" s="193"/>
      <c r="AC330" s="193"/>
      <c r="AD330" s="193"/>
      <c r="AE330" s="193"/>
      <c r="AF330" s="193"/>
      <c r="AG330" s="193"/>
      <c r="AH330" s="193"/>
      <c r="AI330" s="193"/>
      <c r="AJ330" s="204"/>
      <c r="AK330" s="193"/>
      <c r="AL330" s="206"/>
      <c r="AM330" s="4">
        <f t="shared" si="31"/>
        <v>0</v>
      </c>
      <c r="AN330" s="4">
        <f t="shared" si="32"/>
        <v>0</v>
      </c>
      <c r="AO330" s="4">
        <f t="shared" si="33"/>
        <v>0</v>
      </c>
      <c r="AP330" s="4">
        <f t="shared" si="34"/>
        <v>0</v>
      </c>
      <c r="AW330" s="204"/>
    </row>
    <row r="331" spans="6:49" ht="18" customHeight="1" x14ac:dyDescent="0.25">
      <c r="F331" s="4">
        <f t="shared" si="30"/>
        <v>0</v>
      </c>
      <c r="G331" s="200">
        <f t="shared" si="35"/>
        <v>0</v>
      </c>
      <c r="H331" s="203"/>
      <c r="I331" s="193"/>
      <c r="J331" s="204"/>
      <c r="K331" s="204"/>
      <c r="L331" s="204"/>
      <c r="M331" s="204"/>
      <c r="N331" s="193"/>
      <c r="O331" s="193"/>
      <c r="P331" s="205"/>
      <c r="Q331" s="193"/>
      <c r="R331" s="193"/>
      <c r="S331" s="193"/>
      <c r="T331" s="193"/>
      <c r="U331" s="193"/>
      <c r="V331" s="193"/>
      <c r="W331" s="193"/>
      <c r="X331" s="193"/>
      <c r="Y331" s="193"/>
      <c r="Z331" s="193"/>
      <c r="AA331" s="193"/>
      <c r="AB331" s="193"/>
      <c r="AC331" s="193"/>
      <c r="AD331" s="193"/>
      <c r="AE331" s="193"/>
      <c r="AF331" s="193"/>
      <c r="AG331" s="193"/>
      <c r="AH331" s="193"/>
      <c r="AI331" s="193"/>
      <c r="AJ331" s="204"/>
      <c r="AK331" s="193"/>
      <c r="AL331" s="206"/>
      <c r="AM331" s="4">
        <f t="shared" si="31"/>
        <v>0</v>
      </c>
      <c r="AN331" s="4">
        <f t="shared" si="32"/>
        <v>0</v>
      </c>
      <c r="AO331" s="4">
        <f t="shared" si="33"/>
        <v>0</v>
      </c>
      <c r="AP331" s="4">
        <f t="shared" si="34"/>
        <v>0</v>
      </c>
      <c r="AW331" s="204"/>
    </row>
    <row r="332" spans="6:49" ht="18" customHeight="1" x14ac:dyDescent="0.25">
      <c r="F332" s="4">
        <f t="shared" si="30"/>
        <v>0</v>
      </c>
      <c r="G332" s="200">
        <f t="shared" si="35"/>
        <v>0</v>
      </c>
      <c r="H332" s="203"/>
      <c r="I332" s="193"/>
      <c r="J332" s="204"/>
      <c r="K332" s="204"/>
      <c r="L332" s="204"/>
      <c r="M332" s="204"/>
      <c r="N332" s="193"/>
      <c r="O332" s="193"/>
      <c r="P332" s="205"/>
      <c r="Q332" s="193"/>
      <c r="R332" s="193"/>
      <c r="S332" s="193"/>
      <c r="T332" s="193"/>
      <c r="U332" s="193"/>
      <c r="V332" s="193"/>
      <c r="W332" s="193"/>
      <c r="X332" s="193"/>
      <c r="Y332" s="193"/>
      <c r="Z332" s="193"/>
      <c r="AA332" s="193"/>
      <c r="AB332" s="193"/>
      <c r="AC332" s="193"/>
      <c r="AD332" s="193"/>
      <c r="AE332" s="193"/>
      <c r="AF332" s="193"/>
      <c r="AG332" s="193"/>
      <c r="AH332" s="193"/>
      <c r="AI332" s="193"/>
      <c r="AJ332" s="204"/>
      <c r="AK332" s="193"/>
      <c r="AL332" s="206"/>
      <c r="AM332" s="4">
        <f t="shared" si="31"/>
        <v>0</v>
      </c>
      <c r="AN332" s="4">
        <f t="shared" si="32"/>
        <v>0</v>
      </c>
      <c r="AO332" s="4">
        <f t="shared" si="33"/>
        <v>0</v>
      </c>
      <c r="AP332" s="4">
        <f t="shared" si="34"/>
        <v>0</v>
      </c>
      <c r="AW332" s="204"/>
    </row>
    <row r="333" spans="6:49" ht="18" customHeight="1" x14ac:dyDescent="0.25">
      <c r="F333" s="4">
        <f t="shared" si="30"/>
        <v>0</v>
      </c>
      <c r="G333" s="200">
        <f t="shared" si="35"/>
        <v>0</v>
      </c>
      <c r="H333" s="203"/>
      <c r="I333" s="193"/>
      <c r="J333" s="204"/>
      <c r="K333" s="204"/>
      <c r="L333" s="204"/>
      <c r="M333" s="204"/>
      <c r="N333" s="193"/>
      <c r="O333" s="193"/>
      <c r="P333" s="205"/>
      <c r="Q333" s="193"/>
      <c r="R333" s="193"/>
      <c r="S333" s="193"/>
      <c r="T333" s="193"/>
      <c r="U333" s="193"/>
      <c r="V333" s="193"/>
      <c r="W333" s="193"/>
      <c r="X333" s="193"/>
      <c r="Y333" s="193"/>
      <c r="Z333" s="193"/>
      <c r="AA333" s="193"/>
      <c r="AB333" s="193"/>
      <c r="AC333" s="193"/>
      <c r="AD333" s="193"/>
      <c r="AE333" s="193"/>
      <c r="AF333" s="193"/>
      <c r="AG333" s="193"/>
      <c r="AH333" s="193"/>
      <c r="AI333" s="193"/>
      <c r="AJ333" s="204"/>
      <c r="AK333" s="193"/>
      <c r="AL333" s="206"/>
      <c r="AM333" s="4">
        <f t="shared" si="31"/>
        <v>0</v>
      </c>
      <c r="AN333" s="4">
        <f t="shared" si="32"/>
        <v>0</v>
      </c>
      <c r="AO333" s="4">
        <f t="shared" si="33"/>
        <v>0</v>
      </c>
      <c r="AP333" s="4">
        <f t="shared" si="34"/>
        <v>0</v>
      </c>
      <c r="AW333" s="204"/>
    </row>
    <row r="334" spans="6:49" ht="18" customHeight="1" x14ac:dyDescent="0.25">
      <c r="F334" s="4">
        <f t="shared" si="30"/>
        <v>0</v>
      </c>
      <c r="G334" s="200">
        <f t="shared" si="35"/>
        <v>0</v>
      </c>
      <c r="H334" s="203"/>
      <c r="I334" s="193"/>
      <c r="J334" s="204"/>
      <c r="K334" s="204"/>
      <c r="L334" s="204"/>
      <c r="M334" s="204"/>
      <c r="N334" s="193"/>
      <c r="O334" s="193"/>
      <c r="P334" s="205"/>
      <c r="Q334" s="193"/>
      <c r="R334" s="193"/>
      <c r="S334" s="193"/>
      <c r="T334" s="193"/>
      <c r="U334" s="193"/>
      <c r="V334" s="193"/>
      <c r="W334" s="193"/>
      <c r="X334" s="193"/>
      <c r="Y334" s="193"/>
      <c r="Z334" s="193"/>
      <c r="AA334" s="193"/>
      <c r="AB334" s="193"/>
      <c r="AC334" s="193"/>
      <c r="AD334" s="193"/>
      <c r="AE334" s="193"/>
      <c r="AF334" s="193"/>
      <c r="AG334" s="193"/>
      <c r="AH334" s="193"/>
      <c r="AI334" s="193"/>
      <c r="AJ334" s="204"/>
      <c r="AK334" s="193"/>
      <c r="AL334" s="206"/>
      <c r="AM334" s="4">
        <f t="shared" si="31"/>
        <v>0</v>
      </c>
      <c r="AN334" s="4">
        <f t="shared" si="32"/>
        <v>0</v>
      </c>
      <c r="AO334" s="4">
        <f t="shared" si="33"/>
        <v>0</v>
      </c>
      <c r="AP334" s="4">
        <f t="shared" si="34"/>
        <v>0</v>
      </c>
      <c r="AW334" s="204"/>
    </row>
    <row r="335" spans="6:49" ht="18" customHeight="1" x14ac:dyDescent="0.25">
      <c r="F335" s="4">
        <f t="shared" si="30"/>
        <v>0</v>
      </c>
      <c r="G335" s="200">
        <f t="shared" si="35"/>
        <v>0</v>
      </c>
      <c r="H335" s="203"/>
      <c r="I335" s="193"/>
      <c r="J335" s="204"/>
      <c r="K335" s="204"/>
      <c r="L335" s="204"/>
      <c r="M335" s="204"/>
      <c r="N335" s="193"/>
      <c r="O335" s="193"/>
      <c r="P335" s="205"/>
      <c r="Q335" s="193"/>
      <c r="R335" s="193"/>
      <c r="S335" s="193"/>
      <c r="T335" s="193"/>
      <c r="U335" s="193"/>
      <c r="V335" s="193"/>
      <c r="W335" s="193"/>
      <c r="X335" s="193"/>
      <c r="Y335" s="193"/>
      <c r="Z335" s="193"/>
      <c r="AA335" s="193"/>
      <c r="AB335" s="193"/>
      <c r="AC335" s="193"/>
      <c r="AD335" s="193"/>
      <c r="AE335" s="193"/>
      <c r="AF335" s="193"/>
      <c r="AG335" s="193"/>
      <c r="AH335" s="193"/>
      <c r="AI335" s="193"/>
      <c r="AJ335" s="204"/>
      <c r="AK335" s="193"/>
      <c r="AL335" s="206"/>
      <c r="AM335" s="4">
        <f t="shared" si="31"/>
        <v>0</v>
      </c>
      <c r="AN335" s="4">
        <f t="shared" si="32"/>
        <v>0</v>
      </c>
      <c r="AO335" s="4">
        <f t="shared" si="33"/>
        <v>0</v>
      </c>
      <c r="AP335" s="4">
        <f t="shared" si="34"/>
        <v>0</v>
      </c>
      <c r="AW335" s="204"/>
    </row>
    <row r="336" spans="6:49" ht="18" customHeight="1" x14ac:dyDescent="0.25">
      <c r="F336" s="4">
        <f t="shared" si="30"/>
        <v>0</v>
      </c>
      <c r="G336" s="200">
        <f t="shared" si="35"/>
        <v>0</v>
      </c>
      <c r="H336" s="203"/>
      <c r="I336" s="193"/>
      <c r="J336" s="204"/>
      <c r="K336" s="204"/>
      <c r="L336" s="204"/>
      <c r="M336" s="204"/>
      <c r="N336" s="193"/>
      <c r="O336" s="193"/>
      <c r="P336" s="205"/>
      <c r="Q336" s="193"/>
      <c r="R336" s="193"/>
      <c r="S336" s="193"/>
      <c r="T336" s="193"/>
      <c r="U336" s="193"/>
      <c r="V336" s="193"/>
      <c r="W336" s="193"/>
      <c r="X336" s="193"/>
      <c r="Y336" s="193"/>
      <c r="Z336" s="193"/>
      <c r="AA336" s="193"/>
      <c r="AB336" s="193"/>
      <c r="AC336" s="193"/>
      <c r="AD336" s="193"/>
      <c r="AE336" s="193"/>
      <c r="AF336" s="193"/>
      <c r="AG336" s="193"/>
      <c r="AH336" s="193"/>
      <c r="AI336" s="193"/>
      <c r="AJ336" s="204"/>
      <c r="AK336" s="193"/>
      <c r="AL336" s="206"/>
      <c r="AM336" s="4">
        <f t="shared" si="31"/>
        <v>0</v>
      </c>
      <c r="AN336" s="4">
        <f t="shared" si="32"/>
        <v>0</v>
      </c>
      <c r="AO336" s="4">
        <f t="shared" si="33"/>
        <v>0</v>
      </c>
      <c r="AP336" s="4">
        <f t="shared" si="34"/>
        <v>0</v>
      </c>
      <c r="AW336" s="204"/>
    </row>
    <row r="337" spans="6:49" ht="18" customHeight="1" x14ac:dyDescent="0.25">
      <c r="F337" s="4">
        <f t="shared" si="30"/>
        <v>0</v>
      </c>
      <c r="G337" s="200">
        <f t="shared" si="35"/>
        <v>0</v>
      </c>
      <c r="H337" s="203"/>
      <c r="I337" s="193"/>
      <c r="J337" s="204"/>
      <c r="K337" s="204"/>
      <c r="L337" s="204"/>
      <c r="M337" s="204"/>
      <c r="N337" s="193"/>
      <c r="O337" s="193"/>
      <c r="P337" s="205"/>
      <c r="Q337" s="193"/>
      <c r="R337" s="193"/>
      <c r="S337" s="193"/>
      <c r="T337" s="193"/>
      <c r="U337" s="193"/>
      <c r="V337" s="193"/>
      <c r="W337" s="193"/>
      <c r="X337" s="193"/>
      <c r="Y337" s="193"/>
      <c r="Z337" s="193"/>
      <c r="AA337" s="193"/>
      <c r="AB337" s="193"/>
      <c r="AC337" s="193"/>
      <c r="AD337" s="193"/>
      <c r="AE337" s="193"/>
      <c r="AF337" s="193"/>
      <c r="AG337" s="193"/>
      <c r="AH337" s="193"/>
      <c r="AI337" s="193"/>
      <c r="AJ337" s="204"/>
      <c r="AK337" s="193"/>
      <c r="AL337" s="206"/>
      <c r="AM337" s="4">
        <f t="shared" si="31"/>
        <v>0</v>
      </c>
      <c r="AN337" s="4">
        <f t="shared" si="32"/>
        <v>0</v>
      </c>
      <c r="AO337" s="4">
        <f t="shared" si="33"/>
        <v>0</v>
      </c>
      <c r="AP337" s="4">
        <f t="shared" si="34"/>
        <v>0</v>
      </c>
      <c r="AW337" s="204"/>
    </row>
    <row r="338" spans="6:49" ht="18" customHeight="1" x14ac:dyDescent="0.25">
      <c r="F338" s="4">
        <f t="shared" si="30"/>
        <v>0</v>
      </c>
      <c r="G338" s="200">
        <f t="shared" si="35"/>
        <v>0</v>
      </c>
      <c r="H338" s="203"/>
      <c r="I338" s="193"/>
      <c r="J338" s="204"/>
      <c r="K338" s="204"/>
      <c r="L338" s="204"/>
      <c r="M338" s="204"/>
      <c r="N338" s="193"/>
      <c r="O338" s="193"/>
      <c r="P338" s="205"/>
      <c r="Q338" s="193"/>
      <c r="R338" s="193"/>
      <c r="S338" s="193"/>
      <c r="T338" s="193"/>
      <c r="U338" s="193"/>
      <c r="V338" s="193"/>
      <c r="W338" s="193"/>
      <c r="X338" s="193"/>
      <c r="Y338" s="193"/>
      <c r="Z338" s="193"/>
      <c r="AA338" s="193"/>
      <c r="AB338" s="193"/>
      <c r="AC338" s="193"/>
      <c r="AD338" s="193"/>
      <c r="AE338" s="193"/>
      <c r="AF338" s="193"/>
      <c r="AG338" s="193"/>
      <c r="AH338" s="193"/>
      <c r="AI338" s="193"/>
      <c r="AJ338" s="204"/>
      <c r="AK338" s="193"/>
      <c r="AL338" s="206"/>
      <c r="AM338" s="4">
        <f t="shared" si="31"/>
        <v>0</v>
      </c>
      <c r="AN338" s="4">
        <f t="shared" si="32"/>
        <v>0</v>
      </c>
      <c r="AO338" s="4">
        <f t="shared" si="33"/>
        <v>0</v>
      </c>
      <c r="AP338" s="4">
        <f t="shared" si="34"/>
        <v>0</v>
      </c>
      <c r="AW338" s="204"/>
    </row>
    <row r="339" spans="6:49" ht="18" customHeight="1" x14ac:dyDescent="0.25">
      <c r="F339" s="4">
        <f t="shared" si="30"/>
        <v>0</v>
      </c>
      <c r="G339" s="200">
        <f t="shared" si="35"/>
        <v>0</v>
      </c>
      <c r="H339" s="203"/>
      <c r="I339" s="193"/>
      <c r="J339" s="204"/>
      <c r="K339" s="204"/>
      <c r="L339" s="204"/>
      <c r="M339" s="204"/>
      <c r="N339" s="193"/>
      <c r="O339" s="193"/>
      <c r="P339" s="205"/>
      <c r="Q339" s="193"/>
      <c r="R339" s="193"/>
      <c r="S339" s="193"/>
      <c r="T339" s="193"/>
      <c r="U339" s="193"/>
      <c r="V339" s="193"/>
      <c r="W339" s="193"/>
      <c r="X339" s="193"/>
      <c r="Y339" s="193"/>
      <c r="Z339" s="193"/>
      <c r="AA339" s="193"/>
      <c r="AB339" s="193"/>
      <c r="AC339" s="193"/>
      <c r="AD339" s="193"/>
      <c r="AE339" s="193"/>
      <c r="AF339" s="193"/>
      <c r="AG339" s="193"/>
      <c r="AH339" s="193"/>
      <c r="AI339" s="193"/>
      <c r="AJ339" s="204"/>
      <c r="AK339" s="193"/>
      <c r="AL339" s="206"/>
      <c r="AM339" s="4">
        <f t="shared" si="31"/>
        <v>0</v>
      </c>
      <c r="AN339" s="4">
        <f t="shared" si="32"/>
        <v>0</v>
      </c>
      <c r="AO339" s="4">
        <f t="shared" si="33"/>
        <v>0</v>
      </c>
      <c r="AP339" s="4">
        <f t="shared" si="34"/>
        <v>0</v>
      </c>
      <c r="AW339" s="204"/>
    </row>
    <row r="340" spans="6:49" ht="18" customHeight="1" x14ac:dyDescent="0.25">
      <c r="F340" s="4">
        <f t="shared" si="30"/>
        <v>0</v>
      </c>
      <c r="G340" s="200">
        <f t="shared" si="35"/>
        <v>0</v>
      </c>
      <c r="H340" s="203"/>
      <c r="I340" s="193"/>
      <c r="J340" s="204"/>
      <c r="K340" s="204"/>
      <c r="L340" s="204"/>
      <c r="M340" s="204"/>
      <c r="N340" s="193"/>
      <c r="O340" s="193"/>
      <c r="P340" s="205"/>
      <c r="Q340" s="193"/>
      <c r="R340" s="193"/>
      <c r="S340" s="193"/>
      <c r="T340" s="193"/>
      <c r="U340" s="193"/>
      <c r="V340" s="193"/>
      <c r="W340" s="193"/>
      <c r="X340" s="193"/>
      <c r="Y340" s="193"/>
      <c r="Z340" s="193"/>
      <c r="AA340" s="193"/>
      <c r="AB340" s="193"/>
      <c r="AC340" s="193"/>
      <c r="AD340" s="193"/>
      <c r="AE340" s="193"/>
      <c r="AF340" s="193"/>
      <c r="AG340" s="193"/>
      <c r="AH340" s="193"/>
      <c r="AI340" s="193"/>
      <c r="AJ340" s="204"/>
      <c r="AK340" s="193"/>
      <c r="AL340" s="206"/>
      <c r="AM340" s="4">
        <f t="shared" si="31"/>
        <v>0</v>
      </c>
      <c r="AN340" s="4">
        <f t="shared" si="32"/>
        <v>0</v>
      </c>
      <c r="AO340" s="4">
        <f t="shared" si="33"/>
        <v>0</v>
      </c>
      <c r="AP340" s="4">
        <f t="shared" si="34"/>
        <v>0</v>
      </c>
      <c r="AW340" s="204"/>
    </row>
    <row r="341" spans="6:49" ht="18" customHeight="1" x14ac:dyDescent="0.25">
      <c r="F341" s="4">
        <f t="shared" si="30"/>
        <v>0</v>
      </c>
      <c r="G341" s="200">
        <f t="shared" si="35"/>
        <v>0</v>
      </c>
      <c r="H341" s="203"/>
      <c r="I341" s="193"/>
      <c r="J341" s="204"/>
      <c r="K341" s="204"/>
      <c r="L341" s="204"/>
      <c r="M341" s="204"/>
      <c r="N341" s="193"/>
      <c r="O341" s="193"/>
      <c r="P341" s="205"/>
      <c r="Q341" s="193"/>
      <c r="R341" s="193"/>
      <c r="S341" s="193"/>
      <c r="T341" s="193"/>
      <c r="U341" s="193"/>
      <c r="V341" s="193"/>
      <c r="W341" s="193"/>
      <c r="X341" s="193"/>
      <c r="Y341" s="193"/>
      <c r="Z341" s="193"/>
      <c r="AA341" s="193"/>
      <c r="AB341" s="193"/>
      <c r="AC341" s="193"/>
      <c r="AD341" s="193"/>
      <c r="AE341" s="193"/>
      <c r="AF341" s="193"/>
      <c r="AG341" s="193"/>
      <c r="AH341" s="193"/>
      <c r="AI341" s="193"/>
      <c r="AJ341" s="204"/>
      <c r="AK341" s="193"/>
      <c r="AL341" s="206"/>
      <c r="AM341" s="4">
        <f t="shared" si="31"/>
        <v>0</v>
      </c>
      <c r="AN341" s="4">
        <f t="shared" si="32"/>
        <v>0</v>
      </c>
      <c r="AO341" s="4">
        <f t="shared" si="33"/>
        <v>0</v>
      </c>
      <c r="AP341" s="4">
        <f t="shared" si="34"/>
        <v>0</v>
      </c>
      <c r="AW341" s="204"/>
    </row>
    <row r="342" spans="6:49" ht="18" customHeight="1" x14ac:dyDescent="0.25">
      <c r="F342" s="4">
        <f t="shared" si="30"/>
        <v>0</v>
      </c>
      <c r="G342" s="200">
        <f t="shared" si="35"/>
        <v>0</v>
      </c>
      <c r="H342" s="203"/>
      <c r="I342" s="193"/>
      <c r="J342" s="204"/>
      <c r="K342" s="204"/>
      <c r="L342" s="204"/>
      <c r="M342" s="204"/>
      <c r="N342" s="193"/>
      <c r="O342" s="193"/>
      <c r="P342" s="205"/>
      <c r="Q342" s="193"/>
      <c r="R342" s="193"/>
      <c r="S342" s="193"/>
      <c r="T342" s="193"/>
      <c r="U342" s="193"/>
      <c r="V342" s="193"/>
      <c r="W342" s="193"/>
      <c r="X342" s="193"/>
      <c r="Y342" s="193"/>
      <c r="Z342" s="193"/>
      <c r="AA342" s="193"/>
      <c r="AB342" s="193"/>
      <c r="AC342" s="193"/>
      <c r="AD342" s="193"/>
      <c r="AE342" s="193"/>
      <c r="AF342" s="193"/>
      <c r="AG342" s="193"/>
      <c r="AH342" s="193"/>
      <c r="AI342" s="193"/>
      <c r="AJ342" s="204"/>
      <c r="AK342" s="193"/>
      <c r="AL342" s="206"/>
      <c r="AM342" s="4">
        <f t="shared" si="31"/>
        <v>0</v>
      </c>
      <c r="AN342" s="4">
        <f t="shared" si="32"/>
        <v>0</v>
      </c>
      <c r="AO342" s="4">
        <f t="shared" si="33"/>
        <v>0</v>
      </c>
      <c r="AP342" s="4">
        <f t="shared" si="34"/>
        <v>0</v>
      </c>
      <c r="AW342" s="204"/>
    </row>
    <row r="343" spans="6:49" ht="18" customHeight="1" x14ac:dyDescent="0.25">
      <c r="F343" s="4">
        <f t="shared" si="30"/>
        <v>0</v>
      </c>
      <c r="G343" s="200">
        <f t="shared" si="35"/>
        <v>0</v>
      </c>
      <c r="H343" s="203"/>
      <c r="I343" s="193"/>
      <c r="J343" s="204"/>
      <c r="K343" s="204"/>
      <c r="L343" s="204"/>
      <c r="M343" s="204"/>
      <c r="N343" s="193"/>
      <c r="O343" s="193"/>
      <c r="P343" s="205"/>
      <c r="Q343" s="193"/>
      <c r="R343" s="193"/>
      <c r="S343" s="193"/>
      <c r="T343" s="193"/>
      <c r="U343" s="193"/>
      <c r="V343" s="193"/>
      <c r="W343" s="193"/>
      <c r="X343" s="193"/>
      <c r="Y343" s="193"/>
      <c r="Z343" s="193"/>
      <c r="AA343" s="193"/>
      <c r="AB343" s="193"/>
      <c r="AC343" s="193"/>
      <c r="AD343" s="193"/>
      <c r="AE343" s="193"/>
      <c r="AF343" s="193"/>
      <c r="AG343" s="193"/>
      <c r="AH343" s="193"/>
      <c r="AI343" s="193"/>
      <c r="AJ343" s="204"/>
      <c r="AK343" s="193"/>
      <c r="AL343" s="206"/>
      <c r="AM343" s="4">
        <f t="shared" si="31"/>
        <v>0</v>
      </c>
      <c r="AN343" s="4">
        <f t="shared" si="32"/>
        <v>0</v>
      </c>
      <c r="AO343" s="4">
        <f t="shared" si="33"/>
        <v>0</v>
      </c>
      <c r="AP343" s="4">
        <f t="shared" si="34"/>
        <v>0</v>
      </c>
      <c r="AW343" s="204"/>
    </row>
    <row r="344" spans="6:49" ht="18" customHeight="1" x14ac:dyDescent="0.25">
      <c r="F344" s="4">
        <f t="shared" si="30"/>
        <v>0</v>
      </c>
      <c r="G344" s="200">
        <f t="shared" si="35"/>
        <v>0</v>
      </c>
      <c r="H344" s="203"/>
      <c r="I344" s="193"/>
      <c r="J344" s="204"/>
      <c r="K344" s="204"/>
      <c r="L344" s="204"/>
      <c r="M344" s="204"/>
      <c r="N344" s="193"/>
      <c r="O344" s="193"/>
      <c r="P344" s="205"/>
      <c r="Q344" s="193"/>
      <c r="R344" s="193"/>
      <c r="S344" s="193"/>
      <c r="T344" s="193"/>
      <c r="U344" s="193"/>
      <c r="V344" s="193"/>
      <c r="W344" s="193"/>
      <c r="X344" s="193"/>
      <c r="Y344" s="193"/>
      <c r="Z344" s="193"/>
      <c r="AA344" s="193"/>
      <c r="AB344" s="193"/>
      <c r="AC344" s="193"/>
      <c r="AD344" s="193"/>
      <c r="AE344" s="193"/>
      <c r="AF344" s="193"/>
      <c r="AG344" s="193"/>
      <c r="AH344" s="193"/>
      <c r="AI344" s="193"/>
      <c r="AJ344" s="204"/>
      <c r="AK344" s="193"/>
      <c r="AL344" s="206"/>
      <c r="AM344" s="4">
        <f t="shared" si="31"/>
        <v>0</v>
      </c>
      <c r="AN344" s="4">
        <f t="shared" si="32"/>
        <v>0</v>
      </c>
      <c r="AO344" s="4">
        <f t="shared" si="33"/>
        <v>0</v>
      </c>
      <c r="AP344" s="4">
        <f t="shared" si="34"/>
        <v>0</v>
      </c>
      <c r="AW344" s="204"/>
    </row>
    <row r="345" spans="6:49" ht="18" customHeight="1" x14ac:dyDescent="0.25">
      <c r="F345" s="4">
        <f t="shared" si="30"/>
        <v>0</v>
      </c>
      <c r="G345" s="200">
        <f t="shared" si="35"/>
        <v>0</v>
      </c>
      <c r="H345" s="203"/>
      <c r="I345" s="193"/>
      <c r="J345" s="204"/>
      <c r="K345" s="204"/>
      <c r="L345" s="204"/>
      <c r="M345" s="204"/>
      <c r="N345" s="193"/>
      <c r="O345" s="193"/>
      <c r="P345" s="205"/>
      <c r="Q345" s="193"/>
      <c r="R345" s="193"/>
      <c r="S345" s="193"/>
      <c r="T345" s="193"/>
      <c r="U345" s="193"/>
      <c r="V345" s="193"/>
      <c r="W345" s="193"/>
      <c r="X345" s="193"/>
      <c r="Y345" s="193"/>
      <c r="Z345" s="193"/>
      <c r="AA345" s="193"/>
      <c r="AB345" s="193"/>
      <c r="AC345" s="193"/>
      <c r="AD345" s="193"/>
      <c r="AE345" s="193"/>
      <c r="AF345" s="193"/>
      <c r="AG345" s="193"/>
      <c r="AH345" s="193"/>
      <c r="AI345" s="193"/>
      <c r="AJ345" s="204"/>
      <c r="AK345" s="193"/>
      <c r="AL345" s="206"/>
      <c r="AM345" s="4">
        <f t="shared" si="31"/>
        <v>0</v>
      </c>
      <c r="AN345" s="4">
        <f t="shared" si="32"/>
        <v>0</v>
      </c>
      <c r="AO345" s="4">
        <f t="shared" si="33"/>
        <v>0</v>
      </c>
      <c r="AP345" s="4">
        <f t="shared" si="34"/>
        <v>0</v>
      </c>
      <c r="AW345" s="204"/>
    </row>
    <row r="346" spans="6:49" ht="18" customHeight="1" x14ac:dyDescent="0.25">
      <c r="F346" s="4">
        <f t="shared" si="30"/>
        <v>0</v>
      </c>
      <c r="G346" s="200">
        <f t="shared" si="35"/>
        <v>0</v>
      </c>
      <c r="H346" s="203"/>
      <c r="I346" s="193"/>
      <c r="J346" s="204"/>
      <c r="K346" s="204"/>
      <c r="L346" s="204"/>
      <c r="M346" s="204"/>
      <c r="N346" s="193"/>
      <c r="O346" s="193"/>
      <c r="P346" s="205"/>
      <c r="Q346" s="193"/>
      <c r="R346" s="193"/>
      <c r="S346" s="193"/>
      <c r="T346" s="193"/>
      <c r="U346" s="193"/>
      <c r="V346" s="193"/>
      <c r="W346" s="193"/>
      <c r="X346" s="193"/>
      <c r="Y346" s="193"/>
      <c r="Z346" s="193"/>
      <c r="AA346" s="193"/>
      <c r="AB346" s="193"/>
      <c r="AC346" s="193"/>
      <c r="AD346" s="193"/>
      <c r="AE346" s="193"/>
      <c r="AF346" s="193"/>
      <c r="AG346" s="193"/>
      <c r="AH346" s="193"/>
      <c r="AI346" s="193"/>
      <c r="AJ346" s="204"/>
      <c r="AK346" s="193"/>
      <c r="AL346" s="206"/>
      <c r="AM346" s="4">
        <f t="shared" si="31"/>
        <v>0</v>
      </c>
      <c r="AN346" s="4">
        <f t="shared" si="32"/>
        <v>0</v>
      </c>
      <c r="AO346" s="4">
        <f t="shared" si="33"/>
        <v>0</v>
      </c>
      <c r="AP346" s="4">
        <f t="shared" si="34"/>
        <v>0</v>
      </c>
      <c r="AW346" s="204"/>
    </row>
    <row r="347" spans="6:49" ht="18" customHeight="1" x14ac:dyDescent="0.25">
      <c r="F347" s="4">
        <f t="shared" si="30"/>
        <v>0</v>
      </c>
      <c r="G347" s="200">
        <f t="shared" si="35"/>
        <v>0</v>
      </c>
      <c r="H347" s="203"/>
      <c r="I347" s="193"/>
      <c r="J347" s="204"/>
      <c r="K347" s="204"/>
      <c r="L347" s="204"/>
      <c r="M347" s="204"/>
      <c r="N347" s="193"/>
      <c r="O347" s="193"/>
      <c r="P347" s="205"/>
      <c r="Q347" s="193"/>
      <c r="R347" s="193"/>
      <c r="S347" s="193"/>
      <c r="T347" s="193"/>
      <c r="U347" s="193"/>
      <c r="V347" s="193"/>
      <c r="W347" s="193"/>
      <c r="X347" s="193"/>
      <c r="Y347" s="193"/>
      <c r="Z347" s="193"/>
      <c r="AA347" s="193"/>
      <c r="AB347" s="193"/>
      <c r="AC347" s="193"/>
      <c r="AD347" s="193"/>
      <c r="AE347" s="193"/>
      <c r="AF347" s="193"/>
      <c r="AG347" s="193"/>
      <c r="AH347" s="193"/>
      <c r="AI347" s="193"/>
      <c r="AJ347" s="204"/>
      <c r="AK347" s="193"/>
      <c r="AL347" s="206"/>
      <c r="AM347" s="4">
        <f t="shared" si="31"/>
        <v>0</v>
      </c>
      <c r="AN347" s="4">
        <f t="shared" si="32"/>
        <v>0</v>
      </c>
      <c r="AO347" s="4">
        <f t="shared" si="33"/>
        <v>0</v>
      </c>
      <c r="AP347" s="4">
        <f t="shared" si="34"/>
        <v>0</v>
      </c>
      <c r="AW347" s="204"/>
    </row>
    <row r="348" spans="6:49" ht="18" customHeight="1" x14ac:dyDescent="0.25">
      <c r="F348" s="4">
        <f t="shared" si="30"/>
        <v>0</v>
      </c>
      <c r="G348" s="200">
        <f t="shared" si="35"/>
        <v>0</v>
      </c>
      <c r="H348" s="203"/>
      <c r="I348" s="193"/>
      <c r="J348" s="204"/>
      <c r="K348" s="204"/>
      <c r="L348" s="204"/>
      <c r="M348" s="204"/>
      <c r="N348" s="193"/>
      <c r="O348" s="193"/>
      <c r="P348" s="205"/>
      <c r="Q348" s="193"/>
      <c r="R348" s="193"/>
      <c r="S348" s="193"/>
      <c r="T348" s="193"/>
      <c r="U348" s="193"/>
      <c r="V348" s="193"/>
      <c r="W348" s="193"/>
      <c r="X348" s="193"/>
      <c r="Y348" s="193"/>
      <c r="Z348" s="193"/>
      <c r="AA348" s="193"/>
      <c r="AB348" s="193"/>
      <c r="AC348" s="193"/>
      <c r="AD348" s="193"/>
      <c r="AE348" s="193"/>
      <c r="AF348" s="193"/>
      <c r="AG348" s="193"/>
      <c r="AH348" s="193"/>
      <c r="AI348" s="193"/>
      <c r="AJ348" s="204"/>
      <c r="AK348" s="193"/>
      <c r="AL348" s="206"/>
      <c r="AM348" s="4">
        <f t="shared" si="31"/>
        <v>0</v>
      </c>
      <c r="AN348" s="4">
        <f t="shared" si="32"/>
        <v>0</v>
      </c>
      <c r="AO348" s="4">
        <f t="shared" si="33"/>
        <v>0</v>
      </c>
      <c r="AP348" s="4">
        <f t="shared" si="34"/>
        <v>0</v>
      </c>
      <c r="AW348" s="204"/>
    </row>
    <row r="349" spans="6:49" ht="18" customHeight="1" x14ac:dyDescent="0.25">
      <c r="F349" s="4">
        <f t="shared" si="30"/>
        <v>0</v>
      </c>
      <c r="G349" s="200">
        <f t="shared" si="35"/>
        <v>0</v>
      </c>
      <c r="H349" s="203"/>
      <c r="I349" s="193"/>
      <c r="J349" s="204"/>
      <c r="K349" s="204"/>
      <c r="L349" s="204"/>
      <c r="M349" s="204"/>
      <c r="N349" s="193"/>
      <c r="O349" s="193"/>
      <c r="P349" s="205"/>
      <c r="Q349" s="193"/>
      <c r="R349" s="193"/>
      <c r="S349" s="193"/>
      <c r="T349" s="193"/>
      <c r="U349" s="193"/>
      <c r="V349" s="193"/>
      <c r="W349" s="193"/>
      <c r="X349" s="193"/>
      <c r="Y349" s="193"/>
      <c r="Z349" s="193"/>
      <c r="AA349" s="193"/>
      <c r="AB349" s="193"/>
      <c r="AC349" s="193"/>
      <c r="AD349" s="193"/>
      <c r="AE349" s="193"/>
      <c r="AF349" s="193"/>
      <c r="AG349" s="193"/>
      <c r="AH349" s="193"/>
      <c r="AI349" s="193"/>
      <c r="AJ349" s="204"/>
      <c r="AK349" s="193"/>
      <c r="AL349" s="206"/>
      <c r="AM349" s="4">
        <f t="shared" si="31"/>
        <v>0</v>
      </c>
      <c r="AN349" s="4">
        <f t="shared" si="32"/>
        <v>0</v>
      </c>
      <c r="AO349" s="4">
        <f t="shared" si="33"/>
        <v>0</v>
      </c>
      <c r="AP349" s="4">
        <f t="shared" si="34"/>
        <v>0</v>
      </c>
      <c r="AW349" s="204"/>
    </row>
    <row r="350" spans="6:49" ht="18" customHeight="1" x14ac:dyDescent="0.25">
      <c r="F350" s="4">
        <f t="shared" si="30"/>
        <v>0</v>
      </c>
      <c r="G350" s="200">
        <f t="shared" si="35"/>
        <v>0</v>
      </c>
      <c r="H350" s="203"/>
      <c r="I350" s="193"/>
      <c r="J350" s="204"/>
      <c r="K350" s="204"/>
      <c r="L350" s="204"/>
      <c r="M350" s="204"/>
      <c r="N350" s="193"/>
      <c r="O350" s="193"/>
      <c r="P350" s="205"/>
      <c r="Q350" s="193"/>
      <c r="R350" s="193"/>
      <c r="S350" s="193"/>
      <c r="T350" s="193"/>
      <c r="U350" s="193"/>
      <c r="V350" s="193"/>
      <c r="W350" s="193"/>
      <c r="X350" s="193"/>
      <c r="Y350" s="193"/>
      <c r="Z350" s="193"/>
      <c r="AA350" s="193"/>
      <c r="AB350" s="193"/>
      <c r="AC350" s="193"/>
      <c r="AD350" s="193"/>
      <c r="AE350" s="193"/>
      <c r="AF350" s="193"/>
      <c r="AG350" s="193"/>
      <c r="AH350" s="193"/>
      <c r="AI350" s="193"/>
      <c r="AJ350" s="204"/>
      <c r="AK350" s="193"/>
      <c r="AL350" s="206"/>
      <c r="AM350" s="4">
        <f t="shared" si="31"/>
        <v>0</v>
      </c>
      <c r="AN350" s="4">
        <f t="shared" si="32"/>
        <v>0</v>
      </c>
      <c r="AO350" s="4">
        <f t="shared" si="33"/>
        <v>0</v>
      </c>
      <c r="AP350" s="4">
        <f t="shared" si="34"/>
        <v>0</v>
      </c>
      <c r="AW350" s="204"/>
    </row>
    <row r="351" spans="6:49" ht="18" customHeight="1" x14ac:dyDescent="0.25">
      <c r="F351" s="4">
        <f t="shared" si="30"/>
        <v>0</v>
      </c>
      <c r="G351" s="200">
        <f t="shared" si="35"/>
        <v>0</v>
      </c>
      <c r="H351" s="203"/>
      <c r="I351" s="193"/>
      <c r="J351" s="204"/>
      <c r="K351" s="204"/>
      <c r="L351" s="204"/>
      <c r="M351" s="204"/>
      <c r="N351" s="193"/>
      <c r="O351" s="193"/>
      <c r="P351" s="205"/>
      <c r="Q351" s="193"/>
      <c r="R351" s="193"/>
      <c r="S351" s="193"/>
      <c r="T351" s="193"/>
      <c r="U351" s="193"/>
      <c r="V351" s="193"/>
      <c r="W351" s="193"/>
      <c r="X351" s="193"/>
      <c r="Y351" s="193"/>
      <c r="Z351" s="193"/>
      <c r="AA351" s="193"/>
      <c r="AB351" s="193"/>
      <c r="AC351" s="193"/>
      <c r="AD351" s="193"/>
      <c r="AE351" s="193"/>
      <c r="AF351" s="193"/>
      <c r="AG351" s="193"/>
      <c r="AH351" s="193"/>
      <c r="AI351" s="193"/>
      <c r="AJ351" s="204"/>
      <c r="AK351" s="193"/>
      <c r="AL351" s="206"/>
      <c r="AM351" s="4">
        <f t="shared" si="31"/>
        <v>0</v>
      </c>
      <c r="AN351" s="4">
        <f t="shared" si="32"/>
        <v>0</v>
      </c>
      <c r="AO351" s="4">
        <f t="shared" si="33"/>
        <v>0</v>
      </c>
      <c r="AP351" s="4">
        <f t="shared" si="34"/>
        <v>0</v>
      </c>
      <c r="AW351" s="204"/>
    </row>
    <row r="352" spans="6:49" ht="18" customHeight="1" x14ac:dyDescent="0.25">
      <c r="F352" s="4">
        <f t="shared" si="30"/>
        <v>0</v>
      </c>
      <c r="G352" s="200">
        <f t="shared" si="35"/>
        <v>0</v>
      </c>
      <c r="H352" s="203"/>
      <c r="I352" s="193"/>
      <c r="J352" s="204"/>
      <c r="K352" s="204"/>
      <c r="L352" s="204"/>
      <c r="M352" s="204"/>
      <c r="N352" s="193"/>
      <c r="O352" s="193"/>
      <c r="P352" s="205"/>
      <c r="Q352" s="193"/>
      <c r="R352" s="193"/>
      <c r="S352" s="193"/>
      <c r="T352" s="193"/>
      <c r="U352" s="193"/>
      <c r="V352" s="193"/>
      <c r="W352" s="193"/>
      <c r="X352" s="193"/>
      <c r="Y352" s="193"/>
      <c r="Z352" s="193"/>
      <c r="AA352" s="193"/>
      <c r="AB352" s="193"/>
      <c r="AC352" s="193"/>
      <c r="AD352" s="193"/>
      <c r="AE352" s="193"/>
      <c r="AF352" s="193"/>
      <c r="AG352" s="193"/>
      <c r="AH352" s="193"/>
      <c r="AI352" s="193"/>
      <c r="AJ352" s="204"/>
      <c r="AK352" s="193"/>
      <c r="AL352" s="206"/>
      <c r="AM352" s="4">
        <f t="shared" si="31"/>
        <v>0</v>
      </c>
      <c r="AN352" s="4">
        <f t="shared" si="32"/>
        <v>0</v>
      </c>
      <c r="AO352" s="4">
        <f t="shared" si="33"/>
        <v>0</v>
      </c>
      <c r="AP352" s="4">
        <f t="shared" si="34"/>
        <v>0</v>
      </c>
      <c r="AW352" s="204"/>
    </row>
    <row r="353" spans="6:49" ht="18" customHeight="1" x14ac:dyDescent="0.25">
      <c r="F353" s="4">
        <f t="shared" si="30"/>
        <v>0</v>
      </c>
      <c r="G353" s="200">
        <f t="shared" si="35"/>
        <v>0</v>
      </c>
      <c r="H353" s="203"/>
      <c r="I353" s="193"/>
      <c r="J353" s="204"/>
      <c r="K353" s="204"/>
      <c r="L353" s="204"/>
      <c r="M353" s="204"/>
      <c r="N353" s="193"/>
      <c r="O353" s="193"/>
      <c r="P353" s="205"/>
      <c r="Q353" s="193"/>
      <c r="R353" s="193"/>
      <c r="S353" s="193"/>
      <c r="T353" s="193"/>
      <c r="U353" s="193"/>
      <c r="V353" s="193"/>
      <c r="W353" s="193"/>
      <c r="X353" s="193"/>
      <c r="Y353" s="193"/>
      <c r="Z353" s="193"/>
      <c r="AA353" s="193"/>
      <c r="AB353" s="193"/>
      <c r="AC353" s="193"/>
      <c r="AD353" s="193"/>
      <c r="AE353" s="193"/>
      <c r="AF353" s="193"/>
      <c r="AG353" s="193"/>
      <c r="AH353" s="193"/>
      <c r="AI353" s="193"/>
      <c r="AJ353" s="204"/>
      <c r="AK353" s="193"/>
      <c r="AL353" s="206"/>
      <c r="AM353" s="4">
        <f t="shared" si="31"/>
        <v>0</v>
      </c>
      <c r="AN353" s="4">
        <f t="shared" si="32"/>
        <v>0</v>
      </c>
      <c r="AO353" s="4">
        <f t="shared" si="33"/>
        <v>0</v>
      </c>
      <c r="AP353" s="4">
        <f t="shared" si="34"/>
        <v>0</v>
      </c>
      <c r="AW353" s="204"/>
    </row>
    <row r="354" spans="6:49" ht="18" customHeight="1" x14ac:dyDescent="0.25">
      <c r="F354" s="4">
        <f t="shared" si="30"/>
        <v>0</v>
      </c>
      <c r="G354" s="200">
        <f t="shared" si="35"/>
        <v>0</v>
      </c>
      <c r="H354" s="203"/>
      <c r="I354" s="193"/>
      <c r="J354" s="204"/>
      <c r="K354" s="204"/>
      <c r="L354" s="204"/>
      <c r="M354" s="204"/>
      <c r="N354" s="193"/>
      <c r="O354" s="193"/>
      <c r="P354" s="205"/>
      <c r="Q354" s="193"/>
      <c r="R354" s="193"/>
      <c r="S354" s="193"/>
      <c r="T354" s="193"/>
      <c r="U354" s="193"/>
      <c r="V354" s="193"/>
      <c r="W354" s="193"/>
      <c r="X354" s="193"/>
      <c r="Y354" s="193"/>
      <c r="Z354" s="193"/>
      <c r="AA354" s="193"/>
      <c r="AB354" s="193"/>
      <c r="AC354" s="193"/>
      <c r="AD354" s="193"/>
      <c r="AE354" s="193"/>
      <c r="AF354" s="193"/>
      <c r="AG354" s="193"/>
      <c r="AH354" s="193"/>
      <c r="AI354" s="193"/>
      <c r="AJ354" s="204"/>
      <c r="AK354" s="193"/>
      <c r="AL354" s="206"/>
      <c r="AM354" s="4">
        <f t="shared" si="31"/>
        <v>0</v>
      </c>
      <c r="AN354" s="4">
        <f t="shared" si="32"/>
        <v>0</v>
      </c>
      <c r="AO354" s="4">
        <f t="shared" si="33"/>
        <v>0</v>
      </c>
      <c r="AP354" s="4">
        <f t="shared" si="34"/>
        <v>0</v>
      </c>
      <c r="AW354" s="204"/>
    </row>
    <row r="355" spans="6:49" ht="18" customHeight="1" x14ac:dyDescent="0.25">
      <c r="F355" s="4">
        <f t="shared" si="30"/>
        <v>0</v>
      </c>
      <c r="G355" s="200">
        <f t="shared" si="35"/>
        <v>0</v>
      </c>
      <c r="H355" s="203"/>
      <c r="I355" s="193"/>
      <c r="J355" s="204"/>
      <c r="K355" s="204"/>
      <c r="L355" s="204"/>
      <c r="M355" s="204"/>
      <c r="N355" s="193"/>
      <c r="O355" s="193"/>
      <c r="P355" s="205"/>
      <c r="Q355" s="193"/>
      <c r="R355" s="193"/>
      <c r="S355" s="193"/>
      <c r="T355" s="193"/>
      <c r="U355" s="193"/>
      <c r="V355" s="193"/>
      <c r="W355" s="193"/>
      <c r="X355" s="193"/>
      <c r="Y355" s="193"/>
      <c r="Z355" s="193"/>
      <c r="AA355" s="193"/>
      <c r="AB355" s="193"/>
      <c r="AC355" s="193"/>
      <c r="AD355" s="193"/>
      <c r="AE355" s="193"/>
      <c r="AF355" s="193"/>
      <c r="AG355" s="193"/>
      <c r="AH355" s="193"/>
      <c r="AI355" s="193"/>
      <c r="AJ355" s="204"/>
      <c r="AK355" s="193"/>
      <c r="AL355" s="206"/>
      <c r="AM355" s="4">
        <f t="shared" si="31"/>
        <v>0</v>
      </c>
      <c r="AN355" s="4">
        <f t="shared" si="32"/>
        <v>0</v>
      </c>
      <c r="AO355" s="4">
        <f t="shared" si="33"/>
        <v>0</v>
      </c>
      <c r="AP355" s="4">
        <f t="shared" si="34"/>
        <v>0</v>
      </c>
      <c r="AW355" s="204"/>
    </row>
    <row r="356" spans="6:49" ht="18" customHeight="1" x14ac:dyDescent="0.25">
      <c r="F356" s="4">
        <f t="shared" si="30"/>
        <v>0</v>
      </c>
      <c r="G356" s="200">
        <f t="shared" si="35"/>
        <v>0</v>
      </c>
      <c r="H356" s="203"/>
      <c r="I356" s="193"/>
      <c r="J356" s="204"/>
      <c r="K356" s="204"/>
      <c r="L356" s="204"/>
      <c r="M356" s="204"/>
      <c r="N356" s="193"/>
      <c r="O356" s="193"/>
      <c r="P356" s="205"/>
      <c r="Q356" s="193"/>
      <c r="R356" s="193"/>
      <c r="S356" s="193"/>
      <c r="T356" s="193"/>
      <c r="U356" s="193"/>
      <c r="V356" s="193"/>
      <c r="W356" s="193"/>
      <c r="X356" s="193"/>
      <c r="Y356" s="193"/>
      <c r="Z356" s="193"/>
      <c r="AA356" s="193"/>
      <c r="AB356" s="193"/>
      <c r="AC356" s="193"/>
      <c r="AD356" s="193"/>
      <c r="AE356" s="193"/>
      <c r="AF356" s="193"/>
      <c r="AG356" s="193"/>
      <c r="AH356" s="193"/>
      <c r="AI356" s="193"/>
      <c r="AJ356" s="204"/>
      <c r="AK356" s="193"/>
      <c r="AL356" s="206"/>
      <c r="AM356" s="4">
        <f t="shared" si="31"/>
        <v>0</v>
      </c>
      <c r="AN356" s="4">
        <f t="shared" si="32"/>
        <v>0</v>
      </c>
      <c r="AO356" s="4">
        <f t="shared" si="33"/>
        <v>0</v>
      </c>
      <c r="AP356" s="4">
        <f t="shared" si="34"/>
        <v>0</v>
      </c>
      <c r="AW356" s="204"/>
    </row>
    <row r="357" spans="6:49" ht="18" customHeight="1" x14ac:dyDescent="0.25">
      <c r="F357" s="4">
        <f t="shared" si="30"/>
        <v>0</v>
      </c>
      <c r="G357" s="200">
        <f t="shared" si="35"/>
        <v>0</v>
      </c>
      <c r="H357" s="203"/>
      <c r="I357" s="193"/>
      <c r="J357" s="204"/>
      <c r="K357" s="204"/>
      <c r="L357" s="204"/>
      <c r="M357" s="204"/>
      <c r="N357" s="193"/>
      <c r="O357" s="193"/>
      <c r="P357" s="205"/>
      <c r="Q357" s="193"/>
      <c r="R357" s="193"/>
      <c r="S357" s="193"/>
      <c r="T357" s="193"/>
      <c r="U357" s="193"/>
      <c r="V357" s="193"/>
      <c r="W357" s="193"/>
      <c r="X357" s="193"/>
      <c r="Y357" s="193"/>
      <c r="Z357" s="193"/>
      <c r="AA357" s="193"/>
      <c r="AB357" s="193"/>
      <c r="AC357" s="193"/>
      <c r="AD357" s="193"/>
      <c r="AE357" s="193"/>
      <c r="AF357" s="193"/>
      <c r="AG357" s="193"/>
      <c r="AH357" s="193"/>
      <c r="AI357" s="193"/>
      <c r="AJ357" s="204"/>
      <c r="AK357" s="193"/>
      <c r="AL357" s="206"/>
      <c r="AM357" s="4">
        <f t="shared" si="31"/>
        <v>0</v>
      </c>
      <c r="AN357" s="4">
        <f t="shared" si="32"/>
        <v>0</v>
      </c>
      <c r="AO357" s="4">
        <f t="shared" si="33"/>
        <v>0</v>
      </c>
      <c r="AP357" s="4">
        <f t="shared" si="34"/>
        <v>0</v>
      </c>
      <c r="AW357" s="204"/>
    </row>
    <row r="358" spans="6:49" ht="18" customHeight="1" x14ac:dyDescent="0.25">
      <c r="F358" s="4">
        <f t="shared" si="30"/>
        <v>0</v>
      </c>
      <c r="G358" s="200">
        <f t="shared" si="35"/>
        <v>0</v>
      </c>
      <c r="H358" s="203"/>
      <c r="I358" s="193"/>
      <c r="J358" s="204"/>
      <c r="K358" s="204"/>
      <c r="L358" s="204"/>
      <c r="M358" s="204"/>
      <c r="N358" s="193"/>
      <c r="O358" s="193"/>
      <c r="P358" s="205"/>
      <c r="Q358" s="193"/>
      <c r="R358" s="193"/>
      <c r="S358" s="193"/>
      <c r="T358" s="193"/>
      <c r="U358" s="193"/>
      <c r="V358" s="193"/>
      <c r="W358" s="193"/>
      <c r="X358" s="193"/>
      <c r="Y358" s="193"/>
      <c r="Z358" s="193"/>
      <c r="AA358" s="193"/>
      <c r="AB358" s="193"/>
      <c r="AC358" s="193"/>
      <c r="AD358" s="193"/>
      <c r="AE358" s="193"/>
      <c r="AF358" s="193"/>
      <c r="AG358" s="193"/>
      <c r="AH358" s="193"/>
      <c r="AI358" s="193"/>
      <c r="AJ358" s="204"/>
      <c r="AK358" s="193"/>
      <c r="AL358" s="206"/>
      <c r="AM358" s="4">
        <f t="shared" si="31"/>
        <v>0</v>
      </c>
      <c r="AN358" s="4">
        <f t="shared" si="32"/>
        <v>0</v>
      </c>
      <c r="AO358" s="4">
        <f t="shared" si="33"/>
        <v>0</v>
      </c>
      <c r="AP358" s="4">
        <f t="shared" si="34"/>
        <v>0</v>
      </c>
      <c r="AW358" s="204"/>
    </row>
    <row r="359" spans="6:49" ht="18" customHeight="1" x14ac:dyDescent="0.25">
      <c r="F359" s="4">
        <f t="shared" si="30"/>
        <v>0</v>
      </c>
      <c r="G359" s="200">
        <f t="shared" si="35"/>
        <v>0</v>
      </c>
      <c r="H359" s="203"/>
      <c r="I359" s="193"/>
      <c r="J359" s="204"/>
      <c r="K359" s="204"/>
      <c r="L359" s="204"/>
      <c r="M359" s="204"/>
      <c r="N359" s="193"/>
      <c r="O359" s="193"/>
      <c r="P359" s="205"/>
      <c r="Q359" s="193"/>
      <c r="R359" s="193"/>
      <c r="S359" s="193"/>
      <c r="T359" s="193"/>
      <c r="U359" s="193"/>
      <c r="V359" s="193"/>
      <c r="W359" s="193"/>
      <c r="X359" s="193"/>
      <c r="Y359" s="193"/>
      <c r="Z359" s="193"/>
      <c r="AA359" s="193"/>
      <c r="AB359" s="193"/>
      <c r="AC359" s="193"/>
      <c r="AD359" s="193"/>
      <c r="AE359" s="193"/>
      <c r="AF359" s="193"/>
      <c r="AG359" s="193"/>
      <c r="AH359" s="193"/>
      <c r="AI359" s="193"/>
      <c r="AJ359" s="204"/>
      <c r="AK359" s="193"/>
      <c r="AL359" s="206"/>
      <c r="AM359" s="4">
        <f t="shared" si="31"/>
        <v>0</v>
      </c>
      <c r="AN359" s="4">
        <f t="shared" si="32"/>
        <v>0</v>
      </c>
      <c r="AO359" s="4">
        <f t="shared" si="33"/>
        <v>0</v>
      </c>
      <c r="AP359" s="4">
        <f t="shared" si="34"/>
        <v>0</v>
      </c>
      <c r="AW359" s="204"/>
    </row>
    <row r="360" spans="6:49" ht="18" customHeight="1" x14ac:dyDescent="0.25">
      <c r="F360" s="4">
        <f t="shared" si="30"/>
        <v>0</v>
      </c>
      <c r="G360" s="200">
        <f t="shared" si="35"/>
        <v>0</v>
      </c>
      <c r="H360" s="203"/>
      <c r="I360" s="193"/>
      <c r="J360" s="204"/>
      <c r="K360" s="204"/>
      <c r="L360" s="204"/>
      <c r="M360" s="204"/>
      <c r="N360" s="193"/>
      <c r="O360" s="193"/>
      <c r="P360" s="205"/>
      <c r="Q360" s="193"/>
      <c r="R360" s="193"/>
      <c r="S360" s="193"/>
      <c r="T360" s="193"/>
      <c r="U360" s="193"/>
      <c r="V360" s="193"/>
      <c r="W360" s="193"/>
      <c r="X360" s="193"/>
      <c r="Y360" s="193"/>
      <c r="Z360" s="193"/>
      <c r="AA360" s="193"/>
      <c r="AB360" s="193"/>
      <c r="AC360" s="193"/>
      <c r="AD360" s="193"/>
      <c r="AE360" s="193"/>
      <c r="AF360" s="193"/>
      <c r="AG360" s="193"/>
      <c r="AH360" s="193"/>
      <c r="AI360" s="193"/>
      <c r="AJ360" s="204"/>
      <c r="AK360" s="193"/>
      <c r="AL360" s="206"/>
      <c r="AM360" s="4">
        <f t="shared" si="31"/>
        <v>0</v>
      </c>
      <c r="AN360" s="4">
        <f t="shared" si="32"/>
        <v>0</v>
      </c>
      <c r="AO360" s="4">
        <f t="shared" si="33"/>
        <v>0</v>
      </c>
      <c r="AP360" s="4">
        <f t="shared" si="34"/>
        <v>0</v>
      </c>
      <c r="AW360" s="204"/>
    </row>
    <row r="361" spans="6:49" ht="18" customHeight="1" x14ac:dyDescent="0.25">
      <c r="F361" s="4">
        <f t="shared" si="30"/>
        <v>0</v>
      </c>
      <c r="G361" s="200">
        <f t="shared" si="35"/>
        <v>0</v>
      </c>
      <c r="H361" s="203"/>
      <c r="I361" s="193"/>
      <c r="J361" s="204"/>
      <c r="K361" s="204"/>
      <c r="L361" s="204"/>
      <c r="M361" s="204"/>
      <c r="N361" s="193"/>
      <c r="O361" s="193"/>
      <c r="P361" s="205"/>
      <c r="Q361" s="193"/>
      <c r="R361" s="193"/>
      <c r="S361" s="193"/>
      <c r="T361" s="193"/>
      <c r="U361" s="193"/>
      <c r="V361" s="193"/>
      <c r="W361" s="193"/>
      <c r="X361" s="193"/>
      <c r="Y361" s="193"/>
      <c r="Z361" s="193"/>
      <c r="AA361" s="193"/>
      <c r="AB361" s="193"/>
      <c r="AC361" s="193"/>
      <c r="AD361" s="193"/>
      <c r="AE361" s="193"/>
      <c r="AF361" s="193"/>
      <c r="AG361" s="193"/>
      <c r="AH361" s="193"/>
      <c r="AI361" s="193"/>
      <c r="AJ361" s="204"/>
      <c r="AK361" s="193"/>
      <c r="AL361" s="206"/>
      <c r="AM361" s="4">
        <f t="shared" si="31"/>
        <v>0</v>
      </c>
      <c r="AN361" s="4">
        <f t="shared" si="32"/>
        <v>0</v>
      </c>
      <c r="AO361" s="4">
        <f t="shared" si="33"/>
        <v>0</v>
      </c>
      <c r="AP361" s="4">
        <f t="shared" si="34"/>
        <v>0</v>
      </c>
      <c r="AW361" s="204"/>
    </row>
    <row r="362" spans="6:49" ht="18" customHeight="1" x14ac:dyDescent="0.25">
      <c r="F362" s="4">
        <f t="shared" si="30"/>
        <v>0</v>
      </c>
      <c r="G362" s="200">
        <f t="shared" si="35"/>
        <v>0</v>
      </c>
      <c r="H362" s="203"/>
      <c r="I362" s="193"/>
      <c r="J362" s="204"/>
      <c r="K362" s="204"/>
      <c r="L362" s="204"/>
      <c r="M362" s="204"/>
      <c r="N362" s="193"/>
      <c r="O362" s="193"/>
      <c r="P362" s="205"/>
      <c r="Q362" s="193"/>
      <c r="R362" s="193"/>
      <c r="S362" s="193"/>
      <c r="T362" s="193"/>
      <c r="U362" s="193"/>
      <c r="V362" s="193"/>
      <c r="W362" s="193"/>
      <c r="X362" s="193"/>
      <c r="Y362" s="193"/>
      <c r="Z362" s="193"/>
      <c r="AA362" s="193"/>
      <c r="AB362" s="193"/>
      <c r="AC362" s="193"/>
      <c r="AD362" s="193"/>
      <c r="AE362" s="193"/>
      <c r="AF362" s="193"/>
      <c r="AG362" s="193"/>
      <c r="AH362" s="193"/>
      <c r="AI362" s="193"/>
      <c r="AJ362" s="204"/>
      <c r="AK362" s="193"/>
      <c r="AL362" s="206"/>
      <c r="AM362" s="4">
        <f t="shared" si="31"/>
        <v>0</v>
      </c>
      <c r="AN362" s="4">
        <f t="shared" si="32"/>
        <v>0</v>
      </c>
      <c r="AO362" s="4">
        <f t="shared" si="33"/>
        <v>0</v>
      </c>
      <c r="AP362" s="4">
        <f t="shared" si="34"/>
        <v>0</v>
      </c>
      <c r="AW362" s="204"/>
    </row>
    <row r="363" spans="6:49" ht="18" customHeight="1" x14ac:dyDescent="0.25">
      <c r="F363" s="4">
        <f t="shared" si="30"/>
        <v>0</v>
      </c>
      <c r="G363" s="200">
        <f t="shared" si="35"/>
        <v>0</v>
      </c>
      <c r="H363" s="203"/>
      <c r="I363" s="193"/>
      <c r="J363" s="204"/>
      <c r="K363" s="204"/>
      <c r="L363" s="204"/>
      <c r="M363" s="204"/>
      <c r="N363" s="193"/>
      <c r="O363" s="193"/>
      <c r="P363" s="205"/>
      <c r="Q363" s="193"/>
      <c r="R363" s="193"/>
      <c r="S363" s="193"/>
      <c r="T363" s="193"/>
      <c r="U363" s="193"/>
      <c r="V363" s="193"/>
      <c r="W363" s="193"/>
      <c r="X363" s="193"/>
      <c r="Y363" s="193"/>
      <c r="Z363" s="193"/>
      <c r="AA363" s="193"/>
      <c r="AB363" s="193"/>
      <c r="AC363" s="193"/>
      <c r="AD363" s="193"/>
      <c r="AE363" s="193"/>
      <c r="AF363" s="193"/>
      <c r="AG363" s="193"/>
      <c r="AH363" s="193"/>
      <c r="AI363" s="193"/>
      <c r="AJ363" s="204"/>
      <c r="AK363" s="193"/>
      <c r="AL363" s="206"/>
      <c r="AM363" s="4">
        <f t="shared" si="31"/>
        <v>0</v>
      </c>
      <c r="AN363" s="4">
        <f t="shared" si="32"/>
        <v>0</v>
      </c>
      <c r="AO363" s="4">
        <f t="shared" si="33"/>
        <v>0</v>
      </c>
      <c r="AP363" s="4">
        <f t="shared" si="34"/>
        <v>0</v>
      </c>
      <c r="AW363" s="204"/>
    </row>
    <row r="364" spans="6:49" ht="18" customHeight="1" x14ac:dyDescent="0.25">
      <c r="F364" s="4">
        <f t="shared" si="30"/>
        <v>0</v>
      </c>
      <c r="G364" s="200">
        <f t="shared" si="35"/>
        <v>0</v>
      </c>
      <c r="H364" s="203"/>
      <c r="I364" s="193"/>
      <c r="J364" s="204"/>
      <c r="K364" s="204"/>
      <c r="L364" s="204"/>
      <c r="M364" s="204"/>
      <c r="N364" s="193"/>
      <c r="O364" s="193"/>
      <c r="P364" s="205"/>
      <c r="Q364" s="193"/>
      <c r="R364" s="193"/>
      <c r="S364" s="193"/>
      <c r="T364" s="193"/>
      <c r="U364" s="193"/>
      <c r="V364" s="193"/>
      <c r="W364" s="193"/>
      <c r="X364" s="193"/>
      <c r="Y364" s="193"/>
      <c r="Z364" s="193"/>
      <c r="AA364" s="193"/>
      <c r="AB364" s="193"/>
      <c r="AC364" s="193"/>
      <c r="AD364" s="193"/>
      <c r="AE364" s="193"/>
      <c r="AF364" s="193"/>
      <c r="AG364" s="193"/>
      <c r="AH364" s="193"/>
      <c r="AI364" s="193"/>
      <c r="AJ364" s="204"/>
      <c r="AK364" s="193"/>
      <c r="AL364" s="206"/>
      <c r="AM364" s="4">
        <f t="shared" si="31"/>
        <v>0</v>
      </c>
      <c r="AN364" s="4">
        <f t="shared" si="32"/>
        <v>0</v>
      </c>
      <c r="AO364" s="4">
        <f t="shared" si="33"/>
        <v>0</v>
      </c>
      <c r="AP364" s="4">
        <f t="shared" si="34"/>
        <v>0</v>
      </c>
      <c r="AW364" s="204"/>
    </row>
    <row r="365" spans="6:49" ht="18" customHeight="1" x14ac:dyDescent="0.25">
      <c r="F365" s="4">
        <f t="shared" si="30"/>
        <v>0</v>
      </c>
      <c r="G365" s="200">
        <f t="shared" si="35"/>
        <v>0</v>
      </c>
      <c r="H365" s="203"/>
      <c r="I365" s="193"/>
      <c r="J365" s="204"/>
      <c r="K365" s="204"/>
      <c r="L365" s="204"/>
      <c r="M365" s="204"/>
      <c r="N365" s="193"/>
      <c r="O365" s="193"/>
      <c r="P365" s="205"/>
      <c r="Q365" s="193"/>
      <c r="R365" s="193"/>
      <c r="S365" s="193"/>
      <c r="T365" s="193"/>
      <c r="U365" s="193"/>
      <c r="V365" s="193"/>
      <c r="W365" s="193"/>
      <c r="X365" s="193"/>
      <c r="Y365" s="193"/>
      <c r="Z365" s="193"/>
      <c r="AA365" s="193"/>
      <c r="AB365" s="193"/>
      <c r="AC365" s="193"/>
      <c r="AD365" s="193"/>
      <c r="AE365" s="193"/>
      <c r="AF365" s="193"/>
      <c r="AG365" s="193"/>
      <c r="AH365" s="193"/>
      <c r="AI365" s="193"/>
      <c r="AJ365" s="204"/>
      <c r="AK365" s="193"/>
      <c r="AL365" s="206"/>
      <c r="AM365" s="4">
        <f t="shared" si="31"/>
        <v>0</v>
      </c>
      <c r="AN365" s="4">
        <f t="shared" si="32"/>
        <v>0</v>
      </c>
      <c r="AO365" s="4">
        <f t="shared" si="33"/>
        <v>0</v>
      </c>
      <c r="AP365" s="4">
        <f t="shared" si="34"/>
        <v>0</v>
      </c>
      <c r="AW365" s="204"/>
    </row>
    <row r="366" spans="6:49" ht="18" customHeight="1" x14ac:dyDescent="0.25">
      <c r="F366" s="4">
        <f t="shared" si="30"/>
        <v>0</v>
      </c>
      <c r="G366" s="200">
        <f t="shared" si="35"/>
        <v>0</v>
      </c>
      <c r="H366" s="203"/>
      <c r="I366" s="193"/>
      <c r="J366" s="204"/>
      <c r="K366" s="204"/>
      <c r="L366" s="204"/>
      <c r="M366" s="204"/>
      <c r="N366" s="193"/>
      <c r="O366" s="193"/>
      <c r="P366" s="205"/>
      <c r="Q366" s="193"/>
      <c r="R366" s="193"/>
      <c r="S366" s="193"/>
      <c r="T366" s="193"/>
      <c r="U366" s="193"/>
      <c r="V366" s="193"/>
      <c r="W366" s="193"/>
      <c r="X366" s="193"/>
      <c r="Y366" s="193"/>
      <c r="Z366" s="193"/>
      <c r="AA366" s="193"/>
      <c r="AB366" s="193"/>
      <c r="AC366" s="193"/>
      <c r="AD366" s="193"/>
      <c r="AE366" s="193"/>
      <c r="AF366" s="193"/>
      <c r="AG366" s="193"/>
      <c r="AH366" s="193"/>
      <c r="AI366" s="193"/>
      <c r="AJ366" s="204"/>
      <c r="AK366" s="193"/>
      <c r="AL366" s="206"/>
      <c r="AM366" s="4">
        <f t="shared" si="31"/>
        <v>0</v>
      </c>
      <c r="AN366" s="4">
        <f t="shared" si="32"/>
        <v>0</v>
      </c>
      <c r="AO366" s="4">
        <f t="shared" si="33"/>
        <v>0</v>
      </c>
      <c r="AP366" s="4">
        <f t="shared" si="34"/>
        <v>0</v>
      </c>
      <c r="AW366" s="204"/>
    </row>
    <row r="367" spans="6:49" ht="18" customHeight="1" x14ac:dyDescent="0.25">
      <c r="F367" s="4">
        <f t="shared" si="30"/>
        <v>0</v>
      </c>
      <c r="G367" s="200">
        <f t="shared" si="35"/>
        <v>0</v>
      </c>
      <c r="H367" s="203"/>
      <c r="I367" s="193"/>
      <c r="J367" s="204"/>
      <c r="K367" s="204"/>
      <c r="L367" s="204"/>
      <c r="M367" s="204"/>
      <c r="N367" s="193"/>
      <c r="O367" s="193"/>
      <c r="P367" s="205"/>
      <c r="Q367" s="193"/>
      <c r="R367" s="193"/>
      <c r="S367" s="193"/>
      <c r="T367" s="193"/>
      <c r="U367" s="193"/>
      <c r="V367" s="193"/>
      <c r="W367" s="193"/>
      <c r="X367" s="193"/>
      <c r="Y367" s="193"/>
      <c r="Z367" s="193"/>
      <c r="AA367" s="193"/>
      <c r="AB367" s="193"/>
      <c r="AC367" s="193"/>
      <c r="AD367" s="193"/>
      <c r="AE367" s="193"/>
      <c r="AF367" s="193"/>
      <c r="AG367" s="193"/>
      <c r="AH367" s="193"/>
      <c r="AI367" s="193"/>
      <c r="AJ367" s="204"/>
      <c r="AK367" s="193"/>
      <c r="AL367" s="206"/>
      <c r="AM367" s="4">
        <f t="shared" si="31"/>
        <v>0</v>
      </c>
      <c r="AN367" s="4">
        <f t="shared" si="32"/>
        <v>0</v>
      </c>
      <c r="AO367" s="4">
        <f t="shared" si="33"/>
        <v>0</v>
      </c>
      <c r="AP367" s="4">
        <f t="shared" si="34"/>
        <v>0</v>
      </c>
      <c r="AW367" s="204"/>
    </row>
    <row r="368" spans="6:49" ht="18" customHeight="1" x14ac:dyDescent="0.25">
      <c r="F368" s="4">
        <f t="shared" si="30"/>
        <v>0</v>
      </c>
      <c r="G368" s="200">
        <f t="shared" si="35"/>
        <v>0</v>
      </c>
      <c r="H368" s="203"/>
      <c r="I368" s="193"/>
      <c r="J368" s="204"/>
      <c r="K368" s="204"/>
      <c r="L368" s="204"/>
      <c r="M368" s="204"/>
      <c r="N368" s="193"/>
      <c r="O368" s="193"/>
      <c r="P368" s="205"/>
      <c r="Q368" s="193"/>
      <c r="R368" s="193"/>
      <c r="S368" s="193"/>
      <c r="T368" s="193"/>
      <c r="U368" s="193"/>
      <c r="V368" s="193"/>
      <c r="W368" s="193"/>
      <c r="X368" s="193"/>
      <c r="Y368" s="193"/>
      <c r="Z368" s="193"/>
      <c r="AA368" s="193"/>
      <c r="AB368" s="193"/>
      <c r="AC368" s="193"/>
      <c r="AD368" s="193"/>
      <c r="AE368" s="193"/>
      <c r="AF368" s="193"/>
      <c r="AG368" s="193"/>
      <c r="AH368" s="193"/>
      <c r="AI368" s="193"/>
      <c r="AJ368" s="204"/>
      <c r="AK368" s="193"/>
      <c r="AL368" s="206"/>
      <c r="AM368" s="4">
        <f t="shared" si="31"/>
        <v>0</v>
      </c>
      <c r="AN368" s="4">
        <f t="shared" si="32"/>
        <v>0</v>
      </c>
      <c r="AO368" s="4">
        <f t="shared" si="33"/>
        <v>0</v>
      </c>
      <c r="AP368" s="4">
        <f t="shared" si="34"/>
        <v>0</v>
      </c>
      <c r="AW368" s="204"/>
    </row>
    <row r="369" spans="6:49" ht="18" customHeight="1" x14ac:dyDescent="0.25">
      <c r="F369" s="4">
        <f t="shared" si="30"/>
        <v>0</v>
      </c>
      <c r="G369" s="200">
        <f t="shared" si="35"/>
        <v>0</v>
      </c>
      <c r="H369" s="203"/>
      <c r="I369" s="193"/>
      <c r="J369" s="204"/>
      <c r="K369" s="204"/>
      <c r="L369" s="204"/>
      <c r="M369" s="204"/>
      <c r="N369" s="193"/>
      <c r="O369" s="193"/>
      <c r="P369" s="205"/>
      <c r="Q369" s="193"/>
      <c r="R369" s="193"/>
      <c r="S369" s="193"/>
      <c r="T369" s="193"/>
      <c r="U369" s="193"/>
      <c r="V369" s="193"/>
      <c r="W369" s="193"/>
      <c r="X369" s="193"/>
      <c r="Y369" s="193"/>
      <c r="Z369" s="193"/>
      <c r="AA369" s="193"/>
      <c r="AB369" s="193"/>
      <c r="AC369" s="193"/>
      <c r="AD369" s="193"/>
      <c r="AE369" s="193"/>
      <c r="AF369" s="193"/>
      <c r="AG369" s="193"/>
      <c r="AH369" s="193"/>
      <c r="AI369" s="193"/>
      <c r="AJ369" s="204"/>
      <c r="AK369" s="193"/>
      <c r="AL369" s="206"/>
      <c r="AM369" s="4">
        <f t="shared" si="31"/>
        <v>0</v>
      </c>
      <c r="AN369" s="4">
        <f t="shared" si="32"/>
        <v>0</v>
      </c>
      <c r="AO369" s="4">
        <f t="shared" si="33"/>
        <v>0</v>
      </c>
      <c r="AP369" s="4">
        <f t="shared" si="34"/>
        <v>0</v>
      </c>
      <c r="AW369" s="204"/>
    </row>
    <row r="370" spans="6:49" ht="18" customHeight="1" x14ac:dyDescent="0.25">
      <c r="F370" s="4">
        <f t="shared" si="30"/>
        <v>0</v>
      </c>
      <c r="G370" s="200">
        <f t="shared" si="35"/>
        <v>0</v>
      </c>
      <c r="H370" s="203"/>
      <c r="I370" s="193"/>
      <c r="J370" s="204"/>
      <c r="K370" s="204"/>
      <c r="L370" s="204"/>
      <c r="M370" s="204"/>
      <c r="N370" s="193"/>
      <c r="O370" s="193"/>
      <c r="P370" s="205"/>
      <c r="Q370" s="193"/>
      <c r="R370" s="193"/>
      <c r="S370" s="193"/>
      <c r="T370" s="193"/>
      <c r="U370" s="193"/>
      <c r="V370" s="193"/>
      <c r="W370" s="193"/>
      <c r="X370" s="193"/>
      <c r="Y370" s="193"/>
      <c r="Z370" s="193"/>
      <c r="AA370" s="193"/>
      <c r="AB370" s="193"/>
      <c r="AC370" s="193"/>
      <c r="AD370" s="193"/>
      <c r="AE370" s="193"/>
      <c r="AF370" s="193"/>
      <c r="AG370" s="193"/>
      <c r="AH370" s="193"/>
      <c r="AI370" s="193"/>
      <c r="AJ370" s="204"/>
      <c r="AK370" s="193"/>
      <c r="AL370" s="206"/>
      <c r="AM370" s="4">
        <f t="shared" si="31"/>
        <v>0</v>
      </c>
      <c r="AN370" s="4">
        <f t="shared" si="32"/>
        <v>0</v>
      </c>
      <c r="AO370" s="4">
        <f t="shared" si="33"/>
        <v>0</v>
      </c>
      <c r="AP370" s="4">
        <f t="shared" si="34"/>
        <v>0</v>
      </c>
      <c r="AW370" s="204"/>
    </row>
    <row r="371" spans="6:49" ht="18" customHeight="1" x14ac:dyDescent="0.25">
      <c r="F371" s="4">
        <f t="shared" si="30"/>
        <v>0</v>
      </c>
      <c r="G371" s="200">
        <f t="shared" si="35"/>
        <v>0</v>
      </c>
      <c r="H371" s="203"/>
      <c r="I371" s="193"/>
      <c r="J371" s="204"/>
      <c r="K371" s="204"/>
      <c r="L371" s="204"/>
      <c r="M371" s="204"/>
      <c r="N371" s="193"/>
      <c r="O371" s="193"/>
      <c r="P371" s="205"/>
      <c r="Q371" s="193"/>
      <c r="R371" s="193"/>
      <c r="S371" s="193"/>
      <c r="T371" s="193"/>
      <c r="U371" s="193"/>
      <c r="V371" s="193"/>
      <c r="W371" s="193"/>
      <c r="X371" s="193"/>
      <c r="Y371" s="193"/>
      <c r="Z371" s="193"/>
      <c r="AA371" s="193"/>
      <c r="AB371" s="193"/>
      <c r="AC371" s="193"/>
      <c r="AD371" s="193"/>
      <c r="AE371" s="193"/>
      <c r="AF371" s="193"/>
      <c r="AG371" s="193"/>
      <c r="AH371" s="193"/>
      <c r="AI371" s="193"/>
      <c r="AJ371" s="204"/>
      <c r="AK371" s="193"/>
      <c r="AL371" s="206"/>
      <c r="AM371" s="4">
        <f t="shared" si="31"/>
        <v>0</v>
      </c>
      <c r="AN371" s="4">
        <f t="shared" si="32"/>
        <v>0</v>
      </c>
      <c r="AO371" s="4">
        <f t="shared" si="33"/>
        <v>0</v>
      </c>
      <c r="AP371" s="4">
        <f t="shared" si="34"/>
        <v>0</v>
      </c>
      <c r="AW371" s="204"/>
    </row>
    <row r="372" spans="6:49" ht="18" customHeight="1" x14ac:dyDescent="0.25">
      <c r="F372" s="4">
        <f t="shared" si="30"/>
        <v>0</v>
      </c>
      <c r="G372" s="200">
        <f t="shared" si="35"/>
        <v>0</v>
      </c>
      <c r="H372" s="203"/>
      <c r="I372" s="193"/>
      <c r="J372" s="204"/>
      <c r="K372" s="204"/>
      <c r="L372" s="204"/>
      <c r="M372" s="204"/>
      <c r="N372" s="193"/>
      <c r="O372" s="193"/>
      <c r="P372" s="205"/>
      <c r="Q372" s="193"/>
      <c r="R372" s="193"/>
      <c r="S372" s="193"/>
      <c r="T372" s="193"/>
      <c r="U372" s="193"/>
      <c r="V372" s="193"/>
      <c r="W372" s="193"/>
      <c r="X372" s="193"/>
      <c r="Y372" s="193"/>
      <c r="Z372" s="193"/>
      <c r="AA372" s="193"/>
      <c r="AB372" s="193"/>
      <c r="AC372" s="193"/>
      <c r="AD372" s="193"/>
      <c r="AE372" s="193"/>
      <c r="AF372" s="193"/>
      <c r="AG372" s="193"/>
      <c r="AH372" s="193"/>
      <c r="AI372" s="193"/>
      <c r="AJ372" s="204"/>
      <c r="AK372" s="193"/>
      <c r="AL372" s="206"/>
      <c r="AM372" s="4">
        <f t="shared" si="31"/>
        <v>0</v>
      </c>
      <c r="AN372" s="4">
        <f t="shared" si="32"/>
        <v>0</v>
      </c>
      <c r="AO372" s="4">
        <f t="shared" si="33"/>
        <v>0</v>
      </c>
      <c r="AP372" s="4">
        <f t="shared" si="34"/>
        <v>0</v>
      </c>
      <c r="AW372" s="204"/>
    </row>
    <row r="373" spans="6:49" ht="18" customHeight="1" x14ac:dyDescent="0.25">
      <c r="F373" s="4">
        <f t="shared" si="30"/>
        <v>0</v>
      </c>
      <c r="G373" s="200">
        <f t="shared" si="35"/>
        <v>0</v>
      </c>
      <c r="H373" s="203"/>
      <c r="I373" s="193"/>
      <c r="J373" s="204"/>
      <c r="K373" s="204"/>
      <c r="L373" s="204"/>
      <c r="M373" s="204"/>
      <c r="N373" s="193"/>
      <c r="O373" s="193"/>
      <c r="P373" s="205"/>
      <c r="Q373" s="193"/>
      <c r="R373" s="193"/>
      <c r="S373" s="193"/>
      <c r="T373" s="193"/>
      <c r="U373" s="193"/>
      <c r="V373" s="193"/>
      <c r="W373" s="193"/>
      <c r="X373" s="193"/>
      <c r="Y373" s="193"/>
      <c r="Z373" s="193"/>
      <c r="AA373" s="193"/>
      <c r="AB373" s="193"/>
      <c r="AC373" s="193"/>
      <c r="AD373" s="193"/>
      <c r="AE373" s="193"/>
      <c r="AF373" s="193"/>
      <c r="AG373" s="193"/>
      <c r="AH373" s="193"/>
      <c r="AI373" s="193"/>
      <c r="AJ373" s="204"/>
      <c r="AK373" s="193"/>
      <c r="AL373" s="206"/>
      <c r="AM373" s="4">
        <f t="shared" si="31"/>
        <v>0</v>
      </c>
      <c r="AN373" s="4">
        <f t="shared" si="32"/>
        <v>0</v>
      </c>
      <c r="AO373" s="4">
        <f t="shared" si="33"/>
        <v>0</v>
      </c>
      <c r="AP373" s="4">
        <f t="shared" si="34"/>
        <v>0</v>
      </c>
      <c r="AW373" s="204"/>
    </row>
    <row r="374" spans="6:49" ht="18" customHeight="1" x14ac:dyDescent="0.25">
      <c r="F374" s="4">
        <f t="shared" si="30"/>
        <v>0</v>
      </c>
      <c r="G374" s="200">
        <f t="shared" si="35"/>
        <v>0</v>
      </c>
      <c r="H374" s="203"/>
      <c r="I374" s="193"/>
      <c r="J374" s="204"/>
      <c r="K374" s="204"/>
      <c r="L374" s="204"/>
      <c r="M374" s="204"/>
      <c r="N374" s="193"/>
      <c r="O374" s="193"/>
      <c r="P374" s="205"/>
      <c r="Q374" s="193"/>
      <c r="R374" s="193"/>
      <c r="S374" s="193"/>
      <c r="T374" s="193"/>
      <c r="U374" s="193"/>
      <c r="V374" s="193"/>
      <c r="W374" s="193"/>
      <c r="X374" s="193"/>
      <c r="Y374" s="193"/>
      <c r="Z374" s="193"/>
      <c r="AA374" s="193"/>
      <c r="AB374" s="193"/>
      <c r="AC374" s="193"/>
      <c r="AD374" s="193"/>
      <c r="AE374" s="193"/>
      <c r="AF374" s="193"/>
      <c r="AG374" s="193"/>
      <c r="AH374" s="193"/>
      <c r="AI374" s="193"/>
      <c r="AJ374" s="204"/>
      <c r="AK374" s="193"/>
      <c r="AL374" s="206"/>
      <c r="AM374" s="4">
        <f t="shared" si="31"/>
        <v>0</v>
      </c>
      <c r="AN374" s="4">
        <f t="shared" si="32"/>
        <v>0</v>
      </c>
      <c r="AO374" s="4">
        <f t="shared" si="33"/>
        <v>0</v>
      </c>
      <c r="AP374" s="4">
        <f t="shared" si="34"/>
        <v>0</v>
      </c>
      <c r="AW374" s="204"/>
    </row>
    <row r="375" spans="6:49" ht="18" customHeight="1" x14ac:dyDescent="0.25">
      <c r="F375" s="4">
        <f t="shared" si="30"/>
        <v>0</v>
      </c>
      <c r="G375" s="200">
        <f t="shared" si="35"/>
        <v>0</v>
      </c>
      <c r="H375" s="203"/>
      <c r="I375" s="193"/>
      <c r="J375" s="204"/>
      <c r="K375" s="204"/>
      <c r="L375" s="204"/>
      <c r="M375" s="204"/>
      <c r="N375" s="193"/>
      <c r="O375" s="193"/>
      <c r="P375" s="205"/>
      <c r="Q375" s="193"/>
      <c r="R375" s="193"/>
      <c r="S375" s="193"/>
      <c r="T375" s="193"/>
      <c r="U375" s="193"/>
      <c r="V375" s="193"/>
      <c r="W375" s="193"/>
      <c r="X375" s="193"/>
      <c r="Y375" s="193"/>
      <c r="Z375" s="193"/>
      <c r="AA375" s="193"/>
      <c r="AB375" s="193"/>
      <c r="AC375" s="193"/>
      <c r="AD375" s="193"/>
      <c r="AE375" s="193"/>
      <c r="AF375" s="193"/>
      <c r="AG375" s="193"/>
      <c r="AH375" s="193"/>
      <c r="AI375" s="193"/>
      <c r="AJ375" s="204"/>
      <c r="AK375" s="193"/>
      <c r="AL375" s="206"/>
      <c r="AM375" s="4">
        <f t="shared" si="31"/>
        <v>0</v>
      </c>
      <c r="AN375" s="4">
        <f t="shared" si="32"/>
        <v>0</v>
      </c>
      <c r="AO375" s="4">
        <f t="shared" si="33"/>
        <v>0</v>
      </c>
      <c r="AP375" s="4">
        <f t="shared" si="34"/>
        <v>0</v>
      </c>
      <c r="AW375" s="204"/>
    </row>
    <row r="376" spans="6:49" ht="18" customHeight="1" x14ac:dyDescent="0.25">
      <c r="F376" s="4">
        <f t="shared" si="30"/>
        <v>0</v>
      </c>
      <c r="G376" s="200">
        <f t="shared" si="35"/>
        <v>0</v>
      </c>
      <c r="H376" s="203"/>
      <c r="I376" s="193"/>
      <c r="J376" s="204"/>
      <c r="K376" s="204"/>
      <c r="L376" s="204"/>
      <c r="M376" s="204"/>
      <c r="N376" s="193"/>
      <c r="O376" s="193"/>
      <c r="P376" s="205"/>
      <c r="Q376" s="193"/>
      <c r="R376" s="193"/>
      <c r="S376" s="193"/>
      <c r="T376" s="193"/>
      <c r="U376" s="193"/>
      <c r="V376" s="193"/>
      <c r="W376" s="193"/>
      <c r="X376" s="193"/>
      <c r="Y376" s="193"/>
      <c r="Z376" s="193"/>
      <c r="AA376" s="193"/>
      <c r="AB376" s="193"/>
      <c r="AC376" s="193"/>
      <c r="AD376" s="193"/>
      <c r="AE376" s="193"/>
      <c r="AF376" s="193"/>
      <c r="AG376" s="193"/>
      <c r="AH376" s="193"/>
      <c r="AI376" s="193"/>
      <c r="AJ376" s="204"/>
      <c r="AK376" s="193"/>
      <c r="AL376" s="206"/>
      <c r="AM376" s="4">
        <f t="shared" si="31"/>
        <v>0</v>
      </c>
      <c r="AN376" s="4">
        <f t="shared" si="32"/>
        <v>0</v>
      </c>
      <c r="AO376" s="4">
        <f t="shared" si="33"/>
        <v>0</v>
      </c>
      <c r="AP376" s="4">
        <f t="shared" si="34"/>
        <v>0</v>
      </c>
      <c r="AW376" s="204"/>
    </row>
    <row r="377" spans="6:49" ht="18" customHeight="1" x14ac:dyDescent="0.25">
      <c r="F377" s="4">
        <f t="shared" si="30"/>
        <v>0</v>
      </c>
      <c r="G377" s="200">
        <f t="shared" si="35"/>
        <v>0</v>
      </c>
      <c r="H377" s="203"/>
      <c r="I377" s="193"/>
      <c r="J377" s="204"/>
      <c r="K377" s="204"/>
      <c r="L377" s="204"/>
      <c r="M377" s="204"/>
      <c r="N377" s="193"/>
      <c r="O377" s="193"/>
      <c r="P377" s="205"/>
      <c r="Q377" s="193"/>
      <c r="R377" s="193"/>
      <c r="S377" s="193"/>
      <c r="T377" s="193"/>
      <c r="U377" s="193"/>
      <c r="V377" s="193"/>
      <c r="W377" s="193"/>
      <c r="X377" s="193"/>
      <c r="Y377" s="193"/>
      <c r="Z377" s="193"/>
      <c r="AA377" s="193"/>
      <c r="AB377" s="193"/>
      <c r="AC377" s="193"/>
      <c r="AD377" s="193"/>
      <c r="AE377" s="193"/>
      <c r="AF377" s="193"/>
      <c r="AG377" s="193"/>
      <c r="AH377" s="193"/>
      <c r="AI377" s="193"/>
      <c r="AJ377" s="204"/>
      <c r="AK377" s="193"/>
      <c r="AL377" s="206"/>
      <c r="AM377" s="4">
        <f t="shared" si="31"/>
        <v>0</v>
      </c>
      <c r="AN377" s="4">
        <f t="shared" si="32"/>
        <v>0</v>
      </c>
      <c r="AO377" s="4">
        <f t="shared" si="33"/>
        <v>0</v>
      </c>
      <c r="AP377" s="4">
        <f t="shared" si="34"/>
        <v>0</v>
      </c>
      <c r="AW377" s="204"/>
    </row>
    <row r="378" spans="6:49" ht="18" customHeight="1" x14ac:dyDescent="0.25">
      <c r="F378" s="4">
        <f t="shared" si="30"/>
        <v>0</v>
      </c>
      <c r="G378" s="200">
        <f t="shared" si="35"/>
        <v>0</v>
      </c>
      <c r="H378" s="203"/>
      <c r="I378" s="193"/>
      <c r="J378" s="204"/>
      <c r="K378" s="204"/>
      <c r="L378" s="204"/>
      <c r="M378" s="204"/>
      <c r="N378" s="193"/>
      <c r="O378" s="193"/>
      <c r="P378" s="205"/>
      <c r="Q378" s="193"/>
      <c r="R378" s="193"/>
      <c r="S378" s="193"/>
      <c r="T378" s="193"/>
      <c r="U378" s="193"/>
      <c r="V378" s="193"/>
      <c r="W378" s="193"/>
      <c r="X378" s="193"/>
      <c r="Y378" s="193"/>
      <c r="Z378" s="193"/>
      <c r="AA378" s="193"/>
      <c r="AB378" s="193"/>
      <c r="AC378" s="193"/>
      <c r="AD378" s="193"/>
      <c r="AE378" s="193"/>
      <c r="AF378" s="193"/>
      <c r="AG378" s="193"/>
      <c r="AH378" s="193"/>
      <c r="AI378" s="193"/>
      <c r="AJ378" s="204"/>
      <c r="AK378" s="193"/>
      <c r="AL378" s="206"/>
      <c r="AM378" s="4">
        <f t="shared" si="31"/>
        <v>0</v>
      </c>
      <c r="AN378" s="4">
        <f t="shared" si="32"/>
        <v>0</v>
      </c>
      <c r="AO378" s="4">
        <f t="shared" si="33"/>
        <v>0</v>
      </c>
      <c r="AP378" s="4">
        <f t="shared" si="34"/>
        <v>0</v>
      </c>
      <c r="AW378" s="204"/>
    </row>
    <row r="379" spans="6:49" ht="18" customHeight="1" x14ac:dyDescent="0.25">
      <c r="F379" s="4">
        <f t="shared" si="30"/>
        <v>0</v>
      </c>
      <c r="G379" s="200">
        <f t="shared" si="35"/>
        <v>0</v>
      </c>
      <c r="H379" s="203"/>
      <c r="I379" s="193"/>
      <c r="J379" s="204"/>
      <c r="K379" s="204"/>
      <c r="L379" s="204"/>
      <c r="M379" s="204"/>
      <c r="N379" s="193"/>
      <c r="O379" s="193"/>
      <c r="P379" s="205"/>
      <c r="Q379" s="193"/>
      <c r="R379" s="193"/>
      <c r="S379" s="193"/>
      <c r="T379" s="193"/>
      <c r="U379" s="193"/>
      <c r="V379" s="193"/>
      <c r="W379" s="193"/>
      <c r="X379" s="193"/>
      <c r="Y379" s="193"/>
      <c r="Z379" s="193"/>
      <c r="AA379" s="193"/>
      <c r="AB379" s="193"/>
      <c r="AC379" s="193"/>
      <c r="AD379" s="193"/>
      <c r="AE379" s="193"/>
      <c r="AF379" s="193"/>
      <c r="AG379" s="193"/>
      <c r="AH379" s="193"/>
      <c r="AI379" s="193"/>
      <c r="AJ379" s="204"/>
      <c r="AK379" s="193"/>
      <c r="AL379" s="206"/>
      <c r="AM379" s="4">
        <f t="shared" si="31"/>
        <v>0</v>
      </c>
      <c r="AN379" s="4">
        <f t="shared" si="32"/>
        <v>0</v>
      </c>
      <c r="AO379" s="4">
        <f t="shared" si="33"/>
        <v>0</v>
      </c>
      <c r="AP379" s="4">
        <f t="shared" si="34"/>
        <v>0</v>
      </c>
      <c r="AW379" s="204"/>
    </row>
    <row r="380" spans="6:49" ht="18" customHeight="1" x14ac:dyDescent="0.25">
      <c r="F380" s="4">
        <f t="shared" si="30"/>
        <v>0</v>
      </c>
      <c r="G380" s="200">
        <f t="shared" si="35"/>
        <v>0</v>
      </c>
      <c r="H380" s="203"/>
      <c r="I380" s="193"/>
      <c r="J380" s="204"/>
      <c r="K380" s="204"/>
      <c r="L380" s="204"/>
      <c r="M380" s="204"/>
      <c r="N380" s="193"/>
      <c r="O380" s="193"/>
      <c r="P380" s="205"/>
      <c r="Q380" s="193"/>
      <c r="R380" s="193"/>
      <c r="S380" s="193"/>
      <c r="T380" s="193"/>
      <c r="U380" s="193"/>
      <c r="V380" s="193"/>
      <c r="W380" s="193"/>
      <c r="X380" s="193"/>
      <c r="Y380" s="193"/>
      <c r="Z380" s="193"/>
      <c r="AA380" s="193"/>
      <c r="AB380" s="193"/>
      <c r="AC380" s="193"/>
      <c r="AD380" s="193"/>
      <c r="AE380" s="193"/>
      <c r="AF380" s="193"/>
      <c r="AG380" s="193"/>
      <c r="AH380" s="193"/>
      <c r="AI380" s="193"/>
      <c r="AJ380" s="204"/>
      <c r="AK380" s="193"/>
      <c r="AL380" s="206"/>
      <c r="AM380" s="4">
        <f t="shared" si="31"/>
        <v>0</v>
      </c>
      <c r="AN380" s="4">
        <f t="shared" si="32"/>
        <v>0</v>
      </c>
      <c r="AO380" s="4">
        <f t="shared" si="33"/>
        <v>0</v>
      </c>
      <c r="AP380" s="4">
        <f t="shared" si="34"/>
        <v>0</v>
      </c>
      <c r="AW380" s="204"/>
    </row>
    <row r="381" spans="6:49" ht="18" customHeight="1" x14ac:dyDescent="0.25">
      <c r="F381" s="4">
        <f t="shared" si="30"/>
        <v>0</v>
      </c>
      <c r="G381" s="200">
        <f t="shared" si="35"/>
        <v>0</v>
      </c>
      <c r="H381" s="203"/>
      <c r="I381" s="193"/>
      <c r="J381" s="204"/>
      <c r="K381" s="204"/>
      <c r="L381" s="204"/>
      <c r="M381" s="204"/>
      <c r="N381" s="193"/>
      <c r="O381" s="193"/>
      <c r="P381" s="205"/>
      <c r="Q381" s="193"/>
      <c r="R381" s="193"/>
      <c r="S381" s="193"/>
      <c r="T381" s="193"/>
      <c r="U381" s="193"/>
      <c r="V381" s="193"/>
      <c r="W381" s="193"/>
      <c r="X381" s="193"/>
      <c r="Y381" s="193"/>
      <c r="Z381" s="193"/>
      <c r="AA381" s="193"/>
      <c r="AB381" s="193"/>
      <c r="AC381" s="193"/>
      <c r="AD381" s="193"/>
      <c r="AE381" s="193"/>
      <c r="AF381" s="193"/>
      <c r="AG381" s="193"/>
      <c r="AH381" s="193"/>
      <c r="AI381" s="193"/>
      <c r="AJ381" s="204"/>
      <c r="AK381" s="193"/>
      <c r="AL381" s="206"/>
      <c r="AM381" s="4">
        <f t="shared" si="31"/>
        <v>0</v>
      </c>
      <c r="AN381" s="4">
        <f t="shared" si="32"/>
        <v>0</v>
      </c>
      <c r="AO381" s="4">
        <f t="shared" si="33"/>
        <v>0</v>
      </c>
      <c r="AP381" s="4">
        <f t="shared" si="34"/>
        <v>0</v>
      </c>
      <c r="AW381" s="204"/>
    </row>
    <row r="382" spans="6:49" ht="18" customHeight="1" x14ac:dyDescent="0.25">
      <c r="F382" s="4">
        <f t="shared" si="30"/>
        <v>0</v>
      </c>
      <c r="G382" s="200">
        <f t="shared" si="35"/>
        <v>0</v>
      </c>
      <c r="H382" s="203"/>
      <c r="I382" s="193"/>
      <c r="J382" s="204"/>
      <c r="K382" s="204"/>
      <c r="L382" s="204"/>
      <c r="M382" s="204"/>
      <c r="N382" s="193"/>
      <c r="O382" s="193"/>
      <c r="P382" s="205"/>
      <c r="Q382" s="193"/>
      <c r="R382" s="193"/>
      <c r="S382" s="193"/>
      <c r="T382" s="193"/>
      <c r="U382" s="193"/>
      <c r="V382" s="193"/>
      <c r="W382" s="193"/>
      <c r="X382" s="193"/>
      <c r="Y382" s="193"/>
      <c r="Z382" s="193"/>
      <c r="AA382" s="193"/>
      <c r="AB382" s="193"/>
      <c r="AC382" s="193"/>
      <c r="AD382" s="193"/>
      <c r="AE382" s="193"/>
      <c r="AF382" s="193"/>
      <c r="AG382" s="193"/>
      <c r="AH382" s="193"/>
      <c r="AI382" s="193"/>
      <c r="AJ382" s="204"/>
      <c r="AK382" s="193"/>
      <c r="AL382" s="206"/>
      <c r="AM382" s="4">
        <f t="shared" si="31"/>
        <v>0</v>
      </c>
      <c r="AN382" s="4">
        <f t="shared" si="32"/>
        <v>0</v>
      </c>
      <c r="AO382" s="4">
        <f t="shared" si="33"/>
        <v>0</v>
      </c>
      <c r="AP382" s="4">
        <f t="shared" si="34"/>
        <v>0</v>
      </c>
      <c r="AW382" s="204"/>
    </row>
    <row r="383" spans="6:49" ht="18" customHeight="1" x14ac:dyDescent="0.25">
      <c r="F383" s="4">
        <f t="shared" si="30"/>
        <v>0</v>
      </c>
      <c r="G383" s="200">
        <f t="shared" si="35"/>
        <v>0</v>
      </c>
      <c r="H383" s="203"/>
      <c r="I383" s="193"/>
      <c r="J383" s="204"/>
      <c r="K383" s="204"/>
      <c r="L383" s="204"/>
      <c r="M383" s="204"/>
      <c r="N383" s="193"/>
      <c r="O383" s="193"/>
      <c r="P383" s="205"/>
      <c r="Q383" s="193"/>
      <c r="R383" s="193"/>
      <c r="S383" s="193"/>
      <c r="T383" s="193"/>
      <c r="U383" s="193"/>
      <c r="V383" s="193"/>
      <c r="W383" s="193"/>
      <c r="X383" s="193"/>
      <c r="Y383" s="193"/>
      <c r="Z383" s="193"/>
      <c r="AA383" s="193"/>
      <c r="AB383" s="193"/>
      <c r="AC383" s="193"/>
      <c r="AD383" s="193"/>
      <c r="AE383" s="193"/>
      <c r="AF383" s="193"/>
      <c r="AG383" s="193"/>
      <c r="AH383" s="193"/>
      <c r="AI383" s="193"/>
      <c r="AJ383" s="204"/>
      <c r="AK383" s="193"/>
      <c r="AL383" s="206"/>
      <c r="AM383" s="4">
        <f t="shared" si="31"/>
        <v>0</v>
      </c>
      <c r="AN383" s="4">
        <f t="shared" si="32"/>
        <v>0</v>
      </c>
      <c r="AO383" s="4">
        <f t="shared" si="33"/>
        <v>0</v>
      </c>
      <c r="AP383" s="4">
        <f t="shared" si="34"/>
        <v>0</v>
      </c>
      <c r="AW383" s="204"/>
    </row>
    <row r="384" spans="6:49" ht="18" customHeight="1" x14ac:dyDescent="0.25">
      <c r="F384" s="4">
        <f t="shared" si="30"/>
        <v>0</v>
      </c>
      <c r="G384" s="200">
        <f t="shared" si="35"/>
        <v>0</v>
      </c>
      <c r="H384" s="203"/>
      <c r="I384" s="193"/>
      <c r="J384" s="204"/>
      <c r="K384" s="204"/>
      <c r="L384" s="204"/>
      <c r="M384" s="204"/>
      <c r="N384" s="193"/>
      <c r="O384" s="193"/>
      <c r="P384" s="205"/>
      <c r="Q384" s="193"/>
      <c r="R384" s="193"/>
      <c r="S384" s="193"/>
      <c r="T384" s="193"/>
      <c r="U384" s="193"/>
      <c r="V384" s="193"/>
      <c r="W384" s="193"/>
      <c r="X384" s="193"/>
      <c r="Y384" s="193"/>
      <c r="Z384" s="193"/>
      <c r="AA384" s="193"/>
      <c r="AB384" s="193"/>
      <c r="AC384" s="193"/>
      <c r="AD384" s="193"/>
      <c r="AE384" s="193"/>
      <c r="AF384" s="193"/>
      <c r="AG384" s="193"/>
      <c r="AH384" s="193"/>
      <c r="AI384" s="193"/>
      <c r="AJ384" s="204"/>
      <c r="AK384" s="193"/>
      <c r="AL384" s="206"/>
      <c r="AM384" s="4">
        <f t="shared" si="31"/>
        <v>0</v>
      </c>
      <c r="AN384" s="4">
        <f t="shared" si="32"/>
        <v>0</v>
      </c>
      <c r="AO384" s="4">
        <f t="shared" si="33"/>
        <v>0</v>
      </c>
      <c r="AP384" s="4">
        <f t="shared" si="34"/>
        <v>0</v>
      </c>
      <c r="AW384" s="204"/>
    </row>
    <row r="385" spans="6:49" ht="18" customHeight="1" x14ac:dyDescent="0.25">
      <c r="F385" s="4">
        <f t="shared" si="30"/>
        <v>0</v>
      </c>
      <c r="G385" s="200">
        <f t="shared" si="35"/>
        <v>0</v>
      </c>
      <c r="H385" s="203"/>
      <c r="I385" s="193"/>
      <c r="J385" s="204"/>
      <c r="K385" s="204"/>
      <c r="L385" s="204"/>
      <c r="M385" s="204"/>
      <c r="N385" s="193"/>
      <c r="O385" s="193"/>
      <c r="P385" s="205"/>
      <c r="Q385" s="193"/>
      <c r="R385" s="193"/>
      <c r="S385" s="193"/>
      <c r="T385" s="193"/>
      <c r="U385" s="193"/>
      <c r="V385" s="193"/>
      <c r="W385" s="193"/>
      <c r="X385" s="193"/>
      <c r="Y385" s="193"/>
      <c r="Z385" s="193"/>
      <c r="AA385" s="193"/>
      <c r="AB385" s="193"/>
      <c r="AC385" s="193"/>
      <c r="AD385" s="193"/>
      <c r="AE385" s="193"/>
      <c r="AF385" s="193"/>
      <c r="AG385" s="193"/>
      <c r="AH385" s="193"/>
      <c r="AI385" s="193"/>
      <c r="AJ385" s="204"/>
      <c r="AK385" s="193"/>
      <c r="AL385" s="206"/>
      <c r="AM385" s="4">
        <f t="shared" si="31"/>
        <v>0</v>
      </c>
      <c r="AN385" s="4">
        <f t="shared" si="32"/>
        <v>0</v>
      </c>
      <c r="AO385" s="4">
        <f t="shared" si="33"/>
        <v>0</v>
      </c>
      <c r="AP385" s="4">
        <f t="shared" si="34"/>
        <v>0</v>
      </c>
      <c r="AW385" s="204"/>
    </row>
    <row r="386" spans="6:49" ht="18" customHeight="1" x14ac:dyDescent="0.25">
      <c r="F386" s="4">
        <f t="shared" si="30"/>
        <v>0</v>
      </c>
      <c r="G386" s="200">
        <f t="shared" si="35"/>
        <v>0</v>
      </c>
      <c r="H386" s="203"/>
      <c r="I386" s="193"/>
      <c r="J386" s="204"/>
      <c r="K386" s="204"/>
      <c r="L386" s="204"/>
      <c r="M386" s="204"/>
      <c r="N386" s="193"/>
      <c r="O386" s="193"/>
      <c r="P386" s="205"/>
      <c r="Q386" s="193"/>
      <c r="R386" s="193"/>
      <c r="S386" s="193"/>
      <c r="T386" s="193"/>
      <c r="U386" s="193"/>
      <c r="V386" s="193"/>
      <c r="W386" s="193"/>
      <c r="X386" s="193"/>
      <c r="Y386" s="193"/>
      <c r="Z386" s="193"/>
      <c r="AA386" s="193"/>
      <c r="AB386" s="193"/>
      <c r="AC386" s="193"/>
      <c r="AD386" s="193"/>
      <c r="AE386" s="193"/>
      <c r="AF386" s="193"/>
      <c r="AG386" s="193"/>
      <c r="AH386" s="193"/>
      <c r="AI386" s="193"/>
      <c r="AJ386" s="204"/>
      <c r="AK386" s="193"/>
      <c r="AL386" s="206"/>
      <c r="AM386" s="4">
        <f t="shared" si="31"/>
        <v>0</v>
      </c>
      <c r="AN386" s="4">
        <f t="shared" si="32"/>
        <v>0</v>
      </c>
      <c r="AO386" s="4">
        <f t="shared" si="33"/>
        <v>0</v>
      </c>
      <c r="AP386" s="4">
        <f t="shared" si="34"/>
        <v>0</v>
      </c>
      <c r="AW386" s="204"/>
    </row>
    <row r="387" spans="6:49" ht="18" customHeight="1" x14ac:dyDescent="0.25">
      <c r="F387" s="4">
        <f t="shared" si="30"/>
        <v>0</v>
      </c>
      <c r="G387" s="200">
        <f t="shared" si="35"/>
        <v>0</v>
      </c>
      <c r="H387" s="203"/>
      <c r="I387" s="193"/>
      <c r="J387" s="204"/>
      <c r="K387" s="204"/>
      <c r="L387" s="204"/>
      <c r="M387" s="204"/>
      <c r="N387" s="193"/>
      <c r="O387" s="193"/>
      <c r="P387" s="205"/>
      <c r="Q387" s="193"/>
      <c r="R387" s="193"/>
      <c r="S387" s="193"/>
      <c r="T387" s="193"/>
      <c r="U387" s="193"/>
      <c r="V387" s="193"/>
      <c r="W387" s="193"/>
      <c r="X387" s="193"/>
      <c r="Y387" s="193"/>
      <c r="Z387" s="193"/>
      <c r="AA387" s="193"/>
      <c r="AB387" s="193"/>
      <c r="AC387" s="193"/>
      <c r="AD387" s="193"/>
      <c r="AE387" s="193"/>
      <c r="AF387" s="193"/>
      <c r="AG387" s="193"/>
      <c r="AH387" s="193"/>
      <c r="AI387" s="193"/>
      <c r="AJ387" s="204"/>
      <c r="AK387" s="193"/>
      <c r="AL387" s="206"/>
      <c r="AM387" s="4">
        <f t="shared" si="31"/>
        <v>0</v>
      </c>
      <c r="AN387" s="4">
        <f t="shared" si="32"/>
        <v>0</v>
      </c>
      <c r="AO387" s="4">
        <f t="shared" si="33"/>
        <v>0</v>
      </c>
      <c r="AP387" s="4">
        <f t="shared" si="34"/>
        <v>0</v>
      </c>
      <c r="AW387" s="204"/>
    </row>
    <row r="388" spans="6:49" ht="18" customHeight="1" x14ac:dyDescent="0.25">
      <c r="F388" s="4">
        <f t="shared" si="30"/>
        <v>0</v>
      </c>
      <c r="G388" s="200">
        <f t="shared" si="35"/>
        <v>0</v>
      </c>
      <c r="H388" s="203"/>
      <c r="I388" s="193"/>
      <c r="J388" s="204"/>
      <c r="K388" s="204"/>
      <c r="L388" s="204"/>
      <c r="M388" s="204"/>
      <c r="N388" s="193"/>
      <c r="O388" s="193"/>
      <c r="P388" s="205"/>
      <c r="Q388" s="193"/>
      <c r="R388" s="193"/>
      <c r="S388" s="193"/>
      <c r="T388" s="193"/>
      <c r="U388" s="193"/>
      <c r="V388" s="193"/>
      <c r="W388" s="193"/>
      <c r="X388" s="193"/>
      <c r="Y388" s="193"/>
      <c r="Z388" s="193"/>
      <c r="AA388" s="193"/>
      <c r="AB388" s="193"/>
      <c r="AC388" s="193"/>
      <c r="AD388" s="193"/>
      <c r="AE388" s="193"/>
      <c r="AF388" s="193"/>
      <c r="AG388" s="193"/>
      <c r="AH388" s="193"/>
      <c r="AI388" s="193"/>
      <c r="AJ388" s="204"/>
      <c r="AK388" s="193"/>
      <c r="AL388" s="206"/>
      <c r="AM388" s="4">
        <f t="shared" si="31"/>
        <v>0</v>
      </c>
      <c r="AN388" s="4">
        <f t="shared" si="32"/>
        <v>0</v>
      </c>
      <c r="AO388" s="4">
        <f t="shared" si="33"/>
        <v>0</v>
      </c>
      <c r="AP388" s="4">
        <f t="shared" si="34"/>
        <v>0</v>
      </c>
      <c r="AW388" s="204"/>
    </row>
    <row r="389" spans="6:49" ht="18" customHeight="1" x14ac:dyDescent="0.25">
      <c r="F389" s="4">
        <f t="shared" si="30"/>
        <v>0</v>
      </c>
      <c r="G389" s="200">
        <f t="shared" si="35"/>
        <v>0</v>
      </c>
      <c r="H389" s="203"/>
      <c r="I389" s="193"/>
      <c r="J389" s="204"/>
      <c r="K389" s="204"/>
      <c r="L389" s="204"/>
      <c r="M389" s="204"/>
      <c r="N389" s="193"/>
      <c r="O389" s="193"/>
      <c r="P389" s="205"/>
      <c r="Q389" s="193"/>
      <c r="R389" s="193"/>
      <c r="S389" s="193"/>
      <c r="T389" s="193"/>
      <c r="U389" s="193"/>
      <c r="V389" s="193"/>
      <c r="W389" s="193"/>
      <c r="X389" s="193"/>
      <c r="Y389" s="193"/>
      <c r="Z389" s="193"/>
      <c r="AA389" s="193"/>
      <c r="AB389" s="193"/>
      <c r="AC389" s="193"/>
      <c r="AD389" s="193"/>
      <c r="AE389" s="193"/>
      <c r="AF389" s="193"/>
      <c r="AG389" s="193"/>
      <c r="AH389" s="193"/>
      <c r="AI389" s="193"/>
      <c r="AJ389" s="204"/>
      <c r="AK389" s="193"/>
      <c r="AL389" s="206"/>
      <c r="AM389" s="4">
        <f t="shared" si="31"/>
        <v>0</v>
      </c>
      <c r="AN389" s="4">
        <f t="shared" si="32"/>
        <v>0</v>
      </c>
      <c r="AO389" s="4">
        <f t="shared" si="33"/>
        <v>0</v>
      </c>
      <c r="AP389" s="4">
        <f t="shared" si="34"/>
        <v>0</v>
      </c>
      <c r="AW389" s="204"/>
    </row>
    <row r="390" spans="6:49" ht="18" customHeight="1" x14ac:dyDescent="0.25">
      <c r="F390" s="4">
        <f t="shared" si="30"/>
        <v>0</v>
      </c>
      <c r="G390" s="200">
        <f t="shared" si="35"/>
        <v>0</v>
      </c>
      <c r="H390" s="203"/>
      <c r="I390" s="193"/>
      <c r="J390" s="204"/>
      <c r="K390" s="204"/>
      <c r="L390" s="204"/>
      <c r="M390" s="204"/>
      <c r="N390" s="193"/>
      <c r="O390" s="193"/>
      <c r="P390" s="205"/>
      <c r="Q390" s="193"/>
      <c r="R390" s="193"/>
      <c r="S390" s="193"/>
      <c r="T390" s="193"/>
      <c r="U390" s="193"/>
      <c r="V390" s="193"/>
      <c r="W390" s="193"/>
      <c r="X390" s="193"/>
      <c r="Y390" s="193"/>
      <c r="Z390" s="193"/>
      <c r="AA390" s="193"/>
      <c r="AB390" s="193"/>
      <c r="AC390" s="193"/>
      <c r="AD390" s="193"/>
      <c r="AE390" s="193"/>
      <c r="AF390" s="193"/>
      <c r="AG390" s="193"/>
      <c r="AH390" s="193"/>
      <c r="AI390" s="193"/>
      <c r="AJ390" s="204"/>
      <c r="AK390" s="193"/>
      <c r="AL390" s="206"/>
      <c r="AM390" s="4">
        <f t="shared" si="31"/>
        <v>0</v>
      </c>
      <c r="AN390" s="4">
        <f t="shared" si="32"/>
        <v>0</v>
      </c>
      <c r="AO390" s="4">
        <f t="shared" si="33"/>
        <v>0</v>
      </c>
      <c r="AP390" s="4">
        <f t="shared" si="34"/>
        <v>0</v>
      </c>
      <c r="AW390" s="204"/>
    </row>
    <row r="391" spans="6:49" ht="18" customHeight="1" x14ac:dyDescent="0.25">
      <c r="F391" s="4">
        <f t="shared" si="30"/>
        <v>0</v>
      </c>
      <c r="G391" s="200">
        <f t="shared" si="35"/>
        <v>0</v>
      </c>
      <c r="H391" s="203"/>
      <c r="I391" s="193"/>
      <c r="J391" s="204"/>
      <c r="K391" s="204"/>
      <c r="L391" s="204"/>
      <c r="M391" s="204"/>
      <c r="N391" s="193"/>
      <c r="O391" s="193"/>
      <c r="P391" s="205"/>
      <c r="Q391" s="193"/>
      <c r="R391" s="193"/>
      <c r="S391" s="193"/>
      <c r="T391" s="193"/>
      <c r="U391" s="193"/>
      <c r="V391" s="193"/>
      <c r="W391" s="193"/>
      <c r="X391" s="193"/>
      <c r="Y391" s="193"/>
      <c r="Z391" s="193"/>
      <c r="AA391" s="193"/>
      <c r="AB391" s="193"/>
      <c r="AC391" s="193"/>
      <c r="AD391" s="193"/>
      <c r="AE391" s="193"/>
      <c r="AF391" s="193"/>
      <c r="AG391" s="193"/>
      <c r="AH391" s="193"/>
      <c r="AI391" s="193"/>
      <c r="AJ391" s="204"/>
      <c r="AK391" s="193"/>
      <c r="AL391" s="206"/>
      <c r="AM391" s="4">
        <f t="shared" si="31"/>
        <v>0</v>
      </c>
      <c r="AN391" s="4">
        <f t="shared" si="32"/>
        <v>0</v>
      </c>
      <c r="AO391" s="4">
        <f t="shared" si="33"/>
        <v>0</v>
      </c>
      <c r="AP391" s="4">
        <f t="shared" si="34"/>
        <v>0</v>
      </c>
      <c r="AW391" s="204"/>
    </row>
    <row r="392" spans="6:49" ht="18" customHeight="1" x14ac:dyDescent="0.25">
      <c r="F392" s="4">
        <f t="shared" si="30"/>
        <v>0</v>
      </c>
      <c r="G392" s="200">
        <f t="shared" si="35"/>
        <v>0</v>
      </c>
      <c r="H392" s="203"/>
      <c r="I392" s="193"/>
      <c r="J392" s="204"/>
      <c r="K392" s="204"/>
      <c r="L392" s="204"/>
      <c r="M392" s="204"/>
      <c r="N392" s="193"/>
      <c r="O392" s="193"/>
      <c r="P392" s="205"/>
      <c r="Q392" s="193"/>
      <c r="R392" s="193"/>
      <c r="S392" s="193"/>
      <c r="T392" s="193"/>
      <c r="U392" s="193"/>
      <c r="V392" s="193"/>
      <c r="W392" s="193"/>
      <c r="X392" s="193"/>
      <c r="Y392" s="193"/>
      <c r="Z392" s="193"/>
      <c r="AA392" s="193"/>
      <c r="AB392" s="193"/>
      <c r="AC392" s="193"/>
      <c r="AD392" s="193"/>
      <c r="AE392" s="193"/>
      <c r="AF392" s="193"/>
      <c r="AG392" s="193"/>
      <c r="AH392" s="193"/>
      <c r="AI392" s="193"/>
      <c r="AJ392" s="204"/>
      <c r="AK392" s="193"/>
      <c r="AL392" s="206"/>
      <c r="AM392" s="4">
        <f t="shared" si="31"/>
        <v>0</v>
      </c>
      <c r="AN392" s="4">
        <f t="shared" si="32"/>
        <v>0</v>
      </c>
      <c r="AO392" s="4">
        <f t="shared" si="33"/>
        <v>0</v>
      </c>
      <c r="AP392" s="4">
        <f t="shared" si="34"/>
        <v>0</v>
      </c>
      <c r="AW392" s="204"/>
    </row>
    <row r="393" spans="6:49" ht="18" customHeight="1" x14ac:dyDescent="0.25">
      <c r="F393" s="4">
        <f t="shared" ref="F393:F456" si="36">IFERROR(IF($D$11=1,(IF(G393&gt;=1,(IF(H393&gt;=$D$9,(IF(H393&lt;=$D$10,G393,0)),0)),0)),0),0)</f>
        <v>0</v>
      </c>
      <c r="G393" s="200">
        <f t="shared" si="35"/>
        <v>0</v>
      </c>
      <c r="H393" s="203"/>
      <c r="I393" s="193"/>
      <c r="J393" s="204"/>
      <c r="K393" s="204"/>
      <c r="L393" s="204"/>
      <c r="M393" s="204"/>
      <c r="N393" s="193"/>
      <c r="O393" s="193"/>
      <c r="P393" s="205"/>
      <c r="Q393" s="193"/>
      <c r="R393" s="193"/>
      <c r="S393" s="193"/>
      <c r="T393" s="193"/>
      <c r="U393" s="193"/>
      <c r="V393" s="193"/>
      <c r="W393" s="193"/>
      <c r="X393" s="193"/>
      <c r="Y393" s="193"/>
      <c r="Z393" s="193"/>
      <c r="AA393" s="193"/>
      <c r="AB393" s="193"/>
      <c r="AC393" s="193"/>
      <c r="AD393" s="193"/>
      <c r="AE393" s="193"/>
      <c r="AF393" s="193"/>
      <c r="AG393" s="193"/>
      <c r="AH393" s="193"/>
      <c r="AI393" s="193"/>
      <c r="AJ393" s="204"/>
      <c r="AK393" s="193"/>
      <c r="AL393" s="206"/>
      <c r="AM393" s="4">
        <f t="shared" ref="AM393:AM456" si="37">IFERROR(IF(G393&gt;=1,VLOOKUP(I393,$A$1:$B$2,2,0),0),0)</f>
        <v>0</v>
      </c>
      <c r="AN393" s="4">
        <f t="shared" ref="AN393:AN456" si="38">IFERROR(IF(G393&gt;=1,VLOOKUP(N393,$A$4:$B$8,2,0),0),0)</f>
        <v>0</v>
      </c>
      <c r="AO393" s="4">
        <f t="shared" ref="AO393:AO456" si="39">IFERROR(IF(G393&gt;=1,VLOOKUP(O393,$A$10:$B$12,2,0),0),0)</f>
        <v>0</v>
      </c>
      <c r="AP393" s="4">
        <f t="shared" ref="AP393:AP456" si="40">IFERROR(IF(G393&gt;=1,VLOOKUP(S393,$C$4:$D$7,2,0),0),0)</f>
        <v>0</v>
      </c>
      <c r="AW393" s="204"/>
    </row>
    <row r="394" spans="6:49" ht="18" customHeight="1" x14ac:dyDescent="0.25">
      <c r="F394" s="4">
        <f t="shared" si="36"/>
        <v>0</v>
      </c>
      <c r="G394" s="200">
        <f t="shared" ref="G394:G457" si="41">IFERROR(IF(H394&gt;=2000,(IF(LEN(I394)&gt;=3,(IF(LEN(J394)&gt;=2,G393+1,0)),0)),0),0)</f>
        <v>0</v>
      </c>
      <c r="H394" s="203"/>
      <c r="I394" s="193"/>
      <c r="J394" s="204"/>
      <c r="K394" s="204"/>
      <c r="L394" s="204"/>
      <c r="M394" s="204"/>
      <c r="N394" s="193"/>
      <c r="O394" s="193"/>
      <c r="P394" s="205"/>
      <c r="Q394" s="193"/>
      <c r="R394" s="193"/>
      <c r="S394" s="193"/>
      <c r="T394" s="193"/>
      <c r="U394" s="193"/>
      <c r="V394" s="193"/>
      <c r="W394" s="193"/>
      <c r="X394" s="193"/>
      <c r="Y394" s="193"/>
      <c r="Z394" s="193"/>
      <c r="AA394" s="193"/>
      <c r="AB394" s="193"/>
      <c r="AC394" s="193"/>
      <c r="AD394" s="193"/>
      <c r="AE394" s="193"/>
      <c r="AF394" s="193"/>
      <c r="AG394" s="193"/>
      <c r="AH394" s="193"/>
      <c r="AI394" s="193"/>
      <c r="AJ394" s="204"/>
      <c r="AK394" s="193"/>
      <c r="AL394" s="206"/>
      <c r="AM394" s="4">
        <f t="shared" si="37"/>
        <v>0</v>
      </c>
      <c r="AN394" s="4">
        <f t="shared" si="38"/>
        <v>0</v>
      </c>
      <c r="AO394" s="4">
        <f t="shared" si="39"/>
        <v>0</v>
      </c>
      <c r="AP394" s="4">
        <f t="shared" si="40"/>
        <v>0</v>
      </c>
      <c r="AW394" s="204"/>
    </row>
    <row r="395" spans="6:49" ht="18" customHeight="1" x14ac:dyDescent="0.25">
      <c r="F395" s="4">
        <f t="shared" si="36"/>
        <v>0</v>
      </c>
      <c r="G395" s="200">
        <f t="shared" si="41"/>
        <v>0</v>
      </c>
      <c r="H395" s="203"/>
      <c r="I395" s="193"/>
      <c r="J395" s="204"/>
      <c r="K395" s="204"/>
      <c r="L395" s="204"/>
      <c r="M395" s="204"/>
      <c r="N395" s="193"/>
      <c r="O395" s="193"/>
      <c r="P395" s="205"/>
      <c r="Q395" s="193"/>
      <c r="R395" s="193"/>
      <c r="S395" s="193"/>
      <c r="T395" s="193"/>
      <c r="U395" s="193"/>
      <c r="V395" s="193"/>
      <c r="W395" s="193"/>
      <c r="X395" s="193"/>
      <c r="Y395" s="193"/>
      <c r="Z395" s="193"/>
      <c r="AA395" s="193"/>
      <c r="AB395" s="193"/>
      <c r="AC395" s="193"/>
      <c r="AD395" s="193"/>
      <c r="AE395" s="193"/>
      <c r="AF395" s="193"/>
      <c r="AG395" s="193"/>
      <c r="AH395" s="193"/>
      <c r="AI395" s="193"/>
      <c r="AJ395" s="204"/>
      <c r="AK395" s="193"/>
      <c r="AL395" s="206"/>
      <c r="AM395" s="4">
        <f t="shared" si="37"/>
        <v>0</v>
      </c>
      <c r="AN395" s="4">
        <f t="shared" si="38"/>
        <v>0</v>
      </c>
      <c r="AO395" s="4">
        <f t="shared" si="39"/>
        <v>0</v>
      </c>
      <c r="AP395" s="4">
        <f t="shared" si="40"/>
        <v>0</v>
      </c>
      <c r="AW395" s="204"/>
    </row>
    <row r="396" spans="6:49" ht="18" customHeight="1" x14ac:dyDescent="0.25">
      <c r="F396" s="4">
        <f t="shared" si="36"/>
        <v>0</v>
      </c>
      <c r="G396" s="200">
        <f t="shared" si="41"/>
        <v>0</v>
      </c>
      <c r="H396" s="203"/>
      <c r="I396" s="193"/>
      <c r="J396" s="204"/>
      <c r="K396" s="204"/>
      <c r="L396" s="204"/>
      <c r="M396" s="204"/>
      <c r="N396" s="193"/>
      <c r="O396" s="193"/>
      <c r="P396" s="205"/>
      <c r="Q396" s="193"/>
      <c r="R396" s="193"/>
      <c r="S396" s="193"/>
      <c r="T396" s="193"/>
      <c r="U396" s="193"/>
      <c r="V396" s="193"/>
      <c r="W396" s="193"/>
      <c r="X396" s="193"/>
      <c r="Y396" s="193"/>
      <c r="Z396" s="193"/>
      <c r="AA396" s="193"/>
      <c r="AB396" s="193"/>
      <c r="AC396" s="193"/>
      <c r="AD396" s="193"/>
      <c r="AE396" s="193"/>
      <c r="AF396" s="193"/>
      <c r="AG396" s="193"/>
      <c r="AH396" s="193"/>
      <c r="AI396" s="193"/>
      <c r="AJ396" s="204"/>
      <c r="AK396" s="193"/>
      <c r="AL396" s="206"/>
      <c r="AM396" s="4">
        <f t="shared" si="37"/>
        <v>0</v>
      </c>
      <c r="AN396" s="4">
        <f t="shared" si="38"/>
        <v>0</v>
      </c>
      <c r="AO396" s="4">
        <f t="shared" si="39"/>
        <v>0</v>
      </c>
      <c r="AP396" s="4">
        <f t="shared" si="40"/>
        <v>0</v>
      </c>
      <c r="AW396" s="204"/>
    </row>
    <row r="397" spans="6:49" ht="18" customHeight="1" x14ac:dyDescent="0.25">
      <c r="F397" s="4">
        <f t="shared" si="36"/>
        <v>0</v>
      </c>
      <c r="G397" s="200">
        <f t="shared" si="41"/>
        <v>0</v>
      </c>
      <c r="H397" s="203"/>
      <c r="I397" s="193"/>
      <c r="J397" s="204"/>
      <c r="K397" s="204"/>
      <c r="L397" s="204"/>
      <c r="M397" s="204"/>
      <c r="N397" s="193"/>
      <c r="O397" s="193"/>
      <c r="P397" s="205"/>
      <c r="Q397" s="193"/>
      <c r="R397" s="193"/>
      <c r="S397" s="193"/>
      <c r="T397" s="193"/>
      <c r="U397" s="193"/>
      <c r="V397" s="193"/>
      <c r="W397" s="193"/>
      <c r="X397" s="193"/>
      <c r="Y397" s="193"/>
      <c r="Z397" s="193"/>
      <c r="AA397" s="193"/>
      <c r="AB397" s="193"/>
      <c r="AC397" s="193"/>
      <c r="AD397" s="193"/>
      <c r="AE397" s="193"/>
      <c r="AF397" s="193"/>
      <c r="AG397" s="193"/>
      <c r="AH397" s="193"/>
      <c r="AI397" s="193"/>
      <c r="AJ397" s="204"/>
      <c r="AK397" s="193"/>
      <c r="AL397" s="206"/>
      <c r="AM397" s="4">
        <f t="shared" si="37"/>
        <v>0</v>
      </c>
      <c r="AN397" s="4">
        <f t="shared" si="38"/>
        <v>0</v>
      </c>
      <c r="AO397" s="4">
        <f t="shared" si="39"/>
        <v>0</v>
      </c>
      <c r="AP397" s="4">
        <f t="shared" si="40"/>
        <v>0</v>
      </c>
      <c r="AW397" s="204"/>
    </row>
    <row r="398" spans="6:49" ht="18" customHeight="1" x14ac:dyDescent="0.25">
      <c r="F398" s="4">
        <f t="shared" si="36"/>
        <v>0</v>
      </c>
      <c r="G398" s="200">
        <f t="shared" si="41"/>
        <v>0</v>
      </c>
      <c r="H398" s="203"/>
      <c r="I398" s="193"/>
      <c r="J398" s="204"/>
      <c r="K398" s="204"/>
      <c r="L398" s="204"/>
      <c r="M398" s="204"/>
      <c r="N398" s="193"/>
      <c r="O398" s="193"/>
      <c r="P398" s="205"/>
      <c r="Q398" s="193"/>
      <c r="R398" s="193"/>
      <c r="S398" s="193"/>
      <c r="T398" s="193"/>
      <c r="U398" s="193"/>
      <c r="V398" s="193"/>
      <c r="W398" s="193"/>
      <c r="X398" s="193"/>
      <c r="Y398" s="193"/>
      <c r="Z398" s="193"/>
      <c r="AA398" s="193"/>
      <c r="AB398" s="193"/>
      <c r="AC398" s="193"/>
      <c r="AD398" s="193"/>
      <c r="AE398" s="193"/>
      <c r="AF398" s="193"/>
      <c r="AG398" s="193"/>
      <c r="AH398" s="193"/>
      <c r="AI398" s="193"/>
      <c r="AJ398" s="204"/>
      <c r="AK398" s="193"/>
      <c r="AL398" s="206"/>
      <c r="AM398" s="4">
        <f t="shared" si="37"/>
        <v>0</v>
      </c>
      <c r="AN398" s="4">
        <f t="shared" si="38"/>
        <v>0</v>
      </c>
      <c r="AO398" s="4">
        <f t="shared" si="39"/>
        <v>0</v>
      </c>
      <c r="AP398" s="4">
        <f t="shared" si="40"/>
        <v>0</v>
      </c>
      <c r="AW398" s="204"/>
    </row>
    <row r="399" spans="6:49" ht="18" customHeight="1" x14ac:dyDescent="0.25">
      <c r="F399" s="4">
        <f t="shared" si="36"/>
        <v>0</v>
      </c>
      <c r="G399" s="200">
        <f t="shared" si="41"/>
        <v>0</v>
      </c>
      <c r="H399" s="203"/>
      <c r="I399" s="193"/>
      <c r="J399" s="204"/>
      <c r="K399" s="204"/>
      <c r="L399" s="204"/>
      <c r="M399" s="204"/>
      <c r="N399" s="193"/>
      <c r="O399" s="193"/>
      <c r="P399" s="205"/>
      <c r="Q399" s="193"/>
      <c r="R399" s="193"/>
      <c r="S399" s="193"/>
      <c r="T399" s="193"/>
      <c r="U399" s="193"/>
      <c r="V399" s="193"/>
      <c r="W399" s="193"/>
      <c r="X399" s="193"/>
      <c r="Y399" s="193"/>
      <c r="Z399" s="193"/>
      <c r="AA399" s="193"/>
      <c r="AB399" s="193"/>
      <c r="AC399" s="193"/>
      <c r="AD399" s="193"/>
      <c r="AE399" s="193"/>
      <c r="AF399" s="193"/>
      <c r="AG399" s="193"/>
      <c r="AH399" s="193"/>
      <c r="AI399" s="193"/>
      <c r="AJ399" s="204"/>
      <c r="AK399" s="193"/>
      <c r="AL399" s="206"/>
      <c r="AM399" s="4">
        <f t="shared" si="37"/>
        <v>0</v>
      </c>
      <c r="AN399" s="4">
        <f t="shared" si="38"/>
        <v>0</v>
      </c>
      <c r="AO399" s="4">
        <f t="shared" si="39"/>
        <v>0</v>
      </c>
      <c r="AP399" s="4">
        <f t="shared" si="40"/>
        <v>0</v>
      </c>
      <c r="AW399" s="204"/>
    </row>
    <row r="400" spans="6:49" ht="18" customHeight="1" x14ac:dyDescent="0.25">
      <c r="F400" s="4">
        <f t="shared" si="36"/>
        <v>0</v>
      </c>
      <c r="G400" s="200">
        <f t="shared" si="41"/>
        <v>0</v>
      </c>
      <c r="H400" s="203"/>
      <c r="I400" s="193"/>
      <c r="J400" s="204"/>
      <c r="K400" s="204"/>
      <c r="L400" s="204"/>
      <c r="M400" s="204"/>
      <c r="N400" s="193"/>
      <c r="O400" s="193"/>
      <c r="P400" s="205"/>
      <c r="Q400" s="193"/>
      <c r="R400" s="193"/>
      <c r="S400" s="193"/>
      <c r="T400" s="193"/>
      <c r="U400" s="193"/>
      <c r="V400" s="193"/>
      <c r="W400" s="193"/>
      <c r="X400" s="193"/>
      <c r="Y400" s="193"/>
      <c r="Z400" s="193"/>
      <c r="AA400" s="193"/>
      <c r="AB400" s="193"/>
      <c r="AC400" s="193"/>
      <c r="AD400" s="193"/>
      <c r="AE400" s="193"/>
      <c r="AF400" s="193"/>
      <c r="AG400" s="193"/>
      <c r="AH400" s="193"/>
      <c r="AI400" s="193"/>
      <c r="AJ400" s="204"/>
      <c r="AK400" s="193"/>
      <c r="AL400" s="206"/>
      <c r="AM400" s="4">
        <f t="shared" si="37"/>
        <v>0</v>
      </c>
      <c r="AN400" s="4">
        <f t="shared" si="38"/>
        <v>0</v>
      </c>
      <c r="AO400" s="4">
        <f t="shared" si="39"/>
        <v>0</v>
      </c>
      <c r="AP400" s="4">
        <f t="shared" si="40"/>
        <v>0</v>
      </c>
      <c r="AW400" s="204"/>
    </row>
    <row r="401" spans="6:49" ht="18" customHeight="1" x14ac:dyDescent="0.25">
      <c r="F401" s="4">
        <f t="shared" si="36"/>
        <v>0</v>
      </c>
      <c r="G401" s="200">
        <f t="shared" si="41"/>
        <v>0</v>
      </c>
      <c r="H401" s="203"/>
      <c r="I401" s="193"/>
      <c r="J401" s="204"/>
      <c r="K401" s="204"/>
      <c r="L401" s="204"/>
      <c r="M401" s="204"/>
      <c r="N401" s="193"/>
      <c r="O401" s="193"/>
      <c r="P401" s="205"/>
      <c r="Q401" s="193"/>
      <c r="R401" s="193"/>
      <c r="S401" s="193"/>
      <c r="T401" s="193"/>
      <c r="U401" s="193"/>
      <c r="V401" s="193"/>
      <c r="W401" s="193"/>
      <c r="X401" s="193"/>
      <c r="Y401" s="193"/>
      <c r="Z401" s="193"/>
      <c r="AA401" s="193"/>
      <c r="AB401" s="193"/>
      <c r="AC401" s="193"/>
      <c r="AD401" s="193"/>
      <c r="AE401" s="193"/>
      <c r="AF401" s="193"/>
      <c r="AG401" s="193"/>
      <c r="AH401" s="193"/>
      <c r="AI401" s="193"/>
      <c r="AJ401" s="204"/>
      <c r="AK401" s="193"/>
      <c r="AL401" s="206"/>
      <c r="AM401" s="4">
        <f t="shared" si="37"/>
        <v>0</v>
      </c>
      <c r="AN401" s="4">
        <f t="shared" si="38"/>
        <v>0</v>
      </c>
      <c r="AO401" s="4">
        <f t="shared" si="39"/>
        <v>0</v>
      </c>
      <c r="AP401" s="4">
        <f t="shared" si="40"/>
        <v>0</v>
      </c>
      <c r="AW401" s="204"/>
    </row>
    <row r="402" spans="6:49" ht="18" customHeight="1" x14ac:dyDescent="0.25">
      <c r="F402" s="4">
        <f t="shared" si="36"/>
        <v>0</v>
      </c>
      <c r="G402" s="200">
        <f t="shared" si="41"/>
        <v>0</v>
      </c>
      <c r="H402" s="203"/>
      <c r="I402" s="193"/>
      <c r="J402" s="204"/>
      <c r="K402" s="204"/>
      <c r="L402" s="204"/>
      <c r="M402" s="204"/>
      <c r="N402" s="193"/>
      <c r="O402" s="193"/>
      <c r="P402" s="205"/>
      <c r="Q402" s="193"/>
      <c r="R402" s="193"/>
      <c r="S402" s="193"/>
      <c r="T402" s="193"/>
      <c r="U402" s="193"/>
      <c r="V402" s="193"/>
      <c r="W402" s="193"/>
      <c r="X402" s="193"/>
      <c r="Y402" s="193"/>
      <c r="Z402" s="193"/>
      <c r="AA402" s="193"/>
      <c r="AB402" s="193"/>
      <c r="AC402" s="193"/>
      <c r="AD402" s="193"/>
      <c r="AE402" s="193"/>
      <c r="AF402" s="193"/>
      <c r="AG402" s="193"/>
      <c r="AH402" s="193"/>
      <c r="AI402" s="193"/>
      <c r="AJ402" s="204"/>
      <c r="AK402" s="193"/>
      <c r="AL402" s="206"/>
      <c r="AM402" s="4">
        <f t="shared" si="37"/>
        <v>0</v>
      </c>
      <c r="AN402" s="4">
        <f t="shared" si="38"/>
        <v>0</v>
      </c>
      <c r="AO402" s="4">
        <f t="shared" si="39"/>
        <v>0</v>
      </c>
      <c r="AP402" s="4">
        <f t="shared" si="40"/>
        <v>0</v>
      </c>
      <c r="AW402" s="204"/>
    </row>
    <row r="403" spans="6:49" ht="18" customHeight="1" x14ac:dyDescent="0.25">
      <c r="F403" s="4">
        <f t="shared" si="36"/>
        <v>0</v>
      </c>
      <c r="G403" s="200">
        <f t="shared" si="41"/>
        <v>0</v>
      </c>
      <c r="H403" s="203"/>
      <c r="I403" s="193"/>
      <c r="J403" s="204"/>
      <c r="K403" s="204"/>
      <c r="L403" s="204"/>
      <c r="M403" s="204"/>
      <c r="N403" s="193"/>
      <c r="O403" s="193"/>
      <c r="P403" s="205"/>
      <c r="Q403" s="193"/>
      <c r="R403" s="193"/>
      <c r="S403" s="193"/>
      <c r="T403" s="193"/>
      <c r="U403" s="193"/>
      <c r="V403" s="193"/>
      <c r="W403" s="193"/>
      <c r="X403" s="193"/>
      <c r="Y403" s="193"/>
      <c r="Z403" s="193"/>
      <c r="AA403" s="193"/>
      <c r="AB403" s="193"/>
      <c r="AC403" s="193"/>
      <c r="AD403" s="193"/>
      <c r="AE403" s="193"/>
      <c r="AF403" s="193"/>
      <c r="AG403" s="193"/>
      <c r="AH403" s="193"/>
      <c r="AI403" s="193"/>
      <c r="AJ403" s="204"/>
      <c r="AK403" s="193"/>
      <c r="AL403" s="206"/>
      <c r="AM403" s="4">
        <f t="shared" si="37"/>
        <v>0</v>
      </c>
      <c r="AN403" s="4">
        <f t="shared" si="38"/>
        <v>0</v>
      </c>
      <c r="AO403" s="4">
        <f t="shared" si="39"/>
        <v>0</v>
      </c>
      <c r="AP403" s="4">
        <f t="shared" si="40"/>
        <v>0</v>
      </c>
      <c r="AW403" s="204"/>
    </row>
    <row r="404" spans="6:49" ht="18" customHeight="1" x14ac:dyDescent="0.25">
      <c r="F404" s="4">
        <f t="shared" si="36"/>
        <v>0</v>
      </c>
      <c r="G404" s="200">
        <f t="shared" si="41"/>
        <v>0</v>
      </c>
      <c r="H404" s="203"/>
      <c r="I404" s="193"/>
      <c r="J404" s="204"/>
      <c r="K404" s="204"/>
      <c r="L404" s="204"/>
      <c r="M404" s="204"/>
      <c r="N404" s="193"/>
      <c r="O404" s="193"/>
      <c r="P404" s="205"/>
      <c r="Q404" s="193"/>
      <c r="R404" s="193"/>
      <c r="S404" s="193"/>
      <c r="T404" s="193"/>
      <c r="U404" s="193"/>
      <c r="V404" s="193"/>
      <c r="W404" s="193"/>
      <c r="X404" s="193"/>
      <c r="Y404" s="193"/>
      <c r="Z404" s="193"/>
      <c r="AA404" s="193"/>
      <c r="AB404" s="193"/>
      <c r="AC404" s="193"/>
      <c r="AD404" s="193"/>
      <c r="AE404" s="193"/>
      <c r="AF404" s="193"/>
      <c r="AG404" s="193"/>
      <c r="AH404" s="193"/>
      <c r="AI404" s="193"/>
      <c r="AJ404" s="204"/>
      <c r="AK404" s="193"/>
      <c r="AL404" s="206"/>
      <c r="AM404" s="4">
        <f t="shared" si="37"/>
        <v>0</v>
      </c>
      <c r="AN404" s="4">
        <f t="shared" si="38"/>
        <v>0</v>
      </c>
      <c r="AO404" s="4">
        <f t="shared" si="39"/>
        <v>0</v>
      </c>
      <c r="AP404" s="4">
        <f t="shared" si="40"/>
        <v>0</v>
      </c>
      <c r="AW404" s="204"/>
    </row>
    <row r="405" spans="6:49" ht="18" customHeight="1" x14ac:dyDescent="0.25">
      <c r="F405" s="4">
        <f t="shared" si="36"/>
        <v>0</v>
      </c>
      <c r="G405" s="200">
        <f t="shared" si="41"/>
        <v>0</v>
      </c>
      <c r="H405" s="203"/>
      <c r="I405" s="193"/>
      <c r="J405" s="204"/>
      <c r="K405" s="204"/>
      <c r="L405" s="204"/>
      <c r="M405" s="204"/>
      <c r="N405" s="193"/>
      <c r="O405" s="193"/>
      <c r="P405" s="205"/>
      <c r="Q405" s="193"/>
      <c r="R405" s="193"/>
      <c r="S405" s="193"/>
      <c r="T405" s="193"/>
      <c r="U405" s="193"/>
      <c r="V405" s="193"/>
      <c r="W405" s="193"/>
      <c r="X405" s="193"/>
      <c r="Y405" s="193"/>
      <c r="Z405" s="193"/>
      <c r="AA405" s="193"/>
      <c r="AB405" s="193"/>
      <c r="AC405" s="193"/>
      <c r="AD405" s="193"/>
      <c r="AE405" s="193"/>
      <c r="AF405" s="193"/>
      <c r="AG405" s="193"/>
      <c r="AH405" s="193"/>
      <c r="AI405" s="193"/>
      <c r="AJ405" s="204"/>
      <c r="AK405" s="193"/>
      <c r="AL405" s="206"/>
      <c r="AM405" s="4">
        <f t="shared" si="37"/>
        <v>0</v>
      </c>
      <c r="AN405" s="4">
        <f t="shared" si="38"/>
        <v>0</v>
      </c>
      <c r="AO405" s="4">
        <f t="shared" si="39"/>
        <v>0</v>
      </c>
      <c r="AP405" s="4">
        <f t="shared" si="40"/>
        <v>0</v>
      </c>
      <c r="AW405" s="204"/>
    </row>
    <row r="406" spans="6:49" ht="18" customHeight="1" x14ac:dyDescent="0.25">
      <c r="F406" s="4">
        <f t="shared" si="36"/>
        <v>0</v>
      </c>
      <c r="G406" s="200">
        <f t="shared" si="41"/>
        <v>0</v>
      </c>
      <c r="H406" s="203"/>
      <c r="I406" s="193"/>
      <c r="J406" s="204"/>
      <c r="K406" s="204"/>
      <c r="L406" s="204"/>
      <c r="M406" s="204"/>
      <c r="N406" s="193"/>
      <c r="O406" s="193"/>
      <c r="P406" s="205"/>
      <c r="Q406" s="193"/>
      <c r="R406" s="193"/>
      <c r="S406" s="193"/>
      <c r="T406" s="193"/>
      <c r="U406" s="193"/>
      <c r="V406" s="193"/>
      <c r="W406" s="193"/>
      <c r="X406" s="193"/>
      <c r="Y406" s="193"/>
      <c r="Z406" s="193"/>
      <c r="AA406" s="193"/>
      <c r="AB406" s="193"/>
      <c r="AC406" s="193"/>
      <c r="AD406" s="193"/>
      <c r="AE406" s="193"/>
      <c r="AF406" s="193"/>
      <c r="AG406" s="193"/>
      <c r="AH406" s="193"/>
      <c r="AI406" s="193"/>
      <c r="AJ406" s="204"/>
      <c r="AK406" s="193"/>
      <c r="AL406" s="206"/>
      <c r="AM406" s="4">
        <f t="shared" si="37"/>
        <v>0</v>
      </c>
      <c r="AN406" s="4">
        <f t="shared" si="38"/>
        <v>0</v>
      </c>
      <c r="AO406" s="4">
        <f t="shared" si="39"/>
        <v>0</v>
      </c>
      <c r="AP406" s="4">
        <f t="shared" si="40"/>
        <v>0</v>
      </c>
      <c r="AW406" s="204"/>
    </row>
    <row r="407" spans="6:49" ht="18" customHeight="1" x14ac:dyDescent="0.25">
      <c r="F407" s="4">
        <f t="shared" si="36"/>
        <v>0</v>
      </c>
      <c r="G407" s="200">
        <f t="shared" si="41"/>
        <v>0</v>
      </c>
      <c r="H407" s="203"/>
      <c r="I407" s="193"/>
      <c r="J407" s="204"/>
      <c r="K407" s="204"/>
      <c r="L407" s="204"/>
      <c r="M407" s="204"/>
      <c r="N407" s="193"/>
      <c r="O407" s="193"/>
      <c r="P407" s="205"/>
      <c r="Q407" s="193"/>
      <c r="R407" s="193"/>
      <c r="S407" s="193"/>
      <c r="T407" s="193"/>
      <c r="U407" s="193"/>
      <c r="V407" s="193"/>
      <c r="W407" s="193"/>
      <c r="X407" s="193"/>
      <c r="Y407" s="193"/>
      <c r="Z407" s="193"/>
      <c r="AA407" s="193"/>
      <c r="AB407" s="193"/>
      <c r="AC407" s="193"/>
      <c r="AD407" s="193"/>
      <c r="AE407" s="193"/>
      <c r="AF407" s="193"/>
      <c r="AG407" s="193"/>
      <c r="AH407" s="193"/>
      <c r="AI407" s="193"/>
      <c r="AJ407" s="204"/>
      <c r="AK407" s="193"/>
      <c r="AL407" s="206"/>
      <c r="AM407" s="4">
        <f t="shared" si="37"/>
        <v>0</v>
      </c>
      <c r="AN407" s="4">
        <f t="shared" si="38"/>
        <v>0</v>
      </c>
      <c r="AO407" s="4">
        <f t="shared" si="39"/>
        <v>0</v>
      </c>
      <c r="AP407" s="4">
        <f t="shared" si="40"/>
        <v>0</v>
      </c>
      <c r="AW407" s="204"/>
    </row>
    <row r="408" spans="6:49" ht="18" customHeight="1" x14ac:dyDescent="0.25">
      <c r="F408" s="4">
        <f t="shared" si="36"/>
        <v>0</v>
      </c>
      <c r="G408" s="200">
        <f t="shared" si="41"/>
        <v>0</v>
      </c>
      <c r="H408" s="203"/>
      <c r="I408" s="193"/>
      <c r="J408" s="204"/>
      <c r="K408" s="204"/>
      <c r="L408" s="204"/>
      <c r="M408" s="204"/>
      <c r="N408" s="193"/>
      <c r="O408" s="193"/>
      <c r="P408" s="205"/>
      <c r="Q408" s="193"/>
      <c r="R408" s="193"/>
      <c r="S408" s="193"/>
      <c r="T408" s="193"/>
      <c r="U408" s="193"/>
      <c r="V408" s="193"/>
      <c r="W408" s="193"/>
      <c r="X408" s="193"/>
      <c r="Y408" s="193"/>
      <c r="Z408" s="193"/>
      <c r="AA408" s="193"/>
      <c r="AB408" s="193"/>
      <c r="AC408" s="193"/>
      <c r="AD408" s="193"/>
      <c r="AE408" s="193"/>
      <c r="AF408" s="193"/>
      <c r="AG408" s="193"/>
      <c r="AH408" s="193"/>
      <c r="AI408" s="193"/>
      <c r="AJ408" s="204"/>
      <c r="AK408" s="193"/>
      <c r="AL408" s="206"/>
      <c r="AM408" s="4">
        <f t="shared" si="37"/>
        <v>0</v>
      </c>
      <c r="AN408" s="4">
        <f t="shared" si="38"/>
        <v>0</v>
      </c>
      <c r="AO408" s="4">
        <f t="shared" si="39"/>
        <v>0</v>
      </c>
      <c r="AP408" s="4">
        <f t="shared" si="40"/>
        <v>0</v>
      </c>
      <c r="AW408" s="204"/>
    </row>
    <row r="409" spans="6:49" ht="18" customHeight="1" x14ac:dyDescent="0.25">
      <c r="F409" s="4">
        <f t="shared" si="36"/>
        <v>0</v>
      </c>
      <c r="G409" s="200">
        <f t="shared" si="41"/>
        <v>0</v>
      </c>
      <c r="H409" s="203"/>
      <c r="I409" s="193"/>
      <c r="J409" s="204"/>
      <c r="K409" s="204"/>
      <c r="L409" s="204"/>
      <c r="M409" s="204"/>
      <c r="N409" s="193"/>
      <c r="O409" s="193"/>
      <c r="P409" s="205"/>
      <c r="Q409" s="193"/>
      <c r="R409" s="193"/>
      <c r="S409" s="193"/>
      <c r="T409" s="193"/>
      <c r="U409" s="193"/>
      <c r="V409" s="193"/>
      <c r="W409" s="193"/>
      <c r="X409" s="193"/>
      <c r="Y409" s="193"/>
      <c r="Z409" s="193"/>
      <c r="AA409" s="193"/>
      <c r="AB409" s="193"/>
      <c r="AC409" s="193"/>
      <c r="AD409" s="193"/>
      <c r="AE409" s="193"/>
      <c r="AF409" s="193"/>
      <c r="AG409" s="193"/>
      <c r="AH409" s="193"/>
      <c r="AI409" s="193"/>
      <c r="AJ409" s="204"/>
      <c r="AK409" s="193"/>
      <c r="AL409" s="206"/>
      <c r="AM409" s="4">
        <f t="shared" si="37"/>
        <v>0</v>
      </c>
      <c r="AN409" s="4">
        <f t="shared" si="38"/>
        <v>0</v>
      </c>
      <c r="AO409" s="4">
        <f t="shared" si="39"/>
        <v>0</v>
      </c>
      <c r="AP409" s="4">
        <f t="shared" si="40"/>
        <v>0</v>
      </c>
      <c r="AW409" s="204"/>
    </row>
    <row r="410" spans="6:49" ht="18" customHeight="1" x14ac:dyDescent="0.25">
      <c r="F410" s="4">
        <f t="shared" si="36"/>
        <v>0</v>
      </c>
      <c r="G410" s="200">
        <f t="shared" si="41"/>
        <v>0</v>
      </c>
      <c r="H410" s="203"/>
      <c r="I410" s="193"/>
      <c r="J410" s="204"/>
      <c r="K410" s="204"/>
      <c r="L410" s="204"/>
      <c r="M410" s="204"/>
      <c r="N410" s="193"/>
      <c r="O410" s="193"/>
      <c r="P410" s="205"/>
      <c r="Q410" s="193"/>
      <c r="R410" s="193"/>
      <c r="S410" s="193"/>
      <c r="T410" s="193"/>
      <c r="U410" s="193"/>
      <c r="V410" s="193"/>
      <c r="W410" s="193"/>
      <c r="X410" s="193"/>
      <c r="Y410" s="193"/>
      <c r="Z410" s="193"/>
      <c r="AA410" s="193"/>
      <c r="AB410" s="193"/>
      <c r="AC410" s="193"/>
      <c r="AD410" s="193"/>
      <c r="AE410" s="193"/>
      <c r="AF410" s="193"/>
      <c r="AG410" s="193"/>
      <c r="AH410" s="193"/>
      <c r="AI410" s="193"/>
      <c r="AJ410" s="204"/>
      <c r="AK410" s="193"/>
      <c r="AL410" s="206"/>
      <c r="AM410" s="4">
        <f t="shared" si="37"/>
        <v>0</v>
      </c>
      <c r="AN410" s="4">
        <f t="shared" si="38"/>
        <v>0</v>
      </c>
      <c r="AO410" s="4">
        <f t="shared" si="39"/>
        <v>0</v>
      </c>
      <c r="AP410" s="4">
        <f t="shared" si="40"/>
        <v>0</v>
      </c>
      <c r="AW410" s="204"/>
    </row>
    <row r="411" spans="6:49" ht="18" customHeight="1" x14ac:dyDescent="0.25">
      <c r="F411" s="4">
        <f t="shared" si="36"/>
        <v>0</v>
      </c>
      <c r="G411" s="200">
        <f t="shared" si="41"/>
        <v>0</v>
      </c>
      <c r="H411" s="203"/>
      <c r="I411" s="193"/>
      <c r="J411" s="204"/>
      <c r="K411" s="204"/>
      <c r="L411" s="204"/>
      <c r="M411" s="204"/>
      <c r="N411" s="193"/>
      <c r="O411" s="193"/>
      <c r="P411" s="205"/>
      <c r="Q411" s="193"/>
      <c r="R411" s="193"/>
      <c r="S411" s="193"/>
      <c r="T411" s="193"/>
      <c r="U411" s="193"/>
      <c r="V411" s="193"/>
      <c r="W411" s="193"/>
      <c r="X411" s="193"/>
      <c r="Y411" s="193"/>
      <c r="Z411" s="193"/>
      <c r="AA411" s="193"/>
      <c r="AB411" s="193"/>
      <c r="AC411" s="193"/>
      <c r="AD411" s="193"/>
      <c r="AE411" s="193"/>
      <c r="AF411" s="193"/>
      <c r="AG411" s="193"/>
      <c r="AH411" s="193"/>
      <c r="AI411" s="193"/>
      <c r="AJ411" s="204"/>
      <c r="AK411" s="193"/>
      <c r="AL411" s="206"/>
      <c r="AM411" s="4">
        <f t="shared" si="37"/>
        <v>0</v>
      </c>
      <c r="AN411" s="4">
        <f t="shared" si="38"/>
        <v>0</v>
      </c>
      <c r="AO411" s="4">
        <f t="shared" si="39"/>
        <v>0</v>
      </c>
      <c r="AP411" s="4">
        <f t="shared" si="40"/>
        <v>0</v>
      </c>
      <c r="AW411" s="204"/>
    </row>
    <row r="412" spans="6:49" ht="18" customHeight="1" x14ac:dyDescent="0.25">
      <c r="F412" s="4">
        <f t="shared" si="36"/>
        <v>0</v>
      </c>
      <c r="G412" s="200">
        <f t="shared" si="41"/>
        <v>0</v>
      </c>
      <c r="H412" s="203"/>
      <c r="I412" s="193"/>
      <c r="J412" s="204"/>
      <c r="K412" s="204"/>
      <c r="L412" s="204"/>
      <c r="M412" s="204"/>
      <c r="N412" s="193"/>
      <c r="O412" s="193"/>
      <c r="P412" s="205"/>
      <c r="Q412" s="193"/>
      <c r="R412" s="193"/>
      <c r="S412" s="193"/>
      <c r="T412" s="193"/>
      <c r="U412" s="193"/>
      <c r="V412" s="193"/>
      <c r="W412" s="193"/>
      <c r="X412" s="193"/>
      <c r="Y412" s="193"/>
      <c r="Z412" s="193"/>
      <c r="AA412" s="193"/>
      <c r="AB412" s="193"/>
      <c r="AC412" s="193"/>
      <c r="AD412" s="193"/>
      <c r="AE412" s="193"/>
      <c r="AF412" s="193"/>
      <c r="AG412" s="193"/>
      <c r="AH412" s="193"/>
      <c r="AI412" s="193"/>
      <c r="AJ412" s="204"/>
      <c r="AK412" s="193"/>
      <c r="AL412" s="206"/>
      <c r="AM412" s="4">
        <f t="shared" si="37"/>
        <v>0</v>
      </c>
      <c r="AN412" s="4">
        <f t="shared" si="38"/>
        <v>0</v>
      </c>
      <c r="AO412" s="4">
        <f t="shared" si="39"/>
        <v>0</v>
      </c>
      <c r="AP412" s="4">
        <f t="shared" si="40"/>
        <v>0</v>
      </c>
      <c r="AW412" s="204"/>
    </row>
    <row r="413" spans="6:49" ht="18" customHeight="1" x14ac:dyDescent="0.25">
      <c r="F413" s="4">
        <f t="shared" si="36"/>
        <v>0</v>
      </c>
      <c r="G413" s="200">
        <f t="shared" si="41"/>
        <v>0</v>
      </c>
      <c r="H413" s="203"/>
      <c r="I413" s="193"/>
      <c r="J413" s="204"/>
      <c r="K413" s="204"/>
      <c r="L413" s="204"/>
      <c r="M413" s="204"/>
      <c r="N413" s="193"/>
      <c r="O413" s="193"/>
      <c r="P413" s="205"/>
      <c r="Q413" s="193"/>
      <c r="R413" s="193"/>
      <c r="S413" s="193"/>
      <c r="T413" s="193"/>
      <c r="U413" s="193"/>
      <c r="V413" s="193"/>
      <c r="W413" s="193"/>
      <c r="X413" s="193"/>
      <c r="Y413" s="193"/>
      <c r="Z413" s="193"/>
      <c r="AA413" s="193"/>
      <c r="AB413" s="193"/>
      <c r="AC413" s="193"/>
      <c r="AD413" s="193"/>
      <c r="AE413" s="193"/>
      <c r="AF413" s="193"/>
      <c r="AG413" s="193"/>
      <c r="AH413" s="193"/>
      <c r="AI413" s="193"/>
      <c r="AJ413" s="204"/>
      <c r="AK413" s="193"/>
      <c r="AL413" s="206"/>
      <c r="AM413" s="4">
        <f t="shared" si="37"/>
        <v>0</v>
      </c>
      <c r="AN413" s="4">
        <f t="shared" si="38"/>
        <v>0</v>
      </c>
      <c r="AO413" s="4">
        <f t="shared" si="39"/>
        <v>0</v>
      </c>
      <c r="AP413" s="4">
        <f t="shared" si="40"/>
        <v>0</v>
      </c>
      <c r="AW413" s="204"/>
    </row>
    <row r="414" spans="6:49" ht="18" customHeight="1" x14ac:dyDescent="0.25">
      <c r="F414" s="4">
        <f t="shared" si="36"/>
        <v>0</v>
      </c>
      <c r="G414" s="200">
        <f t="shared" si="41"/>
        <v>0</v>
      </c>
      <c r="H414" s="203"/>
      <c r="I414" s="193"/>
      <c r="J414" s="204"/>
      <c r="K414" s="204"/>
      <c r="L414" s="204"/>
      <c r="M414" s="204"/>
      <c r="N414" s="193"/>
      <c r="O414" s="193"/>
      <c r="P414" s="205"/>
      <c r="Q414" s="193"/>
      <c r="R414" s="193"/>
      <c r="S414" s="193"/>
      <c r="T414" s="193"/>
      <c r="U414" s="193"/>
      <c r="V414" s="193"/>
      <c r="W414" s="193"/>
      <c r="X414" s="193"/>
      <c r="Y414" s="193"/>
      <c r="Z414" s="193"/>
      <c r="AA414" s="193"/>
      <c r="AB414" s="193"/>
      <c r="AC414" s="193"/>
      <c r="AD414" s="193"/>
      <c r="AE414" s="193"/>
      <c r="AF414" s="193"/>
      <c r="AG414" s="193"/>
      <c r="AH414" s="193"/>
      <c r="AI414" s="193"/>
      <c r="AJ414" s="204"/>
      <c r="AK414" s="193"/>
      <c r="AL414" s="206"/>
      <c r="AM414" s="4">
        <f t="shared" si="37"/>
        <v>0</v>
      </c>
      <c r="AN414" s="4">
        <f t="shared" si="38"/>
        <v>0</v>
      </c>
      <c r="AO414" s="4">
        <f t="shared" si="39"/>
        <v>0</v>
      </c>
      <c r="AP414" s="4">
        <f t="shared" si="40"/>
        <v>0</v>
      </c>
      <c r="AW414" s="204"/>
    </row>
    <row r="415" spans="6:49" ht="18" customHeight="1" x14ac:dyDescent="0.25">
      <c r="F415" s="4">
        <f t="shared" si="36"/>
        <v>0</v>
      </c>
      <c r="G415" s="200">
        <f t="shared" si="41"/>
        <v>0</v>
      </c>
      <c r="H415" s="203"/>
      <c r="I415" s="193"/>
      <c r="J415" s="204"/>
      <c r="K415" s="204"/>
      <c r="L415" s="204"/>
      <c r="M415" s="204"/>
      <c r="N415" s="193"/>
      <c r="O415" s="193"/>
      <c r="P415" s="205"/>
      <c r="Q415" s="193"/>
      <c r="R415" s="193"/>
      <c r="S415" s="193"/>
      <c r="T415" s="193"/>
      <c r="U415" s="193"/>
      <c r="V415" s="193"/>
      <c r="W415" s="193"/>
      <c r="X415" s="193"/>
      <c r="Y415" s="193"/>
      <c r="Z415" s="193"/>
      <c r="AA415" s="193"/>
      <c r="AB415" s="193"/>
      <c r="AC415" s="193"/>
      <c r="AD415" s="193"/>
      <c r="AE415" s="193"/>
      <c r="AF415" s="193"/>
      <c r="AG415" s="193"/>
      <c r="AH415" s="193"/>
      <c r="AI415" s="193"/>
      <c r="AJ415" s="204"/>
      <c r="AK415" s="193"/>
      <c r="AL415" s="206"/>
      <c r="AM415" s="4">
        <f t="shared" si="37"/>
        <v>0</v>
      </c>
      <c r="AN415" s="4">
        <f t="shared" si="38"/>
        <v>0</v>
      </c>
      <c r="AO415" s="4">
        <f t="shared" si="39"/>
        <v>0</v>
      </c>
      <c r="AP415" s="4">
        <f t="shared" si="40"/>
        <v>0</v>
      </c>
      <c r="AW415" s="204"/>
    </row>
    <row r="416" spans="6:49" ht="18" customHeight="1" x14ac:dyDescent="0.25">
      <c r="F416" s="4">
        <f t="shared" si="36"/>
        <v>0</v>
      </c>
      <c r="G416" s="200">
        <f t="shared" si="41"/>
        <v>0</v>
      </c>
      <c r="H416" s="203"/>
      <c r="I416" s="193"/>
      <c r="J416" s="204"/>
      <c r="K416" s="204"/>
      <c r="L416" s="204"/>
      <c r="M416" s="204"/>
      <c r="N416" s="193"/>
      <c r="O416" s="193"/>
      <c r="P416" s="205"/>
      <c r="Q416" s="193"/>
      <c r="R416" s="193"/>
      <c r="S416" s="193"/>
      <c r="T416" s="193"/>
      <c r="U416" s="193"/>
      <c r="V416" s="193"/>
      <c r="W416" s="193"/>
      <c r="X416" s="193"/>
      <c r="Y416" s="193"/>
      <c r="Z416" s="193"/>
      <c r="AA416" s="193"/>
      <c r="AB416" s="193"/>
      <c r="AC416" s="193"/>
      <c r="AD416" s="193"/>
      <c r="AE416" s="193"/>
      <c r="AF416" s="193"/>
      <c r="AG416" s="193"/>
      <c r="AH416" s="193"/>
      <c r="AI416" s="193"/>
      <c r="AJ416" s="204"/>
      <c r="AK416" s="193"/>
      <c r="AL416" s="206"/>
      <c r="AM416" s="4">
        <f t="shared" si="37"/>
        <v>0</v>
      </c>
      <c r="AN416" s="4">
        <f t="shared" si="38"/>
        <v>0</v>
      </c>
      <c r="AO416" s="4">
        <f t="shared" si="39"/>
        <v>0</v>
      </c>
      <c r="AP416" s="4">
        <f t="shared" si="40"/>
        <v>0</v>
      </c>
      <c r="AW416" s="204"/>
    </row>
    <row r="417" spans="6:49" ht="18" customHeight="1" x14ac:dyDescent="0.25">
      <c r="F417" s="4">
        <f t="shared" si="36"/>
        <v>0</v>
      </c>
      <c r="G417" s="200">
        <f t="shared" si="41"/>
        <v>0</v>
      </c>
      <c r="H417" s="203"/>
      <c r="I417" s="193"/>
      <c r="J417" s="204"/>
      <c r="K417" s="204"/>
      <c r="L417" s="204"/>
      <c r="M417" s="204"/>
      <c r="N417" s="193"/>
      <c r="O417" s="193"/>
      <c r="P417" s="205"/>
      <c r="Q417" s="193"/>
      <c r="R417" s="193"/>
      <c r="S417" s="193"/>
      <c r="T417" s="193"/>
      <c r="U417" s="193"/>
      <c r="V417" s="193"/>
      <c r="W417" s="193"/>
      <c r="X417" s="193"/>
      <c r="Y417" s="193"/>
      <c r="Z417" s="193"/>
      <c r="AA417" s="193"/>
      <c r="AB417" s="193"/>
      <c r="AC417" s="193"/>
      <c r="AD417" s="193"/>
      <c r="AE417" s="193"/>
      <c r="AF417" s="193"/>
      <c r="AG417" s="193"/>
      <c r="AH417" s="193"/>
      <c r="AI417" s="193"/>
      <c r="AJ417" s="204"/>
      <c r="AK417" s="193"/>
      <c r="AL417" s="206"/>
      <c r="AM417" s="4">
        <f t="shared" si="37"/>
        <v>0</v>
      </c>
      <c r="AN417" s="4">
        <f t="shared" si="38"/>
        <v>0</v>
      </c>
      <c r="AO417" s="4">
        <f t="shared" si="39"/>
        <v>0</v>
      </c>
      <c r="AP417" s="4">
        <f t="shared" si="40"/>
        <v>0</v>
      </c>
      <c r="AW417" s="204"/>
    </row>
    <row r="418" spans="6:49" ht="18" customHeight="1" x14ac:dyDescent="0.25">
      <c r="F418" s="4">
        <f t="shared" si="36"/>
        <v>0</v>
      </c>
      <c r="G418" s="200">
        <f t="shared" si="41"/>
        <v>0</v>
      </c>
      <c r="H418" s="203"/>
      <c r="I418" s="193"/>
      <c r="J418" s="204"/>
      <c r="K418" s="204"/>
      <c r="L418" s="204"/>
      <c r="M418" s="204"/>
      <c r="N418" s="193"/>
      <c r="O418" s="193"/>
      <c r="P418" s="205"/>
      <c r="Q418" s="193"/>
      <c r="R418" s="193"/>
      <c r="S418" s="193"/>
      <c r="T418" s="193"/>
      <c r="U418" s="193"/>
      <c r="V418" s="193"/>
      <c r="W418" s="193"/>
      <c r="X418" s="193"/>
      <c r="Y418" s="193"/>
      <c r="Z418" s="193"/>
      <c r="AA418" s="193"/>
      <c r="AB418" s="193"/>
      <c r="AC418" s="193"/>
      <c r="AD418" s="193"/>
      <c r="AE418" s="193"/>
      <c r="AF418" s="193"/>
      <c r="AG418" s="193"/>
      <c r="AH418" s="193"/>
      <c r="AI418" s="193"/>
      <c r="AJ418" s="204"/>
      <c r="AK418" s="193"/>
      <c r="AL418" s="206"/>
      <c r="AM418" s="4">
        <f t="shared" si="37"/>
        <v>0</v>
      </c>
      <c r="AN418" s="4">
        <f t="shared" si="38"/>
        <v>0</v>
      </c>
      <c r="AO418" s="4">
        <f t="shared" si="39"/>
        <v>0</v>
      </c>
      <c r="AP418" s="4">
        <f t="shared" si="40"/>
        <v>0</v>
      </c>
      <c r="AW418" s="204"/>
    </row>
    <row r="419" spans="6:49" ht="18" customHeight="1" x14ac:dyDescent="0.25">
      <c r="F419" s="4">
        <f t="shared" si="36"/>
        <v>0</v>
      </c>
      <c r="G419" s="200">
        <f t="shared" si="41"/>
        <v>0</v>
      </c>
      <c r="H419" s="203"/>
      <c r="I419" s="193"/>
      <c r="J419" s="204"/>
      <c r="K419" s="204"/>
      <c r="L419" s="204"/>
      <c r="M419" s="204"/>
      <c r="N419" s="193"/>
      <c r="O419" s="193"/>
      <c r="P419" s="205"/>
      <c r="Q419" s="193"/>
      <c r="R419" s="193"/>
      <c r="S419" s="193"/>
      <c r="T419" s="193"/>
      <c r="U419" s="193"/>
      <c r="V419" s="193"/>
      <c r="W419" s="193"/>
      <c r="X419" s="193"/>
      <c r="Y419" s="193"/>
      <c r="Z419" s="193"/>
      <c r="AA419" s="193"/>
      <c r="AB419" s="193"/>
      <c r="AC419" s="193"/>
      <c r="AD419" s="193"/>
      <c r="AE419" s="193"/>
      <c r="AF419" s="193"/>
      <c r="AG419" s="193"/>
      <c r="AH419" s="193"/>
      <c r="AI419" s="193"/>
      <c r="AJ419" s="204"/>
      <c r="AK419" s="193"/>
      <c r="AL419" s="206"/>
      <c r="AM419" s="4">
        <f t="shared" si="37"/>
        <v>0</v>
      </c>
      <c r="AN419" s="4">
        <f t="shared" si="38"/>
        <v>0</v>
      </c>
      <c r="AO419" s="4">
        <f t="shared" si="39"/>
        <v>0</v>
      </c>
      <c r="AP419" s="4">
        <f t="shared" si="40"/>
        <v>0</v>
      </c>
      <c r="AW419" s="204"/>
    </row>
    <row r="420" spans="6:49" ht="18" customHeight="1" x14ac:dyDescent="0.25">
      <c r="F420" s="4">
        <f t="shared" si="36"/>
        <v>0</v>
      </c>
      <c r="G420" s="200">
        <f t="shared" si="41"/>
        <v>0</v>
      </c>
      <c r="H420" s="203"/>
      <c r="I420" s="193"/>
      <c r="J420" s="204"/>
      <c r="K420" s="204"/>
      <c r="L420" s="204"/>
      <c r="M420" s="204"/>
      <c r="N420" s="193"/>
      <c r="O420" s="193"/>
      <c r="P420" s="205"/>
      <c r="Q420" s="193"/>
      <c r="R420" s="193"/>
      <c r="S420" s="193"/>
      <c r="T420" s="193"/>
      <c r="U420" s="193"/>
      <c r="V420" s="193"/>
      <c r="W420" s="193"/>
      <c r="X420" s="193"/>
      <c r="Y420" s="193"/>
      <c r="Z420" s="193"/>
      <c r="AA420" s="193"/>
      <c r="AB420" s="193"/>
      <c r="AC420" s="193"/>
      <c r="AD420" s="193"/>
      <c r="AE420" s="193"/>
      <c r="AF420" s="193"/>
      <c r="AG420" s="193"/>
      <c r="AH420" s="193"/>
      <c r="AI420" s="193"/>
      <c r="AJ420" s="204"/>
      <c r="AK420" s="193"/>
      <c r="AL420" s="206"/>
      <c r="AM420" s="4">
        <f t="shared" si="37"/>
        <v>0</v>
      </c>
      <c r="AN420" s="4">
        <f t="shared" si="38"/>
        <v>0</v>
      </c>
      <c r="AO420" s="4">
        <f t="shared" si="39"/>
        <v>0</v>
      </c>
      <c r="AP420" s="4">
        <f t="shared" si="40"/>
        <v>0</v>
      </c>
      <c r="AW420" s="204"/>
    </row>
    <row r="421" spans="6:49" ht="18" customHeight="1" x14ac:dyDescent="0.25">
      <c r="F421" s="4">
        <f t="shared" si="36"/>
        <v>0</v>
      </c>
      <c r="G421" s="200">
        <f t="shared" si="41"/>
        <v>0</v>
      </c>
      <c r="H421" s="203"/>
      <c r="I421" s="193"/>
      <c r="J421" s="204"/>
      <c r="K421" s="204"/>
      <c r="L421" s="204"/>
      <c r="M421" s="204"/>
      <c r="N421" s="193"/>
      <c r="O421" s="193"/>
      <c r="P421" s="205"/>
      <c r="Q421" s="193"/>
      <c r="R421" s="193"/>
      <c r="S421" s="193"/>
      <c r="T421" s="193"/>
      <c r="U421" s="193"/>
      <c r="V421" s="193"/>
      <c r="W421" s="193"/>
      <c r="X421" s="193"/>
      <c r="Y421" s="193"/>
      <c r="Z421" s="193"/>
      <c r="AA421" s="193"/>
      <c r="AB421" s="193"/>
      <c r="AC421" s="193"/>
      <c r="AD421" s="193"/>
      <c r="AE421" s="193"/>
      <c r="AF421" s="193"/>
      <c r="AG421" s="193"/>
      <c r="AH421" s="193"/>
      <c r="AI421" s="193"/>
      <c r="AJ421" s="204"/>
      <c r="AK421" s="193"/>
      <c r="AL421" s="206"/>
      <c r="AM421" s="4">
        <f t="shared" si="37"/>
        <v>0</v>
      </c>
      <c r="AN421" s="4">
        <f t="shared" si="38"/>
        <v>0</v>
      </c>
      <c r="AO421" s="4">
        <f t="shared" si="39"/>
        <v>0</v>
      </c>
      <c r="AP421" s="4">
        <f t="shared" si="40"/>
        <v>0</v>
      </c>
      <c r="AW421" s="204"/>
    </row>
    <row r="422" spans="6:49" ht="18" customHeight="1" x14ac:dyDescent="0.25">
      <c r="F422" s="4">
        <f t="shared" si="36"/>
        <v>0</v>
      </c>
      <c r="G422" s="200">
        <f t="shared" si="41"/>
        <v>0</v>
      </c>
      <c r="H422" s="203"/>
      <c r="I422" s="193"/>
      <c r="J422" s="204"/>
      <c r="K422" s="204"/>
      <c r="L422" s="204"/>
      <c r="M422" s="204"/>
      <c r="N422" s="193"/>
      <c r="O422" s="193"/>
      <c r="P422" s="205"/>
      <c r="Q422" s="193"/>
      <c r="R422" s="193"/>
      <c r="S422" s="193"/>
      <c r="T422" s="193"/>
      <c r="U422" s="193"/>
      <c r="V422" s="193"/>
      <c r="W422" s="193"/>
      <c r="X422" s="193"/>
      <c r="Y422" s="193"/>
      <c r="Z422" s="193"/>
      <c r="AA422" s="193"/>
      <c r="AB422" s="193"/>
      <c r="AC422" s="193"/>
      <c r="AD422" s="193"/>
      <c r="AE422" s="193"/>
      <c r="AF422" s="193"/>
      <c r="AG422" s="193"/>
      <c r="AH422" s="193"/>
      <c r="AI422" s="193"/>
      <c r="AJ422" s="204"/>
      <c r="AK422" s="193"/>
      <c r="AL422" s="206"/>
      <c r="AM422" s="4">
        <f t="shared" si="37"/>
        <v>0</v>
      </c>
      <c r="AN422" s="4">
        <f t="shared" si="38"/>
        <v>0</v>
      </c>
      <c r="AO422" s="4">
        <f t="shared" si="39"/>
        <v>0</v>
      </c>
      <c r="AP422" s="4">
        <f t="shared" si="40"/>
        <v>0</v>
      </c>
      <c r="AW422" s="204"/>
    </row>
    <row r="423" spans="6:49" ht="18" customHeight="1" x14ac:dyDescent="0.25">
      <c r="F423" s="4">
        <f t="shared" si="36"/>
        <v>0</v>
      </c>
      <c r="G423" s="200">
        <f t="shared" si="41"/>
        <v>0</v>
      </c>
      <c r="H423" s="203"/>
      <c r="I423" s="193"/>
      <c r="J423" s="204"/>
      <c r="K423" s="204"/>
      <c r="L423" s="204"/>
      <c r="M423" s="204"/>
      <c r="N423" s="193"/>
      <c r="O423" s="193"/>
      <c r="P423" s="205"/>
      <c r="Q423" s="193"/>
      <c r="R423" s="193"/>
      <c r="S423" s="193"/>
      <c r="T423" s="193"/>
      <c r="U423" s="193"/>
      <c r="V423" s="193"/>
      <c r="W423" s="193"/>
      <c r="X423" s="193"/>
      <c r="Y423" s="193"/>
      <c r="Z423" s="193"/>
      <c r="AA423" s="193"/>
      <c r="AB423" s="193"/>
      <c r="AC423" s="193"/>
      <c r="AD423" s="193"/>
      <c r="AE423" s="193"/>
      <c r="AF423" s="193"/>
      <c r="AG423" s="193"/>
      <c r="AH423" s="193"/>
      <c r="AI423" s="193"/>
      <c r="AJ423" s="204"/>
      <c r="AK423" s="193"/>
      <c r="AL423" s="206"/>
      <c r="AM423" s="4">
        <f t="shared" si="37"/>
        <v>0</v>
      </c>
      <c r="AN423" s="4">
        <f t="shared" si="38"/>
        <v>0</v>
      </c>
      <c r="AO423" s="4">
        <f t="shared" si="39"/>
        <v>0</v>
      </c>
      <c r="AP423" s="4">
        <f t="shared" si="40"/>
        <v>0</v>
      </c>
      <c r="AW423" s="204"/>
    </row>
    <row r="424" spans="6:49" ht="18" customHeight="1" x14ac:dyDescent="0.25">
      <c r="F424" s="4">
        <f t="shared" si="36"/>
        <v>0</v>
      </c>
      <c r="G424" s="200">
        <f t="shared" si="41"/>
        <v>0</v>
      </c>
      <c r="H424" s="203"/>
      <c r="I424" s="193"/>
      <c r="J424" s="204"/>
      <c r="K424" s="204"/>
      <c r="L424" s="204"/>
      <c r="M424" s="204"/>
      <c r="N424" s="193"/>
      <c r="O424" s="193"/>
      <c r="P424" s="205"/>
      <c r="Q424" s="193"/>
      <c r="R424" s="193"/>
      <c r="S424" s="193"/>
      <c r="T424" s="193"/>
      <c r="U424" s="193"/>
      <c r="V424" s="193"/>
      <c r="W424" s="193"/>
      <c r="X424" s="193"/>
      <c r="Y424" s="193"/>
      <c r="Z424" s="193"/>
      <c r="AA424" s="193"/>
      <c r="AB424" s="193"/>
      <c r="AC424" s="193"/>
      <c r="AD424" s="193"/>
      <c r="AE424" s="193"/>
      <c r="AF424" s="193"/>
      <c r="AG424" s="193"/>
      <c r="AH424" s="193"/>
      <c r="AI424" s="193"/>
      <c r="AJ424" s="204"/>
      <c r="AK424" s="193"/>
      <c r="AL424" s="206"/>
      <c r="AM424" s="4">
        <f t="shared" si="37"/>
        <v>0</v>
      </c>
      <c r="AN424" s="4">
        <f t="shared" si="38"/>
        <v>0</v>
      </c>
      <c r="AO424" s="4">
        <f t="shared" si="39"/>
        <v>0</v>
      </c>
      <c r="AP424" s="4">
        <f t="shared" si="40"/>
        <v>0</v>
      </c>
      <c r="AW424" s="204"/>
    </row>
    <row r="425" spans="6:49" ht="18" customHeight="1" x14ac:dyDescent="0.25">
      <c r="F425" s="4">
        <f t="shared" si="36"/>
        <v>0</v>
      </c>
      <c r="G425" s="200">
        <f t="shared" si="41"/>
        <v>0</v>
      </c>
      <c r="H425" s="203"/>
      <c r="I425" s="193"/>
      <c r="J425" s="204"/>
      <c r="K425" s="204"/>
      <c r="L425" s="204"/>
      <c r="M425" s="204"/>
      <c r="N425" s="193"/>
      <c r="O425" s="193"/>
      <c r="P425" s="205"/>
      <c r="Q425" s="193"/>
      <c r="R425" s="193"/>
      <c r="S425" s="193"/>
      <c r="T425" s="193"/>
      <c r="U425" s="193"/>
      <c r="V425" s="193"/>
      <c r="W425" s="193"/>
      <c r="X425" s="193"/>
      <c r="Y425" s="193"/>
      <c r="Z425" s="193"/>
      <c r="AA425" s="193"/>
      <c r="AB425" s="193"/>
      <c r="AC425" s="193"/>
      <c r="AD425" s="193"/>
      <c r="AE425" s="193"/>
      <c r="AF425" s="193"/>
      <c r="AG425" s="193"/>
      <c r="AH425" s="193"/>
      <c r="AI425" s="193"/>
      <c r="AJ425" s="204"/>
      <c r="AK425" s="193"/>
      <c r="AL425" s="206"/>
      <c r="AM425" s="4">
        <f t="shared" si="37"/>
        <v>0</v>
      </c>
      <c r="AN425" s="4">
        <f t="shared" si="38"/>
        <v>0</v>
      </c>
      <c r="AO425" s="4">
        <f t="shared" si="39"/>
        <v>0</v>
      </c>
      <c r="AP425" s="4">
        <f t="shared" si="40"/>
        <v>0</v>
      </c>
      <c r="AW425" s="204"/>
    </row>
    <row r="426" spans="6:49" ht="18" customHeight="1" x14ac:dyDescent="0.25">
      <c r="F426" s="4">
        <f t="shared" si="36"/>
        <v>0</v>
      </c>
      <c r="G426" s="200">
        <f t="shared" si="41"/>
        <v>0</v>
      </c>
      <c r="H426" s="203"/>
      <c r="I426" s="193"/>
      <c r="J426" s="204"/>
      <c r="K426" s="204"/>
      <c r="L426" s="204"/>
      <c r="M426" s="204"/>
      <c r="N426" s="193"/>
      <c r="O426" s="193"/>
      <c r="P426" s="205"/>
      <c r="Q426" s="193"/>
      <c r="R426" s="193"/>
      <c r="S426" s="193"/>
      <c r="T426" s="193"/>
      <c r="U426" s="193"/>
      <c r="V426" s="193"/>
      <c r="W426" s="193"/>
      <c r="X426" s="193"/>
      <c r="Y426" s="193"/>
      <c r="Z426" s="193"/>
      <c r="AA426" s="193"/>
      <c r="AB426" s="193"/>
      <c r="AC426" s="193"/>
      <c r="AD426" s="193"/>
      <c r="AE426" s="193"/>
      <c r="AF426" s="193"/>
      <c r="AG426" s="193"/>
      <c r="AH426" s="193"/>
      <c r="AI426" s="193"/>
      <c r="AJ426" s="204"/>
      <c r="AK426" s="193"/>
      <c r="AL426" s="206"/>
      <c r="AM426" s="4">
        <f t="shared" si="37"/>
        <v>0</v>
      </c>
      <c r="AN426" s="4">
        <f t="shared" si="38"/>
        <v>0</v>
      </c>
      <c r="AO426" s="4">
        <f t="shared" si="39"/>
        <v>0</v>
      </c>
      <c r="AP426" s="4">
        <f t="shared" si="40"/>
        <v>0</v>
      </c>
      <c r="AW426" s="204"/>
    </row>
    <row r="427" spans="6:49" ht="18" customHeight="1" x14ac:dyDescent="0.25">
      <c r="F427" s="4">
        <f t="shared" si="36"/>
        <v>0</v>
      </c>
      <c r="G427" s="200">
        <f t="shared" si="41"/>
        <v>0</v>
      </c>
      <c r="H427" s="203"/>
      <c r="I427" s="193"/>
      <c r="J427" s="204"/>
      <c r="K427" s="204"/>
      <c r="L427" s="204"/>
      <c r="M427" s="204"/>
      <c r="N427" s="193"/>
      <c r="O427" s="193"/>
      <c r="P427" s="205"/>
      <c r="Q427" s="193"/>
      <c r="R427" s="193"/>
      <c r="S427" s="193"/>
      <c r="T427" s="193"/>
      <c r="U427" s="193"/>
      <c r="V427" s="193"/>
      <c r="W427" s="193"/>
      <c r="X427" s="193"/>
      <c r="Y427" s="193"/>
      <c r="Z427" s="193"/>
      <c r="AA427" s="193"/>
      <c r="AB427" s="193"/>
      <c r="AC427" s="193"/>
      <c r="AD427" s="193"/>
      <c r="AE427" s="193"/>
      <c r="AF427" s="193"/>
      <c r="AG427" s="193"/>
      <c r="AH427" s="193"/>
      <c r="AI427" s="193"/>
      <c r="AJ427" s="204"/>
      <c r="AK427" s="193"/>
      <c r="AL427" s="206"/>
      <c r="AM427" s="4">
        <f t="shared" si="37"/>
        <v>0</v>
      </c>
      <c r="AN427" s="4">
        <f t="shared" si="38"/>
        <v>0</v>
      </c>
      <c r="AO427" s="4">
        <f t="shared" si="39"/>
        <v>0</v>
      </c>
      <c r="AP427" s="4">
        <f t="shared" si="40"/>
        <v>0</v>
      </c>
      <c r="AW427" s="204"/>
    </row>
    <row r="428" spans="6:49" ht="18" customHeight="1" x14ac:dyDescent="0.25">
      <c r="F428" s="4">
        <f t="shared" si="36"/>
        <v>0</v>
      </c>
      <c r="G428" s="200">
        <f t="shared" si="41"/>
        <v>0</v>
      </c>
      <c r="H428" s="203"/>
      <c r="I428" s="193"/>
      <c r="J428" s="204"/>
      <c r="K428" s="204"/>
      <c r="L428" s="204"/>
      <c r="M428" s="204"/>
      <c r="N428" s="193"/>
      <c r="O428" s="193"/>
      <c r="P428" s="205"/>
      <c r="Q428" s="193"/>
      <c r="R428" s="193"/>
      <c r="S428" s="193"/>
      <c r="T428" s="193"/>
      <c r="U428" s="193"/>
      <c r="V428" s="193"/>
      <c r="W428" s="193"/>
      <c r="X428" s="193"/>
      <c r="Y428" s="193"/>
      <c r="Z428" s="193"/>
      <c r="AA428" s="193"/>
      <c r="AB428" s="193"/>
      <c r="AC428" s="193"/>
      <c r="AD428" s="193"/>
      <c r="AE428" s="193"/>
      <c r="AF428" s="193"/>
      <c r="AG428" s="193"/>
      <c r="AH428" s="193"/>
      <c r="AI428" s="193"/>
      <c r="AJ428" s="204"/>
      <c r="AK428" s="193"/>
      <c r="AL428" s="206"/>
      <c r="AM428" s="4">
        <f t="shared" si="37"/>
        <v>0</v>
      </c>
      <c r="AN428" s="4">
        <f t="shared" si="38"/>
        <v>0</v>
      </c>
      <c r="AO428" s="4">
        <f t="shared" si="39"/>
        <v>0</v>
      </c>
      <c r="AP428" s="4">
        <f t="shared" si="40"/>
        <v>0</v>
      </c>
      <c r="AW428" s="204"/>
    </row>
    <row r="429" spans="6:49" ht="18" customHeight="1" x14ac:dyDescent="0.25">
      <c r="F429" s="4">
        <f t="shared" si="36"/>
        <v>0</v>
      </c>
      <c r="G429" s="200">
        <f t="shared" si="41"/>
        <v>0</v>
      </c>
      <c r="H429" s="203"/>
      <c r="I429" s="193"/>
      <c r="J429" s="204"/>
      <c r="K429" s="204"/>
      <c r="L429" s="204"/>
      <c r="M429" s="204"/>
      <c r="N429" s="193"/>
      <c r="O429" s="193"/>
      <c r="P429" s="205"/>
      <c r="Q429" s="193"/>
      <c r="R429" s="193"/>
      <c r="S429" s="193"/>
      <c r="T429" s="193"/>
      <c r="U429" s="193"/>
      <c r="V429" s="193"/>
      <c r="W429" s="193"/>
      <c r="X429" s="193"/>
      <c r="Y429" s="193"/>
      <c r="Z429" s="193"/>
      <c r="AA429" s="193"/>
      <c r="AB429" s="193"/>
      <c r="AC429" s="193"/>
      <c r="AD429" s="193"/>
      <c r="AE429" s="193"/>
      <c r="AF429" s="193"/>
      <c r="AG429" s="193"/>
      <c r="AH429" s="193"/>
      <c r="AI429" s="193"/>
      <c r="AJ429" s="204"/>
      <c r="AK429" s="193"/>
      <c r="AL429" s="206"/>
      <c r="AM429" s="4">
        <f t="shared" si="37"/>
        <v>0</v>
      </c>
      <c r="AN429" s="4">
        <f t="shared" si="38"/>
        <v>0</v>
      </c>
      <c r="AO429" s="4">
        <f t="shared" si="39"/>
        <v>0</v>
      </c>
      <c r="AP429" s="4">
        <f t="shared" si="40"/>
        <v>0</v>
      </c>
      <c r="AW429" s="204"/>
    </row>
    <row r="430" spans="6:49" ht="18" customHeight="1" x14ac:dyDescent="0.25">
      <c r="F430" s="4">
        <f t="shared" si="36"/>
        <v>0</v>
      </c>
      <c r="G430" s="200">
        <f t="shared" si="41"/>
        <v>0</v>
      </c>
      <c r="H430" s="203"/>
      <c r="I430" s="193"/>
      <c r="J430" s="204"/>
      <c r="K430" s="204"/>
      <c r="L430" s="204"/>
      <c r="M430" s="204"/>
      <c r="N430" s="193"/>
      <c r="O430" s="193"/>
      <c r="P430" s="205"/>
      <c r="Q430" s="193"/>
      <c r="R430" s="193"/>
      <c r="S430" s="193"/>
      <c r="T430" s="193"/>
      <c r="U430" s="193"/>
      <c r="V430" s="193"/>
      <c r="W430" s="193"/>
      <c r="X430" s="193"/>
      <c r="Y430" s="193"/>
      <c r="Z430" s="193"/>
      <c r="AA430" s="193"/>
      <c r="AB430" s="193"/>
      <c r="AC430" s="193"/>
      <c r="AD430" s="193"/>
      <c r="AE430" s="193"/>
      <c r="AF430" s="193"/>
      <c r="AG430" s="193"/>
      <c r="AH430" s="193"/>
      <c r="AI430" s="193"/>
      <c r="AJ430" s="204"/>
      <c r="AK430" s="193"/>
      <c r="AL430" s="206"/>
      <c r="AM430" s="4">
        <f t="shared" si="37"/>
        <v>0</v>
      </c>
      <c r="AN430" s="4">
        <f t="shared" si="38"/>
        <v>0</v>
      </c>
      <c r="AO430" s="4">
        <f t="shared" si="39"/>
        <v>0</v>
      </c>
      <c r="AP430" s="4">
        <f t="shared" si="40"/>
        <v>0</v>
      </c>
      <c r="AW430" s="204"/>
    </row>
    <row r="431" spans="6:49" ht="18" customHeight="1" x14ac:dyDescent="0.25">
      <c r="F431" s="4">
        <f t="shared" si="36"/>
        <v>0</v>
      </c>
      <c r="G431" s="200">
        <f t="shared" si="41"/>
        <v>0</v>
      </c>
      <c r="H431" s="203"/>
      <c r="I431" s="193"/>
      <c r="J431" s="204"/>
      <c r="K431" s="204"/>
      <c r="L431" s="204"/>
      <c r="M431" s="204"/>
      <c r="N431" s="193"/>
      <c r="O431" s="193"/>
      <c r="P431" s="205"/>
      <c r="Q431" s="193"/>
      <c r="R431" s="193"/>
      <c r="S431" s="193"/>
      <c r="T431" s="193"/>
      <c r="U431" s="193"/>
      <c r="V431" s="193"/>
      <c r="W431" s="193"/>
      <c r="X431" s="193"/>
      <c r="Y431" s="193"/>
      <c r="Z431" s="193"/>
      <c r="AA431" s="193"/>
      <c r="AB431" s="193"/>
      <c r="AC431" s="193"/>
      <c r="AD431" s="193"/>
      <c r="AE431" s="193"/>
      <c r="AF431" s="193"/>
      <c r="AG431" s="193"/>
      <c r="AH431" s="193"/>
      <c r="AI431" s="193"/>
      <c r="AJ431" s="204"/>
      <c r="AK431" s="193"/>
      <c r="AL431" s="206"/>
      <c r="AM431" s="4">
        <f t="shared" si="37"/>
        <v>0</v>
      </c>
      <c r="AN431" s="4">
        <f t="shared" si="38"/>
        <v>0</v>
      </c>
      <c r="AO431" s="4">
        <f t="shared" si="39"/>
        <v>0</v>
      </c>
      <c r="AP431" s="4">
        <f t="shared" si="40"/>
        <v>0</v>
      </c>
      <c r="AW431" s="204"/>
    </row>
    <row r="432" spans="6:49" ht="18" customHeight="1" x14ac:dyDescent="0.25">
      <c r="F432" s="4">
        <f t="shared" si="36"/>
        <v>0</v>
      </c>
      <c r="G432" s="200">
        <f t="shared" si="41"/>
        <v>0</v>
      </c>
      <c r="H432" s="203"/>
      <c r="I432" s="193"/>
      <c r="J432" s="204"/>
      <c r="K432" s="204"/>
      <c r="L432" s="204"/>
      <c r="M432" s="204"/>
      <c r="N432" s="193"/>
      <c r="O432" s="193"/>
      <c r="P432" s="205"/>
      <c r="Q432" s="193"/>
      <c r="R432" s="193"/>
      <c r="S432" s="193"/>
      <c r="T432" s="193"/>
      <c r="U432" s="193"/>
      <c r="V432" s="193"/>
      <c r="W432" s="193"/>
      <c r="X432" s="193"/>
      <c r="Y432" s="193"/>
      <c r="Z432" s="193"/>
      <c r="AA432" s="193"/>
      <c r="AB432" s="193"/>
      <c r="AC432" s="193"/>
      <c r="AD432" s="193"/>
      <c r="AE432" s="193"/>
      <c r="AF432" s="193"/>
      <c r="AG432" s="193"/>
      <c r="AH432" s="193"/>
      <c r="AI432" s="193"/>
      <c r="AJ432" s="204"/>
      <c r="AK432" s="193"/>
      <c r="AL432" s="206"/>
      <c r="AM432" s="4">
        <f t="shared" si="37"/>
        <v>0</v>
      </c>
      <c r="AN432" s="4">
        <f t="shared" si="38"/>
        <v>0</v>
      </c>
      <c r="AO432" s="4">
        <f t="shared" si="39"/>
        <v>0</v>
      </c>
      <c r="AP432" s="4">
        <f t="shared" si="40"/>
        <v>0</v>
      </c>
      <c r="AW432" s="204"/>
    </row>
    <row r="433" spans="6:49" ht="18" customHeight="1" x14ac:dyDescent="0.25">
      <c r="F433" s="4">
        <f t="shared" si="36"/>
        <v>0</v>
      </c>
      <c r="G433" s="200">
        <f t="shared" si="41"/>
        <v>0</v>
      </c>
      <c r="H433" s="203"/>
      <c r="I433" s="193"/>
      <c r="J433" s="204"/>
      <c r="K433" s="204"/>
      <c r="L433" s="204"/>
      <c r="M433" s="204"/>
      <c r="N433" s="193"/>
      <c r="O433" s="193"/>
      <c r="P433" s="205"/>
      <c r="Q433" s="193"/>
      <c r="R433" s="193"/>
      <c r="S433" s="193"/>
      <c r="T433" s="193"/>
      <c r="U433" s="193"/>
      <c r="V433" s="193"/>
      <c r="W433" s="193"/>
      <c r="X433" s="193"/>
      <c r="Y433" s="193"/>
      <c r="Z433" s="193"/>
      <c r="AA433" s="193"/>
      <c r="AB433" s="193"/>
      <c r="AC433" s="193"/>
      <c r="AD433" s="193"/>
      <c r="AE433" s="193"/>
      <c r="AF433" s="193"/>
      <c r="AG433" s="193"/>
      <c r="AH433" s="193"/>
      <c r="AI433" s="193"/>
      <c r="AJ433" s="204"/>
      <c r="AK433" s="193"/>
      <c r="AL433" s="206"/>
      <c r="AM433" s="4">
        <f t="shared" si="37"/>
        <v>0</v>
      </c>
      <c r="AN433" s="4">
        <f t="shared" si="38"/>
        <v>0</v>
      </c>
      <c r="AO433" s="4">
        <f t="shared" si="39"/>
        <v>0</v>
      </c>
      <c r="AP433" s="4">
        <f t="shared" si="40"/>
        <v>0</v>
      </c>
      <c r="AW433" s="204"/>
    </row>
    <row r="434" spans="6:49" ht="18" customHeight="1" x14ac:dyDescent="0.25">
      <c r="F434" s="4">
        <f t="shared" si="36"/>
        <v>0</v>
      </c>
      <c r="G434" s="200">
        <f t="shared" si="41"/>
        <v>0</v>
      </c>
      <c r="H434" s="203"/>
      <c r="I434" s="193"/>
      <c r="J434" s="204"/>
      <c r="K434" s="204"/>
      <c r="L434" s="204"/>
      <c r="M434" s="204"/>
      <c r="N434" s="193"/>
      <c r="O434" s="193"/>
      <c r="P434" s="205"/>
      <c r="Q434" s="193"/>
      <c r="R434" s="193"/>
      <c r="S434" s="193"/>
      <c r="T434" s="193"/>
      <c r="U434" s="193"/>
      <c r="V434" s="193"/>
      <c r="W434" s="193"/>
      <c r="X434" s="193"/>
      <c r="Y434" s="193"/>
      <c r="Z434" s="193"/>
      <c r="AA434" s="193"/>
      <c r="AB434" s="193"/>
      <c r="AC434" s="193"/>
      <c r="AD434" s="193"/>
      <c r="AE434" s="193"/>
      <c r="AF434" s="193"/>
      <c r="AG434" s="193"/>
      <c r="AH434" s="193"/>
      <c r="AI434" s="193"/>
      <c r="AJ434" s="204"/>
      <c r="AK434" s="193"/>
      <c r="AL434" s="206"/>
      <c r="AM434" s="4">
        <f t="shared" si="37"/>
        <v>0</v>
      </c>
      <c r="AN434" s="4">
        <f t="shared" si="38"/>
        <v>0</v>
      </c>
      <c r="AO434" s="4">
        <f t="shared" si="39"/>
        <v>0</v>
      </c>
      <c r="AP434" s="4">
        <f t="shared" si="40"/>
        <v>0</v>
      </c>
      <c r="AW434" s="204"/>
    </row>
    <row r="435" spans="6:49" ht="18" customHeight="1" x14ac:dyDescent="0.25">
      <c r="F435" s="4">
        <f t="shared" si="36"/>
        <v>0</v>
      </c>
      <c r="G435" s="200">
        <f t="shared" si="41"/>
        <v>0</v>
      </c>
      <c r="H435" s="203"/>
      <c r="I435" s="193"/>
      <c r="J435" s="204"/>
      <c r="K435" s="204"/>
      <c r="L435" s="204"/>
      <c r="M435" s="204"/>
      <c r="N435" s="193"/>
      <c r="O435" s="193"/>
      <c r="P435" s="205"/>
      <c r="Q435" s="193"/>
      <c r="R435" s="193"/>
      <c r="S435" s="193"/>
      <c r="T435" s="193"/>
      <c r="U435" s="193"/>
      <c r="V435" s="193"/>
      <c r="W435" s="193"/>
      <c r="X435" s="193"/>
      <c r="Y435" s="193"/>
      <c r="Z435" s="193"/>
      <c r="AA435" s="193"/>
      <c r="AB435" s="193"/>
      <c r="AC435" s="193"/>
      <c r="AD435" s="193"/>
      <c r="AE435" s="193"/>
      <c r="AF435" s="193"/>
      <c r="AG435" s="193"/>
      <c r="AH435" s="193"/>
      <c r="AI435" s="193"/>
      <c r="AJ435" s="204"/>
      <c r="AK435" s="193"/>
      <c r="AL435" s="206"/>
      <c r="AM435" s="4">
        <f t="shared" si="37"/>
        <v>0</v>
      </c>
      <c r="AN435" s="4">
        <f t="shared" si="38"/>
        <v>0</v>
      </c>
      <c r="AO435" s="4">
        <f t="shared" si="39"/>
        <v>0</v>
      </c>
      <c r="AP435" s="4">
        <f t="shared" si="40"/>
        <v>0</v>
      </c>
      <c r="AW435" s="204"/>
    </row>
    <row r="436" spans="6:49" ht="18" customHeight="1" x14ac:dyDescent="0.25">
      <c r="F436" s="4">
        <f t="shared" si="36"/>
        <v>0</v>
      </c>
      <c r="G436" s="200">
        <f t="shared" si="41"/>
        <v>0</v>
      </c>
      <c r="H436" s="203"/>
      <c r="I436" s="193"/>
      <c r="J436" s="204"/>
      <c r="K436" s="204"/>
      <c r="L436" s="204"/>
      <c r="M436" s="204"/>
      <c r="N436" s="193"/>
      <c r="O436" s="193"/>
      <c r="P436" s="205"/>
      <c r="Q436" s="193"/>
      <c r="R436" s="193"/>
      <c r="S436" s="193"/>
      <c r="T436" s="193"/>
      <c r="U436" s="193"/>
      <c r="V436" s="193"/>
      <c r="W436" s="193"/>
      <c r="X436" s="193"/>
      <c r="Y436" s="193"/>
      <c r="Z436" s="193"/>
      <c r="AA436" s="193"/>
      <c r="AB436" s="193"/>
      <c r="AC436" s="193"/>
      <c r="AD436" s="193"/>
      <c r="AE436" s="193"/>
      <c r="AF436" s="193"/>
      <c r="AG436" s="193"/>
      <c r="AH436" s="193"/>
      <c r="AI436" s="193"/>
      <c r="AJ436" s="204"/>
      <c r="AK436" s="193"/>
      <c r="AL436" s="206"/>
      <c r="AM436" s="4">
        <f t="shared" si="37"/>
        <v>0</v>
      </c>
      <c r="AN436" s="4">
        <f t="shared" si="38"/>
        <v>0</v>
      </c>
      <c r="AO436" s="4">
        <f t="shared" si="39"/>
        <v>0</v>
      </c>
      <c r="AP436" s="4">
        <f t="shared" si="40"/>
        <v>0</v>
      </c>
      <c r="AW436" s="204"/>
    </row>
    <row r="437" spans="6:49" ht="18" customHeight="1" x14ac:dyDescent="0.25">
      <c r="F437" s="4">
        <f t="shared" si="36"/>
        <v>0</v>
      </c>
      <c r="G437" s="200">
        <f t="shared" si="41"/>
        <v>0</v>
      </c>
      <c r="H437" s="203"/>
      <c r="I437" s="193"/>
      <c r="J437" s="204"/>
      <c r="K437" s="204"/>
      <c r="L437" s="204"/>
      <c r="M437" s="204"/>
      <c r="N437" s="193"/>
      <c r="O437" s="193"/>
      <c r="P437" s="205"/>
      <c r="Q437" s="193"/>
      <c r="R437" s="193"/>
      <c r="S437" s="193"/>
      <c r="T437" s="193"/>
      <c r="U437" s="193"/>
      <c r="V437" s="193"/>
      <c r="W437" s="193"/>
      <c r="X437" s="193"/>
      <c r="Y437" s="193"/>
      <c r="Z437" s="193"/>
      <c r="AA437" s="193"/>
      <c r="AB437" s="193"/>
      <c r="AC437" s="193"/>
      <c r="AD437" s="193"/>
      <c r="AE437" s="193"/>
      <c r="AF437" s="193"/>
      <c r="AG437" s="193"/>
      <c r="AH437" s="193"/>
      <c r="AI437" s="193"/>
      <c r="AJ437" s="204"/>
      <c r="AK437" s="193"/>
      <c r="AL437" s="206"/>
      <c r="AM437" s="4">
        <f t="shared" si="37"/>
        <v>0</v>
      </c>
      <c r="AN437" s="4">
        <f t="shared" si="38"/>
        <v>0</v>
      </c>
      <c r="AO437" s="4">
        <f t="shared" si="39"/>
        <v>0</v>
      </c>
      <c r="AP437" s="4">
        <f t="shared" si="40"/>
        <v>0</v>
      </c>
      <c r="AW437" s="204"/>
    </row>
    <row r="438" spans="6:49" ht="18" customHeight="1" x14ac:dyDescent="0.25">
      <c r="F438" s="4">
        <f t="shared" si="36"/>
        <v>0</v>
      </c>
      <c r="G438" s="200">
        <f t="shared" si="41"/>
        <v>0</v>
      </c>
      <c r="H438" s="203"/>
      <c r="I438" s="193"/>
      <c r="J438" s="204"/>
      <c r="K438" s="204"/>
      <c r="L438" s="204"/>
      <c r="M438" s="204"/>
      <c r="N438" s="193"/>
      <c r="O438" s="193"/>
      <c r="P438" s="205"/>
      <c r="Q438" s="193"/>
      <c r="R438" s="193"/>
      <c r="S438" s="193"/>
      <c r="T438" s="193"/>
      <c r="U438" s="193"/>
      <c r="V438" s="193"/>
      <c r="W438" s="193"/>
      <c r="X438" s="193"/>
      <c r="Y438" s="193"/>
      <c r="Z438" s="193"/>
      <c r="AA438" s="193"/>
      <c r="AB438" s="193"/>
      <c r="AC438" s="193"/>
      <c r="AD438" s="193"/>
      <c r="AE438" s="193"/>
      <c r="AF438" s="193"/>
      <c r="AG438" s="193"/>
      <c r="AH438" s="193"/>
      <c r="AI438" s="193"/>
      <c r="AJ438" s="204"/>
      <c r="AK438" s="193"/>
      <c r="AL438" s="206"/>
      <c r="AM438" s="4">
        <f t="shared" si="37"/>
        <v>0</v>
      </c>
      <c r="AN438" s="4">
        <f t="shared" si="38"/>
        <v>0</v>
      </c>
      <c r="AO438" s="4">
        <f t="shared" si="39"/>
        <v>0</v>
      </c>
      <c r="AP438" s="4">
        <f t="shared" si="40"/>
        <v>0</v>
      </c>
      <c r="AW438" s="204"/>
    </row>
    <row r="439" spans="6:49" ht="18" customHeight="1" x14ac:dyDescent="0.25">
      <c r="F439" s="4">
        <f t="shared" si="36"/>
        <v>0</v>
      </c>
      <c r="G439" s="200">
        <f t="shared" si="41"/>
        <v>0</v>
      </c>
      <c r="H439" s="203"/>
      <c r="I439" s="193"/>
      <c r="J439" s="204"/>
      <c r="K439" s="204"/>
      <c r="L439" s="204"/>
      <c r="M439" s="204"/>
      <c r="N439" s="193"/>
      <c r="O439" s="193"/>
      <c r="P439" s="205"/>
      <c r="Q439" s="193"/>
      <c r="R439" s="193"/>
      <c r="S439" s="193"/>
      <c r="T439" s="193"/>
      <c r="U439" s="193"/>
      <c r="V439" s="193"/>
      <c r="W439" s="193"/>
      <c r="X439" s="193"/>
      <c r="Y439" s="193"/>
      <c r="Z439" s="193"/>
      <c r="AA439" s="193"/>
      <c r="AB439" s="193"/>
      <c r="AC439" s="193"/>
      <c r="AD439" s="193"/>
      <c r="AE439" s="193"/>
      <c r="AF439" s="193"/>
      <c r="AG439" s="193"/>
      <c r="AH439" s="193"/>
      <c r="AI439" s="193"/>
      <c r="AJ439" s="204"/>
      <c r="AK439" s="193"/>
      <c r="AL439" s="206"/>
      <c r="AM439" s="4">
        <f t="shared" si="37"/>
        <v>0</v>
      </c>
      <c r="AN439" s="4">
        <f t="shared" si="38"/>
        <v>0</v>
      </c>
      <c r="AO439" s="4">
        <f t="shared" si="39"/>
        <v>0</v>
      </c>
      <c r="AP439" s="4">
        <f t="shared" si="40"/>
        <v>0</v>
      </c>
      <c r="AW439" s="204"/>
    </row>
    <row r="440" spans="6:49" ht="18" customHeight="1" x14ac:dyDescent="0.25">
      <c r="F440" s="4">
        <f t="shared" si="36"/>
        <v>0</v>
      </c>
      <c r="G440" s="200">
        <f t="shared" si="41"/>
        <v>0</v>
      </c>
      <c r="H440" s="203"/>
      <c r="I440" s="193"/>
      <c r="J440" s="204"/>
      <c r="K440" s="204"/>
      <c r="L440" s="204"/>
      <c r="M440" s="204"/>
      <c r="N440" s="193"/>
      <c r="O440" s="193"/>
      <c r="P440" s="205"/>
      <c r="Q440" s="193"/>
      <c r="R440" s="193"/>
      <c r="S440" s="193"/>
      <c r="T440" s="193"/>
      <c r="U440" s="193"/>
      <c r="V440" s="193"/>
      <c r="W440" s="193"/>
      <c r="X440" s="193"/>
      <c r="Y440" s="193"/>
      <c r="Z440" s="193"/>
      <c r="AA440" s="193"/>
      <c r="AB440" s="193"/>
      <c r="AC440" s="193"/>
      <c r="AD440" s="193"/>
      <c r="AE440" s="193"/>
      <c r="AF440" s="193"/>
      <c r="AG440" s="193"/>
      <c r="AH440" s="193"/>
      <c r="AI440" s="193"/>
      <c r="AJ440" s="204"/>
      <c r="AK440" s="193"/>
      <c r="AL440" s="206"/>
      <c r="AM440" s="4">
        <f t="shared" si="37"/>
        <v>0</v>
      </c>
      <c r="AN440" s="4">
        <f t="shared" si="38"/>
        <v>0</v>
      </c>
      <c r="AO440" s="4">
        <f t="shared" si="39"/>
        <v>0</v>
      </c>
      <c r="AP440" s="4">
        <f t="shared" si="40"/>
        <v>0</v>
      </c>
      <c r="AW440" s="204"/>
    </row>
    <row r="441" spans="6:49" ht="18" customHeight="1" x14ac:dyDescent="0.25">
      <c r="F441" s="4">
        <f t="shared" si="36"/>
        <v>0</v>
      </c>
      <c r="G441" s="200">
        <f t="shared" si="41"/>
        <v>0</v>
      </c>
      <c r="H441" s="203"/>
      <c r="I441" s="193"/>
      <c r="J441" s="204"/>
      <c r="K441" s="204"/>
      <c r="L441" s="204"/>
      <c r="M441" s="204"/>
      <c r="N441" s="193"/>
      <c r="O441" s="193"/>
      <c r="P441" s="205"/>
      <c r="Q441" s="193"/>
      <c r="R441" s="193"/>
      <c r="S441" s="193"/>
      <c r="T441" s="193"/>
      <c r="U441" s="193"/>
      <c r="V441" s="193"/>
      <c r="W441" s="193"/>
      <c r="X441" s="193"/>
      <c r="Y441" s="193"/>
      <c r="Z441" s="193"/>
      <c r="AA441" s="193"/>
      <c r="AB441" s="193"/>
      <c r="AC441" s="193"/>
      <c r="AD441" s="193"/>
      <c r="AE441" s="193"/>
      <c r="AF441" s="193"/>
      <c r="AG441" s="193"/>
      <c r="AH441" s="193"/>
      <c r="AI441" s="193"/>
      <c r="AJ441" s="204"/>
      <c r="AK441" s="193"/>
      <c r="AL441" s="206"/>
      <c r="AM441" s="4">
        <f t="shared" si="37"/>
        <v>0</v>
      </c>
      <c r="AN441" s="4">
        <f t="shared" si="38"/>
        <v>0</v>
      </c>
      <c r="AO441" s="4">
        <f t="shared" si="39"/>
        <v>0</v>
      </c>
      <c r="AP441" s="4">
        <f t="shared" si="40"/>
        <v>0</v>
      </c>
      <c r="AW441" s="204"/>
    </row>
    <row r="442" spans="6:49" ht="18" customHeight="1" x14ac:dyDescent="0.25">
      <c r="F442" s="4">
        <f t="shared" si="36"/>
        <v>0</v>
      </c>
      <c r="G442" s="200">
        <f t="shared" si="41"/>
        <v>0</v>
      </c>
      <c r="H442" s="203"/>
      <c r="I442" s="193"/>
      <c r="J442" s="204"/>
      <c r="K442" s="204"/>
      <c r="L442" s="204"/>
      <c r="M442" s="204"/>
      <c r="N442" s="193"/>
      <c r="O442" s="193"/>
      <c r="P442" s="205"/>
      <c r="Q442" s="193"/>
      <c r="R442" s="193"/>
      <c r="S442" s="193"/>
      <c r="T442" s="193"/>
      <c r="U442" s="193"/>
      <c r="V442" s="193"/>
      <c r="W442" s="193"/>
      <c r="X442" s="193"/>
      <c r="Y442" s="193"/>
      <c r="Z442" s="193"/>
      <c r="AA442" s="193"/>
      <c r="AB442" s="193"/>
      <c r="AC442" s="193"/>
      <c r="AD442" s="193"/>
      <c r="AE442" s="193"/>
      <c r="AF442" s="193"/>
      <c r="AG442" s="193"/>
      <c r="AH442" s="193"/>
      <c r="AI442" s="193"/>
      <c r="AJ442" s="204"/>
      <c r="AK442" s="193"/>
      <c r="AL442" s="206"/>
      <c r="AM442" s="4">
        <f t="shared" si="37"/>
        <v>0</v>
      </c>
      <c r="AN442" s="4">
        <f t="shared" si="38"/>
        <v>0</v>
      </c>
      <c r="AO442" s="4">
        <f t="shared" si="39"/>
        <v>0</v>
      </c>
      <c r="AP442" s="4">
        <f t="shared" si="40"/>
        <v>0</v>
      </c>
      <c r="AW442" s="204"/>
    </row>
    <row r="443" spans="6:49" ht="18" customHeight="1" x14ac:dyDescent="0.25">
      <c r="F443" s="4">
        <f t="shared" si="36"/>
        <v>0</v>
      </c>
      <c r="G443" s="200">
        <f t="shared" si="41"/>
        <v>0</v>
      </c>
      <c r="H443" s="203"/>
      <c r="I443" s="193"/>
      <c r="J443" s="204"/>
      <c r="K443" s="204"/>
      <c r="L443" s="204"/>
      <c r="M443" s="204"/>
      <c r="N443" s="193"/>
      <c r="O443" s="193"/>
      <c r="P443" s="205"/>
      <c r="Q443" s="193"/>
      <c r="R443" s="193"/>
      <c r="S443" s="193"/>
      <c r="T443" s="193"/>
      <c r="U443" s="193"/>
      <c r="V443" s="193"/>
      <c r="W443" s="193"/>
      <c r="X443" s="193"/>
      <c r="Y443" s="193"/>
      <c r="Z443" s="193"/>
      <c r="AA443" s="193"/>
      <c r="AB443" s="193"/>
      <c r="AC443" s="193"/>
      <c r="AD443" s="193"/>
      <c r="AE443" s="193"/>
      <c r="AF443" s="193"/>
      <c r="AG443" s="193"/>
      <c r="AH443" s="193"/>
      <c r="AI443" s="193"/>
      <c r="AJ443" s="204"/>
      <c r="AK443" s="193"/>
      <c r="AL443" s="206"/>
      <c r="AM443" s="4">
        <f t="shared" si="37"/>
        <v>0</v>
      </c>
      <c r="AN443" s="4">
        <f t="shared" si="38"/>
        <v>0</v>
      </c>
      <c r="AO443" s="4">
        <f t="shared" si="39"/>
        <v>0</v>
      </c>
      <c r="AP443" s="4">
        <f t="shared" si="40"/>
        <v>0</v>
      </c>
      <c r="AW443" s="204"/>
    </row>
    <row r="444" spans="6:49" ht="18" customHeight="1" x14ac:dyDescent="0.25">
      <c r="F444" s="4">
        <f t="shared" si="36"/>
        <v>0</v>
      </c>
      <c r="G444" s="200">
        <f t="shared" si="41"/>
        <v>0</v>
      </c>
      <c r="H444" s="203"/>
      <c r="I444" s="193"/>
      <c r="J444" s="204"/>
      <c r="K444" s="204"/>
      <c r="L444" s="204"/>
      <c r="M444" s="204"/>
      <c r="N444" s="193"/>
      <c r="O444" s="193"/>
      <c r="P444" s="205"/>
      <c r="Q444" s="193"/>
      <c r="R444" s="193"/>
      <c r="S444" s="193"/>
      <c r="T444" s="193"/>
      <c r="U444" s="193"/>
      <c r="V444" s="193"/>
      <c r="W444" s="193"/>
      <c r="X444" s="193"/>
      <c r="Y444" s="193"/>
      <c r="Z444" s="193"/>
      <c r="AA444" s="193"/>
      <c r="AB444" s="193"/>
      <c r="AC444" s="193"/>
      <c r="AD444" s="193"/>
      <c r="AE444" s="193"/>
      <c r="AF444" s="193"/>
      <c r="AG444" s="193"/>
      <c r="AH444" s="193"/>
      <c r="AI444" s="193"/>
      <c r="AJ444" s="204"/>
      <c r="AK444" s="193"/>
      <c r="AL444" s="206"/>
      <c r="AM444" s="4">
        <f t="shared" si="37"/>
        <v>0</v>
      </c>
      <c r="AN444" s="4">
        <f t="shared" si="38"/>
        <v>0</v>
      </c>
      <c r="AO444" s="4">
        <f t="shared" si="39"/>
        <v>0</v>
      </c>
      <c r="AP444" s="4">
        <f t="shared" si="40"/>
        <v>0</v>
      </c>
      <c r="AW444" s="204"/>
    </row>
    <row r="445" spans="6:49" ht="18" customHeight="1" x14ac:dyDescent="0.25">
      <c r="F445" s="4">
        <f t="shared" si="36"/>
        <v>0</v>
      </c>
      <c r="G445" s="200">
        <f t="shared" si="41"/>
        <v>0</v>
      </c>
      <c r="H445" s="203"/>
      <c r="I445" s="193"/>
      <c r="J445" s="204"/>
      <c r="K445" s="204"/>
      <c r="L445" s="204"/>
      <c r="M445" s="204"/>
      <c r="N445" s="193"/>
      <c r="O445" s="193"/>
      <c r="P445" s="205"/>
      <c r="Q445" s="193"/>
      <c r="R445" s="193"/>
      <c r="S445" s="193"/>
      <c r="T445" s="193"/>
      <c r="U445" s="193"/>
      <c r="V445" s="193"/>
      <c r="W445" s="193"/>
      <c r="X445" s="193"/>
      <c r="Y445" s="193"/>
      <c r="Z445" s="193"/>
      <c r="AA445" s="193"/>
      <c r="AB445" s="193"/>
      <c r="AC445" s="193"/>
      <c r="AD445" s="193"/>
      <c r="AE445" s="193"/>
      <c r="AF445" s="193"/>
      <c r="AG445" s="193"/>
      <c r="AH445" s="193"/>
      <c r="AI445" s="193"/>
      <c r="AJ445" s="204"/>
      <c r="AK445" s="193"/>
      <c r="AL445" s="206"/>
      <c r="AM445" s="4">
        <f t="shared" si="37"/>
        <v>0</v>
      </c>
      <c r="AN445" s="4">
        <f t="shared" si="38"/>
        <v>0</v>
      </c>
      <c r="AO445" s="4">
        <f t="shared" si="39"/>
        <v>0</v>
      </c>
      <c r="AP445" s="4">
        <f t="shared" si="40"/>
        <v>0</v>
      </c>
      <c r="AW445" s="204"/>
    </row>
    <row r="446" spans="6:49" ht="18" customHeight="1" x14ac:dyDescent="0.25">
      <c r="F446" s="4">
        <f t="shared" si="36"/>
        <v>0</v>
      </c>
      <c r="G446" s="200">
        <f t="shared" si="41"/>
        <v>0</v>
      </c>
      <c r="H446" s="203"/>
      <c r="I446" s="193"/>
      <c r="J446" s="204"/>
      <c r="K446" s="204"/>
      <c r="L446" s="204"/>
      <c r="M446" s="204"/>
      <c r="N446" s="193"/>
      <c r="O446" s="193"/>
      <c r="P446" s="205"/>
      <c r="Q446" s="193"/>
      <c r="R446" s="193"/>
      <c r="S446" s="193"/>
      <c r="T446" s="193"/>
      <c r="U446" s="193"/>
      <c r="V446" s="193"/>
      <c r="W446" s="193"/>
      <c r="X446" s="193"/>
      <c r="Y446" s="193"/>
      <c r="Z446" s="193"/>
      <c r="AA446" s="193"/>
      <c r="AB446" s="193"/>
      <c r="AC446" s="193"/>
      <c r="AD446" s="193"/>
      <c r="AE446" s="193"/>
      <c r="AF446" s="193"/>
      <c r="AG446" s="193"/>
      <c r="AH446" s="193"/>
      <c r="AI446" s="193"/>
      <c r="AJ446" s="204"/>
      <c r="AK446" s="193"/>
      <c r="AL446" s="206"/>
      <c r="AM446" s="4">
        <f t="shared" si="37"/>
        <v>0</v>
      </c>
      <c r="AN446" s="4">
        <f t="shared" si="38"/>
        <v>0</v>
      </c>
      <c r="AO446" s="4">
        <f t="shared" si="39"/>
        <v>0</v>
      </c>
      <c r="AP446" s="4">
        <f t="shared" si="40"/>
        <v>0</v>
      </c>
      <c r="AW446" s="204"/>
    </row>
    <row r="447" spans="6:49" ht="18" customHeight="1" x14ac:dyDescent="0.25">
      <c r="F447" s="4">
        <f t="shared" si="36"/>
        <v>0</v>
      </c>
      <c r="G447" s="200">
        <f t="shared" si="41"/>
        <v>0</v>
      </c>
      <c r="H447" s="203"/>
      <c r="I447" s="193"/>
      <c r="J447" s="204"/>
      <c r="K447" s="204"/>
      <c r="L447" s="204"/>
      <c r="M447" s="204"/>
      <c r="N447" s="193"/>
      <c r="O447" s="193"/>
      <c r="P447" s="205"/>
      <c r="Q447" s="193"/>
      <c r="R447" s="193"/>
      <c r="S447" s="193"/>
      <c r="T447" s="193"/>
      <c r="U447" s="193"/>
      <c r="V447" s="193"/>
      <c r="W447" s="193"/>
      <c r="X447" s="193"/>
      <c r="Y447" s="193"/>
      <c r="Z447" s="193"/>
      <c r="AA447" s="193"/>
      <c r="AB447" s="193"/>
      <c r="AC447" s="193"/>
      <c r="AD447" s="193"/>
      <c r="AE447" s="193"/>
      <c r="AF447" s="193"/>
      <c r="AG447" s="193"/>
      <c r="AH447" s="193"/>
      <c r="AI447" s="193"/>
      <c r="AJ447" s="204"/>
      <c r="AK447" s="193"/>
      <c r="AL447" s="206"/>
      <c r="AM447" s="4">
        <f t="shared" si="37"/>
        <v>0</v>
      </c>
      <c r="AN447" s="4">
        <f t="shared" si="38"/>
        <v>0</v>
      </c>
      <c r="AO447" s="4">
        <f t="shared" si="39"/>
        <v>0</v>
      </c>
      <c r="AP447" s="4">
        <f t="shared" si="40"/>
        <v>0</v>
      </c>
      <c r="AW447" s="204"/>
    </row>
    <row r="448" spans="6:49" ht="18" customHeight="1" x14ac:dyDescent="0.25">
      <c r="F448" s="4">
        <f t="shared" si="36"/>
        <v>0</v>
      </c>
      <c r="G448" s="200">
        <f t="shared" si="41"/>
        <v>0</v>
      </c>
      <c r="H448" s="203"/>
      <c r="I448" s="193"/>
      <c r="J448" s="204"/>
      <c r="K448" s="204"/>
      <c r="L448" s="204"/>
      <c r="M448" s="204"/>
      <c r="N448" s="193"/>
      <c r="O448" s="193"/>
      <c r="P448" s="205"/>
      <c r="Q448" s="193"/>
      <c r="R448" s="193"/>
      <c r="S448" s="193"/>
      <c r="T448" s="193"/>
      <c r="U448" s="193"/>
      <c r="V448" s="193"/>
      <c r="W448" s="193"/>
      <c r="X448" s="193"/>
      <c r="Y448" s="193"/>
      <c r="Z448" s="193"/>
      <c r="AA448" s="193"/>
      <c r="AB448" s="193"/>
      <c r="AC448" s="193"/>
      <c r="AD448" s="193"/>
      <c r="AE448" s="193"/>
      <c r="AF448" s="193"/>
      <c r="AG448" s="193"/>
      <c r="AH448" s="193"/>
      <c r="AI448" s="193"/>
      <c r="AJ448" s="204"/>
      <c r="AK448" s="193"/>
      <c r="AL448" s="206"/>
      <c r="AM448" s="4">
        <f t="shared" si="37"/>
        <v>0</v>
      </c>
      <c r="AN448" s="4">
        <f t="shared" si="38"/>
        <v>0</v>
      </c>
      <c r="AO448" s="4">
        <f t="shared" si="39"/>
        <v>0</v>
      </c>
      <c r="AP448" s="4">
        <f t="shared" si="40"/>
        <v>0</v>
      </c>
      <c r="AW448" s="204"/>
    </row>
    <row r="449" spans="6:49" ht="18" customHeight="1" x14ac:dyDescent="0.25">
      <c r="F449" s="4">
        <f t="shared" si="36"/>
        <v>0</v>
      </c>
      <c r="G449" s="200">
        <f t="shared" si="41"/>
        <v>0</v>
      </c>
      <c r="H449" s="203"/>
      <c r="I449" s="193"/>
      <c r="J449" s="204"/>
      <c r="K449" s="204"/>
      <c r="L449" s="204"/>
      <c r="M449" s="204"/>
      <c r="N449" s="193"/>
      <c r="O449" s="193"/>
      <c r="P449" s="205"/>
      <c r="Q449" s="193"/>
      <c r="R449" s="193"/>
      <c r="S449" s="193"/>
      <c r="T449" s="193"/>
      <c r="U449" s="193"/>
      <c r="V449" s="193"/>
      <c r="W449" s="193"/>
      <c r="X449" s="193"/>
      <c r="Y449" s="193"/>
      <c r="Z449" s="193"/>
      <c r="AA449" s="193"/>
      <c r="AB449" s="193"/>
      <c r="AC449" s="193"/>
      <c r="AD449" s="193"/>
      <c r="AE449" s="193"/>
      <c r="AF449" s="193"/>
      <c r="AG449" s="193"/>
      <c r="AH449" s="193"/>
      <c r="AI449" s="193"/>
      <c r="AJ449" s="204"/>
      <c r="AK449" s="193"/>
      <c r="AL449" s="206"/>
      <c r="AM449" s="4">
        <f t="shared" si="37"/>
        <v>0</v>
      </c>
      <c r="AN449" s="4">
        <f t="shared" si="38"/>
        <v>0</v>
      </c>
      <c r="AO449" s="4">
        <f t="shared" si="39"/>
        <v>0</v>
      </c>
      <c r="AP449" s="4">
        <f t="shared" si="40"/>
        <v>0</v>
      </c>
      <c r="AW449" s="204"/>
    </row>
    <row r="450" spans="6:49" ht="18" customHeight="1" x14ac:dyDescent="0.25">
      <c r="F450" s="4">
        <f t="shared" si="36"/>
        <v>0</v>
      </c>
      <c r="G450" s="200">
        <f t="shared" si="41"/>
        <v>0</v>
      </c>
      <c r="H450" s="203"/>
      <c r="I450" s="193"/>
      <c r="J450" s="204"/>
      <c r="K450" s="204"/>
      <c r="L450" s="204"/>
      <c r="M450" s="204"/>
      <c r="N450" s="193"/>
      <c r="O450" s="193"/>
      <c r="P450" s="205"/>
      <c r="Q450" s="193"/>
      <c r="R450" s="193"/>
      <c r="S450" s="193"/>
      <c r="T450" s="193"/>
      <c r="U450" s="193"/>
      <c r="V450" s="193"/>
      <c r="W450" s="193"/>
      <c r="X450" s="193"/>
      <c r="Y450" s="193"/>
      <c r="Z450" s="193"/>
      <c r="AA450" s="193"/>
      <c r="AB450" s="193"/>
      <c r="AC450" s="193"/>
      <c r="AD450" s="193"/>
      <c r="AE450" s="193"/>
      <c r="AF450" s="193"/>
      <c r="AG450" s="193"/>
      <c r="AH450" s="193"/>
      <c r="AI450" s="193"/>
      <c r="AJ450" s="204"/>
      <c r="AK450" s="193"/>
      <c r="AL450" s="206"/>
      <c r="AM450" s="4">
        <f t="shared" si="37"/>
        <v>0</v>
      </c>
      <c r="AN450" s="4">
        <f t="shared" si="38"/>
        <v>0</v>
      </c>
      <c r="AO450" s="4">
        <f t="shared" si="39"/>
        <v>0</v>
      </c>
      <c r="AP450" s="4">
        <f t="shared" si="40"/>
        <v>0</v>
      </c>
      <c r="AW450" s="204"/>
    </row>
    <row r="451" spans="6:49" ht="18" customHeight="1" x14ac:dyDescent="0.25">
      <c r="F451" s="4">
        <f t="shared" si="36"/>
        <v>0</v>
      </c>
      <c r="G451" s="200">
        <f t="shared" si="41"/>
        <v>0</v>
      </c>
      <c r="H451" s="203"/>
      <c r="I451" s="193"/>
      <c r="J451" s="204"/>
      <c r="K451" s="204"/>
      <c r="L451" s="204"/>
      <c r="M451" s="204"/>
      <c r="N451" s="193"/>
      <c r="O451" s="193"/>
      <c r="P451" s="205"/>
      <c r="Q451" s="193"/>
      <c r="R451" s="193"/>
      <c r="S451" s="193"/>
      <c r="T451" s="193"/>
      <c r="U451" s="193"/>
      <c r="V451" s="193"/>
      <c r="W451" s="193"/>
      <c r="X451" s="193"/>
      <c r="Y451" s="193"/>
      <c r="Z451" s="193"/>
      <c r="AA451" s="193"/>
      <c r="AB451" s="193"/>
      <c r="AC451" s="193"/>
      <c r="AD451" s="193"/>
      <c r="AE451" s="193"/>
      <c r="AF451" s="193"/>
      <c r="AG451" s="193"/>
      <c r="AH451" s="193"/>
      <c r="AI451" s="193"/>
      <c r="AJ451" s="204"/>
      <c r="AK451" s="193"/>
      <c r="AL451" s="206"/>
      <c r="AM451" s="4">
        <f t="shared" si="37"/>
        <v>0</v>
      </c>
      <c r="AN451" s="4">
        <f t="shared" si="38"/>
        <v>0</v>
      </c>
      <c r="AO451" s="4">
        <f t="shared" si="39"/>
        <v>0</v>
      </c>
      <c r="AP451" s="4">
        <f t="shared" si="40"/>
        <v>0</v>
      </c>
      <c r="AW451" s="204"/>
    </row>
    <row r="452" spans="6:49" ht="18" customHeight="1" x14ac:dyDescent="0.25">
      <c r="F452" s="4">
        <f t="shared" si="36"/>
        <v>0</v>
      </c>
      <c r="G452" s="200">
        <f t="shared" si="41"/>
        <v>0</v>
      </c>
      <c r="H452" s="203"/>
      <c r="I452" s="193"/>
      <c r="J452" s="204"/>
      <c r="K452" s="204"/>
      <c r="L452" s="204"/>
      <c r="M452" s="204"/>
      <c r="N452" s="193"/>
      <c r="O452" s="193"/>
      <c r="P452" s="205"/>
      <c r="Q452" s="193"/>
      <c r="R452" s="193"/>
      <c r="S452" s="193"/>
      <c r="T452" s="193"/>
      <c r="U452" s="193"/>
      <c r="V452" s="193"/>
      <c r="W452" s="193"/>
      <c r="X452" s="193"/>
      <c r="Y452" s="193"/>
      <c r="Z452" s="193"/>
      <c r="AA452" s="193"/>
      <c r="AB452" s="193"/>
      <c r="AC452" s="193"/>
      <c r="AD452" s="193"/>
      <c r="AE452" s="193"/>
      <c r="AF452" s="193"/>
      <c r="AG452" s="193"/>
      <c r="AH452" s="193"/>
      <c r="AI452" s="193"/>
      <c r="AJ452" s="204"/>
      <c r="AK452" s="193"/>
      <c r="AL452" s="206"/>
      <c r="AM452" s="4">
        <f t="shared" si="37"/>
        <v>0</v>
      </c>
      <c r="AN452" s="4">
        <f t="shared" si="38"/>
        <v>0</v>
      </c>
      <c r="AO452" s="4">
        <f t="shared" si="39"/>
        <v>0</v>
      </c>
      <c r="AP452" s="4">
        <f t="shared" si="40"/>
        <v>0</v>
      </c>
      <c r="AW452" s="204"/>
    </row>
    <row r="453" spans="6:49" ht="18" customHeight="1" x14ac:dyDescent="0.25">
      <c r="F453" s="4">
        <f t="shared" si="36"/>
        <v>0</v>
      </c>
      <c r="G453" s="200">
        <f t="shared" si="41"/>
        <v>0</v>
      </c>
      <c r="H453" s="203"/>
      <c r="I453" s="193"/>
      <c r="J453" s="204"/>
      <c r="K453" s="204"/>
      <c r="L453" s="204"/>
      <c r="M453" s="204"/>
      <c r="N453" s="193"/>
      <c r="O453" s="193"/>
      <c r="P453" s="205"/>
      <c r="Q453" s="193"/>
      <c r="R453" s="193"/>
      <c r="S453" s="193"/>
      <c r="T453" s="193"/>
      <c r="U453" s="193"/>
      <c r="V453" s="193"/>
      <c r="W453" s="193"/>
      <c r="X453" s="193"/>
      <c r="Y453" s="193"/>
      <c r="Z453" s="193"/>
      <c r="AA453" s="193"/>
      <c r="AB453" s="193"/>
      <c r="AC453" s="193"/>
      <c r="AD453" s="193"/>
      <c r="AE453" s="193"/>
      <c r="AF453" s="193"/>
      <c r="AG453" s="193"/>
      <c r="AH453" s="193"/>
      <c r="AI453" s="193"/>
      <c r="AJ453" s="204"/>
      <c r="AK453" s="193"/>
      <c r="AL453" s="206"/>
      <c r="AM453" s="4">
        <f t="shared" si="37"/>
        <v>0</v>
      </c>
      <c r="AN453" s="4">
        <f t="shared" si="38"/>
        <v>0</v>
      </c>
      <c r="AO453" s="4">
        <f t="shared" si="39"/>
        <v>0</v>
      </c>
      <c r="AP453" s="4">
        <f t="shared" si="40"/>
        <v>0</v>
      </c>
      <c r="AW453" s="204"/>
    </row>
    <row r="454" spans="6:49" ht="18" customHeight="1" x14ac:dyDescent="0.25">
      <c r="F454" s="4">
        <f t="shared" si="36"/>
        <v>0</v>
      </c>
      <c r="G454" s="200">
        <f t="shared" si="41"/>
        <v>0</v>
      </c>
      <c r="H454" s="203"/>
      <c r="I454" s="193"/>
      <c r="J454" s="204"/>
      <c r="K454" s="204"/>
      <c r="L454" s="204"/>
      <c r="M454" s="204"/>
      <c r="N454" s="193"/>
      <c r="O454" s="193"/>
      <c r="P454" s="205"/>
      <c r="Q454" s="193"/>
      <c r="R454" s="193"/>
      <c r="S454" s="193"/>
      <c r="T454" s="193"/>
      <c r="U454" s="193"/>
      <c r="V454" s="193"/>
      <c r="W454" s="193"/>
      <c r="X454" s="193"/>
      <c r="Y454" s="193"/>
      <c r="Z454" s="193"/>
      <c r="AA454" s="193"/>
      <c r="AB454" s="193"/>
      <c r="AC454" s="193"/>
      <c r="AD454" s="193"/>
      <c r="AE454" s="193"/>
      <c r="AF454" s="193"/>
      <c r="AG454" s="193"/>
      <c r="AH454" s="193"/>
      <c r="AI454" s="193"/>
      <c r="AJ454" s="204"/>
      <c r="AK454" s="193"/>
      <c r="AL454" s="206"/>
      <c r="AM454" s="4">
        <f t="shared" si="37"/>
        <v>0</v>
      </c>
      <c r="AN454" s="4">
        <f t="shared" si="38"/>
        <v>0</v>
      </c>
      <c r="AO454" s="4">
        <f t="shared" si="39"/>
        <v>0</v>
      </c>
      <c r="AP454" s="4">
        <f t="shared" si="40"/>
        <v>0</v>
      </c>
      <c r="AW454" s="204"/>
    </row>
    <row r="455" spans="6:49" ht="18" customHeight="1" x14ac:dyDescent="0.25">
      <c r="F455" s="4">
        <f t="shared" si="36"/>
        <v>0</v>
      </c>
      <c r="G455" s="200">
        <f t="shared" si="41"/>
        <v>0</v>
      </c>
      <c r="H455" s="203"/>
      <c r="I455" s="193"/>
      <c r="J455" s="204"/>
      <c r="K455" s="204"/>
      <c r="L455" s="204"/>
      <c r="M455" s="204"/>
      <c r="N455" s="193"/>
      <c r="O455" s="193"/>
      <c r="P455" s="205"/>
      <c r="Q455" s="193"/>
      <c r="R455" s="193"/>
      <c r="S455" s="193"/>
      <c r="T455" s="193"/>
      <c r="U455" s="193"/>
      <c r="V455" s="193"/>
      <c r="W455" s="193"/>
      <c r="X455" s="193"/>
      <c r="Y455" s="193"/>
      <c r="Z455" s="193"/>
      <c r="AA455" s="193"/>
      <c r="AB455" s="193"/>
      <c r="AC455" s="193"/>
      <c r="AD455" s="193"/>
      <c r="AE455" s="193"/>
      <c r="AF455" s="193"/>
      <c r="AG455" s="193"/>
      <c r="AH455" s="193"/>
      <c r="AI455" s="193"/>
      <c r="AJ455" s="204"/>
      <c r="AK455" s="193"/>
      <c r="AL455" s="206"/>
      <c r="AM455" s="4">
        <f t="shared" si="37"/>
        <v>0</v>
      </c>
      <c r="AN455" s="4">
        <f t="shared" si="38"/>
        <v>0</v>
      </c>
      <c r="AO455" s="4">
        <f t="shared" si="39"/>
        <v>0</v>
      </c>
      <c r="AP455" s="4">
        <f t="shared" si="40"/>
        <v>0</v>
      </c>
      <c r="AW455" s="204"/>
    </row>
    <row r="456" spans="6:49" ht="18" customHeight="1" x14ac:dyDescent="0.25">
      <c r="F456" s="4">
        <f t="shared" si="36"/>
        <v>0</v>
      </c>
      <c r="G456" s="200">
        <f t="shared" si="41"/>
        <v>0</v>
      </c>
      <c r="H456" s="203"/>
      <c r="I456" s="193"/>
      <c r="J456" s="204"/>
      <c r="K456" s="204"/>
      <c r="L456" s="204"/>
      <c r="M456" s="204"/>
      <c r="N456" s="193"/>
      <c r="O456" s="193"/>
      <c r="P456" s="205"/>
      <c r="Q456" s="193"/>
      <c r="R456" s="193"/>
      <c r="S456" s="193"/>
      <c r="T456" s="193"/>
      <c r="U456" s="193"/>
      <c r="V456" s="193"/>
      <c r="W456" s="193"/>
      <c r="X456" s="193"/>
      <c r="Y456" s="193"/>
      <c r="Z456" s="193"/>
      <c r="AA456" s="193"/>
      <c r="AB456" s="193"/>
      <c r="AC456" s="193"/>
      <c r="AD456" s="193"/>
      <c r="AE456" s="193"/>
      <c r="AF456" s="193"/>
      <c r="AG456" s="193"/>
      <c r="AH456" s="193"/>
      <c r="AI456" s="193"/>
      <c r="AJ456" s="204"/>
      <c r="AK456" s="193"/>
      <c r="AL456" s="206"/>
      <c r="AM456" s="4">
        <f t="shared" si="37"/>
        <v>0</v>
      </c>
      <c r="AN456" s="4">
        <f t="shared" si="38"/>
        <v>0</v>
      </c>
      <c r="AO456" s="4">
        <f t="shared" si="39"/>
        <v>0</v>
      </c>
      <c r="AP456" s="4">
        <f t="shared" si="40"/>
        <v>0</v>
      </c>
      <c r="AW456" s="204"/>
    </row>
    <row r="457" spans="6:49" ht="18" customHeight="1" x14ac:dyDescent="0.25">
      <c r="F457" s="4">
        <f t="shared" ref="F457:F520" si="42">IFERROR(IF($D$11=1,(IF(G457&gt;=1,(IF(H457&gt;=$D$9,(IF(H457&lt;=$D$10,G457,0)),0)),0)),0),0)</f>
        <v>0</v>
      </c>
      <c r="G457" s="200">
        <f t="shared" si="41"/>
        <v>0</v>
      </c>
      <c r="H457" s="203"/>
      <c r="I457" s="193"/>
      <c r="J457" s="204"/>
      <c r="K457" s="204"/>
      <c r="L457" s="204"/>
      <c r="M457" s="204"/>
      <c r="N457" s="193"/>
      <c r="O457" s="193"/>
      <c r="P457" s="205"/>
      <c r="Q457" s="193"/>
      <c r="R457" s="193"/>
      <c r="S457" s="193"/>
      <c r="T457" s="193"/>
      <c r="U457" s="193"/>
      <c r="V457" s="193"/>
      <c r="W457" s="193"/>
      <c r="X457" s="193"/>
      <c r="Y457" s="193"/>
      <c r="Z457" s="193"/>
      <c r="AA457" s="193"/>
      <c r="AB457" s="193"/>
      <c r="AC457" s="193"/>
      <c r="AD457" s="193"/>
      <c r="AE457" s="193"/>
      <c r="AF457" s="193"/>
      <c r="AG457" s="193"/>
      <c r="AH457" s="193"/>
      <c r="AI457" s="193"/>
      <c r="AJ457" s="204"/>
      <c r="AK457" s="193"/>
      <c r="AL457" s="206"/>
      <c r="AM457" s="4">
        <f t="shared" ref="AM457:AM520" si="43">IFERROR(IF(G457&gt;=1,VLOOKUP(I457,$A$1:$B$2,2,0),0),0)</f>
        <v>0</v>
      </c>
      <c r="AN457" s="4">
        <f t="shared" ref="AN457:AN520" si="44">IFERROR(IF(G457&gt;=1,VLOOKUP(N457,$A$4:$B$8,2,0),0),0)</f>
        <v>0</v>
      </c>
      <c r="AO457" s="4">
        <f t="shared" ref="AO457:AO520" si="45">IFERROR(IF(G457&gt;=1,VLOOKUP(O457,$A$10:$B$12,2,0),0),0)</f>
        <v>0</v>
      </c>
      <c r="AP457" s="4">
        <f t="shared" ref="AP457:AP520" si="46">IFERROR(IF(G457&gt;=1,VLOOKUP(S457,$C$4:$D$7,2,0),0),0)</f>
        <v>0</v>
      </c>
      <c r="AW457" s="204"/>
    </row>
    <row r="458" spans="6:49" ht="18" customHeight="1" x14ac:dyDescent="0.25">
      <c r="F458" s="4">
        <f t="shared" si="42"/>
        <v>0</v>
      </c>
      <c r="G458" s="200">
        <f t="shared" ref="G458:G521" si="47">IFERROR(IF(H458&gt;=2000,(IF(LEN(I458)&gt;=3,(IF(LEN(J458)&gt;=2,G457+1,0)),0)),0),0)</f>
        <v>0</v>
      </c>
      <c r="H458" s="203"/>
      <c r="I458" s="193"/>
      <c r="J458" s="204"/>
      <c r="K458" s="204"/>
      <c r="L458" s="204"/>
      <c r="M458" s="204"/>
      <c r="N458" s="193"/>
      <c r="O458" s="193"/>
      <c r="P458" s="205"/>
      <c r="Q458" s="193"/>
      <c r="R458" s="193"/>
      <c r="S458" s="193"/>
      <c r="T458" s="193"/>
      <c r="U458" s="193"/>
      <c r="V458" s="193"/>
      <c r="W458" s="193"/>
      <c r="X458" s="193"/>
      <c r="Y458" s="193"/>
      <c r="Z458" s="193"/>
      <c r="AA458" s="193"/>
      <c r="AB458" s="193"/>
      <c r="AC458" s="193"/>
      <c r="AD458" s="193"/>
      <c r="AE458" s="193"/>
      <c r="AF458" s="193"/>
      <c r="AG458" s="193"/>
      <c r="AH458" s="193"/>
      <c r="AI458" s="193"/>
      <c r="AJ458" s="204"/>
      <c r="AK458" s="193"/>
      <c r="AL458" s="206"/>
      <c r="AM458" s="4">
        <f t="shared" si="43"/>
        <v>0</v>
      </c>
      <c r="AN458" s="4">
        <f t="shared" si="44"/>
        <v>0</v>
      </c>
      <c r="AO458" s="4">
        <f t="shared" si="45"/>
        <v>0</v>
      </c>
      <c r="AP458" s="4">
        <f t="shared" si="46"/>
        <v>0</v>
      </c>
      <c r="AW458" s="204"/>
    </row>
    <row r="459" spans="6:49" ht="18" customHeight="1" x14ac:dyDescent="0.25">
      <c r="F459" s="4">
        <f t="shared" si="42"/>
        <v>0</v>
      </c>
      <c r="G459" s="200">
        <f t="shared" si="47"/>
        <v>0</v>
      </c>
      <c r="H459" s="203"/>
      <c r="I459" s="193"/>
      <c r="J459" s="204"/>
      <c r="K459" s="204"/>
      <c r="L459" s="204"/>
      <c r="M459" s="204"/>
      <c r="N459" s="193"/>
      <c r="O459" s="193"/>
      <c r="P459" s="205"/>
      <c r="Q459" s="193"/>
      <c r="R459" s="193"/>
      <c r="S459" s="193"/>
      <c r="T459" s="193"/>
      <c r="U459" s="193"/>
      <c r="V459" s="193"/>
      <c r="W459" s="193"/>
      <c r="X459" s="193"/>
      <c r="Y459" s="193"/>
      <c r="Z459" s="193"/>
      <c r="AA459" s="193"/>
      <c r="AB459" s="193"/>
      <c r="AC459" s="193"/>
      <c r="AD459" s="193"/>
      <c r="AE459" s="193"/>
      <c r="AF459" s="193"/>
      <c r="AG459" s="193"/>
      <c r="AH459" s="193"/>
      <c r="AI459" s="193"/>
      <c r="AJ459" s="204"/>
      <c r="AK459" s="193"/>
      <c r="AL459" s="206"/>
      <c r="AM459" s="4">
        <f t="shared" si="43"/>
        <v>0</v>
      </c>
      <c r="AN459" s="4">
        <f t="shared" si="44"/>
        <v>0</v>
      </c>
      <c r="AO459" s="4">
        <f t="shared" si="45"/>
        <v>0</v>
      </c>
      <c r="AP459" s="4">
        <f t="shared" si="46"/>
        <v>0</v>
      </c>
      <c r="AW459" s="204"/>
    </row>
    <row r="460" spans="6:49" ht="18" customHeight="1" x14ac:dyDescent="0.25">
      <c r="F460" s="4">
        <f t="shared" si="42"/>
        <v>0</v>
      </c>
      <c r="G460" s="200">
        <f t="shared" si="47"/>
        <v>0</v>
      </c>
      <c r="H460" s="203"/>
      <c r="I460" s="193"/>
      <c r="J460" s="204"/>
      <c r="K460" s="204"/>
      <c r="L460" s="204"/>
      <c r="M460" s="204"/>
      <c r="N460" s="193"/>
      <c r="O460" s="193"/>
      <c r="P460" s="205"/>
      <c r="Q460" s="193"/>
      <c r="R460" s="193"/>
      <c r="S460" s="193"/>
      <c r="T460" s="193"/>
      <c r="U460" s="193"/>
      <c r="V460" s="193"/>
      <c r="W460" s="193"/>
      <c r="X460" s="193"/>
      <c r="Y460" s="193"/>
      <c r="Z460" s="193"/>
      <c r="AA460" s="193"/>
      <c r="AB460" s="193"/>
      <c r="AC460" s="193"/>
      <c r="AD460" s="193"/>
      <c r="AE460" s="193"/>
      <c r="AF460" s="193"/>
      <c r="AG460" s="193"/>
      <c r="AH460" s="193"/>
      <c r="AI460" s="193"/>
      <c r="AJ460" s="204"/>
      <c r="AK460" s="193"/>
      <c r="AL460" s="206"/>
      <c r="AM460" s="4">
        <f t="shared" si="43"/>
        <v>0</v>
      </c>
      <c r="AN460" s="4">
        <f t="shared" si="44"/>
        <v>0</v>
      </c>
      <c r="AO460" s="4">
        <f t="shared" si="45"/>
        <v>0</v>
      </c>
      <c r="AP460" s="4">
        <f t="shared" si="46"/>
        <v>0</v>
      </c>
      <c r="AW460" s="204"/>
    </row>
    <row r="461" spans="6:49" ht="18" customHeight="1" x14ac:dyDescent="0.25">
      <c r="F461" s="4">
        <f t="shared" si="42"/>
        <v>0</v>
      </c>
      <c r="G461" s="200">
        <f t="shared" si="47"/>
        <v>0</v>
      </c>
      <c r="H461" s="203"/>
      <c r="I461" s="193"/>
      <c r="J461" s="204"/>
      <c r="K461" s="204"/>
      <c r="L461" s="204"/>
      <c r="M461" s="204"/>
      <c r="N461" s="193"/>
      <c r="O461" s="193"/>
      <c r="P461" s="205"/>
      <c r="Q461" s="193"/>
      <c r="R461" s="193"/>
      <c r="S461" s="193"/>
      <c r="T461" s="193"/>
      <c r="U461" s="193"/>
      <c r="V461" s="193"/>
      <c r="W461" s="193"/>
      <c r="X461" s="193"/>
      <c r="Y461" s="193"/>
      <c r="Z461" s="193"/>
      <c r="AA461" s="193"/>
      <c r="AB461" s="193"/>
      <c r="AC461" s="193"/>
      <c r="AD461" s="193"/>
      <c r="AE461" s="193"/>
      <c r="AF461" s="193"/>
      <c r="AG461" s="193"/>
      <c r="AH461" s="193"/>
      <c r="AI461" s="193"/>
      <c r="AJ461" s="204"/>
      <c r="AK461" s="193"/>
      <c r="AL461" s="206"/>
      <c r="AM461" s="4">
        <f t="shared" si="43"/>
        <v>0</v>
      </c>
      <c r="AN461" s="4">
        <f t="shared" si="44"/>
        <v>0</v>
      </c>
      <c r="AO461" s="4">
        <f t="shared" si="45"/>
        <v>0</v>
      </c>
      <c r="AP461" s="4">
        <f t="shared" si="46"/>
        <v>0</v>
      </c>
      <c r="AW461" s="204"/>
    </row>
    <row r="462" spans="6:49" ht="18" customHeight="1" x14ac:dyDescent="0.25">
      <c r="F462" s="4">
        <f t="shared" si="42"/>
        <v>0</v>
      </c>
      <c r="G462" s="200">
        <f t="shared" si="47"/>
        <v>0</v>
      </c>
      <c r="H462" s="203"/>
      <c r="I462" s="193"/>
      <c r="J462" s="204"/>
      <c r="K462" s="204"/>
      <c r="L462" s="204"/>
      <c r="M462" s="204"/>
      <c r="N462" s="193"/>
      <c r="O462" s="193"/>
      <c r="P462" s="205"/>
      <c r="Q462" s="193"/>
      <c r="R462" s="193"/>
      <c r="S462" s="193"/>
      <c r="T462" s="193"/>
      <c r="U462" s="193"/>
      <c r="V462" s="193"/>
      <c r="W462" s="193"/>
      <c r="X462" s="193"/>
      <c r="Y462" s="193"/>
      <c r="Z462" s="193"/>
      <c r="AA462" s="193"/>
      <c r="AB462" s="193"/>
      <c r="AC462" s="193"/>
      <c r="AD462" s="193"/>
      <c r="AE462" s="193"/>
      <c r="AF462" s="193"/>
      <c r="AG462" s="193"/>
      <c r="AH462" s="193"/>
      <c r="AI462" s="193"/>
      <c r="AJ462" s="204"/>
      <c r="AK462" s="193"/>
      <c r="AL462" s="206"/>
      <c r="AM462" s="4">
        <f t="shared" si="43"/>
        <v>0</v>
      </c>
      <c r="AN462" s="4">
        <f t="shared" si="44"/>
        <v>0</v>
      </c>
      <c r="AO462" s="4">
        <f t="shared" si="45"/>
        <v>0</v>
      </c>
      <c r="AP462" s="4">
        <f t="shared" si="46"/>
        <v>0</v>
      </c>
      <c r="AW462" s="204"/>
    </row>
    <row r="463" spans="6:49" ht="18" customHeight="1" x14ac:dyDescent="0.25">
      <c r="F463" s="4">
        <f t="shared" si="42"/>
        <v>0</v>
      </c>
      <c r="G463" s="200">
        <f t="shared" si="47"/>
        <v>0</v>
      </c>
      <c r="H463" s="203"/>
      <c r="I463" s="193"/>
      <c r="J463" s="204"/>
      <c r="K463" s="204"/>
      <c r="L463" s="204"/>
      <c r="M463" s="204"/>
      <c r="N463" s="193"/>
      <c r="O463" s="193"/>
      <c r="P463" s="205"/>
      <c r="Q463" s="193"/>
      <c r="R463" s="193"/>
      <c r="S463" s="193"/>
      <c r="T463" s="193"/>
      <c r="U463" s="193"/>
      <c r="V463" s="193"/>
      <c r="W463" s="193"/>
      <c r="X463" s="193"/>
      <c r="Y463" s="193"/>
      <c r="Z463" s="193"/>
      <c r="AA463" s="193"/>
      <c r="AB463" s="193"/>
      <c r="AC463" s="193"/>
      <c r="AD463" s="193"/>
      <c r="AE463" s="193"/>
      <c r="AF463" s="193"/>
      <c r="AG463" s="193"/>
      <c r="AH463" s="193"/>
      <c r="AI463" s="193"/>
      <c r="AJ463" s="204"/>
      <c r="AK463" s="193"/>
      <c r="AL463" s="206"/>
      <c r="AM463" s="4">
        <f t="shared" si="43"/>
        <v>0</v>
      </c>
      <c r="AN463" s="4">
        <f t="shared" si="44"/>
        <v>0</v>
      </c>
      <c r="AO463" s="4">
        <f t="shared" si="45"/>
        <v>0</v>
      </c>
      <c r="AP463" s="4">
        <f t="shared" si="46"/>
        <v>0</v>
      </c>
      <c r="AW463" s="204"/>
    </row>
    <row r="464" spans="6:49" ht="18" customHeight="1" x14ac:dyDescent="0.25">
      <c r="F464" s="4">
        <f t="shared" si="42"/>
        <v>0</v>
      </c>
      <c r="G464" s="200">
        <f t="shared" si="47"/>
        <v>0</v>
      </c>
      <c r="H464" s="203"/>
      <c r="I464" s="193"/>
      <c r="J464" s="204"/>
      <c r="K464" s="204"/>
      <c r="L464" s="204"/>
      <c r="M464" s="204"/>
      <c r="N464" s="193"/>
      <c r="O464" s="193"/>
      <c r="P464" s="205"/>
      <c r="Q464" s="193"/>
      <c r="R464" s="193"/>
      <c r="S464" s="193"/>
      <c r="T464" s="193"/>
      <c r="U464" s="193"/>
      <c r="V464" s="193"/>
      <c r="W464" s="193"/>
      <c r="X464" s="193"/>
      <c r="Y464" s="193"/>
      <c r="Z464" s="193"/>
      <c r="AA464" s="193"/>
      <c r="AB464" s="193"/>
      <c r="AC464" s="193"/>
      <c r="AD464" s="193"/>
      <c r="AE464" s="193"/>
      <c r="AF464" s="193"/>
      <c r="AG464" s="193"/>
      <c r="AH464" s="193"/>
      <c r="AI464" s="193"/>
      <c r="AJ464" s="204"/>
      <c r="AK464" s="193"/>
      <c r="AL464" s="206"/>
      <c r="AM464" s="4">
        <f t="shared" si="43"/>
        <v>0</v>
      </c>
      <c r="AN464" s="4">
        <f t="shared" si="44"/>
        <v>0</v>
      </c>
      <c r="AO464" s="4">
        <f t="shared" si="45"/>
        <v>0</v>
      </c>
      <c r="AP464" s="4">
        <f t="shared" si="46"/>
        <v>0</v>
      </c>
      <c r="AW464" s="204"/>
    </row>
    <row r="465" spans="6:49" ht="18" customHeight="1" x14ac:dyDescent="0.25">
      <c r="F465" s="4">
        <f t="shared" si="42"/>
        <v>0</v>
      </c>
      <c r="G465" s="200">
        <f t="shared" si="47"/>
        <v>0</v>
      </c>
      <c r="H465" s="203"/>
      <c r="I465" s="193"/>
      <c r="J465" s="204"/>
      <c r="K465" s="204"/>
      <c r="L465" s="204"/>
      <c r="M465" s="204"/>
      <c r="N465" s="193"/>
      <c r="O465" s="193"/>
      <c r="P465" s="205"/>
      <c r="Q465" s="193"/>
      <c r="R465" s="193"/>
      <c r="S465" s="193"/>
      <c r="T465" s="193"/>
      <c r="U465" s="193"/>
      <c r="V465" s="193"/>
      <c r="W465" s="193"/>
      <c r="X465" s="193"/>
      <c r="Y465" s="193"/>
      <c r="Z465" s="193"/>
      <c r="AA465" s="193"/>
      <c r="AB465" s="193"/>
      <c r="AC465" s="193"/>
      <c r="AD465" s="193"/>
      <c r="AE465" s="193"/>
      <c r="AF465" s="193"/>
      <c r="AG465" s="193"/>
      <c r="AH465" s="193"/>
      <c r="AI465" s="193"/>
      <c r="AJ465" s="204"/>
      <c r="AK465" s="193"/>
      <c r="AL465" s="206"/>
      <c r="AM465" s="4">
        <f t="shared" si="43"/>
        <v>0</v>
      </c>
      <c r="AN465" s="4">
        <f t="shared" si="44"/>
        <v>0</v>
      </c>
      <c r="AO465" s="4">
        <f t="shared" si="45"/>
        <v>0</v>
      </c>
      <c r="AP465" s="4">
        <f t="shared" si="46"/>
        <v>0</v>
      </c>
      <c r="AW465" s="204"/>
    </row>
    <row r="466" spans="6:49" ht="18" customHeight="1" x14ac:dyDescent="0.25">
      <c r="F466" s="4">
        <f t="shared" si="42"/>
        <v>0</v>
      </c>
      <c r="G466" s="200">
        <f t="shared" si="47"/>
        <v>0</v>
      </c>
      <c r="H466" s="203"/>
      <c r="I466" s="193"/>
      <c r="J466" s="204"/>
      <c r="K466" s="204"/>
      <c r="L466" s="204"/>
      <c r="M466" s="204"/>
      <c r="N466" s="193"/>
      <c r="O466" s="193"/>
      <c r="P466" s="205"/>
      <c r="Q466" s="193"/>
      <c r="R466" s="193"/>
      <c r="S466" s="193"/>
      <c r="T466" s="193"/>
      <c r="U466" s="193"/>
      <c r="V466" s="193"/>
      <c r="W466" s="193"/>
      <c r="X466" s="193"/>
      <c r="Y466" s="193"/>
      <c r="Z466" s="193"/>
      <c r="AA466" s="193"/>
      <c r="AB466" s="193"/>
      <c r="AC466" s="193"/>
      <c r="AD466" s="193"/>
      <c r="AE466" s="193"/>
      <c r="AF466" s="193"/>
      <c r="AG466" s="193"/>
      <c r="AH466" s="193"/>
      <c r="AI466" s="193"/>
      <c r="AJ466" s="204"/>
      <c r="AK466" s="193"/>
      <c r="AL466" s="206"/>
      <c r="AM466" s="4">
        <f t="shared" si="43"/>
        <v>0</v>
      </c>
      <c r="AN466" s="4">
        <f t="shared" si="44"/>
        <v>0</v>
      </c>
      <c r="AO466" s="4">
        <f t="shared" si="45"/>
        <v>0</v>
      </c>
      <c r="AP466" s="4">
        <f t="shared" si="46"/>
        <v>0</v>
      </c>
      <c r="AW466" s="204"/>
    </row>
    <row r="467" spans="6:49" ht="18" customHeight="1" x14ac:dyDescent="0.25">
      <c r="F467" s="4">
        <f t="shared" si="42"/>
        <v>0</v>
      </c>
      <c r="G467" s="200">
        <f t="shared" si="47"/>
        <v>0</v>
      </c>
      <c r="H467" s="203"/>
      <c r="I467" s="193"/>
      <c r="J467" s="204"/>
      <c r="K467" s="204"/>
      <c r="L467" s="204"/>
      <c r="M467" s="204"/>
      <c r="N467" s="193"/>
      <c r="O467" s="193"/>
      <c r="P467" s="205"/>
      <c r="Q467" s="193"/>
      <c r="R467" s="193"/>
      <c r="S467" s="193"/>
      <c r="T467" s="193"/>
      <c r="U467" s="193"/>
      <c r="V467" s="193"/>
      <c r="W467" s="193"/>
      <c r="X467" s="193"/>
      <c r="Y467" s="193"/>
      <c r="Z467" s="193"/>
      <c r="AA467" s="193"/>
      <c r="AB467" s="193"/>
      <c r="AC467" s="193"/>
      <c r="AD467" s="193"/>
      <c r="AE467" s="193"/>
      <c r="AF467" s="193"/>
      <c r="AG467" s="193"/>
      <c r="AH467" s="193"/>
      <c r="AI467" s="193"/>
      <c r="AJ467" s="204"/>
      <c r="AK467" s="193"/>
      <c r="AL467" s="206"/>
      <c r="AM467" s="4">
        <f t="shared" si="43"/>
        <v>0</v>
      </c>
      <c r="AN467" s="4">
        <f t="shared" si="44"/>
        <v>0</v>
      </c>
      <c r="AO467" s="4">
        <f t="shared" si="45"/>
        <v>0</v>
      </c>
      <c r="AP467" s="4">
        <f t="shared" si="46"/>
        <v>0</v>
      </c>
      <c r="AW467" s="204"/>
    </row>
    <row r="468" spans="6:49" ht="18" customHeight="1" x14ac:dyDescent="0.25">
      <c r="F468" s="4">
        <f t="shared" si="42"/>
        <v>0</v>
      </c>
      <c r="G468" s="200">
        <f t="shared" si="47"/>
        <v>0</v>
      </c>
      <c r="H468" s="203"/>
      <c r="I468" s="193"/>
      <c r="J468" s="204"/>
      <c r="K468" s="204"/>
      <c r="L468" s="204"/>
      <c r="M468" s="204"/>
      <c r="N468" s="193"/>
      <c r="O468" s="193"/>
      <c r="P468" s="205"/>
      <c r="Q468" s="193"/>
      <c r="R468" s="193"/>
      <c r="S468" s="193"/>
      <c r="T468" s="193"/>
      <c r="U468" s="193"/>
      <c r="V468" s="193"/>
      <c r="W468" s="193"/>
      <c r="X468" s="193"/>
      <c r="Y468" s="193"/>
      <c r="Z468" s="193"/>
      <c r="AA468" s="193"/>
      <c r="AB468" s="193"/>
      <c r="AC468" s="193"/>
      <c r="AD468" s="193"/>
      <c r="AE468" s="193"/>
      <c r="AF468" s="193"/>
      <c r="AG468" s="193"/>
      <c r="AH468" s="193"/>
      <c r="AI468" s="193"/>
      <c r="AJ468" s="204"/>
      <c r="AK468" s="193"/>
      <c r="AL468" s="206"/>
      <c r="AM468" s="4">
        <f t="shared" si="43"/>
        <v>0</v>
      </c>
      <c r="AN468" s="4">
        <f t="shared" si="44"/>
        <v>0</v>
      </c>
      <c r="AO468" s="4">
        <f t="shared" si="45"/>
        <v>0</v>
      </c>
      <c r="AP468" s="4">
        <f t="shared" si="46"/>
        <v>0</v>
      </c>
      <c r="AW468" s="204"/>
    </row>
    <row r="469" spans="6:49" ht="18" customHeight="1" x14ac:dyDescent="0.25">
      <c r="F469" s="4">
        <f t="shared" si="42"/>
        <v>0</v>
      </c>
      <c r="G469" s="200">
        <f t="shared" si="47"/>
        <v>0</v>
      </c>
      <c r="H469" s="203"/>
      <c r="I469" s="193"/>
      <c r="J469" s="204"/>
      <c r="K469" s="204"/>
      <c r="L469" s="204"/>
      <c r="M469" s="204"/>
      <c r="N469" s="193"/>
      <c r="O469" s="193"/>
      <c r="P469" s="205"/>
      <c r="Q469" s="193"/>
      <c r="R469" s="193"/>
      <c r="S469" s="193"/>
      <c r="T469" s="193"/>
      <c r="U469" s="193"/>
      <c r="V469" s="193"/>
      <c r="W469" s="193"/>
      <c r="X469" s="193"/>
      <c r="Y469" s="193"/>
      <c r="Z469" s="193"/>
      <c r="AA469" s="193"/>
      <c r="AB469" s="193"/>
      <c r="AC469" s="193"/>
      <c r="AD469" s="193"/>
      <c r="AE469" s="193"/>
      <c r="AF469" s="193"/>
      <c r="AG469" s="193"/>
      <c r="AH469" s="193"/>
      <c r="AI469" s="193"/>
      <c r="AJ469" s="204"/>
      <c r="AK469" s="193"/>
      <c r="AL469" s="206"/>
      <c r="AM469" s="4">
        <f t="shared" si="43"/>
        <v>0</v>
      </c>
      <c r="AN469" s="4">
        <f t="shared" si="44"/>
        <v>0</v>
      </c>
      <c r="AO469" s="4">
        <f t="shared" si="45"/>
        <v>0</v>
      </c>
      <c r="AP469" s="4">
        <f t="shared" si="46"/>
        <v>0</v>
      </c>
      <c r="AW469" s="204"/>
    </row>
    <row r="470" spans="6:49" ht="18" customHeight="1" x14ac:dyDescent="0.25">
      <c r="F470" s="4">
        <f t="shared" si="42"/>
        <v>0</v>
      </c>
      <c r="G470" s="200">
        <f t="shared" si="47"/>
        <v>0</v>
      </c>
      <c r="H470" s="203"/>
      <c r="I470" s="193"/>
      <c r="J470" s="204"/>
      <c r="K470" s="204"/>
      <c r="L470" s="204"/>
      <c r="M470" s="204"/>
      <c r="N470" s="193"/>
      <c r="O470" s="193"/>
      <c r="P470" s="205"/>
      <c r="Q470" s="193"/>
      <c r="R470" s="193"/>
      <c r="S470" s="193"/>
      <c r="T470" s="193"/>
      <c r="U470" s="193"/>
      <c r="V470" s="193"/>
      <c r="W470" s="193"/>
      <c r="X470" s="193"/>
      <c r="Y470" s="193"/>
      <c r="Z470" s="193"/>
      <c r="AA470" s="193"/>
      <c r="AB470" s="193"/>
      <c r="AC470" s="193"/>
      <c r="AD470" s="193"/>
      <c r="AE470" s="193"/>
      <c r="AF470" s="193"/>
      <c r="AG470" s="193"/>
      <c r="AH470" s="193"/>
      <c r="AI470" s="193"/>
      <c r="AJ470" s="204"/>
      <c r="AK470" s="193"/>
      <c r="AL470" s="206"/>
      <c r="AM470" s="4">
        <f t="shared" si="43"/>
        <v>0</v>
      </c>
      <c r="AN470" s="4">
        <f t="shared" si="44"/>
        <v>0</v>
      </c>
      <c r="AO470" s="4">
        <f t="shared" si="45"/>
        <v>0</v>
      </c>
      <c r="AP470" s="4">
        <f t="shared" si="46"/>
        <v>0</v>
      </c>
      <c r="AW470" s="204"/>
    </row>
    <row r="471" spans="6:49" ht="18" customHeight="1" x14ac:dyDescent="0.25">
      <c r="F471" s="4">
        <f t="shared" si="42"/>
        <v>0</v>
      </c>
      <c r="G471" s="200">
        <f t="shared" si="47"/>
        <v>0</v>
      </c>
      <c r="H471" s="203"/>
      <c r="I471" s="193"/>
      <c r="J471" s="204"/>
      <c r="K471" s="204"/>
      <c r="L471" s="204"/>
      <c r="M471" s="204"/>
      <c r="N471" s="193"/>
      <c r="O471" s="193"/>
      <c r="P471" s="205"/>
      <c r="Q471" s="193"/>
      <c r="R471" s="193"/>
      <c r="S471" s="193"/>
      <c r="T471" s="193"/>
      <c r="U471" s="193"/>
      <c r="V471" s="193"/>
      <c r="W471" s="193"/>
      <c r="X471" s="193"/>
      <c r="Y471" s="193"/>
      <c r="Z471" s="193"/>
      <c r="AA471" s="193"/>
      <c r="AB471" s="193"/>
      <c r="AC471" s="193"/>
      <c r="AD471" s="193"/>
      <c r="AE471" s="193"/>
      <c r="AF471" s="193"/>
      <c r="AG471" s="193"/>
      <c r="AH471" s="193"/>
      <c r="AI471" s="193"/>
      <c r="AJ471" s="204"/>
      <c r="AK471" s="193"/>
      <c r="AL471" s="206"/>
      <c r="AM471" s="4">
        <f t="shared" si="43"/>
        <v>0</v>
      </c>
      <c r="AN471" s="4">
        <f t="shared" si="44"/>
        <v>0</v>
      </c>
      <c r="AO471" s="4">
        <f t="shared" si="45"/>
        <v>0</v>
      </c>
      <c r="AP471" s="4">
        <f t="shared" si="46"/>
        <v>0</v>
      </c>
      <c r="AW471" s="204"/>
    </row>
    <row r="472" spans="6:49" ht="18" customHeight="1" x14ac:dyDescent="0.25">
      <c r="F472" s="4">
        <f t="shared" si="42"/>
        <v>0</v>
      </c>
      <c r="G472" s="200">
        <f t="shared" si="47"/>
        <v>0</v>
      </c>
      <c r="H472" s="203"/>
      <c r="I472" s="193"/>
      <c r="J472" s="204"/>
      <c r="K472" s="204"/>
      <c r="L472" s="204"/>
      <c r="M472" s="204"/>
      <c r="N472" s="193"/>
      <c r="O472" s="193"/>
      <c r="P472" s="205"/>
      <c r="Q472" s="193"/>
      <c r="R472" s="193"/>
      <c r="S472" s="193"/>
      <c r="T472" s="193"/>
      <c r="U472" s="193"/>
      <c r="V472" s="193"/>
      <c r="W472" s="193"/>
      <c r="X472" s="193"/>
      <c r="Y472" s="193"/>
      <c r="Z472" s="193"/>
      <c r="AA472" s="193"/>
      <c r="AB472" s="193"/>
      <c r="AC472" s="193"/>
      <c r="AD472" s="193"/>
      <c r="AE472" s="193"/>
      <c r="AF472" s="193"/>
      <c r="AG472" s="193"/>
      <c r="AH472" s="193"/>
      <c r="AI472" s="193"/>
      <c r="AJ472" s="204"/>
      <c r="AK472" s="193"/>
      <c r="AL472" s="206"/>
      <c r="AM472" s="4">
        <f t="shared" si="43"/>
        <v>0</v>
      </c>
      <c r="AN472" s="4">
        <f t="shared" si="44"/>
        <v>0</v>
      </c>
      <c r="AO472" s="4">
        <f t="shared" si="45"/>
        <v>0</v>
      </c>
      <c r="AP472" s="4">
        <f t="shared" si="46"/>
        <v>0</v>
      </c>
      <c r="AW472" s="204"/>
    </row>
    <row r="473" spans="6:49" ht="18" customHeight="1" x14ac:dyDescent="0.25">
      <c r="F473" s="4">
        <f t="shared" si="42"/>
        <v>0</v>
      </c>
      <c r="G473" s="200">
        <f t="shared" si="47"/>
        <v>0</v>
      </c>
      <c r="H473" s="203"/>
      <c r="I473" s="193"/>
      <c r="J473" s="204"/>
      <c r="K473" s="204"/>
      <c r="L473" s="204"/>
      <c r="M473" s="204"/>
      <c r="N473" s="193"/>
      <c r="O473" s="193"/>
      <c r="P473" s="205"/>
      <c r="Q473" s="193"/>
      <c r="R473" s="193"/>
      <c r="S473" s="193"/>
      <c r="T473" s="193"/>
      <c r="U473" s="193"/>
      <c r="V473" s="193"/>
      <c r="W473" s="193"/>
      <c r="X473" s="193"/>
      <c r="Y473" s="193"/>
      <c r="Z473" s="193"/>
      <c r="AA473" s="193"/>
      <c r="AB473" s="193"/>
      <c r="AC473" s="193"/>
      <c r="AD473" s="193"/>
      <c r="AE473" s="193"/>
      <c r="AF473" s="193"/>
      <c r="AG473" s="193"/>
      <c r="AH473" s="193"/>
      <c r="AI473" s="193"/>
      <c r="AJ473" s="204"/>
      <c r="AK473" s="193"/>
      <c r="AL473" s="206"/>
      <c r="AM473" s="4">
        <f t="shared" si="43"/>
        <v>0</v>
      </c>
      <c r="AN473" s="4">
        <f t="shared" si="44"/>
        <v>0</v>
      </c>
      <c r="AO473" s="4">
        <f t="shared" si="45"/>
        <v>0</v>
      </c>
      <c r="AP473" s="4">
        <f t="shared" si="46"/>
        <v>0</v>
      </c>
      <c r="AW473" s="204"/>
    </row>
    <row r="474" spans="6:49" ht="18" customHeight="1" x14ac:dyDescent="0.25">
      <c r="F474" s="4">
        <f t="shared" si="42"/>
        <v>0</v>
      </c>
      <c r="G474" s="200">
        <f t="shared" si="47"/>
        <v>0</v>
      </c>
      <c r="H474" s="203"/>
      <c r="I474" s="193"/>
      <c r="J474" s="204"/>
      <c r="K474" s="204"/>
      <c r="L474" s="204"/>
      <c r="M474" s="204"/>
      <c r="N474" s="193"/>
      <c r="O474" s="193"/>
      <c r="P474" s="205"/>
      <c r="Q474" s="193"/>
      <c r="R474" s="193"/>
      <c r="S474" s="193"/>
      <c r="T474" s="193"/>
      <c r="U474" s="193"/>
      <c r="V474" s="193"/>
      <c r="W474" s="193"/>
      <c r="X474" s="193"/>
      <c r="Y474" s="193"/>
      <c r="Z474" s="193"/>
      <c r="AA474" s="193"/>
      <c r="AB474" s="193"/>
      <c r="AC474" s="193"/>
      <c r="AD474" s="193"/>
      <c r="AE474" s="193"/>
      <c r="AF474" s="193"/>
      <c r="AG474" s="193"/>
      <c r="AH474" s="193"/>
      <c r="AI474" s="193"/>
      <c r="AJ474" s="204"/>
      <c r="AK474" s="193"/>
      <c r="AL474" s="206"/>
      <c r="AM474" s="4">
        <f t="shared" si="43"/>
        <v>0</v>
      </c>
      <c r="AN474" s="4">
        <f t="shared" si="44"/>
        <v>0</v>
      </c>
      <c r="AO474" s="4">
        <f t="shared" si="45"/>
        <v>0</v>
      </c>
      <c r="AP474" s="4">
        <f t="shared" si="46"/>
        <v>0</v>
      </c>
      <c r="AW474" s="204"/>
    </row>
    <row r="475" spans="6:49" ht="18" customHeight="1" x14ac:dyDescent="0.25">
      <c r="F475" s="4">
        <f t="shared" si="42"/>
        <v>0</v>
      </c>
      <c r="G475" s="200">
        <f t="shared" si="47"/>
        <v>0</v>
      </c>
      <c r="H475" s="203"/>
      <c r="I475" s="193"/>
      <c r="J475" s="204"/>
      <c r="K475" s="204"/>
      <c r="L475" s="204"/>
      <c r="M475" s="204"/>
      <c r="N475" s="193"/>
      <c r="O475" s="193"/>
      <c r="P475" s="205"/>
      <c r="Q475" s="193"/>
      <c r="R475" s="193"/>
      <c r="S475" s="193"/>
      <c r="T475" s="193"/>
      <c r="U475" s="193"/>
      <c r="V475" s="193"/>
      <c r="W475" s="193"/>
      <c r="X475" s="193"/>
      <c r="Y475" s="193"/>
      <c r="Z475" s="193"/>
      <c r="AA475" s="193"/>
      <c r="AB475" s="193"/>
      <c r="AC475" s="193"/>
      <c r="AD475" s="193"/>
      <c r="AE475" s="193"/>
      <c r="AF475" s="193"/>
      <c r="AG475" s="193"/>
      <c r="AH475" s="193"/>
      <c r="AI475" s="193"/>
      <c r="AJ475" s="204"/>
      <c r="AK475" s="193"/>
      <c r="AL475" s="206"/>
      <c r="AM475" s="4">
        <f t="shared" si="43"/>
        <v>0</v>
      </c>
      <c r="AN475" s="4">
        <f t="shared" si="44"/>
        <v>0</v>
      </c>
      <c r="AO475" s="4">
        <f t="shared" si="45"/>
        <v>0</v>
      </c>
      <c r="AP475" s="4">
        <f t="shared" si="46"/>
        <v>0</v>
      </c>
      <c r="AW475" s="204"/>
    </row>
    <row r="476" spans="6:49" ht="18" customHeight="1" x14ac:dyDescent="0.25">
      <c r="F476" s="4">
        <f t="shared" si="42"/>
        <v>0</v>
      </c>
      <c r="G476" s="200">
        <f t="shared" si="47"/>
        <v>0</v>
      </c>
      <c r="H476" s="203"/>
      <c r="I476" s="193"/>
      <c r="J476" s="204"/>
      <c r="K476" s="204"/>
      <c r="L476" s="204"/>
      <c r="M476" s="204"/>
      <c r="N476" s="193"/>
      <c r="O476" s="193"/>
      <c r="P476" s="205"/>
      <c r="Q476" s="193"/>
      <c r="R476" s="193"/>
      <c r="S476" s="193"/>
      <c r="T476" s="193"/>
      <c r="U476" s="193"/>
      <c r="V476" s="193"/>
      <c r="W476" s="193"/>
      <c r="X476" s="193"/>
      <c r="Y476" s="193"/>
      <c r="Z476" s="193"/>
      <c r="AA476" s="193"/>
      <c r="AB476" s="193"/>
      <c r="AC476" s="193"/>
      <c r="AD476" s="193"/>
      <c r="AE476" s="193"/>
      <c r="AF476" s="193"/>
      <c r="AG476" s="193"/>
      <c r="AH476" s="193"/>
      <c r="AI476" s="193"/>
      <c r="AJ476" s="204"/>
      <c r="AK476" s="193"/>
      <c r="AL476" s="206"/>
      <c r="AM476" s="4">
        <f t="shared" si="43"/>
        <v>0</v>
      </c>
      <c r="AN476" s="4">
        <f t="shared" si="44"/>
        <v>0</v>
      </c>
      <c r="AO476" s="4">
        <f t="shared" si="45"/>
        <v>0</v>
      </c>
      <c r="AP476" s="4">
        <f t="shared" si="46"/>
        <v>0</v>
      </c>
      <c r="AW476" s="204"/>
    </row>
    <row r="477" spans="6:49" ht="18" customHeight="1" x14ac:dyDescent="0.25">
      <c r="F477" s="4">
        <f t="shared" si="42"/>
        <v>0</v>
      </c>
      <c r="G477" s="200">
        <f t="shared" si="47"/>
        <v>0</v>
      </c>
      <c r="H477" s="203"/>
      <c r="I477" s="193"/>
      <c r="J477" s="204"/>
      <c r="K477" s="204"/>
      <c r="L477" s="204"/>
      <c r="M477" s="204"/>
      <c r="N477" s="193"/>
      <c r="O477" s="193"/>
      <c r="P477" s="205"/>
      <c r="Q477" s="193"/>
      <c r="R477" s="193"/>
      <c r="S477" s="193"/>
      <c r="T477" s="193"/>
      <c r="U477" s="193"/>
      <c r="V477" s="193"/>
      <c r="W477" s="193"/>
      <c r="X477" s="193"/>
      <c r="Y477" s="193"/>
      <c r="Z477" s="193"/>
      <c r="AA477" s="193"/>
      <c r="AB477" s="193"/>
      <c r="AC477" s="193"/>
      <c r="AD477" s="193"/>
      <c r="AE477" s="193"/>
      <c r="AF477" s="193"/>
      <c r="AG477" s="193"/>
      <c r="AH477" s="193"/>
      <c r="AI477" s="193"/>
      <c r="AJ477" s="204"/>
      <c r="AK477" s="193"/>
      <c r="AL477" s="206"/>
      <c r="AM477" s="4">
        <f t="shared" si="43"/>
        <v>0</v>
      </c>
      <c r="AN477" s="4">
        <f t="shared" si="44"/>
        <v>0</v>
      </c>
      <c r="AO477" s="4">
        <f t="shared" si="45"/>
        <v>0</v>
      </c>
      <c r="AP477" s="4">
        <f t="shared" si="46"/>
        <v>0</v>
      </c>
      <c r="AW477" s="204"/>
    </row>
    <row r="478" spans="6:49" ht="18" customHeight="1" x14ac:dyDescent="0.25">
      <c r="F478" s="4">
        <f t="shared" si="42"/>
        <v>0</v>
      </c>
      <c r="G478" s="200">
        <f t="shared" si="47"/>
        <v>0</v>
      </c>
      <c r="H478" s="203"/>
      <c r="I478" s="193"/>
      <c r="J478" s="204"/>
      <c r="K478" s="204"/>
      <c r="L478" s="204"/>
      <c r="M478" s="204"/>
      <c r="N478" s="193"/>
      <c r="O478" s="193"/>
      <c r="P478" s="205"/>
      <c r="Q478" s="193"/>
      <c r="R478" s="193"/>
      <c r="S478" s="193"/>
      <c r="T478" s="193"/>
      <c r="U478" s="193"/>
      <c r="V478" s="193"/>
      <c r="W478" s="193"/>
      <c r="X478" s="193"/>
      <c r="Y478" s="193"/>
      <c r="Z478" s="193"/>
      <c r="AA478" s="193"/>
      <c r="AB478" s="193"/>
      <c r="AC478" s="193"/>
      <c r="AD478" s="193"/>
      <c r="AE478" s="193"/>
      <c r="AF478" s="193"/>
      <c r="AG478" s="193"/>
      <c r="AH478" s="193"/>
      <c r="AI478" s="193"/>
      <c r="AJ478" s="204"/>
      <c r="AK478" s="193"/>
      <c r="AL478" s="206"/>
      <c r="AM478" s="4">
        <f t="shared" si="43"/>
        <v>0</v>
      </c>
      <c r="AN478" s="4">
        <f t="shared" si="44"/>
        <v>0</v>
      </c>
      <c r="AO478" s="4">
        <f t="shared" si="45"/>
        <v>0</v>
      </c>
      <c r="AP478" s="4">
        <f t="shared" si="46"/>
        <v>0</v>
      </c>
      <c r="AW478" s="204"/>
    </row>
    <row r="479" spans="6:49" ht="18" customHeight="1" x14ac:dyDescent="0.25">
      <c r="F479" s="4">
        <f t="shared" si="42"/>
        <v>0</v>
      </c>
      <c r="G479" s="200">
        <f t="shared" si="47"/>
        <v>0</v>
      </c>
      <c r="H479" s="203"/>
      <c r="I479" s="193"/>
      <c r="J479" s="204"/>
      <c r="K479" s="204"/>
      <c r="L479" s="204"/>
      <c r="M479" s="204"/>
      <c r="N479" s="193"/>
      <c r="O479" s="193"/>
      <c r="P479" s="205"/>
      <c r="Q479" s="193"/>
      <c r="R479" s="193"/>
      <c r="S479" s="193"/>
      <c r="T479" s="193"/>
      <c r="U479" s="193"/>
      <c r="V479" s="193"/>
      <c r="W479" s="193"/>
      <c r="X479" s="193"/>
      <c r="Y479" s="193"/>
      <c r="Z479" s="193"/>
      <c r="AA479" s="193"/>
      <c r="AB479" s="193"/>
      <c r="AC479" s="193"/>
      <c r="AD479" s="193"/>
      <c r="AE479" s="193"/>
      <c r="AF479" s="193"/>
      <c r="AG479" s="193"/>
      <c r="AH479" s="193"/>
      <c r="AI479" s="193"/>
      <c r="AJ479" s="204"/>
      <c r="AK479" s="193"/>
      <c r="AL479" s="206"/>
      <c r="AM479" s="4">
        <f t="shared" si="43"/>
        <v>0</v>
      </c>
      <c r="AN479" s="4">
        <f t="shared" si="44"/>
        <v>0</v>
      </c>
      <c r="AO479" s="4">
        <f t="shared" si="45"/>
        <v>0</v>
      </c>
      <c r="AP479" s="4">
        <f t="shared" si="46"/>
        <v>0</v>
      </c>
      <c r="AW479" s="204"/>
    </row>
    <row r="480" spans="6:49" ht="18" customHeight="1" x14ac:dyDescent="0.25">
      <c r="F480" s="4">
        <f t="shared" si="42"/>
        <v>0</v>
      </c>
      <c r="G480" s="200">
        <f t="shared" si="47"/>
        <v>0</v>
      </c>
      <c r="H480" s="203"/>
      <c r="I480" s="193"/>
      <c r="J480" s="204"/>
      <c r="K480" s="204"/>
      <c r="L480" s="204"/>
      <c r="M480" s="204"/>
      <c r="N480" s="193"/>
      <c r="O480" s="193"/>
      <c r="P480" s="205"/>
      <c r="Q480" s="193"/>
      <c r="R480" s="193"/>
      <c r="S480" s="193"/>
      <c r="T480" s="193"/>
      <c r="U480" s="193"/>
      <c r="V480" s="193"/>
      <c r="W480" s="193"/>
      <c r="X480" s="193"/>
      <c r="Y480" s="193"/>
      <c r="Z480" s="193"/>
      <c r="AA480" s="193"/>
      <c r="AB480" s="193"/>
      <c r="AC480" s="193"/>
      <c r="AD480" s="193"/>
      <c r="AE480" s="193"/>
      <c r="AF480" s="193"/>
      <c r="AG480" s="193"/>
      <c r="AH480" s="193"/>
      <c r="AI480" s="193"/>
      <c r="AJ480" s="204"/>
      <c r="AK480" s="193"/>
      <c r="AL480" s="206"/>
      <c r="AM480" s="4">
        <f t="shared" si="43"/>
        <v>0</v>
      </c>
      <c r="AN480" s="4">
        <f t="shared" si="44"/>
        <v>0</v>
      </c>
      <c r="AO480" s="4">
        <f t="shared" si="45"/>
        <v>0</v>
      </c>
      <c r="AP480" s="4">
        <f t="shared" si="46"/>
        <v>0</v>
      </c>
      <c r="AW480" s="204"/>
    </row>
    <row r="481" spans="6:49" ht="18" customHeight="1" x14ac:dyDescent="0.25">
      <c r="F481" s="4">
        <f t="shared" si="42"/>
        <v>0</v>
      </c>
      <c r="G481" s="200">
        <f t="shared" si="47"/>
        <v>0</v>
      </c>
      <c r="H481" s="203"/>
      <c r="I481" s="193"/>
      <c r="J481" s="204"/>
      <c r="K481" s="204"/>
      <c r="L481" s="204"/>
      <c r="M481" s="204"/>
      <c r="N481" s="193"/>
      <c r="O481" s="193"/>
      <c r="P481" s="205"/>
      <c r="Q481" s="193"/>
      <c r="R481" s="193"/>
      <c r="S481" s="193"/>
      <c r="T481" s="193"/>
      <c r="U481" s="193"/>
      <c r="V481" s="193"/>
      <c r="W481" s="193"/>
      <c r="X481" s="193"/>
      <c r="Y481" s="193"/>
      <c r="Z481" s="193"/>
      <c r="AA481" s="193"/>
      <c r="AB481" s="193"/>
      <c r="AC481" s="193"/>
      <c r="AD481" s="193"/>
      <c r="AE481" s="193"/>
      <c r="AF481" s="193"/>
      <c r="AG481" s="193"/>
      <c r="AH481" s="193"/>
      <c r="AI481" s="193"/>
      <c r="AJ481" s="204"/>
      <c r="AK481" s="193"/>
      <c r="AL481" s="206"/>
      <c r="AM481" s="4">
        <f t="shared" si="43"/>
        <v>0</v>
      </c>
      <c r="AN481" s="4">
        <f t="shared" si="44"/>
        <v>0</v>
      </c>
      <c r="AO481" s="4">
        <f t="shared" si="45"/>
        <v>0</v>
      </c>
      <c r="AP481" s="4">
        <f t="shared" si="46"/>
        <v>0</v>
      </c>
      <c r="AW481" s="204"/>
    </row>
    <row r="482" spans="6:49" ht="18" customHeight="1" x14ac:dyDescent="0.25">
      <c r="F482" s="4">
        <f t="shared" si="42"/>
        <v>0</v>
      </c>
      <c r="G482" s="200">
        <f t="shared" si="47"/>
        <v>0</v>
      </c>
      <c r="H482" s="203"/>
      <c r="I482" s="193"/>
      <c r="J482" s="204"/>
      <c r="K482" s="204"/>
      <c r="L482" s="204"/>
      <c r="M482" s="204"/>
      <c r="N482" s="193"/>
      <c r="O482" s="193"/>
      <c r="P482" s="205"/>
      <c r="Q482" s="193"/>
      <c r="R482" s="193"/>
      <c r="S482" s="193"/>
      <c r="T482" s="193"/>
      <c r="U482" s="193"/>
      <c r="V482" s="193"/>
      <c r="W482" s="193"/>
      <c r="X482" s="193"/>
      <c r="Y482" s="193"/>
      <c r="Z482" s="193"/>
      <c r="AA482" s="193"/>
      <c r="AB482" s="193"/>
      <c r="AC482" s="193"/>
      <c r="AD482" s="193"/>
      <c r="AE482" s="193"/>
      <c r="AF482" s="193"/>
      <c r="AG482" s="193"/>
      <c r="AH482" s="193"/>
      <c r="AI482" s="193"/>
      <c r="AJ482" s="204"/>
      <c r="AK482" s="193"/>
      <c r="AL482" s="206"/>
      <c r="AM482" s="4">
        <f t="shared" si="43"/>
        <v>0</v>
      </c>
      <c r="AN482" s="4">
        <f t="shared" si="44"/>
        <v>0</v>
      </c>
      <c r="AO482" s="4">
        <f t="shared" si="45"/>
        <v>0</v>
      </c>
      <c r="AP482" s="4">
        <f t="shared" si="46"/>
        <v>0</v>
      </c>
      <c r="AW482" s="204"/>
    </row>
    <row r="483" spans="6:49" ht="18" customHeight="1" x14ac:dyDescent="0.25">
      <c r="F483" s="4">
        <f t="shared" si="42"/>
        <v>0</v>
      </c>
      <c r="G483" s="200">
        <f t="shared" si="47"/>
        <v>0</v>
      </c>
      <c r="H483" s="203"/>
      <c r="I483" s="193"/>
      <c r="J483" s="204"/>
      <c r="K483" s="204"/>
      <c r="L483" s="204"/>
      <c r="M483" s="204"/>
      <c r="N483" s="193"/>
      <c r="O483" s="193"/>
      <c r="P483" s="205"/>
      <c r="Q483" s="193"/>
      <c r="R483" s="193"/>
      <c r="S483" s="193"/>
      <c r="T483" s="193"/>
      <c r="U483" s="193"/>
      <c r="V483" s="193"/>
      <c r="W483" s="193"/>
      <c r="X483" s="193"/>
      <c r="Y483" s="193"/>
      <c r="Z483" s="193"/>
      <c r="AA483" s="193"/>
      <c r="AB483" s="193"/>
      <c r="AC483" s="193"/>
      <c r="AD483" s="193"/>
      <c r="AE483" s="193"/>
      <c r="AF483" s="193"/>
      <c r="AG483" s="193"/>
      <c r="AH483" s="193"/>
      <c r="AI483" s="193"/>
      <c r="AJ483" s="204"/>
      <c r="AK483" s="193"/>
      <c r="AL483" s="206"/>
      <c r="AM483" s="4">
        <f t="shared" si="43"/>
        <v>0</v>
      </c>
      <c r="AN483" s="4">
        <f t="shared" si="44"/>
        <v>0</v>
      </c>
      <c r="AO483" s="4">
        <f t="shared" si="45"/>
        <v>0</v>
      </c>
      <c r="AP483" s="4">
        <f t="shared" si="46"/>
        <v>0</v>
      </c>
      <c r="AW483" s="204"/>
    </row>
    <row r="484" spans="6:49" ht="18" customHeight="1" x14ac:dyDescent="0.25">
      <c r="F484" s="4">
        <f t="shared" si="42"/>
        <v>0</v>
      </c>
      <c r="G484" s="200">
        <f t="shared" si="47"/>
        <v>0</v>
      </c>
      <c r="H484" s="203"/>
      <c r="I484" s="193"/>
      <c r="J484" s="204"/>
      <c r="K484" s="204"/>
      <c r="L484" s="204"/>
      <c r="M484" s="204"/>
      <c r="N484" s="193"/>
      <c r="O484" s="193"/>
      <c r="P484" s="205"/>
      <c r="Q484" s="193"/>
      <c r="R484" s="193"/>
      <c r="S484" s="193"/>
      <c r="T484" s="193"/>
      <c r="U484" s="193"/>
      <c r="V484" s="193"/>
      <c r="W484" s="193"/>
      <c r="X484" s="193"/>
      <c r="Y484" s="193"/>
      <c r="Z484" s="193"/>
      <c r="AA484" s="193"/>
      <c r="AB484" s="193"/>
      <c r="AC484" s="193"/>
      <c r="AD484" s="193"/>
      <c r="AE484" s="193"/>
      <c r="AF484" s="193"/>
      <c r="AG484" s="193"/>
      <c r="AH484" s="193"/>
      <c r="AI484" s="193"/>
      <c r="AJ484" s="204"/>
      <c r="AK484" s="193"/>
      <c r="AL484" s="206"/>
      <c r="AM484" s="4">
        <f t="shared" si="43"/>
        <v>0</v>
      </c>
      <c r="AN484" s="4">
        <f t="shared" si="44"/>
        <v>0</v>
      </c>
      <c r="AO484" s="4">
        <f t="shared" si="45"/>
        <v>0</v>
      </c>
      <c r="AP484" s="4">
        <f t="shared" si="46"/>
        <v>0</v>
      </c>
      <c r="AW484" s="204"/>
    </row>
    <row r="485" spans="6:49" ht="18" customHeight="1" x14ac:dyDescent="0.25">
      <c r="F485" s="4">
        <f t="shared" si="42"/>
        <v>0</v>
      </c>
      <c r="G485" s="200">
        <f t="shared" si="47"/>
        <v>0</v>
      </c>
      <c r="H485" s="203"/>
      <c r="I485" s="193"/>
      <c r="J485" s="204"/>
      <c r="K485" s="204"/>
      <c r="L485" s="204"/>
      <c r="M485" s="204"/>
      <c r="N485" s="193"/>
      <c r="O485" s="193"/>
      <c r="P485" s="205"/>
      <c r="Q485" s="193"/>
      <c r="R485" s="193"/>
      <c r="S485" s="193"/>
      <c r="T485" s="193"/>
      <c r="U485" s="193"/>
      <c r="V485" s="193"/>
      <c r="W485" s="193"/>
      <c r="X485" s="193"/>
      <c r="Y485" s="193"/>
      <c r="Z485" s="193"/>
      <c r="AA485" s="193"/>
      <c r="AB485" s="193"/>
      <c r="AC485" s="193"/>
      <c r="AD485" s="193"/>
      <c r="AE485" s="193"/>
      <c r="AF485" s="193"/>
      <c r="AG485" s="193"/>
      <c r="AH485" s="193"/>
      <c r="AI485" s="193"/>
      <c r="AJ485" s="204"/>
      <c r="AK485" s="193"/>
      <c r="AL485" s="206"/>
      <c r="AM485" s="4">
        <f t="shared" si="43"/>
        <v>0</v>
      </c>
      <c r="AN485" s="4">
        <f t="shared" si="44"/>
        <v>0</v>
      </c>
      <c r="AO485" s="4">
        <f t="shared" si="45"/>
        <v>0</v>
      </c>
      <c r="AP485" s="4">
        <f t="shared" si="46"/>
        <v>0</v>
      </c>
      <c r="AW485" s="204"/>
    </row>
    <row r="486" spans="6:49" ht="18" customHeight="1" x14ac:dyDescent="0.25">
      <c r="F486" s="4">
        <f t="shared" si="42"/>
        <v>0</v>
      </c>
      <c r="G486" s="200">
        <f t="shared" si="47"/>
        <v>0</v>
      </c>
      <c r="H486" s="203"/>
      <c r="I486" s="193"/>
      <c r="J486" s="204"/>
      <c r="K486" s="204"/>
      <c r="L486" s="204"/>
      <c r="M486" s="204"/>
      <c r="N486" s="193"/>
      <c r="O486" s="193"/>
      <c r="P486" s="205"/>
      <c r="Q486" s="193"/>
      <c r="R486" s="193"/>
      <c r="S486" s="193"/>
      <c r="T486" s="193"/>
      <c r="U486" s="193"/>
      <c r="V486" s="193"/>
      <c r="W486" s="193"/>
      <c r="X486" s="193"/>
      <c r="Y486" s="193"/>
      <c r="Z486" s="193"/>
      <c r="AA486" s="193"/>
      <c r="AB486" s="193"/>
      <c r="AC486" s="193"/>
      <c r="AD486" s="193"/>
      <c r="AE486" s="193"/>
      <c r="AF486" s="193"/>
      <c r="AG486" s="193"/>
      <c r="AH486" s="193"/>
      <c r="AI486" s="193"/>
      <c r="AJ486" s="204"/>
      <c r="AK486" s="193"/>
      <c r="AL486" s="206"/>
      <c r="AM486" s="4">
        <f t="shared" si="43"/>
        <v>0</v>
      </c>
      <c r="AN486" s="4">
        <f t="shared" si="44"/>
        <v>0</v>
      </c>
      <c r="AO486" s="4">
        <f t="shared" si="45"/>
        <v>0</v>
      </c>
      <c r="AP486" s="4">
        <f t="shared" si="46"/>
        <v>0</v>
      </c>
      <c r="AW486" s="204"/>
    </row>
    <row r="487" spans="6:49" ht="18" customHeight="1" x14ac:dyDescent="0.25">
      <c r="F487" s="4">
        <f t="shared" si="42"/>
        <v>0</v>
      </c>
      <c r="G487" s="200">
        <f t="shared" si="47"/>
        <v>0</v>
      </c>
      <c r="H487" s="203"/>
      <c r="I487" s="193"/>
      <c r="J487" s="204"/>
      <c r="K487" s="204"/>
      <c r="L487" s="204"/>
      <c r="M487" s="204"/>
      <c r="N487" s="193"/>
      <c r="O487" s="193"/>
      <c r="P487" s="205"/>
      <c r="Q487" s="193"/>
      <c r="R487" s="193"/>
      <c r="S487" s="193"/>
      <c r="T487" s="193"/>
      <c r="U487" s="193"/>
      <c r="V487" s="193"/>
      <c r="W487" s="193"/>
      <c r="X487" s="193"/>
      <c r="Y487" s="193"/>
      <c r="Z487" s="193"/>
      <c r="AA487" s="193"/>
      <c r="AB487" s="193"/>
      <c r="AC487" s="193"/>
      <c r="AD487" s="193"/>
      <c r="AE487" s="193"/>
      <c r="AF487" s="193"/>
      <c r="AG487" s="193"/>
      <c r="AH487" s="193"/>
      <c r="AI487" s="193"/>
      <c r="AJ487" s="204"/>
      <c r="AK487" s="193"/>
      <c r="AL487" s="206"/>
      <c r="AM487" s="4">
        <f t="shared" si="43"/>
        <v>0</v>
      </c>
      <c r="AN487" s="4">
        <f t="shared" si="44"/>
        <v>0</v>
      </c>
      <c r="AO487" s="4">
        <f t="shared" si="45"/>
        <v>0</v>
      </c>
      <c r="AP487" s="4">
        <f t="shared" si="46"/>
        <v>0</v>
      </c>
      <c r="AW487" s="204"/>
    </row>
    <row r="488" spans="6:49" ht="18" customHeight="1" x14ac:dyDescent="0.25">
      <c r="F488" s="4">
        <f t="shared" si="42"/>
        <v>0</v>
      </c>
      <c r="G488" s="200">
        <f t="shared" si="47"/>
        <v>0</v>
      </c>
      <c r="H488" s="203"/>
      <c r="I488" s="193"/>
      <c r="J488" s="204"/>
      <c r="K488" s="204"/>
      <c r="L488" s="204"/>
      <c r="M488" s="204"/>
      <c r="N488" s="193"/>
      <c r="O488" s="193"/>
      <c r="P488" s="205"/>
      <c r="Q488" s="193"/>
      <c r="R488" s="193"/>
      <c r="S488" s="193"/>
      <c r="T488" s="193"/>
      <c r="U488" s="193"/>
      <c r="V488" s="193"/>
      <c r="W488" s="193"/>
      <c r="X488" s="193"/>
      <c r="Y488" s="193"/>
      <c r="Z488" s="193"/>
      <c r="AA488" s="193"/>
      <c r="AB488" s="193"/>
      <c r="AC488" s="193"/>
      <c r="AD488" s="193"/>
      <c r="AE488" s="193"/>
      <c r="AF488" s="193"/>
      <c r="AG488" s="193"/>
      <c r="AH488" s="193"/>
      <c r="AI488" s="193"/>
      <c r="AJ488" s="204"/>
      <c r="AK488" s="193"/>
      <c r="AL488" s="206"/>
      <c r="AM488" s="4">
        <f t="shared" si="43"/>
        <v>0</v>
      </c>
      <c r="AN488" s="4">
        <f t="shared" si="44"/>
        <v>0</v>
      </c>
      <c r="AO488" s="4">
        <f t="shared" si="45"/>
        <v>0</v>
      </c>
      <c r="AP488" s="4">
        <f t="shared" si="46"/>
        <v>0</v>
      </c>
      <c r="AW488" s="204"/>
    </row>
    <row r="489" spans="6:49" ht="18" customHeight="1" x14ac:dyDescent="0.25">
      <c r="F489" s="4">
        <f t="shared" si="42"/>
        <v>0</v>
      </c>
      <c r="G489" s="200">
        <f t="shared" si="47"/>
        <v>0</v>
      </c>
      <c r="H489" s="203"/>
      <c r="I489" s="193"/>
      <c r="J489" s="204"/>
      <c r="K489" s="204"/>
      <c r="L489" s="204"/>
      <c r="M489" s="204"/>
      <c r="N489" s="193"/>
      <c r="O489" s="193"/>
      <c r="P489" s="205"/>
      <c r="Q489" s="193"/>
      <c r="R489" s="193"/>
      <c r="S489" s="193"/>
      <c r="T489" s="193"/>
      <c r="U489" s="193"/>
      <c r="V489" s="193"/>
      <c r="W489" s="193"/>
      <c r="X489" s="193"/>
      <c r="Y489" s="193"/>
      <c r="Z489" s="193"/>
      <c r="AA489" s="193"/>
      <c r="AB489" s="193"/>
      <c r="AC489" s="193"/>
      <c r="AD489" s="193"/>
      <c r="AE489" s="193"/>
      <c r="AF489" s="193"/>
      <c r="AG489" s="193"/>
      <c r="AH489" s="193"/>
      <c r="AI489" s="193"/>
      <c r="AJ489" s="204"/>
      <c r="AK489" s="193"/>
      <c r="AL489" s="206"/>
      <c r="AM489" s="4">
        <f t="shared" si="43"/>
        <v>0</v>
      </c>
      <c r="AN489" s="4">
        <f t="shared" si="44"/>
        <v>0</v>
      </c>
      <c r="AO489" s="4">
        <f t="shared" si="45"/>
        <v>0</v>
      </c>
      <c r="AP489" s="4">
        <f t="shared" si="46"/>
        <v>0</v>
      </c>
      <c r="AW489" s="204"/>
    </row>
    <row r="490" spans="6:49" ht="18" customHeight="1" x14ac:dyDescent="0.25">
      <c r="F490" s="4">
        <f t="shared" si="42"/>
        <v>0</v>
      </c>
      <c r="G490" s="200">
        <f t="shared" si="47"/>
        <v>0</v>
      </c>
      <c r="H490" s="203"/>
      <c r="I490" s="193"/>
      <c r="J490" s="204"/>
      <c r="K490" s="204"/>
      <c r="L490" s="204"/>
      <c r="M490" s="204"/>
      <c r="N490" s="193"/>
      <c r="O490" s="193"/>
      <c r="P490" s="205"/>
      <c r="Q490" s="193"/>
      <c r="R490" s="193"/>
      <c r="S490" s="193"/>
      <c r="T490" s="193"/>
      <c r="U490" s="193"/>
      <c r="V490" s="193"/>
      <c r="W490" s="193"/>
      <c r="X490" s="193"/>
      <c r="Y490" s="193"/>
      <c r="Z490" s="193"/>
      <c r="AA490" s="193"/>
      <c r="AB490" s="193"/>
      <c r="AC490" s="193"/>
      <c r="AD490" s="193"/>
      <c r="AE490" s="193"/>
      <c r="AF490" s="193"/>
      <c r="AG490" s="193"/>
      <c r="AH490" s="193"/>
      <c r="AI490" s="193"/>
      <c r="AJ490" s="204"/>
      <c r="AK490" s="193"/>
      <c r="AL490" s="206"/>
      <c r="AM490" s="4">
        <f t="shared" si="43"/>
        <v>0</v>
      </c>
      <c r="AN490" s="4">
        <f t="shared" si="44"/>
        <v>0</v>
      </c>
      <c r="AO490" s="4">
        <f t="shared" si="45"/>
        <v>0</v>
      </c>
      <c r="AP490" s="4">
        <f t="shared" si="46"/>
        <v>0</v>
      </c>
      <c r="AW490" s="204"/>
    </row>
    <row r="491" spans="6:49" ht="18" customHeight="1" x14ac:dyDescent="0.25">
      <c r="F491" s="4">
        <f t="shared" si="42"/>
        <v>0</v>
      </c>
      <c r="G491" s="200">
        <f t="shared" si="47"/>
        <v>0</v>
      </c>
      <c r="H491" s="203"/>
      <c r="I491" s="193"/>
      <c r="J491" s="204"/>
      <c r="K491" s="204"/>
      <c r="L491" s="204"/>
      <c r="M491" s="204"/>
      <c r="N491" s="193"/>
      <c r="O491" s="193"/>
      <c r="P491" s="205"/>
      <c r="Q491" s="193"/>
      <c r="R491" s="193"/>
      <c r="S491" s="193"/>
      <c r="T491" s="193"/>
      <c r="U491" s="193"/>
      <c r="V491" s="193"/>
      <c r="W491" s="193"/>
      <c r="X491" s="193"/>
      <c r="Y491" s="193"/>
      <c r="Z491" s="193"/>
      <c r="AA491" s="193"/>
      <c r="AB491" s="193"/>
      <c r="AC491" s="193"/>
      <c r="AD491" s="193"/>
      <c r="AE491" s="193"/>
      <c r="AF491" s="193"/>
      <c r="AG491" s="193"/>
      <c r="AH491" s="193"/>
      <c r="AI491" s="193"/>
      <c r="AJ491" s="204"/>
      <c r="AK491" s="193"/>
      <c r="AL491" s="206"/>
      <c r="AM491" s="4">
        <f t="shared" si="43"/>
        <v>0</v>
      </c>
      <c r="AN491" s="4">
        <f t="shared" si="44"/>
        <v>0</v>
      </c>
      <c r="AO491" s="4">
        <f t="shared" si="45"/>
        <v>0</v>
      </c>
      <c r="AP491" s="4">
        <f t="shared" si="46"/>
        <v>0</v>
      </c>
      <c r="AW491" s="204"/>
    </row>
    <row r="492" spans="6:49" ht="18" customHeight="1" x14ac:dyDescent="0.25">
      <c r="F492" s="4">
        <f t="shared" si="42"/>
        <v>0</v>
      </c>
      <c r="G492" s="200">
        <f t="shared" si="47"/>
        <v>0</v>
      </c>
      <c r="H492" s="203"/>
      <c r="I492" s="193"/>
      <c r="J492" s="204"/>
      <c r="K492" s="204"/>
      <c r="L492" s="204"/>
      <c r="M492" s="204"/>
      <c r="N492" s="193"/>
      <c r="O492" s="193"/>
      <c r="P492" s="205"/>
      <c r="Q492" s="193"/>
      <c r="R492" s="193"/>
      <c r="S492" s="193"/>
      <c r="T492" s="193"/>
      <c r="U492" s="193"/>
      <c r="V492" s="193"/>
      <c r="W492" s="193"/>
      <c r="X492" s="193"/>
      <c r="Y492" s="193"/>
      <c r="Z492" s="193"/>
      <c r="AA492" s="193"/>
      <c r="AB492" s="193"/>
      <c r="AC492" s="193"/>
      <c r="AD492" s="193"/>
      <c r="AE492" s="193"/>
      <c r="AF492" s="193"/>
      <c r="AG492" s="193"/>
      <c r="AH492" s="193"/>
      <c r="AI492" s="193"/>
      <c r="AJ492" s="204"/>
      <c r="AK492" s="193"/>
      <c r="AL492" s="206"/>
      <c r="AM492" s="4">
        <f t="shared" si="43"/>
        <v>0</v>
      </c>
      <c r="AN492" s="4">
        <f t="shared" si="44"/>
        <v>0</v>
      </c>
      <c r="AO492" s="4">
        <f t="shared" si="45"/>
        <v>0</v>
      </c>
      <c r="AP492" s="4">
        <f t="shared" si="46"/>
        <v>0</v>
      </c>
      <c r="AW492" s="204"/>
    </row>
    <row r="493" spans="6:49" ht="18" customHeight="1" x14ac:dyDescent="0.25">
      <c r="F493" s="4">
        <f t="shared" si="42"/>
        <v>0</v>
      </c>
      <c r="G493" s="200">
        <f t="shared" si="47"/>
        <v>0</v>
      </c>
      <c r="H493" s="203"/>
      <c r="I493" s="193"/>
      <c r="J493" s="204"/>
      <c r="K493" s="204"/>
      <c r="L493" s="204"/>
      <c r="M493" s="204"/>
      <c r="N493" s="193"/>
      <c r="O493" s="193"/>
      <c r="P493" s="205"/>
      <c r="Q493" s="193"/>
      <c r="R493" s="193"/>
      <c r="S493" s="193"/>
      <c r="T493" s="193"/>
      <c r="U493" s="193"/>
      <c r="V493" s="193"/>
      <c r="W493" s="193"/>
      <c r="X493" s="193"/>
      <c r="Y493" s="193"/>
      <c r="Z493" s="193"/>
      <c r="AA493" s="193"/>
      <c r="AB493" s="193"/>
      <c r="AC493" s="193"/>
      <c r="AD493" s="193"/>
      <c r="AE493" s="193"/>
      <c r="AF493" s="193"/>
      <c r="AG493" s="193"/>
      <c r="AH493" s="193"/>
      <c r="AI493" s="193"/>
      <c r="AJ493" s="204"/>
      <c r="AK493" s="193"/>
      <c r="AL493" s="206"/>
      <c r="AM493" s="4">
        <f t="shared" si="43"/>
        <v>0</v>
      </c>
      <c r="AN493" s="4">
        <f t="shared" si="44"/>
        <v>0</v>
      </c>
      <c r="AO493" s="4">
        <f t="shared" si="45"/>
        <v>0</v>
      </c>
      <c r="AP493" s="4">
        <f t="shared" si="46"/>
        <v>0</v>
      </c>
      <c r="AW493" s="204"/>
    </row>
    <row r="494" spans="6:49" ht="18" customHeight="1" x14ac:dyDescent="0.25">
      <c r="F494" s="4">
        <f t="shared" si="42"/>
        <v>0</v>
      </c>
      <c r="G494" s="200">
        <f t="shared" si="47"/>
        <v>0</v>
      </c>
      <c r="H494" s="203"/>
      <c r="I494" s="193"/>
      <c r="J494" s="204"/>
      <c r="K494" s="204"/>
      <c r="L494" s="204"/>
      <c r="M494" s="204"/>
      <c r="N494" s="193"/>
      <c r="O494" s="193"/>
      <c r="P494" s="205"/>
      <c r="Q494" s="193"/>
      <c r="R494" s="193"/>
      <c r="S494" s="193"/>
      <c r="T494" s="193"/>
      <c r="U494" s="193"/>
      <c r="V494" s="193"/>
      <c r="W494" s="193"/>
      <c r="X494" s="193"/>
      <c r="Y494" s="193"/>
      <c r="Z494" s="193"/>
      <c r="AA494" s="193"/>
      <c r="AB494" s="193"/>
      <c r="AC494" s="193"/>
      <c r="AD494" s="193"/>
      <c r="AE494" s="193"/>
      <c r="AF494" s="193"/>
      <c r="AG494" s="193"/>
      <c r="AH494" s="193"/>
      <c r="AI494" s="193"/>
      <c r="AJ494" s="204"/>
      <c r="AK494" s="193"/>
      <c r="AL494" s="206"/>
      <c r="AM494" s="4">
        <f t="shared" si="43"/>
        <v>0</v>
      </c>
      <c r="AN494" s="4">
        <f t="shared" si="44"/>
        <v>0</v>
      </c>
      <c r="AO494" s="4">
        <f t="shared" si="45"/>
        <v>0</v>
      </c>
      <c r="AP494" s="4">
        <f t="shared" si="46"/>
        <v>0</v>
      </c>
      <c r="AW494" s="204"/>
    </row>
    <row r="495" spans="6:49" ht="18" customHeight="1" x14ac:dyDescent="0.25">
      <c r="F495" s="4">
        <f t="shared" si="42"/>
        <v>0</v>
      </c>
      <c r="G495" s="200">
        <f t="shared" si="47"/>
        <v>0</v>
      </c>
      <c r="H495" s="203"/>
      <c r="I495" s="193"/>
      <c r="J495" s="204"/>
      <c r="K495" s="204"/>
      <c r="L495" s="204"/>
      <c r="M495" s="204"/>
      <c r="N495" s="193"/>
      <c r="O495" s="193"/>
      <c r="P495" s="205"/>
      <c r="Q495" s="193"/>
      <c r="R495" s="193"/>
      <c r="S495" s="193"/>
      <c r="T495" s="193"/>
      <c r="U495" s="193"/>
      <c r="V495" s="193"/>
      <c r="W495" s="193"/>
      <c r="X495" s="193"/>
      <c r="Y495" s="193"/>
      <c r="Z495" s="193"/>
      <c r="AA495" s="193"/>
      <c r="AB495" s="193"/>
      <c r="AC495" s="193"/>
      <c r="AD495" s="193"/>
      <c r="AE495" s="193"/>
      <c r="AF495" s="193"/>
      <c r="AG495" s="193"/>
      <c r="AH495" s="193"/>
      <c r="AI495" s="193"/>
      <c r="AJ495" s="204"/>
      <c r="AK495" s="193"/>
      <c r="AL495" s="206"/>
      <c r="AM495" s="4">
        <f t="shared" si="43"/>
        <v>0</v>
      </c>
      <c r="AN495" s="4">
        <f t="shared" si="44"/>
        <v>0</v>
      </c>
      <c r="AO495" s="4">
        <f t="shared" si="45"/>
        <v>0</v>
      </c>
      <c r="AP495" s="4">
        <f t="shared" si="46"/>
        <v>0</v>
      </c>
      <c r="AW495" s="204"/>
    </row>
    <row r="496" spans="6:49" ht="18" customHeight="1" x14ac:dyDescent="0.25">
      <c r="F496" s="4">
        <f t="shared" si="42"/>
        <v>0</v>
      </c>
      <c r="G496" s="200">
        <f t="shared" si="47"/>
        <v>0</v>
      </c>
      <c r="H496" s="203"/>
      <c r="I496" s="193"/>
      <c r="J496" s="204"/>
      <c r="K496" s="204"/>
      <c r="L496" s="204"/>
      <c r="M496" s="204"/>
      <c r="N496" s="193"/>
      <c r="O496" s="193"/>
      <c r="P496" s="205"/>
      <c r="Q496" s="193"/>
      <c r="R496" s="193"/>
      <c r="S496" s="193"/>
      <c r="T496" s="193"/>
      <c r="U496" s="193"/>
      <c r="V496" s="193"/>
      <c r="W496" s="193"/>
      <c r="X496" s="193"/>
      <c r="Y496" s="193"/>
      <c r="Z496" s="193"/>
      <c r="AA496" s="193"/>
      <c r="AB496" s="193"/>
      <c r="AC496" s="193"/>
      <c r="AD496" s="193"/>
      <c r="AE496" s="193"/>
      <c r="AF496" s="193"/>
      <c r="AG496" s="193"/>
      <c r="AH496" s="193"/>
      <c r="AI496" s="193"/>
      <c r="AJ496" s="204"/>
      <c r="AK496" s="193"/>
      <c r="AL496" s="206"/>
      <c r="AM496" s="4">
        <f t="shared" si="43"/>
        <v>0</v>
      </c>
      <c r="AN496" s="4">
        <f t="shared" si="44"/>
        <v>0</v>
      </c>
      <c r="AO496" s="4">
        <f t="shared" si="45"/>
        <v>0</v>
      </c>
      <c r="AP496" s="4">
        <f t="shared" si="46"/>
        <v>0</v>
      </c>
      <c r="AW496" s="204"/>
    </row>
    <row r="497" spans="6:49" ht="18" customHeight="1" x14ac:dyDescent="0.25">
      <c r="F497" s="4">
        <f t="shared" si="42"/>
        <v>0</v>
      </c>
      <c r="G497" s="200">
        <f t="shared" si="47"/>
        <v>0</v>
      </c>
      <c r="H497" s="203"/>
      <c r="I497" s="193"/>
      <c r="J497" s="204"/>
      <c r="K497" s="204"/>
      <c r="L497" s="204"/>
      <c r="M497" s="204"/>
      <c r="N497" s="193"/>
      <c r="O497" s="193"/>
      <c r="P497" s="205"/>
      <c r="Q497" s="193"/>
      <c r="R497" s="193"/>
      <c r="S497" s="193"/>
      <c r="T497" s="193"/>
      <c r="U497" s="193"/>
      <c r="V497" s="193"/>
      <c r="W497" s="193"/>
      <c r="X497" s="193"/>
      <c r="Y497" s="193"/>
      <c r="Z497" s="193"/>
      <c r="AA497" s="193"/>
      <c r="AB497" s="193"/>
      <c r="AC497" s="193"/>
      <c r="AD497" s="193"/>
      <c r="AE497" s="193"/>
      <c r="AF497" s="193"/>
      <c r="AG497" s="193"/>
      <c r="AH497" s="193"/>
      <c r="AI497" s="193"/>
      <c r="AJ497" s="204"/>
      <c r="AK497" s="193"/>
      <c r="AL497" s="206"/>
      <c r="AM497" s="4">
        <f t="shared" si="43"/>
        <v>0</v>
      </c>
      <c r="AN497" s="4">
        <f t="shared" si="44"/>
        <v>0</v>
      </c>
      <c r="AO497" s="4">
        <f t="shared" si="45"/>
        <v>0</v>
      </c>
      <c r="AP497" s="4">
        <f t="shared" si="46"/>
        <v>0</v>
      </c>
      <c r="AW497" s="204"/>
    </row>
    <row r="498" spans="6:49" ht="18" customHeight="1" x14ac:dyDescent="0.25">
      <c r="F498" s="4">
        <f t="shared" si="42"/>
        <v>0</v>
      </c>
      <c r="G498" s="200">
        <f t="shared" si="47"/>
        <v>0</v>
      </c>
      <c r="H498" s="203"/>
      <c r="I498" s="193"/>
      <c r="J498" s="204"/>
      <c r="K498" s="204"/>
      <c r="L498" s="204"/>
      <c r="M498" s="204"/>
      <c r="N498" s="193"/>
      <c r="O498" s="193"/>
      <c r="P498" s="205"/>
      <c r="Q498" s="193"/>
      <c r="R498" s="193"/>
      <c r="S498" s="193"/>
      <c r="T498" s="193"/>
      <c r="U498" s="193"/>
      <c r="V498" s="193"/>
      <c r="W498" s="193"/>
      <c r="X498" s="193"/>
      <c r="Y498" s="193"/>
      <c r="Z498" s="193"/>
      <c r="AA498" s="193"/>
      <c r="AB498" s="193"/>
      <c r="AC498" s="193"/>
      <c r="AD498" s="193"/>
      <c r="AE498" s="193"/>
      <c r="AF498" s="193"/>
      <c r="AG498" s="193"/>
      <c r="AH498" s="193"/>
      <c r="AI498" s="193"/>
      <c r="AJ498" s="204"/>
      <c r="AK498" s="193"/>
      <c r="AL498" s="206"/>
      <c r="AM498" s="4">
        <f t="shared" si="43"/>
        <v>0</v>
      </c>
      <c r="AN498" s="4">
        <f t="shared" si="44"/>
        <v>0</v>
      </c>
      <c r="AO498" s="4">
        <f t="shared" si="45"/>
        <v>0</v>
      </c>
      <c r="AP498" s="4">
        <f t="shared" si="46"/>
        <v>0</v>
      </c>
      <c r="AW498" s="204"/>
    </row>
    <row r="499" spans="6:49" ht="18" customHeight="1" x14ac:dyDescent="0.25">
      <c r="F499" s="4">
        <f t="shared" si="42"/>
        <v>0</v>
      </c>
      <c r="G499" s="200">
        <f t="shared" si="47"/>
        <v>0</v>
      </c>
      <c r="H499" s="203"/>
      <c r="I499" s="193"/>
      <c r="J499" s="204"/>
      <c r="K499" s="204"/>
      <c r="L499" s="204"/>
      <c r="M499" s="204"/>
      <c r="N499" s="193"/>
      <c r="O499" s="193"/>
      <c r="P499" s="205"/>
      <c r="Q499" s="193"/>
      <c r="R499" s="193"/>
      <c r="S499" s="193"/>
      <c r="T499" s="193"/>
      <c r="U499" s="193"/>
      <c r="V499" s="193"/>
      <c r="W499" s="193"/>
      <c r="X499" s="193"/>
      <c r="Y499" s="193"/>
      <c r="Z499" s="193"/>
      <c r="AA499" s="193"/>
      <c r="AB499" s="193"/>
      <c r="AC499" s="193"/>
      <c r="AD499" s="193"/>
      <c r="AE499" s="193"/>
      <c r="AF499" s="193"/>
      <c r="AG499" s="193"/>
      <c r="AH499" s="193"/>
      <c r="AI499" s="193"/>
      <c r="AJ499" s="204"/>
      <c r="AK499" s="193"/>
      <c r="AL499" s="206"/>
      <c r="AM499" s="4">
        <f t="shared" si="43"/>
        <v>0</v>
      </c>
      <c r="AN499" s="4">
        <f t="shared" si="44"/>
        <v>0</v>
      </c>
      <c r="AO499" s="4">
        <f t="shared" si="45"/>
        <v>0</v>
      </c>
      <c r="AP499" s="4">
        <f t="shared" si="46"/>
        <v>0</v>
      </c>
      <c r="AW499" s="204"/>
    </row>
    <row r="500" spans="6:49" ht="18" customHeight="1" x14ac:dyDescent="0.25">
      <c r="F500" s="4">
        <f t="shared" si="42"/>
        <v>0</v>
      </c>
      <c r="G500" s="200">
        <f t="shared" si="47"/>
        <v>0</v>
      </c>
      <c r="H500" s="203"/>
      <c r="I500" s="193"/>
      <c r="J500" s="204"/>
      <c r="K500" s="204"/>
      <c r="L500" s="204"/>
      <c r="M500" s="204"/>
      <c r="N500" s="193"/>
      <c r="O500" s="193"/>
      <c r="P500" s="205"/>
      <c r="Q500" s="193"/>
      <c r="R500" s="193"/>
      <c r="S500" s="193"/>
      <c r="T500" s="193"/>
      <c r="U500" s="193"/>
      <c r="V500" s="193"/>
      <c r="W500" s="193"/>
      <c r="X500" s="193"/>
      <c r="Y500" s="193"/>
      <c r="Z500" s="193"/>
      <c r="AA500" s="193"/>
      <c r="AB500" s="193"/>
      <c r="AC500" s="193"/>
      <c r="AD500" s="193"/>
      <c r="AE500" s="193"/>
      <c r="AF500" s="193"/>
      <c r="AG500" s="193"/>
      <c r="AH500" s="193"/>
      <c r="AI500" s="193"/>
      <c r="AJ500" s="204"/>
      <c r="AK500" s="193"/>
      <c r="AL500" s="206"/>
      <c r="AM500" s="4">
        <f t="shared" si="43"/>
        <v>0</v>
      </c>
      <c r="AN500" s="4">
        <f t="shared" si="44"/>
        <v>0</v>
      </c>
      <c r="AO500" s="4">
        <f t="shared" si="45"/>
        <v>0</v>
      </c>
      <c r="AP500" s="4">
        <f t="shared" si="46"/>
        <v>0</v>
      </c>
      <c r="AW500" s="204"/>
    </row>
    <row r="501" spans="6:49" ht="18" customHeight="1" x14ac:dyDescent="0.25">
      <c r="F501" s="4">
        <f t="shared" si="42"/>
        <v>0</v>
      </c>
      <c r="G501" s="200">
        <f t="shared" si="47"/>
        <v>0</v>
      </c>
      <c r="H501" s="203"/>
      <c r="I501" s="193"/>
      <c r="J501" s="204"/>
      <c r="K501" s="204"/>
      <c r="L501" s="204"/>
      <c r="M501" s="204"/>
      <c r="N501" s="193"/>
      <c r="O501" s="193"/>
      <c r="P501" s="205"/>
      <c r="Q501" s="193"/>
      <c r="R501" s="193"/>
      <c r="S501" s="193"/>
      <c r="T501" s="193"/>
      <c r="U501" s="193"/>
      <c r="V501" s="193"/>
      <c r="W501" s="193"/>
      <c r="X501" s="193"/>
      <c r="Y501" s="193"/>
      <c r="Z501" s="193"/>
      <c r="AA501" s="193"/>
      <c r="AB501" s="193"/>
      <c r="AC501" s="193"/>
      <c r="AD501" s="193"/>
      <c r="AE501" s="193"/>
      <c r="AF501" s="193"/>
      <c r="AG501" s="193"/>
      <c r="AH501" s="193"/>
      <c r="AI501" s="193"/>
      <c r="AJ501" s="204"/>
      <c r="AK501" s="193"/>
      <c r="AL501" s="206"/>
      <c r="AM501" s="4">
        <f t="shared" si="43"/>
        <v>0</v>
      </c>
      <c r="AN501" s="4">
        <f t="shared" si="44"/>
        <v>0</v>
      </c>
      <c r="AO501" s="4">
        <f t="shared" si="45"/>
        <v>0</v>
      </c>
      <c r="AP501" s="4">
        <f t="shared" si="46"/>
        <v>0</v>
      </c>
      <c r="AW501" s="204"/>
    </row>
    <row r="502" spans="6:49" ht="18" customHeight="1" x14ac:dyDescent="0.25">
      <c r="F502" s="4">
        <f t="shared" si="42"/>
        <v>0</v>
      </c>
      <c r="G502" s="200">
        <f t="shared" si="47"/>
        <v>0</v>
      </c>
      <c r="H502" s="203"/>
      <c r="I502" s="193"/>
      <c r="J502" s="204"/>
      <c r="K502" s="204"/>
      <c r="L502" s="204"/>
      <c r="M502" s="204"/>
      <c r="N502" s="193"/>
      <c r="O502" s="193"/>
      <c r="P502" s="205"/>
      <c r="Q502" s="193"/>
      <c r="R502" s="193"/>
      <c r="S502" s="193"/>
      <c r="T502" s="193"/>
      <c r="U502" s="193"/>
      <c r="V502" s="193"/>
      <c r="W502" s="193"/>
      <c r="X502" s="193"/>
      <c r="Y502" s="193"/>
      <c r="Z502" s="193"/>
      <c r="AA502" s="193"/>
      <c r="AB502" s="193"/>
      <c r="AC502" s="193"/>
      <c r="AD502" s="193"/>
      <c r="AE502" s="193"/>
      <c r="AF502" s="193"/>
      <c r="AG502" s="193"/>
      <c r="AH502" s="193"/>
      <c r="AI502" s="193"/>
      <c r="AJ502" s="204"/>
      <c r="AK502" s="193"/>
      <c r="AL502" s="206"/>
      <c r="AM502" s="4">
        <f t="shared" si="43"/>
        <v>0</v>
      </c>
      <c r="AN502" s="4">
        <f t="shared" si="44"/>
        <v>0</v>
      </c>
      <c r="AO502" s="4">
        <f t="shared" si="45"/>
        <v>0</v>
      </c>
      <c r="AP502" s="4">
        <f t="shared" si="46"/>
        <v>0</v>
      </c>
      <c r="AW502" s="204"/>
    </row>
    <row r="503" spans="6:49" ht="18" customHeight="1" x14ac:dyDescent="0.25">
      <c r="F503" s="4">
        <f t="shared" si="42"/>
        <v>0</v>
      </c>
      <c r="G503" s="200">
        <f t="shared" si="47"/>
        <v>0</v>
      </c>
      <c r="H503" s="203"/>
      <c r="I503" s="193"/>
      <c r="J503" s="204"/>
      <c r="K503" s="204"/>
      <c r="L503" s="204"/>
      <c r="M503" s="204"/>
      <c r="N503" s="193"/>
      <c r="O503" s="193"/>
      <c r="P503" s="205"/>
      <c r="Q503" s="193"/>
      <c r="R503" s="193"/>
      <c r="S503" s="193"/>
      <c r="T503" s="193"/>
      <c r="U503" s="193"/>
      <c r="V503" s="193"/>
      <c r="W503" s="193"/>
      <c r="X503" s="193"/>
      <c r="Y503" s="193"/>
      <c r="Z503" s="193"/>
      <c r="AA503" s="193"/>
      <c r="AB503" s="193"/>
      <c r="AC503" s="193"/>
      <c r="AD503" s="193"/>
      <c r="AE503" s="193"/>
      <c r="AF503" s="193"/>
      <c r="AG503" s="193"/>
      <c r="AH503" s="193"/>
      <c r="AI503" s="193"/>
      <c r="AJ503" s="204"/>
      <c r="AK503" s="193"/>
      <c r="AL503" s="206"/>
      <c r="AM503" s="4">
        <f t="shared" si="43"/>
        <v>0</v>
      </c>
      <c r="AN503" s="4">
        <f t="shared" si="44"/>
        <v>0</v>
      </c>
      <c r="AO503" s="4">
        <f t="shared" si="45"/>
        <v>0</v>
      </c>
      <c r="AP503" s="4">
        <f t="shared" si="46"/>
        <v>0</v>
      </c>
      <c r="AW503" s="204"/>
    </row>
    <row r="504" spans="6:49" ht="18" customHeight="1" x14ac:dyDescent="0.25">
      <c r="F504" s="4">
        <f t="shared" si="42"/>
        <v>0</v>
      </c>
      <c r="G504" s="200">
        <f t="shared" si="47"/>
        <v>0</v>
      </c>
      <c r="H504" s="203"/>
      <c r="I504" s="193"/>
      <c r="J504" s="204"/>
      <c r="K504" s="204"/>
      <c r="L504" s="204"/>
      <c r="M504" s="204"/>
      <c r="N504" s="193"/>
      <c r="O504" s="193"/>
      <c r="P504" s="205"/>
      <c r="Q504" s="193"/>
      <c r="R504" s="193"/>
      <c r="S504" s="193"/>
      <c r="T504" s="193"/>
      <c r="U504" s="193"/>
      <c r="V504" s="193"/>
      <c r="W504" s="193"/>
      <c r="X504" s="193"/>
      <c r="Y504" s="193"/>
      <c r="Z504" s="193"/>
      <c r="AA504" s="193"/>
      <c r="AB504" s="193"/>
      <c r="AC504" s="193"/>
      <c r="AD504" s="193"/>
      <c r="AE504" s="193"/>
      <c r="AF504" s="193"/>
      <c r="AG504" s="193"/>
      <c r="AH504" s="193"/>
      <c r="AI504" s="193"/>
      <c r="AJ504" s="204"/>
      <c r="AK504" s="193"/>
      <c r="AL504" s="206"/>
      <c r="AM504" s="4">
        <f t="shared" si="43"/>
        <v>0</v>
      </c>
      <c r="AN504" s="4">
        <f t="shared" si="44"/>
        <v>0</v>
      </c>
      <c r="AO504" s="4">
        <f t="shared" si="45"/>
        <v>0</v>
      </c>
      <c r="AP504" s="4">
        <f t="shared" si="46"/>
        <v>0</v>
      </c>
      <c r="AW504" s="204"/>
    </row>
    <row r="505" spans="6:49" ht="18" customHeight="1" x14ac:dyDescent="0.25">
      <c r="F505" s="4">
        <f t="shared" si="42"/>
        <v>0</v>
      </c>
      <c r="G505" s="200">
        <f t="shared" si="47"/>
        <v>0</v>
      </c>
      <c r="H505" s="203"/>
      <c r="I505" s="193"/>
      <c r="J505" s="204"/>
      <c r="K505" s="204"/>
      <c r="L505" s="204"/>
      <c r="M505" s="204"/>
      <c r="N505" s="193"/>
      <c r="O505" s="193"/>
      <c r="P505" s="205"/>
      <c r="Q505" s="193"/>
      <c r="R505" s="193"/>
      <c r="S505" s="193"/>
      <c r="T505" s="193"/>
      <c r="U505" s="193"/>
      <c r="V505" s="193"/>
      <c r="W505" s="193"/>
      <c r="X505" s="193"/>
      <c r="Y505" s="193"/>
      <c r="Z505" s="193"/>
      <c r="AA505" s="193"/>
      <c r="AB505" s="193"/>
      <c r="AC505" s="193"/>
      <c r="AD505" s="193"/>
      <c r="AE505" s="193"/>
      <c r="AF505" s="193"/>
      <c r="AG505" s="193"/>
      <c r="AH505" s="193"/>
      <c r="AI505" s="193"/>
      <c r="AJ505" s="204"/>
      <c r="AK505" s="193"/>
      <c r="AL505" s="206"/>
      <c r="AM505" s="4">
        <f t="shared" si="43"/>
        <v>0</v>
      </c>
      <c r="AN505" s="4">
        <f t="shared" si="44"/>
        <v>0</v>
      </c>
      <c r="AO505" s="4">
        <f t="shared" si="45"/>
        <v>0</v>
      </c>
      <c r="AP505" s="4">
        <f t="shared" si="46"/>
        <v>0</v>
      </c>
      <c r="AW505" s="204"/>
    </row>
    <row r="506" spans="6:49" ht="18" customHeight="1" x14ac:dyDescent="0.25">
      <c r="F506" s="4">
        <f t="shared" si="42"/>
        <v>0</v>
      </c>
      <c r="G506" s="200">
        <f t="shared" si="47"/>
        <v>0</v>
      </c>
      <c r="H506" s="203"/>
      <c r="I506" s="193"/>
      <c r="J506" s="204"/>
      <c r="K506" s="204"/>
      <c r="L506" s="204"/>
      <c r="M506" s="204"/>
      <c r="N506" s="193"/>
      <c r="O506" s="193"/>
      <c r="P506" s="205"/>
      <c r="Q506" s="193"/>
      <c r="R506" s="193"/>
      <c r="S506" s="193"/>
      <c r="T506" s="193"/>
      <c r="U506" s="193"/>
      <c r="V506" s="193"/>
      <c r="W506" s="193"/>
      <c r="X506" s="193"/>
      <c r="Y506" s="193"/>
      <c r="Z506" s="193"/>
      <c r="AA506" s="193"/>
      <c r="AB506" s="193"/>
      <c r="AC506" s="193"/>
      <c r="AD506" s="193"/>
      <c r="AE506" s="193"/>
      <c r="AF506" s="193"/>
      <c r="AG506" s="193"/>
      <c r="AH506" s="193"/>
      <c r="AI506" s="193"/>
      <c r="AJ506" s="204"/>
      <c r="AK506" s="193"/>
      <c r="AL506" s="206"/>
      <c r="AM506" s="4">
        <f t="shared" si="43"/>
        <v>0</v>
      </c>
      <c r="AN506" s="4">
        <f t="shared" si="44"/>
        <v>0</v>
      </c>
      <c r="AO506" s="4">
        <f t="shared" si="45"/>
        <v>0</v>
      </c>
      <c r="AP506" s="4">
        <f t="shared" si="46"/>
        <v>0</v>
      </c>
      <c r="AW506" s="204"/>
    </row>
    <row r="507" spans="6:49" ht="18" customHeight="1" x14ac:dyDescent="0.25">
      <c r="F507" s="4">
        <f t="shared" si="42"/>
        <v>0</v>
      </c>
      <c r="G507" s="200">
        <f t="shared" si="47"/>
        <v>0</v>
      </c>
      <c r="H507" s="203"/>
      <c r="I507" s="193"/>
      <c r="J507" s="204"/>
      <c r="K507" s="204"/>
      <c r="L507" s="204"/>
      <c r="M507" s="204"/>
      <c r="N507" s="193"/>
      <c r="O507" s="193"/>
      <c r="P507" s="205"/>
      <c r="Q507" s="193"/>
      <c r="R507" s="193"/>
      <c r="S507" s="193"/>
      <c r="T507" s="193"/>
      <c r="U507" s="193"/>
      <c r="V507" s="193"/>
      <c r="W507" s="193"/>
      <c r="X507" s="193"/>
      <c r="Y507" s="193"/>
      <c r="Z507" s="193"/>
      <c r="AA507" s="193"/>
      <c r="AB507" s="193"/>
      <c r="AC507" s="193"/>
      <c r="AD507" s="193"/>
      <c r="AE507" s="193"/>
      <c r="AF507" s="193"/>
      <c r="AG507" s="193"/>
      <c r="AH507" s="193"/>
      <c r="AI507" s="193"/>
      <c r="AJ507" s="204"/>
      <c r="AK507" s="193"/>
      <c r="AL507" s="206"/>
      <c r="AM507" s="4">
        <f t="shared" si="43"/>
        <v>0</v>
      </c>
      <c r="AN507" s="4">
        <f t="shared" si="44"/>
        <v>0</v>
      </c>
      <c r="AO507" s="4">
        <f t="shared" si="45"/>
        <v>0</v>
      </c>
      <c r="AP507" s="4">
        <f t="shared" si="46"/>
        <v>0</v>
      </c>
      <c r="AW507" s="204"/>
    </row>
    <row r="508" spans="6:49" ht="18" customHeight="1" x14ac:dyDescent="0.25">
      <c r="F508" s="4">
        <f t="shared" si="42"/>
        <v>0</v>
      </c>
      <c r="G508" s="200">
        <f t="shared" si="47"/>
        <v>0</v>
      </c>
      <c r="H508" s="203"/>
      <c r="I508" s="193"/>
      <c r="J508" s="204"/>
      <c r="K508" s="204"/>
      <c r="L508" s="204"/>
      <c r="M508" s="204"/>
      <c r="N508" s="193"/>
      <c r="O508" s="193"/>
      <c r="P508" s="205"/>
      <c r="Q508" s="193"/>
      <c r="R508" s="193"/>
      <c r="S508" s="193"/>
      <c r="T508" s="193"/>
      <c r="U508" s="193"/>
      <c r="V508" s="193"/>
      <c r="W508" s="193"/>
      <c r="X508" s="193"/>
      <c r="Y508" s="193"/>
      <c r="Z508" s="193"/>
      <c r="AA508" s="193"/>
      <c r="AB508" s="193"/>
      <c r="AC508" s="193"/>
      <c r="AD508" s="193"/>
      <c r="AE508" s="193"/>
      <c r="AF508" s="193"/>
      <c r="AG508" s="193"/>
      <c r="AH508" s="193"/>
      <c r="AI508" s="193"/>
      <c r="AJ508" s="204"/>
      <c r="AK508" s="193"/>
      <c r="AL508" s="206"/>
      <c r="AM508" s="4">
        <f t="shared" si="43"/>
        <v>0</v>
      </c>
      <c r="AN508" s="4">
        <f t="shared" si="44"/>
        <v>0</v>
      </c>
      <c r="AO508" s="4">
        <f t="shared" si="45"/>
        <v>0</v>
      </c>
      <c r="AP508" s="4">
        <f t="shared" si="46"/>
        <v>0</v>
      </c>
      <c r="AW508" s="204"/>
    </row>
    <row r="509" spans="6:49" ht="18" customHeight="1" x14ac:dyDescent="0.25">
      <c r="F509" s="4">
        <f t="shared" si="42"/>
        <v>0</v>
      </c>
      <c r="G509" s="200">
        <f t="shared" si="47"/>
        <v>0</v>
      </c>
      <c r="H509" s="203"/>
      <c r="I509" s="193"/>
      <c r="J509" s="204"/>
      <c r="K509" s="204"/>
      <c r="L509" s="204"/>
      <c r="M509" s="204"/>
      <c r="N509" s="193"/>
      <c r="O509" s="193"/>
      <c r="P509" s="205"/>
      <c r="Q509" s="193"/>
      <c r="R509" s="193"/>
      <c r="S509" s="193"/>
      <c r="T509" s="193"/>
      <c r="U509" s="193"/>
      <c r="V509" s="193"/>
      <c r="W509" s="193"/>
      <c r="X509" s="193"/>
      <c r="Y509" s="193"/>
      <c r="Z509" s="193"/>
      <c r="AA509" s="193"/>
      <c r="AB509" s="193"/>
      <c r="AC509" s="193"/>
      <c r="AD509" s="193"/>
      <c r="AE509" s="193"/>
      <c r="AF509" s="193"/>
      <c r="AG509" s="193"/>
      <c r="AH509" s="193"/>
      <c r="AI509" s="193"/>
      <c r="AJ509" s="204"/>
      <c r="AK509" s="193"/>
      <c r="AL509" s="206"/>
      <c r="AM509" s="4">
        <f t="shared" si="43"/>
        <v>0</v>
      </c>
      <c r="AN509" s="4">
        <f t="shared" si="44"/>
        <v>0</v>
      </c>
      <c r="AO509" s="4">
        <f t="shared" si="45"/>
        <v>0</v>
      </c>
      <c r="AP509" s="4">
        <f t="shared" si="46"/>
        <v>0</v>
      </c>
      <c r="AW509" s="204"/>
    </row>
    <row r="510" spans="6:49" ht="18" customHeight="1" x14ac:dyDescent="0.25">
      <c r="F510" s="4">
        <f t="shared" si="42"/>
        <v>0</v>
      </c>
      <c r="G510" s="200">
        <f t="shared" si="47"/>
        <v>0</v>
      </c>
      <c r="H510" s="203"/>
      <c r="I510" s="193"/>
      <c r="J510" s="204"/>
      <c r="K510" s="204"/>
      <c r="L510" s="204"/>
      <c r="M510" s="204"/>
      <c r="N510" s="193"/>
      <c r="O510" s="193"/>
      <c r="P510" s="205"/>
      <c r="Q510" s="193"/>
      <c r="R510" s="193"/>
      <c r="S510" s="193"/>
      <c r="T510" s="193"/>
      <c r="U510" s="193"/>
      <c r="V510" s="193"/>
      <c r="W510" s="193"/>
      <c r="X510" s="193"/>
      <c r="Y510" s="193"/>
      <c r="Z510" s="193"/>
      <c r="AA510" s="193"/>
      <c r="AB510" s="193"/>
      <c r="AC510" s="193"/>
      <c r="AD510" s="193"/>
      <c r="AE510" s="193"/>
      <c r="AF510" s="193"/>
      <c r="AG510" s="193"/>
      <c r="AH510" s="193"/>
      <c r="AI510" s="193"/>
      <c r="AJ510" s="204"/>
      <c r="AK510" s="193"/>
      <c r="AL510" s="206"/>
      <c r="AM510" s="4">
        <f t="shared" si="43"/>
        <v>0</v>
      </c>
      <c r="AN510" s="4">
        <f t="shared" si="44"/>
        <v>0</v>
      </c>
      <c r="AO510" s="4">
        <f t="shared" si="45"/>
        <v>0</v>
      </c>
      <c r="AP510" s="4">
        <f t="shared" si="46"/>
        <v>0</v>
      </c>
      <c r="AW510" s="204"/>
    </row>
    <row r="511" spans="6:49" ht="18" customHeight="1" x14ac:dyDescent="0.25">
      <c r="F511" s="4">
        <f t="shared" si="42"/>
        <v>0</v>
      </c>
      <c r="G511" s="200">
        <f t="shared" si="47"/>
        <v>0</v>
      </c>
      <c r="H511" s="203"/>
      <c r="I511" s="193"/>
      <c r="J511" s="204"/>
      <c r="K511" s="204"/>
      <c r="L511" s="204"/>
      <c r="M511" s="204"/>
      <c r="N511" s="193"/>
      <c r="O511" s="193"/>
      <c r="P511" s="205"/>
      <c r="Q511" s="193"/>
      <c r="R511" s="193"/>
      <c r="S511" s="193"/>
      <c r="T511" s="193"/>
      <c r="U511" s="193"/>
      <c r="V511" s="193"/>
      <c r="W511" s="193"/>
      <c r="X511" s="193"/>
      <c r="Y511" s="193"/>
      <c r="Z511" s="193"/>
      <c r="AA511" s="193"/>
      <c r="AB511" s="193"/>
      <c r="AC511" s="193"/>
      <c r="AD511" s="193"/>
      <c r="AE511" s="193"/>
      <c r="AF511" s="193"/>
      <c r="AG511" s="193"/>
      <c r="AH511" s="193"/>
      <c r="AI511" s="193"/>
      <c r="AJ511" s="204"/>
      <c r="AK511" s="193"/>
      <c r="AL511" s="206"/>
      <c r="AM511" s="4">
        <f t="shared" si="43"/>
        <v>0</v>
      </c>
      <c r="AN511" s="4">
        <f t="shared" si="44"/>
        <v>0</v>
      </c>
      <c r="AO511" s="4">
        <f t="shared" si="45"/>
        <v>0</v>
      </c>
      <c r="AP511" s="4">
        <f t="shared" si="46"/>
        <v>0</v>
      </c>
      <c r="AW511" s="204"/>
    </row>
    <row r="512" spans="6:49" ht="18" customHeight="1" x14ac:dyDescent="0.25">
      <c r="F512" s="4">
        <f t="shared" si="42"/>
        <v>0</v>
      </c>
      <c r="G512" s="200">
        <f t="shared" si="47"/>
        <v>0</v>
      </c>
      <c r="H512" s="203"/>
      <c r="I512" s="193"/>
      <c r="J512" s="204"/>
      <c r="K512" s="204"/>
      <c r="L512" s="204"/>
      <c r="M512" s="204"/>
      <c r="N512" s="193"/>
      <c r="O512" s="193"/>
      <c r="P512" s="205"/>
      <c r="Q512" s="193"/>
      <c r="R512" s="193"/>
      <c r="S512" s="193"/>
      <c r="T512" s="193"/>
      <c r="U512" s="193"/>
      <c r="V512" s="193"/>
      <c r="W512" s="193"/>
      <c r="X512" s="193"/>
      <c r="Y512" s="193"/>
      <c r="Z512" s="193"/>
      <c r="AA512" s="193"/>
      <c r="AB512" s="193"/>
      <c r="AC512" s="193"/>
      <c r="AD512" s="193"/>
      <c r="AE512" s="193"/>
      <c r="AF512" s="193"/>
      <c r="AG512" s="193"/>
      <c r="AH512" s="193"/>
      <c r="AI512" s="193"/>
      <c r="AJ512" s="204"/>
      <c r="AK512" s="193"/>
      <c r="AL512" s="206"/>
      <c r="AM512" s="4">
        <f t="shared" si="43"/>
        <v>0</v>
      </c>
      <c r="AN512" s="4">
        <f t="shared" si="44"/>
        <v>0</v>
      </c>
      <c r="AO512" s="4">
        <f t="shared" si="45"/>
        <v>0</v>
      </c>
      <c r="AP512" s="4">
        <f t="shared" si="46"/>
        <v>0</v>
      </c>
      <c r="AW512" s="204"/>
    </row>
    <row r="513" spans="6:49" ht="18" customHeight="1" x14ac:dyDescent="0.25">
      <c r="F513" s="4">
        <f t="shared" si="42"/>
        <v>0</v>
      </c>
      <c r="G513" s="200">
        <f t="shared" si="47"/>
        <v>0</v>
      </c>
      <c r="H513" s="203"/>
      <c r="I513" s="193"/>
      <c r="J513" s="204"/>
      <c r="K513" s="204"/>
      <c r="L513" s="204"/>
      <c r="M513" s="204"/>
      <c r="N513" s="193"/>
      <c r="O513" s="193"/>
      <c r="P513" s="205"/>
      <c r="Q513" s="193"/>
      <c r="R513" s="193"/>
      <c r="S513" s="193"/>
      <c r="T513" s="193"/>
      <c r="U513" s="193"/>
      <c r="V513" s="193"/>
      <c r="W513" s="193"/>
      <c r="X513" s="193"/>
      <c r="Y513" s="193"/>
      <c r="Z513" s="193"/>
      <c r="AA513" s="193"/>
      <c r="AB513" s="193"/>
      <c r="AC513" s="193"/>
      <c r="AD513" s="193"/>
      <c r="AE513" s="193"/>
      <c r="AF513" s="193"/>
      <c r="AG513" s="193"/>
      <c r="AH513" s="193"/>
      <c r="AI513" s="193"/>
      <c r="AJ513" s="204"/>
      <c r="AK513" s="193"/>
      <c r="AL513" s="206"/>
      <c r="AM513" s="4">
        <f t="shared" si="43"/>
        <v>0</v>
      </c>
      <c r="AN513" s="4">
        <f t="shared" si="44"/>
        <v>0</v>
      </c>
      <c r="AO513" s="4">
        <f t="shared" si="45"/>
        <v>0</v>
      </c>
      <c r="AP513" s="4">
        <f t="shared" si="46"/>
        <v>0</v>
      </c>
      <c r="AW513" s="204"/>
    </row>
    <row r="514" spans="6:49" ht="18" customHeight="1" x14ac:dyDescent="0.25">
      <c r="F514" s="4">
        <f t="shared" si="42"/>
        <v>0</v>
      </c>
      <c r="G514" s="200">
        <f t="shared" si="47"/>
        <v>0</v>
      </c>
      <c r="H514" s="203"/>
      <c r="I514" s="193"/>
      <c r="J514" s="204"/>
      <c r="K514" s="204"/>
      <c r="L514" s="204"/>
      <c r="M514" s="204"/>
      <c r="N514" s="193"/>
      <c r="O514" s="193"/>
      <c r="P514" s="205"/>
      <c r="Q514" s="193"/>
      <c r="R514" s="193"/>
      <c r="S514" s="193"/>
      <c r="T514" s="193"/>
      <c r="U514" s="193"/>
      <c r="V514" s="193"/>
      <c r="W514" s="193"/>
      <c r="X514" s="193"/>
      <c r="Y514" s="193"/>
      <c r="Z514" s="193"/>
      <c r="AA514" s="193"/>
      <c r="AB514" s="193"/>
      <c r="AC514" s="193"/>
      <c r="AD514" s="193"/>
      <c r="AE514" s="193"/>
      <c r="AF514" s="193"/>
      <c r="AG514" s="193"/>
      <c r="AH514" s="193"/>
      <c r="AI514" s="193"/>
      <c r="AJ514" s="204"/>
      <c r="AK514" s="193"/>
      <c r="AL514" s="206"/>
      <c r="AM514" s="4">
        <f t="shared" si="43"/>
        <v>0</v>
      </c>
      <c r="AN514" s="4">
        <f t="shared" si="44"/>
        <v>0</v>
      </c>
      <c r="AO514" s="4">
        <f t="shared" si="45"/>
        <v>0</v>
      </c>
      <c r="AP514" s="4">
        <f t="shared" si="46"/>
        <v>0</v>
      </c>
      <c r="AW514" s="204"/>
    </row>
    <row r="515" spans="6:49" ht="18" customHeight="1" x14ac:dyDescent="0.25">
      <c r="F515" s="4">
        <f t="shared" si="42"/>
        <v>0</v>
      </c>
      <c r="G515" s="200">
        <f t="shared" si="47"/>
        <v>0</v>
      </c>
      <c r="H515" s="203"/>
      <c r="I515" s="193"/>
      <c r="J515" s="204"/>
      <c r="K515" s="204"/>
      <c r="L515" s="204"/>
      <c r="M515" s="204"/>
      <c r="N515" s="193"/>
      <c r="O515" s="193"/>
      <c r="P515" s="205"/>
      <c r="Q515" s="193"/>
      <c r="R515" s="193"/>
      <c r="S515" s="193"/>
      <c r="T515" s="193"/>
      <c r="U515" s="193"/>
      <c r="V515" s="193"/>
      <c r="W515" s="193"/>
      <c r="X515" s="193"/>
      <c r="Y515" s="193"/>
      <c r="Z515" s="193"/>
      <c r="AA515" s="193"/>
      <c r="AB515" s="193"/>
      <c r="AC515" s="193"/>
      <c r="AD515" s="193"/>
      <c r="AE515" s="193"/>
      <c r="AF515" s="193"/>
      <c r="AG515" s="193"/>
      <c r="AH515" s="193"/>
      <c r="AI515" s="193"/>
      <c r="AJ515" s="204"/>
      <c r="AK515" s="193"/>
      <c r="AL515" s="206"/>
      <c r="AM515" s="4">
        <f t="shared" si="43"/>
        <v>0</v>
      </c>
      <c r="AN515" s="4">
        <f t="shared" si="44"/>
        <v>0</v>
      </c>
      <c r="AO515" s="4">
        <f t="shared" si="45"/>
        <v>0</v>
      </c>
      <c r="AP515" s="4">
        <f t="shared" si="46"/>
        <v>0</v>
      </c>
      <c r="AW515" s="204"/>
    </row>
    <row r="516" spans="6:49" ht="18" customHeight="1" x14ac:dyDescent="0.25">
      <c r="F516" s="4">
        <f t="shared" si="42"/>
        <v>0</v>
      </c>
      <c r="G516" s="200">
        <f t="shared" si="47"/>
        <v>0</v>
      </c>
      <c r="H516" s="203"/>
      <c r="I516" s="193"/>
      <c r="J516" s="204"/>
      <c r="K516" s="204"/>
      <c r="L516" s="204"/>
      <c r="M516" s="204"/>
      <c r="N516" s="193"/>
      <c r="O516" s="193"/>
      <c r="P516" s="205"/>
      <c r="Q516" s="193"/>
      <c r="R516" s="193"/>
      <c r="S516" s="193"/>
      <c r="T516" s="193"/>
      <c r="U516" s="193"/>
      <c r="V516" s="193"/>
      <c r="W516" s="193"/>
      <c r="X516" s="193"/>
      <c r="Y516" s="193"/>
      <c r="Z516" s="193"/>
      <c r="AA516" s="193"/>
      <c r="AB516" s="193"/>
      <c r="AC516" s="193"/>
      <c r="AD516" s="193"/>
      <c r="AE516" s="193"/>
      <c r="AF516" s="193"/>
      <c r="AG516" s="193"/>
      <c r="AH516" s="193"/>
      <c r="AI516" s="193"/>
      <c r="AJ516" s="204"/>
      <c r="AK516" s="193"/>
      <c r="AL516" s="206"/>
      <c r="AM516" s="4">
        <f t="shared" si="43"/>
        <v>0</v>
      </c>
      <c r="AN516" s="4">
        <f t="shared" si="44"/>
        <v>0</v>
      </c>
      <c r="AO516" s="4">
        <f t="shared" si="45"/>
        <v>0</v>
      </c>
      <c r="AP516" s="4">
        <f t="shared" si="46"/>
        <v>0</v>
      </c>
      <c r="AW516" s="204"/>
    </row>
    <row r="517" spans="6:49" ht="18" customHeight="1" x14ac:dyDescent="0.25">
      <c r="F517" s="4">
        <f t="shared" si="42"/>
        <v>0</v>
      </c>
      <c r="G517" s="200">
        <f t="shared" si="47"/>
        <v>0</v>
      </c>
      <c r="H517" s="203"/>
      <c r="I517" s="193"/>
      <c r="J517" s="204"/>
      <c r="K517" s="204"/>
      <c r="L517" s="204"/>
      <c r="M517" s="204"/>
      <c r="N517" s="193"/>
      <c r="O517" s="193"/>
      <c r="P517" s="205"/>
      <c r="Q517" s="193"/>
      <c r="R517" s="193"/>
      <c r="S517" s="193"/>
      <c r="T517" s="193"/>
      <c r="U517" s="193"/>
      <c r="V517" s="193"/>
      <c r="W517" s="193"/>
      <c r="X517" s="193"/>
      <c r="Y517" s="193"/>
      <c r="Z517" s="193"/>
      <c r="AA517" s="193"/>
      <c r="AB517" s="193"/>
      <c r="AC517" s="193"/>
      <c r="AD517" s="193"/>
      <c r="AE517" s="193"/>
      <c r="AF517" s="193"/>
      <c r="AG517" s="193"/>
      <c r="AH517" s="193"/>
      <c r="AI517" s="193"/>
      <c r="AJ517" s="204"/>
      <c r="AK517" s="193"/>
      <c r="AL517" s="206"/>
      <c r="AM517" s="4">
        <f t="shared" si="43"/>
        <v>0</v>
      </c>
      <c r="AN517" s="4">
        <f t="shared" si="44"/>
        <v>0</v>
      </c>
      <c r="AO517" s="4">
        <f t="shared" si="45"/>
        <v>0</v>
      </c>
      <c r="AP517" s="4">
        <f t="shared" si="46"/>
        <v>0</v>
      </c>
      <c r="AW517" s="204"/>
    </row>
    <row r="518" spans="6:49" ht="18" customHeight="1" x14ac:dyDescent="0.25">
      <c r="F518" s="4">
        <f t="shared" si="42"/>
        <v>0</v>
      </c>
      <c r="G518" s="200">
        <f t="shared" si="47"/>
        <v>0</v>
      </c>
      <c r="H518" s="203"/>
      <c r="I518" s="193"/>
      <c r="J518" s="204"/>
      <c r="K518" s="204"/>
      <c r="L518" s="204"/>
      <c r="M518" s="204"/>
      <c r="N518" s="193"/>
      <c r="O518" s="193"/>
      <c r="P518" s="205"/>
      <c r="Q518" s="193"/>
      <c r="R518" s="193"/>
      <c r="S518" s="193"/>
      <c r="T518" s="193"/>
      <c r="U518" s="193"/>
      <c r="V518" s="193"/>
      <c r="W518" s="193"/>
      <c r="X518" s="193"/>
      <c r="Y518" s="193"/>
      <c r="Z518" s="193"/>
      <c r="AA518" s="193"/>
      <c r="AB518" s="193"/>
      <c r="AC518" s="193"/>
      <c r="AD518" s="193"/>
      <c r="AE518" s="193"/>
      <c r="AF518" s="193"/>
      <c r="AG518" s="193"/>
      <c r="AH518" s="193"/>
      <c r="AI518" s="193"/>
      <c r="AJ518" s="204"/>
      <c r="AK518" s="193"/>
      <c r="AL518" s="206"/>
      <c r="AM518" s="4">
        <f t="shared" si="43"/>
        <v>0</v>
      </c>
      <c r="AN518" s="4">
        <f t="shared" si="44"/>
        <v>0</v>
      </c>
      <c r="AO518" s="4">
        <f t="shared" si="45"/>
        <v>0</v>
      </c>
      <c r="AP518" s="4">
        <f t="shared" si="46"/>
        <v>0</v>
      </c>
      <c r="AW518" s="204"/>
    </row>
    <row r="519" spans="6:49" ht="18" customHeight="1" x14ac:dyDescent="0.25">
      <c r="F519" s="4">
        <f t="shared" si="42"/>
        <v>0</v>
      </c>
      <c r="G519" s="200">
        <f t="shared" si="47"/>
        <v>0</v>
      </c>
      <c r="H519" s="203"/>
      <c r="I519" s="193"/>
      <c r="J519" s="204"/>
      <c r="K519" s="204"/>
      <c r="L519" s="204"/>
      <c r="M519" s="204"/>
      <c r="N519" s="193"/>
      <c r="O519" s="193"/>
      <c r="P519" s="205"/>
      <c r="Q519" s="193"/>
      <c r="R519" s="193"/>
      <c r="S519" s="193"/>
      <c r="T519" s="193"/>
      <c r="U519" s="193"/>
      <c r="V519" s="193"/>
      <c r="W519" s="193"/>
      <c r="X519" s="193"/>
      <c r="Y519" s="193"/>
      <c r="Z519" s="193"/>
      <c r="AA519" s="193"/>
      <c r="AB519" s="193"/>
      <c r="AC519" s="193"/>
      <c r="AD519" s="193"/>
      <c r="AE519" s="193"/>
      <c r="AF519" s="193"/>
      <c r="AG519" s="193"/>
      <c r="AH519" s="193"/>
      <c r="AI519" s="193"/>
      <c r="AJ519" s="204"/>
      <c r="AK519" s="193"/>
      <c r="AL519" s="206"/>
      <c r="AM519" s="4">
        <f t="shared" si="43"/>
        <v>0</v>
      </c>
      <c r="AN519" s="4">
        <f t="shared" si="44"/>
        <v>0</v>
      </c>
      <c r="AO519" s="4">
        <f t="shared" si="45"/>
        <v>0</v>
      </c>
      <c r="AP519" s="4">
        <f t="shared" si="46"/>
        <v>0</v>
      </c>
      <c r="AW519" s="204"/>
    </row>
    <row r="520" spans="6:49" ht="18" customHeight="1" x14ac:dyDescent="0.25">
      <c r="F520" s="4">
        <f t="shared" si="42"/>
        <v>0</v>
      </c>
      <c r="G520" s="200">
        <f t="shared" si="47"/>
        <v>0</v>
      </c>
      <c r="H520" s="203"/>
      <c r="I520" s="193"/>
      <c r="J520" s="204"/>
      <c r="K520" s="204"/>
      <c r="L520" s="204"/>
      <c r="M520" s="204"/>
      <c r="N520" s="193"/>
      <c r="O520" s="193"/>
      <c r="P520" s="205"/>
      <c r="Q520" s="193"/>
      <c r="R520" s="193"/>
      <c r="S520" s="193"/>
      <c r="T520" s="193"/>
      <c r="U520" s="193"/>
      <c r="V520" s="193"/>
      <c r="W520" s="193"/>
      <c r="X520" s="193"/>
      <c r="Y520" s="193"/>
      <c r="Z520" s="193"/>
      <c r="AA520" s="193"/>
      <c r="AB520" s="193"/>
      <c r="AC520" s="193"/>
      <c r="AD520" s="193"/>
      <c r="AE520" s="193"/>
      <c r="AF520" s="193"/>
      <c r="AG520" s="193"/>
      <c r="AH520" s="193"/>
      <c r="AI520" s="193"/>
      <c r="AJ520" s="204"/>
      <c r="AK520" s="193"/>
      <c r="AL520" s="206"/>
      <c r="AM520" s="4">
        <f t="shared" si="43"/>
        <v>0</v>
      </c>
      <c r="AN520" s="4">
        <f t="shared" si="44"/>
        <v>0</v>
      </c>
      <c r="AO520" s="4">
        <f t="shared" si="45"/>
        <v>0</v>
      </c>
      <c r="AP520" s="4">
        <f t="shared" si="46"/>
        <v>0</v>
      </c>
      <c r="AW520" s="204"/>
    </row>
    <row r="521" spans="6:49" ht="18" customHeight="1" x14ac:dyDescent="0.25">
      <c r="F521" s="4">
        <f t="shared" ref="F521:F584" si="48">IFERROR(IF($D$11=1,(IF(G521&gt;=1,(IF(H521&gt;=$D$9,(IF(H521&lt;=$D$10,G521,0)),0)),0)),0),0)</f>
        <v>0</v>
      </c>
      <c r="G521" s="200">
        <f t="shared" si="47"/>
        <v>0</v>
      </c>
      <c r="H521" s="203"/>
      <c r="I521" s="193"/>
      <c r="J521" s="204"/>
      <c r="K521" s="204"/>
      <c r="L521" s="204"/>
      <c r="M521" s="204"/>
      <c r="N521" s="193"/>
      <c r="O521" s="193"/>
      <c r="P521" s="205"/>
      <c r="Q521" s="193"/>
      <c r="R521" s="193"/>
      <c r="S521" s="193"/>
      <c r="T521" s="193"/>
      <c r="U521" s="193"/>
      <c r="V521" s="193"/>
      <c r="W521" s="193"/>
      <c r="X521" s="193"/>
      <c r="Y521" s="193"/>
      <c r="Z521" s="193"/>
      <c r="AA521" s="193"/>
      <c r="AB521" s="193"/>
      <c r="AC521" s="193"/>
      <c r="AD521" s="193"/>
      <c r="AE521" s="193"/>
      <c r="AF521" s="193"/>
      <c r="AG521" s="193"/>
      <c r="AH521" s="193"/>
      <c r="AI521" s="193"/>
      <c r="AJ521" s="204"/>
      <c r="AK521" s="193"/>
      <c r="AL521" s="206"/>
      <c r="AM521" s="4">
        <f t="shared" ref="AM521:AM584" si="49">IFERROR(IF(G521&gt;=1,VLOOKUP(I521,$A$1:$B$2,2,0),0),0)</f>
        <v>0</v>
      </c>
      <c r="AN521" s="4">
        <f t="shared" ref="AN521:AN584" si="50">IFERROR(IF(G521&gt;=1,VLOOKUP(N521,$A$4:$B$8,2,0),0),0)</f>
        <v>0</v>
      </c>
      <c r="AO521" s="4">
        <f t="shared" ref="AO521:AO584" si="51">IFERROR(IF(G521&gt;=1,VLOOKUP(O521,$A$10:$B$12,2,0),0),0)</f>
        <v>0</v>
      </c>
      <c r="AP521" s="4">
        <f t="shared" ref="AP521:AP584" si="52">IFERROR(IF(G521&gt;=1,VLOOKUP(S521,$C$4:$D$7,2,0),0),0)</f>
        <v>0</v>
      </c>
      <c r="AW521" s="204"/>
    </row>
    <row r="522" spans="6:49" ht="18" customHeight="1" x14ac:dyDescent="0.25">
      <c r="F522" s="4">
        <f t="shared" si="48"/>
        <v>0</v>
      </c>
      <c r="G522" s="200">
        <f t="shared" ref="G522:G585" si="53">IFERROR(IF(H522&gt;=2000,(IF(LEN(I522)&gt;=3,(IF(LEN(J522)&gt;=2,G521+1,0)),0)),0),0)</f>
        <v>0</v>
      </c>
      <c r="H522" s="203"/>
      <c r="I522" s="193"/>
      <c r="J522" s="204"/>
      <c r="K522" s="204"/>
      <c r="L522" s="204"/>
      <c r="M522" s="204"/>
      <c r="N522" s="193"/>
      <c r="O522" s="193"/>
      <c r="P522" s="205"/>
      <c r="Q522" s="193"/>
      <c r="R522" s="193"/>
      <c r="S522" s="193"/>
      <c r="T522" s="193"/>
      <c r="U522" s="193"/>
      <c r="V522" s="193"/>
      <c r="W522" s="193"/>
      <c r="X522" s="193"/>
      <c r="Y522" s="193"/>
      <c r="Z522" s="193"/>
      <c r="AA522" s="193"/>
      <c r="AB522" s="193"/>
      <c r="AC522" s="193"/>
      <c r="AD522" s="193"/>
      <c r="AE522" s="193"/>
      <c r="AF522" s="193"/>
      <c r="AG522" s="193"/>
      <c r="AH522" s="193"/>
      <c r="AI522" s="193"/>
      <c r="AJ522" s="204"/>
      <c r="AK522" s="193"/>
      <c r="AL522" s="206"/>
      <c r="AM522" s="4">
        <f t="shared" si="49"/>
        <v>0</v>
      </c>
      <c r="AN522" s="4">
        <f t="shared" si="50"/>
        <v>0</v>
      </c>
      <c r="AO522" s="4">
        <f t="shared" si="51"/>
        <v>0</v>
      </c>
      <c r="AP522" s="4">
        <f t="shared" si="52"/>
        <v>0</v>
      </c>
      <c r="AW522" s="204"/>
    </row>
    <row r="523" spans="6:49" ht="18" customHeight="1" x14ac:dyDescent="0.25">
      <c r="F523" s="4">
        <f t="shared" si="48"/>
        <v>0</v>
      </c>
      <c r="G523" s="200">
        <f t="shared" si="53"/>
        <v>0</v>
      </c>
      <c r="H523" s="203"/>
      <c r="I523" s="193"/>
      <c r="J523" s="204"/>
      <c r="K523" s="204"/>
      <c r="L523" s="204"/>
      <c r="M523" s="204"/>
      <c r="N523" s="193"/>
      <c r="O523" s="193"/>
      <c r="P523" s="205"/>
      <c r="Q523" s="193"/>
      <c r="R523" s="193"/>
      <c r="S523" s="193"/>
      <c r="T523" s="193"/>
      <c r="U523" s="193"/>
      <c r="V523" s="193"/>
      <c r="W523" s="193"/>
      <c r="X523" s="193"/>
      <c r="Y523" s="193"/>
      <c r="Z523" s="193"/>
      <c r="AA523" s="193"/>
      <c r="AB523" s="193"/>
      <c r="AC523" s="193"/>
      <c r="AD523" s="193"/>
      <c r="AE523" s="193"/>
      <c r="AF523" s="193"/>
      <c r="AG523" s="193"/>
      <c r="AH523" s="193"/>
      <c r="AI523" s="193"/>
      <c r="AJ523" s="204"/>
      <c r="AK523" s="193"/>
      <c r="AL523" s="206"/>
      <c r="AM523" s="4">
        <f t="shared" si="49"/>
        <v>0</v>
      </c>
      <c r="AN523" s="4">
        <f t="shared" si="50"/>
        <v>0</v>
      </c>
      <c r="AO523" s="4">
        <f t="shared" si="51"/>
        <v>0</v>
      </c>
      <c r="AP523" s="4">
        <f t="shared" si="52"/>
        <v>0</v>
      </c>
      <c r="AW523" s="204"/>
    </row>
    <row r="524" spans="6:49" ht="18" customHeight="1" x14ac:dyDescent="0.25">
      <c r="F524" s="4">
        <f t="shared" si="48"/>
        <v>0</v>
      </c>
      <c r="G524" s="200">
        <f t="shared" si="53"/>
        <v>0</v>
      </c>
      <c r="H524" s="203"/>
      <c r="I524" s="193"/>
      <c r="J524" s="204"/>
      <c r="K524" s="204"/>
      <c r="L524" s="204"/>
      <c r="M524" s="204"/>
      <c r="N524" s="193"/>
      <c r="O524" s="193"/>
      <c r="P524" s="205"/>
      <c r="Q524" s="193"/>
      <c r="R524" s="193"/>
      <c r="S524" s="193"/>
      <c r="T524" s="193"/>
      <c r="U524" s="193"/>
      <c r="V524" s="193"/>
      <c r="W524" s="193"/>
      <c r="X524" s="193"/>
      <c r="Y524" s="193"/>
      <c r="Z524" s="193"/>
      <c r="AA524" s="193"/>
      <c r="AB524" s="193"/>
      <c r="AC524" s="193"/>
      <c r="AD524" s="193"/>
      <c r="AE524" s="193"/>
      <c r="AF524" s="193"/>
      <c r="AG524" s="193"/>
      <c r="AH524" s="193"/>
      <c r="AI524" s="193"/>
      <c r="AJ524" s="204"/>
      <c r="AK524" s="193"/>
      <c r="AL524" s="206"/>
      <c r="AM524" s="4">
        <f t="shared" si="49"/>
        <v>0</v>
      </c>
      <c r="AN524" s="4">
        <f t="shared" si="50"/>
        <v>0</v>
      </c>
      <c r="AO524" s="4">
        <f t="shared" si="51"/>
        <v>0</v>
      </c>
      <c r="AP524" s="4">
        <f t="shared" si="52"/>
        <v>0</v>
      </c>
      <c r="AW524" s="204"/>
    </row>
    <row r="525" spans="6:49" ht="18" customHeight="1" x14ac:dyDescent="0.25">
      <c r="F525" s="4">
        <f t="shared" si="48"/>
        <v>0</v>
      </c>
      <c r="G525" s="200">
        <f t="shared" si="53"/>
        <v>0</v>
      </c>
      <c r="H525" s="203"/>
      <c r="I525" s="193"/>
      <c r="J525" s="204"/>
      <c r="K525" s="204"/>
      <c r="L525" s="204"/>
      <c r="M525" s="204"/>
      <c r="N525" s="193"/>
      <c r="O525" s="193"/>
      <c r="P525" s="205"/>
      <c r="Q525" s="193"/>
      <c r="R525" s="193"/>
      <c r="S525" s="193"/>
      <c r="T525" s="193"/>
      <c r="U525" s="193"/>
      <c r="V525" s="193"/>
      <c r="W525" s="193"/>
      <c r="X525" s="193"/>
      <c r="Y525" s="193"/>
      <c r="Z525" s="193"/>
      <c r="AA525" s="193"/>
      <c r="AB525" s="193"/>
      <c r="AC525" s="193"/>
      <c r="AD525" s="193"/>
      <c r="AE525" s="193"/>
      <c r="AF525" s="193"/>
      <c r="AG525" s="193"/>
      <c r="AH525" s="193"/>
      <c r="AI525" s="193"/>
      <c r="AJ525" s="204"/>
      <c r="AK525" s="193"/>
      <c r="AL525" s="206"/>
      <c r="AM525" s="4">
        <f t="shared" si="49"/>
        <v>0</v>
      </c>
      <c r="AN525" s="4">
        <f t="shared" si="50"/>
        <v>0</v>
      </c>
      <c r="AO525" s="4">
        <f t="shared" si="51"/>
        <v>0</v>
      </c>
      <c r="AP525" s="4">
        <f t="shared" si="52"/>
        <v>0</v>
      </c>
      <c r="AW525" s="204"/>
    </row>
    <row r="526" spans="6:49" ht="18" customHeight="1" x14ac:dyDescent="0.25">
      <c r="F526" s="4">
        <f t="shared" si="48"/>
        <v>0</v>
      </c>
      <c r="G526" s="200">
        <f t="shared" si="53"/>
        <v>0</v>
      </c>
      <c r="H526" s="203"/>
      <c r="I526" s="193"/>
      <c r="J526" s="204"/>
      <c r="K526" s="204"/>
      <c r="L526" s="204"/>
      <c r="M526" s="204"/>
      <c r="N526" s="193"/>
      <c r="O526" s="193"/>
      <c r="P526" s="205"/>
      <c r="Q526" s="193"/>
      <c r="R526" s="193"/>
      <c r="S526" s="193"/>
      <c r="T526" s="193"/>
      <c r="U526" s="193"/>
      <c r="V526" s="193"/>
      <c r="W526" s="193"/>
      <c r="X526" s="193"/>
      <c r="Y526" s="193"/>
      <c r="Z526" s="193"/>
      <c r="AA526" s="193"/>
      <c r="AB526" s="193"/>
      <c r="AC526" s="193"/>
      <c r="AD526" s="193"/>
      <c r="AE526" s="193"/>
      <c r="AF526" s="193"/>
      <c r="AG526" s="193"/>
      <c r="AH526" s="193"/>
      <c r="AI526" s="193"/>
      <c r="AJ526" s="204"/>
      <c r="AK526" s="193"/>
      <c r="AL526" s="206"/>
      <c r="AM526" s="4">
        <f t="shared" si="49"/>
        <v>0</v>
      </c>
      <c r="AN526" s="4">
        <f t="shared" si="50"/>
        <v>0</v>
      </c>
      <c r="AO526" s="4">
        <f t="shared" si="51"/>
        <v>0</v>
      </c>
      <c r="AP526" s="4">
        <f t="shared" si="52"/>
        <v>0</v>
      </c>
      <c r="AW526" s="204"/>
    </row>
    <row r="527" spans="6:49" ht="18" customHeight="1" x14ac:dyDescent="0.25">
      <c r="F527" s="4">
        <f t="shared" si="48"/>
        <v>0</v>
      </c>
      <c r="G527" s="200">
        <f t="shared" si="53"/>
        <v>0</v>
      </c>
      <c r="H527" s="203"/>
      <c r="I527" s="193"/>
      <c r="J527" s="204"/>
      <c r="K527" s="204"/>
      <c r="L527" s="204"/>
      <c r="M527" s="204"/>
      <c r="N527" s="193"/>
      <c r="O527" s="193"/>
      <c r="P527" s="205"/>
      <c r="Q527" s="193"/>
      <c r="R527" s="193"/>
      <c r="S527" s="193"/>
      <c r="T527" s="193"/>
      <c r="U527" s="193"/>
      <c r="V527" s="193"/>
      <c r="W527" s="193"/>
      <c r="X527" s="193"/>
      <c r="Y527" s="193"/>
      <c r="Z527" s="193"/>
      <c r="AA527" s="193"/>
      <c r="AB527" s="193"/>
      <c r="AC527" s="193"/>
      <c r="AD527" s="193"/>
      <c r="AE527" s="193"/>
      <c r="AF527" s="193"/>
      <c r="AG527" s="193"/>
      <c r="AH527" s="193"/>
      <c r="AI527" s="193"/>
      <c r="AJ527" s="204"/>
      <c r="AK527" s="193"/>
      <c r="AL527" s="206"/>
      <c r="AM527" s="4">
        <f t="shared" si="49"/>
        <v>0</v>
      </c>
      <c r="AN527" s="4">
        <f t="shared" si="50"/>
        <v>0</v>
      </c>
      <c r="AO527" s="4">
        <f t="shared" si="51"/>
        <v>0</v>
      </c>
      <c r="AP527" s="4">
        <f t="shared" si="52"/>
        <v>0</v>
      </c>
      <c r="AW527" s="204"/>
    </row>
    <row r="528" spans="6:49" ht="18" customHeight="1" x14ac:dyDescent="0.25">
      <c r="F528" s="4">
        <f t="shared" si="48"/>
        <v>0</v>
      </c>
      <c r="G528" s="200">
        <f t="shared" si="53"/>
        <v>0</v>
      </c>
      <c r="H528" s="203"/>
      <c r="I528" s="193"/>
      <c r="J528" s="204"/>
      <c r="K528" s="204"/>
      <c r="L528" s="204"/>
      <c r="M528" s="204"/>
      <c r="N528" s="193"/>
      <c r="O528" s="193"/>
      <c r="P528" s="205"/>
      <c r="Q528" s="193"/>
      <c r="R528" s="193"/>
      <c r="S528" s="193"/>
      <c r="T528" s="193"/>
      <c r="U528" s="193"/>
      <c r="V528" s="193"/>
      <c r="W528" s="193"/>
      <c r="X528" s="193"/>
      <c r="Y528" s="193"/>
      <c r="Z528" s="193"/>
      <c r="AA528" s="193"/>
      <c r="AB528" s="193"/>
      <c r="AC528" s="193"/>
      <c r="AD528" s="193"/>
      <c r="AE528" s="193"/>
      <c r="AF528" s="193"/>
      <c r="AG528" s="193"/>
      <c r="AH528" s="193"/>
      <c r="AI528" s="193"/>
      <c r="AJ528" s="204"/>
      <c r="AK528" s="193"/>
      <c r="AL528" s="206"/>
      <c r="AM528" s="4">
        <f t="shared" si="49"/>
        <v>0</v>
      </c>
      <c r="AN528" s="4">
        <f t="shared" si="50"/>
        <v>0</v>
      </c>
      <c r="AO528" s="4">
        <f t="shared" si="51"/>
        <v>0</v>
      </c>
      <c r="AP528" s="4">
        <f t="shared" si="52"/>
        <v>0</v>
      </c>
      <c r="AW528" s="204"/>
    </row>
    <row r="529" spans="6:49" ht="18" customHeight="1" x14ac:dyDescent="0.25">
      <c r="F529" s="4">
        <f t="shared" si="48"/>
        <v>0</v>
      </c>
      <c r="G529" s="200">
        <f t="shared" si="53"/>
        <v>0</v>
      </c>
      <c r="H529" s="203"/>
      <c r="I529" s="193"/>
      <c r="J529" s="204"/>
      <c r="K529" s="204"/>
      <c r="L529" s="204"/>
      <c r="M529" s="204"/>
      <c r="N529" s="193"/>
      <c r="O529" s="193"/>
      <c r="P529" s="205"/>
      <c r="Q529" s="193"/>
      <c r="R529" s="193"/>
      <c r="S529" s="193"/>
      <c r="T529" s="193"/>
      <c r="U529" s="193"/>
      <c r="V529" s="193"/>
      <c r="W529" s="193"/>
      <c r="X529" s="193"/>
      <c r="Y529" s="193"/>
      <c r="Z529" s="193"/>
      <c r="AA529" s="193"/>
      <c r="AB529" s="193"/>
      <c r="AC529" s="193"/>
      <c r="AD529" s="193"/>
      <c r="AE529" s="193"/>
      <c r="AF529" s="193"/>
      <c r="AG529" s="193"/>
      <c r="AH529" s="193"/>
      <c r="AI529" s="193"/>
      <c r="AJ529" s="204"/>
      <c r="AK529" s="193"/>
      <c r="AL529" s="206"/>
      <c r="AM529" s="4">
        <f t="shared" si="49"/>
        <v>0</v>
      </c>
      <c r="AN529" s="4">
        <f t="shared" si="50"/>
        <v>0</v>
      </c>
      <c r="AO529" s="4">
        <f t="shared" si="51"/>
        <v>0</v>
      </c>
      <c r="AP529" s="4">
        <f t="shared" si="52"/>
        <v>0</v>
      </c>
      <c r="AW529" s="204"/>
    </row>
    <row r="530" spans="6:49" ht="18" customHeight="1" x14ac:dyDescent="0.25">
      <c r="F530" s="4">
        <f t="shared" si="48"/>
        <v>0</v>
      </c>
      <c r="G530" s="200">
        <f t="shared" si="53"/>
        <v>0</v>
      </c>
      <c r="H530" s="203"/>
      <c r="I530" s="193"/>
      <c r="J530" s="204"/>
      <c r="K530" s="204"/>
      <c r="L530" s="204"/>
      <c r="M530" s="204"/>
      <c r="N530" s="193"/>
      <c r="O530" s="193"/>
      <c r="P530" s="205"/>
      <c r="Q530" s="193"/>
      <c r="R530" s="193"/>
      <c r="S530" s="193"/>
      <c r="T530" s="193"/>
      <c r="U530" s="193"/>
      <c r="V530" s="193"/>
      <c r="W530" s="193"/>
      <c r="X530" s="193"/>
      <c r="Y530" s="193"/>
      <c r="Z530" s="193"/>
      <c r="AA530" s="193"/>
      <c r="AB530" s="193"/>
      <c r="AC530" s="193"/>
      <c r="AD530" s="193"/>
      <c r="AE530" s="193"/>
      <c r="AF530" s="193"/>
      <c r="AG530" s="193"/>
      <c r="AH530" s="193"/>
      <c r="AI530" s="193"/>
      <c r="AJ530" s="204"/>
      <c r="AK530" s="193"/>
      <c r="AL530" s="206"/>
      <c r="AM530" s="4">
        <f t="shared" si="49"/>
        <v>0</v>
      </c>
      <c r="AN530" s="4">
        <f t="shared" si="50"/>
        <v>0</v>
      </c>
      <c r="AO530" s="4">
        <f t="shared" si="51"/>
        <v>0</v>
      </c>
      <c r="AP530" s="4">
        <f t="shared" si="52"/>
        <v>0</v>
      </c>
      <c r="AW530" s="204"/>
    </row>
    <row r="531" spans="6:49" ht="18" customHeight="1" x14ac:dyDescent="0.25">
      <c r="F531" s="4">
        <f t="shared" si="48"/>
        <v>0</v>
      </c>
      <c r="G531" s="200">
        <f t="shared" si="53"/>
        <v>0</v>
      </c>
      <c r="H531" s="203"/>
      <c r="I531" s="193"/>
      <c r="J531" s="204"/>
      <c r="K531" s="204"/>
      <c r="L531" s="204"/>
      <c r="M531" s="204"/>
      <c r="N531" s="193"/>
      <c r="O531" s="193"/>
      <c r="P531" s="205"/>
      <c r="Q531" s="193"/>
      <c r="R531" s="193"/>
      <c r="S531" s="193"/>
      <c r="T531" s="193"/>
      <c r="U531" s="193"/>
      <c r="V531" s="193"/>
      <c r="W531" s="193"/>
      <c r="X531" s="193"/>
      <c r="Y531" s="193"/>
      <c r="Z531" s="193"/>
      <c r="AA531" s="193"/>
      <c r="AB531" s="193"/>
      <c r="AC531" s="193"/>
      <c r="AD531" s="193"/>
      <c r="AE531" s="193"/>
      <c r="AF531" s="193"/>
      <c r="AG531" s="193"/>
      <c r="AH531" s="193"/>
      <c r="AI531" s="193"/>
      <c r="AJ531" s="204"/>
      <c r="AK531" s="193"/>
      <c r="AL531" s="206"/>
      <c r="AM531" s="4">
        <f t="shared" si="49"/>
        <v>0</v>
      </c>
      <c r="AN531" s="4">
        <f t="shared" si="50"/>
        <v>0</v>
      </c>
      <c r="AO531" s="4">
        <f t="shared" si="51"/>
        <v>0</v>
      </c>
      <c r="AP531" s="4">
        <f t="shared" si="52"/>
        <v>0</v>
      </c>
      <c r="AW531" s="204"/>
    </row>
    <row r="532" spans="6:49" ht="18" customHeight="1" x14ac:dyDescent="0.25">
      <c r="F532" s="4">
        <f t="shared" si="48"/>
        <v>0</v>
      </c>
      <c r="G532" s="200">
        <f t="shared" si="53"/>
        <v>0</v>
      </c>
      <c r="H532" s="203"/>
      <c r="I532" s="193"/>
      <c r="J532" s="204"/>
      <c r="K532" s="204"/>
      <c r="L532" s="204"/>
      <c r="M532" s="204"/>
      <c r="N532" s="193"/>
      <c r="O532" s="193"/>
      <c r="P532" s="205"/>
      <c r="Q532" s="193"/>
      <c r="R532" s="193"/>
      <c r="S532" s="193"/>
      <c r="T532" s="193"/>
      <c r="U532" s="193"/>
      <c r="V532" s="193"/>
      <c r="W532" s="193"/>
      <c r="X532" s="193"/>
      <c r="Y532" s="193"/>
      <c r="Z532" s="193"/>
      <c r="AA532" s="193"/>
      <c r="AB532" s="193"/>
      <c r="AC532" s="193"/>
      <c r="AD532" s="193"/>
      <c r="AE532" s="193"/>
      <c r="AF532" s="193"/>
      <c r="AG532" s="193"/>
      <c r="AH532" s="193"/>
      <c r="AI532" s="193"/>
      <c r="AJ532" s="204"/>
      <c r="AK532" s="193"/>
      <c r="AL532" s="206"/>
      <c r="AM532" s="4">
        <f t="shared" si="49"/>
        <v>0</v>
      </c>
      <c r="AN532" s="4">
        <f t="shared" si="50"/>
        <v>0</v>
      </c>
      <c r="AO532" s="4">
        <f t="shared" si="51"/>
        <v>0</v>
      </c>
      <c r="AP532" s="4">
        <f t="shared" si="52"/>
        <v>0</v>
      </c>
      <c r="AW532" s="204"/>
    </row>
    <row r="533" spans="6:49" ht="18" customHeight="1" x14ac:dyDescent="0.25">
      <c r="F533" s="4">
        <f t="shared" si="48"/>
        <v>0</v>
      </c>
      <c r="G533" s="200">
        <f t="shared" si="53"/>
        <v>0</v>
      </c>
      <c r="H533" s="203"/>
      <c r="I533" s="193"/>
      <c r="J533" s="204"/>
      <c r="K533" s="204"/>
      <c r="L533" s="204"/>
      <c r="M533" s="204"/>
      <c r="N533" s="193"/>
      <c r="O533" s="193"/>
      <c r="P533" s="205"/>
      <c r="Q533" s="193"/>
      <c r="R533" s="193"/>
      <c r="S533" s="193"/>
      <c r="T533" s="193"/>
      <c r="U533" s="193"/>
      <c r="V533" s="193"/>
      <c r="W533" s="193"/>
      <c r="X533" s="193"/>
      <c r="Y533" s="193"/>
      <c r="Z533" s="193"/>
      <c r="AA533" s="193"/>
      <c r="AB533" s="193"/>
      <c r="AC533" s="193"/>
      <c r="AD533" s="193"/>
      <c r="AE533" s="193"/>
      <c r="AF533" s="193"/>
      <c r="AG533" s="193"/>
      <c r="AH533" s="193"/>
      <c r="AI533" s="193"/>
      <c r="AJ533" s="204"/>
      <c r="AK533" s="193"/>
      <c r="AL533" s="206"/>
      <c r="AM533" s="4">
        <f t="shared" si="49"/>
        <v>0</v>
      </c>
      <c r="AN533" s="4">
        <f t="shared" si="50"/>
        <v>0</v>
      </c>
      <c r="AO533" s="4">
        <f t="shared" si="51"/>
        <v>0</v>
      </c>
      <c r="AP533" s="4">
        <f t="shared" si="52"/>
        <v>0</v>
      </c>
      <c r="AW533" s="204"/>
    </row>
    <row r="534" spans="6:49" ht="18" customHeight="1" x14ac:dyDescent="0.25">
      <c r="F534" s="4">
        <f t="shared" si="48"/>
        <v>0</v>
      </c>
      <c r="G534" s="200">
        <f t="shared" si="53"/>
        <v>0</v>
      </c>
      <c r="H534" s="203"/>
      <c r="I534" s="193"/>
      <c r="J534" s="204"/>
      <c r="K534" s="204"/>
      <c r="L534" s="204"/>
      <c r="M534" s="204"/>
      <c r="N534" s="193"/>
      <c r="O534" s="193"/>
      <c r="P534" s="205"/>
      <c r="Q534" s="193"/>
      <c r="R534" s="193"/>
      <c r="S534" s="193"/>
      <c r="T534" s="193"/>
      <c r="U534" s="193"/>
      <c r="V534" s="193"/>
      <c r="W534" s="193"/>
      <c r="X534" s="193"/>
      <c r="Y534" s="193"/>
      <c r="Z534" s="193"/>
      <c r="AA534" s="193"/>
      <c r="AB534" s="193"/>
      <c r="AC534" s="193"/>
      <c r="AD534" s="193"/>
      <c r="AE534" s="193"/>
      <c r="AF534" s="193"/>
      <c r="AG534" s="193"/>
      <c r="AH534" s="193"/>
      <c r="AI534" s="193"/>
      <c r="AJ534" s="204"/>
      <c r="AK534" s="193"/>
      <c r="AL534" s="206"/>
      <c r="AM534" s="4">
        <f t="shared" si="49"/>
        <v>0</v>
      </c>
      <c r="AN534" s="4">
        <f t="shared" si="50"/>
        <v>0</v>
      </c>
      <c r="AO534" s="4">
        <f t="shared" si="51"/>
        <v>0</v>
      </c>
      <c r="AP534" s="4">
        <f t="shared" si="52"/>
        <v>0</v>
      </c>
      <c r="AW534" s="204"/>
    </row>
    <row r="535" spans="6:49" ht="18" customHeight="1" x14ac:dyDescent="0.25">
      <c r="F535" s="4">
        <f t="shared" si="48"/>
        <v>0</v>
      </c>
      <c r="G535" s="200">
        <f t="shared" si="53"/>
        <v>0</v>
      </c>
      <c r="H535" s="203"/>
      <c r="I535" s="193"/>
      <c r="J535" s="204"/>
      <c r="K535" s="204"/>
      <c r="L535" s="204"/>
      <c r="M535" s="204"/>
      <c r="N535" s="193"/>
      <c r="O535" s="193"/>
      <c r="P535" s="205"/>
      <c r="Q535" s="193"/>
      <c r="R535" s="193"/>
      <c r="S535" s="193"/>
      <c r="T535" s="193"/>
      <c r="U535" s="193"/>
      <c r="V535" s="193"/>
      <c r="W535" s="193"/>
      <c r="X535" s="193"/>
      <c r="Y535" s="193"/>
      <c r="Z535" s="193"/>
      <c r="AA535" s="193"/>
      <c r="AB535" s="193"/>
      <c r="AC535" s="193"/>
      <c r="AD535" s="193"/>
      <c r="AE535" s="193"/>
      <c r="AF535" s="193"/>
      <c r="AG535" s="193"/>
      <c r="AH535" s="193"/>
      <c r="AI535" s="193"/>
      <c r="AJ535" s="204"/>
      <c r="AK535" s="193"/>
      <c r="AL535" s="206"/>
      <c r="AM535" s="4">
        <f t="shared" si="49"/>
        <v>0</v>
      </c>
      <c r="AN535" s="4">
        <f t="shared" si="50"/>
        <v>0</v>
      </c>
      <c r="AO535" s="4">
        <f t="shared" si="51"/>
        <v>0</v>
      </c>
      <c r="AP535" s="4">
        <f t="shared" si="52"/>
        <v>0</v>
      </c>
      <c r="AW535" s="204"/>
    </row>
    <row r="536" spans="6:49" ht="18" customHeight="1" x14ac:dyDescent="0.25">
      <c r="F536" s="4">
        <f t="shared" si="48"/>
        <v>0</v>
      </c>
      <c r="G536" s="200">
        <f t="shared" si="53"/>
        <v>0</v>
      </c>
      <c r="H536" s="203"/>
      <c r="I536" s="193"/>
      <c r="J536" s="204"/>
      <c r="K536" s="204"/>
      <c r="L536" s="204"/>
      <c r="M536" s="204"/>
      <c r="N536" s="193"/>
      <c r="O536" s="193"/>
      <c r="P536" s="205"/>
      <c r="Q536" s="193"/>
      <c r="R536" s="193"/>
      <c r="S536" s="193"/>
      <c r="T536" s="193"/>
      <c r="U536" s="193"/>
      <c r="V536" s="193"/>
      <c r="W536" s="193"/>
      <c r="X536" s="193"/>
      <c r="Y536" s="193"/>
      <c r="Z536" s="193"/>
      <c r="AA536" s="193"/>
      <c r="AB536" s="193"/>
      <c r="AC536" s="193"/>
      <c r="AD536" s="193"/>
      <c r="AE536" s="193"/>
      <c r="AF536" s="193"/>
      <c r="AG536" s="193"/>
      <c r="AH536" s="193"/>
      <c r="AI536" s="193"/>
      <c r="AJ536" s="204"/>
      <c r="AK536" s="193"/>
      <c r="AL536" s="206"/>
      <c r="AM536" s="4">
        <f t="shared" si="49"/>
        <v>0</v>
      </c>
      <c r="AN536" s="4">
        <f t="shared" si="50"/>
        <v>0</v>
      </c>
      <c r="AO536" s="4">
        <f t="shared" si="51"/>
        <v>0</v>
      </c>
      <c r="AP536" s="4">
        <f t="shared" si="52"/>
        <v>0</v>
      </c>
      <c r="AW536" s="204"/>
    </row>
    <row r="537" spans="6:49" ht="18" customHeight="1" x14ac:dyDescent="0.25">
      <c r="F537" s="4">
        <f t="shared" si="48"/>
        <v>0</v>
      </c>
      <c r="G537" s="200">
        <f t="shared" si="53"/>
        <v>0</v>
      </c>
      <c r="H537" s="203"/>
      <c r="I537" s="193"/>
      <c r="J537" s="204"/>
      <c r="K537" s="204"/>
      <c r="L537" s="204"/>
      <c r="M537" s="204"/>
      <c r="N537" s="193"/>
      <c r="O537" s="193"/>
      <c r="P537" s="205"/>
      <c r="Q537" s="193"/>
      <c r="R537" s="193"/>
      <c r="S537" s="193"/>
      <c r="T537" s="193"/>
      <c r="U537" s="193"/>
      <c r="V537" s="193"/>
      <c r="W537" s="193"/>
      <c r="X537" s="193"/>
      <c r="Y537" s="193"/>
      <c r="Z537" s="193"/>
      <c r="AA537" s="193"/>
      <c r="AB537" s="193"/>
      <c r="AC537" s="193"/>
      <c r="AD537" s="193"/>
      <c r="AE537" s="193"/>
      <c r="AF537" s="193"/>
      <c r="AG537" s="193"/>
      <c r="AH537" s="193"/>
      <c r="AI537" s="193"/>
      <c r="AJ537" s="204"/>
      <c r="AK537" s="193"/>
      <c r="AL537" s="206"/>
      <c r="AM537" s="4">
        <f t="shared" si="49"/>
        <v>0</v>
      </c>
      <c r="AN537" s="4">
        <f t="shared" si="50"/>
        <v>0</v>
      </c>
      <c r="AO537" s="4">
        <f t="shared" si="51"/>
        <v>0</v>
      </c>
      <c r="AP537" s="4">
        <f t="shared" si="52"/>
        <v>0</v>
      </c>
      <c r="AW537" s="204"/>
    </row>
    <row r="538" spans="6:49" ht="18" customHeight="1" x14ac:dyDescent="0.25">
      <c r="F538" s="4">
        <f t="shared" si="48"/>
        <v>0</v>
      </c>
      <c r="G538" s="200">
        <f t="shared" si="53"/>
        <v>0</v>
      </c>
      <c r="H538" s="203"/>
      <c r="I538" s="193"/>
      <c r="J538" s="204"/>
      <c r="K538" s="204"/>
      <c r="L538" s="204"/>
      <c r="M538" s="204"/>
      <c r="N538" s="193"/>
      <c r="O538" s="193"/>
      <c r="P538" s="205"/>
      <c r="Q538" s="193"/>
      <c r="R538" s="193"/>
      <c r="S538" s="193"/>
      <c r="T538" s="193"/>
      <c r="U538" s="193"/>
      <c r="V538" s="193"/>
      <c r="W538" s="193"/>
      <c r="X538" s="193"/>
      <c r="Y538" s="193"/>
      <c r="Z538" s="193"/>
      <c r="AA538" s="193"/>
      <c r="AB538" s="193"/>
      <c r="AC538" s="193"/>
      <c r="AD538" s="193"/>
      <c r="AE538" s="193"/>
      <c r="AF538" s="193"/>
      <c r="AG538" s="193"/>
      <c r="AH538" s="193"/>
      <c r="AI538" s="193"/>
      <c r="AJ538" s="204"/>
      <c r="AK538" s="193"/>
      <c r="AL538" s="206"/>
      <c r="AM538" s="4">
        <f t="shared" si="49"/>
        <v>0</v>
      </c>
      <c r="AN538" s="4">
        <f t="shared" si="50"/>
        <v>0</v>
      </c>
      <c r="AO538" s="4">
        <f t="shared" si="51"/>
        <v>0</v>
      </c>
      <c r="AP538" s="4">
        <f t="shared" si="52"/>
        <v>0</v>
      </c>
      <c r="AW538" s="204"/>
    </row>
    <row r="539" spans="6:49" ht="18" customHeight="1" x14ac:dyDescent="0.25">
      <c r="F539" s="4">
        <f t="shared" si="48"/>
        <v>0</v>
      </c>
      <c r="G539" s="200">
        <f t="shared" si="53"/>
        <v>0</v>
      </c>
      <c r="H539" s="203"/>
      <c r="I539" s="193"/>
      <c r="J539" s="204"/>
      <c r="K539" s="204"/>
      <c r="L539" s="204"/>
      <c r="M539" s="204"/>
      <c r="N539" s="193"/>
      <c r="O539" s="193"/>
      <c r="P539" s="205"/>
      <c r="Q539" s="193"/>
      <c r="R539" s="193"/>
      <c r="S539" s="193"/>
      <c r="T539" s="193"/>
      <c r="U539" s="193"/>
      <c r="V539" s="193"/>
      <c r="W539" s="193"/>
      <c r="X539" s="193"/>
      <c r="Y539" s="193"/>
      <c r="Z539" s="193"/>
      <c r="AA539" s="193"/>
      <c r="AB539" s="193"/>
      <c r="AC539" s="193"/>
      <c r="AD539" s="193"/>
      <c r="AE539" s="193"/>
      <c r="AF539" s="193"/>
      <c r="AG539" s="193"/>
      <c r="AH539" s="193"/>
      <c r="AI539" s="193"/>
      <c r="AJ539" s="204"/>
      <c r="AK539" s="193"/>
      <c r="AL539" s="206"/>
      <c r="AM539" s="4">
        <f t="shared" si="49"/>
        <v>0</v>
      </c>
      <c r="AN539" s="4">
        <f t="shared" si="50"/>
        <v>0</v>
      </c>
      <c r="AO539" s="4">
        <f t="shared" si="51"/>
        <v>0</v>
      </c>
      <c r="AP539" s="4">
        <f t="shared" si="52"/>
        <v>0</v>
      </c>
      <c r="AW539" s="204"/>
    </row>
    <row r="540" spans="6:49" ht="18" customHeight="1" x14ac:dyDescent="0.25">
      <c r="F540" s="4">
        <f t="shared" si="48"/>
        <v>0</v>
      </c>
      <c r="G540" s="200">
        <f t="shared" si="53"/>
        <v>0</v>
      </c>
      <c r="H540" s="203"/>
      <c r="I540" s="193"/>
      <c r="J540" s="204"/>
      <c r="K540" s="204"/>
      <c r="L540" s="204"/>
      <c r="M540" s="204"/>
      <c r="N540" s="193"/>
      <c r="O540" s="193"/>
      <c r="P540" s="205"/>
      <c r="Q540" s="193"/>
      <c r="R540" s="193"/>
      <c r="S540" s="193"/>
      <c r="T540" s="193"/>
      <c r="U540" s="193"/>
      <c r="V540" s="193"/>
      <c r="W540" s="193"/>
      <c r="X540" s="193"/>
      <c r="Y540" s="193"/>
      <c r="Z540" s="193"/>
      <c r="AA540" s="193"/>
      <c r="AB540" s="193"/>
      <c r="AC540" s="193"/>
      <c r="AD540" s="193"/>
      <c r="AE540" s="193"/>
      <c r="AF540" s="193"/>
      <c r="AG540" s="193"/>
      <c r="AH540" s="193"/>
      <c r="AI540" s="193"/>
      <c r="AJ540" s="204"/>
      <c r="AK540" s="193"/>
      <c r="AL540" s="206"/>
      <c r="AM540" s="4">
        <f t="shared" si="49"/>
        <v>0</v>
      </c>
      <c r="AN540" s="4">
        <f t="shared" si="50"/>
        <v>0</v>
      </c>
      <c r="AO540" s="4">
        <f t="shared" si="51"/>
        <v>0</v>
      </c>
      <c r="AP540" s="4">
        <f t="shared" si="52"/>
        <v>0</v>
      </c>
      <c r="AW540" s="204"/>
    </row>
    <row r="541" spans="6:49" ht="18" customHeight="1" x14ac:dyDescent="0.25">
      <c r="F541" s="4">
        <f t="shared" si="48"/>
        <v>0</v>
      </c>
      <c r="G541" s="200">
        <f t="shared" si="53"/>
        <v>0</v>
      </c>
      <c r="H541" s="203"/>
      <c r="I541" s="193"/>
      <c r="J541" s="204"/>
      <c r="K541" s="204"/>
      <c r="L541" s="204"/>
      <c r="M541" s="204"/>
      <c r="N541" s="193"/>
      <c r="O541" s="193"/>
      <c r="P541" s="205"/>
      <c r="Q541" s="193"/>
      <c r="R541" s="193"/>
      <c r="S541" s="193"/>
      <c r="T541" s="193"/>
      <c r="U541" s="193"/>
      <c r="V541" s="193"/>
      <c r="W541" s="193"/>
      <c r="X541" s="193"/>
      <c r="Y541" s="193"/>
      <c r="Z541" s="193"/>
      <c r="AA541" s="193"/>
      <c r="AB541" s="193"/>
      <c r="AC541" s="193"/>
      <c r="AD541" s="193"/>
      <c r="AE541" s="193"/>
      <c r="AF541" s="193"/>
      <c r="AG541" s="193"/>
      <c r="AH541" s="193"/>
      <c r="AI541" s="193"/>
      <c r="AJ541" s="204"/>
      <c r="AK541" s="193"/>
      <c r="AL541" s="206"/>
      <c r="AM541" s="4">
        <f t="shared" si="49"/>
        <v>0</v>
      </c>
      <c r="AN541" s="4">
        <f t="shared" si="50"/>
        <v>0</v>
      </c>
      <c r="AO541" s="4">
        <f t="shared" si="51"/>
        <v>0</v>
      </c>
      <c r="AP541" s="4">
        <f t="shared" si="52"/>
        <v>0</v>
      </c>
      <c r="AW541" s="204"/>
    </row>
    <row r="542" spans="6:49" ht="18" customHeight="1" x14ac:dyDescent="0.25">
      <c r="F542" s="4">
        <f t="shared" si="48"/>
        <v>0</v>
      </c>
      <c r="G542" s="200">
        <f t="shared" si="53"/>
        <v>0</v>
      </c>
      <c r="H542" s="203"/>
      <c r="I542" s="193"/>
      <c r="J542" s="204"/>
      <c r="K542" s="204"/>
      <c r="L542" s="204"/>
      <c r="M542" s="204"/>
      <c r="N542" s="193"/>
      <c r="O542" s="193"/>
      <c r="P542" s="205"/>
      <c r="Q542" s="193"/>
      <c r="R542" s="193"/>
      <c r="S542" s="193"/>
      <c r="T542" s="193"/>
      <c r="U542" s="193"/>
      <c r="V542" s="193"/>
      <c r="W542" s="193"/>
      <c r="X542" s="193"/>
      <c r="Y542" s="193"/>
      <c r="Z542" s="193"/>
      <c r="AA542" s="193"/>
      <c r="AB542" s="193"/>
      <c r="AC542" s="193"/>
      <c r="AD542" s="193"/>
      <c r="AE542" s="193"/>
      <c r="AF542" s="193"/>
      <c r="AG542" s="193"/>
      <c r="AH542" s="193"/>
      <c r="AI542" s="193"/>
      <c r="AJ542" s="204"/>
      <c r="AK542" s="193"/>
      <c r="AL542" s="206"/>
      <c r="AM542" s="4">
        <f t="shared" si="49"/>
        <v>0</v>
      </c>
      <c r="AN542" s="4">
        <f t="shared" si="50"/>
        <v>0</v>
      </c>
      <c r="AO542" s="4">
        <f t="shared" si="51"/>
        <v>0</v>
      </c>
      <c r="AP542" s="4">
        <f t="shared" si="52"/>
        <v>0</v>
      </c>
      <c r="AW542" s="204"/>
    </row>
    <row r="543" spans="6:49" ht="18" customHeight="1" x14ac:dyDescent="0.25">
      <c r="F543" s="4">
        <f t="shared" si="48"/>
        <v>0</v>
      </c>
      <c r="G543" s="200">
        <f t="shared" si="53"/>
        <v>0</v>
      </c>
      <c r="H543" s="203"/>
      <c r="I543" s="193"/>
      <c r="J543" s="204"/>
      <c r="K543" s="204"/>
      <c r="L543" s="204"/>
      <c r="M543" s="204"/>
      <c r="N543" s="193"/>
      <c r="O543" s="193"/>
      <c r="P543" s="205"/>
      <c r="Q543" s="193"/>
      <c r="R543" s="193"/>
      <c r="S543" s="193"/>
      <c r="T543" s="193"/>
      <c r="U543" s="193"/>
      <c r="V543" s="193"/>
      <c r="W543" s="193"/>
      <c r="X543" s="193"/>
      <c r="Y543" s="193"/>
      <c r="Z543" s="193"/>
      <c r="AA543" s="193"/>
      <c r="AB543" s="193"/>
      <c r="AC543" s="193"/>
      <c r="AD543" s="193"/>
      <c r="AE543" s="193"/>
      <c r="AF543" s="193"/>
      <c r="AG543" s="193"/>
      <c r="AH543" s="193"/>
      <c r="AI543" s="193"/>
      <c r="AJ543" s="204"/>
      <c r="AK543" s="193"/>
      <c r="AL543" s="206"/>
      <c r="AM543" s="4">
        <f t="shared" si="49"/>
        <v>0</v>
      </c>
      <c r="AN543" s="4">
        <f t="shared" si="50"/>
        <v>0</v>
      </c>
      <c r="AO543" s="4">
        <f t="shared" si="51"/>
        <v>0</v>
      </c>
      <c r="AP543" s="4">
        <f t="shared" si="52"/>
        <v>0</v>
      </c>
      <c r="AW543" s="204"/>
    </row>
    <row r="544" spans="6:49" ht="18" customHeight="1" x14ac:dyDescent="0.25">
      <c r="F544" s="4">
        <f t="shared" si="48"/>
        <v>0</v>
      </c>
      <c r="G544" s="200">
        <f t="shared" si="53"/>
        <v>0</v>
      </c>
      <c r="H544" s="203"/>
      <c r="I544" s="193"/>
      <c r="J544" s="204"/>
      <c r="K544" s="204"/>
      <c r="L544" s="204"/>
      <c r="M544" s="204"/>
      <c r="N544" s="193"/>
      <c r="O544" s="193"/>
      <c r="P544" s="205"/>
      <c r="Q544" s="193"/>
      <c r="R544" s="193"/>
      <c r="S544" s="193"/>
      <c r="T544" s="193"/>
      <c r="U544" s="193"/>
      <c r="V544" s="193"/>
      <c r="W544" s="193"/>
      <c r="X544" s="193"/>
      <c r="Y544" s="193"/>
      <c r="Z544" s="193"/>
      <c r="AA544" s="193"/>
      <c r="AB544" s="193"/>
      <c r="AC544" s="193"/>
      <c r="AD544" s="193"/>
      <c r="AE544" s="193"/>
      <c r="AF544" s="193"/>
      <c r="AG544" s="193"/>
      <c r="AH544" s="193"/>
      <c r="AI544" s="193"/>
      <c r="AJ544" s="204"/>
      <c r="AK544" s="193"/>
      <c r="AL544" s="206"/>
      <c r="AM544" s="4">
        <f t="shared" si="49"/>
        <v>0</v>
      </c>
      <c r="AN544" s="4">
        <f t="shared" si="50"/>
        <v>0</v>
      </c>
      <c r="AO544" s="4">
        <f t="shared" si="51"/>
        <v>0</v>
      </c>
      <c r="AP544" s="4">
        <f t="shared" si="52"/>
        <v>0</v>
      </c>
      <c r="AW544" s="204"/>
    </row>
    <row r="545" spans="6:49" ht="18" customHeight="1" x14ac:dyDescent="0.25">
      <c r="F545" s="4">
        <f t="shared" si="48"/>
        <v>0</v>
      </c>
      <c r="G545" s="200">
        <f t="shared" si="53"/>
        <v>0</v>
      </c>
      <c r="H545" s="203"/>
      <c r="I545" s="193"/>
      <c r="J545" s="204"/>
      <c r="K545" s="204"/>
      <c r="L545" s="204"/>
      <c r="M545" s="204"/>
      <c r="N545" s="193"/>
      <c r="O545" s="193"/>
      <c r="P545" s="205"/>
      <c r="Q545" s="193"/>
      <c r="R545" s="193"/>
      <c r="S545" s="193"/>
      <c r="T545" s="193"/>
      <c r="U545" s="193"/>
      <c r="V545" s="193"/>
      <c r="W545" s="193"/>
      <c r="X545" s="193"/>
      <c r="Y545" s="193"/>
      <c r="Z545" s="193"/>
      <c r="AA545" s="193"/>
      <c r="AB545" s="193"/>
      <c r="AC545" s="193"/>
      <c r="AD545" s="193"/>
      <c r="AE545" s="193"/>
      <c r="AF545" s="193"/>
      <c r="AG545" s="193"/>
      <c r="AH545" s="193"/>
      <c r="AI545" s="193"/>
      <c r="AJ545" s="204"/>
      <c r="AK545" s="193"/>
      <c r="AL545" s="206"/>
      <c r="AM545" s="4">
        <f t="shared" si="49"/>
        <v>0</v>
      </c>
      <c r="AN545" s="4">
        <f t="shared" si="50"/>
        <v>0</v>
      </c>
      <c r="AO545" s="4">
        <f t="shared" si="51"/>
        <v>0</v>
      </c>
      <c r="AP545" s="4">
        <f t="shared" si="52"/>
        <v>0</v>
      </c>
      <c r="AW545" s="204"/>
    </row>
    <row r="546" spans="6:49" ht="18" customHeight="1" x14ac:dyDescent="0.25">
      <c r="F546" s="4">
        <f t="shared" si="48"/>
        <v>0</v>
      </c>
      <c r="G546" s="200">
        <f t="shared" si="53"/>
        <v>0</v>
      </c>
      <c r="H546" s="203"/>
      <c r="I546" s="193"/>
      <c r="J546" s="204"/>
      <c r="K546" s="204"/>
      <c r="L546" s="204"/>
      <c r="M546" s="204"/>
      <c r="N546" s="193"/>
      <c r="O546" s="193"/>
      <c r="P546" s="205"/>
      <c r="Q546" s="193"/>
      <c r="R546" s="193"/>
      <c r="S546" s="193"/>
      <c r="T546" s="193"/>
      <c r="U546" s="193"/>
      <c r="V546" s="193"/>
      <c r="W546" s="193"/>
      <c r="X546" s="193"/>
      <c r="Y546" s="193"/>
      <c r="Z546" s="193"/>
      <c r="AA546" s="193"/>
      <c r="AB546" s="193"/>
      <c r="AC546" s="193"/>
      <c r="AD546" s="193"/>
      <c r="AE546" s="193"/>
      <c r="AF546" s="193"/>
      <c r="AG546" s="193"/>
      <c r="AH546" s="193"/>
      <c r="AI546" s="193"/>
      <c r="AJ546" s="204"/>
      <c r="AK546" s="193"/>
      <c r="AL546" s="206"/>
      <c r="AM546" s="4">
        <f t="shared" si="49"/>
        <v>0</v>
      </c>
      <c r="AN546" s="4">
        <f t="shared" si="50"/>
        <v>0</v>
      </c>
      <c r="AO546" s="4">
        <f t="shared" si="51"/>
        <v>0</v>
      </c>
      <c r="AP546" s="4">
        <f t="shared" si="52"/>
        <v>0</v>
      </c>
      <c r="AW546" s="204"/>
    </row>
    <row r="547" spans="6:49" ht="18" customHeight="1" x14ac:dyDescent="0.25">
      <c r="F547" s="4">
        <f t="shared" si="48"/>
        <v>0</v>
      </c>
      <c r="G547" s="200">
        <f t="shared" si="53"/>
        <v>0</v>
      </c>
      <c r="H547" s="203"/>
      <c r="I547" s="193"/>
      <c r="J547" s="204"/>
      <c r="K547" s="204"/>
      <c r="L547" s="204"/>
      <c r="M547" s="204"/>
      <c r="N547" s="193"/>
      <c r="O547" s="193"/>
      <c r="P547" s="205"/>
      <c r="Q547" s="193"/>
      <c r="R547" s="193"/>
      <c r="S547" s="193"/>
      <c r="T547" s="193"/>
      <c r="U547" s="193"/>
      <c r="V547" s="193"/>
      <c r="W547" s="193"/>
      <c r="X547" s="193"/>
      <c r="Y547" s="193"/>
      <c r="Z547" s="193"/>
      <c r="AA547" s="193"/>
      <c r="AB547" s="193"/>
      <c r="AC547" s="193"/>
      <c r="AD547" s="193"/>
      <c r="AE547" s="193"/>
      <c r="AF547" s="193"/>
      <c r="AG547" s="193"/>
      <c r="AH547" s="193"/>
      <c r="AI547" s="193"/>
      <c r="AJ547" s="204"/>
      <c r="AK547" s="193"/>
      <c r="AL547" s="206"/>
      <c r="AM547" s="4">
        <f t="shared" si="49"/>
        <v>0</v>
      </c>
      <c r="AN547" s="4">
        <f t="shared" si="50"/>
        <v>0</v>
      </c>
      <c r="AO547" s="4">
        <f t="shared" si="51"/>
        <v>0</v>
      </c>
      <c r="AP547" s="4">
        <f t="shared" si="52"/>
        <v>0</v>
      </c>
      <c r="AW547" s="204"/>
    </row>
    <row r="548" spans="6:49" ht="18" customHeight="1" x14ac:dyDescent="0.25">
      <c r="F548" s="4">
        <f t="shared" si="48"/>
        <v>0</v>
      </c>
      <c r="G548" s="200">
        <f t="shared" si="53"/>
        <v>0</v>
      </c>
      <c r="H548" s="203"/>
      <c r="I548" s="193"/>
      <c r="J548" s="204"/>
      <c r="K548" s="204"/>
      <c r="L548" s="204"/>
      <c r="M548" s="204"/>
      <c r="N548" s="193"/>
      <c r="O548" s="193"/>
      <c r="P548" s="205"/>
      <c r="Q548" s="193"/>
      <c r="R548" s="193"/>
      <c r="S548" s="193"/>
      <c r="T548" s="193"/>
      <c r="U548" s="193"/>
      <c r="V548" s="193"/>
      <c r="W548" s="193"/>
      <c r="X548" s="193"/>
      <c r="Y548" s="193"/>
      <c r="Z548" s="193"/>
      <c r="AA548" s="193"/>
      <c r="AB548" s="193"/>
      <c r="AC548" s="193"/>
      <c r="AD548" s="193"/>
      <c r="AE548" s="193"/>
      <c r="AF548" s="193"/>
      <c r="AG548" s="193"/>
      <c r="AH548" s="193"/>
      <c r="AI548" s="193"/>
      <c r="AJ548" s="204"/>
      <c r="AK548" s="193"/>
      <c r="AL548" s="206"/>
      <c r="AM548" s="4">
        <f t="shared" si="49"/>
        <v>0</v>
      </c>
      <c r="AN548" s="4">
        <f t="shared" si="50"/>
        <v>0</v>
      </c>
      <c r="AO548" s="4">
        <f t="shared" si="51"/>
        <v>0</v>
      </c>
      <c r="AP548" s="4">
        <f t="shared" si="52"/>
        <v>0</v>
      </c>
      <c r="AW548" s="204"/>
    </row>
    <row r="549" spans="6:49" ht="18" customHeight="1" x14ac:dyDescent="0.25">
      <c r="F549" s="4">
        <f t="shared" si="48"/>
        <v>0</v>
      </c>
      <c r="G549" s="200">
        <f t="shared" si="53"/>
        <v>0</v>
      </c>
      <c r="H549" s="203"/>
      <c r="I549" s="193"/>
      <c r="J549" s="204"/>
      <c r="K549" s="204"/>
      <c r="L549" s="204"/>
      <c r="M549" s="204"/>
      <c r="N549" s="193"/>
      <c r="O549" s="193"/>
      <c r="P549" s="205"/>
      <c r="Q549" s="193"/>
      <c r="R549" s="193"/>
      <c r="S549" s="193"/>
      <c r="T549" s="193"/>
      <c r="U549" s="193"/>
      <c r="V549" s="193"/>
      <c r="W549" s="193"/>
      <c r="X549" s="193"/>
      <c r="Y549" s="193"/>
      <c r="Z549" s="193"/>
      <c r="AA549" s="193"/>
      <c r="AB549" s="193"/>
      <c r="AC549" s="193"/>
      <c r="AD549" s="193"/>
      <c r="AE549" s="193"/>
      <c r="AF549" s="193"/>
      <c r="AG549" s="193"/>
      <c r="AH549" s="193"/>
      <c r="AI549" s="193"/>
      <c r="AJ549" s="204"/>
      <c r="AK549" s="193"/>
      <c r="AL549" s="206"/>
      <c r="AM549" s="4">
        <f t="shared" si="49"/>
        <v>0</v>
      </c>
      <c r="AN549" s="4">
        <f t="shared" si="50"/>
        <v>0</v>
      </c>
      <c r="AO549" s="4">
        <f t="shared" si="51"/>
        <v>0</v>
      </c>
      <c r="AP549" s="4">
        <f t="shared" si="52"/>
        <v>0</v>
      </c>
      <c r="AW549" s="204"/>
    </row>
    <row r="550" spans="6:49" ht="18" customHeight="1" x14ac:dyDescent="0.25">
      <c r="F550" s="4">
        <f t="shared" si="48"/>
        <v>0</v>
      </c>
      <c r="G550" s="200">
        <f t="shared" si="53"/>
        <v>0</v>
      </c>
      <c r="H550" s="203"/>
      <c r="I550" s="193"/>
      <c r="J550" s="204"/>
      <c r="K550" s="204"/>
      <c r="L550" s="204"/>
      <c r="M550" s="204"/>
      <c r="N550" s="193"/>
      <c r="O550" s="193"/>
      <c r="P550" s="205"/>
      <c r="Q550" s="193"/>
      <c r="R550" s="193"/>
      <c r="S550" s="193"/>
      <c r="T550" s="193"/>
      <c r="U550" s="193"/>
      <c r="V550" s="193"/>
      <c r="W550" s="193"/>
      <c r="X550" s="193"/>
      <c r="Y550" s="193"/>
      <c r="Z550" s="193"/>
      <c r="AA550" s="193"/>
      <c r="AB550" s="193"/>
      <c r="AC550" s="193"/>
      <c r="AD550" s="193"/>
      <c r="AE550" s="193"/>
      <c r="AF550" s="193"/>
      <c r="AG550" s="193"/>
      <c r="AH550" s="193"/>
      <c r="AI550" s="193"/>
      <c r="AJ550" s="204"/>
      <c r="AK550" s="193"/>
      <c r="AL550" s="206"/>
      <c r="AM550" s="4">
        <f t="shared" si="49"/>
        <v>0</v>
      </c>
      <c r="AN550" s="4">
        <f t="shared" si="50"/>
        <v>0</v>
      </c>
      <c r="AO550" s="4">
        <f t="shared" si="51"/>
        <v>0</v>
      </c>
      <c r="AP550" s="4">
        <f t="shared" si="52"/>
        <v>0</v>
      </c>
      <c r="AW550" s="204"/>
    </row>
    <row r="551" spans="6:49" ht="18" customHeight="1" x14ac:dyDescent="0.25">
      <c r="F551" s="4">
        <f t="shared" si="48"/>
        <v>0</v>
      </c>
      <c r="G551" s="200">
        <f t="shared" si="53"/>
        <v>0</v>
      </c>
      <c r="H551" s="203"/>
      <c r="I551" s="193"/>
      <c r="J551" s="204"/>
      <c r="K551" s="204"/>
      <c r="L551" s="204"/>
      <c r="M551" s="204"/>
      <c r="N551" s="193"/>
      <c r="O551" s="193"/>
      <c r="P551" s="205"/>
      <c r="Q551" s="193"/>
      <c r="R551" s="193"/>
      <c r="S551" s="193"/>
      <c r="T551" s="193"/>
      <c r="U551" s="193"/>
      <c r="V551" s="193"/>
      <c r="W551" s="193"/>
      <c r="X551" s="193"/>
      <c r="Y551" s="193"/>
      <c r="Z551" s="193"/>
      <c r="AA551" s="193"/>
      <c r="AB551" s="193"/>
      <c r="AC551" s="193"/>
      <c r="AD551" s="193"/>
      <c r="AE551" s="193"/>
      <c r="AF551" s="193"/>
      <c r="AG551" s="193"/>
      <c r="AH551" s="193"/>
      <c r="AI551" s="193"/>
      <c r="AJ551" s="204"/>
      <c r="AK551" s="193"/>
      <c r="AL551" s="206"/>
      <c r="AM551" s="4">
        <f t="shared" si="49"/>
        <v>0</v>
      </c>
      <c r="AN551" s="4">
        <f t="shared" si="50"/>
        <v>0</v>
      </c>
      <c r="AO551" s="4">
        <f t="shared" si="51"/>
        <v>0</v>
      </c>
      <c r="AP551" s="4">
        <f t="shared" si="52"/>
        <v>0</v>
      </c>
      <c r="AW551" s="204"/>
    </row>
    <row r="552" spans="6:49" ht="18" customHeight="1" x14ac:dyDescent="0.25">
      <c r="F552" s="4">
        <f t="shared" si="48"/>
        <v>0</v>
      </c>
      <c r="G552" s="200">
        <f t="shared" si="53"/>
        <v>0</v>
      </c>
      <c r="H552" s="203"/>
      <c r="I552" s="193"/>
      <c r="J552" s="204"/>
      <c r="K552" s="204"/>
      <c r="L552" s="204"/>
      <c r="M552" s="204"/>
      <c r="N552" s="193"/>
      <c r="O552" s="193"/>
      <c r="P552" s="205"/>
      <c r="Q552" s="193"/>
      <c r="R552" s="193"/>
      <c r="S552" s="193"/>
      <c r="T552" s="193"/>
      <c r="U552" s="193"/>
      <c r="V552" s="193"/>
      <c r="W552" s="193"/>
      <c r="X552" s="193"/>
      <c r="Y552" s="193"/>
      <c r="Z552" s="193"/>
      <c r="AA552" s="193"/>
      <c r="AB552" s="193"/>
      <c r="AC552" s="193"/>
      <c r="AD552" s="193"/>
      <c r="AE552" s="193"/>
      <c r="AF552" s="193"/>
      <c r="AG552" s="193"/>
      <c r="AH552" s="193"/>
      <c r="AI552" s="193"/>
      <c r="AJ552" s="204"/>
      <c r="AK552" s="193"/>
      <c r="AL552" s="206"/>
      <c r="AM552" s="4">
        <f t="shared" si="49"/>
        <v>0</v>
      </c>
      <c r="AN552" s="4">
        <f t="shared" si="50"/>
        <v>0</v>
      </c>
      <c r="AO552" s="4">
        <f t="shared" si="51"/>
        <v>0</v>
      </c>
      <c r="AP552" s="4">
        <f t="shared" si="52"/>
        <v>0</v>
      </c>
      <c r="AW552" s="204"/>
    </row>
    <row r="553" spans="6:49" ht="18" customHeight="1" x14ac:dyDescent="0.25">
      <c r="F553" s="4">
        <f t="shared" si="48"/>
        <v>0</v>
      </c>
      <c r="G553" s="200">
        <f t="shared" si="53"/>
        <v>0</v>
      </c>
      <c r="H553" s="203"/>
      <c r="I553" s="193"/>
      <c r="J553" s="204"/>
      <c r="K553" s="204"/>
      <c r="L553" s="204"/>
      <c r="M553" s="204"/>
      <c r="N553" s="193"/>
      <c r="O553" s="193"/>
      <c r="P553" s="205"/>
      <c r="Q553" s="193"/>
      <c r="R553" s="193"/>
      <c r="S553" s="193"/>
      <c r="T553" s="193"/>
      <c r="U553" s="193"/>
      <c r="V553" s="193"/>
      <c r="W553" s="193"/>
      <c r="X553" s="193"/>
      <c r="Y553" s="193"/>
      <c r="Z553" s="193"/>
      <c r="AA553" s="193"/>
      <c r="AB553" s="193"/>
      <c r="AC553" s="193"/>
      <c r="AD553" s="193"/>
      <c r="AE553" s="193"/>
      <c r="AF553" s="193"/>
      <c r="AG553" s="193"/>
      <c r="AH553" s="193"/>
      <c r="AI553" s="193"/>
      <c r="AJ553" s="204"/>
      <c r="AK553" s="193"/>
      <c r="AL553" s="206"/>
      <c r="AM553" s="4">
        <f t="shared" si="49"/>
        <v>0</v>
      </c>
      <c r="AN553" s="4">
        <f t="shared" si="50"/>
        <v>0</v>
      </c>
      <c r="AO553" s="4">
        <f t="shared" si="51"/>
        <v>0</v>
      </c>
      <c r="AP553" s="4">
        <f t="shared" si="52"/>
        <v>0</v>
      </c>
      <c r="AW553" s="204"/>
    </row>
    <row r="554" spans="6:49" ht="18" customHeight="1" x14ac:dyDescent="0.25">
      <c r="F554" s="4">
        <f t="shared" si="48"/>
        <v>0</v>
      </c>
      <c r="G554" s="200">
        <f t="shared" si="53"/>
        <v>0</v>
      </c>
      <c r="H554" s="203"/>
      <c r="I554" s="193"/>
      <c r="J554" s="204"/>
      <c r="K554" s="204"/>
      <c r="L554" s="204"/>
      <c r="M554" s="204"/>
      <c r="N554" s="193"/>
      <c r="O554" s="193"/>
      <c r="P554" s="205"/>
      <c r="Q554" s="193"/>
      <c r="R554" s="193"/>
      <c r="S554" s="193"/>
      <c r="T554" s="193"/>
      <c r="U554" s="193"/>
      <c r="V554" s="193"/>
      <c r="W554" s="193"/>
      <c r="X554" s="193"/>
      <c r="Y554" s="193"/>
      <c r="Z554" s="193"/>
      <c r="AA554" s="193"/>
      <c r="AB554" s="193"/>
      <c r="AC554" s="193"/>
      <c r="AD554" s="193"/>
      <c r="AE554" s="193"/>
      <c r="AF554" s="193"/>
      <c r="AG554" s="193"/>
      <c r="AH554" s="193"/>
      <c r="AI554" s="193"/>
      <c r="AJ554" s="204"/>
      <c r="AK554" s="193"/>
      <c r="AL554" s="206"/>
      <c r="AM554" s="4">
        <f t="shared" si="49"/>
        <v>0</v>
      </c>
      <c r="AN554" s="4">
        <f t="shared" si="50"/>
        <v>0</v>
      </c>
      <c r="AO554" s="4">
        <f t="shared" si="51"/>
        <v>0</v>
      </c>
      <c r="AP554" s="4">
        <f t="shared" si="52"/>
        <v>0</v>
      </c>
      <c r="AW554" s="204"/>
    </row>
    <row r="555" spans="6:49" ht="18" customHeight="1" x14ac:dyDescent="0.25">
      <c r="F555" s="4">
        <f t="shared" si="48"/>
        <v>0</v>
      </c>
      <c r="G555" s="200">
        <f t="shared" si="53"/>
        <v>0</v>
      </c>
      <c r="H555" s="203"/>
      <c r="I555" s="193"/>
      <c r="J555" s="204"/>
      <c r="K555" s="204"/>
      <c r="L555" s="204"/>
      <c r="M555" s="204"/>
      <c r="N555" s="193"/>
      <c r="O555" s="193"/>
      <c r="P555" s="205"/>
      <c r="Q555" s="193"/>
      <c r="R555" s="193"/>
      <c r="S555" s="193"/>
      <c r="T555" s="193"/>
      <c r="U555" s="193"/>
      <c r="V555" s="193"/>
      <c r="W555" s="193"/>
      <c r="X555" s="193"/>
      <c r="Y555" s="193"/>
      <c r="Z555" s="193"/>
      <c r="AA555" s="193"/>
      <c r="AB555" s="193"/>
      <c r="AC555" s="193"/>
      <c r="AD555" s="193"/>
      <c r="AE555" s="193"/>
      <c r="AF555" s="193"/>
      <c r="AG555" s="193"/>
      <c r="AH555" s="193"/>
      <c r="AI555" s="193"/>
      <c r="AJ555" s="204"/>
      <c r="AK555" s="193"/>
      <c r="AL555" s="206"/>
      <c r="AM555" s="4">
        <f t="shared" si="49"/>
        <v>0</v>
      </c>
      <c r="AN555" s="4">
        <f t="shared" si="50"/>
        <v>0</v>
      </c>
      <c r="AO555" s="4">
        <f t="shared" si="51"/>
        <v>0</v>
      </c>
      <c r="AP555" s="4">
        <f t="shared" si="52"/>
        <v>0</v>
      </c>
      <c r="AW555" s="204"/>
    </row>
    <row r="556" spans="6:49" ht="18" customHeight="1" x14ac:dyDescent="0.25">
      <c r="F556" s="4">
        <f t="shared" si="48"/>
        <v>0</v>
      </c>
      <c r="G556" s="200">
        <f t="shared" si="53"/>
        <v>0</v>
      </c>
      <c r="H556" s="203"/>
      <c r="I556" s="193"/>
      <c r="J556" s="204"/>
      <c r="K556" s="204"/>
      <c r="L556" s="204"/>
      <c r="M556" s="204"/>
      <c r="N556" s="193"/>
      <c r="O556" s="193"/>
      <c r="P556" s="205"/>
      <c r="Q556" s="193"/>
      <c r="R556" s="193"/>
      <c r="S556" s="193"/>
      <c r="T556" s="193"/>
      <c r="U556" s="193"/>
      <c r="V556" s="193"/>
      <c r="W556" s="193"/>
      <c r="X556" s="193"/>
      <c r="Y556" s="193"/>
      <c r="Z556" s="193"/>
      <c r="AA556" s="193"/>
      <c r="AB556" s="193"/>
      <c r="AC556" s="193"/>
      <c r="AD556" s="193"/>
      <c r="AE556" s="193"/>
      <c r="AF556" s="193"/>
      <c r="AG556" s="193"/>
      <c r="AH556" s="193"/>
      <c r="AI556" s="193"/>
      <c r="AJ556" s="204"/>
      <c r="AK556" s="193"/>
      <c r="AL556" s="206"/>
      <c r="AM556" s="4">
        <f t="shared" si="49"/>
        <v>0</v>
      </c>
      <c r="AN556" s="4">
        <f t="shared" si="50"/>
        <v>0</v>
      </c>
      <c r="AO556" s="4">
        <f t="shared" si="51"/>
        <v>0</v>
      </c>
      <c r="AP556" s="4">
        <f t="shared" si="52"/>
        <v>0</v>
      </c>
      <c r="AW556" s="204"/>
    </row>
    <row r="557" spans="6:49" ht="18" customHeight="1" x14ac:dyDescent="0.25">
      <c r="F557" s="4">
        <f t="shared" si="48"/>
        <v>0</v>
      </c>
      <c r="G557" s="200">
        <f t="shared" si="53"/>
        <v>0</v>
      </c>
      <c r="H557" s="203"/>
      <c r="I557" s="193"/>
      <c r="J557" s="204"/>
      <c r="K557" s="204"/>
      <c r="L557" s="204"/>
      <c r="M557" s="204"/>
      <c r="N557" s="193"/>
      <c r="O557" s="193"/>
      <c r="P557" s="205"/>
      <c r="Q557" s="193"/>
      <c r="R557" s="193"/>
      <c r="S557" s="193"/>
      <c r="T557" s="193"/>
      <c r="U557" s="193"/>
      <c r="V557" s="193"/>
      <c r="W557" s="193"/>
      <c r="X557" s="193"/>
      <c r="Y557" s="193"/>
      <c r="Z557" s="193"/>
      <c r="AA557" s="193"/>
      <c r="AB557" s="193"/>
      <c r="AC557" s="193"/>
      <c r="AD557" s="193"/>
      <c r="AE557" s="193"/>
      <c r="AF557" s="193"/>
      <c r="AG557" s="193"/>
      <c r="AH557" s="193"/>
      <c r="AI557" s="193"/>
      <c r="AJ557" s="204"/>
      <c r="AK557" s="193"/>
      <c r="AL557" s="206"/>
      <c r="AM557" s="4">
        <f t="shared" si="49"/>
        <v>0</v>
      </c>
      <c r="AN557" s="4">
        <f t="shared" si="50"/>
        <v>0</v>
      </c>
      <c r="AO557" s="4">
        <f t="shared" si="51"/>
        <v>0</v>
      </c>
      <c r="AP557" s="4">
        <f t="shared" si="52"/>
        <v>0</v>
      </c>
      <c r="AW557" s="204"/>
    </row>
    <row r="558" spans="6:49" ht="18" customHeight="1" x14ac:dyDescent="0.25">
      <c r="F558" s="4">
        <f t="shared" si="48"/>
        <v>0</v>
      </c>
      <c r="G558" s="200">
        <f t="shared" si="53"/>
        <v>0</v>
      </c>
      <c r="H558" s="203"/>
      <c r="I558" s="193"/>
      <c r="J558" s="204"/>
      <c r="K558" s="204"/>
      <c r="L558" s="204"/>
      <c r="M558" s="204"/>
      <c r="N558" s="193"/>
      <c r="O558" s="193"/>
      <c r="P558" s="205"/>
      <c r="Q558" s="193"/>
      <c r="R558" s="193"/>
      <c r="S558" s="193"/>
      <c r="T558" s="193"/>
      <c r="U558" s="193"/>
      <c r="V558" s="193"/>
      <c r="W558" s="193"/>
      <c r="X558" s="193"/>
      <c r="Y558" s="193"/>
      <c r="Z558" s="193"/>
      <c r="AA558" s="193"/>
      <c r="AB558" s="193"/>
      <c r="AC558" s="193"/>
      <c r="AD558" s="193"/>
      <c r="AE558" s="193"/>
      <c r="AF558" s="193"/>
      <c r="AG558" s="193"/>
      <c r="AH558" s="193"/>
      <c r="AI558" s="193"/>
      <c r="AJ558" s="204"/>
      <c r="AK558" s="193"/>
      <c r="AL558" s="206"/>
      <c r="AM558" s="4">
        <f t="shared" si="49"/>
        <v>0</v>
      </c>
      <c r="AN558" s="4">
        <f t="shared" si="50"/>
        <v>0</v>
      </c>
      <c r="AO558" s="4">
        <f t="shared" si="51"/>
        <v>0</v>
      </c>
      <c r="AP558" s="4">
        <f t="shared" si="52"/>
        <v>0</v>
      </c>
      <c r="AW558" s="204"/>
    </row>
    <row r="559" spans="6:49" ht="18" customHeight="1" x14ac:dyDescent="0.25">
      <c r="F559" s="4">
        <f t="shared" si="48"/>
        <v>0</v>
      </c>
      <c r="G559" s="200">
        <f t="shared" si="53"/>
        <v>0</v>
      </c>
      <c r="H559" s="203"/>
      <c r="I559" s="193"/>
      <c r="J559" s="204"/>
      <c r="K559" s="204"/>
      <c r="L559" s="204"/>
      <c r="M559" s="204"/>
      <c r="N559" s="193"/>
      <c r="O559" s="193"/>
      <c r="P559" s="205"/>
      <c r="Q559" s="193"/>
      <c r="R559" s="193"/>
      <c r="S559" s="193"/>
      <c r="T559" s="193"/>
      <c r="U559" s="193"/>
      <c r="V559" s="193"/>
      <c r="W559" s="193"/>
      <c r="X559" s="193"/>
      <c r="Y559" s="193"/>
      <c r="Z559" s="193"/>
      <c r="AA559" s="193"/>
      <c r="AB559" s="193"/>
      <c r="AC559" s="193"/>
      <c r="AD559" s="193"/>
      <c r="AE559" s="193"/>
      <c r="AF559" s="193"/>
      <c r="AG559" s="193"/>
      <c r="AH559" s="193"/>
      <c r="AI559" s="193"/>
      <c r="AJ559" s="204"/>
      <c r="AK559" s="193"/>
      <c r="AL559" s="206"/>
      <c r="AM559" s="4">
        <f t="shared" si="49"/>
        <v>0</v>
      </c>
      <c r="AN559" s="4">
        <f t="shared" si="50"/>
        <v>0</v>
      </c>
      <c r="AO559" s="4">
        <f t="shared" si="51"/>
        <v>0</v>
      </c>
      <c r="AP559" s="4">
        <f t="shared" si="52"/>
        <v>0</v>
      </c>
      <c r="AW559" s="204"/>
    </row>
    <row r="560" spans="6:49" ht="18" customHeight="1" x14ac:dyDescent="0.25">
      <c r="F560" s="4">
        <f t="shared" si="48"/>
        <v>0</v>
      </c>
      <c r="G560" s="200">
        <f t="shared" si="53"/>
        <v>0</v>
      </c>
      <c r="H560" s="203"/>
      <c r="I560" s="193"/>
      <c r="J560" s="204"/>
      <c r="K560" s="204"/>
      <c r="L560" s="204"/>
      <c r="M560" s="204"/>
      <c r="N560" s="193"/>
      <c r="O560" s="193"/>
      <c r="P560" s="205"/>
      <c r="Q560" s="193"/>
      <c r="R560" s="193"/>
      <c r="S560" s="193"/>
      <c r="T560" s="193"/>
      <c r="U560" s="193"/>
      <c r="V560" s="193"/>
      <c r="W560" s="193"/>
      <c r="X560" s="193"/>
      <c r="Y560" s="193"/>
      <c r="Z560" s="193"/>
      <c r="AA560" s="193"/>
      <c r="AB560" s="193"/>
      <c r="AC560" s="193"/>
      <c r="AD560" s="193"/>
      <c r="AE560" s="193"/>
      <c r="AF560" s="193"/>
      <c r="AG560" s="193"/>
      <c r="AH560" s="193"/>
      <c r="AI560" s="193"/>
      <c r="AJ560" s="204"/>
      <c r="AK560" s="193"/>
      <c r="AL560" s="206"/>
      <c r="AM560" s="4">
        <f t="shared" si="49"/>
        <v>0</v>
      </c>
      <c r="AN560" s="4">
        <f t="shared" si="50"/>
        <v>0</v>
      </c>
      <c r="AO560" s="4">
        <f t="shared" si="51"/>
        <v>0</v>
      </c>
      <c r="AP560" s="4">
        <f t="shared" si="52"/>
        <v>0</v>
      </c>
      <c r="AW560" s="204"/>
    </row>
    <row r="561" spans="6:49" ht="18" customHeight="1" x14ac:dyDescent="0.25">
      <c r="F561" s="4">
        <f t="shared" si="48"/>
        <v>0</v>
      </c>
      <c r="G561" s="200">
        <f t="shared" si="53"/>
        <v>0</v>
      </c>
      <c r="H561" s="203"/>
      <c r="I561" s="193"/>
      <c r="J561" s="204"/>
      <c r="K561" s="204"/>
      <c r="L561" s="204"/>
      <c r="M561" s="204"/>
      <c r="N561" s="193"/>
      <c r="O561" s="193"/>
      <c r="P561" s="205"/>
      <c r="Q561" s="193"/>
      <c r="R561" s="193"/>
      <c r="S561" s="193"/>
      <c r="T561" s="193"/>
      <c r="U561" s="193"/>
      <c r="V561" s="193"/>
      <c r="W561" s="193"/>
      <c r="X561" s="193"/>
      <c r="Y561" s="193"/>
      <c r="Z561" s="193"/>
      <c r="AA561" s="193"/>
      <c r="AB561" s="193"/>
      <c r="AC561" s="193"/>
      <c r="AD561" s="193"/>
      <c r="AE561" s="193"/>
      <c r="AF561" s="193"/>
      <c r="AG561" s="193"/>
      <c r="AH561" s="193"/>
      <c r="AI561" s="193"/>
      <c r="AJ561" s="204"/>
      <c r="AK561" s="193"/>
      <c r="AL561" s="206"/>
      <c r="AM561" s="4">
        <f t="shared" si="49"/>
        <v>0</v>
      </c>
      <c r="AN561" s="4">
        <f t="shared" si="50"/>
        <v>0</v>
      </c>
      <c r="AO561" s="4">
        <f t="shared" si="51"/>
        <v>0</v>
      </c>
      <c r="AP561" s="4">
        <f t="shared" si="52"/>
        <v>0</v>
      </c>
      <c r="AW561" s="204"/>
    </row>
    <row r="562" spans="6:49" ht="18" customHeight="1" x14ac:dyDescent="0.25">
      <c r="F562" s="4">
        <f t="shared" si="48"/>
        <v>0</v>
      </c>
      <c r="G562" s="200">
        <f t="shared" si="53"/>
        <v>0</v>
      </c>
      <c r="H562" s="203"/>
      <c r="I562" s="193"/>
      <c r="J562" s="204"/>
      <c r="K562" s="204"/>
      <c r="L562" s="204"/>
      <c r="M562" s="204"/>
      <c r="N562" s="193"/>
      <c r="O562" s="193"/>
      <c r="P562" s="205"/>
      <c r="Q562" s="193"/>
      <c r="R562" s="193"/>
      <c r="S562" s="193"/>
      <c r="T562" s="193"/>
      <c r="U562" s="193"/>
      <c r="V562" s="193"/>
      <c r="W562" s="193"/>
      <c r="X562" s="193"/>
      <c r="Y562" s="193"/>
      <c r="Z562" s="193"/>
      <c r="AA562" s="193"/>
      <c r="AB562" s="193"/>
      <c r="AC562" s="193"/>
      <c r="AD562" s="193"/>
      <c r="AE562" s="193"/>
      <c r="AF562" s="193"/>
      <c r="AG562" s="193"/>
      <c r="AH562" s="193"/>
      <c r="AI562" s="193"/>
      <c r="AJ562" s="204"/>
      <c r="AK562" s="193"/>
      <c r="AL562" s="206"/>
      <c r="AM562" s="4">
        <f t="shared" si="49"/>
        <v>0</v>
      </c>
      <c r="AN562" s="4">
        <f t="shared" si="50"/>
        <v>0</v>
      </c>
      <c r="AO562" s="4">
        <f t="shared" si="51"/>
        <v>0</v>
      </c>
      <c r="AP562" s="4">
        <f t="shared" si="52"/>
        <v>0</v>
      </c>
      <c r="AW562" s="204"/>
    </row>
    <row r="563" spans="6:49" ht="18" customHeight="1" x14ac:dyDescent="0.25">
      <c r="F563" s="4">
        <f t="shared" si="48"/>
        <v>0</v>
      </c>
      <c r="G563" s="200">
        <f t="shared" si="53"/>
        <v>0</v>
      </c>
      <c r="H563" s="203"/>
      <c r="I563" s="193"/>
      <c r="J563" s="204"/>
      <c r="K563" s="204"/>
      <c r="L563" s="204"/>
      <c r="M563" s="204"/>
      <c r="N563" s="193"/>
      <c r="O563" s="193"/>
      <c r="P563" s="205"/>
      <c r="Q563" s="193"/>
      <c r="R563" s="193"/>
      <c r="S563" s="193"/>
      <c r="T563" s="193"/>
      <c r="U563" s="193"/>
      <c r="V563" s="193"/>
      <c r="W563" s="193"/>
      <c r="X563" s="193"/>
      <c r="Y563" s="193"/>
      <c r="Z563" s="193"/>
      <c r="AA563" s="193"/>
      <c r="AB563" s="193"/>
      <c r="AC563" s="193"/>
      <c r="AD563" s="193"/>
      <c r="AE563" s="193"/>
      <c r="AF563" s="193"/>
      <c r="AG563" s="193"/>
      <c r="AH563" s="193"/>
      <c r="AI563" s="193"/>
      <c r="AJ563" s="204"/>
      <c r="AK563" s="193"/>
      <c r="AL563" s="206"/>
      <c r="AM563" s="4">
        <f t="shared" si="49"/>
        <v>0</v>
      </c>
      <c r="AN563" s="4">
        <f t="shared" si="50"/>
        <v>0</v>
      </c>
      <c r="AO563" s="4">
        <f t="shared" si="51"/>
        <v>0</v>
      </c>
      <c r="AP563" s="4">
        <f t="shared" si="52"/>
        <v>0</v>
      </c>
      <c r="AW563" s="204"/>
    </row>
    <row r="564" spans="6:49" ht="18" customHeight="1" x14ac:dyDescent="0.25">
      <c r="F564" s="4">
        <f t="shared" si="48"/>
        <v>0</v>
      </c>
      <c r="G564" s="200">
        <f t="shared" si="53"/>
        <v>0</v>
      </c>
      <c r="H564" s="203"/>
      <c r="I564" s="193"/>
      <c r="J564" s="204"/>
      <c r="K564" s="204"/>
      <c r="L564" s="204"/>
      <c r="M564" s="204"/>
      <c r="N564" s="193"/>
      <c r="O564" s="193"/>
      <c r="P564" s="205"/>
      <c r="Q564" s="193"/>
      <c r="R564" s="193"/>
      <c r="S564" s="193"/>
      <c r="T564" s="193"/>
      <c r="U564" s="193"/>
      <c r="V564" s="193"/>
      <c r="W564" s="193"/>
      <c r="X564" s="193"/>
      <c r="Y564" s="193"/>
      <c r="Z564" s="193"/>
      <c r="AA564" s="193"/>
      <c r="AB564" s="193"/>
      <c r="AC564" s="193"/>
      <c r="AD564" s="193"/>
      <c r="AE564" s="193"/>
      <c r="AF564" s="193"/>
      <c r="AG564" s="193"/>
      <c r="AH564" s="193"/>
      <c r="AI564" s="193"/>
      <c r="AJ564" s="204"/>
      <c r="AK564" s="193"/>
      <c r="AL564" s="206"/>
      <c r="AM564" s="4">
        <f t="shared" si="49"/>
        <v>0</v>
      </c>
      <c r="AN564" s="4">
        <f t="shared" si="50"/>
        <v>0</v>
      </c>
      <c r="AO564" s="4">
        <f t="shared" si="51"/>
        <v>0</v>
      </c>
      <c r="AP564" s="4">
        <f t="shared" si="52"/>
        <v>0</v>
      </c>
      <c r="AW564" s="204"/>
    </row>
    <row r="565" spans="6:49" ht="18" customHeight="1" x14ac:dyDescent="0.25">
      <c r="F565" s="4">
        <f t="shared" si="48"/>
        <v>0</v>
      </c>
      <c r="G565" s="200">
        <f t="shared" si="53"/>
        <v>0</v>
      </c>
      <c r="H565" s="203"/>
      <c r="I565" s="193"/>
      <c r="J565" s="204"/>
      <c r="K565" s="204"/>
      <c r="L565" s="204"/>
      <c r="M565" s="204"/>
      <c r="N565" s="193"/>
      <c r="O565" s="193"/>
      <c r="P565" s="205"/>
      <c r="Q565" s="193"/>
      <c r="R565" s="193"/>
      <c r="S565" s="193"/>
      <c r="T565" s="193"/>
      <c r="U565" s="193"/>
      <c r="V565" s="193"/>
      <c r="W565" s="193"/>
      <c r="X565" s="193"/>
      <c r="Y565" s="193"/>
      <c r="Z565" s="193"/>
      <c r="AA565" s="193"/>
      <c r="AB565" s="193"/>
      <c r="AC565" s="193"/>
      <c r="AD565" s="193"/>
      <c r="AE565" s="193"/>
      <c r="AF565" s="193"/>
      <c r="AG565" s="193"/>
      <c r="AH565" s="193"/>
      <c r="AI565" s="193"/>
      <c r="AJ565" s="204"/>
      <c r="AK565" s="193"/>
      <c r="AL565" s="206"/>
      <c r="AM565" s="4">
        <f t="shared" si="49"/>
        <v>0</v>
      </c>
      <c r="AN565" s="4">
        <f t="shared" si="50"/>
        <v>0</v>
      </c>
      <c r="AO565" s="4">
        <f t="shared" si="51"/>
        <v>0</v>
      </c>
      <c r="AP565" s="4">
        <f t="shared" si="52"/>
        <v>0</v>
      </c>
      <c r="AW565" s="204"/>
    </row>
    <row r="566" spans="6:49" ht="18" customHeight="1" x14ac:dyDescent="0.25">
      <c r="F566" s="4">
        <f t="shared" si="48"/>
        <v>0</v>
      </c>
      <c r="G566" s="200">
        <f t="shared" si="53"/>
        <v>0</v>
      </c>
      <c r="H566" s="203"/>
      <c r="I566" s="193"/>
      <c r="J566" s="204"/>
      <c r="K566" s="204"/>
      <c r="L566" s="204"/>
      <c r="M566" s="204"/>
      <c r="N566" s="193"/>
      <c r="O566" s="193"/>
      <c r="P566" s="205"/>
      <c r="Q566" s="193"/>
      <c r="R566" s="193"/>
      <c r="S566" s="193"/>
      <c r="T566" s="193"/>
      <c r="U566" s="193"/>
      <c r="V566" s="193"/>
      <c r="W566" s="193"/>
      <c r="X566" s="193"/>
      <c r="Y566" s="193"/>
      <c r="Z566" s="193"/>
      <c r="AA566" s="193"/>
      <c r="AB566" s="193"/>
      <c r="AC566" s="193"/>
      <c r="AD566" s="193"/>
      <c r="AE566" s="193"/>
      <c r="AF566" s="193"/>
      <c r="AG566" s="193"/>
      <c r="AH566" s="193"/>
      <c r="AI566" s="193"/>
      <c r="AJ566" s="204"/>
      <c r="AK566" s="193"/>
      <c r="AL566" s="206"/>
      <c r="AM566" s="4">
        <f t="shared" si="49"/>
        <v>0</v>
      </c>
      <c r="AN566" s="4">
        <f t="shared" si="50"/>
        <v>0</v>
      </c>
      <c r="AO566" s="4">
        <f t="shared" si="51"/>
        <v>0</v>
      </c>
      <c r="AP566" s="4">
        <f t="shared" si="52"/>
        <v>0</v>
      </c>
      <c r="AW566" s="204"/>
    </row>
    <row r="567" spans="6:49" ht="18" customHeight="1" x14ac:dyDescent="0.25">
      <c r="F567" s="4">
        <f t="shared" si="48"/>
        <v>0</v>
      </c>
      <c r="G567" s="200">
        <f t="shared" si="53"/>
        <v>0</v>
      </c>
      <c r="H567" s="203"/>
      <c r="I567" s="193"/>
      <c r="J567" s="204"/>
      <c r="K567" s="204"/>
      <c r="L567" s="204"/>
      <c r="M567" s="204"/>
      <c r="N567" s="193"/>
      <c r="O567" s="193"/>
      <c r="P567" s="205"/>
      <c r="Q567" s="193"/>
      <c r="R567" s="193"/>
      <c r="S567" s="193"/>
      <c r="T567" s="193"/>
      <c r="U567" s="193"/>
      <c r="V567" s="193"/>
      <c r="W567" s="193"/>
      <c r="X567" s="193"/>
      <c r="Y567" s="193"/>
      <c r="Z567" s="193"/>
      <c r="AA567" s="193"/>
      <c r="AB567" s="193"/>
      <c r="AC567" s="193"/>
      <c r="AD567" s="193"/>
      <c r="AE567" s="193"/>
      <c r="AF567" s="193"/>
      <c r="AG567" s="193"/>
      <c r="AH567" s="193"/>
      <c r="AI567" s="193"/>
      <c r="AJ567" s="204"/>
      <c r="AK567" s="193"/>
      <c r="AL567" s="206"/>
      <c r="AM567" s="4">
        <f t="shared" si="49"/>
        <v>0</v>
      </c>
      <c r="AN567" s="4">
        <f t="shared" si="50"/>
        <v>0</v>
      </c>
      <c r="AO567" s="4">
        <f t="shared" si="51"/>
        <v>0</v>
      </c>
      <c r="AP567" s="4">
        <f t="shared" si="52"/>
        <v>0</v>
      </c>
      <c r="AW567" s="204"/>
    </row>
    <row r="568" spans="6:49" ht="18" customHeight="1" x14ac:dyDescent="0.25">
      <c r="F568" s="4">
        <f t="shared" si="48"/>
        <v>0</v>
      </c>
      <c r="G568" s="200">
        <f t="shared" si="53"/>
        <v>0</v>
      </c>
      <c r="H568" s="203"/>
      <c r="I568" s="193"/>
      <c r="J568" s="204"/>
      <c r="K568" s="204"/>
      <c r="L568" s="204"/>
      <c r="M568" s="204"/>
      <c r="N568" s="193"/>
      <c r="O568" s="193"/>
      <c r="P568" s="205"/>
      <c r="Q568" s="193"/>
      <c r="R568" s="193"/>
      <c r="S568" s="193"/>
      <c r="T568" s="193"/>
      <c r="U568" s="193"/>
      <c r="V568" s="193"/>
      <c r="W568" s="193"/>
      <c r="X568" s="193"/>
      <c r="Y568" s="193"/>
      <c r="Z568" s="193"/>
      <c r="AA568" s="193"/>
      <c r="AB568" s="193"/>
      <c r="AC568" s="193"/>
      <c r="AD568" s="193"/>
      <c r="AE568" s="193"/>
      <c r="AF568" s="193"/>
      <c r="AG568" s="193"/>
      <c r="AH568" s="193"/>
      <c r="AI568" s="193"/>
      <c r="AJ568" s="204"/>
      <c r="AK568" s="193"/>
      <c r="AL568" s="206"/>
      <c r="AM568" s="4">
        <f t="shared" si="49"/>
        <v>0</v>
      </c>
      <c r="AN568" s="4">
        <f t="shared" si="50"/>
        <v>0</v>
      </c>
      <c r="AO568" s="4">
        <f t="shared" si="51"/>
        <v>0</v>
      </c>
      <c r="AP568" s="4">
        <f t="shared" si="52"/>
        <v>0</v>
      </c>
      <c r="AW568" s="204"/>
    </row>
    <row r="569" spans="6:49" ht="18" customHeight="1" x14ac:dyDescent="0.25">
      <c r="F569" s="4">
        <f t="shared" si="48"/>
        <v>0</v>
      </c>
      <c r="G569" s="200">
        <f t="shared" si="53"/>
        <v>0</v>
      </c>
      <c r="H569" s="203"/>
      <c r="I569" s="193"/>
      <c r="J569" s="204"/>
      <c r="K569" s="204"/>
      <c r="L569" s="204"/>
      <c r="M569" s="204"/>
      <c r="N569" s="193"/>
      <c r="O569" s="193"/>
      <c r="P569" s="205"/>
      <c r="Q569" s="193"/>
      <c r="R569" s="193"/>
      <c r="S569" s="193"/>
      <c r="T569" s="193"/>
      <c r="U569" s="193"/>
      <c r="V569" s="193"/>
      <c r="W569" s="193"/>
      <c r="X569" s="193"/>
      <c r="Y569" s="193"/>
      <c r="Z569" s="193"/>
      <c r="AA569" s="193"/>
      <c r="AB569" s="193"/>
      <c r="AC569" s="193"/>
      <c r="AD569" s="193"/>
      <c r="AE569" s="193"/>
      <c r="AF569" s="193"/>
      <c r="AG569" s="193"/>
      <c r="AH569" s="193"/>
      <c r="AI569" s="193"/>
      <c r="AJ569" s="204"/>
      <c r="AK569" s="193"/>
      <c r="AL569" s="206"/>
      <c r="AM569" s="4">
        <f t="shared" si="49"/>
        <v>0</v>
      </c>
      <c r="AN569" s="4">
        <f t="shared" si="50"/>
        <v>0</v>
      </c>
      <c r="AO569" s="4">
        <f t="shared" si="51"/>
        <v>0</v>
      </c>
      <c r="AP569" s="4">
        <f t="shared" si="52"/>
        <v>0</v>
      </c>
      <c r="AW569" s="204"/>
    </row>
    <row r="570" spans="6:49" ht="18" customHeight="1" x14ac:dyDescent="0.25">
      <c r="F570" s="4">
        <f t="shared" si="48"/>
        <v>0</v>
      </c>
      <c r="G570" s="200">
        <f t="shared" si="53"/>
        <v>0</v>
      </c>
      <c r="H570" s="203"/>
      <c r="I570" s="193"/>
      <c r="J570" s="204"/>
      <c r="K570" s="204"/>
      <c r="L570" s="204"/>
      <c r="M570" s="204"/>
      <c r="N570" s="193"/>
      <c r="O570" s="193"/>
      <c r="P570" s="205"/>
      <c r="Q570" s="193"/>
      <c r="R570" s="193"/>
      <c r="S570" s="193"/>
      <c r="T570" s="193"/>
      <c r="U570" s="193"/>
      <c r="V570" s="193"/>
      <c r="W570" s="193"/>
      <c r="X570" s="193"/>
      <c r="Y570" s="193"/>
      <c r="Z570" s="193"/>
      <c r="AA570" s="193"/>
      <c r="AB570" s="193"/>
      <c r="AC570" s="193"/>
      <c r="AD570" s="193"/>
      <c r="AE570" s="193"/>
      <c r="AF570" s="193"/>
      <c r="AG570" s="193"/>
      <c r="AH570" s="193"/>
      <c r="AI570" s="193"/>
      <c r="AJ570" s="204"/>
      <c r="AK570" s="193"/>
      <c r="AL570" s="206"/>
      <c r="AM570" s="4">
        <f t="shared" si="49"/>
        <v>0</v>
      </c>
      <c r="AN570" s="4">
        <f t="shared" si="50"/>
        <v>0</v>
      </c>
      <c r="AO570" s="4">
        <f t="shared" si="51"/>
        <v>0</v>
      </c>
      <c r="AP570" s="4">
        <f t="shared" si="52"/>
        <v>0</v>
      </c>
      <c r="AW570" s="204"/>
    </row>
    <row r="571" spans="6:49" ht="18" customHeight="1" x14ac:dyDescent="0.25">
      <c r="F571" s="4">
        <f t="shared" si="48"/>
        <v>0</v>
      </c>
      <c r="G571" s="200">
        <f t="shared" si="53"/>
        <v>0</v>
      </c>
      <c r="H571" s="203"/>
      <c r="I571" s="193"/>
      <c r="J571" s="204"/>
      <c r="K571" s="204"/>
      <c r="L571" s="204"/>
      <c r="M571" s="204"/>
      <c r="N571" s="193"/>
      <c r="O571" s="193"/>
      <c r="P571" s="205"/>
      <c r="Q571" s="193"/>
      <c r="R571" s="193"/>
      <c r="S571" s="193"/>
      <c r="T571" s="193"/>
      <c r="U571" s="193"/>
      <c r="V571" s="193"/>
      <c r="W571" s="193"/>
      <c r="X571" s="193"/>
      <c r="Y571" s="193"/>
      <c r="Z571" s="193"/>
      <c r="AA571" s="193"/>
      <c r="AB571" s="193"/>
      <c r="AC571" s="193"/>
      <c r="AD571" s="193"/>
      <c r="AE571" s="193"/>
      <c r="AF571" s="193"/>
      <c r="AG571" s="193"/>
      <c r="AH571" s="193"/>
      <c r="AI571" s="193"/>
      <c r="AJ571" s="204"/>
      <c r="AK571" s="193"/>
      <c r="AL571" s="206"/>
      <c r="AM571" s="4">
        <f t="shared" si="49"/>
        <v>0</v>
      </c>
      <c r="AN571" s="4">
        <f t="shared" si="50"/>
        <v>0</v>
      </c>
      <c r="AO571" s="4">
        <f t="shared" si="51"/>
        <v>0</v>
      </c>
      <c r="AP571" s="4">
        <f t="shared" si="52"/>
        <v>0</v>
      </c>
      <c r="AW571" s="204"/>
    </row>
    <row r="572" spans="6:49" ht="18" customHeight="1" x14ac:dyDescent="0.25">
      <c r="F572" s="4">
        <f t="shared" si="48"/>
        <v>0</v>
      </c>
      <c r="G572" s="200">
        <f t="shared" si="53"/>
        <v>0</v>
      </c>
      <c r="H572" s="203"/>
      <c r="I572" s="193"/>
      <c r="J572" s="204"/>
      <c r="K572" s="204"/>
      <c r="L572" s="204"/>
      <c r="M572" s="204"/>
      <c r="N572" s="193"/>
      <c r="O572" s="193"/>
      <c r="P572" s="205"/>
      <c r="Q572" s="193"/>
      <c r="R572" s="193"/>
      <c r="S572" s="193"/>
      <c r="T572" s="193"/>
      <c r="U572" s="193"/>
      <c r="V572" s="193"/>
      <c r="W572" s="193"/>
      <c r="X572" s="193"/>
      <c r="Y572" s="193"/>
      <c r="Z572" s="193"/>
      <c r="AA572" s="193"/>
      <c r="AB572" s="193"/>
      <c r="AC572" s="193"/>
      <c r="AD572" s="193"/>
      <c r="AE572" s="193"/>
      <c r="AF572" s="193"/>
      <c r="AG572" s="193"/>
      <c r="AH572" s="193"/>
      <c r="AI572" s="193"/>
      <c r="AJ572" s="204"/>
      <c r="AK572" s="193"/>
      <c r="AL572" s="206"/>
      <c r="AM572" s="4">
        <f t="shared" si="49"/>
        <v>0</v>
      </c>
      <c r="AN572" s="4">
        <f t="shared" si="50"/>
        <v>0</v>
      </c>
      <c r="AO572" s="4">
        <f t="shared" si="51"/>
        <v>0</v>
      </c>
      <c r="AP572" s="4">
        <f t="shared" si="52"/>
        <v>0</v>
      </c>
      <c r="AW572" s="204"/>
    </row>
    <row r="573" spans="6:49" ht="18" customHeight="1" x14ac:dyDescent="0.25">
      <c r="F573" s="4">
        <f t="shared" si="48"/>
        <v>0</v>
      </c>
      <c r="G573" s="200">
        <f t="shared" si="53"/>
        <v>0</v>
      </c>
      <c r="H573" s="203"/>
      <c r="I573" s="193"/>
      <c r="J573" s="204"/>
      <c r="K573" s="204"/>
      <c r="L573" s="204"/>
      <c r="M573" s="204"/>
      <c r="N573" s="193"/>
      <c r="O573" s="193"/>
      <c r="P573" s="205"/>
      <c r="Q573" s="193"/>
      <c r="R573" s="193"/>
      <c r="S573" s="193"/>
      <c r="T573" s="193"/>
      <c r="U573" s="193"/>
      <c r="V573" s="193"/>
      <c r="W573" s="193"/>
      <c r="X573" s="193"/>
      <c r="Y573" s="193"/>
      <c r="Z573" s="193"/>
      <c r="AA573" s="193"/>
      <c r="AB573" s="193"/>
      <c r="AC573" s="193"/>
      <c r="AD573" s="193"/>
      <c r="AE573" s="193"/>
      <c r="AF573" s="193"/>
      <c r="AG573" s="193"/>
      <c r="AH573" s="193"/>
      <c r="AI573" s="193"/>
      <c r="AJ573" s="204"/>
      <c r="AK573" s="193"/>
      <c r="AL573" s="206"/>
      <c r="AM573" s="4">
        <f t="shared" si="49"/>
        <v>0</v>
      </c>
      <c r="AN573" s="4">
        <f t="shared" si="50"/>
        <v>0</v>
      </c>
      <c r="AO573" s="4">
        <f t="shared" si="51"/>
        <v>0</v>
      </c>
      <c r="AP573" s="4">
        <f t="shared" si="52"/>
        <v>0</v>
      </c>
      <c r="AW573" s="204"/>
    </row>
    <row r="574" spans="6:49" ht="18" customHeight="1" x14ac:dyDescent="0.25">
      <c r="F574" s="4">
        <f t="shared" si="48"/>
        <v>0</v>
      </c>
      <c r="G574" s="200">
        <f t="shared" si="53"/>
        <v>0</v>
      </c>
      <c r="H574" s="203"/>
      <c r="I574" s="193"/>
      <c r="J574" s="204"/>
      <c r="K574" s="204"/>
      <c r="L574" s="204"/>
      <c r="M574" s="204"/>
      <c r="N574" s="193"/>
      <c r="O574" s="193"/>
      <c r="P574" s="205"/>
      <c r="Q574" s="193"/>
      <c r="R574" s="193"/>
      <c r="S574" s="193"/>
      <c r="T574" s="193"/>
      <c r="U574" s="193"/>
      <c r="V574" s="193"/>
      <c r="W574" s="193"/>
      <c r="X574" s="193"/>
      <c r="Y574" s="193"/>
      <c r="Z574" s="193"/>
      <c r="AA574" s="193"/>
      <c r="AB574" s="193"/>
      <c r="AC574" s="193"/>
      <c r="AD574" s="193"/>
      <c r="AE574" s="193"/>
      <c r="AF574" s="193"/>
      <c r="AG574" s="193"/>
      <c r="AH574" s="193"/>
      <c r="AI574" s="193"/>
      <c r="AJ574" s="204"/>
      <c r="AK574" s="193"/>
      <c r="AL574" s="206"/>
      <c r="AM574" s="4">
        <f t="shared" si="49"/>
        <v>0</v>
      </c>
      <c r="AN574" s="4">
        <f t="shared" si="50"/>
        <v>0</v>
      </c>
      <c r="AO574" s="4">
        <f t="shared" si="51"/>
        <v>0</v>
      </c>
      <c r="AP574" s="4">
        <f t="shared" si="52"/>
        <v>0</v>
      </c>
      <c r="AW574" s="204"/>
    </row>
    <row r="575" spans="6:49" ht="18" customHeight="1" x14ac:dyDescent="0.25">
      <c r="F575" s="4">
        <f t="shared" si="48"/>
        <v>0</v>
      </c>
      <c r="G575" s="200">
        <f t="shared" si="53"/>
        <v>0</v>
      </c>
      <c r="H575" s="203"/>
      <c r="I575" s="193"/>
      <c r="J575" s="204"/>
      <c r="K575" s="204"/>
      <c r="L575" s="204"/>
      <c r="M575" s="204"/>
      <c r="N575" s="193"/>
      <c r="O575" s="193"/>
      <c r="P575" s="205"/>
      <c r="Q575" s="193"/>
      <c r="R575" s="193"/>
      <c r="S575" s="193"/>
      <c r="T575" s="193"/>
      <c r="U575" s="193"/>
      <c r="V575" s="193"/>
      <c r="W575" s="193"/>
      <c r="X575" s="193"/>
      <c r="Y575" s="193"/>
      <c r="Z575" s="193"/>
      <c r="AA575" s="193"/>
      <c r="AB575" s="193"/>
      <c r="AC575" s="193"/>
      <c r="AD575" s="193"/>
      <c r="AE575" s="193"/>
      <c r="AF575" s="193"/>
      <c r="AG575" s="193"/>
      <c r="AH575" s="193"/>
      <c r="AI575" s="193"/>
      <c r="AJ575" s="204"/>
      <c r="AK575" s="193"/>
      <c r="AL575" s="206"/>
      <c r="AM575" s="4">
        <f t="shared" si="49"/>
        <v>0</v>
      </c>
      <c r="AN575" s="4">
        <f t="shared" si="50"/>
        <v>0</v>
      </c>
      <c r="AO575" s="4">
        <f t="shared" si="51"/>
        <v>0</v>
      </c>
      <c r="AP575" s="4">
        <f t="shared" si="52"/>
        <v>0</v>
      </c>
      <c r="AW575" s="204"/>
    </row>
    <row r="576" spans="6:49" ht="18" customHeight="1" x14ac:dyDescent="0.25">
      <c r="F576" s="4">
        <f t="shared" si="48"/>
        <v>0</v>
      </c>
      <c r="G576" s="200">
        <f t="shared" si="53"/>
        <v>0</v>
      </c>
      <c r="H576" s="203"/>
      <c r="I576" s="193"/>
      <c r="J576" s="204"/>
      <c r="K576" s="204"/>
      <c r="L576" s="204"/>
      <c r="M576" s="204"/>
      <c r="N576" s="193"/>
      <c r="O576" s="193"/>
      <c r="P576" s="205"/>
      <c r="Q576" s="193"/>
      <c r="R576" s="193"/>
      <c r="S576" s="193"/>
      <c r="T576" s="193"/>
      <c r="U576" s="193"/>
      <c r="V576" s="193"/>
      <c r="W576" s="193"/>
      <c r="X576" s="193"/>
      <c r="Y576" s="193"/>
      <c r="Z576" s="193"/>
      <c r="AA576" s="193"/>
      <c r="AB576" s="193"/>
      <c r="AC576" s="193"/>
      <c r="AD576" s="193"/>
      <c r="AE576" s="193"/>
      <c r="AF576" s="193"/>
      <c r="AG576" s="193"/>
      <c r="AH576" s="193"/>
      <c r="AI576" s="193"/>
      <c r="AJ576" s="204"/>
      <c r="AK576" s="193"/>
      <c r="AL576" s="206"/>
      <c r="AM576" s="4">
        <f t="shared" si="49"/>
        <v>0</v>
      </c>
      <c r="AN576" s="4">
        <f t="shared" si="50"/>
        <v>0</v>
      </c>
      <c r="AO576" s="4">
        <f t="shared" si="51"/>
        <v>0</v>
      </c>
      <c r="AP576" s="4">
        <f t="shared" si="52"/>
        <v>0</v>
      </c>
      <c r="AW576" s="204"/>
    </row>
    <row r="577" spans="6:49" ht="18" customHeight="1" x14ac:dyDescent="0.25">
      <c r="F577" s="4">
        <f t="shared" si="48"/>
        <v>0</v>
      </c>
      <c r="G577" s="200">
        <f t="shared" si="53"/>
        <v>0</v>
      </c>
      <c r="H577" s="203"/>
      <c r="I577" s="193"/>
      <c r="J577" s="204"/>
      <c r="K577" s="204"/>
      <c r="L577" s="204"/>
      <c r="M577" s="204"/>
      <c r="N577" s="193"/>
      <c r="O577" s="193"/>
      <c r="P577" s="205"/>
      <c r="Q577" s="193"/>
      <c r="R577" s="193"/>
      <c r="S577" s="193"/>
      <c r="T577" s="193"/>
      <c r="U577" s="193"/>
      <c r="V577" s="193"/>
      <c r="W577" s="193"/>
      <c r="X577" s="193"/>
      <c r="Y577" s="193"/>
      <c r="Z577" s="193"/>
      <c r="AA577" s="193"/>
      <c r="AB577" s="193"/>
      <c r="AC577" s="193"/>
      <c r="AD577" s="193"/>
      <c r="AE577" s="193"/>
      <c r="AF577" s="193"/>
      <c r="AG577" s="193"/>
      <c r="AH577" s="193"/>
      <c r="AI577" s="193"/>
      <c r="AJ577" s="204"/>
      <c r="AK577" s="193"/>
      <c r="AL577" s="206"/>
      <c r="AM577" s="4">
        <f t="shared" si="49"/>
        <v>0</v>
      </c>
      <c r="AN577" s="4">
        <f t="shared" si="50"/>
        <v>0</v>
      </c>
      <c r="AO577" s="4">
        <f t="shared" si="51"/>
        <v>0</v>
      </c>
      <c r="AP577" s="4">
        <f t="shared" si="52"/>
        <v>0</v>
      </c>
      <c r="AW577" s="204"/>
    </row>
    <row r="578" spans="6:49" ht="18" customHeight="1" x14ac:dyDescent="0.25">
      <c r="F578" s="4">
        <f t="shared" si="48"/>
        <v>0</v>
      </c>
      <c r="G578" s="200">
        <f t="shared" si="53"/>
        <v>0</v>
      </c>
      <c r="H578" s="203"/>
      <c r="I578" s="193"/>
      <c r="J578" s="204"/>
      <c r="K578" s="204"/>
      <c r="L578" s="204"/>
      <c r="M578" s="204"/>
      <c r="N578" s="193"/>
      <c r="O578" s="193"/>
      <c r="P578" s="205"/>
      <c r="Q578" s="193"/>
      <c r="R578" s="193"/>
      <c r="S578" s="193"/>
      <c r="T578" s="193"/>
      <c r="U578" s="193"/>
      <c r="V578" s="193"/>
      <c r="W578" s="193"/>
      <c r="X578" s="193"/>
      <c r="Y578" s="193"/>
      <c r="Z578" s="193"/>
      <c r="AA578" s="193"/>
      <c r="AB578" s="193"/>
      <c r="AC578" s="193"/>
      <c r="AD578" s="193"/>
      <c r="AE578" s="193"/>
      <c r="AF578" s="193"/>
      <c r="AG578" s="193"/>
      <c r="AH578" s="193"/>
      <c r="AI578" s="193"/>
      <c r="AJ578" s="204"/>
      <c r="AK578" s="193"/>
      <c r="AL578" s="206"/>
      <c r="AM578" s="4">
        <f t="shared" si="49"/>
        <v>0</v>
      </c>
      <c r="AN578" s="4">
        <f t="shared" si="50"/>
        <v>0</v>
      </c>
      <c r="AO578" s="4">
        <f t="shared" si="51"/>
        <v>0</v>
      </c>
      <c r="AP578" s="4">
        <f t="shared" si="52"/>
        <v>0</v>
      </c>
      <c r="AW578" s="204"/>
    </row>
    <row r="579" spans="6:49" ht="18" customHeight="1" x14ac:dyDescent="0.25">
      <c r="F579" s="4">
        <f t="shared" si="48"/>
        <v>0</v>
      </c>
      <c r="G579" s="200">
        <f t="shared" si="53"/>
        <v>0</v>
      </c>
      <c r="H579" s="203"/>
      <c r="I579" s="193"/>
      <c r="J579" s="204"/>
      <c r="K579" s="204"/>
      <c r="L579" s="204"/>
      <c r="M579" s="204"/>
      <c r="N579" s="193"/>
      <c r="O579" s="193"/>
      <c r="P579" s="205"/>
      <c r="Q579" s="193"/>
      <c r="R579" s="193"/>
      <c r="S579" s="193"/>
      <c r="T579" s="193"/>
      <c r="U579" s="193"/>
      <c r="V579" s="193"/>
      <c r="W579" s="193"/>
      <c r="X579" s="193"/>
      <c r="Y579" s="193"/>
      <c r="Z579" s="193"/>
      <c r="AA579" s="193"/>
      <c r="AB579" s="193"/>
      <c r="AC579" s="193"/>
      <c r="AD579" s="193"/>
      <c r="AE579" s="193"/>
      <c r="AF579" s="193"/>
      <c r="AG579" s="193"/>
      <c r="AH579" s="193"/>
      <c r="AI579" s="193"/>
      <c r="AJ579" s="204"/>
      <c r="AK579" s="193"/>
      <c r="AL579" s="206"/>
      <c r="AM579" s="4">
        <f t="shared" si="49"/>
        <v>0</v>
      </c>
      <c r="AN579" s="4">
        <f t="shared" si="50"/>
        <v>0</v>
      </c>
      <c r="AO579" s="4">
        <f t="shared" si="51"/>
        <v>0</v>
      </c>
      <c r="AP579" s="4">
        <f t="shared" si="52"/>
        <v>0</v>
      </c>
      <c r="AW579" s="204"/>
    </row>
    <row r="580" spans="6:49" ht="18" customHeight="1" x14ac:dyDescent="0.25">
      <c r="F580" s="4">
        <f t="shared" si="48"/>
        <v>0</v>
      </c>
      <c r="G580" s="200">
        <f t="shared" si="53"/>
        <v>0</v>
      </c>
      <c r="H580" s="203"/>
      <c r="I580" s="193"/>
      <c r="J580" s="204"/>
      <c r="K580" s="204"/>
      <c r="L580" s="204"/>
      <c r="M580" s="204"/>
      <c r="N580" s="193"/>
      <c r="O580" s="193"/>
      <c r="P580" s="205"/>
      <c r="Q580" s="193"/>
      <c r="R580" s="193"/>
      <c r="S580" s="193"/>
      <c r="T580" s="193"/>
      <c r="U580" s="193"/>
      <c r="V580" s="193"/>
      <c r="W580" s="193"/>
      <c r="X580" s="193"/>
      <c r="Y580" s="193"/>
      <c r="Z580" s="193"/>
      <c r="AA580" s="193"/>
      <c r="AB580" s="193"/>
      <c r="AC580" s="193"/>
      <c r="AD580" s="193"/>
      <c r="AE580" s="193"/>
      <c r="AF580" s="193"/>
      <c r="AG580" s="193"/>
      <c r="AH580" s="193"/>
      <c r="AI580" s="193"/>
      <c r="AJ580" s="204"/>
      <c r="AK580" s="193"/>
      <c r="AL580" s="206"/>
      <c r="AM580" s="4">
        <f t="shared" si="49"/>
        <v>0</v>
      </c>
      <c r="AN580" s="4">
        <f t="shared" si="50"/>
        <v>0</v>
      </c>
      <c r="AO580" s="4">
        <f t="shared" si="51"/>
        <v>0</v>
      </c>
      <c r="AP580" s="4">
        <f t="shared" si="52"/>
        <v>0</v>
      </c>
      <c r="AW580" s="204"/>
    </row>
    <row r="581" spans="6:49" ht="18" customHeight="1" x14ac:dyDescent="0.25">
      <c r="F581" s="4">
        <f t="shared" si="48"/>
        <v>0</v>
      </c>
      <c r="G581" s="200">
        <f t="shared" si="53"/>
        <v>0</v>
      </c>
      <c r="H581" s="203"/>
      <c r="I581" s="193"/>
      <c r="J581" s="204"/>
      <c r="K581" s="204"/>
      <c r="L581" s="204"/>
      <c r="M581" s="204"/>
      <c r="N581" s="193"/>
      <c r="O581" s="193"/>
      <c r="P581" s="205"/>
      <c r="Q581" s="193"/>
      <c r="R581" s="193"/>
      <c r="S581" s="193"/>
      <c r="T581" s="193"/>
      <c r="U581" s="193"/>
      <c r="V581" s="193"/>
      <c r="W581" s="193"/>
      <c r="X581" s="193"/>
      <c r="Y581" s="193"/>
      <c r="Z581" s="193"/>
      <c r="AA581" s="193"/>
      <c r="AB581" s="193"/>
      <c r="AC581" s="193"/>
      <c r="AD581" s="193"/>
      <c r="AE581" s="193"/>
      <c r="AF581" s="193"/>
      <c r="AG581" s="193"/>
      <c r="AH581" s="193"/>
      <c r="AI581" s="193"/>
      <c r="AJ581" s="204"/>
      <c r="AK581" s="193"/>
      <c r="AL581" s="206"/>
      <c r="AM581" s="4">
        <f t="shared" si="49"/>
        <v>0</v>
      </c>
      <c r="AN581" s="4">
        <f t="shared" si="50"/>
        <v>0</v>
      </c>
      <c r="AO581" s="4">
        <f t="shared" si="51"/>
        <v>0</v>
      </c>
      <c r="AP581" s="4">
        <f t="shared" si="52"/>
        <v>0</v>
      </c>
      <c r="AW581" s="204"/>
    </row>
    <row r="582" spans="6:49" ht="18" customHeight="1" x14ac:dyDescent="0.25">
      <c r="F582" s="4">
        <f t="shared" si="48"/>
        <v>0</v>
      </c>
      <c r="G582" s="200">
        <f t="shared" si="53"/>
        <v>0</v>
      </c>
      <c r="H582" s="203"/>
      <c r="I582" s="193"/>
      <c r="J582" s="204"/>
      <c r="K582" s="204"/>
      <c r="L582" s="204"/>
      <c r="M582" s="204"/>
      <c r="N582" s="193"/>
      <c r="O582" s="193"/>
      <c r="P582" s="205"/>
      <c r="Q582" s="193"/>
      <c r="R582" s="193"/>
      <c r="S582" s="193"/>
      <c r="T582" s="193"/>
      <c r="U582" s="193"/>
      <c r="V582" s="193"/>
      <c r="W582" s="193"/>
      <c r="X582" s="193"/>
      <c r="Y582" s="193"/>
      <c r="Z582" s="193"/>
      <c r="AA582" s="193"/>
      <c r="AB582" s="193"/>
      <c r="AC582" s="193"/>
      <c r="AD582" s="193"/>
      <c r="AE582" s="193"/>
      <c r="AF582" s="193"/>
      <c r="AG582" s="193"/>
      <c r="AH582" s="193"/>
      <c r="AI582" s="193"/>
      <c r="AJ582" s="204"/>
      <c r="AK582" s="193"/>
      <c r="AL582" s="206"/>
      <c r="AM582" s="4">
        <f t="shared" si="49"/>
        <v>0</v>
      </c>
      <c r="AN582" s="4">
        <f t="shared" si="50"/>
        <v>0</v>
      </c>
      <c r="AO582" s="4">
        <f t="shared" si="51"/>
        <v>0</v>
      </c>
      <c r="AP582" s="4">
        <f t="shared" si="52"/>
        <v>0</v>
      </c>
      <c r="AW582" s="204"/>
    </row>
    <row r="583" spans="6:49" ht="18" customHeight="1" x14ac:dyDescent="0.25">
      <c r="F583" s="4">
        <f t="shared" si="48"/>
        <v>0</v>
      </c>
      <c r="G583" s="200">
        <f t="shared" si="53"/>
        <v>0</v>
      </c>
      <c r="H583" s="203"/>
      <c r="I583" s="193"/>
      <c r="J583" s="204"/>
      <c r="K583" s="204"/>
      <c r="L583" s="204"/>
      <c r="M583" s="204"/>
      <c r="N583" s="193"/>
      <c r="O583" s="193"/>
      <c r="P583" s="205"/>
      <c r="Q583" s="193"/>
      <c r="R583" s="193"/>
      <c r="S583" s="193"/>
      <c r="T583" s="193"/>
      <c r="U583" s="193"/>
      <c r="V583" s="193"/>
      <c r="W583" s="193"/>
      <c r="X583" s="193"/>
      <c r="Y583" s="193"/>
      <c r="Z583" s="193"/>
      <c r="AA583" s="193"/>
      <c r="AB583" s="193"/>
      <c r="AC583" s="193"/>
      <c r="AD583" s="193"/>
      <c r="AE583" s="193"/>
      <c r="AF583" s="193"/>
      <c r="AG583" s="193"/>
      <c r="AH583" s="193"/>
      <c r="AI583" s="193"/>
      <c r="AJ583" s="204"/>
      <c r="AK583" s="193"/>
      <c r="AL583" s="206"/>
      <c r="AM583" s="4">
        <f t="shared" si="49"/>
        <v>0</v>
      </c>
      <c r="AN583" s="4">
        <f t="shared" si="50"/>
        <v>0</v>
      </c>
      <c r="AO583" s="4">
        <f t="shared" si="51"/>
        <v>0</v>
      </c>
      <c r="AP583" s="4">
        <f t="shared" si="52"/>
        <v>0</v>
      </c>
      <c r="AW583" s="204"/>
    </row>
    <row r="584" spans="6:49" ht="18" customHeight="1" x14ac:dyDescent="0.25">
      <c r="F584" s="4">
        <f t="shared" si="48"/>
        <v>0</v>
      </c>
      <c r="G584" s="200">
        <f t="shared" si="53"/>
        <v>0</v>
      </c>
      <c r="H584" s="203"/>
      <c r="I584" s="193"/>
      <c r="J584" s="204"/>
      <c r="K584" s="204"/>
      <c r="L584" s="204"/>
      <c r="M584" s="204"/>
      <c r="N584" s="193"/>
      <c r="O584" s="193"/>
      <c r="P584" s="205"/>
      <c r="Q584" s="193"/>
      <c r="R584" s="193"/>
      <c r="S584" s="193"/>
      <c r="T584" s="193"/>
      <c r="U584" s="193"/>
      <c r="V584" s="193"/>
      <c r="W584" s="193"/>
      <c r="X584" s="193"/>
      <c r="Y584" s="193"/>
      <c r="Z584" s="193"/>
      <c r="AA584" s="193"/>
      <c r="AB584" s="193"/>
      <c r="AC584" s="193"/>
      <c r="AD584" s="193"/>
      <c r="AE584" s="193"/>
      <c r="AF584" s="193"/>
      <c r="AG584" s="193"/>
      <c r="AH584" s="193"/>
      <c r="AI584" s="193"/>
      <c r="AJ584" s="204"/>
      <c r="AK584" s="193"/>
      <c r="AL584" s="206"/>
      <c r="AM584" s="4">
        <f t="shared" si="49"/>
        <v>0</v>
      </c>
      <c r="AN584" s="4">
        <f t="shared" si="50"/>
        <v>0</v>
      </c>
      <c r="AO584" s="4">
        <f t="shared" si="51"/>
        <v>0</v>
      </c>
      <c r="AP584" s="4">
        <f t="shared" si="52"/>
        <v>0</v>
      </c>
      <c r="AW584" s="204"/>
    </row>
    <row r="585" spans="6:49" ht="18" customHeight="1" x14ac:dyDescent="0.25">
      <c r="F585" s="4">
        <f t="shared" ref="F585:F648" si="54">IFERROR(IF($D$11=1,(IF(G585&gt;=1,(IF(H585&gt;=$D$9,(IF(H585&lt;=$D$10,G585,0)),0)),0)),0),0)</f>
        <v>0</v>
      </c>
      <c r="G585" s="200">
        <f t="shared" si="53"/>
        <v>0</v>
      </c>
      <c r="H585" s="203"/>
      <c r="I585" s="193"/>
      <c r="J585" s="204"/>
      <c r="K585" s="204"/>
      <c r="L585" s="204"/>
      <c r="M585" s="204"/>
      <c r="N585" s="193"/>
      <c r="O585" s="193"/>
      <c r="P585" s="205"/>
      <c r="Q585" s="193"/>
      <c r="R585" s="193"/>
      <c r="S585" s="193"/>
      <c r="T585" s="193"/>
      <c r="U585" s="193"/>
      <c r="V585" s="193"/>
      <c r="W585" s="193"/>
      <c r="X585" s="193"/>
      <c r="Y585" s="193"/>
      <c r="Z585" s="193"/>
      <c r="AA585" s="193"/>
      <c r="AB585" s="193"/>
      <c r="AC585" s="193"/>
      <c r="AD585" s="193"/>
      <c r="AE585" s="193"/>
      <c r="AF585" s="193"/>
      <c r="AG585" s="193"/>
      <c r="AH585" s="193"/>
      <c r="AI585" s="193"/>
      <c r="AJ585" s="204"/>
      <c r="AK585" s="193"/>
      <c r="AL585" s="206"/>
      <c r="AM585" s="4">
        <f t="shared" ref="AM585:AM648" si="55">IFERROR(IF(G585&gt;=1,VLOOKUP(I585,$A$1:$B$2,2,0),0),0)</f>
        <v>0</v>
      </c>
      <c r="AN585" s="4">
        <f t="shared" ref="AN585:AN648" si="56">IFERROR(IF(G585&gt;=1,VLOOKUP(N585,$A$4:$B$8,2,0),0),0)</f>
        <v>0</v>
      </c>
      <c r="AO585" s="4">
        <f t="shared" ref="AO585:AO648" si="57">IFERROR(IF(G585&gt;=1,VLOOKUP(O585,$A$10:$B$12,2,0),0),0)</f>
        <v>0</v>
      </c>
      <c r="AP585" s="4">
        <f t="shared" ref="AP585:AP648" si="58">IFERROR(IF(G585&gt;=1,VLOOKUP(S585,$C$4:$D$7,2,0),0),0)</f>
        <v>0</v>
      </c>
      <c r="AW585" s="204"/>
    </row>
    <row r="586" spans="6:49" ht="18" customHeight="1" x14ac:dyDescent="0.25">
      <c r="F586" s="4">
        <f t="shared" si="54"/>
        <v>0</v>
      </c>
      <c r="G586" s="200">
        <f t="shared" ref="G586:G649" si="59">IFERROR(IF(H586&gt;=2000,(IF(LEN(I586)&gt;=3,(IF(LEN(J586)&gt;=2,G585+1,0)),0)),0),0)</f>
        <v>0</v>
      </c>
      <c r="H586" s="203"/>
      <c r="I586" s="193"/>
      <c r="J586" s="204"/>
      <c r="K586" s="204"/>
      <c r="L586" s="204"/>
      <c r="M586" s="204"/>
      <c r="N586" s="193"/>
      <c r="O586" s="193"/>
      <c r="P586" s="205"/>
      <c r="Q586" s="193"/>
      <c r="R586" s="193"/>
      <c r="S586" s="193"/>
      <c r="T586" s="193"/>
      <c r="U586" s="193"/>
      <c r="V586" s="193"/>
      <c r="W586" s="193"/>
      <c r="X586" s="193"/>
      <c r="Y586" s="193"/>
      <c r="Z586" s="193"/>
      <c r="AA586" s="193"/>
      <c r="AB586" s="193"/>
      <c r="AC586" s="193"/>
      <c r="AD586" s="193"/>
      <c r="AE586" s="193"/>
      <c r="AF586" s="193"/>
      <c r="AG586" s="193"/>
      <c r="AH586" s="193"/>
      <c r="AI586" s="193"/>
      <c r="AJ586" s="204"/>
      <c r="AK586" s="193"/>
      <c r="AL586" s="206"/>
      <c r="AM586" s="4">
        <f t="shared" si="55"/>
        <v>0</v>
      </c>
      <c r="AN586" s="4">
        <f t="shared" si="56"/>
        <v>0</v>
      </c>
      <c r="AO586" s="4">
        <f t="shared" si="57"/>
        <v>0</v>
      </c>
      <c r="AP586" s="4">
        <f t="shared" si="58"/>
        <v>0</v>
      </c>
      <c r="AW586" s="204"/>
    </row>
    <row r="587" spans="6:49" ht="18" customHeight="1" x14ac:dyDescent="0.25">
      <c r="F587" s="4">
        <f t="shared" si="54"/>
        <v>0</v>
      </c>
      <c r="G587" s="200">
        <f t="shared" si="59"/>
        <v>0</v>
      </c>
      <c r="H587" s="203"/>
      <c r="I587" s="193"/>
      <c r="J587" s="204"/>
      <c r="K587" s="204"/>
      <c r="L587" s="204"/>
      <c r="M587" s="204"/>
      <c r="N587" s="193"/>
      <c r="O587" s="193"/>
      <c r="P587" s="205"/>
      <c r="Q587" s="193"/>
      <c r="R587" s="193"/>
      <c r="S587" s="193"/>
      <c r="T587" s="193"/>
      <c r="U587" s="193"/>
      <c r="V587" s="193"/>
      <c r="W587" s="193"/>
      <c r="X587" s="193"/>
      <c r="Y587" s="193"/>
      <c r="Z587" s="193"/>
      <c r="AA587" s="193"/>
      <c r="AB587" s="193"/>
      <c r="AC587" s="193"/>
      <c r="AD587" s="193"/>
      <c r="AE587" s="193"/>
      <c r="AF587" s="193"/>
      <c r="AG587" s="193"/>
      <c r="AH587" s="193"/>
      <c r="AI587" s="193"/>
      <c r="AJ587" s="204"/>
      <c r="AK587" s="193"/>
      <c r="AL587" s="206"/>
      <c r="AM587" s="4">
        <f t="shared" si="55"/>
        <v>0</v>
      </c>
      <c r="AN587" s="4">
        <f t="shared" si="56"/>
        <v>0</v>
      </c>
      <c r="AO587" s="4">
        <f t="shared" si="57"/>
        <v>0</v>
      </c>
      <c r="AP587" s="4">
        <f t="shared" si="58"/>
        <v>0</v>
      </c>
      <c r="AW587" s="204"/>
    </row>
    <row r="588" spans="6:49" ht="18" customHeight="1" x14ac:dyDescent="0.25">
      <c r="F588" s="4">
        <f t="shared" si="54"/>
        <v>0</v>
      </c>
      <c r="G588" s="200">
        <f t="shared" si="59"/>
        <v>0</v>
      </c>
      <c r="H588" s="203"/>
      <c r="I588" s="193"/>
      <c r="J588" s="204"/>
      <c r="K588" s="204"/>
      <c r="L588" s="204"/>
      <c r="M588" s="204"/>
      <c r="N588" s="193"/>
      <c r="O588" s="193"/>
      <c r="P588" s="205"/>
      <c r="Q588" s="193"/>
      <c r="R588" s="193"/>
      <c r="S588" s="193"/>
      <c r="T588" s="193"/>
      <c r="U588" s="193"/>
      <c r="V588" s="193"/>
      <c r="W588" s="193"/>
      <c r="X588" s="193"/>
      <c r="Y588" s="193"/>
      <c r="Z588" s="193"/>
      <c r="AA588" s="193"/>
      <c r="AB588" s="193"/>
      <c r="AC588" s="193"/>
      <c r="AD588" s="193"/>
      <c r="AE588" s="193"/>
      <c r="AF588" s="193"/>
      <c r="AG588" s="193"/>
      <c r="AH588" s="193"/>
      <c r="AI588" s="193"/>
      <c r="AJ588" s="204"/>
      <c r="AK588" s="193"/>
      <c r="AL588" s="206"/>
      <c r="AM588" s="4">
        <f t="shared" si="55"/>
        <v>0</v>
      </c>
      <c r="AN588" s="4">
        <f t="shared" si="56"/>
        <v>0</v>
      </c>
      <c r="AO588" s="4">
        <f t="shared" si="57"/>
        <v>0</v>
      </c>
      <c r="AP588" s="4">
        <f t="shared" si="58"/>
        <v>0</v>
      </c>
      <c r="AW588" s="204"/>
    </row>
    <row r="589" spans="6:49" ht="18" customHeight="1" x14ac:dyDescent="0.25">
      <c r="F589" s="4">
        <f t="shared" si="54"/>
        <v>0</v>
      </c>
      <c r="G589" s="200">
        <f t="shared" si="59"/>
        <v>0</v>
      </c>
      <c r="H589" s="203"/>
      <c r="I589" s="193"/>
      <c r="J589" s="204"/>
      <c r="K589" s="204"/>
      <c r="L589" s="204"/>
      <c r="M589" s="204"/>
      <c r="N589" s="193"/>
      <c r="O589" s="193"/>
      <c r="P589" s="205"/>
      <c r="Q589" s="193"/>
      <c r="R589" s="193"/>
      <c r="S589" s="193"/>
      <c r="T589" s="193"/>
      <c r="U589" s="193"/>
      <c r="V589" s="193"/>
      <c r="W589" s="193"/>
      <c r="X589" s="193"/>
      <c r="Y589" s="193"/>
      <c r="Z589" s="193"/>
      <c r="AA589" s="193"/>
      <c r="AB589" s="193"/>
      <c r="AC589" s="193"/>
      <c r="AD589" s="193"/>
      <c r="AE589" s="193"/>
      <c r="AF589" s="193"/>
      <c r="AG589" s="193"/>
      <c r="AH589" s="193"/>
      <c r="AI589" s="193"/>
      <c r="AJ589" s="204"/>
      <c r="AK589" s="193"/>
      <c r="AL589" s="206"/>
      <c r="AM589" s="4">
        <f t="shared" si="55"/>
        <v>0</v>
      </c>
      <c r="AN589" s="4">
        <f t="shared" si="56"/>
        <v>0</v>
      </c>
      <c r="AO589" s="4">
        <f t="shared" si="57"/>
        <v>0</v>
      </c>
      <c r="AP589" s="4">
        <f t="shared" si="58"/>
        <v>0</v>
      </c>
      <c r="AW589" s="204"/>
    </row>
    <row r="590" spans="6:49" ht="18" customHeight="1" x14ac:dyDescent="0.25">
      <c r="F590" s="4">
        <f t="shared" si="54"/>
        <v>0</v>
      </c>
      <c r="G590" s="200">
        <f t="shared" si="59"/>
        <v>0</v>
      </c>
      <c r="H590" s="203"/>
      <c r="I590" s="193"/>
      <c r="J590" s="204"/>
      <c r="K590" s="204"/>
      <c r="L590" s="204"/>
      <c r="M590" s="204"/>
      <c r="N590" s="193"/>
      <c r="O590" s="193"/>
      <c r="P590" s="205"/>
      <c r="Q590" s="193"/>
      <c r="R590" s="193"/>
      <c r="S590" s="193"/>
      <c r="T590" s="193"/>
      <c r="U590" s="193"/>
      <c r="V590" s="193"/>
      <c r="W590" s="193"/>
      <c r="X590" s="193"/>
      <c r="Y590" s="193"/>
      <c r="Z590" s="193"/>
      <c r="AA590" s="193"/>
      <c r="AB590" s="193"/>
      <c r="AC590" s="193"/>
      <c r="AD590" s="193"/>
      <c r="AE590" s="193"/>
      <c r="AF590" s="193"/>
      <c r="AG590" s="193"/>
      <c r="AH590" s="193"/>
      <c r="AI590" s="193"/>
      <c r="AJ590" s="204"/>
      <c r="AK590" s="193"/>
      <c r="AL590" s="206"/>
      <c r="AM590" s="4">
        <f t="shared" si="55"/>
        <v>0</v>
      </c>
      <c r="AN590" s="4">
        <f t="shared" si="56"/>
        <v>0</v>
      </c>
      <c r="AO590" s="4">
        <f t="shared" si="57"/>
        <v>0</v>
      </c>
      <c r="AP590" s="4">
        <f t="shared" si="58"/>
        <v>0</v>
      </c>
      <c r="AW590" s="204"/>
    </row>
    <row r="591" spans="6:49" ht="18" customHeight="1" x14ac:dyDescent="0.25">
      <c r="F591" s="4">
        <f t="shared" si="54"/>
        <v>0</v>
      </c>
      <c r="G591" s="200">
        <f t="shared" si="59"/>
        <v>0</v>
      </c>
      <c r="H591" s="203"/>
      <c r="I591" s="193"/>
      <c r="J591" s="204"/>
      <c r="K591" s="204"/>
      <c r="L591" s="204"/>
      <c r="M591" s="204"/>
      <c r="N591" s="193"/>
      <c r="O591" s="193"/>
      <c r="P591" s="205"/>
      <c r="Q591" s="193"/>
      <c r="R591" s="193"/>
      <c r="S591" s="193"/>
      <c r="T591" s="193"/>
      <c r="U591" s="193"/>
      <c r="V591" s="193"/>
      <c r="W591" s="193"/>
      <c r="X591" s="193"/>
      <c r="Y591" s="193"/>
      <c r="Z591" s="193"/>
      <c r="AA591" s="193"/>
      <c r="AB591" s="193"/>
      <c r="AC591" s="193"/>
      <c r="AD591" s="193"/>
      <c r="AE591" s="193"/>
      <c r="AF591" s="193"/>
      <c r="AG591" s="193"/>
      <c r="AH591" s="193"/>
      <c r="AI591" s="193"/>
      <c r="AJ591" s="204"/>
      <c r="AK591" s="193"/>
      <c r="AL591" s="206"/>
      <c r="AM591" s="4">
        <f t="shared" si="55"/>
        <v>0</v>
      </c>
      <c r="AN591" s="4">
        <f t="shared" si="56"/>
        <v>0</v>
      </c>
      <c r="AO591" s="4">
        <f t="shared" si="57"/>
        <v>0</v>
      </c>
      <c r="AP591" s="4">
        <f t="shared" si="58"/>
        <v>0</v>
      </c>
      <c r="AW591" s="204"/>
    </row>
    <row r="592" spans="6:49" ht="18" customHeight="1" x14ac:dyDescent="0.25">
      <c r="F592" s="4">
        <f t="shared" si="54"/>
        <v>0</v>
      </c>
      <c r="G592" s="200">
        <f t="shared" si="59"/>
        <v>0</v>
      </c>
      <c r="H592" s="203"/>
      <c r="I592" s="193"/>
      <c r="J592" s="204"/>
      <c r="K592" s="204"/>
      <c r="L592" s="204"/>
      <c r="M592" s="204"/>
      <c r="N592" s="193"/>
      <c r="O592" s="193"/>
      <c r="P592" s="205"/>
      <c r="Q592" s="193"/>
      <c r="R592" s="193"/>
      <c r="S592" s="193"/>
      <c r="T592" s="193"/>
      <c r="U592" s="193"/>
      <c r="V592" s="193"/>
      <c r="W592" s="193"/>
      <c r="X592" s="193"/>
      <c r="Y592" s="193"/>
      <c r="Z592" s="193"/>
      <c r="AA592" s="193"/>
      <c r="AB592" s="193"/>
      <c r="AC592" s="193"/>
      <c r="AD592" s="193"/>
      <c r="AE592" s="193"/>
      <c r="AF592" s="193"/>
      <c r="AG592" s="193"/>
      <c r="AH592" s="193"/>
      <c r="AI592" s="193"/>
      <c r="AJ592" s="204"/>
      <c r="AK592" s="193"/>
      <c r="AL592" s="206"/>
      <c r="AM592" s="4">
        <f t="shared" si="55"/>
        <v>0</v>
      </c>
      <c r="AN592" s="4">
        <f t="shared" si="56"/>
        <v>0</v>
      </c>
      <c r="AO592" s="4">
        <f t="shared" si="57"/>
        <v>0</v>
      </c>
      <c r="AP592" s="4">
        <f t="shared" si="58"/>
        <v>0</v>
      </c>
      <c r="AW592" s="204"/>
    </row>
    <row r="593" spans="6:49" ht="18" customHeight="1" x14ac:dyDescent="0.25">
      <c r="F593" s="4">
        <f t="shared" si="54"/>
        <v>0</v>
      </c>
      <c r="G593" s="200">
        <f t="shared" si="59"/>
        <v>0</v>
      </c>
      <c r="H593" s="203"/>
      <c r="I593" s="193"/>
      <c r="J593" s="204"/>
      <c r="K593" s="204"/>
      <c r="L593" s="204"/>
      <c r="M593" s="204"/>
      <c r="N593" s="193"/>
      <c r="O593" s="193"/>
      <c r="P593" s="205"/>
      <c r="Q593" s="193"/>
      <c r="R593" s="193"/>
      <c r="S593" s="193"/>
      <c r="T593" s="193"/>
      <c r="U593" s="193"/>
      <c r="V593" s="193"/>
      <c r="W593" s="193"/>
      <c r="X593" s="193"/>
      <c r="Y593" s="193"/>
      <c r="Z593" s="193"/>
      <c r="AA593" s="193"/>
      <c r="AB593" s="193"/>
      <c r="AC593" s="193"/>
      <c r="AD593" s="193"/>
      <c r="AE593" s="193"/>
      <c r="AF593" s="193"/>
      <c r="AG593" s="193"/>
      <c r="AH593" s="193"/>
      <c r="AI593" s="193"/>
      <c r="AJ593" s="204"/>
      <c r="AK593" s="193"/>
      <c r="AL593" s="206"/>
      <c r="AM593" s="4">
        <f t="shared" si="55"/>
        <v>0</v>
      </c>
      <c r="AN593" s="4">
        <f t="shared" si="56"/>
        <v>0</v>
      </c>
      <c r="AO593" s="4">
        <f t="shared" si="57"/>
        <v>0</v>
      </c>
      <c r="AP593" s="4">
        <f t="shared" si="58"/>
        <v>0</v>
      </c>
      <c r="AW593" s="204"/>
    </row>
    <row r="594" spans="6:49" ht="18" customHeight="1" x14ac:dyDescent="0.25">
      <c r="F594" s="4">
        <f t="shared" si="54"/>
        <v>0</v>
      </c>
      <c r="G594" s="200">
        <f t="shared" si="59"/>
        <v>0</v>
      </c>
      <c r="H594" s="203"/>
      <c r="I594" s="193"/>
      <c r="J594" s="204"/>
      <c r="K594" s="204"/>
      <c r="L594" s="204"/>
      <c r="M594" s="204"/>
      <c r="N594" s="193"/>
      <c r="O594" s="193"/>
      <c r="P594" s="205"/>
      <c r="Q594" s="193"/>
      <c r="R594" s="193"/>
      <c r="S594" s="193"/>
      <c r="T594" s="193"/>
      <c r="U594" s="193"/>
      <c r="V594" s="193"/>
      <c r="W594" s="193"/>
      <c r="X594" s="193"/>
      <c r="Y594" s="193"/>
      <c r="Z594" s="193"/>
      <c r="AA594" s="193"/>
      <c r="AB594" s="193"/>
      <c r="AC594" s="193"/>
      <c r="AD594" s="193"/>
      <c r="AE594" s="193"/>
      <c r="AF594" s="193"/>
      <c r="AG594" s="193"/>
      <c r="AH594" s="193"/>
      <c r="AI594" s="193"/>
      <c r="AJ594" s="204"/>
      <c r="AK594" s="193"/>
      <c r="AL594" s="206"/>
      <c r="AM594" s="4">
        <f t="shared" si="55"/>
        <v>0</v>
      </c>
      <c r="AN594" s="4">
        <f t="shared" si="56"/>
        <v>0</v>
      </c>
      <c r="AO594" s="4">
        <f t="shared" si="57"/>
        <v>0</v>
      </c>
      <c r="AP594" s="4">
        <f t="shared" si="58"/>
        <v>0</v>
      </c>
      <c r="AW594" s="204"/>
    </row>
    <row r="595" spans="6:49" ht="18" customHeight="1" x14ac:dyDescent="0.25">
      <c r="F595" s="4">
        <f t="shared" si="54"/>
        <v>0</v>
      </c>
      <c r="G595" s="200">
        <f t="shared" si="59"/>
        <v>0</v>
      </c>
      <c r="H595" s="203"/>
      <c r="I595" s="193"/>
      <c r="J595" s="204"/>
      <c r="K595" s="204"/>
      <c r="L595" s="204"/>
      <c r="M595" s="204"/>
      <c r="N595" s="193"/>
      <c r="O595" s="193"/>
      <c r="P595" s="205"/>
      <c r="Q595" s="193"/>
      <c r="R595" s="193"/>
      <c r="S595" s="193"/>
      <c r="T595" s="193"/>
      <c r="U595" s="193"/>
      <c r="V595" s="193"/>
      <c r="W595" s="193"/>
      <c r="X595" s="193"/>
      <c r="Y595" s="193"/>
      <c r="Z595" s="193"/>
      <c r="AA595" s="193"/>
      <c r="AB595" s="193"/>
      <c r="AC595" s="193"/>
      <c r="AD595" s="193"/>
      <c r="AE595" s="193"/>
      <c r="AF595" s="193"/>
      <c r="AG595" s="193"/>
      <c r="AH595" s="193"/>
      <c r="AI595" s="193"/>
      <c r="AJ595" s="204"/>
      <c r="AK595" s="193"/>
      <c r="AL595" s="206"/>
      <c r="AM595" s="4">
        <f t="shared" si="55"/>
        <v>0</v>
      </c>
      <c r="AN595" s="4">
        <f t="shared" si="56"/>
        <v>0</v>
      </c>
      <c r="AO595" s="4">
        <f t="shared" si="57"/>
        <v>0</v>
      </c>
      <c r="AP595" s="4">
        <f t="shared" si="58"/>
        <v>0</v>
      </c>
      <c r="AW595" s="204"/>
    </row>
    <row r="596" spans="6:49" ht="18" customHeight="1" x14ac:dyDescent="0.25">
      <c r="F596" s="4">
        <f t="shared" si="54"/>
        <v>0</v>
      </c>
      <c r="G596" s="200">
        <f t="shared" si="59"/>
        <v>0</v>
      </c>
      <c r="H596" s="203"/>
      <c r="I596" s="193"/>
      <c r="J596" s="204"/>
      <c r="K596" s="204"/>
      <c r="L596" s="204"/>
      <c r="M596" s="204"/>
      <c r="N596" s="193"/>
      <c r="O596" s="193"/>
      <c r="P596" s="205"/>
      <c r="Q596" s="193"/>
      <c r="R596" s="193"/>
      <c r="S596" s="193"/>
      <c r="T596" s="193"/>
      <c r="U596" s="193"/>
      <c r="V596" s="193"/>
      <c r="W596" s="193"/>
      <c r="X596" s="193"/>
      <c r="Y596" s="193"/>
      <c r="Z596" s="193"/>
      <c r="AA596" s="193"/>
      <c r="AB596" s="193"/>
      <c r="AC596" s="193"/>
      <c r="AD596" s="193"/>
      <c r="AE596" s="193"/>
      <c r="AF596" s="193"/>
      <c r="AG596" s="193"/>
      <c r="AH596" s="193"/>
      <c r="AI596" s="193"/>
      <c r="AJ596" s="204"/>
      <c r="AK596" s="193"/>
      <c r="AL596" s="206"/>
      <c r="AM596" s="4">
        <f t="shared" si="55"/>
        <v>0</v>
      </c>
      <c r="AN596" s="4">
        <f t="shared" si="56"/>
        <v>0</v>
      </c>
      <c r="AO596" s="4">
        <f t="shared" si="57"/>
        <v>0</v>
      </c>
      <c r="AP596" s="4">
        <f t="shared" si="58"/>
        <v>0</v>
      </c>
      <c r="AW596" s="204"/>
    </row>
    <row r="597" spans="6:49" ht="18" customHeight="1" x14ac:dyDescent="0.25">
      <c r="F597" s="4">
        <f t="shared" si="54"/>
        <v>0</v>
      </c>
      <c r="G597" s="200">
        <f t="shared" si="59"/>
        <v>0</v>
      </c>
      <c r="H597" s="203"/>
      <c r="I597" s="193"/>
      <c r="J597" s="204"/>
      <c r="K597" s="204"/>
      <c r="L597" s="204"/>
      <c r="M597" s="204"/>
      <c r="N597" s="193"/>
      <c r="O597" s="193"/>
      <c r="P597" s="205"/>
      <c r="Q597" s="193"/>
      <c r="R597" s="193"/>
      <c r="S597" s="193"/>
      <c r="T597" s="193"/>
      <c r="U597" s="193"/>
      <c r="V597" s="193"/>
      <c r="W597" s="193"/>
      <c r="X597" s="193"/>
      <c r="Y597" s="193"/>
      <c r="Z597" s="193"/>
      <c r="AA597" s="193"/>
      <c r="AB597" s="193"/>
      <c r="AC597" s="193"/>
      <c r="AD597" s="193"/>
      <c r="AE597" s="193"/>
      <c r="AF597" s="193"/>
      <c r="AG597" s="193"/>
      <c r="AH597" s="193"/>
      <c r="AI597" s="193"/>
      <c r="AJ597" s="204"/>
      <c r="AK597" s="193"/>
      <c r="AL597" s="206"/>
      <c r="AM597" s="4">
        <f t="shared" si="55"/>
        <v>0</v>
      </c>
      <c r="AN597" s="4">
        <f t="shared" si="56"/>
        <v>0</v>
      </c>
      <c r="AO597" s="4">
        <f t="shared" si="57"/>
        <v>0</v>
      </c>
      <c r="AP597" s="4">
        <f t="shared" si="58"/>
        <v>0</v>
      </c>
      <c r="AW597" s="204"/>
    </row>
    <row r="598" spans="6:49" ht="18" customHeight="1" x14ac:dyDescent="0.25">
      <c r="F598" s="4">
        <f t="shared" si="54"/>
        <v>0</v>
      </c>
      <c r="G598" s="200">
        <f t="shared" si="59"/>
        <v>0</v>
      </c>
      <c r="H598" s="203"/>
      <c r="I598" s="193"/>
      <c r="J598" s="204"/>
      <c r="K598" s="204"/>
      <c r="L598" s="204"/>
      <c r="M598" s="204"/>
      <c r="N598" s="193"/>
      <c r="O598" s="193"/>
      <c r="P598" s="205"/>
      <c r="Q598" s="193"/>
      <c r="R598" s="193"/>
      <c r="S598" s="193"/>
      <c r="T598" s="193"/>
      <c r="U598" s="193"/>
      <c r="V598" s="193"/>
      <c r="W598" s="193"/>
      <c r="X598" s="193"/>
      <c r="Y598" s="193"/>
      <c r="Z598" s="193"/>
      <c r="AA598" s="193"/>
      <c r="AB598" s="193"/>
      <c r="AC598" s="193"/>
      <c r="AD598" s="193"/>
      <c r="AE598" s="193"/>
      <c r="AF598" s="193"/>
      <c r="AG598" s="193"/>
      <c r="AH598" s="193"/>
      <c r="AI598" s="193"/>
      <c r="AJ598" s="204"/>
      <c r="AK598" s="193"/>
      <c r="AL598" s="206"/>
      <c r="AM598" s="4">
        <f t="shared" si="55"/>
        <v>0</v>
      </c>
      <c r="AN598" s="4">
        <f t="shared" si="56"/>
        <v>0</v>
      </c>
      <c r="AO598" s="4">
        <f t="shared" si="57"/>
        <v>0</v>
      </c>
      <c r="AP598" s="4">
        <f t="shared" si="58"/>
        <v>0</v>
      </c>
      <c r="AW598" s="204"/>
    </row>
    <row r="599" spans="6:49" ht="18" customHeight="1" x14ac:dyDescent="0.25">
      <c r="F599" s="4">
        <f t="shared" si="54"/>
        <v>0</v>
      </c>
      <c r="G599" s="200">
        <f t="shared" si="59"/>
        <v>0</v>
      </c>
      <c r="H599" s="203"/>
      <c r="I599" s="193"/>
      <c r="J599" s="204"/>
      <c r="K599" s="204"/>
      <c r="L599" s="204"/>
      <c r="M599" s="204"/>
      <c r="N599" s="193"/>
      <c r="O599" s="193"/>
      <c r="P599" s="205"/>
      <c r="Q599" s="193"/>
      <c r="R599" s="193"/>
      <c r="S599" s="193"/>
      <c r="T599" s="193"/>
      <c r="U599" s="193"/>
      <c r="V599" s="193"/>
      <c r="W599" s="193"/>
      <c r="X599" s="193"/>
      <c r="Y599" s="193"/>
      <c r="Z599" s="193"/>
      <c r="AA599" s="193"/>
      <c r="AB599" s="193"/>
      <c r="AC599" s="193"/>
      <c r="AD599" s="193"/>
      <c r="AE599" s="193"/>
      <c r="AF599" s="193"/>
      <c r="AG599" s="193"/>
      <c r="AH599" s="193"/>
      <c r="AI599" s="193"/>
      <c r="AJ599" s="204"/>
      <c r="AK599" s="193"/>
      <c r="AL599" s="206"/>
      <c r="AM599" s="4">
        <f t="shared" si="55"/>
        <v>0</v>
      </c>
      <c r="AN599" s="4">
        <f t="shared" si="56"/>
        <v>0</v>
      </c>
      <c r="AO599" s="4">
        <f t="shared" si="57"/>
        <v>0</v>
      </c>
      <c r="AP599" s="4">
        <f t="shared" si="58"/>
        <v>0</v>
      </c>
      <c r="AW599" s="204"/>
    </row>
    <row r="600" spans="6:49" ht="18" customHeight="1" x14ac:dyDescent="0.25">
      <c r="F600" s="4">
        <f t="shared" si="54"/>
        <v>0</v>
      </c>
      <c r="G600" s="200">
        <f t="shared" si="59"/>
        <v>0</v>
      </c>
      <c r="H600" s="203"/>
      <c r="I600" s="193"/>
      <c r="J600" s="204"/>
      <c r="K600" s="204"/>
      <c r="L600" s="204"/>
      <c r="M600" s="204"/>
      <c r="N600" s="193"/>
      <c r="O600" s="193"/>
      <c r="P600" s="205"/>
      <c r="Q600" s="193"/>
      <c r="R600" s="193"/>
      <c r="S600" s="193"/>
      <c r="T600" s="193"/>
      <c r="U600" s="193"/>
      <c r="V600" s="193"/>
      <c r="W600" s="193"/>
      <c r="X600" s="193"/>
      <c r="Y600" s="193"/>
      <c r="Z600" s="193"/>
      <c r="AA600" s="193"/>
      <c r="AB600" s="193"/>
      <c r="AC600" s="193"/>
      <c r="AD600" s="193"/>
      <c r="AE600" s="193"/>
      <c r="AF600" s="193"/>
      <c r="AG600" s="193"/>
      <c r="AH600" s="193"/>
      <c r="AI600" s="193"/>
      <c r="AJ600" s="204"/>
      <c r="AK600" s="193"/>
      <c r="AL600" s="206"/>
      <c r="AM600" s="4">
        <f t="shared" si="55"/>
        <v>0</v>
      </c>
      <c r="AN600" s="4">
        <f t="shared" si="56"/>
        <v>0</v>
      </c>
      <c r="AO600" s="4">
        <f t="shared" si="57"/>
        <v>0</v>
      </c>
      <c r="AP600" s="4">
        <f t="shared" si="58"/>
        <v>0</v>
      </c>
      <c r="AW600" s="204"/>
    </row>
    <row r="601" spans="6:49" ht="18" customHeight="1" x14ac:dyDescent="0.25">
      <c r="F601" s="4">
        <f t="shared" si="54"/>
        <v>0</v>
      </c>
      <c r="G601" s="200">
        <f t="shared" si="59"/>
        <v>0</v>
      </c>
      <c r="H601" s="203"/>
      <c r="I601" s="193"/>
      <c r="J601" s="204"/>
      <c r="K601" s="204"/>
      <c r="L601" s="204"/>
      <c r="M601" s="204"/>
      <c r="N601" s="193"/>
      <c r="O601" s="193"/>
      <c r="P601" s="205"/>
      <c r="Q601" s="193"/>
      <c r="R601" s="193"/>
      <c r="S601" s="193"/>
      <c r="T601" s="193"/>
      <c r="U601" s="193"/>
      <c r="V601" s="193"/>
      <c r="W601" s="193"/>
      <c r="X601" s="193"/>
      <c r="Y601" s="193"/>
      <c r="Z601" s="193"/>
      <c r="AA601" s="193"/>
      <c r="AB601" s="193"/>
      <c r="AC601" s="193"/>
      <c r="AD601" s="193"/>
      <c r="AE601" s="193"/>
      <c r="AF601" s="193"/>
      <c r="AG601" s="193"/>
      <c r="AH601" s="193"/>
      <c r="AI601" s="193"/>
      <c r="AJ601" s="204"/>
      <c r="AK601" s="193"/>
      <c r="AL601" s="206"/>
      <c r="AM601" s="4">
        <f t="shared" si="55"/>
        <v>0</v>
      </c>
      <c r="AN601" s="4">
        <f t="shared" si="56"/>
        <v>0</v>
      </c>
      <c r="AO601" s="4">
        <f t="shared" si="57"/>
        <v>0</v>
      </c>
      <c r="AP601" s="4">
        <f t="shared" si="58"/>
        <v>0</v>
      </c>
      <c r="AW601" s="204"/>
    </row>
    <row r="602" spans="6:49" ht="18" customHeight="1" x14ac:dyDescent="0.25">
      <c r="F602" s="4">
        <f t="shared" si="54"/>
        <v>0</v>
      </c>
      <c r="G602" s="200">
        <f t="shared" si="59"/>
        <v>0</v>
      </c>
      <c r="H602" s="203"/>
      <c r="I602" s="193"/>
      <c r="J602" s="204"/>
      <c r="K602" s="204"/>
      <c r="L602" s="204"/>
      <c r="M602" s="204"/>
      <c r="N602" s="193"/>
      <c r="O602" s="193"/>
      <c r="P602" s="205"/>
      <c r="Q602" s="193"/>
      <c r="R602" s="193"/>
      <c r="S602" s="193"/>
      <c r="T602" s="193"/>
      <c r="U602" s="193"/>
      <c r="V602" s="193"/>
      <c r="W602" s="193"/>
      <c r="X602" s="193"/>
      <c r="Y602" s="193"/>
      <c r="Z602" s="193"/>
      <c r="AA602" s="193"/>
      <c r="AB602" s="193"/>
      <c r="AC602" s="193"/>
      <c r="AD602" s="193"/>
      <c r="AE602" s="193"/>
      <c r="AF602" s="193"/>
      <c r="AG602" s="193"/>
      <c r="AH602" s="193"/>
      <c r="AI602" s="193"/>
      <c r="AJ602" s="204"/>
      <c r="AK602" s="193"/>
      <c r="AL602" s="206"/>
      <c r="AM602" s="4">
        <f t="shared" si="55"/>
        <v>0</v>
      </c>
      <c r="AN602" s="4">
        <f t="shared" si="56"/>
        <v>0</v>
      </c>
      <c r="AO602" s="4">
        <f t="shared" si="57"/>
        <v>0</v>
      </c>
      <c r="AP602" s="4">
        <f t="shared" si="58"/>
        <v>0</v>
      </c>
      <c r="AW602" s="204"/>
    </row>
    <row r="603" spans="6:49" ht="18" customHeight="1" x14ac:dyDescent="0.25">
      <c r="F603" s="4">
        <f t="shared" si="54"/>
        <v>0</v>
      </c>
      <c r="G603" s="200">
        <f t="shared" si="59"/>
        <v>0</v>
      </c>
      <c r="H603" s="203"/>
      <c r="I603" s="193"/>
      <c r="J603" s="204"/>
      <c r="K603" s="204"/>
      <c r="L603" s="204"/>
      <c r="M603" s="204"/>
      <c r="N603" s="193"/>
      <c r="O603" s="193"/>
      <c r="P603" s="205"/>
      <c r="Q603" s="193"/>
      <c r="R603" s="193"/>
      <c r="S603" s="193"/>
      <c r="T603" s="193"/>
      <c r="U603" s="193"/>
      <c r="V603" s="193"/>
      <c r="W603" s="193"/>
      <c r="X603" s="193"/>
      <c r="Y603" s="193"/>
      <c r="Z603" s="193"/>
      <c r="AA603" s="193"/>
      <c r="AB603" s="193"/>
      <c r="AC603" s="193"/>
      <c r="AD603" s="193"/>
      <c r="AE603" s="193"/>
      <c r="AF603" s="193"/>
      <c r="AG603" s="193"/>
      <c r="AH603" s="193"/>
      <c r="AI603" s="193"/>
      <c r="AJ603" s="204"/>
      <c r="AK603" s="193"/>
      <c r="AL603" s="206"/>
      <c r="AM603" s="4">
        <f t="shared" si="55"/>
        <v>0</v>
      </c>
      <c r="AN603" s="4">
        <f t="shared" si="56"/>
        <v>0</v>
      </c>
      <c r="AO603" s="4">
        <f t="shared" si="57"/>
        <v>0</v>
      </c>
      <c r="AP603" s="4">
        <f t="shared" si="58"/>
        <v>0</v>
      </c>
      <c r="AW603" s="204"/>
    </row>
    <row r="604" spans="6:49" ht="18" customHeight="1" x14ac:dyDescent="0.25">
      <c r="F604" s="4">
        <f t="shared" si="54"/>
        <v>0</v>
      </c>
      <c r="G604" s="200">
        <f t="shared" si="59"/>
        <v>0</v>
      </c>
      <c r="H604" s="203"/>
      <c r="I604" s="193"/>
      <c r="J604" s="204"/>
      <c r="K604" s="204"/>
      <c r="L604" s="204"/>
      <c r="M604" s="204"/>
      <c r="N604" s="193"/>
      <c r="O604" s="193"/>
      <c r="P604" s="205"/>
      <c r="Q604" s="193"/>
      <c r="R604" s="193"/>
      <c r="S604" s="193"/>
      <c r="T604" s="193"/>
      <c r="U604" s="193"/>
      <c r="V604" s="193"/>
      <c r="W604" s="193"/>
      <c r="X604" s="193"/>
      <c r="Y604" s="193"/>
      <c r="Z604" s="193"/>
      <c r="AA604" s="193"/>
      <c r="AB604" s="193"/>
      <c r="AC604" s="193"/>
      <c r="AD604" s="193"/>
      <c r="AE604" s="193"/>
      <c r="AF604" s="193"/>
      <c r="AG604" s="193"/>
      <c r="AH604" s="193"/>
      <c r="AI604" s="193"/>
      <c r="AJ604" s="204"/>
      <c r="AK604" s="193"/>
      <c r="AL604" s="206"/>
      <c r="AM604" s="4">
        <f t="shared" si="55"/>
        <v>0</v>
      </c>
      <c r="AN604" s="4">
        <f t="shared" si="56"/>
        <v>0</v>
      </c>
      <c r="AO604" s="4">
        <f t="shared" si="57"/>
        <v>0</v>
      </c>
      <c r="AP604" s="4">
        <f t="shared" si="58"/>
        <v>0</v>
      </c>
      <c r="AW604" s="204"/>
    </row>
    <row r="605" spans="6:49" ht="18" customHeight="1" x14ac:dyDescent="0.25">
      <c r="F605" s="4">
        <f t="shared" si="54"/>
        <v>0</v>
      </c>
      <c r="G605" s="200">
        <f t="shared" si="59"/>
        <v>0</v>
      </c>
      <c r="H605" s="203"/>
      <c r="I605" s="193"/>
      <c r="J605" s="204"/>
      <c r="K605" s="204"/>
      <c r="L605" s="204"/>
      <c r="M605" s="204"/>
      <c r="N605" s="193"/>
      <c r="O605" s="193"/>
      <c r="P605" s="205"/>
      <c r="Q605" s="193"/>
      <c r="R605" s="193"/>
      <c r="S605" s="193"/>
      <c r="T605" s="193"/>
      <c r="U605" s="193"/>
      <c r="V605" s="193"/>
      <c r="W605" s="193"/>
      <c r="X605" s="193"/>
      <c r="Y605" s="193"/>
      <c r="Z605" s="193"/>
      <c r="AA605" s="193"/>
      <c r="AB605" s="193"/>
      <c r="AC605" s="193"/>
      <c r="AD605" s="193"/>
      <c r="AE605" s="193"/>
      <c r="AF605" s="193"/>
      <c r="AG605" s="193"/>
      <c r="AH605" s="193"/>
      <c r="AI605" s="193"/>
      <c r="AJ605" s="204"/>
      <c r="AK605" s="193"/>
      <c r="AL605" s="206"/>
      <c r="AM605" s="4">
        <f t="shared" si="55"/>
        <v>0</v>
      </c>
      <c r="AN605" s="4">
        <f t="shared" si="56"/>
        <v>0</v>
      </c>
      <c r="AO605" s="4">
        <f t="shared" si="57"/>
        <v>0</v>
      </c>
      <c r="AP605" s="4">
        <f t="shared" si="58"/>
        <v>0</v>
      </c>
      <c r="AW605" s="204"/>
    </row>
    <row r="606" spans="6:49" ht="18" customHeight="1" x14ac:dyDescent="0.25">
      <c r="F606" s="4">
        <f t="shared" si="54"/>
        <v>0</v>
      </c>
      <c r="G606" s="200">
        <f t="shared" si="59"/>
        <v>0</v>
      </c>
      <c r="H606" s="203"/>
      <c r="I606" s="193"/>
      <c r="J606" s="204"/>
      <c r="K606" s="204"/>
      <c r="L606" s="204"/>
      <c r="M606" s="204"/>
      <c r="N606" s="193"/>
      <c r="O606" s="193"/>
      <c r="P606" s="205"/>
      <c r="Q606" s="193"/>
      <c r="R606" s="193"/>
      <c r="S606" s="193"/>
      <c r="T606" s="193"/>
      <c r="U606" s="193"/>
      <c r="V606" s="193"/>
      <c r="W606" s="193"/>
      <c r="X606" s="193"/>
      <c r="Y606" s="193"/>
      <c r="Z606" s="193"/>
      <c r="AA606" s="193"/>
      <c r="AB606" s="193"/>
      <c r="AC606" s="193"/>
      <c r="AD606" s="193"/>
      <c r="AE606" s="193"/>
      <c r="AF606" s="193"/>
      <c r="AG606" s="193"/>
      <c r="AH606" s="193"/>
      <c r="AI606" s="193"/>
      <c r="AJ606" s="204"/>
      <c r="AK606" s="193"/>
      <c r="AL606" s="206"/>
      <c r="AM606" s="4">
        <f t="shared" si="55"/>
        <v>0</v>
      </c>
      <c r="AN606" s="4">
        <f t="shared" si="56"/>
        <v>0</v>
      </c>
      <c r="AO606" s="4">
        <f t="shared" si="57"/>
        <v>0</v>
      </c>
      <c r="AP606" s="4">
        <f t="shared" si="58"/>
        <v>0</v>
      </c>
      <c r="AW606" s="204"/>
    </row>
    <row r="607" spans="6:49" ht="18" customHeight="1" x14ac:dyDescent="0.25">
      <c r="F607" s="4">
        <f t="shared" si="54"/>
        <v>0</v>
      </c>
      <c r="G607" s="200">
        <f t="shared" si="59"/>
        <v>0</v>
      </c>
      <c r="H607" s="203"/>
      <c r="I607" s="193"/>
      <c r="J607" s="204"/>
      <c r="K607" s="204"/>
      <c r="L607" s="204"/>
      <c r="M607" s="204"/>
      <c r="N607" s="193"/>
      <c r="O607" s="193"/>
      <c r="P607" s="205"/>
      <c r="Q607" s="193"/>
      <c r="R607" s="193"/>
      <c r="S607" s="193"/>
      <c r="T607" s="193"/>
      <c r="U607" s="193"/>
      <c r="V607" s="193"/>
      <c r="W607" s="193"/>
      <c r="X607" s="193"/>
      <c r="Y607" s="193"/>
      <c r="Z607" s="193"/>
      <c r="AA607" s="193"/>
      <c r="AB607" s="193"/>
      <c r="AC607" s="193"/>
      <c r="AD607" s="193"/>
      <c r="AE607" s="193"/>
      <c r="AF607" s="193"/>
      <c r="AG607" s="193"/>
      <c r="AH607" s="193"/>
      <c r="AI607" s="193"/>
      <c r="AJ607" s="204"/>
      <c r="AK607" s="193"/>
      <c r="AL607" s="206"/>
      <c r="AM607" s="4">
        <f t="shared" si="55"/>
        <v>0</v>
      </c>
      <c r="AN607" s="4">
        <f t="shared" si="56"/>
        <v>0</v>
      </c>
      <c r="AO607" s="4">
        <f t="shared" si="57"/>
        <v>0</v>
      </c>
      <c r="AP607" s="4">
        <f t="shared" si="58"/>
        <v>0</v>
      </c>
      <c r="AW607" s="204"/>
    </row>
    <row r="608" spans="6:49" ht="18" customHeight="1" x14ac:dyDescent="0.25">
      <c r="F608" s="4">
        <f t="shared" si="54"/>
        <v>0</v>
      </c>
      <c r="G608" s="200">
        <f t="shared" si="59"/>
        <v>0</v>
      </c>
      <c r="H608" s="203"/>
      <c r="I608" s="193"/>
      <c r="J608" s="204"/>
      <c r="K608" s="204"/>
      <c r="L608" s="204"/>
      <c r="M608" s="204"/>
      <c r="N608" s="193"/>
      <c r="O608" s="193"/>
      <c r="P608" s="205"/>
      <c r="Q608" s="193"/>
      <c r="R608" s="193"/>
      <c r="S608" s="193"/>
      <c r="T608" s="193"/>
      <c r="U608" s="193"/>
      <c r="V608" s="193"/>
      <c r="W608" s="193"/>
      <c r="X608" s="193"/>
      <c r="Y608" s="193"/>
      <c r="Z608" s="193"/>
      <c r="AA608" s="193"/>
      <c r="AB608" s="193"/>
      <c r="AC608" s="193"/>
      <c r="AD608" s="193"/>
      <c r="AE608" s="193"/>
      <c r="AF608" s="193"/>
      <c r="AG608" s="193"/>
      <c r="AH608" s="193"/>
      <c r="AI608" s="193"/>
      <c r="AJ608" s="204"/>
      <c r="AK608" s="193"/>
      <c r="AL608" s="206"/>
      <c r="AM608" s="4">
        <f t="shared" si="55"/>
        <v>0</v>
      </c>
      <c r="AN608" s="4">
        <f t="shared" si="56"/>
        <v>0</v>
      </c>
      <c r="AO608" s="4">
        <f t="shared" si="57"/>
        <v>0</v>
      </c>
      <c r="AP608" s="4">
        <f t="shared" si="58"/>
        <v>0</v>
      </c>
      <c r="AW608" s="204"/>
    </row>
    <row r="609" spans="6:49" ht="18" customHeight="1" x14ac:dyDescent="0.25">
      <c r="F609" s="4">
        <f t="shared" si="54"/>
        <v>0</v>
      </c>
      <c r="G609" s="200">
        <f t="shared" si="59"/>
        <v>0</v>
      </c>
      <c r="H609" s="203"/>
      <c r="I609" s="193"/>
      <c r="J609" s="204"/>
      <c r="K609" s="204"/>
      <c r="L609" s="204"/>
      <c r="M609" s="204"/>
      <c r="N609" s="193"/>
      <c r="O609" s="193"/>
      <c r="P609" s="205"/>
      <c r="Q609" s="193"/>
      <c r="R609" s="193"/>
      <c r="S609" s="193"/>
      <c r="T609" s="193"/>
      <c r="U609" s="193"/>
      <c r="V609" s="193"/>
      <c r="W609" s="193"/>
      <c r="X609" s="193"/>
      <c r="Y609" s="193"/>
      <c r="Z609" s="193"/>
      <c r="AA609" s="193"/>
      <c r="AB609" s="193"/>
      <c r="AC609" s="193"/>
      <c r="AD609" s="193"/>
      <c r="AE609" s="193"/>
      <c r="AF609" s="193"/>
      <c r="AG609" s="193"/>
      <c r="AH609" s="193"/>
      <c r="AI609" s="193"/>
      <c r="AJ609" s="204"/>
      <c r="AK609" s="193"/>
      <c r="AL609" s="206"/>
      <c r="AM609" s="4">
        <f t="shared" si="55"/>
        <v>0</v>
      </c>
      <c r="AN609" s="4">
        <f t="shared" si="56"/>
        <v>0</v>
      </c>
      <c r="AO609" s="4">
        <f t="shared" si="57"/>
        <v>0</v>
      </c>
      <c r="AP609" s="4">
        <f t="shared" si="58"/>
        <v>0</v>
      </c>
      <c r="AW609" s="204"/>
    </row>
    <row r="610" spans="6:49" ht="18" customHeight="1" x14ac:dyDescent="0.25">
      <c r="F610" s="4">
        <f t="shared" si="54"/>
        <v>0</v>
      </c>
      <c r="G610" s="200">
        <f t="shared" si="59"/>
        <v>0</v>
      </c>
      <c r="H610" s="203"/>
      <c r="I610" s="193"/>
      <c r="J610" s="204"/>
      <c r="K610" s="204"/>
      <c r="L610" s="204"/>
      <c r="M610" s="204"/>
      <c r="N610" s="193"/>
      <c r="O610" s="193"/>
      <c r="P610" s="205"/>
      <c r="Q610" s="193"/>
      <c r="R610" s="193"/>
      <c r="S610" s="193"/>
      <c r="T610" s="193"/>
      <c r="U610" s="193"/>
      <c r="V610" s="193"/>
      <c r="W610" s="193"/>
      <c r="X610" s="193"/>
      <c r="Y610" s="193"/>
      <c r="Z610" s="193"/>
      <c r="AA610" s="193"/>
      <c r="AB610" s="193"/>
      <c r="AC610" s="193"/>
      <c r="AD610" s="193"/>
      <c r="AE610" s="193"/>
      <c r="AF610" s="193"/>
      <c r="AG610" s="193"/>
      <c r="AH610" s="193"/>
      <c r="AI610" s="193"/>
      <c r="AJ610" s="204"/>
      <c r="AK610" s="193"/>
      <c r="AL610" s="206"/>
      <c r="AM610" s="4">
        <f t="shared" si="55"/>
        <v>0</v>
      </c>
      <c r="AN610" s="4">
        <f t="shared" si="56"/>
        <v>0</v>
      </c>
      <c r="AO610" s="4">
        <f t="shared" si="57"/>
        <v>0</v>
      </c>
      <c r="AP610" s="4">
        <f t="shared" si="58"/>
        <v>0</v>
      </c>
      <c r="AW610" s="204"/>
    </row>
    <row r="611" spans="6:49" ht="18" customHeight="1" x14ac:dyDescent="0.25">
      <c r="F611" s="4">
        <f t="shared" si="54"/>
        <v>0</v>
      </c>
      <c r="G611" s="200">
        <f t="shared" si="59"/>
        <v>0</v>
      </c>
      <c r="H611" s="203"/>
      <c r="I611" s="193"/>
      <c r="J611" s="204"/>
      <c r="K611" s="204"/>
      <c r="L611" s="204"/>
      <c r="M611" s="204"/>
      <c r="N611" s="193"/>
      <c r="O611" s="193"/>
      <c r="P611" s="205"/>
      <c r="Q611" s="193"/>
      <c r="R611" s="193"/>
      <c r="S611" s="193"/>
      <c r="T611" s="193"/>
      <c r="U611" s="193"/>
      <c r="V611" s="193"/>
      <c r="W611" s="193"/>
      <c r="X611" s="193"/>
      <c r="Y611" s="193"/>
      <c r="Z611" s="193"/>
      <c r="AA611" s="193"/>
      <c r="AB611" s="193"/>
      <c r="AC611" s="193"/>
      <c r="AD611" s="193"/>
      <c r="AE611" s="193"/>
      <c r="AF611" s="193"/>
      <c r="AG611" s="193"/>
      <c r="AH611" s="193"/>
      <c r="AI611" s="193"/>
      <c r="AJ611" s="204"/>
      <c r="AK611" s="193"/>
      <c r="AL611" s="206"/>
      <c r="AM611" s="4">
        <f t="shared" si="55"/>
        <v>0</v>
      </c>
      <c r="AN611" s="4">
        <f t="shared" si="56"/>
        <v>0</v>
      </c>
      <c r="AO611" s="4">
        <f t="shared" si="57"/>
        <v>0</v>
      </c>
      <c r="AP611" s="4">
        <f t="shared" si="58"/>
        <v>0</v>
      </c>
      <c r="AW611" s="204"/>
    </row>
    <row r="612" spans="6:49" ht="18" customHeight="1" x14ac:dyDescent="0.25">
      <c r="F612" s="4">
        <f t="shared" si="54"/>
        <v>0</v>
      </c>
      <c r="G612" s="200">
        <f t="shared" si="59"/>
        <v>0</v>
      </c>
      <c r="H612" s="203"/>
      <c r="I612" s="193"/>
      <c r="J612" s="204"/>
      <c r="K612" s="204"/>
      <c r="L612" s="204"/>
      <c r="M612" s="204"/>
      <c r="N612" s="193"/>
      <c r="O612" s="193"/>
      <c r="P612" s="205"/>
      <c r="Q612" s="193"/>
      <c r="R612" s="193"/>
      <c r="S612" s="193"/>
      <c r="T612" s="193"/>
      <c r="U612" s="193"/>
      <c r="V612" s="193"/>
      <c r="W612" s="193"/>
      <c r="X612" s="193"/>
      <c r="Y612" s="193"/>
      <c r="Z612" s="193"/>
      <c r="AA612" s="193"/>
      <c r="AB612" s="193"/>
      <c r="AC612" s="193"/>
      <c r="AD612" s="193"/>
      <c r="AE612" s="193"/>
      <c r="AF612" s="193"/>
      <c r="AG612" s="193"/>
      <c r="AH612" s="193"/>
      <c r="AI612" s="193"/>
      <c r="AJ612" s="204"/>
      <c r="AK612" s="193"/>
      <c r="AL612" s="206"/>
      <c r="AM612" s="4">
        <f t="shared" si="55"/>
        <v>0</v>
      </c>
      <c r="AN612" s="4">
        <f t="shared" si="56"/>
        <v>0</v>
      </c>
      <c r="AO612" s="4">
        <f t="shared" si="57"/>
        <v>0</v>
      </c>
      <c r="AP612" s="4">
        <f t="shared" si="58"/>
        <v>0</v>
      </c>
      <c r="AW612" s="204"/>
    </row>
    <row r="613" spans="6:49" ht="18" customHeight="1" x14ac:dyDescent="0.25">
      <c r="F613" s="4">
        <f t="shared" si="54"/>
        <v>0</v>
      </c>
      <c r="G613" s="200">
        <f t="shared" si="59"/>
        <v>0</v>
      </c>
      <c r="H613" s="203"/>
      <c r="I613" s="193"/>
      <c r="J613" s="204"/>
      <c r="K613" s="204"/>
      <c r="L613" s="204"/>
      <c r="M613" s="204"/>
      <c r="N613" s="193"/>
      <c r="O613" s="193"/>
      <c r="P613" s="205"/>
      <c r="Q613" s="193"/>
      <c r="R613" s="193"/>
      <c r="S613" s="193"/>
      <c r="T613" s="193"/>
      <c r="U613" s="193"/>
      <c r="V613" s="193"/>
      <c r="W613" s="193"/>
      <c r="X613" s="193"/>
      <c r="Y613" s="193"/>
      <c r="Z613" s="193"/>
      <c r="AA613" s="193"/>
      <c r="AB613" s="193"/>
      <c r="AC613" s="193"/>
      <c r="AD613" s="193"/>
      <c r="AE613" s="193"/>
      <c r="AF613" s="193"/>
      <c r="AG613" s="193"/>
      <c r="AH613" s="193"/>
      <c r="AI613" s="193"/>
      <c r="AJ613" s="204"/>
      <c r="AK613" s="193"/>
      <c r="AL613" s="206"/>
      <c r="AM613" s="4">
        <f t="shared" si="55"/>
        <v>0</v>
      </c>
      <c r="AN613" s="4">
        <f t="shared" si="56"/>
        <v>0</v>
      </c>
      <c r="AO613" s="4">
        <f t="shared" si="57"/>
        <v>0</v>
      </c>
      <c r="AP613" s="4">
        <f t="shared" si="58"/>
        <v>0</v>
      </c>
      <c r="AW613" s="204"/>
    </row>
    <row r="614" spans="6:49" ht="18" customHeight="1" x14ac:dyDescent="0.25">
      <c r="F614" s="4">
        <f t="shared" si="54"/>
        <v>0</v>
      </c>
      <c r="G614" s="200">
        <f t="shared" si="59"/>
        <v>0</v>
      </c>
      <c r="H614" s="203"/>
      <c r="I614" s="193"/>
      <c r="J614" s="204"/>
      <c r="K614" s="204"/>
      <c r="L614" s="204"/>
      <c r="M614" s="204"/>
      <c r="N614" s="193"/>
      <c r="O614" s="193"/>
      <c r="P614" s="205"/>
      <c r="Q614" s="193"/>
      <c r="R614" s="193"/>
      <c r="S614" s="193"/>
      <c r="T614" s="193"/>
      <c r="U614" s="193"/>
      <c r="V614" s="193"/>
      <c r="W614" s="193"/>
      <c r="X614" s="193"/>
      <c r="Y614" s="193"/>
      <c r="Z614" s="193"/>
      <c r="AA614" s="193"/>
      <c r="AB614" s="193"/>
      <c r="AC614" s="193"/>
      <c r="AD614" s="193"/>
      <c r="AE614" s="193"/>
      <c r="AF614" s="193"/>
      <c r="AG614" s="193"/>
      <c r="AH614" s="193"/>
      <c r="AI614" s="193"/>
      <c r="AJ614" s="204"/>
      <c r="AK614" s="193"/>
      <c r="AL614" s="206"/>
      <c r="AM614" s="4">
        <f t="shared" si="55"/>
        <v>0</v>
      </c>
      <c r="AN614" s="4">
        <f t="shared" si="56"/>
        <v>0</v>
      </c>
      <c r="AO614" s="4">
        <f t="shared" si="57"/>
        <v>0</v>
      </c>
      <c r="AP614" s="4">
        <f t="shared" si="58"/>
        <v>0</v>
      </c>
      <c r="AW614" s="204"/>
    </row>
    <row r="615" spans="6:49" ht="18" customHeight="1" x14ac:dyDescent="0.25">
      <c r="F615" s="4">
        <f t="shared" si="54"/>
        <v>0</v>
      </c>
      <c r="G615" s="200">
        <f t="shared" si="59"/>
        <v>0</v>
      </c>
      <c r="H615" s="203"/>
      <c r="I615" s="193"/>
      <c r="J615" s="204"/>
      <c r="K615" s="204"/>
      <c r="L615" s="204"/>
      <c r="M615" s="204"/>
      <c r="N615" s="193"/>
      <c r="O615" s="193"/>
      <c r="P615" s="205"/>
      <c r="Q615" s="193"/>
      <c r="R615" s="193"/>
      <c r="S615" s="193"/>
      <c r="T615" s="193"/>
      <c r="U615" s="193"/>
      <c r="V615" s="193"/>
      <c r="W615" s="193"/>
      <c r="X615" s="193"/>
      <c r="Y615" s="193"/>
      <c r="Z615" s="193"/>
      <c r="AA615" s="193"/>
      <c r="AB615" s="193"/>
      <c r="AC615" s="193"/>
      <c r="AD615" s="193"/>
      <c r="AE615" s="193"/>
      <c r="AF615" s="193"/>
      <c r="AG615" s="193"/>
      <c r="AH615" s="193"/>
      <c r="AI615" s="193"/>
      <c r="AJ615" s="204"/>
      <c r="AK615" s="193"/>
      <c r="AL615" s="206"/>
      <c r="AM615" s="4">
        <f t="shared" si="55"/>
        <v>0</v>
      </c>
      <c r="AN615" s="4">
        <f t="shared" si="56"/>
        <v>0</v>
      </c>
      <c r="AO615" s="4">
        <f t="shared" si="57"/>
        <v>0</v>
      </c>
      <c r="AP615" s="4">
        <f t="shared" si="58"/>
        <v>0</v>
      </c>
      <c r="AW615" s="204"/>
    </row>
    <row r="616" spans="6:49" ht="18" customHeight="1" x14ac:dyDescent="0.25">
      <c r="F616" s="4">
        <f t="shared" si="54"/>
        <v>0</v>
      </c>
      <c r="G616" s="200">
        <f t="shared" si="59"/>
        <v>0</v>
      </c>
      <c r="H616" s="203"/>
      <c r="I616" s="193"/>
      <c r="J616" s="204"/>
      <c r="K616" s="204"/>
      <c r="L616" s="204"/>
      <c r="M616" s="204"/>
      <c r="N616" s="193"/>
      <c r="O616" s="193"/>
      <c r="P616" s="205"/>
      <c r="Q616" s="193"/>
      <c r="R616" s="193"/>
      <c r="S616" s="193"/>
      <c r="T616" s="193"/>
      <c r="U616" s="193"/>
      <c r="V616" s="193"/>
      <c r="W616" s="193"/>
      <c r="X616" s="193"/>
      <c r="Y616" s="193"/>
      <c r="Z616" s="193"/>
      <c r="AA616" s="193"/>
      <c r="AB616" s="193"/>
      <c r="AC616" s="193"/>
      <c r="AD616" s="193"/>
      <c r="AE616" s="193"/>
      <c r="AF616" s="193"/>
      <c r="AG616" s="193"/>
      <c r="AH616" s="193"/>
      <c r="AI616" s="193"/>
      <c r="AJ616" s="204"/>
      <c r="AK616" s="193"/>
      <c r="AL616" s="206"/>
      <c r="AM616" s="4">
        <f t="shared" si="55"/>
        <v>0</v>
      </c>
      <c r="AN616" s="4">
        <f t="shared" si="56"/>
        <v>0</v>
      </c>
      <c r="AO616" s="4">
        <f t="shared" si="57"/>
        <v>0</v>
      </c>
      <c r="AP616" s="4">
        <f t="shared" si="58"/>
        <v>0</v>
      </c>
      <c r="AW616" s="204"/>
    </row>
    <row r="617" spans="6:49" ht="18" customHeight="1" x14ac:dyDescent="0.25">
      <c r="F617" s="4">
        <f t="shared" si="54"/>
        <v>0</v>
      </c>
      <c r="G617" s="200">
        <f t="shared" si="59"/>
        <v>0</v>
      </c>
      <c r="H617" s="203"/>
      <c r="I617" s="193"/>
      <c r="J617" s="204"/>
      <c r="K617" s="204"/>
      <c r="L617" s="204"/>
      <c r="M617" s="204"/>
      <c r="N617" s="193"/>
      <c r="O617" s="193"/>
      <c r="P617" s="205"/>
      <c r="Q617" s="193"/>
      <c r="R617" s="193"/>
      <c r="S617" s="193"/>
      <c r="T617" s="193"/>
      <c r="U617" s="193"/>
      <c r="V617" s="193"/>
      <c r="W617" s="193"/>
      <c r="X617" s="193"/>
      <c r="Y617" s="193"/>
      <c r="Z617" s="193"/>
      <c r="AA617" s="193"/>
      <c r="AB617" s="193"/>
      <c r="AC617" s="193"/>
      <c r="AD617" s="193"/>
      <c r="AE617" s="193"/>
      <c r="AF617" s="193"/>
      <c r="AG617" s="193"/>
      <c r="AH617" s="193"/>
      <c r="AI617" s="193"/>
      <c r="AJ617" s="204"/>
      <c r="AK617" s="193"/>
      <c r="AL617" s="206"/>
      <c r="AM617" s="4">
        <f t="shared" si="55"/>
        <v>0</v>
      </c>
      <c r="AN617" s="4">
        <f t="shared" si="56"/>
        <v>0</v>
      </c>
      <c r="AO617" s="4">
        <f t="shared" si="57"/>
        <v>0</v>
      </c>
      <c r="AP617" s="4">
        <f t="shared" si="58"/>
        <v>0</v>
      </c>
      <c r="AW617" s="204"/>
    </row>
    <row r="618" spans="6:49" ht="18" customHeight="1" x14ac:dyDescent="0.25">
      <c r="F618" s="4">
        <f t="shared" si="54"/>
        <v>0</v>
      </c>
      <c r="G618" s="200">
        <f t="shared" si="59"/>
        <v>0</v>
      </c>
      <c r="H618" s="203"/>
      <c r="I618" s="193"/>
      <c r="J618" s="204"/>
      <c r="K618" s="204"/>
      <c r="L618" s="204"/>
      <c r="M618" s="204"/>
      <c r="N618" s="193"/>
      <c r="O618" s="193"/>
      <c r="P618" s="205"/>
      <c r="Q618" s="193"/>
      <c r="R618" s="193"/>
      <c r="S618" s="193"/>
      <c r="T618" s="193"/>
      <c r="U618" s="193"/>
      <c r="V618" s="193"/>
      <c r="W618" s="193"/>
      <c r="X618" s="193"/>
      <c r="Y618" s="193"/>
      <c r="Z618" s="193"/>
      <c r="AA618" s="193"/>
      <c r="AB618" s="193"/>
      <c r="AC618" s="193"/>
      <c r="AD618" s="193"/>
      <c r="AE618" s="193"/>
      <c r="AF618" s="193"/>
      <c r="AG618" s="193"/>
      <c r="AH618" s="193"/>
      <c r="AI618" s="193"/>
      <c r="AJ618" s="204"/>
      <c r="AK618" s="193"/>
      <c r="AL618" s="206"/>
      <c r="AM618" s="4">
        <f t="shared" si="55"/>
        <v>0</v>
      </c>
      <c r="AN618" s="4">
        <f t="shared" si="56"/>
        <v>0</v>
      </c>
      <c r="AO618" s="4">
        <f t="shared" si="57"/>
        <v>0</v>
      </c>
      <c r="AP618" s="4">
        <f t="shared" si="58"/>
        <v>0</v>
      </c>
      <c r="AW618" s="204"/>
    </row>
    <row r="619" spans="6:49" ht="18" customHeight="1" x14ac:dyDescent="0.25">
      <c r="F619" s="4">
        <f t="shared" si="54"/>
        <v>0</v>
      </c>
      <c r="G619" s="200">
        <f t="shared" si="59"/>
        <v>0</v>
      </c>
      <c r="H619" s="203"/>
      <c r="I619" s="193"/>
      <c r="J619" s="204"/>
      <c r="K619" s="204"/>
      <c r="L619" s="204"/>
      <c r="M619" s="204"/>
      <c r="N619" s="193"/>
      <c r="O619" s="193"/>
      <c r="P619" s="205"/>
      <c r="Q619" s="193"/>
      <c r="R619" s="193"/>
      <c r="S619" s="193"/>
      <c r="T619" s="193"/>
      <c r="U619" s="193"/>
      <c r="V619" s="193"/>
      <c r="W619" s="193"/>
      <c r="X619" s="193"/>
      <c r="Y619" s="193"/>
      <c r="Z619" s="193"/>
      <c r="AA619" s="193"/>
      <c r="AB619" s="193"/>
      <c r="AC619" s="193"/>
      <c r="AD619" s="193"/>
      <c r="AE619" s="193"/>
      <c r="AF619" s="193"/>
      <c r="AG619" s="193"/>
      <c r="AH619" s="193"/>
      <c r="AI619" s="193"/>
      <c r="AJ619" s="204"/>
      <c r="AK619" s="193"/>
      <c r="AL619" s="206"/>
      <c r="AM619" s="4">
        <f t="shared" si="55"/>
        <v>0</v>
      </c>
      <c r="AN619" s="4">
        <f t="shared" si="56"/>
        <v>0</v>
      </c>
      <c r="AO619" s="4">
        <f t="shared" si="57"/>
        <v>0</v>
      </c>
      <c r="AP619" s="4">
        <f t="shared" si="58"/>
        <v>0</v>
      </c>
      <c r="AW619" s="204"/>
    </row>
    <row r="620" spans="6:49" ht="18" customHeight="1" x14ac:dyDescent="0.25">
      <c r="F620" s="4">
        <f t="shared" si="54"/>
        <v>0</v>
      </c>
      <c r="G620" s="200">
        <f t="shared" si="59"/>
        <v>0</v>
      </c>
      <c r="H620" s="203"/>
      <c r="I620" s="193"/>
      <c r="J620" s="204"/>
      <c r="K620" s="204"/>
      <c r="L620" s="204"/>
      <c r="M620" s="204"/>
      <c r="N620" s="193"/>
      <c r="O620" s="193"/>
      <c r="P620" s="205"/>
      <c r="Q620" s="193"/>
      <c r="R620" s="193"/>
      <c r="S620" s="193"/>
      <c r="T620" s="193"/>
      <c r="U620" s="193"/>
      <c r="V620" s="193"/>
      <c r="W620" s="193"/>
      <c r="X620" s="193"/>
      <c r="Y620" s="193"/>
      <c r="Z620" s="193"/>
      <c r="AA620" s="193"/>
      <c r="AB620" s="193"/>
      <c r="AC620" s="193"/>
      <c r="AD620" s="193"/>
      <c r="AE620" s="193"/>
      <c r="AF620" s="193"/>
      <c r="AG620" s="193"/>
      <c r="AH620" s="193"/>
      <c r="AI620" s="193"/>
      <c r="AJ620" s="204"/>
      <c r="AK620" s="193"/>
      <c r="AL620" s="206"/>
      <c r="AM620" s="4">
        <f t="shared" si="55"/>
        <v>0</v>
      </c>
      <c r="AN620" s="4">
        <f t="shared" si="56"/>
        <v>0</v>
      </c>
      <c r="AO620" s="4">
        <f t="shared" si="57"/>
        <v>0</v>
      </c>
      <c r="AP620" s="4">
        <f t="shared" si="58"/>
        <v>0</v>
      </c>
      <c r="AW620" s="204"/>
    </row>
    <row r="621" spans="6:49" ht="18" customHeight="1" x14ac:dyDescent="0.25">
      <c r="F621" s="4">
        <f t="shared" si="54"/>
        <v>0</v>
      </c>
      <c r="G621" s="200">
        <f t="shared" si="59"/>
        <v>0</v>
      </c>
      <c r="H621" s="203"/>
      <c r="I621" s="193"/>
      <c r="J621" s="204"/>
      <c r="K621" s="204"/>
      <c r="L621" s="204"/>
      <c r="M621" s="204"/>
      <c r="N621" s="193"/>
      <c r="O621" s="193"/>
      <c r="P621" s="205"/>
      <c r="Q621" s="193"/>
      <c r="R621" s="193"/>
      <c r="S621" s="193"/>
      <c r="T621" s="193"/>
      <c r="U621" s="193"/>
      <c r="V621" s="193"/>
      <c r="W621" s="193"/>
      <c r="X621" s="193"/>
      <c r="Y621" s="193"/>
      <c r="Z621" s="193"/>
      <c r="AA621" s="193"/>
      <c r="AB621" s="193"/>
      <c r="AC621" s="193"/>
      <c r="AD621" s="193"/>
      <c r="AE621" s="193"/>
      <c r="AF621" s="193"/>
      <c r="AG621" s="193"/>
      <c r="AH621" s="193"/>
      <c r="AI621" s="193"/>
      <c r="AJ621" s="204"/>
      <c r="AK621" s="193"/>
      <c r="AL621" s="206"/>
      <c r="AM621" s="4">
        <f t="shared" si="55"/>
        <v>0</v>
      </c>
      <c r="AN621" s="4">
        <f t="shared" si="56"/>
        <v>0</v>
      </c>
      <c r="AO621" s="4">
        <f t="shared" si="57"/>
        <v>0</v>
      </c>
      <c r="AP621" s="4">
        <f t="shared" si="58"/>
        <v>0</v>
      </c>
      <c r="AW621" s="204"/>
    </row>
    <row r="622" spans="6:49" ht="18" customHeight="1" x14ac:dyDescent="0.25">
      <c r="F622" s="4">
        <f t="shared" si="54"/>
        <v>0</v>
      </c>
      <c r="G622" s="200">
        <f t="shared" si="59"/>
        <v>0</v>
      </c>
      <c r="H622" s="203"/>
      <c r="I622" s="193"/>
      <c r="J622" s="204"/>
      <c r="K622" s="204"/>
      <c r="L622" s="204"/>
      <c r="M622" s="204"/>
      <c r="N622" s="193"/>
      <c r="O622" s="193"/>
      <c r="P622" s="205"/>
      <c r="Q622" s="193"/>
      <c r="R622" s="193"/>
      <c r="S622" s="193"/>
      <c r="T622" s="193"/>
      <c r="U622" s="193"/>
      <c r="V622" s="193"/>
      <c r="W622" s="193"/>
      <c r="X622" s="193"/>
      <c r="Y622" s="193"/>
      <c r="Z622" s="193"/>
      <c r="AA622" s="193"/>
      <c r="AB622" s="193"/>
      <c r="AC622" s="193"/>
      <c r="AD622" s="193"/>
      <c r="AE622" s="193"/>
      <c r="AF622" s="193"/>
      <c r="AG622" s="193"/>
      <c r="AH622" s="193"/>
      <c r="AI622" s="193"/>
      <c r="AJ622" s="204"/>
      <c r="AK622" s="193"/>
      <c r="AL622" s="206"/>
      <c r="AM622" s="4">
        <f t="shared" si="55"/>
        <v>0</v>
      </c>
      <c r="AN622" s="4">
        <f t="shared" si="56"/>
        <v>0</v>
      </c>
      <c r="AO622" s="4">
        <f t="shared" si="57"/>
        <v>0</v>
      </c>
      <c r="AP622" s="4">
        <f t="shared" si="58"/>
        <v>0</v>
      </c>
      <c r="AW622" s="204"/>
    </row>
    <row r="623" spans="6:49" ht="18" customHeight="1" x14ac:dyDescent="0.25">
      <c r="F623" s="4">
        <f t="shared" si="54"/>
        <v>0</v>
      </c>
      <c r="G623" s="200">
        <f t="shared" si="59"/>
        <v>0</v>
      </c>
      <c r="H623" s="203"/>
      <c r="I623" s="193"/>
      <c r="J623" s="204"/>
      <c r="K623" s="204"/>
      <c r="L623" s="204"/>
      <c r="M623" s="204"/>
      <c r="N623" s="193"/>
      <c r="O623" s="193"/>
      <c r="P623" s="205"/>
      <c r="Q623" s="193"/>
      <c r="R623" s="193"/>
      <c r="S623" s="193"/>
      <c r="T623" s="193"/>
      <c r="U623" s="193"/>
      <c r="V623" s="193"/>
      <c r="W623" s="193"/>
      <c r="X623" s="193"/>
      <c r="Y623" s="193"/>
      <c r="Z623" s="193"/>
      <c r="AA623" s="193"/>
      <c r="AB623" s="193"/>
      <c r="AC623" s="193"/>
      <c r="AD623" s="193"/>
      <c r="AE623" s="193"/>
      <c r="AF623" s="193"/>
      <c r="AG623" s="193"/>
      <c r="AH623" s="193"/>
      <c r="AI623" s="193"/>
      <c r="AJ623" s="204"/>
      <c r="AK623" s="193"/>
      <c r="AL623" s="206"/>
      <c r="AM623" s="4">
        <f t="shared" si="55"/>
        <v>0</v>
      </c>
      <c r="AN623" s="4">
        <f t="shared" si="56"/>
        <v>0</v>
      </c>
      <c r="AO623" s="4">
        <f t="shared" si="57"/>
        <v>0</v>
      </c>
      <c r="AP623" s="4">
        <f t="shared" si="58"/>
        <v>0</v>
      </c>
      <c r="AW623" s="204"/>
    </row>
    <row r="624" spans="6:49" ht="18" customHeight="1" x14ac:dyDescent="0.25">
      <c r="F624" s="4">
        <f t="shared" si="54"/>
        <v>0</v>
      </c>
      <c r="G624" s="200">
        <f t="shared" si="59"/>
        <v>0</v>
      </c>
      <c r="H624" s="203"/>
      <c r="I624" s="193"/>
      <c r="J624" s="204"/>
      <c r="K624" s="204"/>
      <c r="L624" s="204"/>
      <c r="M624" s="204"/>
      <c r="N624" s="193"/>
      <c r="O624" s="193"/>
      <c r="P624" s="205"/>
      <c r="Q624" s="193"/>
      <c r="R624" s="193"/>
      <c r="S624" s="193"/>
      <c r="T624" s="193"/>
      <c r="U624" s="193"/>
      <c r="V624" s="193"/>
      <c r="W624" s="193"/>
      <c r="X624" s="193"/>
      <c r="Y624" s="193"/>
      <c r="Z624" s="193"/>
      <c r="AA624" s="193"/>
      <c r="AB624" s="193"/>
      <c r="AC624" s="193"/>
      <c r="AD624" s="193"/>
      <c r="AE624" s="193"/>
      <c r="AF624" s="193"/>
      <c r="AG624" s="193"/>
      <c r="AH624" s="193"/>
      <c r="AI624" s="193"/>
      <c r="AJ624" s="204"/>
      <c r="AK624" s="193"/>
      <c r="AL624" s="206"/>
      <c r="AM624" s="4">
        <f t="shared" si="55"/>
        <v>0</v>
      </c>
      <c r="AN624" s="4">
        <f t="shared" si="56"/>
        <v>0</v>
      </c>
      <c r="AO624" s="4">
        <f t="shared" si="57"/>
        <v>0</v>
      </c>
      <c r="AP624" s="4">
        <f t="shared" si="58"/>
        <v>0</v>
      </c>
      <c r="AW624" s="204"/>
    </row>
    <row r="625" spans="6:49" ht="18" customHeight="1" x14ac:dyDescent="0.25">
      <c r="F625" s="4">
        <f t="shared" si="54"/>
        <v>0</v>
      </c>
      <c r="G625" s="200">
        <f t="shared" si="59"/>
        <v>0</v>
      </c>
      <c r="H625" s="203"/>
      <c r="I625" s="193"/>
      <c r="J625" s="204"/>
      <c r="K625" s="204"/>
      <c r="L625" s="204"/>
      <c r="M625" s="204"/>
      <c r="N625" s="193"/>
      <c r="O625" s="193"/>
      <c r="P625" s="205"/>
      <c r="Q625" s="193"/>
      <c r="R625" s="193"/>
      <c r="S625" s="193"/>
      <c r="T625" s="193"/>
      <c r="U625" s="193"/>
      <c r="V625" s="193"/>
      <c r="W625" s="193"/>
      <c r="X625" s="193"/>
      <c r="Y625" s="193"/>
      <c r="Z625" s="193"/>
      <c r="AA625" s="193"/>
      <c r="AB625" s="193"/>
      <c r="AC625" s="193"/>
      <c r="AD625" s="193"/>
      <c r="AE625" s="193"/>
      <c r="AF625" s="193"/>
      <c r="AG625" s="193"/>
      <c r="AH625" s="193"/>
      <c r="AI625" s="193"/>
      <c r="AJ625" s="204"/>
      <c r="AK625" s="193"/>
      <c r="AL625" s="206"/>
      <c r="AM625" s="4">
        <f t="shared" si="55"/>
        <v>0</v>
      </c>
      <c r="AN625" s="4">
        <f t="shared" si="56"/>
        <v>0</v>
      </c>
      <c r="AO625" s="4">
        <f t="shared" si="57"/>
        <v>0</v>
      </c>
      <c r="AP625" s="4">
        <f t="shared" si="58"/>
        <v>0</v>
      </c>
      <c r="AW625" s="204"/>
    </row>
    <row r="626" spans="6:49" ht="18" customHeight="1" x14ac:dyDescent="0.25">
      <c r="F626" s="4">
        <f t="shared" si="54"/>
        <v>0</v>
      </c>
      <c r="G626" s="200">
        <f t="shared" si="59"/>
        <v>0</v>
      </c>
      <c r="H626" s="203"/>
      <c r="I626" s="193"/>
      <c r="J626" s="204"/>
      <c r="K626" s="204"/>
      <c r="L626" s="204"/>
      <c r="M626" s="204"/>
      <c r="N626" s="193"/>
      <c r="O626" s="193"/>
      <c r="P626" s="205"/>
      <c r="Q626" s="193"/>
      <c r="R626" s="193"/>
      <c r="S626" s="193"/>
      <c r="T626" s="193"/>
      <c r="U626" s="193"/>
      <c r="V626" s="193"/>
      <c r="W626" s="193"/>
      <c r="X626" s="193"/>
      <c r="Y626" s="193"/>
      <c r="Z626" s="193"/>
      <c r="AA626" s="193"/>
      <c r="AB626" s="193"/>
      <c r="AC626" s="193"/>
      <c r="AD626" s="193"/>
      <c r="AE626" s="193"/>
      <c r="AF626" s="193"/>
      <c r="AG626" s="193"/>
      <c r="AH626" s="193"/>
      <c r="AI626" s="193"/>
      <c r="AJ626" s="204"/>
      <c r="AK626" s="193"/>
      <c r="AL626" s="206"/>
      <c r="AM626" s="4">
        <f t="shared" si="55"/>
        <v>0</v>
      </c>
      <c r="AN626" s="4">
        <f t="shared" si="56"/>
        <v>0</v>
      </c>
      <c r="AO626" s="4">
        <f t="shared" si="57"/>
        <v>0</v>
      </c>
      <c r="AP626" s="4">
        <f t="shared" si="58"/>
        <v>0</v>
      </c>
      <c r="AW626" s="204"/>
    </row>
    <row r="627" spans="6:49" ht="18" customHeight="1" x14ac:dyDescent="0.25">
      <c r="F627" s="4">
        <f t="shared" si="54"/>
        <v>0</v>
      </c>
      <c r="G627" s="200">
        <f t="shared" si="59"/>
        <v>0</v>
      </c>
      <c r="H627" s="203"/>
      <c r="I627" s="193"/>
      <c r="J627" s="204"/>
      <c r="K627" s="204"/>
      <c r="L627" s="204"/>
      <c r="M627" s="204"/>
      <c r="N627" s="193"/>
      <c r="O627" s="193"/>
      <c r="P627" s="205"/>
      <c r="Q627" s="193"/>
      <c r="R627" s="193"/>
      <c r="S627" s="193"/>
      <c r="T627" s="193"/>
      <c r="U627" s="193"/>
      <c r="V627" s="193"/>
      <c r="W627" s="193"/>
      <c r="X627" s="193"/>
      <c r="Y627" s="193"/>
      <c r="Z627" s="193"/>
      <c r="AA627" s="193"/>
      <c r="AB627" s="193"/>
      <c r="AC627" s="193"/>
      <c r="AD627" s="193"/>
      <c r="AE627" s="193"/>
      <c r="AF627" s="193"/>
      <c r="AG627" s="193"/>
      <c r="AH627" s="193"/>
      <c r="AI627" s="193"/>
      <c r="AJ627" s="204"/>
      <c r="AK627" s="193"/>
      <c r="AL627" s="206"/>
      <c r="AM627" s="4">
        <f t="shared" si="55"/>
        <v>0</v>
      </c>
      <c r="AN627" s="4">
        <f t="shared" si="56"/>
        <v>0</v>
      </c>
      <c r="AO627" s="4">
        <f t="shared" si="57"/>
        <v>0</v>
      </c>
      <c r="AP627" s="4">
        <f t="shared" si="58"/>
        <v>0</v>
      </c>
      <c r="AW627" s="204"/>
    </row>
    <row r="628" spans="6:49" ht="18" customHeight="1" x14ac:dyDescent="0.25">
      <c r="F628" s="4">
        <f t="shared" si="54"/>
        <v>0</v>
      </c>
      <c r="G628" s="200">
        <f t="shared" si="59"/>
        <v>0</v>
      </c>
      <c r="H628" s="203"/>
      <c r="I628" s="193"/>
      <c r="J628" s="204"/>
      <c r="K628" s="204"/>
      <c r="L628" s="204"/>
      <c r="M628" s="204"/>
      <c r="N628" s="193"/>
      <c r="O628" s="193"/>
      <c r="P628" s="205"/>
      <c r="Q628" s="193"/>
      <c r="R628" s="193"/>
      <c r="S628" s="193"/>
      <c r="T628" s="193"/>
      <c r="U628" s="193"/>
      <c r="V628" s="193"/>
      <c r="W628" s="193"/>
      <c r="X628" s="193"/>
      <c r="Y628" s="193"/>
      <c r="Z628" s="193"/>
      <c r="AA628" s="193"/>
      <c r="AB628" s="193"/>
      <c r="AC628" s="193"/>
      <c r="AD628" s="193"/>
      <c r="AE628" s="193"/>
      <c r="AF628" s="193"/>
      <c r="AG628" s="193"/>
      <c r="AH628" s="193"/>
      <c r="AI628" s="193"/>
      <c r="AJ628" s="204"/>
      <c r="AK628" s="193"/>
      <c r="AL628" s="206"/>
      <c r="AM628" s="4">
        <f t="shared" si="55"/>
        <v>0</v>
      </c>
      <c r="AN628" s="4">
        <f t="shared" si="56"/>
        <v>0</v>
      </c>
      <c r="AO628" s="4">
        <f t="shared" si="57"/>
        <v>0</v>
      </c>
      <c r="AP628" s="4">
        <f t="shared" si="58"/>
        <v>0</v>
      </c>
      <c r="AW628" s="204"/>
    </row>
    <row r="629" spans="6:49" ht="18" customHeight="1" x14ac:dyDescent="0.25">
      <c r="F629" s="4">
        <f t="shared" si="54"/>
        <v>0</v>
      </c>
      <c r="G629" s="200">
        <f t="shared" si="59"/>
        <v>0</v>
      </c>
      <c r="H629" s="203"/>
      <c r="I629" s="193"/>
      <c r="J629" s="204"/>
      <c r="K629" s="204"/>
      <c r="L629" s="204"/>
      <c r="M629" s="204"/>
      <c r="N629" s="193"/>
      <c r="O629" s="193"/>
      <c r="P629" s="205"/>
      <c r="Q629" s="193"/>
      <c r="R629" s="193"/>
      <c r="S629" s="193"/>
      <c r="T629" s="193"/>
      <c r="U629" s="193"/>
      <c r="V629" s="193"/>
      <c r="W629" s="193"/>
      <c r="X629" s="193"/>
      <c r="Y629" s="193"/>
      <c r="Z629" s="193"/>
      <c r="AA629" s="193"/>
      <c r="AB629" s="193"/>
      <c r="AC629" s="193"/>
      <c r="AD629" s="193"/>
      <c r="AE629" s="193"/>
      <c r="AF629" s="193"/>
      <c r="AG629" s="193"/>
      <c r="AH629" s="193"/>
      <c r="AI629" s="193"/>
      <c r="AJ629" s="204"/>
      <c r="AK629" s="193"/>
      <c r="AL629" s="206"/>
      <c r="AM629" s="4">
        <f t="shared" si="55"/>
        <v>0</v>
      </c>
      <c r="AN629" s="4">
        <f t="shared" si="56"/>
        <v>0</v>
      </c>
      <c r="AO629" s="4">
        <f t="shared" si="57"/>
        <v>0</v>
      </c>
      <c r="AP629" s="4">
        <f t="shared" si="58"/>
        <v>0</v>
      </c>
      <c r="AW629" s="204"/>
    </row>
    <row r="630" spans="6:49" ht="18" customHeight="1" x14ac:dyDescent="0.25">
      <c r="F630" s="4">
        <f t="shared" si="54"/>
        <v>0</v>
      </c>
      <c r="G630" s="200">
        <f t="shared" si="59"/>
        <v>0</v>
      </c>
      <c r="H630" s="203"/>
      <c r="I630" s="193"/>
      <c r="J630" s="204"/>
      <c r="K630" s="204"/>
      <c r="L630" s="204"/>
      <c r="M630" s="204"/>
      <c r="N630" s="193"/>
      <c r="O630" s="193"/>
      <c r="P630" s="205"/>
      <c r="Q630" s="193"/>
      <c r="R630" s="193"/>
      <c r="S630" s="193"/>
      <c r="T630" s="193"/>
      <c r="U630" s="193"/>
      <c r="V630" s="193"/>
      <c r="W630" s="193"/>
      <c r="X630" s="193"/>
      <c r="Y630" s="193"/>
      <c r="Z630" s="193"/>
      <c r="AA630" s="193"/>
      <c r="AB630" s="193"/>
      <c r="AC630" s="193"/>
      <c r="AD630" s="193"/>
      <c r="AE630" s="193"/>
      <c r="AF630" s="193"/>
      <c r="AG630" s="193"/>
      <c r="AH630" s="193"/>
      <c r="AI630" s="193"/>
      <c r="AJ630" s="204"/>
      <c r="AK630" s="193"/>
      <c r="AL630" s="206"/>
      <c r="AM630" s="4">
        <f t="shared" si="55"/>
        <v>0</v>
      </c>
      <c r="AN630" s="4">
        <f t="shared" si="56"/>
        <v>0</v>
      </c>
      <c r="AO630" s="4">
        <f t="shared" si="57"/>
        <v>0</v>
      </c>
      <c r="AP630" s="4">
        <f t="shared" si="58"/>
        <v>0</v>
      </c>
      <c r="AW630" s="204"/>
    </row>
    <row r="631" spans="6:49" ht="18" customHeight="1" x14ac:dyDescent="0.25">
      <c r="F631" s="4">
        <f t="shared" si="54"/>
        <v>0</v>
      </c>
      <c r="G631" s="200">
        <f t="shared" si="59"/>
        <v>0</v>
      </c>
      <c r="H631" s="203"/>
      <c r="I631" s="193"/>
      <c r="J631" s="204"/>
      <c r="K631" s="204"/>
      <c r="L631" s="204"/>
      <c r="M631" s="204"/>
      <c r="N631" s="193"/>
      <c r="O631" s="193"/>
      <c r="P631" s="205"/>
      <c r="Q631" s="193"/>
      <c r="R631" s="193"/>
      <c r="S631" s="193"/>
      <c r="T631" s="193"/>
      <c r="U631" s="193"/>
      <c r="V631" s="193"/>
      <c r="W631" s="193"/>
      <c r="X631" s="193"/>
      <c r="Y631" s="193"/>
      <c r="Z631" s="193"/>
      <c r="AA631" s="193"/>
      <c r="AB631" s="193"/>
      <c r="AC631" s="193"/>
      <c r="AD631" s="193"/>
      <c r="AE631" s="193"/>
      <c r="AF631" s="193"/>
      <c r="AG631" s="193"/>
      <c r="AH631" s="193"/>
      <c r="AI631" s="193"/>
      <c r="AJ631" s="204"/>
      <c r="AK631" s="193"/>
      <c r="AL631" s="206"/>
      <c r="AM631" s="4">
        <f t="shared" si="55"/>
        <v>0</v>
      </c>
      <c r="AN631" s="4">
        <f t="shared" si="56"/>
        <v>0</v>
      </c>
      <c r="AO631" s="4">
        <f t="shared" si="57"/>
        <v>0</v>
      </c>
      <c r="AP631" s="4">
        <f t="shared" si="58"/>
        <v>0</v>
      </c>
      <c r="AW631" s="204"/>
    </row>
    <row r="632" spans="6:49" ht="18" customHeight="1" x14ac:dyDescent="0.25">
      <c r="F632" s="4">
        <f t="shared" si="54"/>
        <v>0</v>
      </c>
      <c r="G632" s="200">
        <f t="shared" si="59"/>
        <v>0</v>
      </c>
      <c r="H632" s="203"/>
      <c r="I632" s="193"/>
      <c r="J632" s="204"/>
      <c r="K632" s="204"/>
      <c r="L632" s="204"/>
      <c r="M632" s="204"/>
      <c r="N632" s="193"/>
      <c r="O632" s="193"/>
      <c r="P632" s="205"/>
      <c r="Q632" s="193"/>
      <c r="R632" s="193"/>
      <c r="S632" s="193"/>
      <c r="T632" s="193"/>
      <c r="U632" s="193"/>
      <c r="V632" s="193"/>
      <c r="W632" s="193"/>
      <c r="X632" s="193"/>
      <c r="Y632" s="193"/>
      <c r="Z632" s="193"/>
      <c r="AA632" s="193"/>
      <c r="AB632" s="193"/>
      <c r="AC632" s="193"/>
      <c r="AD632" s="193"/>
      <c r="AE632" s="193"/>
      <c r="AF632" s="193"/>
      <c r="AG632" s="193"/>
      <c r="AH632" s="193"/>
      <c r="AI632" s="193"/>
      <c r="AJ632" s="204"/>
      <c r="AK632" s="193"/>
      <c r="AL632" s="206"/>
      <c r="AM632" s="4">
        <f t="shared" si="55"/>
        <v>0</v>
      </c>
      <c r="AN632" s="4">
        <f t="shared" si="56"/>
        <v>0</v>
      </c>
      <c r="AO632" s="4">
        <f t="shared" si="57"/>
        <v>0</v>
      </c>
      <c r="AP632" s="4">
        <f t="shared" si="58"/>
        <v>0</v>
      </c>
      <c r="AW632" s="204"/>
    </row>
    <row r="633" spans="6:49" ht="18" customHeight="1" x14ac:dyDescent="0.25">
      <c r="F633" s="4">
        <f t="shared" si="54"/>
        <v>0</v>
      </c>
      <c r="G633" s="200">
        <f t="shared" si="59"/>
        <v>0</v>
      </c>
      <c r="H633" s="203"/>
      <c r="I633" s="193"/>
      <c r="J633" s="204"/>
      <c r="K633" s="204"/>
      <c r="L633" s="204"/>
      <c r="M633" s="204"/>
      <c r="N633" s="193"/>
      <c r="O633" s="193"/>
      <c r="P633" s="205"/>
      <c r="Q633" s="193"/>
      <c r="R633" s="193"/>
      <c r="S633" s="193"/>
      <c r="T633" s="193"/>
      <c r="U633" s="193"/>
      <c r="V633" s="193"/>
      <c r="W633" s="193"/>
      <c r="X633" s="193"/>
      <c r="Y633" s="193"/>
      <c r="Z633" s="193"/>
      <c r="AA633" s="193"/>
      <c r="AB633" s="193"/>
      <c r="AC633" s="193"/>
      <c r="AD633" s="193"/>
      <c r="AE633" s="193"/>
      <c r="AF633" s="193"/>
      <c r="AG633" s="193"/>
      <c r="AH633" s="193"/>
      <c r="AI633" s="193"/>
      <c r="AJ633" s="204"/>
      <c r="AK633" s="193"/>
      <c r="AL633" s="206"/>
      <c r="AM633" s="4">
        <f t="shared" si="55"/>
        <v>0</v>
      </c>
      <c r="AN633" s="4">
        <f t="shared" si="56"/>
        <v>0</v>
      </c>
      <c r="AO633" s="4">
        <f t="shared" si="57"/>
        <v>0</v>
      </c>
      <c r="AP633" s="4">
        <f t="shared" si="58"/>
        <v>0</v>
      </c>
      <c r="AW633" s="204"/>
    </row>
    <row r="634" spans="6:49" ht="18" customHeight="1" x14ac:dyDescent="0.25">
      <c r="F634" s="4">
        <f t="shared" si="54"/>
        <v>0</v>
      </c>
      <c r="G634" s="200">
        <f t="shared" si="59"/>
        <v>0</v>
      </c>
      <c r="H634" s="203"/>
      <c r="I634" s="193"/>
      <c r="J634" s="204"/>
      <c r="K634" s="204"/>
      <c r="L634" s="204"/>
      <c r="M634" s="204"/>
      <c r="N634" s="193"/>
      <c r="O634" s="193"/>
      <c r="P634" s="205"/>
      <c r="Q634" s="193"/>
      <c r="R634" s="193"/>
      <c r="S634" s="193"/>
      <c r="T634" s="193"/>
      <c r="U634" s="193"/>
      <c r="V634" s="193"/>
      <c r="W634" s="193"/>
      <c r="X634" s="193"/>
      <c r="Y634" s="193"/>
      <c r="Z634" s="193"/>
      <c r="AA634" s="193"/>
      <c r="AB634" s="193"/>
      <c r="AC634" s="193"/>
      <c r="AD634" s="193"/>
      <c r="AE634" s="193"/>
      <c r="AF634" s="193"/>
      <c r="AG634" s="193"/>
      <c r="AH634" s="193"/>
      <c r="AI634" s="193"/>
      <c r="AJ634" s="204"/>
      <c r="AK634" s="193"/>
      <c r="AL634" s="206"/>
      <c r="AM634" s="4">
        <f t="shared" si="55"/>
        <v>0</v>
      </c>
      <c r="AN634" s="4">
        <f t="shared" si="56"/>
        <v>0</v>
      </c>
      <c r="AO634" s="4">
        <f t="shared" si="57"/>
        <v>0</v>
      </c>
      <c r="AP634" s="4">
        <f t="shared" si="58"/>
        <v>0</v>
      </c>
      <c r="AW634" s="204"/>
    </row>
    <row r="635" spans="6:49" ht="18" customHeight="1" x14ac:dyDescent="0.25">
      <c r="F635" s="4">
        <f t="shared" si="54"/>
        <v>0</v>
      </c>
      <c r="G635" s="200">
        <f t="shared" si="59"/>
        <v>0</v>
      </c>
      <c r="H635" s="203"/>
      <c r="I635" s="193"/>
      <c r="J635" s="204"/>
      <c r="K635" s="204"/>
      <c r="L635" s="204"/>
      <c r="M635" s="204"/>
      <c r="N635" s="193"/>
      <c r="O635" s="193"/>
      <c r="P635" s="205"/>
      <c r="Q635" s="193"/>
      <c r="R635" s="193"/>
      <c r="S635" s="193"/>
      <c r="T635" s="193"/>
      <c r="U635" s="193"/>
      <c r="V635" s="193"/>
      <c r="W635" s="193"/>
      <c r="X635" s="193"/>
      <c r="Y635" s="193"/>
      <c r="Z635" s="193"/>
      <c r="AA635" s="193"/>
      <c r="AB635" s="193"/>
      <c r="AC635" s="193"/>
      <c r="AD635" s="193"/>
      <c r="AE635" s="193"/>
      <c r="AF635" s="193"/>
      <c r="AG635" s="193"/>
      <c r="AH635" s="193"/>
      <c r="AI635" s="193"/>
      <c r="AJ635" s="204"/>
      <c r="AK635" s="193"/>
      <c r="AL635" s="206"/>
      <c r="AM635" s="4">
        <f t="shared" si="55"/>
        <v>0</v>
      </c>
      <c r="AN635" s="4">
        <f t="shared" si="56"/>
        <v>0</v>
      </c>
      <c r="AO635" s="4">
        <f t="shared" si="57"/>
        <v>0</v>
      </c>
      <c r="AP635" s="4">
        <f t="shared" si="58"/>
        <v>0</v>
      </c>
      <c r="AW635" s="204"/>
    </row>
    <row r="636" spans="6:49" ht="18" customHeight="1" x14ac:dyDescent="0.25">
      <c r="F636" s="4">
        <f t="shared" si="54"/>
        <v>0</v>
      </c>
      <c r="G636" s="200">
        <f t="shared" si="59"/>
        <v>0</v>
      </c>
      <c r="H636" s="203"/>
      <c r="I636" s="193"/>
      <c r="J636" s="204"/>
      <c r="K636" s="204"/>
      <c r="L636" s="204"/>
      <c r="M636" s="204"/>
      <c r="N636" s="193"/>
      <c r="O636" s="193"/>
      <c r="P636" s="205"/>
      <c r="Q636" s="193"/>
      <c r="R636" s="193"/>
      <c r="S636" s="193"/>
      <c r="T636" s="193"/>
      <c r="U636" s="193"/>
      <c r="V636" s="193"/>
      <c r="W636" s="193"/>
      <c r="X636" s="193"/>
      <c r="Y636" s="193"/>
      <c r="Z636" s="193"/>
      <c r="AA636" s="193"/>
      <c r="AB636" s="193"/>
      <c r="AC636" s="193"/>
      <c r="AD636" s="193"/>
      <c r="AE636" s="193"/>
      <c r="AF636" s="193"/>
      <c r="AG636" s="193"/>
      <c r="AH636" s="193"/>
      <c r="AI636" s="193"/>
      <c r="AJ636" s="204"/>
      <c r="AK636" s="193"/>
      <c r="AL636" s="206"/>
      <c r="AM636" s="4">
        <f t="shared" si="55"/>
        <v>0</v>
      </c>
      <c r="AN636" s="4">
        <f t="shared" si="56"/>
        <v>0</v>
      </c>
      <c r="AO636" s="4">
        <f t="shared" si="57"/>
        <v>0</v>
      </c>
      <c r="AP636" s="4">
        <f t="shared" si="58"/>
        <v>0</v>
      </c>
      <c r="AW636" s="204"/>
    </row>
    <row r="637" spans="6:49" ht="18" customHeight="1" x14ac:dyDescent="0.25">
      <c r="F637" s="4">
        <f t="shared" si="54"/>
        <v>0</v>
      </c>
      <c r="G637" s="200">
        <f t="shared" si="59"/>
        <v>0</v>
      </c>
      <c r="H637" s="203"/>
      <c r="I637" s="193"/>
      <c r="J637" s="204"/>
      <c r="K637" s="204"/>
      <c r="L637" s="204"/>
      <c r="M637" s="204"/>
      <c r="N637" s="193"/>
      <c r="O637" s="193"/>
      <c r="P637" s="205"/>
      <c r="Q637" s="193"/>
      <c r="R637" s="193"/>
      <c r="S637" s="193"/>
      <c r="T637" s="193"/>
      <c r="U637" s="193"/>
      <c r="V637" s="193"/>
      <c r="W637" s="193"/>
      <c r="X637" s="193"/>
      <c r="Y637" s="193"/>
      <c r="Z637" s="193"/>
      <c r="AA637" s="193"/>
      <c r="AB637" s="193"/>
      <c r="AC637" s="193"/>
      <c r="AD637" s="193"/>
      <c r="AE637" s="193"/>
      <c r="AF637" s="193"/>
      <c r="AG637" s="193"/>
      <c r="AH637" s="193"/>
      <c r="AI637" s="193"/>
      <c r="AJ637" s="204"/>
      <c r="AK637" s="193"/>
      <c r="AL637" s="206"/>
      <c r="AM637" s="4">
        <f t="shared" si="55"/>
        <v>0</v>
      </c>
      <c r="AN637" s="4">
        <f t="shared" si="56"/>
        <v>0</v>
      </c>
      <c r="AO637" s="4">
        <f t="shared" si="57"/>
        <v>0</v>
      </c>
      <c r="AP637" s="4">
        <f t="shared" si="58"/>
        <v>0</v>
      </c>
      <c r="AW637" s="204"/>
    </row>
    <row r="638" spans="6:49" ht="18" customHeight="1" x14ac:dyDescent="0.25">
      <c r="F638" s="4">
        <f t="shared" si="54"/>
        <v>0</v>
      </c>
      <c r="G638" s="200">
        <f t="shared" si="59"/>
        <v>0</v>
      </c>
      <c r="H638" s="203"/>
      <c r="I638" s="193"/>
      <c r="J638" s="204"/>
      <c r="K638" s="204"/>
      <c r="L638" s="204"/>
      <c r="M638" s="204"/>
      <c r="N638" s="193"/>
      <c r="O638" s="193"/>
      <c r="P638" s="205"/>
      <c r="Q638" s="193"/>
      <c r="R638" s="193"/>
      <c r="S638" s="193"/>
      <c r="T638" s="193"/>
      <c r="U638" s="193"/>
      <c r="V638" s="193"/>
      <c r="W638" s="193"/>
      <c r="X638" s="193"/>
      <c r="Y638" s="193"/>
      <c r="Z638" s="193"/>
      <c r="AA638" s="193"/>
      <c r="AB638" s="193"/>
      <c r="AC638" s="193"/>
      <c r="AD638" s="193"/>
      <c r="AE638" s="193"/>
      <c r="AF638" s="193"/>
      <c r="AG638" s="193"/>
      <c r="AH638" s="193"/>
      <c r="AI638" s="193"/>
      <c r="AJ638" s="204"/>
      <c r="AK638" s="193"/>
      <c r="AL638" s="206"/>
      <c r="AM638" s="4">
        <f t="shared" si="55"/>
        <v>0</v>
      </c>
      <c r="AN638" s="4">
        <f t="shared" si="56"/>
        <v>0</v>
      </c>
      <c r="AO638" s="4">
        <f t="shared" si="57"/>
        <v>0</v>
      </c>
      <c r="AP638" s="4">
        <f t="shared" si="58"/>
        <v>0</v>
      </c>
      <c r="AW638" s="204"/>
    </row>
    <row r="639" spans="6:49" ht="18" customHeight="1" x14ac:dyDescent="0.25">
      <c r="F639" s="4">
        <f t="shared" si="54"/>
        <v>0</v>
      </c>
      <c r="G639" s="200">
        <f t="shared" si="59"/>
        <v>0</v>
      </c>
      <c r="H639" s="203"/>
      <c r="I639" s="193"/>
      <c r="J639" s="204"/>
      <c r="K639" s="204"/>
      <c r="L639" s="204"/>
      <c r="M639" s="204"/>
      <c r="N639" s="193"/>
      <c r="O639" s="193"/>
      <c r="P639" s="205"/>
      <c r="Q639" s="193"/>
      <c r="R639" s="193"/>
      <c r="S639" s="193"/>
      <c r="T639" s="193"/>
      <c r="U639" s="193"/>
      <c r="V639" s="193"/>
      <c r="W639" s="193"/>
      <c r="X639" s="193"/>
      <c r="Y639" s="193"/>
      <c r="Z639" s="193"/>
      <c r="AA639" s="193"/>
      <c r="AB639" s="193"/>
      <c r="AC639" s="193"/>
      <c r="AD639" s="193"/>
      <c r="AE639" s="193"/>
      <c r="AF639" s="193"/>
      <c r="AG639" s="193"/>
      <c r="AH639" s="193"/>
      <c r="AI639" s="193"/>
      <c r="AJ639" s="204"/>
      <c r="AK639" s="193"/>
      <c r="AL639" s="206"/>
      <c r="AM639" s="4">
        <f t="shared" si="55"/>
        <v>0</v>
      </c>
      <c r="AN639" s="4">
        <f t="shared" si="56"/>
        <v>0</v>
      </c>
      <c r="AO639" s="4">
        <f t="shared" si="57"/>
        <v>0</v>
      </c>
      <c r="AP639" s="4">
        <f t="shared" si="58"/>
        <v>0</v>
      </c>
      <c r="AW639" s="204"/>
    </row>
    <row r="640" spans="6:49" ht="18" customHeight="1" x14ac:dyDescent="0.25">
      <c r="F640" s="4">
        <f t="shared" si="54"/>
        <v>0</v>
      </c>
      <c r="G640" s="200">
        <f t="shared" si="59"/>
        <v>0</v>
      </c>
      <c r="H640" s="203"/>
      <c r="I640" s="193"/>
      <c r="J640" s="204"/>
      <c r="K640" s="204"/>
      <c r="L640" s="204"/>
      <c r="M640" s="204"/>
      <c r="N640" s="193"/>
      <c r="O640" s="193"/>
      <c r="P640" s="205"/>
      <c r="Q640" s="193"/>
      <c r="R640" s="193"/>
      <c r="S640" s="193"/>
      <c r="T640" s="193"/>
      <c r="U640" s="193"/>
      <c r="V640" s="193"/>
      <c r="W640" s="193"/>
      <c r="X640" s="193"/>
      <c r="Y640" s="193"/>
      <c r="Z640" s="193"/>
      <c r="AA640" s="193"/>
      <c r="AB640" s="193"/>
      <c r="AC640" s="193"/>
      <c r="AD640" s="193"/>
      <c r="AE640" s="193"/>
      <c r="AF640" s="193"/>
      <c r="AG640" s="193"/>
      <c r="AH640" s="193"/>
      <c r="AI640" s="193"/>
      <c r="AJ640" s="204"/>
      <c r="AK640" s="193"/>
      <c r="AL640" s="206"/>
      <c r="AM640" s="4">
        <f t="shared" si="55"/>
        <v>0</v>
      </c>
      <c r="AN640" s="4">
        <f t="shared" si="56"/>
        <v>0</v>
      </c>
      <c r="AO640" s="4">
        <f t="shared" si="57"/>
        <v>0</v>
      </c>
      <c r="AP640" s="4">
        <f t="shared" si="58"/>
        <v>0</v>
      </c>
      <c r="AW640" s="204"/>
    </row>
    <row r="641" spans="6:49" ht="18" customHeight="1" x14ac:dyDescent="0.25">
      <c r="F641" s="4">
        <f t="shared" si="54"/>
        <v>0</v>
      </c>
      <c r="G641" s="200">
        <f t="shared" si="59"/>
        <v>0</v>
      </c>
      <c r="H641" s="203"/>
      <c r="I641" s="193"/>
      <c r="J641" s="204"/>
      <c r="K641" s="204"/>
      <c r="L641" s="204"/>
      <c r="M641" s="204"/>
      <c r="N641" s="193"/>
      <c r="O641" s="193"/>
      <c r="P641" s="205"/>
      <c r="Q641" s="193"/>
      <c r="R641" s="193"/>
      <c r="S641" s="193"/>
      <c r="T641" s="193"/>
      <c r="U641" s="193"/>
      <c r="V641" s="193"/>
      <c r="W641" s="193"/>
      <c r="X641" s="193"/>
      <c r="Y641" s="193"/>
      <c r="Z641" s="193"/>
      <c r="AA641" s="193"/>
      <c r="AB641" s="193"/>
      <c r="AC641" s="193"/>
      <c r="AD641" s="193"/>
      <c r="AE641" s="193"/>
      <c r="AF641" s="193"/>
      <c r="AG641" s="193"/>
      <c r="AH641" s="193"/>
      <c r="AI641" s="193"/>
      <c r="AJ641" s="204"/>
      <c r="AK641" s="193"/>
      <c r="AL641" s="206"/>
      <c r="AM641" s="4">
        <f t="shared" si="55"/>
        <v>0</v>
      </c>
      <c r="AN641" s="4">
        <f t="shared" si="56"/>
        <v>0</v>
      </c>
      <c r="AO641" s="4">
        <f t="shared" si="57"/>
        <v>0</v>
      </c>
      <c r="AP641" s="4">
        <f t="shared" si="58"/>
        <v>0</v>
      </c>
      <c r="AW641" s="204"/>
    </row>
    <row r="642" spans="6:49" ht="18" customHeight="1" x14ac:dyDescent="0.25">
      <c r="F642" s="4">
        <f t="shared" si="54"/>
        <v>0</v>
      </c>
      <c r="G642" s="200">
        <f t="shared" si="59"/>
        <v>0</v>
      </c>
      <c r="H642" s="203"/>
      <c r="I642" s="193"/>
      <c r="J642" s="204"/>
      <c r="K642" s="204"/>
      <c r="L642" s="204"/>
      <c r="M642" s="204"/>
      <c r="N642" s="193"/>
      <c r="O642" s="193"/>
      <c r="P642" s="205"/>
      <c r="Q642" s="193"/>
      <c r="R642" s="193"/>
      <c r="S642" s="193"/>
      <c r="T642" s="193"/>
      <c r="U642" s="193"/>
      <c r="V642" s="193"/>
      <c r="W642" s="193"/>
      <c r="X642" s="193"/>
      <c r="Y642" s="193"/>
      <c r="Z642" s="193"/>
      <c r="AA642" s="193"/>
      <c r="AB642" s="193"/>
      <c r="AC642" s="193"/>
      <c r="AD642" s="193"/>
      <c r="AE642" s="193"/>
      <c r="AF642" s="193"/>
      <c r="AG642" s="193"/>
      <c r="AH642" s="193"/>
      <c r="AI642" s="193"/>
      <c r="AJ642" s="204"/>
      <c r="AK642" s="193"/>
      <c r="AL642" s="206"/>
      <c r="AM642" s="4">
        <f t="shared" si="55"/>
        <v>0</v>
      </c>
      <c r="AN642" s="4">
        <f t="shared" si="56"/>
        <v>0</v>
      </c>
      <c r="AO642" s="4">
        <f t="shared" si="57"/>
        <v>0</v>
      </c>
      <c r="AP642" s="4">
        <f t="shared" si="58"/>
        <v>0</v>
      </c>
      <c r="AW642" s="204"/>
    </row>
    <row r="643" spans="6:49" ht="18" customHeight="1" x14ac:dyDescent="0.25">
      <c r="F643" s="4">
        <f t="shared" si="54"/>
        <v>0</v>
      </c>
      <c r="G643" s="200">
        <f t="shared" si="59"/>
        <v>0</v>
      </c>
      <c r="H643" s="203"/>
      <c r="I643" s="193"/>
      <c r="J643" s="204"/>
      <c r="K643" s="204"/>
      <c r="L643" s="204"/>
      <c r="M643" s="204"/>
      <c r="N643" s="193"/>
      <c r="O643" s="193"/>
      <c r="P643" s="205"/>
      <c r="Q643" s="193"/>
      <c r="R643" s="193"/>
      <c r="S643" s="193"/>
      <c r="T643" s="193"/>
      <c r="U643" s="193"/>
      <c r="V643" s="193"/>
      <c r="W643" s="193"/>
      <c r="X643" s="193"/>
      <c r="Y643" s="193"/>
      <c r="Z643" s="193"/>
      <c r="AA643" s="193"/>
      <c r="AB643" s="193"/>
      <c r="AC643" s="193"/>
      <c r="AD643" s="193"/>
      <c r="AE643" s="193"/>
      <c r="AF643" s="193"/>
      <c r="AG643" s="193"/>
      <c r="AH643" s="193"/>
      <c r="AI643" s="193"/>
      <c r="AJ643" s="204"/>
      <c r="AK643" s="193"/>
      <c r="AL643" s="206"/>
      <c r="AM643" s="4">
        <f t="shared" si="55"/>
        <v>0</v>
      </c>
      <c r="AN643" s="4">
        <f t="shared" si="56"/>
        <v>0</v>
      </c>
      <c r="AO643" s="4">
        <f t="shared" si="57"/>
        <v>0</v>
      </c>
      <c r="AP643" s="4">
        <f t="shared" si="58"/>
        <v>0</v>
      </c>
      <c r="AW643" s="204"/>
    </row>
    <row r="644" spans="6:49" ht="18" customHeight="1" x14ac:dyDescent="0.25">
      <c r="F644" s="4">
        <f t="shared" si="54"/>
        <v>0</v>
      </c>
      <c r="G644" s="200">
        <f t="shared" si="59"/>
        <v>0</v>
      </c>
      <c r="H644" s="203"/>
      <c r="I644" s="193"/>
      <c r="J644" s="204"/>
      <c r="K644" s="204"/>
      <c r="L644" s="204"/>
      <c r="M644" s="204"/>
      <c r="N644" s="193"/>
      <c r="O644" s="193"/>
      <c r="P644" s="205"/>
      <c r="Q644" s="193"/>
      <c r="R644" s="193"/>
      <c r="S644" s="193"/>
      <c r="T644" s="193"/>
      <c r="U644" s="193"/>
      <c r="V644" s="193"/>
      <c r="W644" s="193"/>
      <c r="X644" s="193"/>
      <c r="Y644" s="193"/>
      <c r="Z644" s="193"/>
      <c r="AA644" s="193"/>
      <c r="AB644" s="193"/>
      <c r="AC644" s="193"/>
      <c r="AD644" s="193"/>
      <c r="AE644" s="193"/>
      <c r="AF644" s="193"/>
      <c r="AG644" s="193"/>
      <c r="AH644" s="193"/>
      <c r="AI644" s="193"/>
      <c r="AJ644" s="204"/>
      <c r="AK644" s="193"/>
      <c r="AL644" s="206"/>
      <c r="AM644" s="4">
        <f t="shared" si="55"/>
        <v>0</v>
      </c>
      <c r="AN644" s="4">
        <f t="shared" si="56"/>
        <v>0</v>
      </c>
      <c r="AO644" s="4">
        <f t="shared" si="57"/>
        <v>0</v>
      </c>
      <c r="AP644" s="4">
        <f t="shared" si="58"/>
        <v>0</v>
      </c>
      <c r="AW644" s="204"/>
    </row>
    <row r="645" spans="6:49" ht="18" customHeight="1" x14ac:dyDescent="0.25">
      <c r="F645" s="4">
        <f t="shared" si="54"/>
        <v>0</v>
      </c>
      <c r="G645" s="200">
        <f t="shared" si="59"/>
        <v>0</v>
      </c>
      <c r="H645" s="203"/>
      <c r="I645" s="193"/>
      <c r="J645" s="204"/>
      <c r="K645" s="204"/>
      <c r="L645" s="204"/>
      <c r="M645" s="204"/>
      <c r="N645" s="193"/>
      <c r="O645" s="193"/>
      <c r="P645" s="205"/>
      <c r="Q645" s="193"/>
      <c r="R645" s="193"/>
      <c r="S645" s="193"/>
      <c r="T645" s="193"/>
      <c r="U645" s="193"/>
      <c r="V645" s="193"/>
      <c r="W645" s="193"/>
      <c r="X645" s="193"/>
      <c r="Y645" s="193"/>
      <c r="Z645" s="193"/>
      <c r="AA645" s="193"/>
      <c r="AB645" s="193"/>
      <c r="AC645" s="193"/>
      <c r="AD645" s="193"/>
      <c r="AE645" s="193"/>
      <c r="AF645" s="193"/>
      <c r="AG645" s="193"/>
      <c r="AH645" s="193"/>
      <c r="AI645" s="193"/>
      <c r="AJ645" s="204"/>
      <c r="AK645" s="193"/>
      <c r="AL645" s="206"/>
      <c r="AM645" s="4">
        <f t="shared" si="55"/>
        <v>0</v>
      </c>
      <c r="AN645" s="4">
        <f t="shared" si="56"/>
        <v>0</v>
      </c>
      <c r="AO645" s="4">
        <f t="shared" si="57"/>
        <v>0</v>
      </c>
      <c r="AP645" s="4">
        <f t="shared" si="58"/>
        <v>0</v>
      </c>
      <c r="AW645" s="204"/>
    </row>
    <row r="646" spans="6:49" ht="18" customHeight="1" x14ac:dyDescent="0.25">
      <c r="F646" s="4">
        <f t="shared" si="54"/>
        <v>0</v>
      </c>
      <c r="G646" s="200">
        <f t="shared" si="59"/>
        <v>0</v>
      </c>
      <c r="H646" s="203"/>
      <c r="I646" s="193"/>
      <c r="J646" s="204"/>
      <c r="K646" s="204"/>
      <c r="L646" s="204"/>
      <c r="M646" s="204"/>
      <c r="N646" s="193"/>
      <c r="O646" s="193"/>
      <c r="P646" s="205"/>
      <c r="Q646" s="193"/>
      <c r="R646" s="193"/>
      <c r="S646" s="193"/>
      <c r="T646" s="193"/>
      <c r="U646" s="193"/>
      <c r="V646" s="193"/>
      <c r="W646" s="193"/>
      <c r="X646" s="193"/>
      <c r="Y646" s="193"/>
      <c r="Z646" s="193"/>
      <c r="AA646" s="193"/>
      <c r="AB646" s="193"/>
      <c r="AC646" s="193"/>
      <c r="AD646" s="193"/>
      <c r="AE646" s="193"/>
      <c r="AF646" s="193"/>
      <c r="AG646" s="193"/>
      <c r="AH646" s="193"/>
      <c r="AI646" s="193"/>
      <c r="AJ646" s="204"/>
      <c r="AK646" s="193"/>
      <c r="AL646" s="206"/>
      <c r="AM646" s="4">
        <f t="shared" si="55"/>
        <v>0</v>
      </c>
      <c r="AN646" s="4">
        <f t="shared" si="56"/>
        <v>0</v>
      </c>
      <c r="AO646" s="4">
        <f t="shared" si="57"/>
        <v>0</v>
      </c>
      <c r="AP646" s="4">
        <f t="shared" si="58"/>
        <v>0</v>
      </c>
      <c r="AW646" s="204"/>
    </row>
    <row r="647" spans="6:49" ht="18" customHeight="1" x14ac:dyDescent="0.25">
      <c r="F647" s="4">
        <f t="shared" si="54"/>
        <v>0</v>
      </c>
      <c r="G647" s="200">
        <f t="shared" si="59"/>
        <v>0</v>
      </c>
      <c r="H647" s="203"/>
      <c r="I647" s="193"/>
      <c r="J647" s="204"/>
      <c r="K647" s="204"/>
      <c r="L647" s="204"/>
      <c r="M647" s="204"/>
      <c r="N647" s="193"/>
      <c r="O647" s="193"/>
      <c r="P647" s="205"/>
      <c r="Q647" s="193"/>
      <c r="R647" s="193"/>
      <c r="S647" s="193"/>
      <c r="T647" s="193"/>
      <c r="U647" s="193"/>
      <c r="V647" s="193"/>
      <c r="W647" s="193"/>
      <c r="X647" s="193"/>
      <c r="Y647" s="193"/>
      <c r="Z647" s="193"/>
      <c r="AA647" s="193"/>
      <c r="AB647" s="193"/>
      <c r="AC647" s="193"/>
      <c r="AD647" s="193"/>
      <c r="AE647" s="193"/>
      <c r="AF647" s="193"/>
      <c r="AG647" s="193"/>
      <c r="AH647" s="193"/>
      <c r="AI647" s="193"/>
      <c r="AJ647" s="204"/>
      <c r="AK647" s="193"/>
      <c r="AL647" s="206"/>
      <c r="AM647" s="4">
        <f t="shared" si="55"/>
        <v>0</v>
      </c>
      <c r="AN647" s="4">
        <f t="shared" si="56"/>
        <v>0</v>
      </c>
      <c r="AO647" s="4">
        <f t="shared" si="57"/>
        <v>0</v>
      </c>
      <c r="AP647" s="4">
        <f t="shared" si="58"/>
        <v>0</v>
      </c>
      <c r="AW647" s="204"/>
    </row>
    <row r="648" spans="6:49" ht="18" customHeight="1" x14ac:dyDescent="0.25">
      <c r="F648" s="4">
        <f t="shared" si="54"/>
        <v>0</v>
      </c>
      <c r="G648" s="200">
        <f t="shared" si="59"/>
        <v>0</v>
      </c>
      <c r="H648" s="203"/>
      <c r="I648" s="193"/>
      <c r="J648" s="204"/>
      <c r="K648" s="204"/>
      <c r="L648" s="204"/>
      <c r="M648" s="204"/>
      <c r="N648" s="193"/>
      <c r="O648" s="193"/>
      <c r="P648" s="205"/>
      <c r="Q648" s="193"/>
      <c r="R648" s="193"/>
      <c r="S648" s="193"/>
      <c r="T648" s="193"/>
      <c r="U648" s="193"/>
      <c r="V648" s="193"/>
      <c r="W648" s="193"/>
      <c r="X648" s="193"/>
      <c r="Y648" s="193"/>
      <c r="Z648" s="193"/>
      <c r="AA648" s="193"/>
      <c r="AB648" s="193"/>
      <c r="AC648" s="193"/>
      <c r="AD648" s="193"/>
      <c r="AE648" s="193"/>
      <c r="AF648" s="193"/>
      <c r="AG648" s="193"/>
      <c r="AH648" s="193"/>
      <c r="AI648" s="193"/>
      <c r="AJ648" s="204"/>
      <c r="AK648" s="193"/>
      <c r="AL648" s="206"/>
      <c r="AM648" s="4">
        <f t="shared" si="55"/>
        <v>0</v>
      </c>
      <c r="AN648" s="4">
        <f t="shared" si="56"/>
        <v>0</v>
      </c>
      <c r="AO648" s="4">
        <f t="shared" si="57"/>
        <v>0</v>
      </c>
      <c r="AP648" s="4">
        <f t="shared" si="58"/>
        <v>0</v>
      </c>
      <c r="AW648" s="204"/>
    </row>
    <row r="649" spans="6:49" ht="18" customHeight="1" x14ac:dyDescent="0.25">
      <c r="F649" s="4">
        <f t="shared" ref="F649:F712" si="60">IFERROR(IF($D$11=1,(IF(G649&gt;=1,(IF(H649&gt;=$D$9,(IF(H649&lt;=$D$10,G649,0)),0)),0)),0),0)</f>
        <v>0</v>
      </c>
      <c r="G649" s="200">
        <f t="shared" si="59"/>
        <v>0</v>
      </c>
      <c r="H649" s="203"/>
      <c r="I649" s="193"/>
      <c r="J649" s="204"/>
      <c r="K649" s="204"/>
      <c r="L649" s="204"/>
      <c r="M649" s="204"/>
      <c r="N649" s="193"/>
      <c r="O649" s="193"/>
      <c r="P649" s="205"/>
      <c r="Q649" s="193"/>
      <c r="R649" s="193"/>
      <c r="S649" s="193"/>
      <c r="T649" s="193"/>
      <c r="U649" s="193"/>
      <c r="V649" s="193"/>
      <c r="W649" s="193"/>
      <c r="X649" s="193"/>
      <c r="Y649" s="193"/>
      <c r="Z649" s="193"/>
      <c r="AA649" s="193"/>
      <c r="AB649" s="193"/>
      <c r="AC649" s="193"/>
      <c r="AD649" s="193"/>
      <c r="AE649" s="193"/>
      <c r="AF649" s="193"/>
      <c r="AG649" s="193"/>
      <c r="AH649" s="193"/>
      <c r="AI649" s="193"/>
      <c r="AJ649" s="204"/>
      <c r="AK649" s="193"/>
      <c r="AL649" s="206"/>
      <c r="AM649" s="4">
        <f t="shared" ref="AM649:AM712" si="61">IFERROR(IF(G649&gt;=1,VLOOKUP(I649,$A$1:$B$2,2,0),0),0)</f>
        <v>0</v>
      </c>
      <c r="AN649" s="4">
        <f t="shared" ref="AN649:AN712" si="62">IFERROR(IF(G649&gt;=1,VLOOKUP(N649,$A$4:$B$8,2,0),0),0)</f>
        <v>0</v>
      </c>
      <c r="AO649" s="4">
        <f t="shared" ref="AO649:AO712" si="63">IFERROR(IF(G649&gt;=1,VLOOKUP(O649,$A$10:$B$12,2,0),0),0)</f>
        <v>0</v>
      </c>
      <c r="AP649" s="4">
        <f t="shared" ref="AP649:AP712" si="64">IFERROR(IF(G649&gt;=1,VLOOKUP(S649,$C$4:$D$7,2,0),0),0)</f>
        <v>0</v>
      </c>
      <c r="AW649" s="204"/>
    </row>
    <row r="650" spans="6:49" ht="18" customHeight="1" x14ac:dyDescent="0.25">
      <c r="F650" s="4">
        <f t="shared" si="60"/>
        <v>0</v>
      </c>
      <c r="G650" s="200">
        <f t="shared" ref="G650:G713" si="65">IFERROR(IF(H650&gt;=2000,(IF(LEN(I650)&gt;=3,(IF(LEN(J650)&gt;=2,G649+1,0)),0)),0),0)</f>
        <v>0</v>
      </c>
      <c r="H650" s="203"/>
      <c r="I650" s="193"/>
      <c r="J650" s="204"/>
      <c r="K650" s="204"/>
      <c r="L650" s="204"/>
      <c r="M650" s="204"/>
      <c r="N650" s="193"/>
      <c r="O650" s="193"/>
      <c r="P650" s="205"/>
      <c r="Q650" s="193"/>
      <c r="R650" s="193"/>
      <c r="S650" s="193"/>
      <c r="T650" s="193"/>
      <c r="U650" s="193"/>
      <c r="V650" s="193"/>
      <c r="W650" s="193"/>
      <c r="X650" s="193"/>
      <c r="Y650" s="193"/>
      <c r="Z650" s="193"/>
      <c r="AA650" s="193"/>
      <c r="AB650" s="193"/>
      <c r="AC650" s="193"/>
      <c r="AD650" s="193"/>
      <c r="AE650" s="193"/>
      <c r="AF650" s="193"/>
      <c r="AG650" s="193"/>
      <c r="AH650" s="193"/>
      <c r="AI650" s="193"/>
      <c r="AJ650" s="204"/>
      <c r="AK650" s="193"/>
      <c r="AL650" s="206"/>
      <c r="AM650" s="4">
        <f t="shared" si="61"/>
        <v>0</v>
      </c>
      <c r="AN650" s="4">
        <f t="shared" si="62"/>
        <v>0</v>
      </c>
      <c r="AO650" s="4">
        <f t="shared" si="63"/>
        <v>0</v>
      </c>
      <c r="AP650" s="4">
        <f t="shared" si="64"/>
        <v>0</v>
      </c>
      <c r="AW650" s="204"/>
    </row>
    <row r="651" spans="6:49" ht="18" customHeight="1" x14ac:dyDescent="0.25">
      <c r="F651" s="4">
        <f t="shared" si="60"/>
        <v>0</v>
      </c>
      <c r="G651" s="200">
        <f t="shared" si="65"/>
        <v>0</v>
      </c>
      <c r="H651" s="203"/>
      <c r="I651" s="193"/>
      <c r="J651" s="204"/>
      <c r="K651" s="204"/>
      <c r="L651" s="204"/>
      <c r="M651" s="204"/>
      <c r="N651" s="193"/>
      <c r="O651" s="193"/>
      <c r="P651" s="205"/>
      <c r="Q651" s="193"/>
      <c r="R651" s="193"/>
      <c r="S651" s="193"/>
      <c r="T651" s="193"/>
      <c r="U651" s="193"/>
      <c r="V651" s="193"/>
      <c r="W651" s="193"/>
      <c r="X651" s="193"/>
      <c r="Y651" s="193"/>
      <c r="Z651" s="193"/>
      <c r="AA651" s="193"/>
      <c r="AB651" s="193"/>
      <c r="AC651" s="193"/>
      <c r="AD651" s="193"/>
      <c r="AE651" s="193"/>
      <c r="AF651" s="193"/>
      <c r="AG651" s="193"/>
      <c r="AH651" s="193"/>
      <c r="AI651" s="193"/>
      <c r="AJ651" s="204"/>
      <c r="AK651" s="193"/>
      <c r="AL651" s="206"/>
      <c r="AM651" s="4">
        <f t="shared" si="61"/>
        <v>0</v>
      </c>
      <c r="AN651" s="4">
        <f t="shared" si="62"/>
        <v>0</v>
      </c>
      <c r="AO651" s="4">
        <f t="shared" si="63"/>
        <v>0</v>
      </c>
      <c r="AP651" s="4">
        <f t="shared" si="64"/>
        <v>0</v>
      </c>
      <c r="AW651" s="204"/>
    </row>
    <row r="652" spans="6:49" ht="18" customHeight="1" x14ac:dyDescent="0.25">
      <c r="F652" s="4">
        <f t="shared" si="60"/>
        <v>0</v>
      </c>
      <c r="G652" s="200">
        <f t="shared" si="65"/>
        <v>0</v>
      </c>
      <c r="H652" s="203"/>
      <c r="I652" s="193"/>
      <c r="J652" s="204"/>
      <c r="K652" s="204"/>
      <c r="L652" s="204"/>
      <c r="M652" s="204"/>
      <c r="N652" s="193"/>
      <c r="O652" s="193"/>
      <c r="P652" s="205"/>
      <c r="Q652" s="193"/>
      <c r="R652" s="193"/>
      <c r="S652" s="193"/>
      <c r="T652" s="193"/>
      <c r="U652" s="193"/>
      <c r="V652" s="193"/>
      <c r="W652" s="193"/>
      <c r="X652" s="193"/>
      <c r="Y652" s="193"/>
      <c r="Z652" s="193"/>
      <c r="AA652" s="193"/>
      <c r="AB652" s="193"/>
      <c r="AC652" s="193"/>
      <c r="AD652" s="193"/>
      <c r="AE652" s="193"/>
      <c r="AF652" s="193"/>
      <c r="AG652" s="193"/>
      <c r="AH652" s="193"/>
      <c r="AI652" s="193"/>
      <c r="AJ652" s="204"/>
      <c r="AK652" s="193"/>
      <c r="AL652" s="206"/>
      <c r="AM652" s="4">
        <f t="shared" si="61"/>
        <v>0</v>
      </c>
      <c r="AN652" s="4">
        <f t="shared" si="62"/>
        <v>0</v>
      </c>
      <c r="AO652" s="4">
        <f t="shared" si="63"/>
        <v>0</v>
      </c>
      <c r="AP652" s="4">
        <f t="shared" si="64"/>
        <v>0</v>
      </c>
      <c r="AW652" s="204"/>
    </row>
    <row r="653" spans="6:49" ht="18" customHeight="1" x14ac:dyDescent="0.25">
      <c r="F653" s="4">
        <f t="shared" si="60"/>
        <v>0</v>
      </c>
      <c r="G653" s="200">
        <f t="shared" si="65"/>
        <v>0</v>
      </c>
      <c r="H653" s="203"/>
      <c r="I653" s="193"/>
      <c r="J653" s="204"/>
      <c r="K653" s="204"/>
      <c r="L653" s="204"/>
      <c r="M653" s="204"/>
      <c r="N653" s="193"/>
      <c r="O653" s="193"/>
      <c r="P653" s="205"/>
      <c r="Q653" s="193"/>
      <c r="R653" s="193"/>
      <c r="S653" s="193"/>
      <c r="T653" s="193"/>
      <c r="U653" s="193"/>
      <c r="V653" s="193"/>
      <c r="W653" s="193"/>
      <c r="X653" s="193"/>
      <c r="Y653" s="193"/>
      <c r="Z653" s="193"/>
      <c r="AA653" s="193"/>
      <c r="AB653" s="193"/>
      <c r="AC653" s="193"/>
      <c r="AD653" s="193"/>
      <c r="AE653" s="193"/>
      <c r="AF653" s="193"/>
      <c r="AG653" s="193"/>
      <c r="AH653" s="193"/>
      <c r="AI653" s="193"/>
      <c r="AJ653" s="204"/>
      <c r="AK653" s="193"/>
      <c r="AL653" s="206"/>
      <c r="AM653" s="4">
        <f t="shared" si="61"/>
        <v>0</v>
      </c>
      <c r="AN653" s="4">
        <f t="shared" si="62"/>
        <v>0</v>
      </c>
      <c r="AO653" s="4">
        <f t="shared" si="63"/>
        <v>0</v>
      </c>
      <c r="AP653" s="4">
        <f t="shared" si="64"/>
        <v>0</v>
      </c>
      <c r="AW653" s="204"/>
    </row>
    <row r="654" spans="6:49" ht="18" customHeight="1" x14ac:dyDescent="0.25">
      <c r="F654" s="4">
        <f t="shared" si="60"/>
        <v>0</v>
      </c>
      <c r="G654" s="200">
        <f t="shared" si="65"/>
        <v>0</v>
      </c>
      <c r="H654" s="203"/>
      <c r="I654" s="193"/>
      <c r="J654" s="204"/>
      <c r="K654" s="204"/>
      <c r="L654" s="204"/>
      <c r="M654" s="204"/>
      <c r="N654" s="193"/>
      <c r="O654" s="193"/>
      <c r="P654" s="205"/>
      <c r="Q654" s="193"/>
      <c r="R654" s="193"/>
      <c r="S654" s="193"/>
      <c r="T654" s="193"/>
      <c r="U654" s="193"/>
      <c r="V654" s="193"/>
      <c r="W654" s="193"/>
      <c r="X654" s="193"/>
      <c r="Y654" s="193"/>
      <c r="Z654" s="193"/>
      <c r="AA654" s="193"/>
      <c r="AB654" s="193"/>
      <c r="AC654" s="193"/>
      <c r="AD654" s="193"/>
      <c r="AE654" s="193"/>
      <c r="AF654" s="193"/>
      <c r="AG654" s="193"/>
      <c r="AH654" s="193"/>
      <c r="AI654" s="193"/>
      <c r="AJ654" s="204"/>
      <c r="AK654" s="193"/>
      <c r="AL654" s="206"/>
      <c r="AM654" s="4">
        <f t="shared" si="61"/>
        <v>0</v>
      </c>
      <c r="AN654" s="4">
        <f t="shared" si="62"/>
        <v>0</v>
      </c>
      <c r="AO654" s="4">
        <f t="shared" si="63"/>
        <v>0</v>
      </c>
      <c r="AP654" s="4">
        <f t="shared" si="64"/>
        <v>0</v>
      </c>
      <c r="AW654" s="204"/>
    </row>
    <row r="655" spans="6:49" ht="18" customHeight="1" x14ac:dyDescent="0.25">
      <c r="F655" s="4">
        <f t="shared" si="60"/>
        <v>0</v>
      </c>
      <c r="G655" s="200">
        <f t="shared" si="65"/>
        <v>0</v>
      </c>
      <c r="H655" s="203"/>
      <c r="I655" s="193"/>
      <c r="J655" s="204"/>
      <c r="K655" s="204"/>
      <c r="L655" s="204"/>
      <c r="M655" s="204"/>
      <c r="N655" s="193"/>
      <c r="O655" s="193"/>
      <c r="P655" s="205"/>
      <c r="Q655" s="193"/>
      <c r="R655" s="193"/>
      <c r="S655" s="193"/>
      <c r="T655" s="193"/>
      <c r="U655" s="193"/>
      <c r="V655" s="193"/>
      <c r="W655" s="193"/>
      <c r="X655" s="193"/>
      <c r="Y655" s="193"/>
      <c r="Z655" s="193"/>
      <c r="AA655" s="193"/>
      <c r="AB655" s="193"/>
      <c r="AC655" s="193"/>
      <c r="AD655" s="193"/>
      <c r="AE655" s="193"/>
      <c r="AF655" s="193"/>
      <c r="AG655" s="193"/>
      <c r="AH655" s="193"/>
      <c r="AI655" s="193"/>
      <c r="AJ655" s="204"/>
      <c r="AK655" s="193"/>
      <c r="AL655" s="206"/>
      <c r="AM655" s="4">
        <f t="shared" si="61"/>
        <v>0</v>
      </c>
      <c r="AN655" s="4">
        <f t="shared" si="62"/>
        <v>0</v>
      </c>
      <c r="AO655" s="4">
        <f t="shared" si="63"/>
        <v>0</v>
      </c>
      <c r="AP655" s="4">
        <f t="shared" si="64"/>
        <v>0</v>
      </c>
      <c r="AW655" s="204"/>
    </row>
    <row r="656" spans="6:49" ht="18" customHeight="1" x14ac:dyDescent="0.25">
      <c r="F656" s="4">
        <f t="shared" si="60"/>
        <v>0</v>
      </c>
      <c r="G656" s="200">
        <f t="shared" si="65"/>
        <v>0</v>
      </c>
      <c r="H656" s="203"/>
      <c r="I656" s="193"/>
      <c r="J656" s="204"/>
      <c r="K656" s="204"/>
      <c r="L656" s="204"/>
      <c r="M656" s="204"/>
      <c r="N656" s="193"/>
      <c r="O656" s="193"/>
      <c r="P656" s="205"/>
      <c r="Q656" s="193"/>
      <c r="R656" s="193"/>
      <c r="S656" s="193"/>
      <c r="T656" s="193"/>
      <c r="U656" s="193"/>
      <c r="V656" s="193"/>
      <c r="W656" s="193"/>
      <c r="X656" s="193"/>
      <c r="Y656" s="193"/>
      <c r="Z656" s="193"/>
      <c r="AA656" s="193"/>
      <c r="AB656" s="193"/>
      <c r="AC656" s="193"/>
      <c r="AD656" s="193"/>
      <c r="AE656" s="193"/>
      <c r="AF656" s="193"/>
      <c r="AG656" s="193"/>
      <c r="AH656" s="193"/>
      <c r="AI656" s="193"/>
      <c r="AJ656" s="204"/>
      <c r="AK656" s="193"/>
      <c r="AL656" s="206"/>
      <c r="AM656" s="4">
        <f t="shared" si="61"/>
        <v>0</v>
      </c>
      <c r="AN656" s="4">
        <f t="shared" si="62"/>
        <v>0</v>
      </c>
      <c r="AO656" s="4">
        <f t="shared" si="63"/>
        <v>0</v>
      </c>
      <c r="AP656" s="4">
        <f t="shared" si="64"/>
        <v>0</v>
      </c>
      <c r="AW656" s="204"/>
    </row>
    <row r="657" spans="6:49" ht="18" customHeight="1" x14ac:dyDescent="0.25">
      <c r="F657" s="4">
        <f t="shared" si="60"/>
        <v>0</v>
      </c>
      <c r="G657" s="200">
        <f t="shared" si="65"/>
        <v>0</v>
      </c>
      <c r="H657" s="203"/>
      <c r="I657" s="193"/>
      <c r="J657" s="204"/>
      <c r="K657" s="204"/>
      <c r="L657" s="204"/>
      <c r="M657" s="204"/>
      <c r="N657" s="193"/>
      <c r="O657" s="193"/>
      <c r="P657" s="205"/>
      <c r="Q657" s="193"/>
      <c r="R657" s="193"/>
      <c r="S657" s="193"/>
      <c r="T657" s="193"/>
      <c r="U657" s="193"/>
      <c r="V657" s="193"/>
      <c r="W657" s="193"/>
      <c r="X657" s="193"/>
      <c r="Y657" s="193"/>
      <c r="Z657" s="193"/>
      <c r="AA657" s="193"/>
      <c r="AB657" s="193"/>
      <c r="AC657" s="193"/>
      <c r="AD657" s="193"/>
      <c r="AE657" s="193"/>
      <c r="AF657" s="193"/>
      <c r="AG657" s="193"/>
      <c r="AH657" s="193"/>
      <c r="AI657" s="193"/>
      <c r="AJ657" s="204"/>
      <c r="AK657" s="193"/>
      <c r="AL657" s="206"/>
      <c r="AM657" s="4">
        <f t="shared" si="61"/>
        <v>0</v>
      </c>
      <c r="AN657" s="4">
        <f t="shared" si="62"/>
        <v>0</v>
      </c>
      <c r="AO657" s="4">
        <f t="shared" si="63"/>
        <v>0</v>
      </c>
      <c r="AP657" s="4">
        <f t="shared" si="64"/>
        <v>0</v>
      </c>
      <c r="AW657" s="204"/>
    </row>
    <row r="658" spans="6:49" ht="18" customHeight="1" x14ac:dyDescent="0.25">
      <c r="F658" s="4">
        <f t="shared" si="60"/>
        <v>0</v>
      </c>
      <c r="G658" s="200">
        <f t="shared" si="65"/>
        <v>0</v>
      </c>
      <c r="H658" s="203"/>
      <c r="I658" s="193"/>
      <c r="J658" s="204"/>
      <c r="K658" s="204"/>
      <c r="L658" s="204"/>
      <c r="M658" s="204"/>
      <c r="N658" s="193"/>
      <c r="O658" s="193"/>
      <c r="P658" s="205"/>
      <c r="Q658" s="193"/>
      <c r="R658" s="193"/>
      <c r="S658" s="193"/>
      <c r="T658" s="193"/>
      <c r="U658" s="193"/>
      <c r="V658" s="193"/>
      <c r="W658" s="193"/>
      <c r="X658" s="193"/>
      <c r="Y658" s="193"/>
      <c r="Z658" s="193"/>
      <c r="AA658" s="193"/>
      <c r="AB658" s="193"/>
      <c r="AC658" s="193"/>
      <c r="AD658" s="193"/>
      <c r="AE658" s="193"/>
      <c r="AF658" s="193"/>
      <c r="AG658" s="193"/>
      <c r="AH658" s="193"/>
      <c r="AI658" s="193"/>
      <c r="AJ658" s="204"/>
      <c r="AK658" s="193"/>
      <c r="AL658" s="206"/>
      <c r="AM658" s="4">
        <f t="shared" si="61"/>
        <v>0</v>
      </c>
      <c r="AN658" s="4">
        <f t="shared" si="62"/>
        <v>0</v>
      </c>
      <c r="AO658" s="4">
        <f t="shared" si="63"/>
        <v>0</v>
      </c>
      <c r="AP658" s="4">
        <f t="shared" si="64"/>
        <v>0</v>
      </c>
      <c r="AW658" s="204"/>
    </row>
    <row r="659" spans="6:49" ht="18" customHeight="1" x14ac:dyDescent="0.25">
      <c r="F659" s="4">
        <f t="shared" si="60"/>
        <v>0</v>
      </c>
      <c r="G659" s="200">
        <f t="shared" si="65"/>
        <v>0</v>
      </c>
      <c r="H659" s="203"/>
      <c r="I659" s="193"/>
      <c r="J659" s="204"/>
      <c r="K659" s="204"/>
      <c r="L659" s="204"/>
      <c r="M659" s="204"/>
      <c r="N659" s="193"/>
      <c r="O659" s="193"/>
      <c r="P659" s="205"/>
      <c r="Q659" s="193"/>
      <c r="R659" s="193"/>
      <c r="S659" s="193"/>
      <c r="T659" s="193"/>
      <c r="U659" s="193"/>
      <c r="V659" s="193"/>
      <c r="W659" s="193"/>
      <c r="X659" s="193"/>
      <c r="Y659" s="193"/>
      <c r="Z659" s="193"/>
      <c r="AA659" s="193"/>
      <c r="AB659" s="193"/>
      <c r="AC659" s="193"/>
      <c r="AD659" s="193"/>
      <c r="AE659" s="193"/>
      <c r="AF659" s="193"/>
      <c r="AG659" s="193"/>
      <c r="AH659" s="193"/>
      <c r="AI659" s="193"/>
      <c r="AJ659" s="204"/>
      <c r="AK659" s="193"/>
      <c r="AL659" s="206"/>
      <c r="AM659" s="4">
        <f t="shared" si="61"/>
        <v>0</v>
      </c>
      <c r="AN659" s="4">
        <f t="shared" si="62"/>
        <v>0</v>
      </c>
      <c r="AO659" s="4">
        <f t="shared" si="63"/>
        <v>0</v>
      </c>
      <c r="AP659" s="4">
        <f t="shared" si="64"/>
        <v>0</v>
      </c>
      <c r="AW659" s="204"/>
    </row>
    <row r="660" spans="6:49" ht="18" customHeight="1" x14ac:dyDescent="0.25">
      <c r="F660" s="4">
        <f t="shared" si="60"/>
        <v>0</v>
      </c>
      <c r="G660" s="200">
        <f t="shared" si="65"/>
        <v>0</v>
      </c>
      <c r="H660" s="203"/>
      <c r="I660" s="193"/>
      <c r="J660" s="204"/>
      <c r="K660" s="204"/>
      <c r="L660" s="204"/>
      <c r="M660" s="204"/>
      <c r="N660" s="193"/>
      <c r="O660" s="193"/>
      <c r="P660" s="205"/>
      <c r="Q660" s="193"/>
      <c r="R660" s="193"/>
      <c r="S660" s="193"/>
      <c r="T660" s="193"/>
      <c r="U660" s="193"/>
      <c r="V660" s="193"/>
      <c r="W660" s="193"/>
      <c r="X660" s="193"/>
      <c r="Y660" s="193"/>
      <c r="Z660" s="193"/>
      <c r="AA660" s="193"/>
      <c r="AB660" s="193"/>
      <c r="AC660" s="193"/>
      <c r="AD660" s="193"/>
      <c r="AE660" s="193"/>
      <c r="AF660" s="193"/>
      <c r="AG660" s="193"/>
      <c r="AH660" s="193"/>
      <c r="AI660" s="193"/>
      <c r="AJ660" s="204"/>
      <c r="AK660" s="193"/>
      <c r="AL660" s="206"/>
      <c r="AM660" s="4">
        <f t="shared" si="61"/>
        <v>0</v>
      </c>
      <c r="AN660" s="4">
        <f t="shared" si="62"/>
        <v>0</v>
      </c>
      <c r="AO660" s="4">
        <f t="shared" si="63"/>
        <v>0</v>
      </c>
      <c r="AP660" s="4">
        <f t="shared" si="64"/>
        <v>0</v>
      </c>
      <c r="AW660" s="204"/>
    </row>
    <row r="661" spans="6:49" ht="18" customHeight="1" x14ac:dyDescent="0.25">
      <c r="F661" s="4">
        <f t="shared" si="60"/>
        <v>0</v>
      </c>
      <c r="G661" s="200">
        <f t="shared" si="65"/>
        <v>0</v>
      </c>
      <c r="H661" s="203"/>
      <c r="I661" s="193"/>
      <c r="J661" s="204"/>
      <c r="K661" s="204"/>
      <c r="L661" s="204"/>
      <c r="M661" s="204"/>
      <c r="N661" s="193"/>
      <c r="O661" s="193"/>
      <c r="P661" s="205"/>
      <c r="Q661" s="193"/>
      <c r="R661" s="193"/>
      <c r="S661" s="193"/>
      <c r="T661" s="193"/>
      <c r="U661" s="193"/>
      <c r="V661" s="193"/>
      <c r="W661" s="193"/>
      <c r="X661" s="193"/>
      <c r="Y661" s="193"/>
      <c r="Z661" s="193"/>
      <c r="AA661" s="193"/>
      <c r="AB661" s="193"/>
      <c r="AC661" s="193"/>
      <c r="AD661" s="193"/>
      <c r="AE661" s="193"/>
      <c r="AF661" s="193"/>
      <c r="AG661" s="193"/>
      <c r="AH661" s="193"/>
      <c r="AI661" s="193"/>
      <c r="AJ661" s="204"/>
      <c r="AK661" s="193"/>
      <c r="AL661" s="206"/>
      <c r="AM661" s="4">
        <f t="shared" si="61"/>
        <v>0</v>
      </c>
      <c r="AN661" s="4">
        <f t="shared" si="62"/>
        <v>0</v>
      </c>
      <c r="AO661" s="4">
        <f t="shared" si="63"/>
        <v>0</v>
      </c>
      <c r="AP661" s="4">
        <f t="shared" si="64"/>
        <v>0</v>
      </c>
      <c r="AW661" s="204"/>
    </row>
    <row r="662" spans="6:49" ht="18" customHeight="1" x14ac:dyDescent="0.25">
      <c r="F662" s="4">
        <f t="shared" si="60"/>
        <v>0</v>
      </c>
      <c r="G662" s="200">
        <f t="shared" si="65"/>
        <v>0</v>
      </c>
      <c r="H662" s="203"/>
      <c r="I662" s="193"/>
      <c r="J662" s="204"/>
      <c r="K662" s="204"/>
      <c r="L662" s="204"/>
      <c r="M662" s="204"/>
      <c r="N662" s="193"/>
      <c r="O662" s="193"/>
      <c r="P662" s="205"/>
      <c r="Q662" s="193"/>
      <c r="R662" s="193"/>
      <c r="S662" s="193"/>
      <c r="T662" s="193"/>
      <c r="U662" s="193"/>
      <c r="V662" s="193"/>
      <c r="W662" s="193"/>
      <c r="X662" s="193"/>
      <c r="Y662" s="193"/>
      <c r="Z662" s="193"/>
      <c r="AA662" s="193"/>
      <c r="AB662" s="193"/>
      <c r="AC662" s="193"/>
      <c r="AD662" s="193"/>
      <c r="AE662" s="193"/>
      <c r="AF662" s="193"/>
      <c r="AG662" s="193"/>
      <c r="AH662" s="193"/>
      <c r="AI662" s="193"/>
      <c r="AJ662" s="204"/>
      <c r="AK662" s="193"/>
      <c r="AL662" s="206"/>
      <c r="AM662" s="4">
        <f t="shared" si="61"/>
        <v>0</v>
      </c>
      <c r="AN662" s="4">
        <f t="shared" si="62"/>
        <v>0</v>
      </c>
      <c r="AO662" s="4">
        <f t="shared" si="63"/>
        <v>0</v>
      </c>
      <c r="AP662" s="4">
        <f t="shared" si="64"/>
        <v>0</v>
      </c>
      <c r="AW662" s="204"/>
    </row>
    <row r="663" spans="6:49" ht="18" customHeight="1" x14ac:dyDescent="0.25">
      <c r="F663" s="4">
        <f t="shared" si="60"/>
        <v>0</v>
      </c>
      <c r="G663" s="200">
        <f t="shared" si="65"/>
        <v>0</v>
      </c>
      <c r="H663" s="203"/>
      <c r="I663" s="193"/>
      <c r="J663" s="204"/>
      <c r="K663" s="204"/>
      <c r="L663" s="204"/>
      <c r="M663" s="204"/>
      <c r="N663" s="193"/>
      <c r="O663" s="193"/>
      <c r="P663" s="205"/>
      <c r="Q663" s="193"/>
      <c r="R663" s="193"/>
      <c r="S663" s="193"/>
      <c r="T663" s="193"/>
      <c r="U663" s="193"/>
      <c r="V663" s="193"/>
      <c r="W663" s="193"/>
      <c r="X663" s="193"/>
      <c r="Y663" s="193"/>
      <c r="Z663" s="193"/>
      <c r="AA663" s="193"/>
      <c r="AB663" s="193"/>
      <c r="AC663" s="193"/>
      <c r="AD663" s="193"/>
      <c r="AE663" s="193"/>
      <c r="AF663" s="193"/>
      <c r="AG663" s="193"/>
      <c r="AH663" s="193"/>
      <c r="AI663" s="193"/>
      <c r="AJ663" s="204"/>
      <c r="AK663" s="193"/>
      <c r="AL663" s="206"/>
      <c r="AM663" s="4">
        <f t="shared" si="61"/>
        <v>0</v>
      </c>
      <c r="AN663" s="4">
        <f t="shared" si="62"/>
        <v>0</v>
      </c>
      <c r="AO663" s="4">
        <f t="shared" si="63"/>
        <v>0</v>
      </c>
      <c r="AP663" s="4">
        <f t="shared" si="64"/>
        <v>0</v>
      </c>
      <c r="AW663" s="204"/>
    </row>
    <row r="664" spans="6:49" ht="18" customHeight="1" x14ac:dyDescent="0.25">
      <c r="F664" s="4">
        <f t="shared" si="60"/>
        <v>0</v>
      </c>
      <c r="G664" s="200">
        <f t="shared" si="65"/>
        <v>0</v>
      </c>
      <c r="H664" s="203"/>
      <c r="I664" s="193"/>
      <c r="J664" s="204"/>
      <c r="K664" s="204"/>
      <c r="L664" s="204"/>
      <c r="M664" s="204"/>
      <c r="N664" s="193"/>
      <c r="O664" s="193"/>
      <c r="P664" s="205"/>
      <c r="Q664" s="193"/>
      <c r="R664" s="193"/>
      <c r="S664" s="193"/>
      <c r="T664" s="193"/>
      <c r="U664" s="193"/>
      <c r="V664" s="193"/>
      <c r="W664" s="193"/>
      <c r="X664" s="193"/>
      <c r="Y664" s="193"/>
      <c r="Z664" s="193"/>
      <c r="AA664" s="193"/>
      <c r="AB664" s="193"/>
      <c r="AC664" s="193"/>
      <c r="AD664" s="193"/>
      <c r="AE664" s="193"/>
      <c r="AF664" s="193"/>
      <c r="AG664" s="193"/>
      <c r="AH664" s="193"/>
      <c r="AI664" s="193"/>
      <c r="AJ664" s="204"/>
      <c r="AK664" s="193"/>
      <c r="AL664" s="206"/>
      <c r="AM664" s="4">
        <f t="shared" si="61"/>
        <v>0</v>
      </c>
      <c r="AN664" s="4">
        <f t="shared" si="62"/>
        <v>0</v>
      </c>
      <c r="AO664" s="4">
        <f t="shared" si="63"/>
        <v>0</v>
      </c>
      <c r="AP664" s="4">
        <f t="shared" si="64"/>
        <v>0</v>
      </c>
      <c r="AW664" s="204"/>
    </row>
    <row r="665" spans="6:49" ht="18" customHeight="1" x14ac:dyDescent="0.25">
      <c r="F665" s="4">
        <f t="shared" si="60"/>
        <v>0</v>
      </c>
      <c r="G665" s="200">
        <f t="shared" si="65"/>
        <v>0</v>
      </c>
      <c r="H665" s="203"/>
      <c r="I665" s="193"/>
      <c r="J665" s="204"/>
      <c r="K665" s="204"/>
      <c r="L665" s="204"/>
      <c r="M665" s="204"/>
      <c r="N665" s="193"/>
      <c r="O665" s="193"/>
      <c r="P665" s="205"/>
      <c r="Q665" s="193"/>
      <c r="R665" s="193"/>
      <c r="S665" s="193"/>
      <c r="T665" s="193"/>
      <c r="U665" s="193"/>
      <c r="V665" s="193"/>
      <c r="W665" s="193"/>
      <c r="X665" s="193"/>
      <c r="Y665" s="193"/>
      <c r="Z665" s="193"/>
      <c r="AA665" s="193"/>
      <c r="AB665" s="193"/>
      <c r="AC665" s="193"/>
      <c r="AD665" s="193"/>
      <c r="AE665" s="193"/>
      <c r="AF665" s="193"/>
      <c r="AG665" s="193"/>
      <c r="AH665" s="193"/>
      <c r="AI665" s="193"/>
      <c r="AJ665" s="204"/>
      <c r="AK665" s="193"/>
      <c r="AL665" s="206"/>
      <c r="AM665" s="4">
        <f t="shared" si="61"/>
        <v>0</v>
      </c>
      <c r="AN665" s="4">
        <f t="shared" si="62"/>
        <v>0</v>
      </c>
      <c r="AO665" s="4">
        <f t="shared" si="63"/>
        <v>0</v>
      </c>
      <c r="AP665" s="4">
        <f t="shared" si="64"/>
        <v>0</v>
      </c>
      <c r="AW665" s="204"/>
    </row>
    <row r="666" spans="6:49" ht="18" customHeight="1" x14ac:dyDescent="0.25">
      <c r="F666" s="4">
        <f t="shared" si="60"/>
        <v>0</v>
      </c>
      <c r="G666" s="200">
        <f t="shared" si="65"/>
        <v>0</v>
      </c>
      <c r="H666" s="203"/>
      <c r="I666" s="193"/>
      <c r="J666" s="204"/>
      <c r="K666" s="204"/>
      <c r="L666" s="204"/>
      <c r="M666" s="204"/>
      <c r="N666" s="193"/>
      <c r="O666" s="193"/>
      <c r="P666" s="205"/>
      <c r="Q666" s="193"/>
      <c r="R666" s="193"/>
      <c r="S666" s="193"/>
      <c r="T666" s="193"/>
      <c r="U666" s="193"/>
      <c r="V666" s="193"/>
      <c r="W666" s="193"/>
      <c r="X666" s="193"/>
      <c r="Y666" s="193"/>
      <c r="Z666" s="193"/>
      <c r="AA666" s="193"/>
      <c r="AB666" s="193"/>
      <c r="AC666" s="193"/>
      <c r="AD666" s="193"/>
      <c r="AE666" s="193"/>
      <c r="AF666" s="193"/>
      <c r="AG666" s="193"/>
      <c r="AH666" s="193"/>
      <c r="AI666" s="193"/>
      <c r="AJ666" s="204"/>
      <c r="AK666" s="193"/>
      <c r="AL666" s="206"/>
      <c r="AM666" s="4">
        <f t="shared" si="61"/>
        <v>0</v>
      </c>
      <c r="AN666" s="4">
        <f t="shared" si="62"/>
        <v>0</v>
      </c>
      <c r="AO666" s="4">
        <f t="shared" si="63"/>
        <v>0</v>
      </c>
      <c r="AP666" s="4">
        <f t="shared" si="64"/>
        <v>0</v>
      </c>
      <c r="AW666" s="204"/>
    </row>
    <row r="667" spans="6:49" ht="18" customHeight="1" x14ac:dyDescent="0.25">
      <c r="F667" s="4">
        <f t="shared" si="60"/>
        <v>0</v>
      </c>
      <c r="G667" s="200">
        <f t="shared" si="65"/>
        <v>0</v>
      </c>
      <c r="H667" s="203"/>
      <c r="I667" s="193"/>
      <c r="J667" s="204"/>
      <c r="K667" s="204"/>
      <c r="L667" s="204"/>
      <c r="M667" s="204"/>
      <c r="N667" s="193"/>
      <c r="O667" s="193"/>
      <c r="P667" s="205"/>
      <c r="Q667" s="193"/>
      <c r="R667" s="193"/>
      <c r="S667" s="193"/>
      <c r="T667" s="193"/>
      <c r="U667" s="193"/>
      <c r="V667" s="193"/>
      <c r="W667" s="193"/>
      <c r="X667" s="193"/>
      <c r="Y667" s="193"/>
      <c r="Z667" s="193"/>
      <c r="AA667" s="193"/>
      <c r="AB667" s="193"/>
      <c r="AC667" s="193"/>
      <c r="AD667" s="193"/>
      <c r="AE667" s="193"/>
      <c r="AF667" s="193"/>
      <c r="AG667" s="193"/>
      <c r="AH667" s="193"/>
      <c r="AI667" s="193"/>
      <c r="AJ667" s="204"/>
      <c r="AK667" s="193"/>
      <c r="AL667" s="206"/>
      <c r="AM667" s="4">
        <f t="shared" si="61"/>
        <v>0</v>
      </c>
      <c r="AN667" s="4">
        <f t="shared" si="62"/>
        <v>0</v>
      </c>
      <c r="AO667" s="4">
        <f t="shared" si="63"/>
        <v>0</v>
      </c>
      <c r="AP667" s="4">
        <f t="shared" si="64"/>
        <v>0</v>
      </c>
      <c r="AW667" s="204"/>
    </row>
    <row r="668" spans="6:49" ht="18" customHeight="1" x14ac:dyDescent="0.25">
      <c r="F668" s="4">
        <f t="shared" si="60"/>
        <v>0</v>
      </c>
      <c r="G668" s="200">
        <f t="shared" si="65"/>
        <v>0</v>
      </c>
      <c r="H668" s="203"/>
      <c r="I668" s="193"/>
      <c r="J668" s="204"/>
      <c r="K668" s="204"/>
      <c r="L668" s="204"/>
      <c r="M668" s="204"/>
      <c r="N668" s="193"/>
      <c r="O668" s="193"/>
      <c r="P668" s="205"/>
      <c r="Q668" s="193"/>
      <c r="R668" s="193"/>
      <c r="S668" s="193"/>
      <c r="T668" s="193"/>
      <c r="U668" s="193"/>
      <c r="V668" s="193"/>
      <c r="W668" s="193"/>
      <c r="X668" s="193"/>
      <c r="Y668" s="193"/>
      <c r="Z668" s="193"/>
      <c r="AA668" s="193"/>
      <c r="AB668" s="193"/>
      <c r="AC668" s="193"/>
      <c r="AD668" s="193"/>
      <c r="AE668" s="193"/>
      <c r="AF668" s="193"/>
      <c r="AG668" s="193"/>
      <c r="AH668" s="193"/>
      <c r="AI668" s="193"/>
      <c r="AJ668" s="204"/>
      <c r="AK668" s="193"/>
      <c r="AL668" s="206"/>
      <c r="AM668" s="4">
        <f t="shared" si="61"/>
        <v>0</v>
      </c>
      <c r="AN668" s="4">
        <f t="shared" si="62"/>
        <v>0</v>
      </c>
      <c r="AO668" s="4">
        <f t="shared" si="63"/>
        <v>0</v>
      </c>
      <c r="AP668" s="4">
        <f t="shared" si="64"/>
        <v>0</v>
      </c>
      <c r="AW668" s="204"/>
    </row>
    <row r="669" spans="6:49" ht="18" customHeight="1" x14ac:dyDescent="0.25">
      <c r="F669" s="4">
        <f t="shared" si="60"/>
        <v>0</v>
      </c>
      <c r="G669" s="200">
        <f t="shared" si="65"/>
        <v>0</v>
      </c>
      <c r="H669" s="203"/>
      <c r="I669" s="193"/>
      <c r="J669" s="204"/>
      <c r="K669" s="204"/>
      <c r="L669" s="204"/>
      <c r="M669" s="204"/>
      <c r="N669" s="193"/>
      <c r="O669" s="193"/>
      <c r="P669" s="205"/>
      <c r="Q669" s="193"/>
      <c r="R669" s="193"/>
      <c r="S669" s="193"/>
      <c r="T669" s="193"/>
      <c r="U669" s="193"/>
      <c r="V669" s="193"/>
      <c r="W669" s="193"/>
      <c r="X669" s="193"/>
      <c r="Y669" s="193"/>
      <c r="Z669" s="193"/>
      <c r="AA669" s="193"/>
      <c r="AB669" s="193"/>
      <c r="AC669" s="193"/>
      <c r="AD669" s="193"/>
      <c r="AE669" s="193"/>
      <c r="AF669" s="193"/>
      <c r="AG669" s="193"/>
      <c r="AH669" s="193"/>
      <c r="AI669" s="193"/>
      <c r="AJ669" s="204"/>
      <c r="AK669" s="193"/>
      <c r="AL669" s="206"/>
      <c r="AM669" s="4">
        <f t="shared" si="61"/>
        <v>0</v>
      </c>
      <c r="AN669" s="4">
        <f t="shared" si="62"/>
        <v>0</v>
      </c>
      <c r="AO669" s="4">
        <f t="shared" si="63"/>
        <v>0</v>
      </c>
      <c r="AP669" s="4">
        <f t="shared" si="64"/>
        <v>0</v>
      </c>
      <c r="AW669" s="204"/>
    </row>
    <row r="670" spans="6:49" ht="18" customHeight="1" x14ac:dyDescent="0.25">
      <c r="F670" s="4">
        <f t="shared" si="60"/>
        <v>0</v>
      </c>
      <c r="G670" s="200">
        <f t="shared" si="65"/>
        <v>0</v>
      </c>
      <c r="H670" s="203"/>
      <c r="I670" s="193"/>
      <c r="J670" s="204"/>
      <c r="K670" s="204"/>
      <c r="L670" s="204"/>
      <c r="M670" s="204"/>
      <c r="N670" s="193"/>
      <c r="O670" s="193"/>
      <c r="P670" s="205"/>
      <c r="Q670" s="193"/>
      <c r="R670" s="193"/>
      <c r="S670" s="193"/>
      <c r="T670" s="193"/>
      <c r="U670" s="193"/>
      <c r="V670" s="193"/>
      <c r="W670" s="193"/>
      <c r="X670" s="193"/>
      <c r="Y670" s="193"/>
      <c r="Z670" s="193"/>
      <c r="AA670" s="193"/>
      <c r="AB670" s="193"/>
      <c r="AC670" s="193"/>
      <c r="AD670" s="193"/>
      <c r="AE670" s="193"/>
      <c r="AF670" s="193"/>
      <c r="AG670" s="193"/>
      <c r="AH670" s="193"/>
      <c r="AI670" s="193"/>
      <c r="AJ670" s="204"/>
      <c r="AK670" s="193"/>
      <c r="AL670" s="206"/>
      <c r="AM670" s="4">
        <f t="shared" si="61"/>
        <v>0</v>
      </c>
      <c r="AN670" s="4">
        <f t="shared" si="62"/>
        <v>0</v>
      </c>
      <c r="AO670" s="4">
        <f t="shared" si="63"/>
        <v>0</v>
      </c>
      <c r="AP670" s="4">
        <f t="shared" si="64"/>
        <v>0</v>
      </c>
      <c r="AW670" s="204"/>
    </row>
    <row r="671" spans="6:49" ht="18" customHeight="1" x14ac:dyDescent="0.25">
      <c r="F671" s="4">
        <f t="shared" si="60"/>
        <v>0</v>
      </c>
      <c r="G671" s="200">
        <f t="shared" si="65"/>
        <v>0</v>
      </c>
      <c r="H671" s="203"/>
      <c r="I671" s="193"/>
      <c r="J671" s="204"/>
      <c r="K671" s="204"/>
      <c r="L671" s="204"/>
      <c r="M671" s="204"/>
      <c r="N671" s="193"/>
      <c r="O671" s="193"/>
      <c r="P671" s="205"/>
      <c r="Q671" s="193"/>
      <c r="R671" s="193"/>
      <c r="S671" s="193"/>
      <c r="T671" s="193"/>
      <c r="U671" s="193"/>
      <c r="V671" s="193"/>
      <c r="W671" s="193"/>
      <c r="X671" s="193"/>
      <c r="Y671" s="193"/>
      <c r="Z671" s="193"/>
      <c r="AA671" s="193"/>
      <c r="AB671" s="193"/>
      <c r="AC671" s="193"/>
      <c r="AD671" s="193"/>
      <c r="AE671" s="193"/>
      <c r="AF671" s="193"/>
      <c r="AG671" s="193"/>
      <c r="AH671" s="193"/>
      <c r="AI671" s="193"/>
      <c r="AJ671" s="204"/>
      <c r="AK671" s="193"/>
      <c r="AL671" s="206"/>
      <c r="AM671" s="4">
        <f t="shared" si="61"/>
        <v>0</v>
      </c>
      <c r="AN671" s="4">
        <f t="shared" si="62"/>
        <v>0</v>
      </c>
      <c r="AO671" s="4">
        <f t="shared" si="63"/>
        <v>0</v>
      </c>
      <c r="AP671" s="4">
        <f t="shared" si="64"/>
        <v>0</v>
      </c>
      <c r="AW671" s="204"/>
    </row>
    <row r="672" spans="6:49" ht="18" customHeight="1" x14ac:dyDescent="0.25">
      <c r="F672" s="4">
        <f t="shared" si="60"/>
        <v>0</v>
      </c>
      <c r="G672" s="200">
        <f t="shared" si="65"/>
        <v>0</v>
      </c>
      <c r="H672" s="203"/>
      <c r="I672" s="193"/>
      <c r="J672" s="204"/>
      <c r="K672" s="204"/>
      <c r="L672" s="204"/>
      <c r="M672" s="204"/>
      <c r="N672" s="193"/>
      <c r="O672" s="193"/>
      <c r="P672" s="205"/>
      <c r="Q672" s="193"/>
      <c r="R672" s="193"/>
      <c r="S672" s="193"/>
      <c r="T672" s="193"/>
      <c r="U672" s="193"/>
      <c r="V672" s="193"/>
      <c r="W672" s="193"/>
      <c r="X672" s="193"/>
      <c r="Y672" s="193"/>
      <c r="Z672" s="193"/>
      <c r="AA672" s="193"/>
      <c r="AB672" s="193"/>
      <c r="AC672" s="193"/>
      <c r="AD672" s="193"/>
      <c r="AE672" s="193"/>
      <c r="AF672" s="193"/>
      <c r="AG672" s="193"/>
      <c r="AH672" s="193"/>
      <c r="AI672" s="193"/>
      <c r="AJ672" s="204"/>
      <c r="AK672" s="193"/>
      <c r="AL672" s="206"/>
      <c r="AM672" s="4">
        <f t="shared" si="61"/>
        <v>0</v>
      </c>
      <c r="AN672" s="4">
        <f t="shared" si="62"/>
        <v>0</v>
      </c>
      <c r="AO672" s="4">
        <f t="shared" si="63"/>
        <v>0</v>
      </c>
      <c r="AP672" s="4">
        <f t="shared" si="64"/>
        <v>0</v>
      </c>
      <c r="AW672" s="204"/>
    </row>
    <row r="673" spans="6:49" ht="18" customHeight="1" x14ac:dyDescent="0.25">
      <c r="F673" s="4">
        <f t="shared" si="60"/>
        <v>0</v>
      </c>
      <c r="G673" s="200">
        <f t="shared" si="65"/>
        <v>0</v>
      </c>
      <c r="H673" s="203"/>
      <c r="I673" s="193"/>
      <c r="J673" s="204"/>
      <c r="K673" s="204"/>
      <c r="L673" s="204"/>
      <c r="M673" s="204"/>
      <c r="N673" s="193"/>
      <c r="O673" s="193"/>
      <c r="P673" s="205"/>
      <c r="Q673" s="193"/>
      <c r="R673" s="193"/>
      <c r="S673" s="193"/>
      <c r="T673" s="193"/>
      <c r="U673" s="193"/>
      <c r="V673" s="193"/>
      <c r="W673" s="193"/>
      <c r="X673" s="193"/>
      <c r="Y673" s="193"/>
      <c r="Z673" s="193"/>
      <c r="AA673" s="193"/>
      <c r="AB673" s="193"/>
      <c r="AC673" s="193"/>
      <c r="AD673" s="193"/>
      <c r="AE673" s="193"/>
      <c r="AF673" s="193"/>
      <c r="AG673" s="193"/>
      <c r="AH673" s="193"/>
      <c r="AI673" s="193"/>
      <c r="AJ673" s="204"/>
      <c r="AK673" s="193"/>
      <c r="AL673" s="206"/>
      <c r="AM673" s="4">
        <f t="shared" si="61"/>
        <v>0</v>
      </c>
      <c r="AN673" s="4">
        <f t="shared" si="62"/>
        <v>0</v>
      </c>
      <c r="AO673" s="4">
        <f t="shared" si="63"/>
        <v>0</v>
      </c>
      <c r="AP673" s="4">
        <f t="shared" si="64"/>
        <v>0</v>
      </c>
      <c r="AW673" s="204"/>
    </row>
    <row r="674" spans="6:49" ht="18" customHeight="1" x14ac:dyDescent="0.25">
      <c r="F674" s="4">
        <f t="shared" si="60"/>
        <v>0</v>
      </c>
      <c r="G674" s="200">
        <f t="shared" si="65"/>
        <v>0</v>
      </c>
      <c r="H674" s="203"/>
      <c r="I674" s="193"/>
      <c r="J674" s="204"/>
      <c r="K674" s="204"/>
      <c r="L674" s="204"/>
      <c r="M674" s="204"/>
      <c r="N674" s="193"/>
      <c r="O674" s="193"/>
      <c r="P674" s="205"/>
      <c r="Q674" s="193"/>
      <c r="R674" s="193"/>
      <c r="S674" s="193"/>
      <c r="T674" s="193"/>
      <c r="U674" s="193"/>
      <c r="V674" s="193"/>
      <c r="W674" s="193"/>
      <c r="X674" s="193"/>
      <c r="Y674" s="193"/>
      <c r="Z674" s="193"/>
      <c r="AA674" s="193"/>
      <c r="AB674" s="193"/>
      <c r="AC674" s="193"/>
      <c r="AD674" s="193"/>
      <c r="AE674" s="193"/>
      <c r="AF674" s="193"/>
      <c r="AG674" s="193"/>
      <c r="AH674" s="193"/>
      <c r="AI674" s="193"/>
      <c r="AJ674" s="204"/>
      <c r="AK674" s="193"/>
      <c r="AL674" s="206"/>
      <c r="AM674" s="4">
        <f t="shared" si="61"/>
        <v>0</v>
      </c>
      <c r="AN674" s="4">
        <f t="shared" si="62"/>
        <v>0</v>
      </c>
      <c r="AO674" s="4">
        <f t="shared" si="63"/>
        <v>0</v>
      </c>
      <c r="AP674" s="4">
        <f t="shared" si="64"/>
        <v>0</v>
      </c>
      <c r="AW674" s="204"/>
    </row>
    <row r="675" spans="6:49" ht="18" customHeight="1" x14ac:dyDescent="0.25">
      <c r="F675" s="4">
        <f t="shared" si="60"/>
        <v>0</v>
      </c>
      <c r="G675" s="200">
        <f t="shared" si="65"/>
        <v>0</v>
      </c>
      <c r="H675" s="203"/>
      <c r="I675" s="193"/>
      <c r="J675" s="204"/>
      <c r="K675" s="204"/>
      <c r="L675" s="204"/>
      <c r="M675" s="204"/>
      <c r="N675" s="193"/>
      <c r="O675" s="193"/>
      <c r="P675" s="205"/>
      <c r="Q675" s="193"/>
      <c r="R675" s="193"/>
      <c r="S675" s="193"/>
      <c r="T675" s="193"/>
      <c r="U675" s="193"/>
      <c r="V675" s="193"/>
      <c r="W675" s="193"/>
      <c r="X675" s="193"/>
      <c r="Y675" s="193"/>
      <c r="Z675" s="193"/>
      <c r="AA675" s="193"/>
      <c r="AB675" s="193"/>
      <c r="AC675" s="193"/>
      <c r="AD675" s="193"/>
      <c r="AE675" s="193"/>
      <c r="AF675" s="193"/>
      <c r="AG675" s="193"/>
      <c r="AH675" s="193"/>
      <c r="AI675" s="193"/>
      <c r="AJ675" s="204"/>
      <c r="AK675" s="193"/>
      <c r="AL675" s="206"/>
      <c r="AM675" s="4">
        <f t="shared" si="61"/>
        <v>0</v>
      </c>
      <c r="AN675" s="4">
        <f t="shared" si="62"/>
        <v>0</v>
      </c>
      <c r="AO675" s="4">
        <f t="shared" si="63"/>
        <v>0</v>
      </c>
      <c r="AP675" s="4">
        <f t="shared" si="64"/>
        <v>0</v>
      </c>
      <c r="AW675" s="204"/>
    </row>
    <row r="676" spans="6:49" ht="18" customHeight="1" x14ac:dyDescent="0.25">
      <c r="F676" s="4">
        <f t="shared" si="60"/>
        <v>0</v>
      </c>
      <c r="G676" s="200">
        <f t="shared" si="65"/>
        <v>0</v>
      </c>
      <c r="H676" s="203"/>
      <c r="I676" s="193"/>
      <c r="J676" s="204"/>
      <c r="K676" s="204"/>
      <c r="L676" s="204"/>
      <c r="M676" s="204"/>
      <c r="N676" s="193"/>
      <c r="O676" s="193"/>
      <c r="P676" s="205"/>
      <c r="Q676" s="193"/>
      <c r="R676" s="193"/>
      <c r="S676" s="193"/>
      <c r="T676" s="193"/>
      <c r="U676" s="193"/>
      <c r="V676" s="193"/>
      <c r="W676" s="193"/>
      <c r="X676" s="193"/>
      <c r="Y676" s="193"/>
      <c r="Z676" s="193"/>
      <c r="AA676" s="193"/>
      <c r="AB676" s="193"/>
      <c r="AC676" s="193"/>
      <c r="AD676" s="193"/>
      <c r="AE676" s="193"/>
      <c r="AF676" s="193"/>
      <c r="AG676" s="193"/>
      <c r="AH676" s="193"/>
      <c r="AI676" s="193"/>
      <c r="AJ676" s="204"/>
      <c r="AK676" s="193"/>
      <c r="AL676" s="206"/>
      <c r="AM676" s="4">
        <f t="shared" si="61"/>
        <v>0</v>
      </c>
      <c r="AN676" s="4">
        <f t="shared" si="62"/>
        <v>0</v>
      </c>
      <c r="AO676" s="4">
        <f t="shared" si="63"/>
        <v>0</v>
      </c>
      <c r="AP676" s="4">
        <f t="shared" si="64"/>
        <v>0</v>
      </c>
      <c r="AW676" s="204"/>
    </row>
    <row r="677" spans="6:49" ht="18" customHeight="1" x14ac:dyDescent="0.25">
      <c r="F677" s="4">
        <f t="shared" si="60"/>
        <v>0</v>
      </c>
      <c r="G677" s="200">
        <f t="shared" si="65"/>
        <v>0</v>
      </c>
      <c r="H677" s="203"/>
      <c r="I677" s="193"/>
      <c r="J677" s="204"/>
      <c r="K677" s="204"/>
      <c r="L677" s="204"/>
      <c r="M677" s="204"/>
      <c r="N677" s="193"/>
      <c r="O677" s="193"/>
      <c r="P677" s="205"/>
      <c r="Q677" s="193"/>
      <c r="R677" s="193"/>
      <c r="S677" s="193"/>
      <c r="T677" s="193"/>
      <c r="U677" s="193"/>
      <c r="V677" s="193"/>
      <c r="W677" s="193"/>
      <c r="X677" s="193"/>
      <c r="Y677" s="193"/>
      <c r="Z677" s="193"/>
      <c r="AA677" s="193"/>
      <c r="AB677" s="193"/>
      <c r="AC677" s="193"/>
      <c r="AD677" s="193"/>
      <c r="AE677" s="193"/>
      <c r="AF677" s="193"/>
      <c r="AG677" s="193"/>
      <c r="AH677" s="193"/>
      <c r="AI677" s="193"/>
      <c r="AJ677" s="204"/>
      <c r="AK677" s="193"/>
      <c r="AL677" s="206"/>
      <c r="AM677" s="4">
        <f t="shared" si="61"/>
        <v>0</v>
      </c>
      <c r="AN677" s="4">
        <f t="shared" si="62"/>
        <v>0</v>
      </c>
      <c r="AO677" s="4">
        <f t="shared" si="63"/>
        <v>0</v>
      </c>
      <c r="AP677" s="4">
        <f t="shared" si="64"/>
        <v>0</v>
      </c>
      <c r="AW677" s="204"/>
    </row>
    <row r="678" spans="6:49" ht="18" customHeight="1" x14ac:dyDescent="0.25">
      <c r="F678" s="4">
        <f t="shared" si="60"/>
        <v>0</v>
      </c>
      <c r="G678" s="200">
        <f t="shared" si="65"/>
        <v>0</v>
      </c>
      <c r="H678" s="203"/>
      <c r="I678" s="193"/>
      <c r="J678" s="204"/>
      <c r="K678" s="204"/>
      <c r="L678" s="204"/>
      <c r="M678" s="204"/>
      <c r="N678" s="193"/>
      <c r="O678" s="193"/>
      <c r="P678" s="205"/>
      <c r="Q678" s="193"/>
      <c r="R678" s="193"/>
      <c r="S678" s="193"/>
      <c r="T678" s="193"/>
      <c r="U678" s="193"/>
      <c r="V678" s="193"/>
      <c r="W678" s="193"/>
      <c r="X678" s="193"/>
      <c r="Y678" s="193"/>
      <c r="Z678" s="193"/>
      <c r="AA678" s="193"/>
      <c r="AB678" s="193"/>
      <c r="AC678" s="193"/>
      <c r="AD678" s="193"/>
      <c r="AE678" s="193"/>
      <c r="AF678" s="193"/>
      <c r="AG678" s="193"/>
      <c r="AH678" s="193"/>
      <c r="AI678" s="193"/>
      <c r="AJ678" s="204"/>
      <c r="AK678" s="193"/>
      <c r="AL678" s="206"/>
      <c r="AM678" s="4">
        <f t="shared" si="61"/>
        <v>0</v>
      </c>
      <c r="AN678" s="4">
        <f t="shared" si="62"/>
        <v>0</v>
      </c>
      <c r="AO678" s="4">
        <f t="shared" si="63"/>
        <v>0</v>
      </c>
      <c r="AP678" s="4">
        <f t="shared" si="64"/>
        <v>0</v>
      </c>
      <c r="AW678" s="204"/>
    </row>
    <row r="679" spans="6:49" ht="18" customHeight="1" x14ac:dyDescent="0.25">
      <c r="F679" s="4">
        <f t="shared" si="60"/>
        <v>0</v>
      </c>
      <c r="G679" s="200">
        <f t="shared" si="65"/>
        <v>0</v>
      </c>
      <c r="H679" s="203"/>
      <c r="I679" s="193"/>
      <c r="J679" s="204"/>
      <c r="K679" s="204"/>
      <c r="L679" s="204"/>
      <c r="M679" s="204"/>
      <c r="N679" s="193"/>
      <c r="O679" s="193"/>
      <c r="P679" s="205"/>
      <c r="Q679" s="193"/>
      <c r="R679" s="193"/>
      <c r="S679" s="193"/>
      <c r="T679" s="193"/>
      <c r="U679" s="193"/>
      <c r="V679" s="193"/>
      <c r="W679" s="193"/>
      <c r="X679" s="193"/>
      <c r="Y679" s="193"/>
      <c r="Z679" s="193"/>
      <c r="AA679" s="193"/>
      <c r="AB679" s="193"/>
      <c r="AC679" s="193"/>
      <c r="AD679" s="193"/>
      <c r="AE679" s="193"/>
      <c r="AF679" s="193"/>
      <c r="AG679" s="193"/>
      <c r="AH679" s="193"/>
      <c r="AI679" s="193"/>
      <c r="AJ679" s="204"/>
      <c r="AK679" s="193"/>
      <c r="AL679" s="206"/>
      <c r="AM679" s="4">
        <f t="shared" si="61"/>
        <v>0</v>
      </c>
      <c r="AN679" s="4">
        <f t="shared" si="62"/>
        <v>0</v>
      </c>
      <c r="AO679" s="4">
        <f t="shared" si="63"/>
        <v>0</v>
      </c>
      <c r="AP679" s="4">
        <f t="shared" si="64"/>
        <v>0</v>
      </c>
      <c r="AW679" s="204"/>
    </row>
    <row r="680" spans="6:49" ht="18" customHeight="1" x14ac:dyDescent="0.25">
      <c r="F680" s="4">
        <f t="shared" si="60"/>
        <v>0</v>
      </c>
      <c r="G680" s="200">
        <f t="shared" si="65"/>
        <v>0</v>
      </c>
      <c r="H680" s="203"/>
      <c r="I680" s="193"/>
      <c r="J680" s="204"/>
      <c r="K680" s="204"/>
      <c r="L680" s="204"/>
      <c r="M680" s="204"/>
      <c r="N680" s="193"/>
      <c r="O680" s="193"/>
      <c r="P680" s="205"/>
      <c r="Q680" s="193"/>
      <c r="R680" s="193"/>
      <c r="S680" s="193"/>
      <c r="T680" s="193"/>
      <c r="U680" s="193"/>
      <c r="V680" s="193"/>
      <c r="W680" s="193"/>
      <c r="X680" s="193"/>
      <c r="Y680" s="193"/>
      <c r="Z680" s="193"/>
      <c r="AA680" s="193"/>
      <c r="AB680" s="193"/>
      <c r="AC680" s="193"/>
      <c r="AD680" s="193"/>
      <c r="AE680" s="193"/>
      <c r="AF680" s="193"/>
      <c r="AG680" s="193"/>
      <c r="AH680" s="193"/>
      <c r="AI680" s="193"/>
      <c r="AJ680" s="204"/>
      <c r="AK680" s="193"/>
      <c r="AL680" s="206"/>
      <c r="AM680" s="4">
        <f t="shared" si="61"/>
        <v>0</v>
      </c>
      <c r="AN680" s="4">
        <f t="shared" si="62"/>
        <v>0</v>
      </c>
      <c r="AO680" s="4">
        <f t="shared" si="63"/>
        <v>0</v>
      </c>
      <c r="AP680" s="4">
        <f t="shared" si="64"/>
        <v>0</v>
      </c>
      <c r="AW680" s="204"/>
    </row>
    <row r="681" spans="6:49" ht="18" customHeight="1" x14ac:dyDescent="0.25">
      <c r="F681" s="4">
        <f t="shared" si="60"/>
        <v>0</v>
      </c>
      <c r="G681" s="200">
        <f t="shared" si="65"/>
        <v>0</v>
      </c>
      <c r="H681" s="203"/>
      <c r="I681" s="193"/>
      <c r="J681" s="204"/>
      <c r="K681" s="204"/>
      <c r="L681" s="204"/>
      <c r="M681" s="204"/>
      <c r="N681" s="193"/>
      <c r="O681" s="193"/>
      <c r="P681" s="205"/>
      <c r="Q681" s="193"/>
      <c r="R681" s="193"/>
      <c r="S681" s="193"/>
      <c r="T681" s="193"/>
      <c r="U681" s="193"/>
      <c r="V681" s="193"/>
      <c r="W681" s="193"/>
      <c r="X681" s="193"/>
      <c r="Y681" s="193"/>
      <c r="Z681" s="193"/>
      <c r="AA681" s="193"/>
      <c r="AB681" s="193"/>
      <c r="AC681" s="193"/>
      <c r="AD681" s="193"/>
      <c r="AE681" s="193"/>
      <c r="AF681" s="193"/>
      <c r="AG681" s="193"/>
      <c r="AH681" s="193"/>
      <c r="AI681" s="193"/>
      <c r="AJ681" s="204"/>
      <c r="AK681" s="193"/>
      <c r="AL681" s="206"/>
      <c r="AM681" s="4">
        <f t="shared" si="61"/>
        <v>0</v>
      </c>
      <c r="AN681" s="4">
        <f t="shared" si="62"/>
        <v>0</v>
      </c>
      <c r="AO681" s="4">
        <f t="shared" si="63"/>
        <v>0</v>
      </c>
      <c r="AP681" s="4">
        <f t="shared" si="64"/>
        <v>0</v>
      </c>
      <c r="AW681" s="204"/>
    </row>
    <row r="682" spans="6:49" ht="18" customHeight="1" x14ac:dyDescent="0.25">
      <c r="F682" s="4">
        <f t="shared" si="60"/>
        <v>0</v>
      </c>
      <c r="G682" s="200">
        <f t="shared" si="65"/>
        <v>0</v>
      </c>
      <c r="H682" s="203"/>
      <c r="I682" s="193"/>
      <c r="J682" s="204"/>
      <c r="K682" s="204"/>
      <c r="L682" s="204"/>
      <c r="M682" s="204"/>
      <c r="N682" s="193"/>
      <c r="O682" s="193"/>
      <c r="P682" s="205"/>
      <c r="Q682" s="193"/>
      <c r="R682" s="193"/>
      <c r="S682" s="193"/>
      <c r="T682" s="193"/>
      <c r="U682" s="193"/>
      <c r="V682" s="193"/>
      <c r="W682" s="193"/>
      <c r="X682" s="193"/>
      <c r="Y682" s="193"/>
      <c r="Z682" s="193"/>
      <c r="AA682" s="193"/>
      <c r="AB682" s="193"/>
      <c r="AC682" s="193"/>
      <c r="AD682" s="193"/>
      <c r="AE682" s="193"/>
      <c r="AF682" s="193"/>
      <c r="AG682" s="193"/>
      <c r="AH682" s="193"/>
      <c r="AI682" s="193"/>
      <c r="AJ682" s="204"/>
      <c r="AK682" s="193"/>
      <c r="AL682" s="206"/>
      <c r="AM682" s="4">
        <f t="shared" si="61"/>
        <v>0</v>
      </c>
      <c r="AN682" s="4">
        <f t="shared" si="62"/>
        <v>0</v>
      </c>
      <c r="AO682" s="4">
        <f t="shared" si="63"/>
        <v>0</v>
      </c>
      <c r="AP682" s="4">
        <f t="shared" si="64"/>
        <v>0</v>
      </c>
      <c r="AW682" s="204"/>
    </row>
    <row r="683" spans="6:49" ht="18" customHeight="1" x14ac:dyDescent="0.25">
      <c r="F683" s="4">
        <f t="shared" si="60"/>
        <v>0</v>
      </c>
      <c r="G683" s="200">
        <f t="shared" si="65"/>
        <v>0</v>
      </c>
      <c r="H683" s="203"/>
      <c r="I683" s="193"/>
      <c r="J683" s="204"/>
      <c r="K683" s="204"/>
      <c r="L683" s="204"/>
      <c r="M683" s="204"/>
      <c r="N683" s="193"/>
      <c r="O683" s="193"/>
      <c r="P683" s="205"/>
      <c r="Q683" s="193"/>
      <c r="R683" s="193"/>
      <c r="S683" s="193"/>
      <c r="T683" s="193"/>
      <c r="U683" s="193"/>
      <c r="V683" s="193"/>
      <c r="W683" s="193"/>
      <c r="X683" s="193"/>
      <c r="Y683" s="193"/>
      <c r="Z683" s="193"/>
      <c r="AA683" s="193"/>
      <c r="AB683" s="193"/>
      <c r="AC683" s="193"/>
      <c r="AD683" s="193"/>
      <c r="AE683" s="193"/>
      <c r="AF683" s="193"/>
      <c r="AG683" s="193"/>
      <c r="AH683" s="193"/>
      <c r="AI683" s="193"/>
      <c r="AJ683" s="204"/>
      <c r="AK683" s="193"/>
      <c r="AL683" s="206"/>
      <c r="AM683" s="4">
        <f t="shared" si="61"/>
        <v>0</v>
      </c>
      <c r="AN683" s="4">
        <f t="shared" si="62"/>
        <v>0</v>
      </c>
      <c r="AO683" s="4">
        <f t="shared" si="63"/>
        <v>0</v>
      </c>
      <c r="AP683" s="4">
        <f t="shared" si="64"/>
        <v>0</v>
      </c>
      <c r="AW683" s="204"/>
    </row>
    <row r="684" spans="6:49" ht="18" customHeight="1" x14ac:dyDescent="0.25">
      <c r="F684" s="4">
        <f t="shared" si="60"/>
        <v>0</v>
      </c>
      <c r="G684" s="200">
        <f t="shared" si="65"/>
        <v>0</v>
      </c>
      <c r="H684" s="203"/>
      <c r="I684" s="193"/>
      <c r="J684" s="204"/>
      <c r="K684" s="204"/>
      <c r="L684" s="204"/>
      <c r="M684" s="204"/>
      <c r="N684" s="193"/>
      <c r="O684" s="193"/>
      <c r="P684" s="205"/>
      <c r="Q684" s="193"/>
      <c r="R684" s="193"/>
      <c r="S684" s="193"/>
      <c r="T684" s="193"/>
      <c r="U684" s="193"/>
      <c r="V684" s="193"/>
      <c r="W684" s="193"/>
      <c r="X684" s="193"/>
      <c r="Y684" s="193"/>
      <c r="Z684" s="193"/>
      <c r="AA684" s="193"/>
      <c r="AB684" s="193"/>
      <c r="AC684" s="193"/>
      <c r="AD684" s="193"/>
      <c r="AE684" s="193"/>
      <c r="AF684" s="193"/>
      <c r="AG684" s="193"/>
      <c r="AH684" s="193"/>
      <c r="AI684" s="193"/>
      <c r="AJ684" s="204"/>
      <c r="AK684" s="193"/>
      <c r="AL684" s="206"/>
      <c r="AM684" s="4">
        <f t="shared" si="61"/>
        <v>0</v>
      </c>
      <c r="AN684" s="4">
        <f t="shared" si="62"/>
        <v>0</v>
      </c>
      <c r="AO684" s="4">
        <f t="shared" si="63"/>
        <v>0</v>
      </c>
      <c r="AP684" s="4">
        <f t="shared" si="64"/>
        <v>0</v>
      </c>
      <c r="AW684" s="204"/>
    </row>
    <row r="685" spans="6:49" ht="18" customHeight="1" x14ac:dyDescent="0.25">
      <c r="F685" s="4">
        <f t="shared" si="60"/>
        <v>0</v>
      </c>
      <c r="G685" s="200">
        <f t="shared" si="65"/>
        <v>0</v>
      </c>
      <c r="H685" s="203"/>
      <c r="I685" s="193"/>
      <c r="J685" s="204"/>
      <c r="K685" s="204"/>
      <c r="L685" s="204"/>
      <c r="M685" s="204"/>
      <c r="N685" s="193"/>
      <c r="O685" s="193"/>
      <c r="P685" s="205"/>
      <c r="Q685" s="193"/>
      <c r="R685" s="193"/>
      <c r="S685" s="193"/>
      <c r="T685" s="193"/>
      <c r="U685" s="193"/>
      <c r="V685" s="193"/>
      <c r="W685" s="193"/>
      <c r="X685" s="193"/>
      <c r="Y685" s="193"/>
      <c r="Z685" s="193"/>
      <c r="AA685" s="193"/>
      <c r="AB685" s="193"/>
      <c r="AC685" s="193"/>
      <c r="AD685" s="193"/>
      <c r="AE685" s="193"/>
      <c r="AF685" s="193"/>
      <c r="AG685" s="193"/>
      <c r="AH685" s="193"/>
      <c r="AI685" s="193"/>
      <c r="AJ685" s="204"/>
      <c r="AK685" s="193"/>
      <c r="AL685" s="206"/>
      <c r="AM685" s="4">
        <f t="shared" si="61"/>
        <v>0</v>
      </c>
      <c r="AN685" s="4">
        <f t="shared" si="62"/>
        <v>0</v>
      </c>
      <c r="AO685" s="4">
        <f t="shared" si="63"/>
        <v>0</v>
      </c>
      <c r="AP685" s="4">
        <f t="shared" si="64"/>
        <v>0</v>
      </c>
      <c r="AW685" s="204"/>
    </row>
    <row r="686" spans="6:49" ht="18" customHeight="1" x14ac:dyDescent="0.25">
      <c r="F686" s="4">
        <f t="shared" si="60"/>
        <v>0</v>
      </c>
      <c r="G686" s="200">
        <f t="shared" si="65"/>
        <v>0</v>
      </c>
      <c r="H686" s="203"/>
      <c r="I686" s="193"/>
      <c r="J686" s="204"/>
      <c r="K686" s="204"/>
      <c r="L686" s="204"/>
      <c r="M686" s="204"/>
      <c r="N686" s="193"/>
      <c r="O686" s="193"/>
      <c r="P686" s="205"/>
      <c r="Q686" s="193"/>
      <c r="R686" s="193"/>
      <c r="S686" s="193"/>
      <c r="T686" s="193"/>
      <c r="U686" s="193"/>
      <c r="V686" s="193"/>
      <c r="W686" s="193"/>
      <c r="X686" s="193"/>
      <c r="Y686" s="193"/>
      <c r="Z686" s="193"/>
      <c r="AA686" s="193"/>
      <c r="AB686" s="193"/>
      <c r="AC686" s="193"/>
      <c r="AD686" s="193"/>
      <c r="AE686" s="193"/>
      <c r="AF686" s="193"/>
      <c r="AG686" s="193"/>
      <c r="AH686" s="193"/>
      <c r="AI686" s="193"/>
      <c r="AJ686" s="204"/>
      <c r="AK686" s="193"/>
      <c r="AL686" s="206"/>
      <c r="AM686" s="4">
        <f t="shared" si="61"/>
        <v>0</v>
      </c>
      <c r="AN686" s="4">
        <f t="shared" si="62"/>
        <v>0</v>
      </c>
      <c r="AO686" s="4">
        <f t="shared" si="63"/>
        <v>0</v>
      </c>
      <c r="AP686" s="4">
        <f t="shared" si="64"/>
        <v>0</v>
      </c>
      <c r="AW686" s="204"/>
    </row>
    <row r="687" spans="6:49" ht="18" customHeight="1" x14ac:dyDescent="0.25">
      <c r="F687" s="4">
        <f t="shared" si="60"/>
        <v>0</v>
      </c>
      <c r="G687" s="200">
        <f t="shared" si="65"/>
        <v>0</v>
      </c>
      <c r="H687" s="203"/>
      <c r="I687" s="193"/>
      <c r="J687" s="204"/>
      <c r="K687" s="204"/>
      <c r="L687" s="204"/>
      <c r="M687" s="204"/>
      <c r="N687" s="193"/>
      <c r="O687" s="193"/>
      <c r="P687" s="205"/>
      <c r="Q687" s="193"/>
      <c r="R687" s="193"/>
      <c r="S687" s="193"/>
      <c r="T687" s="193"/>
      <c r="U687" s="193"/>
      <c r="V687" s="193"/>
      <c r="W687" s="193"/>
      <c r="X687" s="193"/>
      <c r="Y687" s="193"/>
      <c r="Z687" s="193"/>
      <c r="AA687" s="193"/>
      <c r="AB687" s="193"/>
      <c r="AC687" s="193"/>
      <c r="AD687" s="193"/>
      <c r="AE687" s="193"/>
      <c r="AF687" s="193"/>
      <c r="AG687" s="193"/>
      <c r="AH687" s="193"/>
      <c r="AI687" s="193"/>
      <c r="AJ687" s="204"/>
      <c r="AK687" s="193"/>
      <c r="AL687" s="206"/>
      <c r="AM687" s="4">
        <f t="shared" si="61"/>
        <v>0</v>
      </c>
      <c r="AN687" s="4">
        <f t="shared" si="62"/>
        <v>0</v>
      </c>
      <c r="AO687" s="4">
        <f t="shared" si="63"/>
        <v>0</v>
      </c>
      <c r="AP687" s="4">
        <f t="shared" si="64"/>
        <v>0</v>
      </c>
      <c r="AW687" s="204"/>
    </row>
    <row r="688" spans="6:49" ht="18" customHeight="1" x14ac:dyDescent="0.25">
      <c r="F688" s="4">
        <f t="shared" si="60"/>
        <v>0</v>
      </c>
      <c r="G688" s="200">
        <f t="shared" si="65"/>
        <v>0</v>
      </c>
      <c r="H688" s="203"/>
      <c r="I688" s="193"/>
      <c r="J688" s="204"/>
      <c r="K688" s="204"/>
      <c r="L688" s="204"/>
      <c r="M688" s="204"/>
      <c r="N688" s="193"/>
      <c r="O688" s="193"/>
      <c r="P688" s="205"/>
      <c r="Q688" s="193"/>
      <c r="R688" s="193"/>
      <c r="S688" s="193"/>
      <c r="T688" s="193"/>
      <c r="U688" s="193"/>
      <c r="V688" s="193"/>
      <c r="W688" s="193"/>
      <c r="X688" s="193"/>
      <c r="Y688" s="193"/>
      <c r="Z688" s="193"/>
      <c r="AA688" s="193"/>
      <c r="AB688" s="193"/>
      <c r="AC688" s="193"/>
      <c r="AD688" s="193"/>
      <c r="AE688" s="193"/>
      <c r="AF688" s="193"/>
      <c r="AG688" s="193"/>
      <c r="AH688" s="193"/>
      <c r="AI688" s="193"/>
      <c r="AJ688" s="204"/>
      <c r="AK688" s="193"/>
      <c r="AL688" s="206"/>
      <c r="AM688" s="4">
        <f t="shared" si="61"/>
        <v>0</v>
      </c>
      <c r="AN688" s="4">
        <f t="shared" si="62"/>
        <v>0</v>
      </c>
      <c r="AO688" s="4">
        <f t="shared" si="63"/>
        <v>0</v>
      </c>
      <c r="AP688" s="4">
        <f t="shared" si="64"/>
        <v>0</v>
      </c>
      <c r="AW688" s="204"/>
    </row>
    <row r="689" spans="6:49" ht="18" customHeight="1" x14ac:dyDescent="0.25">
      <c r="F689" s="4">
        <f t="shared" si="60"/>
        <v>0</v>
      </c>
      <c r="G689" s="200">
        <f t="shared" si="65"/>
        <v>0</v>
      </c>
      <c r="H689" s="203"/>
      <c r="I689" s="193"/>
      <c r="J689" s="204"/>
      <c r="K689" s="204"/>
      <c r="L689" s="204"/>
      <c r="M689" s="204"/>
      <c r="N689" s="193"/>
      <c r="O689" s="193"/>
      <c r="P689" s="205"/>
      <c r="Q689" s="193"/>
      <c r="R689" s="193"/>
      <c r="S689" s="193"/>
      <c r="T689" s="193"/>
      <c r="U689" s="193"/>
      <c r="V689" s="193"/>
      <c r="W689" s="193"/>
      <c r="X689" s="193"/>
      <c r="Y689" s="193"/>
      <c r="Z689" s="193"/>
      <c r="AA689" s="193"/>
      <c r="AB689" s="193"/>
      <c r="AC689" s="193"/>
      <c r="AD689" s="193"/>
      <c r="AE689" s="193"/>
      <c r="AF689" s="193"/>
      <c r="AG689" s="193"/>
      <c r="AH689" s="193"/>
      <c r="AI689" s="193"/>
      <c r="AJ689" s="204"/>
      <c r="AK689" s="193"/>
      <c r="AL689" s="206"/>
      <c r="AM689" s="4">
        <f t="shared" si="61"/>
        <v>0</v>
      </c>
      <c r="AN689" s="4">
        <f t="shared" si="62"/>
        <v>0</v>
      </c>
      <c r="AO689" s="4">
        <f t="shared" si="63"/>
        <v>0</v>
      </c>
      <c r="AP689" s="4">
        <f t="shared" si="64"/>
        <v>0</v>
      </c>
      <c r="AW689" s="204"/>
    </row>
    <row r="690" spans="6:49" ht="18" customHeight="1" x14ac:dyDescent="0.25">
      <c r="F690" s="4">
        <f t="shared" si="60"/>
        <v>0</v>
      </c>
      <c r="G690" s="200">
        <f t="shared" si="65"/>
        <v>0</v>
      </c>
      <c r="H690" s="203"/>
      <c r="I690" s="193"/>
      <c r="J690" s="204"/>
      <c r="K690" s="204"/>
      <c r="L690" s="204"/>
      <c r="M690" s="204"/>
      <c r="N690" s="193"/>
      <c r="O690" s="193"/>
      <c r="P690" s="205"/>
      <c r="Q690" s="193"/>
      <c r="R690" s="193"/>
      <c r="S690" s="193"/>
      <c r="T690" s="193"/>
      <c r="U690" s="193"/>
      <c r="V690" s="193"/>
      <c r="W690" s="193"/>
      <c r="X690" s="193"/>
      <c r="Y690" s="193"/>
      <c r="Z690" s="193"/>
      <c r="AA690" s="193"/>
      <c r="AB690" s="193"/>
      <c r="AC690" s="193"/>
      <c r="AD690" s="193"/>
      <c r="AE690" s="193"/>
      <c r="AF690" s="193"/>
      <c r="AG690" s="193"/>
      <c r="AH690" s="193"/>
      <c r="AI690" s="193"/>
      <c r="AJ690" s="204"/>
      <c r="AK690" s="193"/>
      <c r="AL690" s="206"/>
      <c r="AM690" s="4">
        <f t="shared" si="61"/>
        <v>0</v>
      </c>
      <c r="AN690" s="4">
        <f t="shared" si="62"/>
        <v>0</v>
      </c>
      <c r="AO690" s="4">
        <f t="shared" si="63"/>
        <v>0</v>
      </c>
      <c r="AP690" s="4">
        <f t="shared" si="64"/>
        <v>0</v>
      </c>
      <c r="AW690" s="204"/>
    </row>
    <row r="691" spans="6:49" ht="18" customHeight="1" x14ac:dyDescent="0.25">
      <c r="F691" s="4">
        <f t="shared" si="60"/>
        <v>0</v>
      </c>
      <c r="G691" s="200">
        <f t="shared" si="65"/>
        <v>0</v>
      </c>
      <c r="H691" s="203"/>
      <c r="I691" s="193"/>
      <c r="J691" s="204"/>
      <c r="K691" s="204"/>
      <c r="L691" s="204"/>
      <c r="M691" s="204"/>
      <c r="N691" s="193"/>
      <c r="O691" s="193"/>
      <c r="P691" s="205"/>
      <c r="Q691" s="193"/>
      <c r="R691" s="193"/>
      <c r="S691" s="193"/>
      <c r="T691" s="193"/>
      <c r="U691" s="193"/>
      <c r="V691" s="193"/>
      <c r="W691" s="193"/>
      <c r="X691" s="193"/>
      <c r="Y691" s="193"/>
      <c r="Z691" s="193"/>
      <c r="AA691" s="193"/>
      <c r="AB691" s="193"/>
      <c r="AC691" s="193"/>
      <c r="AD691" s="193"/>
      <c r="AE691" s="193"/>
      <c r="AF691" s="193"/>
      <c r="AG691" s="193"/>
      <c r="AH691" s="193"/>
      <c r="AI691" s="193"/>
      <c r="AJ691" s="204"/>
      <c r="AK691" s="193"/>
      <c r="AL691" s="206"/>
      <c r="AM691" s="4">
        <f t="shared" si="61"/>
        <v>0</v>
      </c>
      <c r="AN691" s="4">
        <f t="shared" si="62"/>
        <v>0</v>
      </c>
      <c r="AO691" s="4">
        <f t="shared" si="63"/>
        <v>0</v>
      </c>
      <c r="AP691" s="4">
        <f t="shared" si="64"/>
        <v>0</v>
      </c>
      <c r="AW691" s="204"/>
    </row>
    <row r="692" spans="6:49" ht="18" customHeight="1" x14ac:dyDescent="0.25">
      <c r="F692" s="4">
        <f t="shared" si="60"/>
        <v>0</v>
      </c>
      <c r="G692" s="200">
        <f t="shared" si="65"/>
        <v>0</v>
      </c>
      <c r="H692" s="203"/>
      <c r="I692" s="193"/>
      <c r="J692" s="204"/>
      <c r="K692" s="204"/>
      <c r="L692" s="204"/>
      <c r="M692" s="204"/>
      <c r="N692" s="193"/>
      <c r="O692" s="193"/>
      <c r="P692" s="205"/>
      <c r="Q692" s="193"/>
      <c r="R692" s="193"/>
      <c r="S692" s="193"/>
      <c r="T692" s="193"/>
      <c r="U692" s="193"/>
      <c r="V692" s="193"/>
      <c r="W692" s="193"/>
      <c r="X692" s="193"/>
      <c r="Y692" s="193"/>
      <c r="Z692" s="193"/>
      <c r="AA692" s="193"/>
      <c r="AB692" s="193"/>
      <c r="AC692" s="193"/>
      <c r="AD692" s="193"/>
      <c r="AE692" s="193"/>
      <c r="AF692" s="193"/>
      <c r="AG692" s="193"/>
      <c r="AH692" s="193"/>
      <c r="AI692" s="193"/>
      <c r="AJ692" s="204"/>
      <c r="AK692" s="193"/>
      <c r="AL692" s="206"/>
      <c r="AM692" s="4">
        <f t="shared" si="61"/>
        <v>0</v>
      </c>
      <c r="AN692" s="4">
        <f t="shared" si="62"/>
        <v>0</v>
      </c>
      <c r="AO692" s="4">
        <f t="shared" si="63"/>
        <v>0</v>
      </c>
      <c r="AP692" s="4">
        <f t="shared" si="64"/>
        <v>0</v>
      </c>
      <c r="AW692" s="204"/>
    </row>
    <row r="693" spans="6:49" ht="18" customHeight="1" x14ac:dyDescent="0.25">
      <c r="F693" s="4">
        <f t="shared" si="60"/>
        <v>0</v>
      </c>
      <c r="G693" s="200">
        <f t="shared" si="65"/>
        <v>0</v>
      </c>
      <c r="H693" s="203"/>
      <c r="I693" s="193"/>
      <c r="J693" s="204"/>
      <c r="K693" s="204"/>
      <c r="L693" s="204"/>
      <c r="M693" s="204"/>
      <c r="N693" s="193"/>
      <c r="O693" s="193"/>
      <c r="P693" s="205"/>
      <c r="Q693" s="193"/>
      <c r="R693" s="193"/>
      <c r="S693" s="193"/>
      <c r="T693" s="193"/>
      <c r="U693" s="193"/>
      <c r="V693" s="193"/>
      <c r="W693" s="193"/>
      <c r="X693" s="193"/>
      <c r="Y693" s="193"/>
      <c r="Z693" s="193"/>
      <c r="AA693" s="193"/>
      <c r="AB693" s="193"/>
      <c r="AC693" s="193"/>
      <c r="AD693" s="193"/>
      <c r="AE693" s="193"/>
      <c r="AF693" s="193"/>
      <c r="AG693" s="193"/>
      <c r="AH693" s="193"/>
      <c r="AI693" s="193"/>
      <c r="AJ693" s="204"/>
      <c r="AK693" s="193"/>
      <c r="AL693" s="206"/>
      <c r="AM693" s="4">
        <f t="shared" si="61"/>
        <v>0</v>
      </c>
      <c r="AN693" s="4">
        <f t="shared" si="62"/>
        <v>0</v>
      </c>
      <c r="AO693" s="4">
        <f t="shared" si="63"/>
        <v>0</v>
      </c>
      <c r="AP693" s="4">
        <f t="shared" si="64"/>
        <v>0</v>
      </c>
      <c r="AW693" s="204"/>
    </row>
    <row r="694" spans="6:49" ht="18" customHeight="1" x14ac:dyDescent="0.25">
      <c r="F694" s="4">
        <f t="shared" si="60"/>
        <v>0</v>
      </c>
      <c r="G694" s="200">
        <f t="shared" si="65"/>
        <v>0</v>
      </c>
      <c r="H694" s="203"/>
      <c r="I694" s="193"/>
      <c r="J694" s="204"/>
      <c r="K694" s="204"/>
      <c r="L694" s="204"/>
      <c r="M694" s="204"/>
      <c r="N694" s="193"/>
      <c r="O694" s="193"/>
      <c r="P694" s="205"/>
      <c r="Q694" s="193"/>
      <c r="R694" s="193"/>
      <c r="S694" s="193"/>
      <c r="T694" s="193"/>
      <c r="U694" s="193"/>
      <c r="V694" s="193"/>
      <c r="W694" s="193"/>
      <c r="X694" s="193"/>
      <c r="Y694" s="193"/>
      <c r="Z694" s="193"/>
      <c r="AA694" s="193"/>
      <c r="AB694" s="193"/>
      <c r="AC694" s="193"/>
      <c r="AD694" s="193"/>
      <c r="AE694" s="193"/>
      <c r="AF694" s="193"/>
      <c r="AG694" s="193"/>
      <c r="AH694" s="193"/>
      <c r="AI694" s="193"/>
      <c r="AJ694" s="204"/>
      <c r="AK694" s="193"/>
      <c r="AL694" s="206"/>
      <c r="AM694" s="4">
        <f t="shared" si="61"/>
        <v>0</v>
      </c>
      <c r="AN694" s="4">
        <f t="shared" si="62"/>
        <v>0</v>
      </c>
      <c r="AO694" s="4">
        <f t="shared" si="63"/>
        <v>0</v>
      </c>
      <c r="AP694" s="4">
        <f t="shared" si="64"/>
        <v>0</v>
      </c>
      <c r="AW694" s="204"/>
    </row>
    <row r="695" spans="6:49" ht="18" customHeight="1" x14ac:dyDescent="0.25">
      <c r="F695" s="4">
        <f t="shared" si="60"/>
        <v>0</v>
      </c>
      <c r="G695" s="200">
        <f t="shared" si="65"/>
        <v>0</v>
      </c>
      <c r="H695" s="203"/>
      <c r="I695" s="193"/>
      <c r="J695" s="204"/>
      <c r="K695" s="204"/>
      <c r="L695" s="204"/>
      <c r="M695" s="204"/>
      <c r="N695" s="193"/>
      <c r="O695" s="193"/>
      <c r="P695" s="205"/>
      <c r="Q695" s="193"/>
      <c r="R695" s="193"/>
      <c r="S695" s="193"/>
      <c r="T695" s="193"/>
      <c r="U695" s="193"/>
      <c r="V695" s="193"/>
      <c r="W695" s="193"/>
      <c r="X695" s="193"/>
      <c r="Y695" s="193"/>
      <c r="Z695" s="193"/>
      <c r="AA695" s="193"/>
      <c r="AB695" s="193"/>
      <c r="AC695" s="193"/>
      <c r="AD695" s="193"/>
      <c r="AE695" s="193"/>
      <c r="AF695" s="193"/>
      <c r="AG695" s="193"/>
      <c r="AH695" s="193"/>
      <c r="AI695" s="193"/>
      <c r="AJ695" s="204"/>
      <c r="AK695" s="193"/>
      <c r="AL695" s="206"/>
      <c r="AM695" s="4">
        <f t="shared" si="61"/>
        <v>0</v>
      </c>
      <c r="AN695" s="4">
        <f t="shared" si="62"/>
        <v>0</v>
      </c>
      <c r="AO695" s="4">
        <f t="shared" si="63"/>
        <v>0</v>
      </c>
      <c r="AP695" s="4">
        <f t="shared" si="64"/>
        <v>0</v>
      </c>
      <c r="AW695" s="204"/>
    </row>
    <row r="696" spans="6:49" ht="18" customHeight="1" x14ac:dyDescent="0.25">
      <c r="F696" s="4">
        <f t="shared" si="60"/>
        <v>0</v>
      </c>
      <c r="G696" s="200">
        <f t="shared" si="65"/>
        <v>0</v>
      </c>
      <c r="H696" s="203"/>
      <c r="I696" s="193"/>
      <c r="J696" s="204"/>
      <c r="K696" s="204"/>
      <c r="L696" s="204"/>
      <c r="M696" s="204"/>
      <c r="N696" s="193"/>
      <c r="O696" s="193"/>
      <c r="P696" s="205"/>
      <c r="Q696" s="193"/>
      <c r="R696" s="193"/>
      <c r="S696" s="193"/>
      <c r="T696" s="193"/>
      <c r="U696" s="193"/>
      <c r="V696" s="193"/>
      <c r="W696" s="193"/>
      <c r="X696" s="193"/>
      <c r="Y696" s="193"/>
      <c r="Z696" s="193"/>
      <c r="AA696" s="193"/>
      <c r="AB696" s="193"/>
      <c r="AC696" s="193"/>
      <c r="AD696" s="193"/>
      <c r="AE696" s="193"/>
      <c r="AF696" s="193"/>
      <c r="AG696" s="193"/>
      <c r="AH696" s="193"/>
      <c r="AI696" s="193"/>
      <c r="AJ696" s="204"/>
      <c r="AK696" s="193"/>
      <c r="AL696" s="206"/>
      <c r="AM696" s="4">
        <f t="shared" si="61"/>
        <v>0</v>
      </c>
      <c r="AN696" s="4">
        <f t="shared" si="62"/>
        <v>0</v>
      </c>
      <c r="AO696" s="4">
        <f t="shared" si="63"/>
        <v>0</v>
      </c>
      <c r="AP696" s="4">
        <f t="shared" si="64"/>
        <v>0</v>
      </c>
      <c r="AW696" s="204"/>
    </row>
    <row r="697" spans="6:49" ht="18" customHeight="1" x14ac:dyDescent="0.25">
      <c r="F697" s="4">
        <f t="shared" si="60"/>
        <v>0</v>
      </c>
      <c r="G697" s="200">
        <f t="shared" si="65"/>
        <v>0</v>
      </c>
      <c r="H697" s="203"/>
      <c r="I697" s="193"/>
      <c r="J697" s="204"/>
      <c r="K697" s="204"/>
      <c r="L697" s="204"/>
      <c r="M697" s="204"/>
      <c r="N697" s="193"/>
      <c r="O697" s="193"/>
      <c r="P697" s="205"/>
      <c r="Q697" s="193"/>
      <c r="R697" s="193"/>
      <c r="S697" s="193"/>
      <c r="T697" s="193"/>
      <c r="U697" s="193"/>
      <c r="V697" s="193"/>
      <c r="W697" s="193"/>
      <c r="X697" s="193"/>
      <c r="Y697" s="193"/>
      <c r="Z697" s="193"/>
      <c r="AA697" s="193"/>
      <c r="AB697" s="193"/>
      <c r="AC697" s="193"/>
      <c r="AD697" s="193"/>
      <c r="AE697" s="193"/>
      <c r="AF697" s="193"/>
      <c r="AG697" s="193"/>
      <c r="AH697" s="193"/>
      <c r="AI697" s="193"/>
      <c r="AJ697" s="204"/>
      <c r="AK697" s="193"/>
      <c r="AL697" s="206"/>
      <c r="AM697" s="4">
        <f t="shared" si="61"/>
        <v>0</v>
      </c>
      <c r="AN697" s="4">
        <f t="shared" si="62"/>
        <v>0</v>
      </c>
      <c r="AO697" s="4">
        <f t="shared" si="63"/>
        <v>0</v>
      </c>
      <c r="AP697" s="4">
        <f t="shared" si="64"/>
        <v>0</v>
      </c>
      <c r="AW697" s="204"/>
    </row>
    <row r="698" spans="6:49" ht="18" customHeight="1" x14ac:dyDescent="0.25">
      <c r="F698" s="4">
        <f t="shared" si="60"/>
        <v>0</v>
      </c>
      <c r="G698" s="200">
        <f t="shared" si="65"/>
        <v>0</v>
      </c>
      <c r="H698" s="203"/>
      <c r="I698" s="193"/>
      <c r="J698" s="204"/>
      <c r="K698" s="204"/>
      <c r="L698" s="204"/>
      <c r="M698" s="204"/>
      <c r="N698" s="193"/>
      <c r="O698" s="193"/>
      <c r="P698" s="205"/>
      <c r="Q698" s="193"/>
      <c r="R698" s="193"/>
      <c r="S698" s="193"/>
      <c r="T698" s="193"/>
      <c r="U698" s="193"/>
      <c r="V698" s="193"/>
      <c r="W698" s="193"/>
      <c r="X698" s="193"/>
      <c r="Y698" s="193"/>
      <c r="Z698" s="193"/>
      <c r="AA698" s="193"/>
      <c r="AB698" s="193"/>
      <c r="AC698" s="193"/>
      <c r="AD698" s="193"/>
      <c r="AE698" s="193"/>
      <c r="AF698" s="193"/>
      <c r="AG698" s="193"/>
      <c r="AH698" s="193"/>
      <c r="AI698" s="193"/>
      <c r="AJ698" s="204"/>
      <c r="AK698" s="193"/>
      <c r="AL698" s="206"/>
      <c r="AM698" s="4">
        <f t="shared" si="61"/>
        <v>0</v>
      </c>
      <c r="AN698" s="4">
        <f t="shared" si="62"/>
        <v>0</v>
      </c>
      <c r="AO698" s="4">
        <f t="shared" si="63"/>
        <v>0</v>
      </c>
      <c r="AP698" s="4">
        <f t="shared" si="64"/>
        <v>0</v>
      </c>
      <c r="AW698" s="204"/>
    </row>
    <row r="699" spans="6:49" ht="18" customHeight="1" x14ac:dyDescent="0.25">
      <c r="F699" s="4">
        <f t="shared" si="60"/>
        <v>0</v>
      </c>
      <c r="G699" s="200">
        <f t="shared" si="65"/>
        <v>0</v>
      </c>
      <c r="H699" s="203"/>
      <c r="I699" s="193"/>
      <c r="J699" s="204"/>
      <c r="K699" s="204"/>
      <c r="L699" s="204"/>
      <c r="M699" s="204"/>
      <c r="N699" s="193"/>
      <c r="O699" s="193"/>
      <c r="P699" s="205"/>
      <c r="Q699" s="193"/>
      <c r="R699" s="193"/>
      <c r="S699" s="193"/>
      <c r="T699" s="193"/>
      <c r="U699" s="193"/>
      <c r="V699" s="193"/>
      <c r="W699" s="193"/>
      <c r="X699" s="193"/>
      <c r="Y699" s="193"/>
      <c r="Z699" s="193"/>
      <c r="AA699" s="193"/>
      <c r="AB699" s="193"/>
      <c r="AC699" s="193"/>
      <c r="AD699" s="193"/>
      <c r="AE699" s="193"/>
      <c r="AF699" s="193"/>
      <c r="AG699" s="193"/>
      <c r="AH699" s="193"/>
      <c r="AI699" s="193"/>
      <c r="AJ699" s="204"/>
      <c r="AK699" s="193"/>
      <c r="AL699" s="206"/>
      <c r="AM699" s="4">
        <f t="shared" si="61"/>
        <v>0</v>
      </c>
      <c r="AN699" s="4">
        <f t="shared" si="62"/>
        <v>0</v>
      </c>
      <c r="AO699" s="4">
        <f t="shared" si="63"/>
        <v>0</v>
      </c>
      <c r="AP699" s="4">
        <f t="shared" si="64"/>
        <v>0</v>
      </c>
      <c r="AW699" s="204"/>
    </row>
    <row r="700" spans="6:49" ht="18" customHeight="1" x14ac:dyDescent="0.25">
      <c r="F700" s="4">
        <f t="shared" si="60"/>
        <v>0</v>
      </c>
      <c r="G700" s="200">
        <f t="shared" si="65"/>
        <v>0</v>
      </c>
      <c r="H700" s="203"/>
      <c r="I700" s="193"/>
      <c r="J700" s="204"/>
      <c r="K700" s="204"/>
      <c r="L700" s="204"/>
      <c r="M700" s="204"/>
      <c r="N700" s="193"/>
      <c r="O700" s="193"/>
      <c r="P700" s="205"/>
      <c r="Q700" s="193"/>
      <c r="R700" s="193"/>
      <c r="S700" s="193"/>
      <c r="T700" s="193"/>
      <c r="U700" s="193"/>
      <c r="V700" s="193"/>
      <c r="W700" s="193"/>
      <c r="X700" s="193"/>
      <c r="Y700" s="193"/>
      <c r="Z700" s="193"/>
      <c r="AA700" s="193"/>
      <c r="AB700" s="193"/>
      <c r="AC700" s="193"/>
      <c r="AD700" s="193"/>
      <c r="AE700" s="193"/>
      <c r="AF700" s="193"/>
      <c r="AG700" s="193"/>
      <c r="AH700" s="193"/>
      <c r="AI700" s="193"/>
      <c r="AJ700" s="204"/>
      <c r="AK700" s="193"/>
      <c r="AL700" s="206"/>
      <c r="AM700" s="4">
        <f t="shared" si="61"/>
        <v>0</v>
      </c>
      <c r="AN700" s="4">
        <f t="shared" si="62"/>
        <v>0</v>
      </c>
      <c r="AO700" s="4">
        <f t="shared" si="63"/>
        <v>0</v>
      </c>
      <c r="AP700" s="4">
        <f t="shared" si="64"/>
        <v>0</v>
      </c>
      <c r="AW700" s="204"/>
    </row>
    <row r="701" spans="6:49" ht="18" customHeight="1" x14ac:dyDescent="0.25">
      <c r="F701" s="4">
        <f t="shared" si="60"/>
        <v>0</v>
      </c>
      <c r="G701" s="200">
        <f t="shared" si="65"/>
        <v>0</v>
      </c>
      <c r="H701" s="203"/>
      <c r="I701" s="193"/>
      <c r="J701" s="204"/>
      <c r="K701" s="204"/>
      <c r="L701" s="204"/>
      <c r="M701" s="204"/>
      <c r="N701" s="193"/>
      <c r="O701" s="193"/>
      <c r="P701" s="205"/>
      <c r="Q701" s="193"/>
      <c r="R701" s="193"/>
      <c r="S701" s="193"/>
      <c r="T701" s="193"/>
      <c r="U701" s="193"/>
      <c r="V701" s="193"/>
      <c r="W701" s="193"/>
      <c r="X701" s="193"/>
      <c r="Y701" s="193"/>
      <c r="Z701" s="193"/>
      <c r="AA701" s="193"/>
      <c r="AB701" s="193"/>
      <c r="AC701" s="193"/>
      <c r="AD701" s="193"/>
      <c r="AE701" s="193"/>
      <c r="AF701" s="193"/>
      <c r="AG701" s="193"/>
      <c r="AH701" s="193"/>
      <c r="AI701" s="193"/>
      <c r="AJ701" s="204"/>
      <c r="AK701" s="193"/>
      <c r="AL701" s="206"/>
      <c r="AM701" s="4">
        <f t="shared" si="61"/>
        <v>0</v>
      </c>
      <c r="AN701" s="4">
        <f t="shared" si="62"/>
        <v>0</v>
      </c>
      <c r="AO701" s="4">
        <f t="shared" si="63"/>
        <v>0</v>
      </c>
      <c r="AP701" s="4">
        <f t="shared" si="64"/>
        <v>0</v>
      </c>
      <c r="AW701" s="204"/>
    </row>
    <row r="702" spans="6:49" ht="18" customHeight="1" x14ac:dyDescent="0.25">
      <c r="F702" s="4">
        <f t="shared" si="60"/>
        <v>0</v>
      </c>
      <c r="G702" s="200">
        <f t="shared" si="65"/>
        <v>0</v>
      </c>
      <c r="H702" s="203"/>
      <c r="I702" s="193"/>
      <c r="J702" s="204"/>
      <c r="K702" s="204"/>
      <c r="L702" s="204"/>
      <c r="M702" s="204"/>
      <c r="N702" s="193"/>
      <c r="O702" s="193"/>
      <c r="P702" s="205"/>
      <c r="Q702" s="193"/>
      <c r="R702" s="193"/>
      <c r="S702" s="193"/>
      <c r="T702" s="193"/>
      <c r="U702" s="193"/>
      <c r="V702" s="193"/>
      <c r="W702" s="193"/>
      <c r="X702" s="193"/>
      <c r="Y702" s="193"/>
      <c r="Z702" s="193"/>
      <c r="AA702" s="193"/>
      <c r="AB702" s="193"/>
      <c r="AC702" s="193"/>
      <c r="AD702" s="193"/>
      <c r="AE702" s="193"/>
      <c r="AF702" s="193"/>
      <c r="AG702" s="193"/>
      <c r="AH702" s="193"/>
      <c r="AI702" s="193"/>
      <c r="AJ702" s="204"/>
      <c r="AK702" s="193"/>
      <c r="AL702" s="206"/>
      <c r="AM702" s="4">
        <f t="shared" si="61"/>
        <v>0</v>
      </c>
      <c r="AN702" s="4">
        <f t="shared" si="62"/>
        <v>0</v>
      </c>
      <c r="AO702" s="4">
        <f t="shared" si="63"/>
        <v>0</v>
      </c>
      <c r="AP702" s="4">
        <f t="shared" si="64"/>
        <v>0</v>
      </c>
      <c r="AW702" s="204"/>
    </row>
    <row r="703" spans="6:49" ht="18" customHeight="1" x14ac:dyDescent="0.25">
      <c r="F703" s="4">
        <f t="shared" si="60"/>
        <v>0</v>
      </c>
      <c r="G703" s="200">
        <f t="shared" si="65"/>
        <v>0</v>
      </c>
      <c r="H703" s="203"/>
      <c r="I703" s="193"/>
      <c r="J703" s="204"/>
      <c r="K703" s="204"/>
      <c r="L703" s="204"/>
      <c r="M703" s="204"/>
      <c r="N703" s="193"/>
      <c r="O703" s="193"/>
      <c r="P703" s="205"/>
      <c r="Q703" s="193"/>
      <c r="R703" s="193"/>
      <c r="S703" s="193"/>
      <c r="T703" s="193"/>
      <c r="U703" s="193"/>
      <c r="V703" s="193"/>
      <c r="W703" s="193"/>
      <c r="X703" s="193"/>
      <c r="Y703" s="193"/>
      <c r="Z703" s="193"/>
      <c r="AA703" s="193"/>
      <c r="AB703" s="193"/>
      <c r="AC703" s="193"/>
      <c r="AD703" s="193"/>
      <c r="AE703" s="193"/>
      <c r="AF703" s="193"/>
      <c r="AG703" s="193"/>
      <c r="AH703" s="193"/>
      <c r="AI703" s="193"/>
      <c r="AJ703" s="204"/>
      <c r="AK703" s="193"/>
      <c r="AL703" s="206"/>
      <c r="AM703" s="4">
        <f t="shared" si="61"/>
        <v>0</v>
      </c>
      <c r="AN703" s="4">
        <f t="shared" si="62"/>
        <v>0</v>
      </c>
      <c r="AO703" s="4">
        <f t="shared" si="63"/>
        <v>0</v>
      </c>
      <c r="AP703" s="4">
        <f t="shared" si="64"/>
        <v>0</v>
      </c>
      <c r="AW703" s="204"/>
    </row>
    <row r="704" spans="6:49" ht="18" customHeight="1" x14ac:dyDescent="0.25">
      <c r="F704" s="4">
        <f t="shared" si="60"/>
        <v>0</v>
      </c>
      <c r="G704" s="200">
        <f t="shared" si="65"/>
        <v>0</v>
      </c>
      <c r="H704" s="203"/>
      <c r="I704" s="193"/>
      <c r="J704" s="204"/>
      <c r="K704" s="204"/>
      <c r="L704" s="204"/>
      <c r="M704" s="204"/>
      <c r="N704" s="193"/>
      <c r="O704" s="193"/>
      <c r="P704" s="205"/>
      <c r="Q704" s="193"/>
      <c r="R704" s="193"/>
      <c r="S704" s="193"/>
      <c r="T704" s="193"/>
      <c r="U704" s="193"/>
      <c r="V704" s="193"/>
      <c r="W704" s="193"/>
      <c r="X704" s="193"/>
      <c r="Y704" s="193"/>
      <c r="Z704" s="193"/>
      <c r="AA704" s="193"/>
      <c r="AB704" s="193"/>
      <c r="AC704" s="193"/>
      <c r="AD704" s="193"/>
      <c r="AE704" s="193"/>
      <c r="AF704" s="193"/>
      <c r="AG704" s="193"/>
      <c r="AH704" s="193"/>
      <c r="AI704" s="193"/>
      <c r="AJ704" s="204"/>
      <c r="AK704" s="193"/>
      <c r="AL704" s="206"/>
      <c r="AM704" s="4">
        <f t="shared" si="61"/>
        <v>0</v>
      </c>
      <c r="AN704" s="4">
        <f t="shared" si="62"/>
        <v>0</v>
      </c>
      <c r="AO704" s="4">
        <f t="shared" si="63"/>
        <v>0</v>
      </c>
      <c r="AP704" s="4">
        <f t="shared" si="64"/>
        <v>0</v>
      </c>
      <c r="AW704" s="204"/>
    </row>
    <row r="705" spans="6:49" ht="18" customHeight="1" x14ac:dyDescent="0.25">
      <c r="F705" s="4">
        <f t="shared" si="60"/>
        <v>0</v>
      </c>
      <c r="G705" s="200">
        <f t="shared" si="65"/>
        <v>0</v>
      </c>
      <c r="H705" s="203"/>
      <c r="I705" s="193"/>
      <c r="J705" s="204"/>
      <c r="K705" s="204"/>
      <c r="L705" s="204"/>
      <c r="M705" s="204"/>
      <c r="N705" s="193"/>
      <c r="O705" s="193"/>
      <c r="P705" s="205"/>
      <c r="Q705" s="193"/>
      <c r="R705" s="193"/>
      <c r="S705" s="193"/>
      <c r="T705" s="193"/>
      <c r="U705" s="193"/>
      <c r="V705" s="193"/>
      <c r="W705" s="193"/>
      <c r="X705" s="193"/>
      <c r="Y705" s="193"/>
      <c r="Z705" s="193"/>
      <c r="AA705" s="193"/>
      <c r="AB705" s="193"/>
      <c r="AC705" s="193"/>
      <c r="AD705" s="193"/>
      <c r="AE705" s="193"/>
      <c r="AF705" s="193"/>
      <c r="AG705" s="193"/>
      <c r="AH705" s="193"/>
      <c r="AI705" s="193"/>
      <c r="AJ705" s="204"/>
      <c r="AK705" s="193"/>
      <c r="AL705" s="206"/>
      <c r="AM705" s="4">
        <f t="shared" si="61"/>
        <v>0</v>
      </c>
      <c r="AN705" s="4">
        <f t="shared" si="62"/>
        <v>0</v>
      </c>
      <c r="AO705" s="4">
        <f t="shared" si="63"/>
        <v>0</v>
      </c>
      <c r="AP705" s="4">
        <f t="shared" si="64"/>
        <v>0</v>
      </c>
      <c r="AW705" s="204"/>
    </row>
    <row r="706" spans="6:49" ht="18" customHeight="1" x14ac:dyDescent="0.25">
      <c r="F706" s="4">
        <f t="shared" si="60"/>
        <v>0</v>
      </c>
      <c r="G706" s="200">
        <f t="shared" si="65"/>
        <v>0</v>
      </c>
      <c r="H706" s="203"/>
      <c r="I706" s="193"/>
      <c r="J706" s="204"/>
      <c r="K706" s="204"/>
      <c r="L706" s="204"/>
      <c r="M706" s="204"/>
      <c r="N706" s="193"/>
      <c r="O706" s="193"/>
      <c r="P706" s="205"/>
      <c r="Q706" s="193"/>
      <c r="R706" s="193"/>
      <c r="S706" s="193"/>
      <c r="T706" s="193"/>
      <c r="U706" s="193"/>
      <c r="V706" s="193"/>
      <c r="W706" s="193"/>
      <c r="X706" s="193"/>
      <c r="Y706" s="193"/>
      <c r="Z706" s="193"/>
      <c r="AA706" s="193"/>
      <c r="AB706" s="193"/>
      <c r="AC706" s="193"/>
      <c r="AD706" s="193"/>
      <c r="AE706" s="193"/>
      <c r="AF706" s="193"/>
      <c r="AG706" s="193"/>
      <c r="AH706" s="193"/>
      <c r="AI706" s="193"/>
      <c r="AJ706" s="204"/>
      <c r="AK706" s="193"/>
      <c r="AL706" s="206"/>
      <c r="AM706" s="4">
        <f t="shared" si="61"/>
        <v>0</v>
      </c>
      <c r="AN706" s="4">
        <f t="shared" si="62"/>
        <v>0</v>
      </c>
      <c r="AO706" s="4">
        <f t="shared" si="63"/>
        <v>0</v>
      </c>
      <c r="AP706" s="4">
        <f t="shared" si="64"/>
        <v>0</v>
      </c>
      <c r="AW706" s="204"/>
    </row>
    <row r="707" spans="6:49" ht="18" customHeight="1" x14ac:dyDescent="0.25">
      <c r="F707" s="4">
        <f t="shared" si="60"/>
        <v>0</v>
      </c>
      <c r="G707" s="200">
        <f t="shared" si="65"/>
        <v>0</v>
      </c>
      <c r="H707" s="203"/>
      <c r="I707" s="193"/>
      <c r="J707" s="204"/>
      <c r="K707" s="204"/>
      <c r="L707" s="204"/>
      <c r="M707" s="204"/>
      <c r="N707" s="193"/>
      <c r="O707" s="193"/>
      <c r="P707" s="205"/>
      <c r="Q707" s="193"/>
      <c r="R707" s="193"/>
      <c r="S707" s="193"/>
      <c r="T707" s="193"/>
      <c r="U707" s="193"/>
      <c r="V707" s="193"/>
      <c r="W707" s="193"/>
      <c r="X707" s="193"/>
      <c r="Y707" s="193"/>
      <c r="Z707" s="193"/>
      <c r="AA707" s="193"/>
      <c r="AB707" s="193"/>
      <c r="AC707" s="193"/>
      <c r="AD707" s="193"/>
      <c r="AE707" s="193"/>
      <c r="AF707" s="193"/>
      <c r="AG707" s="193"/>
      <c r="AH707" s="193"/>
      <c r="AI707" s="193"/>
      <c r="AJ707" s="204"/>
      <c r="AK707" s="193"/>
      <c r="AL707" s="206"/>
      <c r="AM707" s="4">
        <f t="shared" si="61"/>
        <v>0</v>
      </c>
      <c r="AN707" s="4">
        <f t="shared" si="62"/>
        <v>0</v>
      </c>
      <c r="AO707" s="4">
        <f t="shared" si="63"/>
        <v>0</v>
      </c>
      <c r="AP707" s="4">
        <f t="shared" si="64"/>
        <v>0</v>
      </c>
      <c r="AW707" s="204"/>
    </row>
    <row r="708" spans="6:49" ht="18" customHeight="1" x14ac:dyDescent="0.25">
      <c r="F708" s="4">
        <f t="shared" si="60"/>
        <v>0</v>
      </c>
      <c r="G708" s="200">
        <f t="shared" si="65"/>
        <v>0</v>
      </c>
      <c r="H708" s="203"/>
      <c r="I708" s="193"/>
      <c r="J708" s="204"/>
      <c r="K708" s="204"/>
      <c r="L708" s="204"/>
      <c r="M708" s="204"/>
      <c r="N708" s="193"/>
      <c r="O708" s="193"/>
      <c r="P708" s="205"/>
      <c r="Q708" s="193"/>
      <c r="R708" s="193"/>
      <c r="S708" s="193"/>
      <c r="T708" s="193"/>
      <c r="U708" s="193"/>
      <c r="V708" s="193"/>
      <c r="W708" s="193"/>
      <c r="X708" s="193"/>
      <c r="Y708" s="193"/>
      <c r="Z708" s="193"/>
      <c r="AA708" s="193"/>
      <c r="AB708" s="193"/>
      <c r="AC708" s="193"/>
      <c r="AD708" s="193"/>
      <c r="AE708" s="193"/>
      <c r="AF708" s="193"/>
      <c r="AG708" s="193"/>
      <c r="AH708" s="193"/>
      <c r="AI708" s="193"/>
      <c r="AJ708" s="204"/>
      <c r="AK708" s="193"/>
      <c r="AL708" s="206"/>
      <c r="AM708" s="4">
        <f t="shared" si="61"/>
        <v>0</v>
      </c>
      <c r="AN708" s="4">
        <f t="shared" si="62"/>
        <v>0</v>
      </c>
      <c r="AO708" s="4">
        <f t="shared" si="63"/>
        <v>0</v>
      </c>
      <c r="AP708" s="4">
        <f t="shared" si="64"/>
        <v>0</v>
      </c>
      <c r="AW708" s="204"/>
    </row>
    <row r="709" spans="6:49" ht="18" customHeight="1" x14ac:dyDescent="0.25">
      <c r="F709" s="4">
        <f t="shared" si="60"/>
        <v>0</v>
      </c>
      <c r="G709" s="200">
        <f t="shared" si="65"/>
        <v>0</v>
      </c>
      <c r="H709" s="203"/>
      <c r="I709" s="193"/>
      <c r="J709" s="204"/>
      <c r="K709" s="204"/>
      <c r="L709" s="204"/>
      <c r="M709" s="204"/>
      <c r="N709" s="193"/>
      <c r="O709" s="193"/>
      <c r="P709" s="205"/>
      <c r="Q709" s="193"/>
      <c r="R709" s="193"/>
      <c r="S709" s="193"/>
      <c r="T709" s="193"/>
      <c r="U709" s="193"/>
      <c r="V709" s="193"/>
      <c r="W709" s="193"/>
      <c r="X709" s="193"/>
      <c r="Y709" s="193"/>
      <c r="Z709" s="193"/>
      <c r="AA709" s="193"/>
      <c r="AB709" s="193"/>
      <c r="AC709" s="193"/>
      <c r="AD709" s="193"/>
      <c r="AE709" s="193"/>
      <c r="AF709" s="193"/>
      <c r="AG709" s="193"/>
      <c r="AH709" s="193"/>
      <c r="AI709" s="193"/>
      <c r="AJ709" s="204"/>
      <c r="AK709" s="193"/>
      <c r="AL709" s="206"/>
      <c r="AM709" s="4">
        <f t="shared" si="61"/>
        <v>0</v>
      </c>
      <c r="AN709" s="4">
        <f t="shared" si="62"/>
        <v>0</v>
      </c>
      <c r="AO709" s="4">
        <f t="shared" si="63"/>
        <v>0</v>
      </c>
      <c r="AP709" s="4">
        <f t="shared" si="64"/>
        <v>0</v>
      </c>
      <c r="AW709" s="204"/>
    </row>
    <row r="710" spans="6:49" ht="18" customHeight="1" x14ac:dyDescent="0.25">
      <c r="F710" s="4">
        <f t="shared" si="60"/>
        <v>0</v>
      </c>
      <c r="G710" s="200">
        <f t="shared" si="65"/>
        <v>0</v>
      </c>
      <c r="H710" s="203"/>
      <c r="I710" s="193"/>
      <c r="J710" s="204"/>
      <c r="K710" s="204"/>
      <c r="L710" s="204"/>
      <c r="M710" s="204"/>
      <c r="N710" s="193"/>
      <c r="O710" s="193"/>
      <c r="P710" s="205"/>
      <c r="Q710" s="193"/>
      <c r="R710" s="193"/>
      <c r="S710" s="193"/>
      <c r="T710" s="193"/>
      <c r="U710" s="193"/>
      <c r="V710" s="193"/>
      <c r="W710" s="193"/>
      <c r="X710" s="193"/>
      <c r="Y710" s="193"/>
      <c r="Z710" s="193"/>
      <c r="AA710" s="193"/>
      <c r="AB710" s="193"/>
      <c r="AC710" s="193"/>
      <c r="AD710" s="193"/>
      <c r="AE710" s="193"/>
      <c r="AF710" s="193"/>
      <c r="AG710" s="193"/>
      <c r="AH710" s="193"/>
      <c r="AI710" s="193"/>
      <c r="AJ710" s="204"/>
      <c r="AK710" s="193"/>
      <c r="AL710" s="206"/>
      <c r="AM710" s="4">
        <f t="shared" si="61"/>
        <v>0</v>
      </c>
      <c r="AN710" s="4">
        <f t="shared" si="62"/>
        <v>0</v>
      </c>
      <c r="AO710" s="4">
        <f t="shared" si="63"/>
        <v>0</v>
      </c>
      <c r="AP710" s="4">
        <f t="shared" si="64"/>
        <v>0</v>
      </c>
      <c r="AW710" s="204"/>
    </row>
    <row r="711" spans="6:49" ht="18" customHeight="1" x14ac:dyDescent="0.25">
      <c r="F711" s="4">
        <f t="shared" si="60"/>
        <v>0</v>
      </c>
      <c r="G711" s="200">
        <f t="shared" si="65"/>
        <v>0</v>
      </c>
      <c r="H711" s="203"/>
      <c r="I711" s="193"/>
      <c r="J711" s="204"/>
      <c r="K711" s="204"/>
      <c r="L711" s="204"/>
      <c r="M711" s="204"/>
      <c r="N711" s="193"/>
      <c r="O711" s="193"/>
      <c r="P711" s="205"/>
      <c r="Q711" s="193"/>
      <c r="R711" s="193"/>
      <c r="S711" s="193"/>
      <c r="T711" s="193"/>
      <c r="U711" s="193"/>
      <c r="V711" s="193"/>
      <c r="W711" s="193"/>
      <c r="X711" s="193"/>
      <c r="Y711" s="193"/>
      <c r="Z711" s="193"/>
      <c r="AA711" s="193"/>
      <c r="AB711" s="193"/>
      <c r="AC711" s="193"/>
      <c r="AD711" s="193"/>
      <c r="AE711" s="193"/>
      <c r="AF711" s="193"/>
      <c r="AG711" s="193"/>
      <c r="AH711" s="193"/>
      <c r="AI711" s="193"/>
      <c r="AJ711" s="204"/>
      <c r="AK711" s="193"/>
      <c r="AL711" s="206"/>
      <c r="AM711" s="4">
        <f t="shared" si="61"/>
        <v>0</v>
      </c>
      <c r="AN711" s="4">
        <f t="shared" si="62"/>
        <v>0</v>
      </c>
      <c r="AO711" s="4">
        <f t="shared" si="63"/>
        <v>0</v>
      </c>
      <c r="AP711" s="4">
        <f t="shared" si="64"/>
        <v>0</v>
      </c>
      <c r="AW711" s="204"/>
    </row>
    <row r="712" spans="6:49" ht="18" customHeight="1" x14ac:dyDescent="0.25">
      <c r="F712" s="4">
        <f t="shared" si="60"/>
        <v>0</v>
      </c>
      <c r="G712" s="200">
        <f t="shared" si="65"/>
        <v>0</v>
      </c>
      <c r="H712" s="203"/>
      <c r="I712" s="193"/>
      <c r="J712" s="204"/>
      <c r="K712" s="204"/>
      <c r="L712" s="204"/>
      <c r="M712" s="204"/>
      <c r="N712" s="193"/>
      <c r="O712" s="193"/>
      <c r="P712" s="205"/>
      <c r="Q712" s="193"/>
      <c r="R712" s="193"/>
      <c r="S712" s="193"/>
      <c r="T712" s="193"/>
      <c r="U712" s="193"/>
      <c r="V712" s="193"/>
      <c r="W712" s="193"/>
      <c r="X712" s="193"/>
      <c r="Y712" s="193"/>
      <c r="Z712" s="193"/>
      <c r="AA712" s="193"/>
      <c r="AB712" s="193"/>
      <c r="AC712" s="193"/>
      <c r="AD712" s="193"/>
      <c r="AE712" s="193"/>
      <c r="AF712" s="193"/>
      <c r="AG712" s="193"/>
      <c r="AH712" s="193"/>
      <c r="AI712" s="193"/>
      <c r="AJ712" s="204"/>
      <c r="AK712" s="193"/>
      <c r="AL712" s="206"/>
      <c r="AM712" s="4">
        <f t="shared" si="61"/>
        <v>0</v>
      </c>
      <c r="AN712" s="4">
        <f t="shared" si="62"/>
        <v>0</v>
      </c>
      <c r="AO712" s="4">
        <f t="shared" si="63"/>
        <v>0</v>
      </c>
      <c r="AP712" s="4">
        <f t="shared" si="64"/>
        <v>0</v>
      </c>
      <c r="AW712" s="204"/>
    </row>
    <row r="713" spans="6:49" ht="18" customHeight="1" x14ac:dyDescent="0.25">
      <c r="F713" s="4">
        <f t="shared" ref="F713:F776" si="66">IFERROR(IF($D$11=1,(IF(G713&gt;=1,(IF(H713&gt;=$D$9,(IF(H713&lt;=$D$10,G713,0)),0)),0)),0),0)</f>
        <v>0</v>
      </c>
      <c r="G713" s="200">
        <f t="shared" si="65"/>
        <v>0</v>
      </c>
      <c r="H713" s="203"/>
      <c r="I713" s="193"/>
      <c r="J713" s="204"/>
      <c r="K713" s="204"/>
      <c r="L713" s="204"/>
      <c r="M713" s="204"/>
      <c r="N713" s="193"/>
      <c r="O713" s="193"/>
      <c r="P713" s="205"/>
      <c r="Q713" s="193"/>
      <c r="R713" s="193"/>
      <c r="S713" s="193"/>
      <c r="T713" s="193"/>
      <c r="U713" s="193"/>
      <c r="V713" s="193"/>
      <c r="W713" s="193"/>
      <c r="X713" s="193"/>
      <c r="Y713" s="193"/>
      <c r="Z713" s="193"/>
      <c r="AA713" s="193"/>
      <c r="AB713" s="193"/>
      <c r="AC713" s="193"/>
      <c r="AD713" s="193"/>
      <c r="AE713" s="193"/>
      <c r="AF713" s="193"/>
      <c r="AG713" s="193"/>
      <c r="AH713" s="193"/>
      <c r="AI713" s="193"/>
      <c r="AJ713" s="204"/>
      <c r="AK713" s="193"/>
      <c r="AL713" s="206"/>
      <c r="AM713" s="4">
        <f t="shared" ref="AM713:AM776" si="67">IFERROR(IF(G713&gt;=1,VLOOKUP(I713,$A$1:$B$2,2,0),0),0)</f>
        <v>0</v>
      </c>
      <c r="AN713" s="4">
        <f t="shared" ref="AN713:AN776" si="68">IFERROR(IF(G713&gt;=1,VLOOKUP(N713,$A$4:$B$8,2,0),0),0)</f>
        <v>0</v>
      </c>
      <c r="AO713" s="4">
        <f t="shared" ref="AO713:AO776" si="69">IFERROR(IF(G713&gt;=1,VLOOKUP(O713,$A$10:$B$12,2,0),0),0)</f>
        <v>0</v>
      </c>
      <c r="AP713" s="4">
        <f t="shared" ref="AP713:AP776" si="70">IFERROR(IF(G713&gt;=1,VLOOKUP(S713,$C$4:$D$7,2,0),0),0)</f>
        <v>0</v>
      </c>
      <c r="AW713" s="204"/>
    </row>
    <row r="714" spans="6:49" ht="18" customHeight="1" x14ac:dyDescent="0.25">
      <c r="F714" s="4">
        <f t="shared" si="66"/>
        <v>0</v>
      </c>
      <c r="G714" s="200">
        <f t="shared" ref="G714:G777" si="71">IFERROR(IF(H714&gt;=2000,(IF(LEN(I714)&gt;=3,(IF(LEN(J714)&gt;=2,G713+1,0)),0)),0),0)</f>
        <v>0</v>
      </c>
      <c r="H714" s="203"/>
      <c r="I714" s="193"/>
      <c r="J714" s="204"/>
      <c r="K714" s="204"/>
      <c r="L714" s="204"/>
      <c r="M714" s="204"/>
      <c r="N714" s="193"/>
      <c r="O714" s="193"/>
      <c r="P714" s="205"/>
      <c r="Q714" s="193"/>
      <c r="R714" s="193"/>
      <c r="S714" s="193"/>
      <c r="T714" s="193"/>
      <c r="U714" s="193"/>
      <c r="V714" s="193"/>
      <c r="W714" s="193"/>
      <c r="X714" s="193"/>
      <c r="Y714" s="193"/>
      <c r="Z714" s="193"/>
      <c r="AA714" s="193"/>
      <c r="AB714" s="193"/>
      <c r="AC714" s="193"/>
      <c r="AD714" s="193"/>
      <c r="AE714" s="193"/>
      <c r="AF714" s="193"/>
      <c r="AG714" s="193"/>
      <c r="AH714" s="193"/>
      <c r="AI714" s="193"/>
      <c r="AJ714" s="204"/>
      <c r="AK714" s="193"/>
      <c r="AL714" s="206"/>
      <c r="AM714" s="4">
        <f t="shared" si="67"/>
        <v>0</v>
      </c>
      <c r="AN714" s="4">
        <f t="shared" si="68"/>
        <v>0</v>
      </c>
      <c r="AO714" s="4">
        <f t="shared" si="69"/>
        <v>0</v>
      </c>
      <c r="AP714" s="4">
        <f t="shared" si="70"/>
        <v>0</v>
      </c>
      <c r="AW714" s="204"/>
    </row>
    <row r="715" spans="6:49" ht="18" customHeight="1" x14ac:dyDescent="0.25">
      <c r="F715" s="4">
        <f t="shared" si="66"/>
        <v>0</v>
      </c>
      <c r="G715" s="200">
        <f t="shared" si="71"/>
        <v>0</v>
      </c>
      <c r="H715" s="203"/>
      <c r="I715" s="193"/>
      <c r="J715" s="204"/>
      <c r="K715" s="204"/>
      <c r="L715" s="204"/>
      <c r="M715" s="204"/>
      <c r="N715" s="193"/>
      <c r="O715" s="193"/>
      <c r="P715" s="205"/>
      <c r="Q715" s="193"/>
      <c r="R715" s="193"/>
      <c r="S715" s="193"/>
      <c r="T715" s="193"/>
      <c r="U715" s="193"/>
      <c r="V715" s="193"/>
      <c r="W715" s="193"/>
      <c r="X715" s="193"/>
      <c r="Y715" s="193"/>
      <c r="Z715" s="193"/>
      <c r="AA715" s="193"/>
      <c r="AB715" s="193"/>
      <c r="AC715" s="193"/>
      <c r="AD715" s="193"/>
      <c r="AE715" s="193"/>
      <c r="AF715" s="193"/>
      <c r="AG715" s="193"/>
      <c r="AH715" s="193"/>
      <c r="AI715" s="193"/>
      <c r="AJ715" s="204"/>
      <c r="AK715" s="193"/>
      <c r="AL715" s="206"/>
      <c r="AM715" s="4">
        <f t="shared" si="67"/>
        <v>0</v>
      </c>
      <c r="AN715" s="4">
        <f t="shared" si="68"/>
        <v>0</v>
      </c>
      <c r="AO715" s="4">
        <f t="shared" si="69"/>
        <v>0</v>
      </c>
      <c r="AP715" s="4">
        <f t="shared" si="70"/>
        <v>0</v>
      </c>
      <c r="AW715" s="204"/>
    </row>
    <row r="716" spans="6:49" ht="18" customHeight="1" x14ac:dyDescent="0.25">
      <c r="F716" s="4">
        <f t="shared" si="66"/>
        <v>0</v>
      </c>
      <c r="G716" s="200">
        <f t="shared" si="71"/>
        <v>0</v>
      </c>
      <c r="H716" s="203"/>
      <c r="I716" s="193"/>
      <c r="J716" s="204"/>
      <c r="K716" s="204"/>
      <c r="L716" s="204"/>
      <c r="M716" s="204"/>
      <c r="N716" s="193"/>
      <c r="O716" s="193"/>
      <c r="P716" s="205"/>
      <c r="Q716" s="193"/>
      <c r="R716" s="193"/>
      <c r="S716" s="193"/>
      <c r="T716" s="193"/>
      <c r="U716" s="193"/>
      <c r="V716" s="193"/>
      <c r="W716" s="193"/>
      <c r="X716" s="193"/>
      <c r="Y716" s="193"/>
      <c r="Z716" s="193"/>
      <c r="AA716" s="193"/>
      <c r="AB716" s="193"/>
      <c r="AC716" s="193"/>
      <c r="AD716" s="193"/>
      <c r="AE716" s="193"/>
      <c r="AF716" s="193"/>
      <c r="AG716" s="193"/>
      <c r="AH716" s="193"/>
      <c r="AI716" s="193"/>
      <c r="AJ716" s="204"/>
      <c r="AK716" s="193"/>
      <c r="AL716" s="206"/>
      <c r="AM716" s="4">
        <f t="shared" si="67"/>
        <v>0</v>
      </c>
      <c r="AN716" s="4">
        <f t="shared" si="68"/>
        <v>0</v>
      </c>
      <c r="AO716" s="4">
        <f t="shared" si="69"/>
        <v>0</v>
      </c>
      <c r="AP716" s="4">
        <f t="shared" si="70"/>
        <v>0</v>
      </c>
      <c r="AW716" s="204"/>
    </row>
    <row r="717" spans="6:49" ht="18" customHeight="1" x14ac:dyDescent="0.25">
      <c r="F717" s="4">
        <f t="shared" si="66"/>
        <v>0</v>
      </c>
      <c r="G717" s="200">
        <f t="shared" si="71"/>
        <v>0</v>
      </c>
      <c r="H717" s="203"/>
      <c r="I717" s="193"/>
      <c r="J717" s="204"/>
      <c r="K717" s="204"/>
      <c r="L717" s="204"/>
      <c r="M717" s="204"/>
      <c r="N717" s="193"/>
      <c r="O717" s="193"/>
      <c r="P717" s="205"/>
      <c r="Q717" s="193"/>
      <c r="R717" s="193"/>
      <c r="S717" s="193"/>
      <c r="T717" s="193"/>
      <c r="U717" s="193"/>
      <c r="V717" s="193"/>
      <c r="W717" s="193"/>
      <c r="X717" s="193"/>
      <c r="Y717" s="193"/>
      <c r="Z717" s="193"/>
      <c r="AA717" s="193"/>
      <c r="AB717" s="193"/>
      <c r="AC717" s="193"/>
      <c r="AD717" s="193"/>
      <c r="AE717" s="193"/>
      <c r="AF717" s="193"/>
      <c r="AG717" s="193"/>
      <c r="AH717" s="193"/>
      <c r="AI717" s="193"/>
      <c r="AJ717" s="204"/>
      <c r="AK717" s="193"/>
      <c r="AL717" s="206"/>
      <c r="AM717" s="4">
        <f t="shared" si="67"/>
        <v>0</v>
      </c>
      <c r="AN717" s="4">
        <f t="shared" si="68"/>
        <v>0</v>
      </c>
      <c r="AO717" s="4">
        <f t="shared" si="69"/>
        <v>0</v>
      </c>
      <c r="AP717" s="4">
        <f t="shared" si="70"/>
        <v>0</v>
      </c>
      <c r="AW717" s="204"/>
    </row>
    <row r="718" spans="6:49" ht="18" customHeight="1" x14ac:dyDescent="0.25">
      <c r="F718" s="4">
        <f t="shared" si="66"/>
        <v>0</v>
      </c>
      <c r="G718" s="200">
        <f t="shared" si="71"/>
        <v>0</v>
      </c>
      <c r="H718" s="203"/>
      <c r="I718" s="193"/>
      <c r="J718" s="204"/>
      <c r="K718" s="204"/>
      <c r="L718" s="204"/>
      <c r="M718" s="204"/>
      <c r="N718" s="193"/>
      <c r="O718" s="193"/>
      <c r="P718" s="205"/>
      <c r="Q718" s="193"/>
      <c r="R718" s="193"/>
      <c r="S718" s="193"/>
      <c r="T718" s="193"/>
      <c r="U718" s="193"/>
      <c r="V718" s="193"/>
      <c r="W718" s="193"/>
      <c r="X718" s="193"/>
      <c r="Y718" s="193"/>
      <c r="Z718" s="193"/>
      <c r="AA718" s="193"/>
      <c r="AB718" s="193"/>
      <c r="AC718" s="193"/>
      <c r="AD718" s="193"/>
      <c r="AE718" s="193"/>
      <c r="AF718" s="193"/>
      <c r="AG718" s="193"/>
      <c r="AH718" s="193"/>
      <c r="AI718" s="193"/>
      <c r="AJ718" s="204"/>
      <c r="AK718" s="193"/>
      <c r="AL718" s="206"/>
      <c r="AM718" s="4">
        <f t="shared" si="67"/>
        <v>0</v>
      </c>
      <c r="AN718" s="4">
        <f t="shared" si="68"/>
        <v>0</v>
      </c>
      <c r="AO718" s="4">
        <f t="shared" si="69"/>
        <v>0</v>
      </c>
      <c r="AP718" s="4">
        <f t="shared" si="70"/>
        <v>0</v>
      </c>
      <c r="AW718" s="204"/>
    </row>
    <row r="719" spans="6:49" ht="18" customHeight="1" x14ac:dyDescent="0.25">
      <c r="F719" s="4">
        <f t="shared" si="66"/>
        <v>0</v>
      </c>
      <c r="G719" s="200">
        <f t="shared" si="71"/>
        <v>0</v>
      </c>
      <c r="H719" s="203"/>
      <c r="I719" s="193"/>
      <c r="J719" s="204"/>
      <c r="K719" s="204"/>
      <c r="L719" s="204"/>
      <c r="M719" s="204"/>
      <c r="N719" s="193"/>
      <c r="O719" s="193"/>
      <c r="P719" s="205"/>
      <c r="Q719" s="193"/>
      <c r="R719" s="193"/>
      <c r="S719" s="193"/>
      <c r="T719" s="193"/>
      <c r="U719" s="193"/>
      <c r="V719" s="193"/>
      <c r="W719" s="193"/>
      <c r="X719" s="193"/>
      <c r="Y719" s="193"/>
      <c r="Z719" s="193"/>
      <c r="AA719" s="193"/>
      <c r="AB719" s="193"/>
      <c r="AC719" s="193"/>
      <c r="AD719" s="193"/>
      <c r="AE719" s="193"/>
      <c r="AF719" s="193"/>
      <c r="AG719" s="193"/>
      <c r="AH719" s="193"/>
      <c r="AI719" s="193"/>
      <c r="AJ719" s="204"/>
      <c r="AK719" s="193"/>
      <c r="AL719" s="206"/>
      <c r="AM719" s="4">
        <f t="shared" si="67"/>
        <v>0</v>
      </c>
      <c r="AN719" s="4">
        <f t="shared" si="68"/>
        <v>0</v>
      </c>
      <c r="AO719" s="4">
        <f t="shared" si="69"/>
        <v>0</v>
      </c>
      <c r="AP719" s="4">
        <f t="shared" si="70"/>
        <v>0</v>
      </c>
      <c r="AW719" s="204"/>
    </row>
    <row r="720" spans="6:49" ht="18" customHeight="1" x14ac:dyDescent="0.25">
      <c r="F720" s="4">
        <f t="shared" si="66"/>
        <v>0</v>
      </c>
      <c r="G720" s="200">
        <f t="shared" si="71"/>
        <v>0</v>
      </c>
      <c r="H720" s="203"/>
      <c r="I720" s="193"/>
      <c r="J720" s="204"/>
      <c r="K720" s="204"/>
      <c r="L720" s="204"/>
      <c r="M720" s="204"/>
      <c r="N720" s="193"/>
      <c r="O720" s="193"/>
      <c r="P720" s="205"/>
      <c r="Q720" s="193"/>
      <c r="R720" s="193"/>
      <c r="S720" s="193"/>
      <c r="T720" s="193"/>
      <c r="U720" s="193"/>
      <c r="V720" s="193"/>
      <c r="W720" s="193"/>
      <c r="X720" s="193"/>
      <c r="Y720" s="193"/>
      <c r="Z720" s="193"/>
      <c r="AA720" s="193"/>
      <c r="AB720" s="193"/>
      <c r="AC720" s="193"/>
      <c r="AD720" s="193"/>
      <c r="AE720" s="193"/>
      <c r="AF720" s="193"/>
      <c r="AG720" s="193"/>
      <c r="AH720" s="193"/>
      <c r="AI720" s="193"/>
      <c r="AJ720" s="204"/>
      <c r="AK720" s="193"/>
      <c r="AL720" s="206"/>
      <c r="AM720" s="4">
        <f t="shared" si="67"/>
        <v>0</v>
      </c>
      <c r="AN720" s="4">
        <f t="shared" si="68"/>
        <v>0</v>
      </c>
      <c r="AO720" s="4">
        <f t="shared" si="69"/>
        <v>0</v>
      </c>
      <c r="AP720" s="4">
        <f t="shared" si="70"/>
        <v>0</v>
      </c>
      <c r="AW720" s="204"/>
    </row>
    <row r="721" spans="6:49" ht="18" customHeight="1" x14ac:dyDescent="0.25">
      <c r="F721" s="4">
        <f t="shared" si="66"/>
        <v>0</v>
      </c>
      <c r="G721" s="200">
        <f t="shared" si="71"/>
        <v>0</v>
      </c>
      <c r="H721" s="203"/>
      <c r="I721" s="193"/>
      <c r="J721" s="204"/>
      <c r="K721" s="204"/>
      <c r="L721" s="204"/>
      <c r="M721" s="204"/>
      <c r="N721" s="193"/>
      <c r="O721" s="193"/>
      <c r="P721" s="205"/>
      <c r="Q721" s="193"/>
      <c r="R721" s="193"/>
      <c r="S721" s="193"/>
      <c r="T721" s="193"/>
      <c r="U721" s="193"/>
      <c r="V721" s="193"/>
      <c r="W721" s="193"/>
      <c r="X721" s="193"/>
      <c r="Y721" s="193"/>
      <c r="Z721" s="193"/>
      <c r="AA721" s="193"/>
      <c r="AB721" s="193"/>
      <c r="AC721" s="193"/>
      <c r="AD721" s="193"/>
      <c r="AE721" s="193"/>
      <c r="AF721" s="193"/>
      <c r="AG721" s="193"/>
      <c r="AH721" s="193"/>
      <c r="AI721" s="193"/>
      <c r="AJ721" s="204"/>
      <c r="AK721" s="193"/>
      <c r="AL721" s="206"/>
      <c r="AM721" s="4">
        <f t="shared" si="67"/>
        <v>0</v>
      </c>
      <c r="AN721" s="4">
        <f t="shared" si="68"/>
        <v>0</v>
      </c>
      <c r="AO721" s="4">
        <f t="shared" si="69"/>
        <v>0</v>
      </c>
      <c r="AP721" s="4">
        <f t="shared" si="70"/>
        <v>0</v>
      </c>
      <c r="AW721" s="204"/>
    </row>
    <row r="722" spans="6:49" ht="18" customHeight="1" x14ac:dyDescent="0.25">
      <c r="F722" s="4">
        <f t="shared" si="66"/>
        <v>0</v>
      </c>
      <c r="G722" s="200">
        <f t="shared" si="71"/>
        <v>0</v>
      </c>
      <c r="H722" s="203"/>
      <c r="I722" s="193"/>
      <c r="J722" s="204"/>
      <c r="K722" s="204"/>
      <c r="L722" s="204"/>
      <c r="M722" s="204"/>
      <c r="N722" s="193"/>
      <c r="O722" s="193"/>
      <c r="P722" s="205"/>
      <c r="Q722" s="193"/>
      <c r="R722" s="193"/>
      <c r="S722" s="193"/>
      <c r="T722" s="193"/>
      <c r="U722" s="193"/>
      <c r="V722" s="193"/>
      <c r="W722" s="193"/>
      <c r="X722" s="193"/>
      <c r="Y722" s="193"/>
      <c r="Z722" s="193"/>
      <c r="AA722" s="193"/>
      <c r="AB722" s="193"/>
      <c r="AC722" s="193"/>
      <c r="AD722" s="193"/>
      <c r="AE722" s="193"/>
      <c r="AF722" s="193"/>
      <c r="AG722" s="193"/>
      <c r="AH722" s="193"/>
      <c r="AI722" s="193"/>
      <c r="AJ722" s="204"/>
      <c r="AK722" s="193"/>
      <c r="AL722" s="206"/>
      <c r="AM722" s="4">
        <f t="shared" si="67"/>
        <v>0</v>
      </c>
      <c r="AN722" s="4">
        <f t="shared" si="68"/>
        <v>0</v>
      </c>
      <c r="AO722" s="4">
        <f t="shared" si="69"/>
        <v>0</v>
      </c>
      <c r="AP722" s="4">
        <f t="shared" si="70"/>
        <v>0</v>
      </c>
      <c r="AW722" s="204"/>
    </row>
    <row r="723" spans="6:49" ht="18" customHeight="1" x14ac:dyDescent="0.25">
      <c r="F723" s="4">
        <f t="shared" si="66"/>
        <v>0</v>
      </c>
      <c r="G723" s="200">
        <f t="shared" si="71"/>
        <v>0</v>
      </c>
      <c r="H723" s="203"/>
      <c r="I723" s="193"/>
      <c r="J723" s="204"/>
      <c r="K723" s="204"/>
      <c r="L723" s="204"/>
      <c r="M723" s="204"/>
      <c r="N723" s="193"/>
      <c r="O723" s="193"/>
      <c r="P723" s="205"/>
      <c r="Q723" s="193"/>
      <c r="R723" s="193"/>
      <c r="S723" s="193"/>
      <c r="T723" s="193"/>
      <c r="U723" s="193"/>
      <c r="V723" s="193"/>
      <c r="W723" s="193"/>
      <c r="X723" s="193"/>
      <c r="Y723" s="193"/>
      <c r="Z723" s="193"/>
      <c r="AA723" s="193"/>
      <c r="AB723" s="193"/>
      <c r="AC723" s="193"/>
      <c r="AD723" s="193"/>
      <c r="AE723" s="193"/>
      <c r="AF723" s="193"/>
      <c r="AG723" s="193"/>
      <c r="AH723" s="193"/>
      <c r="AI723" s="193"/>
      <c r="AJ723" s="204"/>
      <c r="AK723" s="193"/>
      <c r="AL723" s="206"/>
      <c r="AM723" s="4">
        <f t="shared" si="67"/>
        <v>0</v>
      </c>
      <c r="AN723" s="4">
        <f t="shared" si="68"/>
        <v>0</v>
      </c>
      <c r="AO723" s="4">
        <f t="shared" si="69"/>
        <v>0</v>
      </c>
      <c r="AP723" s="4">
        <f t="shared" si="70"/>
        <v>0</v>
      </c>
      <c r="AW723" s="204"/>
    </row>
    <row r="724" spans="6:49" ht="18" customHeight="1" x14ac:dyDescent="0.25">
      <c r="F724" s="4">
        <f t="shared" si="66"/>
        <v>0</v>
      </c>
      <c r="G724" s="200">
        <f t="shared" si="71"/>
        <v>0</v>
      </c>
      <c r="H724" s="203"/>
      <c r="I724" s="193"/>
      <c r="J724" s="204"/>
      <c r="K724" s="204"/>
      <c r="L724" s="204"/>
      <c r="M724" s="204"/>
      <c r="N724" s="193"/>
      <c r="O724" s="193"/>
      <c r="P724" s="205"/>
      <c r="Q724" s="193"/>
      <c r="R724" s="193"/>
      <c r="S724" s="193"/>
      <c r="T724" s="193"/>
      <c r="U724" s="193"/>
      <c r="V724" s="193"/>
      <c r="W724" s="193"/>
      <c r="X724" s="193"/>
      <c r="Y724" s="193"/>
      <c r="Z724" s="193"/>
      <c r="AA724" s="193"/>
      <c r="AB724" s="193"/>
      <c r="AC724" s="193"/>
      <c r="AD724" s="193"/>
      <c r="AE724" s="193"/>
      <c r="AF724" s="193"/>
      <c r="AG724" s="193"/>
      <c r="AH724" s="193"/>
      <c r="AI724" s="193"/>
      <c r="AJ724" s="204"/>
      <c r="AK724" s="193"/>
      <c r="AL724" s="206"/>
      <c r="AM724" s="4">
        <f t="shared" si="67"/>
        <v>0</v>
      </c>
      <c r="AN724" s="4">
        <f t="shared" si="68"/>
        <v>0</v>
      </c>
      <c r="AO724" s="4">
        <f t="shared" si="69"/>
        <v>0</v>
      </c>
      <c r="AP724" s="4">
        <f t="shared" si="70"/>
        <v>0</v>
      </c>
      <c r="AW724" s="204"/>
    </row>
    <row r="725" spans="6:49" ht="18" customHeight="1" x14ac:dyDescent="0.25">
      <c r="F725" s="4">
        <f t="shared" si="66"/>
        <v>0</v>
      </c>
      <c r="G725" s="200">
        <f t="shared" si="71"/>
        <v>0</v>
      </c>
      <c r="H725" s="203"/>
      <c r="I725" s="193"/>
      <c r="J725" s="204"/>
      <c r="K725" s="204"/>
      <c r="L725" s="204"/>
      <c r="M725" s="204"/>
      <c r="N725" s="193"/>
      <c r="O725" s="193"/>
      <c r="P725" s="205"/>
      <c r="Q725" s="193"/>
      <c r="R725" s="193"/>
      <c r="S725" s="193"/>
      <c r="T725" s="193"/>
      <c r="U725" s="193"/>
      <c r="V725" s="193"/>
      <c r="W725" s="193"/>
      <c r="X725" s="193"/>
      <c r="Y725" s="193"/>
      <c r="Z725" s="193"/>
      <c r="AA725" s="193"/>
      <c r="AB725" s="193"/>
      <c r="AC725" s="193"/>
      <c r="AD725" s="193"/>
      <c r="AE725" s="193"/>
      <c r="AF725" s="193"/>
      <c r="AG725" s="193"/>
      <c r="AH725" s="193"/>
      <c r="AI725" s="193"/>
      <c r="AJ725" s="204"/>
      <c r="AK725" s="193"/>
      <c r="AL725" s="206"/>
      <c r="AM725" s="4">
        <f t="shared" si="67"/>
        <v>0</v>
      </c>
      <c r="AN725" s="4">
        <f t="shared" si="68"/>
        <v>0</v>
      </c>
      <c r="AO725" s="4">
        <f t="shared" si="69"/>
        <v>0</v>
      </c>
      <c r="AP725" s="4">
        <f t="shared" si="70"/>
        <v>0</v>
      </c>
      <c r="AW725" s="204"/>
    </row>
    <row r="726" spans="6:49" ht="18" customHeight="1" x14ac:dyDescent="0.25">
      <c r="F726" s="4">
        <f t="shared" si="66"/>
        <v>0</v>
      </c>
      <c r="G726" s="200">
        <f t="shared" si="71"/>
        <v>0</v>
      </c>
      <c r="H726" s="203"/>
      <c r="I726" s="193"/>
      <c r="J726" s="204"/>
      <c r="K726" s="204"/>
      <c r="L726" s="204"/>
      <c r="M726" s="204"/>
      <c r="N726" s="193"/>
      <c r="O726" s="193"/>
      <c r="P726" s="205"/>
      <c r="Q726" s="193"/>
      <c r="R726" s="193"/>
      <c r="S726" s="193"/>
      <c r="T726" s="193"/>
      <c r="U726" s="193"/>
      <c r="V726" s="193"/>
      <c r="W726" s="193"/>
      <c r="X726" s="193"/>
      <c r="Y726" s="193"/>
      <c r="Z726" s="193"/>
      <c r="AA726" s="193"/>
      <c r="AB726" s="193"/>
      <c r="AC726" s="193"/>
      <c r="AD726" s="193"/>
      <c r="AE726" s="193"/>
      <c r="AF726" s="193"/>
      <c r="AG726" s="193"/>
      <c r="AH726" s="193"/>
      <c r="AI726" s="193"/>
      <c r="AJ726" s="204"/>
      <c r="AK726" s="193"/>
      <c r="AL726" s="206"/>
      <c r="AM726" s="4">
        <f t="shared" si="67"/>
        <v>0</v>
      </c>
      <c r="AN726" s="4">
        <f t="shared" si="68"/>
        <v>0</v>
      </c>
      <c r="AO726" s="4">
        <f t="shared" si="69"/>
        <v>0</v>
      </c>
      <c r="AP726" s="4">
        <f t="shared" si="70"/>
        <v>0</v>
      </c>
      <c r="AW726" s="204"/>
    </row>
    <row r="727" spans="6:49" ht="18" customHeight="1" x14ac:dyDescent="0.25">
      <c r="F727" s="4">
        <f t="shared" si="66"/>
        <v>0</v>
      </c>
      <c r="G727" s="200">
        <f t="shared" si="71"/>
        <v>0</v>
      </c>
      <c r="H727" s="203"/>
      <c r="I727" s="193"/>
      <c r="J727" s="204"/>
      <c r="K727" s="204"/>
      <c r="L727" s="204"/>
      <c r="M727" s="204"/>
      <c r="N727" s="193"/>
      <c r="O727" s="193"/>
      <c r="P727" s="205"/>
      <c r="Q727" s="193"/>
      <c r="R727" s="193"/>
      <c r="S727" s="193"/>
      <c r="T727" s="193"/>
      <c r="U727" s="193"/>
      <c r="V727" s="193"/>
      <c r="W727" s="193"/>
      <c r="X727" s="193"/>
      <c r="Y727" s="193"/>
      <c r="Z727" s="193"/>
      <c r="AA727" s="193"/>
      <c r="AB727" s="193"/>
      <c r="AC727" s="193"/>
      <c r="AD727" s="193"/>
      <c r="AE727" s="193"/>
      <c r="AF727" s="193"/>
      <c r="AG727" s="193"/>
      <c r="AH727" s="193"/>
      <c r="AI727" s="193"/>
      <c r="AJ727" s="204"/>
      <c r="AK727" s="193"/>
      <c r="AL727" s="206"/>
      <c r="AM727" s="4">
        <f t="shared" si="67"/>
        <v>0</v>
      </c>
      <c r="AN727" s="4">
        <f t="shared" si="68"/>
        <v>0</v>
      </c>
      <c r="AO727" s="4">
        <f t="shared" si="69"/>
        <v>0</v>
      </c>
      <c r="AP727" s="4">
        <f t="shared" si="70"/>
        <v>0</v>
      </c>
      <c r="AW727" s="204"/>
    </row>
    <row r="728" spans="6:49" ht="18" customHeight="1" x14ac:dyDescent="0.25">
      <c r="F728" s="4">
        <f t="shared" si="66"/>
        <v>0</v>
      </c>
      <c r="G728" s="200">
        <f t="shared" si="71"/>
        <v>0</v>
      </c>
      <c r="H728" s="203"/>
      <c r="I728" s="193"/>
      <c r="J728" s="204"/>
      <c r="K728" s="204"/>
      <c r="L728" s="204"/>
      <c r="M728" s="204"/>
      <c r="N728" s="193"/>
      <c r="O728" s="193"/>
      <c r="P728" s="205"/>
      <c r="Q728" s="193"/>
      <c r="R728" s="193"/>
      <c r="S728" s="193"/>
      <c r="T728" s="193"/>
      <c r="U728" s="193"/>
      <c r="V728" s="193"/>
      <c r="W728" s="193"/>
      <c r="X728" s="193"/>
      <c r="Y728" s="193"/>
      <c r="Z728" s="193"/>
      <c r="AA728" s="193"/>
      <c r="AB728" s="193"/>
      <c r="AC728" s="193"/>
      <c r="AD728" s="193"/>
      <c r="AE728" s="193"/>
      <c r="AF728" s="193"/>
      <c r="AG728" s="193"/>
      <c r="AH728" s="193"/>
      <c r="AI728" s="193"/>
      <c r="AJ728" s="204"/>
      <c r="AK728" s="193"/>
      <c r="AL728" s="206"/>
      <c r="AM728" s="4">
        <f t="shared" si="67"/>
        <v>0</v>
      </c>
      <c r="AN728" s="4">
        <f t="shared" si="68"/>
        <v>0</v>
      </c>
      <c r="AO728" s="4">
        <f t="shared" si="69"/>
        <v>0</v>
      </c>
      <c r="AP728" s="4">
        <f t="shared" si="70"/>
        <v>0</v>
      </c>
      <c r="AW728" s="204"/>
    </row>
    <row r="729" spans="6:49" ht="18" customHeight="1" x14ac:dyDescent="0.25">
      <c r="F729" s="4">
        <f t="shared" si="66"/>
        <v>0</v>
      </c>
      <c r="G729" s="200">
        <f t="shared" si="71"/>
        <v>0</v>
      </c>
      <c r="H729" s="203"/>
      <c r="I729" s="193"/>
      <c r="J729" s="204"/>
      <c r="K729" s="204"/>
      <c r="L729" s="204"/>
      <c r="M729" s="204"/>
      <c r="N729" s="193"/>
      <c r="O729" s="193"/>
      <c r="P729" s="205"/>
      <c r="Q729" s="193"/>
      <c r="R729" s="193"/>
      <c r="S729" s="193"/>
      <c r="T729" s="193"/>
      <c r="U729" s="193"/>
      <c r="V729" s="193"/>
      <c r="W729" s="193"/>
      <c r="X729" s="193"/>
      <c r="Y729" s="193"/>
      <c r="Z729" s="193"/>
      <c r="AA729" s="193"/>
      <c r="AB729" s="193"/>
      <c r="AC729" s="193"/>
      <c r="AD729" s="193"/>
      <c r="AE729" s="193"/>
      <c r="AF729" s="193"/>
      <c r="AG729" s="193"/>
      <c r="AH729" s="193"/>
      <c r="AI729" s="193"/>
      <c r="AJ729" s="204"/>
      <c r="AK729" s="193"/>
      <c r="AL729" s="206"/>
      <c r="AM729" s="4">
        <f t="shared" si="67"/>
        <v>0</v>
      </c>
      <c r="AN729" s="4">
        <f t="shared" si="68"/>
        <v>0</v>
      </c>
      <c r="AO729" s="4">
        <f t="shared" si="69"/>
        <v>0</v>
      </c>
      <c r="AP729" s="4">
        <f t="shared" si="70"/>
        <v>0</v>
      </c>
      <c r="AW729" s="204"/>
    </row>
    <row r="730" spans="6:49" ht="18" customHeight="1" x14ac:dyDescent="0.25">
      <c r="F730" s="4">
        <f t="shared" si="66"/>
        <v>0</v>
      </c>
      <c r="G730" s="200">
        <f t="shared" si="71"/>
        <v>0</v>
      </c>
      <c r="H730" s="203"/>
      <c r="I730" s="193"/>
      <c r="J730" s="204"/>
      <c r="K730" s="204"/>
      <c r="L730" s="204"/>
      <c r="M730" s="204"/>
      <c r="N730" s="193"/>
      <c r="O730" s="193"/>
      <c r="P730" s="205"/>
      <c r="Q730" s="193"/>
      <c r="R730" s="193"/>
      <c r="S730" s="193"/>
      <c r="T730" s="193"/>
      <c r="U730" s="193"/>
      <c r="V730" s="193"/>
      <c r="W730" s="193"/>
      <c r="X730" s="193"/>
      <c r="Y730" s="193"/>
      <c r="Z730" s="193"/>
      <c r="AA730" s="193"/>
      <c r="AB730" s="193"/>
      <c r="AC730" s="193"/>
      <c r="AD730" s="193"/>
      <c r="AE730" s="193"/>
      <c r="AF730" s="193"/>
      <c r="AG730" s="193"/>
      <c r="AH730" s="193"/>
      <c r="AI730" s="193"/>
      <c r="AJ730" s="204"/>
      <c r="AK730" s="193"/>
      <c r="AL730" s="206"/>
      <c r="AM730" s="4">
        <f t="shared" si="67"/>
        <v>0</v>
      </c>
      <c r="AN730" s="4">
        <f t="shared" si="68"/>
        <v>0</v>
      </c>
      <c r="AO730" s="4">
        <f t="shared" si="69"/>
        <v>0</v>
      </c>
      <c r="AP730" s="4">
        <f t="shared" si="70"/>
        <v>0</v>
      </c>
      <c r="AW730" s="204"/>
    </row>
    <row r="731" spans="6:49" ht="18" customHeight="1" x14ac:dyDescent="0.25">
      <c r="F731" s="4">
        <f t="shared" si="66"/>
        <v>0</v>
      </c>
      <c r="G731" s="200">
        <f t="shared" si="71"/>
        <v>0</v>
      </c>
      <c r="H731" s="203"/>
      <c r="I731" s="193"/>
      <c r="J731" s="204"/>
      <c r="K731" s="204"/>
      <c r="L731" s="204"/>
      <c r="M731" s="204"/>
      <c r="N731" s="193"/>
      <c r="O731" s="193"/>
      <c r="P731" s="205"/>
      <c r="Q731" s="193"/>
      <c r="R731" s="193"/>
      <c r="S731" s="193"/>
      <c r="T731" s="193"/>
      <c r="U731" s="193"/>
      <c r="V731" s="193"/>
      <c r="W731" s="193"/>
      <c r="X731" s="193"/>
      <c r="Y731" s="193"/>
      <c r="Z731" s="193"/>
      <c r="AA731" s="193"/>
      <c r="AB731" s="193"/>
      <c r="AC731" s="193"/>
      <c r="AD731" s="193"/>
      <c r="AE731" s="193"/>
      <c r="AF731" s="193"/>
      <c r="AG731" s="193"/>
      <c r="AH731" s="193"/>
      <c r="AI731" s="193"/>
      <c r="AJ731" s="204"/>
      <c r="AK731" s="193"/>
      <c r="AL731" s="206"/>
      <c r="AM731" s="4">
        <f t="shared" si="67"/>
        <v>0</v>
      </c>
      <c r="AN731" s="4">
        <f t="shared" si="68"/>
        <v>0</v>
      </c>
      <c r="AO731" s="4">
        <f t="shared" si="69"/>
        <v>0</v>
      </c>
      <c r="AP731" s="4">
        <f t="shared" si="70"/>
        <v>0</v>
      </c>
      <c r="AW731" s="204"/>
    </row>
    <row r="732" spans="6:49" ht="18" customHeight="1" x14ac:dyDescent="0.25">
      <c r="F732" s="4">
        <f t="shared" si="66"/>
        <v>0</v>
      </c>
      <c r="G732" s="200">
        <f t="shared" si="71"/>
        <v>0</v>
      </c>
      <c r="H732" s="203"/>
      <c r="I732" s="193"/>
      <c r="J732" s="204"/>
      <c r="K732" s="204"/>
      <c r="L732" s="204"/>
      <c r="M732" s="204"/>
      <c r="N732" s="193"/>
      <c r="O732" s="193"/>
      <c r="P732" s="205"/>
      <c r="Q732" s="193"/>
      <c r="R732" s="193"/>
      <c r="S732" s="193"/>
      <c r="T732" s="193"/>
      <c r="U732" s="193"/>
      <c r="V732" s="193"/>
      <c r="W732" s="193"/>
      <c r="X732" s="193"/>
      <c r="Y732" s="193"/>
      <c r="Z732" s="193"/>
      <c r="AA732" s="193"/>
      <c r="AB732" s="193"/>
      <c r="AC732" s="193"/>
      <c r="AD732" s="193"/>
      <c r="AE732" s="193"/>
      <c r="AF732" s="193"/>
      <c r="AG732" s="193"/>
      <c r="AH732" s="193"/>
      <c r="AI732" s="193"/>
      <c r="AJ732" s="204"/>
      <c r="AK732" s="193"/>
      <c r="AL732" s="206"/>
      <c r="AM732" s="4">
        <f t="shared" si="67"/>
        <v>0</v>
      </c>
      <c r="AN732" s="4">
        <f t="shared" si="68"/>
        <v>0</v>
      </c>
      <c r="AO732" s="4">
        <f t="shared" si="69"/>
        <v>0</v>
      </c>
      <c r="AP732" s="4">
        <f t="shared" si="70"/>
        <v>0</v>
      </c>
      <c r="AW732" s="204"/>
    </row>
    <row r="733" spans="6:49" ht="18" customHeight="1" x14ac:dyDescent="0.25">
      <c r="F733" s="4">
        <f t="shared" si="66"/>
        <v>0</v>
      </c>
      <c r="G733" s="200">
        <f t="shared" si="71"/>
        <v>0</v>
      </c>
      <c r="H733" s="203"/>
      <c r="I733" s="193"/>
      <c r="J733" s="204"/>
      <c r="K733" s="204"/>
      <c r="L733" s="204"/>
      <c r="M733" s="204"/>
      <c r="N733" s="193"/>
      <c r="O733" s="193"/>
      <c r="P733" s="205"/>
      <c r="Q733" s="193"/>
      <c r="R733" s="193"/>
      <c r="S733" s="193"/>
      <c r="T733" s="193"/>
      <c r="U733" s="193"/>
      <c r="V733" s="193"/>
      <c r="W733" s="193"/>
      <c r="X733" s="193"/>
      <c r="Y733" s="193"/>
      <c r="Z733" s="193"/>
      <c r="AA733" s="193"/>
      <c r="AB733" s="193"/>
      <c r="AC733" s="193"/>
      <c r="AD733" s="193"/>
      <c r="AE733" s="193"/>
      <c r="AF733" s="193"/>
      <c r="AG733" s="193"/>
      <c r="AH733" s="193"/>
      <c r="AI733" s="193"/>
      <c r="AJ733" s="204"/>
      <c r="AK733" s="193"/>
      <c r="AL733" s="206"/>
      <c r="AM733" s="4">
        <f t="shared" si="67"/>
        <v>0</v>
      </c>
      <c r="AN733" s="4">
        <f t="shared" si="68"/>
        <v>0</v>
      </c>
      <c r="AO733" s="4">
        <f t="shared" si="69"/>
        <v>0</v>
      </c>
      <c r="AP733" s="4">
        <f t="shared" si="70"/>
        <v>0</v>
      </c>
      <c r="AW733" s="204"/>
    </row>
    <row r="734" spans="6:49" ht="18" customHeight="1" x14ac:dyDescent="0.25">
      <c r="F734" s="4">
        <f t="shared" si="66"/>
        <v>0</v>
      </c>
      <c r="G734" s="200">
        <f t="shared" si="71"/>
        <v>0</v>
      </c>
      <c r="H734" s="203"/>
      <c r="I734" s="193"/>
      <c r="J734" s="204"/>
      <c r="K734" s="204"/>
      <c r="L734" s="204"/>
      <c r="M734" s="204"/>
      <c r="N734" s="193"/>
      <c r="O734" s="193"/>
      <c r="P734" s="205"/>
      <c r="Q734" s="193"/>
      <c r="R734" s="193"/>
      <c r="S734" s="193"/>
      <c r="T734" s="193"/>
      <c r="U734" s="193"/>
      <c r="V734" s="193"/>
      <c r="W734" s="193"/>
      <c r="X734" s="193"/>
      <c r="Y734" s="193"/>
      <c r="Z734" s="193"/>
      <c r="AA734" s="193"/>
      <c r="AB734" s="193"/>
      <c r="AC734" s="193"/>
      <c r="AD734" s="193"/>
      <c r="AE734" s="193"/>
      <c r="AF734" s="193"/>
      <c r="AG734" s="193"/>
      <c r="AH734" s="193"/>
      <c r="AI734" s="193"/>
      <c r="AJ734" s="204"/>
      <c r="AK734" s="193"/>
      <c r="AL734" s="206"/>
      <c r="AM734" s="4">
        <f t="shared" si="67"/>
        <v>0</v>
      </c>
      <c r="AN734" s="4">
        <f t="shared" si="68"/>
        <v>0</v>
      </c>
      <c r="AO734" s="4">
        <f t="shared" si="69"/>
        <v>0</v>
      </c>
      <c r="AP734" s="4">
        <f t="shared" si="70"/>
        <v>0</v>
      </c>
      <c r="AW734" s="204"/>
    </row>
    <row r="735" spans="6:49" ht="18" customHeight="1" x14ac:dyDescent="0.25">
      <c r="F735" s="4">
        <f t="shared" si="66"/>
        <v>0</v>
      </c>
      <c r="G735" s="200">
        <f t="shared" si="71"/>
        <v>0</v>
      </c>
      <c r="H735" s="203"/>
      <c r="I735" s="193"/>
      <c r="J735" s="204"/>
      <c r="K735" s="204"/>
      <c r="L735" s="204"/>
      <c r="M735" s="204"/>
      <c r="N735" s="193"/>
      <c r="O735" s="193"/>
      <c r="P735" s="205"/>
      <c r="Q735" s="193"/>
      <c r="R735" s="193"/>
      <c r="S735" s="193"/>
      <c r="T735" s="193"/>
      <c r="U735" s="193"/>
      <c r="V735" s="193"/>
      <c r="W735" s="193"/>
      <c r="X735" s="193"/>
      <c r="Y735" s="193"/>
      <c r="Z735" s="193"/>
      <c r="AA735" s="193"/>
      <c r="AB735" s="193"/>
      <c r="AC735" s="193"/>
      <c r="AD735" s="193"/>
      <c r="AE735" s="193"/>
      <c r="AF735" s="193"/>
      <c r="AG735" s="193"/>
      <c r="AH735" s="193"/>
      <c r="AI735" s="193"/>
      <c r="AJ735" s="204"/>
      <c r="AK735" s="193"/>
      <c r="AL735" s="206"/>
      <c r="AM735" s="4">
        <f t="shared" si="67"/>
        <v>0</v>
      </c>
      <c r="AN735" s="4">
        <f t="shared" si="68"/>
        <v>0</v>
      </c>
      <c r="AO735" s="4">
        <f t="shared" si="69"/>
        <v>0</v>
      </c>
      <c r="AP735" s="4">
        <f t="shared" si="70"/>
        <v>0</v>
      </c>
      <c r="AW735" s="204"/>
    </row>
    <row r="736" spans="6:49" ht="18" customHeight="1" x14ac:dyDescent="0.25">
      <c r="F736" s="4">
        <f t="shared" si="66"/>
        <v>0</v>
      </c>
      <c r="G736" s="200">
        <f t="shared" si="71"/>
        <v>0</v>
      </c>
      <c r="H736" s="203"/>
      <c r="I736" s="193"/>
      <c r="J736" s="204"/>
      <c r="K736" s="204"/>
      <c r="L736" s="204"/>
      <c r="M736" s="204"/>
      <c r="N736" s="193"/>
      <c r="O736" s="193"/>
      <c r="P736" s="205"/>
      <c r="Q736" s="193"/>
      <c r="R736" s="193"/>
      <c r="S736" s="193"/>
      <c r="T736" s="193"/>
      <c r="U736" s="193"/>
      <c r="V736" s="193"/>
      <c r="W736" s="193"/>
      <c r="X736" s="193"/>
      <c r="Y736" s="193"/>
      <c r="Z736" s="193"/>
      <c r="AA736" s="193"/>
      <c r="AB736" s="193"/>
      <c r="AC736" s="193"/>
      <c r="AD736" s="193"/>
      <c r="AE736" s="193"/>
      <c r="AF736" s="193"/>
      <c r="AG736" s="193"/>
      <c r="AH736" s="193"/>
      <c r="AI736" s="193"/>
      <c r="AJ736" s="204"/>
      <c r="AK736" s="193"/>
      <c r="AL736" s="206"/>
      <c r="AM736" s="4">
        <f t="shared" si="67"/>
        <v>0</v>
      </c>
      <c r="AN736" s="4">
        <f t="shared" si="68"/>
        <v>0</v>
      </c>
      <c r="AO736" s="4">
        <f t="shared" si="69"/>
        <v>0</v>
      </c>
      <c r="AP736" s="4">
        <f t="shared" si="70"/>
        <v>0</v>
      </c>
      <c r="AW736" s="204"/>
    </row>
    <row r="737" spans="6:49" ht="18" customHeight="1" x14ac:dyDescent="0.25">
      <c r="F737" s="4">
        <f t="shared" si="66"/>
        <v>0</v>
      </c>
      <c r="G737" s="200">
        <f t="shared" si="71"/>
        <v>0</v>
      </c>
      <c r="H737" s="203"/>
      <c r="I737" s="193"/>
      <c r="J737" s="204"/>
      <c r="K737" s="204"/>
      <c r="L737" s="204"/>
      <c r="M737" s="204"/>
      <c r="N737" s="193"/>
      <c r="O737" s="193"/>
      <c r="P737" s="205"/>
      <c r="Q737" s="193"/>
      <c r="R737" s="193"/>
      <c r="S737" s="193"/>
      <c r="T737" s="193"/>
      <c r="U737" s="193"/>
      <c r="V737" s="193"/>
      <c r="W737" s="193"/>
      <c r="X737" s="193"/>
      <c r="Y737" s="193"/>
      <c r="Z737" s="193"/>
      <c r="AA737" s="193"/>
      <c r="AB737" s="193"/>
      <c r="AC737" s="193"/>
      <c r="AD737" s="193"/>
      <c r="AE737" s="193"/>
      <c r="AF737" s="193"/>
      <c r="AG737" s="193"/>
      <c r="AH737" s="193"/>
      <c r="AI737" s="193"/>
      <c r="AJ737" s="204"/>
      <c r="AK737" s="193"/>
      <c r="AL737" s="206"/>
      <c r="AM737" s="4">
        <f t="shared" si="67"/>
        <v>0</v>
      </c>
      <c r="AN737" s="4">
        <f t="shared" si="68"/>
        <v>0</v>
      </c>
      <c r="AO737" s="4">
        <f t="shared" si="69"/>
        <v>0</v>
      </c>
      <c r="AP737" s="4">
        <f t="shared" si="70"/>
        <v>0</v>
      </c>
      <c r="AW737" s="204"/>
    </row>
    <row r="738" spans="6:49" ht="18" customHeight="1" x14ac:dyDescent="0.25">
      <c r="F738" s="4">
        <f t="shared" si="66"/>
        <v>0</v>
      </c>
      <c r="G738" s="200">
        <f t="shared" si="71"/>
        <v>0</v>
      </c>
      <c r="H738" s="203"/>
      <c r="I738" s="193"/>
      <c r="J738" s="204"/>
      <c r="K738" s="204"/>
      <c r="L738" s="204"/>
      <c r="M738" s="204"/>
      <c r="N738" s="193"/>
      <c r="O738" s="193"/>
      <c r="P738" s="205"/>
      <c r="Q738" s="193"/>
      <c r="R738" s="193"/>
      <c r="S738" s="193"/>
      <c r="T738" s="193"/>
      <c r="U738" s="193"/>
      <c r="V738" s="193"/>
      <c r="W738" s="193"/>
      <c r="X738" s="193"/>
      <c r="Y738" s="193"/>
      <c r="Z738" s="193"/>
      <c r="AA738" s="193"/>
      <c r="AB738" s="193"/>
      <c r="AC738" s="193"/>
      <c r="AD738" s="193"/>
      <c r="AE738" s="193"/>
      <c r="AF738" s="193"/>
      <c r="AG738" s="193"/>
      <c r="AH738" s="193"/>
      <c r="AI738" s="193"/>
      <c r="AJ738" s="204"/>
      <c r="AK738" s="193"/>
      <c r="AL738" s="206"/>
      <c r="AM738" s="4">
        <f t="shared" si="67"/>
        <v>0</v>
      </c>
      <c r="AN738" s="4">
        <f t="shared" si="68"/>
        <v>0</v>
      </c>
      <c r="AO738" s="4">
        <f t="shared" si="69"/>
        <v>0</v>
      </c>
      <c r="AP738" s="4">
        <f t="shared" si="70"/>
        <v>0</v>
      </c>
      <c r="AW738" s="204"/>
    </row>
    <row r="739" spans="6:49" ht="18" customHeight="1" x14ac:dyDescent="0.25">
      <c r="F739" s="4">
        <f t="shared" si="66"/>
        <v>0</v>
      </c>
      <c r="G739" s="200">
        <f t="shared" si="71"/>
        <v>0</v>
      </c>
      <c r="H739" s="203"/>
      <c r="I739" s="193"/>
      <c r="J739" s="204"/>
      <c r="K739" s="204"/>
      <c r="L739" s="204"/>
      <c r="M739" s="204"/>
      <c r="N739" s="193"/>
      <c r="O739" s="193"/>
      <c r="P739" s="205"/>
      <c r="Q739" s="193"/>
      <c r="R739" s="193"/>
      <c r="S739" s="193"/>
      <c r="T739" s="193"/>
      <c r="U739" s="193"/>
      <c r="V739" s="193"/>
      <c r="W739" s="193"/>
      <c r="X739" s="193"/>
      <c r="Y739" s="193"/>
      <c r="Z739" s="193"/>
      <c r="AA739" s="193"/>
      <c r="AB739" s="193"/>
      <c r="AC739" s="193"/>
      <c r="AD739" s="193"/>
      <c r="AE739" s="193"/>
      <c r="AF739" s="193"/>
      <c r="AG739" s="193"/>
      <c r="AH739" s="193"/>
      <c r="AI739" s="193"/>
      <c r="AJ739" s="204"/>
      <c r="AK739" s="193"/>
      <c r="AL739" s="206"/>
      <c r="AM739" s="4">
        <f t="shared" si="67"/>
        <v>0</v>
      </c>
      <c r="AN739" s="4">
        <f t="shared" si="68"/>
        <v>0</v>
      </c>
      <c r="AO739" s="4">
        <f t="shared" si="69"/>
        <v>0</v>
      </c>
      <c r="AP739" s="4">
        <f t="shared" si="70"/>
        <v>0</v>
      </c>
      <c r="AW739" s="204"/>
    </row>
    <row r="740" spans="6:49" ht="18" customHeight="1" x14ac:dyDescent="0.25">
      <c r="F740" s="4">
        <f t="shared" si="66"/>
        <v>0</v>
      </c>
      <c r="G740" s="200">
        <f t="shared" si="71"/>
        <v>0</v>
      </c>
      <c r="H740" s="203"/>
      <c r="I740" s="193"/>
      <c r="J740" s="204"/>
      <c r="K740" s="204"/>
      <c r="L740" s="204"/>
      <c r="M740" s="204"/>
      <c r="N740" s="193"/>
      <c r="O740" s="193"/>
      <c r="P740" s="205"/>
      <c r="Q740" s="193"/>
      <c r="R740" s="193"/>
      <c r="S740" s="193"/>
      <c r="T740" s="193"/>
      <c r="U740" s="193"/>
      <c r="V740" s="193"/>
      <c r="W740" s="193"/>
      <c r="X740" s="193"/>
      <c r="Y740" s="193"/>
      <c r="Z740" s="193"/>
      <c r="AA740" s="193"/>
      <c r="AB740" s="193"/>
      <c r="AC740" s="193"/>
      <c r="AD740" s="193"/>
      <c r="AE740" s="193"/>
      <c r="AF740" s="193"/>
      <c r="AG740" s="193"/>
      <c r="AH740" s="193"/>
      <c r="AI740" s="193"/>
      <c r="AJ740" s="204"/>
      <c r="AK740" s="193"/>
      <c r="AL740" s="206"/>
      <c r="AM740" s="4">
        <f t="shared" si="67"/>
        <v>0</v>
      </c>
      <c r="AN740" s="4">
        <f t="shared" si="68"/>
        <v>0</v>
      </c>
      <c r="AO740" s="4">
        <f t="shared" si="69"/>
        <v>0</v>
      </c>
      <c r="AP740" s="4">
        <f t="shared" si="70"/>
        <v>0</v>
      </c>
      <c r="AW740" s="204"/>
    </row>
    <row r="741" spans="6:49" ht="18" customHeight="1" x14ac:dyDescent="0.25">
      <c r="F741" s="4">
        <f t="shared" si="66"/>
        <v>0</v>
      </c>
      <c r="G741" s="200">
        <f t="shared" si="71"/>
        <v>0</v>
      </c>
      <c r="H741" s="203"/>
      <c r="I741" s="193"/>
      <c r="J741" s="204"/>
      <c r="K741" s="204"/>
      <c r="L741" s="204"/>
      <c r="M741" s="204"/>
      <c r="N741" s="193"/>
      <c r="O741" s="193"/>
      <c r="P741" s="205"/>
      <c r="Q741" s="193"/>
      <c r="R741" s="193"/>
      <c r="S741" s="193"/>
      <c r="T741" s="193"/>
      <c r="U741" s="193"/>
      <c r="V741" s="193"/>
      <c r="W741" s="193"/>
      <c r="X741" s="193"/>
      <c r="Y741" s="193"/>
      <c r="Z741" s="193"/>
      <c r="AA741" s="193"/>
      <c r="AB741" s="193"/>
      <c r="AC741" s="193"/>
      <c r="AD741" s="193"/>
      <c r="AE741" s="193"/>
      <c r="AF741" s="193"/>
      <c r="AG741" s="193"/>
      <c r="AH741" s="193"/>
      <c r="AI741" s="193"/>
      <c r="AJ741" s="204"/>
      <c r="AK741" s="193"/>
      <c r="AL741" s="206"/>
      <c r="AM741" s="4">
        <f t="shared" si="67"/>
        <v>0</v>
      </c>
      <c r="AN741" s="4">
        <f t="shared" si="68"/>
        <v>0</v>
      </c>
      <c r="AO741" s="4">
        <f t="shared" si="69"/>
        <v>0</v>
      </c>
      <c r="AP741" s="4">
        <f t="shared" si="70"/>
        <v>0</v>
      </c>
      <c r="AW741" s="204"/>
    </row>
    <row r="742" spans="6:49" ht="18" customHeight="1" x14ac:dyDescent="0.25">
      <c r="F742" s="4">
        <f t="shared" si="66"/>
        <v>0</v>
      </c>
      <c r="G742" s="200">
        <f t="shared" si="71"/>
        <v>0</v>
      </c>
      <c r="H742" s="203"/>
      <c r="I742" s="193"/>
      <c r="J742" s="204"/>
      <c r="K742" s="204"/>
      <c r="L742" s="204"/>
      <c r="M742" s="204"/>
      <c r="N742" s="193"/>
      <c r="O742" s="193"/>
      <c r="P742" s="205"/>
      <c r="Q742" s="193"/>
      <c r="R742" s="193"/>
      <c r="S742" s="193"/>
      <c r="T742" s="193"/>
      <c r="U742" s="193"/>
      <c r="V742" s="193"/>
      <c r="W742" s="193"/>
      <c r="X742" s="193"/>
      <c r="Y742" s="193"/>
      <c r="Z742" s="193"/>
      <c r="AA742" s="193"/>
      <c r="AB742" s="193"/>
      <c r="AC742" s="193"/>
      <c r="AD742" s="193"/>
      <c r="AE742" s="193"/>
      <c r="AF742" s="193"/>
      <c r="AG742" s="193"/>
      <c r="AH742" s="193"/>
      <c r="AI742" s="193"/>
      <c r="AJ742" s="204"/>
      <c r="AK742" s="193"/>
      <c r="AL742" s="206"/>
      <c r="AM742" s="4">
        <f t="shared" si="67"/>
        <v>0</v>
      </c>
      <c r="AN742" s="4">
        <f t="shared" si="68"/>
        <v>0</v>
      </c>
      <c r="AO742" s="4">
        <f t="shared" si="69"/>
        <v>0</v>
      </c>
      <c r="AP742" s="4">
        <f t="shared" si="70"/>
        <v>0</v>
      </c>
      <c r="AW742" s="204"/>
    </row>
    <row r="743" spans="6:49" ht="18" customHeight="1" x14ac:dyDescent="0.25">
      <c r="F743" s="4">
        <f t="shared" si="66"/>
        <v>0</v>
      </c>
      <c r="G743" s="200">
        <f t="shared" si="71"/>
        <v>0</v>
      </c>
      <c r="H743" s="203"/>
      <c r="I743" s="193"/>
      <c r="J743" s="204"/>
      <c r="K743" s="204"/>
      <c r="L743" s="204"/>
      <c r="M743" s="204"/>
      <c r="N743" s="193"/>
      <c r="O743" s="193"/>
      <c r="P743" s="205"/>
      <c r="Q743" s="193"/>
      <c r="R743" s="193"/>
      <c r="S743" s="193"/>
      <c r="T743" s="193"/>
      <c r="U743" s="193"/>
      <c r="V743" s="193"/>
      <c r="W743" s="193"/>
      <c r="X743" s="193"/>
      <c r="Y743" s="193"/>
      <c r="Z743" s="193"/>
      <c r="AA743" s="193"/>
      <c r="AB743" s="193"/>
      <c r="AC743" s="193"/>
      <c r="AD743" s="193"/>
      <c r="AE743" s="193"/>
      <c r="AF743" s="193"/>
      <c r="AG743" s="193"/>
      <c r="AH743" s="193"/>
      <c r="AI743" s="193"/>
      <c r="AJ743" s="204"/>
      <c r="AK743" s="193"/>
      <c r="AL743" s="206"/>
      <c r="AM743" s="4">
        <f t="shared" si="67"/>
        <v>0</v>
      </c>
      <c r="AN743" s="4">
        <f t="shared" si="68"/>
        <v>0</v>
      </c>
      <c r="AO743" s="4">
        <f t="shared" si="69"/>
        <v>0</v>
      </c>
      <c r="AP743" s="4">
        <f t="shared" si="70"/>
        <v>0</v>
      </c>
      <c r="AW743" s="204"/>
    </row>
    <row r="744" spans="6:49" ht="18" customHeight="1" x14ac:dyDescent="0.25">
      <c r="F744" s="4">
        <f t="shared" si="66"/>
        <v>0</v>
      </c>
      <c r="G744" s="200">
        <f t="shared" si="71"/>
        <v>0</v>
      </c>
      <c r="H744" s="203"/>
      <c r="I744" s="193"/>
      <c r="J744" s="204"/>
      <c r="K744" s="204"/>
      <c r="L744" s="204"/>
      <c r="M744" s="204"/>
      <c r="N744" s="193"/>
      <c r="O744" s="193"/>
      <c r="P744" s="205"/>
      <c r="Q744" s="193"/>
      <c r="R744" s="193"/>
      <c r="S744" s="193"/>
      <c r="T744" s="193"/>
      <c r="U744" s="193"/>
      <c r="V744" s="193"/>
      <c r="W744" s="193"/>
      <c r="X744" s="193"/>
      <c r="Y744" s="193"/>
      <c r="Z744" s="193"/>
      <c r="AA744" s="193"/>
      <c r="AB744" s="193"/>
      <c r="AC744" s="193"/>
      <c r="AD744" s="193"/>
      <c r="AE744" s="193"/>
      <c r="AF744" s="193"/>
      <c r="AG744" s="193"/>
      <c r="AH744" s="193"/>
      <c r="AI744" s="193"/>
      <c r="AJ744" s="204"/>
      <c r="AK744" s="193"/>
      <c r="AL744" s="206"/>
      <c r="AM744" s="4">
        <f t="shared" si="67"/>
        <v>0</v>
      </c>
      <c r="AN744" s="4">
        <f t="shared" si="68"/>
        <v>0</v>
      </c>
      <c r="AO744" s="4">
        <f t="shared" si="69"/>
        <v>0</v>
      </c>
      <c r="AP744" s="4">
        <f t="shared" si="70"/>
        <v>0</v>
      </c>
      <c r="AW744" s="204"/>
    </row>
    <row r="745" spans="6:49" ht="18" customHeight="1" x14ac:dyDescent="0.25">
      <c r="F745" s="4">
        <f t="shared" si="66"/>
        <v>0</v>
      </c>
      <c r="G745" s="200">
        <f t="shared" si="71"/>
        <v>0</v>
      </c>
      <c r="H745" s="203"/>
      <c r="I745" s="193"/>
      <c r="J745" s="204"/>
      <c r="K745" s="204"/>
      <c r="L745" s="204"/>
      <c r="M745" s="204"/>
      <c r="N745" s="193"/>
      <c r="O745" s="193"/>
      <c r="P745" s="205"/>
      <c r="Q745" s="193"/>
      <c r="R745" s="193"/>
      <c r="S745" s="193"/>
      <c r="T745" s="193"/>
      <c r="U745" s="193"/>
      <c r="V745" s="193"/>
      <c r="W745" s="193"/>
      <c r="X745" s="193"/>
      <c r="Y745" s="193"/>
      <c r="Z745" s="193"/>
      <c r="AA745" s="193"/>
      <c r="AB745" s="193"/>
      <c r="AC745" s="193"/>
      <c r="AD745" s="193"/>
      <c r="AE745" s="193"/>
      <c r="AF745" s="193"/>
      <c r="AG745" s="193"/>
      <c r="AH745" s="193"/>
      <c r="AI745" s="193"/>
      <c r="AJ745" s="204"/>
      <c r="AK745" s="193"/>
      <c r="AL745" s="206"/>
      <c r="AM745" s="4">
        <f t="shared" si="67"/>
        <v>0</v>
      </c>
      <c r="AN745" s="4">
        <f t="shared" si="68"/>
        <v>0</v>
      </c>
      <c r="AO745" s="4">
        <f t="shared" si="69"/>
        <v>0</v>
      </c>
      <c r="AP745" s="4">
        <f t="shared" si="70"/>
        <v>0</v>
      </c>
      <c r="AW745" s="204"/>
    </row>
    <row r="746" spans="6:49" ht="18" customHeight="1" x14ac:dyDescent="0.25">
      <c r="F746" s="4">
        <f t="shared" si="66"/>
        <v>0</v>
      </c>
      <c r="G746" s="200">
        <f t="shared" si="71"/>
        <v>0</v>
      </c>
      <c r="H746" s="203"/>
      <c r="I746" s="193"/>
      <c r="J746" s="204"/>
      <c r="K746" s="204"/>
      <c r="L746" s="204"/>
      <c r="M746" s="204"/>
      <c r="N746" s="193"/>
      <c r="O746" s="193"/>
      <c r="P746" s="205"/>
      <c r="Q746" s="193"/>
      <c r="R746" s="193"/>
      <c r="S746" s="193"/>
      <c r="T746" s="193"/>
      <c r="U746" s="193"/>
      <c r="V746" s="193"/>
      <c r="W746" s="193"/>
      <c r="X746" s="193"/>
      <c r="Y746" s="193"/>
      <c r="Z746" s="193"/>
      <c r="AA746" s="193"/>
      <c r="AB746" s="193"/>
      <c r="AC746" s="193"/>
      <c r="AD746" s="193"/>
      <c r="AE746" s="193"/>
      <c r="AF746" s="193"/>
      <c r="AG746" s="193"/>
      <c r="AH746" s="193"/>
      <c r="AI746" s="193"/>
      <c r="AJ746" s="204"/>
      <c r="AK746" s="193"/>
      <c r="AL746" s="206"/>
      <c r="AM746" s="4">
        <f t="shared" si="67"/>
        <v>0</v>
      </c>
      <c r="AN746" s="4">
        <f t="shared" si="68"/>
        <v>0</v>
      </c>
      <c r="AO746" s="4">
        <f t="shared" si="69"/>
        <v>0</v>
      </c>
      <c r="AP746" s="4">
        <f t="shared" si="70"/>
        <v>0</v>
      </c>
      <c r="AW746" s="204"/>
    </row>
    <row r="747" spans="6:49" ht="18" customHeight="1" x14ac:dyDescent="0.25">
      <c r="F747" s="4">
        <f t="shared" si="66"/>
        <v>0</v>
      </c>
      <c r="G747" s="200">
        <f t="shared" si="71"/>
        <v>0</v>
      </c>
      <c r="H747" s="203"/>
      <c r="I747" s="193"/>
      <c r="J747" s="204"/>
      <c r="K747" s="204"/>
      <c r="L747" s="204"/>
      <c r="M747" s="204"/>
      <c r="N747" s="193"/>
      <c r="O747" s="193"/>
      <c r="P747" s="205"/>
      <c r="Q747" s="193"/>
      <c r="R747" s="193"/>
      <c r="S747" s="193"/>
      <c r="T747" s="193"/>
      <c r="U747" s="193"/>
      <c r="V747" s="193"/>
      <c r="W747" s="193"/>
      <c r="X747" s="193"/>
      <c r="Y747" s="193"/>
      <c r="Z747" s="193"/>
      <c r="AA747" s="193"/>
      <c r="AB747" s="193"/>
      <c r="AC747" s="193"/>
      <c r="AD747" s="193"/>
      <c r="AE747" s="193"/>
      <c r="AF747" s="193"/>
      <c r="AG747" s="193"/>
      <c r="AH747" s="193"/>
      <c r="AI747" s="193"/>
      <c r="AJ747" s="204"/>
      <c r="AK747" s="193"/>
      <c r="AL747" s="206"/>
      <c r="AM747" s="4">
        <f t="shared" si="67"/>
        <v>0</v>
      </c>
      <c r="AN747" s="4">
        <f t="shared" si="68"/>
        <v>0</v>
      </c>
      <c r="AO747" s="4">
        <f t="shared" si="69"/>
        <v>0</v>
      </c>
      <c r="AP747" s="4">
        <f t="shared" si="70"/>
        <v>0</v>
      </c>
      <c r="AW747" s="204"/>
    </row>
    <row r="748" spans="6:49" ht="18" customHeight="1" x14ac:dyDescent="0.25">
      <c r="F748" s="4">
        <f t="shared" si="66"/>
        <v>0</v>
      </c>
      <c r="G748" s="200">
        <f t="shared" si="71"/>
        <v>0</v>
      </c>
      <c r="H748" s="203"/>
      <c r="I748" s="193"/>
      <c r="J748" s="204"/>
      <c r="K748" s="204"/>
      <c r="L748" s="204"/>
      <c r="M748" s="204"/>
      <c r="N748" s="193"/>
      <c r="O748" s="193"/>
      <c r="P748" s="205"/>
      <c r="Q748" s="193"/>
      <c r="R748" s="193"/>
      <c r="S748" s="193"/>
      <c r="T748" s="193"/>
      <c r="U748" s="193"/>
      <c r="V748" s="193"/>
      <c r="W748" s="193"/>
      <c r="X748" s="193"/>
      <c r="Y748" s="193"/>
      <c r="Z748" s="193"/>
      <c r="AA748" s="193"/>
      <c r="AB748" s="193"/>
      <c r="AC748" s="193"/>
      <c r="AD748" s="193"/>
      <c r="AE748" s="193"/>
      <c r="AF748" s="193"/>
      <c r="AG748" s="193"/>
      <c r="AH748" s="193"/>
      <c r="AI748" s="193"/>
      <c r="AJ748" s="204"/>
      <c r="AK748" s="193"/>
      <c r="AL748" s="206"/>
      <c r="AM748" s="4">
        <f t="shared" si="67"/>
        <v>0</v>
      </c>
      <c r="AN748" s="4">
        <f t="shared" si="68"/>
        <v>0</v>
      </c>
      <c r="AO748" s="4">
        <f t="shared" si="69"/>
        <v>0</v>
      </c>
      <c r="AP748" s="4">
        <f t="shared" si="70"/>
        <v>0</v>
      </c>
      <c r="AW748" s="204"/>
    </row>
    <row r="749" spans="6:49" ht="18" customHeight="1" x14ac:dyDescent="0.25">
      <c r="F749" s="4">
        <f t="shared" si="66"/>
        <v>0</v>
      </c>
      <c r="G749" s="200">
        <f t="shared" si="71"/>
        <v>0</v>
      </c>
      <c r="H749" s="203"/>
      <c r="I749" s="193"/>
      <c r="J749" s="204"/>
      <c r="K749" s="204"/>
      <c r="L749" s="204"/>
      <c r="M749" s="204"/>
      <c r="N749" s="193"/>
      <c r="O749" s="193"/>
      <c r="P749" s="205"/>
      <c r="Q749" s="193"/>
      <c r="R749" s="193"/>
      <c r="S749" s="193"/>
      <c r="T749" s="193"/>
      <c r="U749" s="193"/>
      <c r="V749" s="193"/>
      <c r="W749" s="193"/>
      <c r="X749" s="193"/>
      <c r="Y749" s="193"/>
      <c r="Z749" s="193"/>
      <c r="AA749" s="193"/>
      <c r="AB749" s="193"/>
      <c r="AC749" s="193"/>
      <c r="AD749" s="193"/>
      <c r="AE749" s="193"/>
      <c r="AF749" s="193"/>
      <c r="AG749" s="193"/>
      <c r="AH749" s="193"/>
      <c r="AI749" s="193"/>
      <c r="AJ749" s="204"/>
      <c r="AK749" s="193"/>
      <c r="AL749" s="206"/>
      <c r="AM749" s="4">
        <f t="shared" si="67"/>
        <v>0</v>
      </c>
      <c r="AN749" s="4">
        <f t="shared" si="68"/>
        <v>0</v>
      </c>
      <c r="AO749" s="4">
        <f t="shared" si="69"/>
        <v>0</v>
      </c>
      <c r="AP749" s="4">
        <f t="shared" si="70"/>
        <v>0</v>
      </c>
      <c r="AW749" s="204"/>
    </row>
    <row r="750" spans="6:49" ht="18" customHeight="1" x14ac:dyDescent="0.25">
      <c r="F750" s="4">
        <f t="shared" si="66"/>
        <v>0</v>
      </c>
      <c r="G750" s="200">
        <f t="shared" si="71"/>
        <v>0</v>
      </c>
      <c r="H750" s="203"/>
      <c r="I750" s="193"/>
      <c r="J750" s="204"/>
      <c r="K750" s="204"/>
      <c r="L750" s="204"/>
      <c r="M750" s="204"/>
      <c r="N750" s="193"/>
      <c r="O750" s="193"/>
      <c r="P750" s="205"/>
      <c r="Q750" s="193"/>
      <c r="R750" s="193"/>
      <c r="S750" s="193"/>
      <c r="T750" s="193"/>
      <c r="U750" s="193"/>
      <c r="V750" s="193"/>
      <c r="W750" s="193"/>
      <c r="X750" s="193"/>
      <c r="Y750" s="193"/>
      <c r="Z750" s="193"/>
      <c r="AA750" s="193"/>
      <c r="AB750" s="193"/>
      <c r="AC750" s="193"/>
      <c r="AD750" s="193"/>
      <c r="AE750" s="193"/>
      <c r="AF750" s="193"/>
      <c r="AG750" s="193"/>
      <c r="AH750" s="193"/>
      <c r="AI750" s="193"/>
      <c r="AJ750" s="204"/>
      <c r="AK750" s="193"/>
      <c r="AL750" s="206"/>
      <c r="AM750" s="4">
        <f t="shared" si="67"/>
        <v>0</v>
      </c>
      <c r="AN750" s="4">
        <f t="shared" si="68"/>
        <v>0</v>
      </c>
      <c r="AO750" s="4">
        <f t="shared" si="69"/>
        <v>0</v>
      </c>
      <c r="AP750" s="4">
        <f t="shared" si="70"/>
        <v>0</v>
      </c>
      <c r="AW750" s="204"/>
    </row>
    <row r="751" spans="6:49" ht="18" customHeight="1" x14ac:dyDescent="0.25">
      <c r="F751" s="4">
        <f t="shared" si="66"/>
        <v>0</v>
      </c>
      <c r="G751" s="200">
        <f t="shared" si="71"/>
        <v>0</v>
      </c>
      <c r="H751" s="203"/>
      <c r="I751" s="193"/>
      <c r="J751" s="204"/>
      <c r="K751" s="204"/>
      <c r="L751" s="204"/>
      <c r="M751" s="204"/>
      <c r="N751" s="193"/>
      <c r="O751" s="193"/>
      <c r="P751" s="205"/>
      <c r="Q751" s="193"/>
      <c r="R751" s="193"/>
      <c r="S751" s="193"/>
      <c r="T751" s="193"/>
      <c r="U751" s="193"/>
      <c r="V751" s="193"/>
      <c r="W751" s="193"/>
      <c r="X751" s="193"/>
      <c r="Y751" s="193"/>
      <c r="Z751" s="193"/>
      <c r="AA751" s="193"/>
      <c r="AB751" s="193"/>
      <c r="AC751" s="193"/>
      <c r="AD751" s="193"/>
      <c r="AE751" s="193"/>
      <c r="AF751" s="193"/>
      <c r="AG751" s="193"/>
      <c r="AH751" s="193"/>
      <c r="AI751" s="193"/>
      <c r="AJ751" s="204"/>
      <c r="AK751" s="193"/>
      <c r="AL751" s="206"/>
      <c r="AM751" s="4">
        <f t="shared" si="67"/>
        <v>0</v>
      </c>
      <c r="AN751" s="4">
        <f t="shared" si="68"/>
        <v>0</v>
      </c>
      <c r="AO751" s="4">
        <f t="shared" si="69"/>
        <v>0</v>
      </c>
      <c r="AP751" s="4">
        <f t="shared" si="70"/>
        <v>0</v>
      </c>
      <c r="AW751" s="204"/>
    </row>
    <row r="752" spans="6:49" ht="18" customHeight="1" x14ac:dyDescent="0.25">
      <c r="F752" s="4">
        <f t="shared" si="66"/>
        <v>0</v>
      </c>
      <c r="G752" s="200">
        <f t="shared" si="71"/>
        <v>0</v>
      </c>
      <c r="H752" s="203"/>
      <c r="I752" s="193"/>
      <c r="J752" s="204"/>
      <c r="K752" s="204"/>
      <c r="L752" s="204"/>
      <c r="M752" s="204"/>
      <c r="N752" s="193"/>
      <c r="O752" s="193"/>
      <c r="P752" s="205"/>
      <c r="Q752" s="193"/>
      <c r="R752" s="193"/>
      <c r="S752" s="193"/>
      <c r="T752" s="193"/>
      <c r="U752" s="193"/>
      <c r="V752" s="193"/>
      <c r="W752" s="193"/>
      <c r="X752" s="193"/>
      <c r="Y752" s="193"/>
      <c r="Z752" s="193"/>
      <c r="AA752" s="193"/>
      <c r="AB752" s="193"/>
      <c r="AC752" s="193"/>
      <c r="AD752" s="193"/>
      <c r="AE752" s="193"/>
      <c r="AF752" s="193"/>
      <c r="AG752" s="193"/>
      <c r="AH752" s="193"/>
      <c r="AI752" s="193"/>
      <c r="AJ752" s="204"/>
      <c r="AK752" s="193"/>
      <c r="AL752" s="206"/>
      <c r="AM752" s="4">
        <f t="shared" si="67"/>
        <v>0</v>
      </c>
      <c r="AN752" s="4">
        <f t="shared" si="68"/>
        <v>0</v>
      </c>
      <c r="AO752" s="4">
        <f t="shared" si="69"/>
        <v>0</v>
      </c>
      <c r="AP752" s="4">
        <f t="shared" si="70"/>
        <v>0</v>
      </c>
      <c r="AW752" s="204"/>
    </row>
    <row r="753" spans="6:49" ht="18" customHeight="1" x14ac:dyDescent="0.25">
      <c r="F753" s="4">
        <f t="shared" si="66"/>
        <v>0</v>
      </c>
      <c r="G753" s="200">
        <f t="shared" si="71"/>
        <v>0</v>
      </c>
      <c r="H753" s="203"/>
      <c r="I753" s="193"/>
      <c r="J753" s="204"/>
      <c r="K753" s="204"/>
      <c r="L753" s="204"/>
      <c r="M753" s="204"/>
      <c r="N753" s="193"/>
      <c r="O753" s="193"/>
      <c r="P753" s="205"/>
      <c r="Q753" s="193"/>
      <c r="R753" s="193"/>
      <c r="S753" s="193"/>
      <c r="T753" s="193"/>
      <c r="U753" s="193"/>
      <c r="V753" s="193"/>
      <c r="W753" s="193"/>
      <c r="X753" s="193"/>
      <c r="Y753" s="193"/>
      <c r="Z753" s="193"/>
      <c r="AA753" s="193"/>
      <c r="AB753" s="193"/>
      <c r="AC753" s="193"/>
      <c r="AD753" s="193"/>
      <c r="AE753" s="193"/>
      <c r="AF753" s="193"/>
      <c r="AG753" s="193"/>
      <c r="AH753" s="193"/>
      <c r="AI753" s="193"/>
      <c r="AJ753" s="204"/>
      <c r="AK753" s="193"/>
      <c r="AL753" s="206"/>
      <c r="AM753" s="4">
        <f t="shared" si="67"/>
        <v>0</v>
      </c>
      <c r="AN753" s="4">
        <f t="shared" si="68"/>
        <v>0</v>
      </c>
      <c r="AO753" s="4">
        <f t="shared" si="69"/>
        <v>0</v>
      </c>
      <c r="AP753" s="4">
        <f t="shared" si="70"/>
        <v>0</v>
      </c>
      <c r="AW753" s="204"/>
    </row>
    <row r="754" spans="6:49" ht="18" customHeight="1" x14ac:dyDescent="0.25">
      <c r="F754" s="4">
        <f t="shared" si="66"/>
        <v>0</v>
      </c>
      <c r="G754" s="200">
        <f t="shared" si="71"/>
        <v>0</v>
      </c>
      <c r="H754" s="203"/>
      <c r="I754" s="193"/>
      <c r="J754" s="204"/>
      <c r="K754" s="204"/>
      <c r="L754" s="204"/>
      <c r="M754" s="204"/>
      <c r="N754" s="193"/>
      <c r="O754" s="193"/>
      <c r="P754" s="205"/>
      <c r="Q754" s="193"/>
      <c r="R754" s="193"/>
      <c r="S754" s="193"/>
      <c r="T754" s="193"/>
      <c r="U754" s="193"/>
      <c r="V754" s="193"/>
      <c r="W754" s="193"/>
      <c r="X754" s="193"/>
      <c r="Y754" s="193"/>
      <c r="Z754" s="193"/>
      <c r="AA754" s="193"/>
      <c r="AB754" s="193"/>
      <c r="AC754" s="193"/>
      <c r="AD754" s="193"/>
      <c r="AE754" s="193"/>
      <c r="AF754" s="193"/>
      <c r="AG754" s="193"/>
      <c r="AH754" s="193"/>
      <c r="AI754" s="193"/>
      <c r="AJ754" s="204"/>
      <c r="AK754" s="193"/>
      <c r="AL754" s="206"/>
      <c r="AM754" s="4">
        <f t="shared" si="67"/>
        <v>0</v>
      </c>
      <c r="AN754" s="4">
        <f t="shared" si="68"/>
        <v>0</v>
      </c>
      <c r="AO754" s="4">
        <f t="shared" si="69"/>
        <v>0</v>
      </c>
      <c r="AP754" s="4">
        <f t="shared" si="70"/>
        <v>0</v>
      </c>
      <c r="AW754" s="204"/>
    </row>
    <row r="755" spans="6:49" ht="18" customHeight="1" x14ac:dyDescent="0.25">
      <c r="F755" s="4">
        <f t="shared" si="66"/>
        <v>0</v>
      </c>
      <c r="G755" s="200">
        <f t="shared" si="71"/>
        <v>0</v>
      </c>
      <c r="H755" s="203"/>
      <c r="I755" s="193"/>
      <c r="J755" s="204"/>
      <c r="K755" s="204"/>
      <c r="L755" s="204"/>
      <c r="M755" s="204"/>
      <c r="N755" s="193"/>
      <c r="O755" s="193"/>
      <c r="P755" s="205"/>
      <c r="Q755" s="193"/>
      <c r="R755" s="193"/>
      <c r="S755" s="193"/>
      <c r="T755" s="193"/>
      <c r="U755" s="193"/>
      <c r="V755" s="193"/>
      <c r="W755" s="193"/>
      <c r="X755" s="193"/>
      <c r="Y755" s="193"/>
      <c r="Z755" s="193"/>
      <c r="AA755" s="193"/>
      <c r="AB755" s="193"/>
      <c r="AC755" s="193"/>
      <c r="AD755" s="193"/>
      <c r="AE755" s="193"/>
      <c r="AF755" s="193"/>
      <c r="AG755" s="193"/>
      <c r="AH755" s="193"/>
      <c r="AI755" s="193"/>
      <c r="AJ755" s="204"/>
      <c r="AK755" s="193"/>
      <c r="AL755" s="206"/>
      <c r="AM755" s="4">
        <f t="shared" si="67"/>
        <v>0</v>
      </c>
      <c r="AN755" s="4">
        <f t="shared" si="68"/>
        <v>0</v>
      </c>
      <c r="AO755" s="4">
        <f t="shared" si="69"/>
        <v>0</v>
      </c>
      <c r="AP755" s="4">
        <f t="shared" si="70"/>
        <v>0</v>
      </c>
      <c r="AW755" s="204"/>
    </row>
    <row r="756" spans="6:49" ht="18" customHeight="1" x14ac:dyDescent="0.25">
      <c r="F756" s="4">
        <f t="shared" si="66"/>
        <v>0</v>
      </c>
      <c r="G756" s="200">
        <f t="shared" si="71"/>
        <v>0</v>
      </c>
      <c r="H756" s="203"/>
      <c r="I756" s="193"/>
      <c r="J756" s="204"/>
      <c r="K756" s="204"/>
      <c r="L756" s="204"/>
      <c r="M756" s="204"/>
      <c r="N756" s="193"/>
      <c r="O756" s="193"/>
      <c r="P756" s="205"/>
      <c r="Q756" s="193"/>
      <c r="R756" s="193"/>
      <c r="S756" s="193"/>
      <c r="T756" s="193"/>
      <c r="U756" s="193"/>
      <c r="V756" s="193"/>
      <c r="W756" s="193"/>
      <c r="X756" s="193"/>
      <c r="Y756" s="193"/>
      <c r="Z756" s="193"/>
      <c r="AA756" s="193"/>
      <c r="AB756" s="193"/>
      <c r="AC756" s="193"/>
      <c r="AD756" s="193"/>
      <c r="AE756" s="193"/>
      <c r="AF756" s="193"/>
      <c r="AG756" s="193"/>
      <c r="AH756" s="193"/>
      <c r="AI756" s="193"/>
      <c r="AJ756" s="204"/>
      <c r="AK756" s="193"/>
      <c r="AL756" s="206"/>
      <c r="AM756" s="4">
        <f t="shared" si="67"/>
        <v>0</v>
      </c>
      <c r="AN756" s="4">
        <f t="shared" si="68"/>
        <v>0</v>
      </c>
      <c r="AO756" s="4">
        <f t="shared" si="69"/>
        <v>0</v>
      </c>
      <c r="AP756" s="4">
        <f t="shared" si="70"/>
        <v>0</v>
      </c>
      <c r="AW756" s="204"/>
    </row>
    <row r="757" spans="6:49" ht="18" customHeight="1" x14ac:dyDescent="0.25">
      <c r="F757" s="4">
        <f t="shared" si="66"/>
        <v>0</v>
      </c>
      <c r="G757" s="200">
        <f t="shared" si="71"/>
        <v>0</v>
      </c>
      <c r="H757" s="203"/>
      <c r="I757" s="193"/>
      <c r="J757" s="204"/>
      <c r="K757" s="204"/>
      <c r="L757" s="204"/>
      <c r="M757" s="204"/>
      <c r="N757" s="193"/>
      <c r="O757" s="193"/>
      <c r="P757" s="205"/>
      <c r="Q757" s="193"/>
      <c r="R757" s="193"/>
      <c r="S757" s="193"/>
      <c r="T757" s="193"/>
      <c r="U757" s="193"/>
      <c r="V757" s="193"/>
      <c r="W757" s="193"/>
      <c r="X757" s="193"/>
      <c r="Y757" s="193"/>
      <c r="Z757" s="193"/>
      <c r="AA757" s="193"/>
      <c r="AB757" s="193"/>
      <c r="AC757" s="193"/>
      <c r="AD757" s="193"/>
      <c r="AE757" s="193"/>
      <c r="AF757" s="193"/>
      <c r="AG757" s="193"/>
      <c r="AH757" s="193"/>
      <c r="AI757" s="193"/>
      <c r="AJ757" s="204"/>
      <c r="AK757" s="193"/>
      <c r="AL757" s="206"/>
      <c r="AM757" s="4">
        <f t="shared" si="67"/>
        <v>0</v>
      </c>
      <c r="AN757" s="4">
        <f t="shared" si="68"/>
        <v>0</v>
      </c>
      <c r="AO757" s="4">
        <f t="shared" si="69"/>
        <v>0</v>
      </c>
      <c r="AP757" s="4">
        <f t="shared" si="70"/>
        <v>0</v>
      </c>
      <c r="AW757" s="204"/>
    </row>
    <row r="758" spans="6:49" ht="18" customHeight="1" x14ac:dyDescent="0.25">
      <c r="F758" s="4">
        <f t="shared" si="66"/>
        <v>0</v>
      </c>
      <c r="G758" s="200">
        <f t="shared" si="71"/>
        <v>0</v>
      </c>
      <c r="H758" s="203"/>
      <c r="I758" s="193"/>
      <c r="J758" s="204"/>
      <c r="K758" s="204"/>
      <c r="L758" s="204"/>
      <c r="M758" s="204"/>
      <c r="N758" s="193"/>
      <c r="O758" s="193"/>
      <c r="P758" s="205"/>
      <c r="Q758" s="193"/>
      <c r="R758" s="193"/>
      <c r="S758" s="193"/>
      <c r="T758" s="193"/>
      <c r="U758" s="193"/>
      <c r="V758" s="193"/>
      <c r="W758" s="193"/>
      <c r="X758" s="193"/>
      <c r="Y758" s="193"/>
      <c r="Z758" s="193"/>
      <c r="AA758" s="193"/>
      <c r="AB758" s="193"/>
      <c r="AC758" s="193"/>
      <c r="AD758" s="193"/>
      <c r="AE758" s="193"/>
      <c r="AF758" s="193"/>
      <c r="AG758" s="193"/>
      <c r="AH758" s="193"/>
      <c r="AI758" s="193"/>
      <c r="AJ758" s="204"/>
      <c r="AK758" s="193"/>
      <c r="AL758" s="206"/>
      <c r="AM758" s="4">
        <f t="shared" si="67"/>
        <v>0</v>
      </c>
      <c r="AN758" s="4">
        <f t="shared" si="68"/>
        <v>0</v>
      </c>
      <c r="AO758" s="4">
        <f t="shared" si="69"/>
        <v>0</v>
      </c>
      <c r="AP758" s="4">
        <f t="shared" si="70"/>
        <v>0</v>
      </c>
      <c r="AW758" s="204"/>
    </row>
    <row r="759" spans="6:49" ht="18" customHeight="1" x14ac:dyDescent="0.25">
      <c r="F759" s="4">
        <f t="shared" si="66"/>
        <v>0</v>
      </c>
      <c r="G759" s="200">
        <f t="shared" si="71"/>
        <v>0</v>
      </c>
      <c r="H759" s="203"/>
      <c r="I759" s="193"/>
      <c r="J759" s="204"/>
      <c r="K759" s="204"/>
      <c r="L759" s="204"/>
      <c r="M759" s="204"/>
      <c r="N759" s="193"/>
      <c r="O759" s="193"/>
      <c r="P759" s="205"/>
      <c r="Q759" s="193"/>
      <c r="R759" s="193"/>
      <c r="S759" s="193"/>
      <c r="T759" s="193"/>
      <c r="U759" s="193"/>
      <c r="V759" s="193"/>
      <c r="W759" s="193"/>
      <c r="X759" s="193"/>
      <c r="Y759" s="193"/>
      <c r="Z759" s="193"/>
      <c r="AA759" s="193"/>
      <c r="AB759" s="193"/>
      <c r="AC759" s="193"/>
      <c r="AD759" s="193"/>
      <c r="AE759" s="193"/>
      <c r="AF759" s="193"/>
      <c r="AG759" s="193"/>
      <c r="AH759" s="193"/>
      <c r="AI759" s="193"/>
      <c r="AJ759" s="204"/>
      <c r="AK759" s="193"/>
      <c r="AL759" s="206"/>
      <c r="AM759" s="4">
        <f t="shared" si="67"/>
        <v>0</v>
      </c>
      <c r="AN759" s="4">
        <f t="shared" si="68"/>
        <v>0</v>
      </c>
      <c r="AO759" s="4">
        <f t="shared" si="69"/>
        <v>0</v>
      </c>
      <c r="AP759" s="4">
        <f t="shared" si="70"/>
        <v>0</v>
      </c>
      <c r="AW759" s="204"/>
    </row>
    <row r="760" spans="6:49" ht="18" customHeight="1" x14ac:dyDescent="0.25">
      <c r="F760" s="4">
        <f t="shared" si="66"/>
        <v>0</v>
      </c>
      <c r="G760" s="200">
        <f t="shared" si="71"/>
        <v>0</v>
      </c>
      <c r="H760" s="203"/>
      <c r="I760" s="193"/>
      <c r="J760" s="204"/>
      <c r="K760" s="204"/>
      <c r="L760" s="204"/>
      <c r="M760" s="204"/>
      <c r="N760" s="193"/>
      <c r="O760" s="193"/>
      <c r="P760" s="205"/>
      <c r="Q760" s="193"/>
      <c r="R760" s="193"/>
      <c r="S760" s="193"/>
      <c r="T760" s="193"/>
      <c r="U760" s="193"/>
      <c r="V760" s="193"/>
      <c r="W760" s="193"/>
      <c r="X760" s="193"/>
      <c r="Y760" s="193"/>
      <c r="Z760" s="193"/>
      <c r="AA760" s="193"/>
      <c r="AB760" s="193"/>
      <c r="AC760" s="193"/>
      <c r="AD760" s="193"/>
      <c r="AE760" s="193"/>
      <c r="AF760" s="193"/>
      <c r="AG760" s="193"/>
      <c r="AH760" s="193"/>
      <c r="AI760" s="193"/>
      <c r="AJ760" s="204"/>
      <c r="AK760" s="193"/>
      <c r="AL760" s="206"/>
      <c r="AM760" s="4">
        <f t="shared" si="67"/>
        <v>0</v>
      </c>
      <c r="AN760" s="4">
        <f t="shared" si="68"/>
        <v>0</v>
      </c>
      <c r="AO760" s="4">
        <f t="shared" si="69"/>
        <v>0</v>
      </c>
      <c r="AP760" s="4">
        <f t="shared" si="70"/>
        <v>0</v>
      </c>
      <c r="AW760" s="204"/>
    </row>
    <row r="761" spans="6:49" ht="18" customHeight="1" x14ac:dyDescent="0.25">
      <c r="F761" s="4">
        <f t="shared" si="66"/>
        <v>0</v>
      </c>
      <c r="G761" s="200">
        <f t="shared" si="71"/>
        <v>0</v>
      </c>
      <c r="H761" s="203"/>
      <c r="I761" s="193"/>
      <c r="J761" s="204"/>
      <c r="K761" s="204"/>
      <c r="L761" s="204"/>
      <c r="M761" s="204"/>
      <c r="N761" s="193"/>
      <c r="O761" s="193"/>
      <c r="P761" s="205"/>
      <c r="Q761" s="193"/>
      <c r="R761" s="193"/>
      <c r="S761" s="193"/>
      <c r="T761" s="193"/>
      <c r="U761" s="193"/>
      <c r="V761" s="193"/>
      <c r="W761" s="193"/>
      <c r="X761" s="193"/>
      <c r="Y761" s="193"/>
      <c r="Z761" s="193"/>
      <c r="AA761" s="193"/>
      <c r="AB761" s="193"/>
      <c r="AC761" s="193"/>
      <c r="AD761" s="193"/>
      <c r="AE761" s="193"/>
      <c r="AF761" s="193"/>
      <c r="AG761" s="193"/>
      <c r="AH761" s="193"/>
      <c r="AI761" s="193"/>
      <c r="AJ761" s="204"/>
      <c r="AK761" s="193"/>
      <c r="AL761" s="206"/>
      <c r="AM761" s="4">
        <f t="shared" si="67"/>
        <v>0</v>
      </c>
      <c r="AN761" s="4">
        <f t="shared" si="68"/>
        <v>0</v>
      </c>
      <c r="AO761" s="4">
        <f t="shared" si="69"/>
        <v>0</v>
      </c>
      <c r="AP761" s="4">
        <f t="shared" si="70"/>
        <v>0</v>
      </c>
      <c r="AW761" s="204"/>
    </row>
    <row r="762" spans="6:49" ht="18" customHeight="1" x14ac:dyDescent="0.25">
      <c r="F762" s="4">
        <f t="shared" si="66"/>
        <v>0</v>
      </c>
      <c r="G762" s="200">
        <f t="shared" si="71"/>
        <v>0</v>
      </c>
      <c r="H762" s="203"/>
      <c r="I762" s="193"/>
      <c r="J762" s="204"/>
      <c r="K762" s="204"/>
      <c r="L762" s="204"/>
      <c r="M762" s="204"/>
      <c r="N762" s="193"/>
      <c r="O762" s="193"/>
      <c r="P762" s="205"/>
      <c r="Q762" s="193"/>
      <c r="R762" s="193"/>
      <c r="S762" s="193"/>
      <c r="T762" s="193"/>
      <c r="U762" s="193"/>
      <c r="V762" s="193"/>
      <c r="W762" s="193"/>
      <c r="X762" s="193"/>
      <c r="Y762" s="193"/>
      <c r="Z762" s="193"/>
      <c r="AA762" s="193"/>
      <c r="AB762" s="193"/>
      <c r="AC762" s="193"/>
      <c r="AD762" s="193"/>
      <c r="AE762" s="193"/>
      <c r="AF762" s="193"/>
      <c r="AG762" s="193"/>
      <c r="AH762" s="193"/>
      <c r="AI762" s="193"/>
      <c r="AJ762" s="204"/>
      <c r="AK762" s="193"/>
      <c r="AL762" s="206"/>
      <c r="AM762" s="4">
        <f t="shared" si="67"/>
        <v>0</v>
      </c>
      <c r="AN762" s="4">
        <f t="shared" si="68"/>
        <v>0</v>
      </c>
      <c r="AO762" s="4">
        <f t="shared" si="69"/>
        <v>0</v>
      </c>
      <c r="AP762" s="4">
        <f t="shared" si="70"/>
        <v>0</v>
      </c>
      <c r="AW762" s="204"/>
    </row>
    <row r="763" spans="6:49" ht="18" customHeight="1" x14ac:dyDescent="0.25">
      <c r="F763" s="4">
        <f t="shared" si="66"/>
        <v>0</v>
      </c>
      <c r="G763" s="200">
        <f t="shared" si="71"/>
        <v>0</v>
      </c>
      <c r="H763" s="203"/>
      <c r="I763" s="193"/>
      <c r="J763" s="204"/>
      <c r="K763" s="204"/>
      <c r="L763" s="204"/>
      <c r="M763" s="204"/>
      <c r="N763" s="193"/>
      <c r="O763" s="193"/>
      <c r="P763" s="205"/>
      <c r="Q763" s="193"/>
      <c r="R763" s="193"/>
      <c r="S763" s="193"/>
      <c r="T763" s="193"/>
      <c r="U763" s="193"/>
      <c r="V763" s="193"/>
      <c r="W763" s="193"/>
      <c r="X763" s="193"/>
      <c r="Y763" s="193"/>
      <c r="Z763" s="193"/>
      <c r="AA763" s="193"/>
      <c r="AB763" s="193"/>
      <c r="AC763" s="193"/>
      <c r="AD763" s="193"/>
      <c r="AE763" s="193"/>
      <c r="AF763" s="193"/>
      <c r="AG763" s="193"/>
      <c r="AH763" s="193"/>
      <c r="AI763" s="193"/>
      <c r="AJ763" s="204"/>
      <c r="AK763" s="193"/>
      <c r="AL763" s="206"/>
      <c r="AM763" s="4">
        <f t="shared" si="67"/>
        <v>0</v>
      </c>
      <c r="AN763" s="4">
        <f t="shared" si="68"/>
        <v>0</v>
      </c>
      <c r="AO763" s="4">
        <f t="shared" si="69"/>
        <v>0</v>
      </c>
      <c r="AP763" s="4">
        <f t="shared" si="70"/>
        <v>0</v>
      </c>
      <c r="AW763" s="204"/>
    </row>
    <row r="764" spans="6:49" ht="18" customHeight="1" x14ac:dyDescent="0.25">
      <c r="F764" s="4">
        <f t="shared" si="66"/>
        <v>0</v>
      </c>
      <c r="G764" s="200">
        <f t="shared" si="71"/>
        <v>0</v>
      </c>
      <c r="H764" s="203"/>
      <c r="I764" s="193"/>
      <c r="J764" s="204"/>
      <c r="K764" s="204"/>
      <c r="L764" s="204"/>
      <c r="M764" s="204"/>
      <c r="N764" s="193"/>
      <c r="O764" s="193"/>
      <c r="P764" s="205"/>
      <c r="Q764" s="193"/>
      <c r="R764" s="193"/>
      <c r="S764" s="193"/>
      <c r="T764" s="193"/>
      <c r="U764" s="193"/>
      <c r="V764" s="193"/>
      <c r="W764" s="193"/>
      <c r="X764" s="193"/>
      <c r="Y764" s="193"/>
      <c r="Z764" s="193"/>
      <c r="AA764" s="193"/>
      <c r="AB764" s="193"/>
      <c r="AC764" s="193"/>
      <c r="AD764" s="193"/>
      <c r="AE764" s="193"/>
      <c r="AF764" s="193"/>
      <c r="AG764" s="193"/>
      <c r="AH764" s="193"/>
      <c r="AI764" s="193"/>
      <c r="AJ764" s="204"/>
      <c r="AK764" s="193"/>
      <c r="AL764" s="206"/>
      <c r="AM764" s="4">
        <f t="shared" si="67"/>
        <v>0</v>
      </c>
      <c r="AN764" s="4">
        <f t="shared" si="68"/>
        <v>0</v>
      </c>
      <c r="AO764" s="4">
        <f t="shared" si="69"/>
        <v>0</v>
      </c>
      <c r="AP764" s="4">
        <f t="shared" si="70"/>
        <v>0</v>
      </c>
      <c r="AW764" s="204"/>
    </row>
    <row r="765" spans="6:49" ht="18" customHeight="1" x14ac:dyDescent="0.25">
      <c r="F765" s="4">
        <f t="shared" si="66"/>
        <v>0</v>
      </c>
      <c r="G765" s="200">
        <f t="shared" si="71"/>
        <v>0</v>
      </c>
      <c r="H765" s="203"/>
      <c r="I765" s="193"/>
      <c r="J765" s="204"/>
      <c r="K765" s="204"/>
      <c r="L765" s="204"/>
      <c r="M765" s="204"/>
      <c r="N765" s="193"/>
      <c r="O765" s="193"/>
      <c r="P765" s="205"/>
      <c r="Q765" s="193"/>
      <c r="R765" s="193"/>
      <c r="S765" s="193"/>
      <c r="T765" s="193"/>
      <c r="U765" s="193"/>
      <c r="V765" s="193"/>
      <c r="W765" s="193"/>
      <c r="X765" s="193"/>
      <c r="Y765" s="193"/>
      <c r="Z765" s="193"/>
      <c r="AA765" s="193"/>
      <c r="AB765" s="193"/>
      <c r="AC765" s="193"/>
      <c r="AD765" s="193"/>
      <c r="AE765" s="193"/>
      <c r="AF765" s="193"/>
      <c r="AG765" s="193"/>
      <c r="AH765" s="193"/>
      <c r="AI765" s="193"/>
      <c r="AJ765" s="204"/>
      <c r="AK765" s="193"/>
      <c r="AL765" s="206"/>
      <c r="AM765" s="4">
        <f t="shared" si="67"/>
        <v>0</v>
      </c>
      <c r="AN765" s="4">
        <f t="shared" si="68"/>
        <v>0</v>
      </c>
      <c r="AO765" s="4">
        <f t="shared" si="69"/>
        <v>0</v>
      </c>
      <c r="AP765" s="4">
        <f t="shared" si="70"/>
        <v>0</v>
      </c>
      <c r="AW765" s="204"/>
    </row>
    <row r="766" spans="6:49" ht="18" customHeight="1" x14ac:dyDescent="0.25">
      <c r="F766" s="4">
        <f t="shared" si="66"/>
        <v>0</v>
      </c>
      <c r="G766" s="200">
        <f t="shared" si="71"/>
        <v>0</v>
      </c>
      <c r="H766" s="203"/>
      <c r="I766" s="193"/>
      <c r="J766" s="204"/>
      <c r="K766" s="204"/>
      <c r="L766" s="204"/>
      <c r="M766" s="204"/>
      <c r="N766" s="193"/>
      <c r="O766" s="193"/>
      <c r="P766" s="205"/>
      <c r="Q766" s="193"/>
      <c r="R766" s="193"/>
      <c r="S766" s="193"/>
      <c r="T766" s="193"/>
      <c r="U766" s="193"/>
      <c r="V766" s="193"/>
      <c r="W766" s="193"/>
      <c r="X766" s="193"/>
      <c r="Y766" s="193"/>
      <c r="Z766" s="193"/>
      <c r="AA766" s="193"/>
      <c r="AB766" s="193"/>
      <c r="AC766" s="193"/>
      <c r="AD766" s="193"/>
      <c r="AE766" s="193"/>
      <c r="AF766" s="193"/>
      <c r="AG766" s="193"/>
      <c r="AH766" s="193"/>
      <c r="AI766" s="193"/>
      <c r="AJ766" s="204"/>
      <c r="AK766" s="193"/>
      <c r="AL766" s="206"/>
      <c r="AM766" s="4">
        <f t="shared" si="67"/>
        <v>0</v>
      </c>
      <c r="AN766" s="4">
        <f t="shared" si="68"/>
        <v>0</v>
      </c>
      <c r="AO766" s="4">
        <f t="shared" si="69"/>
        <v>0</v>
      </c>
      <c r="AP766" s="4">
        <f t="shared" si="70"/>
        <v>0</v>
      </c>
      <c r="AW766" s="204"/>
    </row>
    <row r="767" spans="6:49" ht="18" customHeight="1" x14ac:dyDescent="0.25">
      <c r="F767" s="4">
        <f t="shared" si="66"/>
        <v>0</v>
      </c>
      <c r="G767" s="200">
        <f t="shared" si="71"/>
        <v>0</v>
      </c>
      <c r="H767" s="203"/>
      <c r="I767" s="193"/>
      <c r="J767" s="204"/>
      <c r="K767" s="204"/>
      <c r="L767" s="204"/>
      <c r="M767" s="204"/>
      <c r="N767" s="193"/>
      <c r="O767" s="193"/>
      <c r="P767" s="205"/>
      <c r="Q767" s="193"/>
      <c r="R767" s="193"/>
      <c r="S767" s="193"/>
      <c r="T767" s="193"/>
      <c r="U767" s="193"/>
      <c r="V767" s="193"/>
      <c r="W767" s="193"/>
      <c r="X767" s="193"/>
      <c r="Y767" s="193"/>
      <c r="Z767" s="193"/>
      <c r="AA767" s="193"/>
      <c r="AB767" s="193"/>
      <c r="AC767" s="193"/>
      <c r="AD767" s="193"/>
      <c r="AE767" s="193"/>
      <c r="AF767" s="193"/>
      <c r="AG767" s="193"/>
      <c r="AH767" s="193"/>
      <c r="AI767" s="193"/>
      <c r="AJ767" s="204"/>
      <c r="AK767" s="193"/>
      <c r="AL767" s="206"/>
      <c r="AM767" s="4">
        <f t="shared" si="67"/>
        <v>0</v>
      </c>
      <c r="AN767" s="4">
        <f t="shared" si="68"/>
        <v>0</v>
      </c>
      <c r="AO767" s="4">
        <f t="shared" si="69"/>
        <v>0</v>
      </c>
      <c r="AP767" s="4">
        <f t="shared" si="70"/>
        <v>0</v>
      </c>
      <c r="AW767" s="204"/>
    </row>
    <row r="768" spans="6:49" ht="18" customHeight="1" x14ac:dyDescent="0.25">
      <c r="F768" s="4">
        <f t="shared" si="66"/>
        <v>0</v>
      </c>
      <c r="G768" s="200">
        <f t="shared" si="71"/>
        <v>0</v>
      </c>
      <c r="H768" s="203"/>
      <c r="I768" s="193"/>
      <c r="J768" s="204"/>
      <c r="K768" s="204"/>
      <c r="L768" s="204"/>
      <c r="M768" s="204"/>
      <c r="N768" s="193"/>
      <c r="O768" s="193"/>
      <c r="P768" s="205"/>
      <c r="Q768" s="193"/>
      <c r="R768" s="193"/>
      <c r="S768" s="193"/>
      <c r="T768" s="193"/>
      <c r="U768" s="193"/>
      <c r="V768" s="193"/>
      <c r="W768" s="193"/>
      <c r="X768" s="193"/>
      <c r="Y768" s="193"/>
      <c r="Z768" s="193"/>
      <c r="AA768" s="193"/>
      <c r="AB768" s="193"/>
      <c r="AC768" s="193"/>
      <c r="AD768" s="193"/>
      <c r="AE768" s="193"/>
      <c r="AF768" s="193"/>
      <c r="AG768" s="193"/>
      <c r="AH768" s="193"/>
      <c r="AI768" s="193"/>
      <c r="AJ768" s="204"/>
      <c r="AK768" s="193"/>
      <c r="AL768" s="206"/>
      <c r="AM768" s="4">
        <f t="shared" si="67"/>
        <v>0</v>
      </c>
      <c r="AN768" s="4">
        <f t="shared" si="68"/>
        <v>0</v>
      </c>
      <c r="AO768" s="4">
        <f t="shared" si="69"/>
        <v>0</v>
      </c>
      <c r="AP768" s="4">
        <f t="shared" si="70"/>
        <v>0</v>
      </c>
      <c r="AW768" s="204"/>
    </row>
    <row r="769" spans="6:49" ht="18" customHeight="1" x14ac:dyDescent="0.25">
      <c r="F769" s="4">
        <f t="shared" si="66"/>
        <v>0</v>
      </c>
      <c r="G769" s="200">
        <f t="shared" si="71"/>
        <v>0</v>
      </c>
      <c r="H769" s="203"/>
      <c r="I769" s="193"/>
      <c r="J769" s="204"/>
      <c r="K769" s="204"/>
      <c r="L769" s="204"/>
      <c r="M769" s="204"/>
      <c r="N769" s="193"/>
      <c r="O769" s="193"/>
      <c r="P769" s="205"/>
      <c r="Q769" s="193"/>
      <c r="R769" s="193"/>
      <c r="S769" s="193"/>
      <c r="T769" s="193"/>
      <c r="U769" s="193"/>
      <c r="V769" s="193"/>
      <c r="W769" s="193"/>
      <c r="X769" s="193"/>
      <c r="Y769" s="193"/>
      <c r="Z769" s="193"/>
      <c r="AA769" s="193"/>
      <c r="AB769" s="193"/>
      <c r="AC769" s="193"/>
      <c r="AD769" s="193"/>
      <c r="AE769" s="193"/>
      <c r="AF769" s="193"/>
      <c r="AG769" s="193"/>
      <c r="AH769" s="193"/>
      <c r="AI769" s="193"/>
      <c r="AJ769" s="204"/>
      <c r="AK769" s="193"/>
      <c r="AL769" s="206"/>
      <c r="AM769" s="4">
        <f t="shared" si="67"/>
        <v>0</v>
      </c>
      <c r="AN769" s="4">
        <f t="shared" si="68"/>
        <v>0</v>
      </c>
      <c r="AO769" s="4">
        <f t="shared" si="69"/>
        <v>0</v>
      </c>
      <c r="AP769" s="4">
        <f t="shared" si="70"/>
        <v>0</v>
      </c>
      <c r="AW769" s="204"/>
    </row>
    <row r="770" spans="6:49" ht="18" customHeight="1" x14ac:dyDescent="0.25">
      <c r="F770" s="4">
        <f t="shared" si="66"/>
        <v>0</v>
      </c>
      <c r="G770" s="200">
        <f t="shared" si="71"/>
        <v>0</v>
      </c>
      <c r="H770" s="203"/>
      <c r="I770" s="193"/>
      <c r="J770" s="204"/>
      <c r="K770" s="204"/>
      <c r="L770" s="204"/>
      <c r="M770" s="204"/>
      <c r="N770" s="193"/>
      <c r="O770" s="193"/>
      <c r="P770" s="205"/>
      <c r="Q770" s="193"/>
      <c r="R770" s="193"/>
      <c r="S770" s="193"/>
      <c r="T770" s="193"/>
      <c r="U770" s="193"/>
      <c r="V770" s="193"/>
      <c r="W770" s="193"/>
      <c r="X770" s="193"/>
      <c r="Y770" s="193"/>
      <c r="Z770" s="193"/>
      <c r="AA770" s="193"/>
      <c r="AB770" s="193"/>
      <c r="AC770" s="193"/>
      <c r="AD770" s="193"/>
      <c r="AE770" s="193"/>
      <c r="AF770" s="193"/>
      <c r="AG770" s="193"/>
      <c r="AH770" s="193"/>
      <c r="AI770" s="193"/>
      <c r="AJ770" s="204"/>
      <c r="AK770" s="193"/>
      <c r="AL770" s="206"/>
      <c r="AM770" s="4">
        <f t="shared" si="67"/>
        <v>0</v>
      </c>
      <c r="AN770" s="4">
        <f t="shared" si="68"/>
        <v>0</v>
      </c>
      <c r="AO770" s="4">
        <f t="shared" si="69"/>
        <v>0</v>
      </c>
      <c r="AP770" s="4">
        <f t="shared" si="70"/>
        <v>0</v>
      </c>
      <c r="AW770" s="204"/>
    </row>
    <row r="771" spans="6:49" ht="18" customHeight="1" x14ac:dyDescent="0.25">
      <c r="F771" s="4">
        <f t="shared" si="66"/>
        <v>0</v>
      </c>
      <c r="G771" s="200">
        <f t="shared" si="71"/>
        <v>0</v>
      </c>
      <c r="H771" s="203"/>
      <c r="I771" s="193"/>
      <c r="J771" s="204"/>
      <c r="K771" s="204"/>
      <c r="L771" s="204"/>
      <c r="M771" s="204"/>
      <c r="N771" s="193"/>
      <c r="O771" s="193"/>
      <c r="P771" s="205"/>
      <c r="Q771" s="193"/>
      <c r="R771" s="193"/>
      <c r="S771" s="193"/>
      <c r="T771" s="193"/>
      <c r="U771" s="193"/>
      <c r="V771" s="193"/>
      <c r="W771" s="193"/>
      <c r="X771" s="193"/>
      <c r="Y771" s="193"/>
      <c r="Z771" s="193"/>
      <c r="AA771" s="193"/>
      <c r="AB771" s="193"/>
      <c r="AC771" s="193"/>
      <c r="AD771" s="193"/>
      <c r="AE771" s="193"/>
      <c r="AF771" s="193"/>
      <c r="AG771" s="193"/>
      <c r="AH771" s="193"/>
      <c r="AI771" s="193"/>
      <c r="AJ771" s="204"/>
      <c r="AK771" s="193"/>
      <c r="AL771" s="206"/>
      <c r="AM771" s="4">
        <f t="shared" si="67"/>
        <v>0</v>
      </c>
      <c r="AN771" s="4">
        <f t="shared" si="68"/>
        <v>0</v>
      </c>
      <c r="AO771" s="4">
        <f t="shared" si="69"/>
        <v>0</v>
      </c>
      <c r="AP771" s="4">
        <f t="shared" si="70"/>
        <v>0</v>
      </c>
      <c r="AW771" s="204"/>
    </row>
    <row r="772" spans="6:49" ht="18" customHeight="1" x14ac:dyDescent="0.25">
      <c r="F772" s="4">
        <f t="shared" si="66"/>
        <v>0</v>
      </c>
      <c r="G772" s="200">
        <f t="shared" si="71"/>
        <v>0</v>
      </c>
      <c r="H772" s="203"/>
      <c r="I772" s="193"/>
      <c r="J772" s="204"/>
      <c r="K772" s="204"/>
      <c r="L772" s="204"/>
      <c r="M772" s="204"/>
      <c r="N772" s="193"/>
      <c r="O772" s="193"/>
      <c r="P772" s="205"/>
      <c r="Q772" s="193"/>
      <c r="R772" s="193"/>
      <c r="S772" s="193"/>
      <c r="T772" s="193"/>
      <c r="U772" s="193"/>
      <c r="V772" s="193"/>
      <c r="W772" s="193"/>
      <c r="X772" s="193"/>
      <c r="Y772" s="193"/>
      <c r="Z772" s="193"/>
      <c r="AA772" s="193"/>
      <c r="AB772" s="193"/>
      <c r="AC772" s="193"/>
      <c r="AD772" s="193"/>
      <c r="AE772" s="193"/>
      <c r="AF772" s="193"/>
      <c r="AG772" s="193"/>
      <c r="AH772" s="193"/>
      <c r="AI772" s="193"/>
      <c r="AJ772" s="204"/>
      <c r="AK772" s="193"/>
      <c r="AL772" s="206"/>
      <c r="AM772" s="4">
        <f t="shared" si="67"/>
        <v>0</v>
      </c>
      <c r="AN772" s="4">
        <f t="shared" si="68"/>
        <v>0</v>
      </c>
      <c r="AO772" s="4">
        <f t="shared" si="69"/>
        <v>0</v>
      </c>
      <c r="AP772" s="4">
        <f t="shared" si="70"/>
        <v>0</v>
      </c>
      <c r="AW772" s="204"/>
    </row>
    <row r="773" spans="6:49" ht="18" customHeight="1" x14ac:dyDescent="0.25">
      <c r="F773" s="4">
        <f t="shared" si="66"/>
        <v>0</v>
      </c>
      <c r="G773" s="200">
        <f t="shared" si="71"/>
        <v>0</v>
      </c>
      <c r="H773" s="203"/>
      <c r="I773" s="193"/>
      <c r="J773" s="204"/>
      <c r="K773" s="204"/>
      <c r="L773" s="204"/>
      <c r="M773" s="204"/>
      <c r="N773" s="193"/>
      <c r="O773" s="193"/>
      <c r="P773" s="205"/>
      <c r="Q773" s="193"/>
      <c r="R773" s="193"/>
      <c r="S773" s="193"/>
      <c r="T773" s="193"/>
      <c r="U773" s="193"/>
      <c r="V773" s="193"/>
      <c r="W773" s="193"/>
      <c r="X773" s="193"/>
      <c r="Y773" s="193"/>
      <c r="Z773" s="193"/>
      <c r="AA773" s="193"/>
      <c r="AB773" s="193"/>
      <c r="AC773" s="193"/>
      <c r="AD773" s="193"/>
      <c r="AE773" s="193"/>
      <c r="AF773" s="193"/>
      <c r="AG773" s="193"/>
      <c r="AH773" s="193"/>
      <c r="AI773" s="193"/>
      <c r="AJ773" s="204"/>
      <c r="AK773" s="193"/>
      <c r="AL773" s="206"/>
      <c r="AM773" s="4">
        <f t="shared" si="67"/>
        <v>0</v>
      </c>
      <c r="AN773" s="4">
        <f t="shared" si="68"/>
        <v>0</v>
      </c>
      <c r="AO773" s="4">
        <f t="shared" si="69"/>
        <v>0</v>
      </c>
      <c r="AP773" s="4">
        <f t="shared" si="70"/>
        <v>0</v>
      </c>
      <c r="AW773" s="204"/>
    </row>
    <row r="774" spans="6:49" ht="18" customHeight="1" x14ac:dyDescent="0.25">
      <c r="F774" s="4">
        <f t="shared" si="66"/>
        <v>0</v>
      </c>
      <c r="G774" s="200">
        <f t="shared" si="71"/>
        <v>0</v>
      </c>
      <c r="H774" s="203"/>
      <c r="I774" s="193"/>
      <c r="J774" s="204"/>
      <c r="K774" s="204"/>
      <c r="L774" s="204"/>
      <c r="M774" s="204"/>
      <c r="N774" s="193"/>
      <c r="O774" s="193"/>
      <c r="P774" s="205"/>
      <c r="Q774" s="193"/>
      <c r="R774" s="193"/>
      <c r="S774" s="193"/>
      <c r="T774" s="193"/>
      <c r="U774" s="193"/>
      <c r="V774" s="193"/>
      <c r="W774" s="193"/>
      <c r="X774" s="193"/>
      <c r="Y774" s="193"/>
      <c r="Z774" s="193"/>
      <c r="AA774" s="193"/>
      <c r="AB774" s="193"/>
      <c r="AC774" s="193"/>
      <c r="AD774" s="193"/>
      <c r="AE774" s="193"/>
      <c r="AF774" s="193"/>
      <c r="AG774" s="193"/>
      <c r="AH774" s="193"/>
      <c r="AI774" s="193"/>
      <c r="AJ774" s="204"/>
      <c r="AK774" s="193"/>
      <c r="AL774" s="206"/>
      <c r="AM774" s="4">
        <f t="shared" si="67"/>
        <v>0</v>
      </c>
      <c r="AN774" s="4">
        <f t="shared" si="68"/>
        <v>0</v>
      </c>
      <c r="AO774" s="4">
        <f t="shared" si="69"/>
        <v>0</v>
      </c>
      <c r="AP774" s="4">
        <f t="shared" si="70"/>
        <v>0</v>
      </c>
      <c r="AW774" s="204"/>
    </row>
    <row r="775" spans="6:49" ht="18" customHeight="1" x14ac:dyDescent="0.25">
      <c r="F775" s="4">
        <f t="shared" si="66"/>
        <v>0</v>
      </c>
      <c r="G775" s="200">
        <f t="shared" si="71"/>
        <v>0</v>
      </c>
      <c r="H775" s="203"/>
      <c r="I775" s="193"/>
      <c r="J775" s="204"/>
      <c r="K775" s="204"/>
      <c r="L775" s="204"/>
      <c r="M775" s="204"/>
      <c r="N775" s="193"/>
      <c r="O775" s="193"/>
      <c r="P775" s="205"/>
      <c r="Q775" s="193"/>
      <c r="R775" s="193"/>
      <c r="S775" s="193"/>
      <c r="T775" s="193"/>
      <c r="U775" s="193"/>
      <c r="V775" s="193"/>
      <c r="W775" s="193"/>
      <c r="X775" s="193"/>
      <c r="Y775" s="193"/>
      <c r="Z775" s="193"/>
      <c r="AA775" s="193"/>
      <c r="AB775" s="193"/>
      <c r="AC775" s="193"/>
      <c r="AD775" s="193"/>
      <c r="AE775" s="193"/>
      <c r="AF775" s="193"/>
      <c r="AG775" s="193"/>
      <c r="AH775" s="193"/>
      <c r="AI775" s="193"/>
      <c r="AJ775" s="204"/>
      <c r="AK775" s="193"/>
      <c r="AL775" s="206"/>
      <c r="AM775" s="4">
        <f t="shared" si="67"/>
        <v>0</v>
      </c>
      <c r="AN775" s="4">
        <f t="shared" si="68"/>
        <v>0</v>
      </c>
      <c r="AO775" s="4">
        <f t="shared" si="69"/>
        <v>0</v>
      </c>
      <c r="AP775" s="4">
        <f t="shared" si="70"/>
        <v>0</v>
      </c>
      <c r="AW775" s="204"/>
    </row>
    <row r="776" spans="6:49" ht="18" customHeight="1" x14ac:dyDescent="0.25">
      <c r="F776" s="4">
        <f t="shared" si="66"/>
        <v>0</v>
      </c>
      <c r="G776" s="200">
        <f t="shared" si="71"/>
        <v>0</v>
      </c>
      <c r="H776" s="203"/>
      <c r="I776" s="193"/>
      <c r="J776" s="204"/>
      <c r="K776" s="204"/>
      <c r="L776" s="204"/>
      <c r="M776" s="204"/>
      <c r="N776" s="193"/>
      <c r="O776" s="193"/>
      <c r="P776" s="205"/>
      <c r="Q776" s="193"/>
      <c r="R776" s="193"/>
      <c r="S776" s="193"/>
      <c r="T776" s="193"/>
      <c r="U776" s="193"/>
      <c r="V776" s="193"/>
      <c r="W776" s="193"/>
      <c r="X776" s="193"/>
      <c r="Y776" s="193"/>
      <c r="Z776" s="193"/>
      <c r="AA776" s="193"/>
      <c r="AB776" s="193"/>
      <c r="AC776" s="193"/>
      <c r="AD776" s="193"/>
      <c r="AE776" s="193"/>
      <c r="AF776" s="193"/>
      <c r="AG776" s="193"/>
      <c r="AH776" s="193"/>
      <c r="AI776" s="193"/>
      <c r="AJ776" s="204"/>
      <c r="AK776" s="193"/>
      <c r="AL776" s="206"/>
      <c r="AM776" s="4">
        <f t="shared" si="67"/>
        <v>0</v>
      </c>
      <c r="AN776" s="4">
        <f t="shared" si="68"/>
        <v>0</v>
      </c>
      <c r="AO776" s="4">
        <f t="shared" si="69"/>
        <v>0</v>
      </c>
      <c r="AP776" s="4">
        <f t="shared" si="70"/>
        <v>0</v>
      </c>
      <c r="AW776" s="204"/>
    </row>
    <row r="777" spans="6:49" ht="18" customHeight="1" x14ac:dyDescent="0.25">
      <c r="F777" s="4">
        <f t="shared" ref="F777:F840" si="72">IFERROR(IF($D$11=1,(IF(G777&gt;=1,(IF(H777&gt;=$D$9,(IF(H777&lt;=$D$10,G777,0)),0)),0)),0),0)</f>
        <v>0</v>
      </c>
      <c r="G777" s="200">
        <f t="shared" si="71"/>
        <v>0</v>
      </c>
      <c r="H777" s="203"/>
      <c r="I777" s="193"/>
      <c r="J777" s="204"/>
      <c r="K777" s="204"/>
      <c r="L777" s="204"/>
      <c r="M777" s="204"/>
      <c r="N777" s="193"/>
      <c r="O777" s="193"/>
      <c r="P777" s="205"/>
      <c r="Q777" s="193"/>
      <c r="R777" s="193"/>
      <c r="S777" s="193"/>
      <c r="T777" s="193"/>
      <c r="U777" s="193"/>
      <c r="V777" s="193"/>
      <c r="W777" s="193"/>
      <c r="X777" s="193"/>
      <c r="Y777" s="193"/>
      <c r="Z777" s="193"/>
      <c r="AA777" s="193"/>
      <c r="AB777" s="193"/>
      <c r="AC777" s="193"/>
      <c r="AD777" s="193"/>
      <c r="AE777" s="193"/>
      <c r="AF777" s="193"/>
      <c r="AG777" s="193"/>
      <c r="AH777" s="193"/>
      <c r="AI777" s="193"/>
      <c r="AJ777" s="204"/>
      <c r="AK777" s="193"/>
      <c r="AL777" s="206"/>
      <c r="AM777" s="4">
        <f t="shared" ref="AM777:AM840" si="73">IFERROR(IF(G777&gt;=1,VLOOKUP(I777,$A$1:$B$2,2,0),0),0)</f>
        <v>0</v>
      </c>
      <c r="AN777" s="4">
        <f t="shared" ref="AN777:AN840" si="74">IFERROR(IF(G777&gt;=1,VLOOKUP(N777,$A$4:$B$8,2,0),0),0)</f>
        <v>0</v>
      </c>
      <c r="AO777" s="4">
        <f t="shared" ref="AO777:AO840" si="75">IFERROR(IF(G777&gt;=1,VLOOKUP(O777,$A$10:$B$12,2,0),0),0)</f>
        <v>0</v>
      </c>
      <c r="AP777" s="4">
        <f t="shared" ref="AP777:AP840" si="76">IFERROR(IF(G777&gt;=1,VLOOKUP(S777,$C$4:$D$7,2,0),0),0)</f>
        <v>0</v>
      </c>
      <c r="AW777" s="204"/>
    </row>
    <row r="778" spans="6:49" ht="18" customHeight="1" x14ac:dyDescent="0.25">
      <c r="F778" s="4">
        <f t="shared" si="72"/>
        <v>0</v>
      </c>
      <c r="G778" s="200">
        <f t="shared" ref="G778:G841" si="77">IFERROR(IF(H778&gt;=2000,(IF(LEN(I778)&gt;=3,(IF(LEN(J778)&gt;=2,G777+1,0)),0)),0),0)</f>
        <v>0</v>
      </c>
      <c r="H778" s="203"/>
      <c r="I778" s="193"/>
      <c r="J778" s="204"/>
      <c r="K778" s="204"/>
      <c r="L778" s="204"/>
      <c r="M778" s="204"/>
      <c r="N778" s="193"/>
      <c r="O778" s="193"/>
      <c r="P778" s="205"/>
      <c r="Q778" s="193"/>
      <c r="R778" s="193"/>
      <c r="S778" s="193"/>
      <c r="T778" s="193"/>
      <c r="U778" s="193"/>
      <c r="V778" s="193"/>
      <c r="W778" s="193"/>
      <c r="X778" s="193"/>
      <c r="Y778" s="193"/>
      <c r="Z778" s="193"/>
      <c r="AA778" s="193"/>
      <c r="AB778" s="193"/>
      <c r="AC778" s="193"/>
      <c r="AD778" s="193"/>
      <c r="AE778" s="193"/>
      <c r="AF778" s="193"/>
      <c r="AG778" s="193"/>
      <c r="AH778" s="193"/>
      <c r="AI778" s="193"/>
      <c r="AJ778" s="204"/>
      <c r="AK778" s="193"/>
      <c r="AL778" s="206"/>
      <c r="AM778" s="4">
        <f t="shared" si="73"/>
        <v>0</v>
      </c>
      <c r="AN778" s="4">
        <f t="shared" si="74"/>
        <v>0</v>
      </c>
      <c r="AO778" s="4">
        <f t="shared" si="75"/>
        <v>0</v>
      </c>
      <c r="AP778" s="4">
        <f t="shared" si="76"/>
        <v>0</v>
      </c>
      <c r="AW778" s="204"/>
    </row>
    <row r="779" spans="6:49" ht="18" customHeight="1" x14ac:dyDescent="0.25">
      <c r="F779" s="4">
        <f t="shared" si="72"/>
        <v>0</v>
      </c>
      <c r="G779" s="200">
        <f t="shared" si="77"/>
        <v>0</v>
      </c>
      <c r="H779" s="203"/>
      <c r="I779" s="193"/>
      <c r="J779" s="204"/>
      <c r="K779" s="204"/>
      <c r="L779" s="204"/>
      <c r="M779" s="204"/>
      <c r="N779" s="193"/>
      <c r="O779" s="193"/>
      <c r="P779" s="205"/>
      <c r="Q779" s="193"/>
      <c r="R779" s="193"/>
      <c r="S779" s="193"/>
      <c r="T779" s="193"/>
      <c r="U779" s="193"/>
      <c r="V779" s="193"/>
      <c r="W779" s="193"/>
      <c r="X779" s="193"/>
      <c r="Y779" s="193"/>
      <c r="Z779" s="193"/>
      <c r="AA779" s="193"/>
      <c r="AB779" s="193"/>
      <c r="AC779" s="193"/>
      <c r="AD779" s="193"/>
      <c r="AE779" s="193"/>
      <c r="AF779" s="193"/>
      <c r="AG779" s="193"/>
      <c r="AH779" s="193"/>
      <c r="AI779" s="193"/>
      <c r="AJ779" s="204"/>
      <c r="AK779" s="193"/>
      <c r="AL779" s="206"/>
      <c r="AM779" s="4">
        <f t="shared" si="73"/>
        <v>0</v>
      </c>
      <c r="AN779" s="4">
        <f t="shared" si="74"/>
        <v>0</v>
      </c>
      <c r="AO779" s="4">
        <f t="shared" si="75"/>
        <v>0</v>
      </c>
      <c r="AP779" s="4">
        <f t="shared" si="76"/>
        <v>0</v>
      </c>
      <c r="AW779" s="204"/>
    </row>
    <row r="780" spans="6:49" ht="18" customHeight="1" x14ac:dyDescent="0.25">
      <c r="F780" s="4">
        <f t="shared" si="72"/>
        <v>0</v>
      </c>
      <c r="G780" s="200">
        <f t="shared" si="77"/>
        <v>0</v>
      </c>
      <c r="H780" s="203"/>
      <c r="I780" s="193"/>
      <c r="J780" s="204"/>
      <c r="K780" s="204"/>
      <c r="L780" s="204"/>
      <c r="M780" s="204"/>
      <c r="N780" s="193"/>
      <c r="O780" s="193"/>
      <c r="P780" s="205"/>
      <c r="Q780" s="193"/>
      <c r="R780" s="193"/>
      <c r="S780" s="193"/>
      <c r="T780" s="193"/>
      <c r="U780" s="193"/>
      <c r="V780" s="193"/>
      <c r="W780" s="193"/>
      <c r="X780" s="193"/>
      <c r="Y780" s="193"/>
      <c r="Z780" s="193"/>
      <c r="AA780" s="193"/>
      <c r="AB780" s="193"/>
      <c r="AC780" s="193"/>
      <c r="AD780" s="193"/>
      <c r="AE780" s="193"/>
      <c r="AF780" s="193"/>
      <c r="AG780" s="193"/>
      <c r="AH780" s="193"/>
      <c r="AI780" s="193"/>
      <c r="AJ780" s="204"/>
      <c r="AK780" s="193"/>
      <c r="AL780" s="206"/>
      <c r="AM780" s="4">
        <f t="shared" si="73"/>
        <v>0</v>
      </c>
      <c r="AN780" s="4">
        <f t="shared" si="74"/>
        <v>0</v>
      </c>
      <c r="AO780" s="4">
        <f t="shared" si="75"/>
        <v>0</v>
      </c>
      <c r="AP780" s="4">
        <f t="shared" si="76"/>
        <v>0</v>
      </c>
      <c r="AW780" s="204"/>
    </row>
    <row r="781" spans="6:49" ht="18" customHeight="1" x14ac:dyDescent="0.25">
      <c r="F781" s="4">
        <f t="shared" si="72"/>
        <v>0</v>
      </c>
      <c r="G781" s="200">
        <f t="shared" si="77"/>
        <v>0</v>
      </c>
      <c r="H781" s="203"/>
      <c r="I781" s="193"/>
      <c r="J781" s="204"/>
      <c r="K781" s="204"/>
      <c r="L781" s="204"/>
      <c r="M781" s="204"/>
      <c r="N781" s="193"/>
      <c r="O781" s="193"/>
      <c r="P781" s="205"/>
      <c r="Q781" s="193"/>
      <c r="R781" s="193"/>
      <c r="S781" s="193"/>
      <c r="T781" s="193"/>
      <c r="U781" s="193"/>
      <c r="V781" s="193"/>
      <c r="W781" s="193"/>
      <c r="X781" s="193"/>
      <c r="Y781" s="193"/>
      <c r="Z781" s="193"/>
      <c r="AA781" s="193"/>
      <c r="AB781" s="193"/>
      <c r="AC781" s="193"/>
      <c r="AD781" s="193"/>
      <c r="AE781" s="193"/>
      <c r="AF781" s="193"/>
      <c r="AG781" s="193"/>
      <c r="AH781" s="193"/>
      <c r="AI781" s="193"/>
      <c r="AJ781" s="204"/>
      <c r="AK781" s="193"/>
      <c r="AL781" s="206"/>
      <c r="AM781" s="4">
        <f t="shared" si="73"/>
        <v>0</v>
      </c>
      <c r="AN781" s="4">
        <f t="shared" si="74"/>
        <v>0</v>
      </c>
      <c r="AO781" s="4">
        <f t="shared" si="75"/>
        <v>0</v>
      </c>
      <c r="AP781" s="4">
        <f t="shared" si="76"/>
        <v>0</v>
      </c>
      <c r="AW781" s="204"/>
    </row>
    <row r="782" spans="6:49" ht="18" customHeight="1" x14ac:dyDescent="0.25">
      <c r="F782" s="4">
        <f t="shared" si="72"/>
        <v>0</v>
      </c>
      <c r="G782" s="200">
        <f t="shared" si="77"/>
        <v>0</v>
      </c>
      <c r="H782" s="203"/>
      <c r="I782" s="193"/>
      <c r="J782" s="204"/>
      <c r="K782" s="204"/>
      <c r="L782" s="204"/>
      <c r="M782" s="204"/>
      <c r="N782" s="193"/>
      <c r="O782" s="193"/>
      <c r="P782" s="205"/>
      <c r="Q782" s="193"/>
      <c r="R782" s="193"/>
      <c r="S782" s="193"/>
      <c r="T782" s="193"/>
      <c r="U782" s="193"/>
      <c r="V782" s="193"/>
      <c r="W782" s="193"/>
      <c r="X782" s="193"/>
      <c r="Y782" s="193"/>
      <c r="Z782" s="193"/>
      <c r="AA782" s="193"/>
      <c r="AB782" s="193"/>
      <c r="AC782" s="193"/>
      <c r="AD782" s="193"/>
      <c r="AE782" s="193"/>
      <c r="AF782" s="193"/>
      <c r="AG782" s="193"/>
      <c r="AH782" s="193"/>
      <c r="AI782" s="193"/>
      <c r="AJ782" s="204"/>
      <c r="AK782" s="193"/>
      <c r="AL782" s="206"/>
      <c r="AM782" s="4">
        <f t="shared" si="73"/>
        <v>0</v>
      </c>
      <c r="AN782" s="4">
        <f t="shared" si="74"/>
        <v>0</v>
      </c>
      <c r="AO782" s="4">
        <f t="shared" si="75"/>
        <v>0</v>
      </c>
      <c r="AP782" s="4">
        <f t="shared" si="76"/>
        <v>0</v>
      </c>
      <c r="AW782" s="204"/>
    </row>
    <row r="783" spans="6:49" ht="18" customHeight="1" x14ac:dyDescent="0.25">
      <c r="F783" s="4">
        <f t="shared" si="72"/>
        <v>0</v>
      </c>
      <c r="G783" s="200">
        <f t="shared" si="77"/>
        <v>0</v>
      </c>
      <c r="H783" s="203"/>
      <c r="I783" s="193"/>
      <c r="J783" s="204"/>
      <c r="K783" s="204"/>
      <c r="L783" s="204"/>
      <c r="M783" s="204"/>
      <c r="N783" s="193"/>
      <c r="O783" s="193"/>
      <c r="P783" s="205"/>
      <c r="Q783" s="193"/>
      <c r="R783" s="193"/>
      <c r="S783" s="193"/>
      <c r="T783" s="193"/>
      <c r="U783" s="193"/>
      <c r="V783" s="193"/>
      <c r="W783" s="193"/>
      <c r="X783" s="193"/>
      <c r="Y783" s="193"/>
      <c r="Z783" s="193"/>
      <c r="AA783" s="193"/>
      <c r="AB783" s="193"/>
      <c r="AC783" s="193"/>
      <c r="AD783" s="193"/>
      <c r="AE783" s="193"/>
      <c r="AF783" s="193"/>
      <c r="AG783" s="193"/>
      <c r="AH783" s="193"/>
      <c r="AI783" s="193"/>
      <c r="AJ783" s="204"/>
      <c r="AK783" s="193"/>
      <c r="AL783" s="206"/>
      <c r="AM783" s="4">
        <f t="shared" si="73"/>
        <v>0</v>
      </c>
      <c r="AN783" s="4">
        <f t="shared" si="74"/>
        <v>0</v>
      </c>
      <c r="AO783" s="4">
        <f t="shared" si="75"/>
        <v>0</v>
      </c>
      <c r="AP783" s="4">
        <f t="shared" si="76"/>
        <v>0</v>
      </c>
      <c r="AW783" s="204"/>
    </row>
    <row r="784" spans="6:49" ht="18" customHeight="1" x14ac:dyDescent="0.25">
      <c r="F784" s="4">
        <f t="shared" si="72"/>
        <v>0</v>
      </c>
      <c r="G784" s="200">
        <f t="shared" si="77"/>
        <v>0</v>
      </c>
      <c r="H784" s="203"/>
      <c r="I784" s="193"/>
      <c r="J784" s="204"/>
      <c r="K784" s="204"/>
      <c r="L784" s="204"/>
      <c r="M784" s="204"/>
      <c r="N784" s="193"/>
      <c r="O784" s="193"/>
      <c r="P784" s="205"/>
      <c r="Q784" s="193"/>
      <c r="R784" s="193"/>
      <c r="S784" s="193"/>
      <c r="T784" s="193"/>
      <c r="U784" s="193"/>
      <c r="V784" s="193"/>
      <c r="W784" s="193"/>
      <c r="X784" s="193"/>
      <c r="Y784" s="193"/>
      <c r="Z784" s="193"/>
      <c r="AA784" s="193"/>
      <c r="AB784" s="193"/>
      <c r="AC784" s="193"/>
      <c r="AD784" s="193"/>
      <c r="AE784" s="193"/>
      <c r="AF784" s="193"/>
      <c r="AG784" s="193"/>
      <c r="AH784" s="193"/>
      <c r="AI784" s="193"/>
      <c r="AJ784" s="204"/>
      <c r="AK784" s="193"/>
      <c r="AL784" s="206"/>
      <c r="AM784" s="4">
        <f t="shared" si="73"/>
        <v>0</v>
      </c>
      <c r="AN784" s="4">
        <f t="shared" si="74"/>
        <v>0</v>
      </c>
      <c r="AO784" s="4">
        <f t="shared" si="75"/>
        <v>0</v>
      </c>
      <c r="AP784" s="4">
        <f t="shared" si="76"/>
        <v>0</v>
      </c>
      <c r="AW784" s="204"/>
    </row>
    <row r="785" spans="6:49" ht="18" customHeight="1" x14ac:dyDescent="0.25">
      <c r="F785" s="4">
        <f t="shared" si="72"/>
        <v>0</v>
      </c>
      <c r="G785" s="200">
        <f t="shared" si="77"/>
        <v>0</v>
      </c>
      <c r="H785" s="203"/>
      <c r="I785" s="193"/>
      <c r="J785" s="204"/>
      <c r="K785" s="204"/>
      <c r="L785" s="204"/>
      <c r="M785" s="204"/>
      <c r="N785" s="193"/>
      <c r="O785" s="193"/>
      <c r="P785" s="205"/>
      <c r="Q785" s="193"/>
      <c r="R785" s="193"/>
      <c r="S785" s="193"/>
      <c r="T785" s="193"/>
      <c r="U785" s="193"/>
      <c r="V785" s="193"/>
      <c r="W785" s="193"/>
      <c r="X785" s="193"/>
      <c r="Y785" s="193"/>
      <c r="Z785" s="193"/>
      <c r="AA785" s="193"/>
      <c r="AB785" s="193"/>
      <c r="AC785" s="193"/>
      <c r="AD785" s="193"/>
      <c r="AE785" s="193"/>
      <c r="AF785" s="193"/>
      <c r="AG785" s="193"/>
      <c r="AH785" s="193"/>
      <c r="AI785" s="193"/>
      <c r="AJ785" s="204"/>
      <c r="AK785" s="193"/>
      <c r="AL785" s="206"/>
      <c r="AM785" s="4">
        <f t="shared" si="73"/>
        <v>0</v>
      </c>
      <c r="AN785" s="4">
        <f t="shared" si="74"/>
        <v>0</v>
      </c>
      <c r="AO785" s="4">
        <f t="shared" si="75"/>
        <v>0</v>
      </c>
      <c r="AP785" s="4">
        <f t="shared" si="76"/>
        <v>0</v>
      </c>
      <c r="AW785" s="204"/>
    </row>
    <row r="786" spans="6:49" ht="18" customHeight="1" x14ac:dyDescent="0.25">
      <c r="F786" s="4">
        <f t="shared" si="72"/>
        <v>0</v>
      </c>
      <c r="G786" s="200">
        <f t="shared" si="77"/>
        <v>0</v>
      </c>
      <c r="H786" s="203"/>
      <c r="I786" s="193"/>
      <c r="J786" s="204"/>
      <c r="K786" s="204"/>
      <c r="L786" s="204"/>
      <c r="M786" s="204"/>
      <c r="N786" s="193"/>
      <c r="O786" s="193"/>
      <c r="P786" s="205"/>
      <c r="Q786" s="193"/>
      <c r="R786" s="193"/>
      <c r="S786" s="193"/>
      <c r="T786" s="193"/>
      <c r="U786" s="193"/>
      <c r="V786" s="193"/>
      <c r="W786" s="193"/>
      <c r="X786" s="193"/>
      <c r="Y786" s="193"/>
      <c r="Z786" s="193"/>
      <c r="AA786" s="193"/>
      <c r="AB786" s="193"/>
      <c r="AC786" s="193"/>
      <c r="AD786" s="193"/>
      <c r="AE786" s="193"/>
      <c r="AF786" s="193"/>
      <c r="AG786" s="193"/>
      <c r="AH786" s="193"/>
      <c r="AI786" s="193"/>
      <c r="AJ786" s="204"/>
      <c r="AK786" s="193"/>
      <c r="AL786" s="206"/>
      <c r="AM786" s="4">
        <f t="shared" si="73"/>
        <v>0</v>
      </c>
      <c r="AN786" s="4">
        <f t="shared" si="74"/>
        <v>0</v>
      </c>
      <c r="AO786" s="4">
        <f t="shared" si="75"/>
        <v>0</v>
      </c>
      <c r="AP786" s="4">
        <f t="shared" si="76"/>
        <v>0</v>
      </c>
      <c r="AW786" s="204"/>
    </row>
    <row r="787" spans="6:49" ht="18" customHeight="1" x14ac:dyDescent="0.25">
      <c r="F787" s="4">
        <f t="shared" si="72"/>
        <v>0</v>
      </c>
      <c r="G787" s="200">
        <f t="shared" si="77"/>
        <v>0</v>
      </c>
      <c r="H787" s="203"/>
      <c r="I787" s="193"/>
      <c r="J787" s="204"/>
      <c r="K787" s="204"/>
      <c r="L787" s="204"/>
      <c r="M787" s="204"/>
      <c r="N787" s="193"/>
      <c r="O787" s="193"/>
      <c r="P787" s="205"/>
      <c r="Q787" s="193"/>
      <c r="R787" s="193"/>
      <c r="S787" s="193"/>
      <c r="T787" s="193"/>
      <c r="U787" s="193"/>
      <c r="V787" s="193"/>
      <c r="W787" s="193"/>
      <c r="X787" s="193"/>
      <c r="Y787" s="193"/>
      <c r="Z787" s="193"/>
      <c r="AA787" s="193"/>
      <c r="AB787" s="193"/>
      <c r="AC787" s="193"/>
      <c r="AD787" s="193"/>
      <c r="AE787" s="193"/>
      <c r="AF787" s="193"/>
      <c r="AG787" s="193"/>
      <c r="AH787" s="193"/>
      <c r="AI787" s="193"/>
      <c r="AJ787" s="204"/>
      <c r="AK787" s="193"/>
      <c r="AL787" s="206"/>
      <c r="AM787" s="4">
        <f t="shared" si="73"/>
        <v>0</v>
      </c>
      <c r="AN787" s="4">
        <f t="shared" si="74"/>
        <v>0</v>
      </c>
      <c r="AO787" s="4">
        <f t="shared" si="75"/>
        <v>0</v>
      </c>
      <c r="AP787" s="4">
        <f t="shared" si="76"/>
        <v>0</v>
      </c>
      <c r="AW787" s="204"/>
    </row>
    <row r="788" spans="6:49" ht="18" customHeight="1" x14ac:dyDescent="0.25">
      <c r="F788" s="4">
        <f t="shared" si="72"/>
        <v>0</v>
      </c>
      <c r="G788" s="200">
        <f t="shared" si="77"/>
        <v>0</v>
      </c>
      <c r="H788" s="203"/>
      <c r="I788" s="193"/>
      <c r="J788" s="204"/>
      <c r="K788" s="204"/>
      <c r="L788" s="204"/>
      <c r="M788" s="204"/>
      <c r="N788" s="193"/>
      <c r="O788" s="193"/>
      <c r="P788" s="205"/>
      <c r="Q788" s="193"/>
      <c r="R788" s="193"/>
      <c r="S788" s="193"/>
      <c r="T788" s="193"/>
      <c r="U788" s="193"/>
      <c r="V788" s="193"/>
      <c r="W788" s="193"/>
      <c r="X788" s="193"/>
      <c r="Y788" s="193"/>
      <c r="Z788" s="193"/>
      <c r="AA788" s="193"/>
      <c r="AB788" s="193"/>
      <c r="AC788" s="193"/>
      <c r="AD788" s="193"/>
      <c r="AE788" s="193"/>
      <c r="AF788" s="193"/>
      <c r="AG788" s="193"/>
      <c r="AH788" s="193"/>
      <c r="AI788" s="193"/>
      <c r="AJ788" s="204"/>
      <c r="AK788" s="193"/>
      <c r="AL788" s="206"/>
      <c r="AM788" s="4">
        <f t="shared" si="73"/>
        <v>0</v>
      </c>
      <c r="AN788" s="4">
        <f t="shared" si="74"/>
        <v>0</v>
      </c>
      <c r="AO788" s="4">
        <f t="shared" si="75"/>
        <v>0</v>
      </c>
      <c r="AP788" s="4">
        <f t="shared" si="76"/>
        <v>0</v>
      </c>
      <c r="AW788" s="204"/>
    </row>
    <row r="789" spans="6:49" ht="18" customHeight="1" x14ac:dyDescent="0.25">
      <c r="F789" s="4">
        <f t="shared" si="72"/>
        <v>0</v>
      </c>
      <c r="G789" s="200">
        <f t="shared" si="77"/>
        <v>0</v>
      </c>
      <c r="H789" s="203"/>
      <c r="I789" s="193"/>
      <c r="J789" s="204"/>
      <c r="K789" s="204"/>
      <c r="L789" s="204"/>
      <c r="M789" s="204"/>
      <c r="N789" s="193"/>
      <c r="O789" s="193"/>
      <c r="P789" s="205"/>
      <c r="Q789" s="193"/>
      <c r="R789" s="193"/>
      <c r="S789" s="193"/>
      <c r="T789" s="193"/>
      <c r="U789" s="193"/>
      <c r="V789" s="193"/>
      <c r="W789" s="193"/>
      <c r="X789" s="193"/>
      <c r="Y789" s="193"/>
      <c r="Z789" s="193"/>
      <c r="AA789" s="193"/>
      <c r="AB789" s="193"/>
      <c r="AC789" s="193"/>
      <c r="AD789" s="193"/>
      <c r="AE789" s="193"/>
      <c r="AF789" s="193"/>
      <c r="AG789" s="193"/>
      <c r="AH789" s="193"/>
      <c r="AI789" s="193"/>
      <c r="AJ789" s="204"/>
      <c r="AK789" s="193"/>
      <c r="AL789" s="206"/>
      <c r="AM789" s="4">
        <f t="shared" si="73"/>
        <v>0</v>
      </c>
      <c r="AN789" s="4">
        <f t="shared" si="74"/>
        <v>0</v>
      </c>
      <c r="AO789" s="4">
        <f t="shared" si="75"/>
        <v>0</v>
      </c>
      <c r="AP789" s="4">
        <f t="shared" si="76"/>
        <v>0</v>
      </c>
      <c r="AW789" s="204"/>
    </row>
    <row r="790" spans="6:49" ht="18" customHeight="1" x14ac:dyDescent="0.25">
      <c r="F790" s="4">
        <f t="shared" si="72"/>
        <v>0</v>
      </c>
      <c r="G790" s="200">
        <f t="shared" si="77"/>
        <v>0</v>
      </c>
      <c r="H790" s="203"/>
      <c r="I790" s="193"/>
      <c r="J790" s="204"/>
      <c r="K790" s="204"/>
      <c r="L790" s="204"/>
      <c r="M790" s="204"/>
      <c r="N790" s="193"/>
      <c r="O790" s="193"/>
      <c r="P790" s="205"/>
      <c r="Q790" s="193"/>
      <c r="R790" s="193"/>
      <c r="S790" s="193"/>
      <c r="T790" s="193"/>
      <c r="U790" s="193"/>
      <c r="V790" s="193"/>
      <c r="W790" s="193"/>
      <c r="X790" s="193"/>
      <c r="Y790" s="193"/>
      <c r="Z790" s="193"/>
      <c r="AA790" s="193"/>
      <c r="AB790" s="193"/>
      <c r="AC790" s="193"/>
      <c r="AD790" s="193"/>
      <c r="AE790" s="193"/>
      <c r="AF790" s="193"/>
      <c r="AG790" s="193"/>
      <c r="AH790" s="193"/>
      <c r="AI790" s="193"/>
      <c r="AJ790" s="204"/>
      <c r="AK790" s="193"/>
      <c r="AL790" s="206"/>
      <c r="AM790" s="4">
        <f t="shared" si="73"/>
        <v>0</v>
      </c>
      <c r="AN790" s="4">
        <f t="shared" si="74"/>
        <v>0</v>
      </c>
      <c r="AO790" s="4">
        <f t="shared" si="75"/>
        <v>0</v>
      </c>
      <c r="AP790" s="4">
        <f t="shared" si="76"/>
        <v>0</v>
      </c>
      <c r="AW790" s="204"/>
    </row>
    <row r="791" spans="6:49" ht="18" customHeight="1" x14ac:dyDescent="0.25">
      <c r="F791" s="4">
        <f t="shared" si="72"/>
        <v>0</v>
      </c>
      <c r="G791" s="200">
        <f t="shared" si="77"/>
        <v>0</v>
      </c>
      <c r="H791" s="203"/>
      <c r="I791" s="193"/>
      <c r="J791" s="204"/>
      <c r="K791" s="204"/>
      <c r="L791" s="204"/>
      <c r="M791" s="204"/>
      <c r="N791" s="193"/>
      <c r="O791" s="193"/>
      <c r="P791" s="205"/>
      <c r="Q791" s="193"/>
      <c r="R791" s="193"/>
      <c r="S791" s="193"/>
      <c r="T791" s="193"/>
      <c r="U791" s="193"/>
      <c r="V791" s="193"/>
      <c r="W791" s="193"/>
      <c r="X791" s="193"/>
      <c r="Y791" s="193"/>
      <c r="Z791" s="193"/>
      <c r="AA791" s="193"/>
      <c r="AB791" s="193"/>
      <c r="AC791" s="193"/>
      <c r="AD791" s="193"/>
      <c r="AE791" s="193"/>
      <c r="AF791" s="193"/>
      <c r="AG791" s="193"/>
      <c r="AH791" s="193"/>
      <c r="AI791" s="193"/>
      <c r="AJ791" s="204"/>
      <c r="AK791" s="193"/>
      <c r="AL791" s="206"/>
      <c r="AM791" s="4">
        <f t="shared" si="73"/>
        <v>0</v>
      </c>
      <c r="AN791" s="4">
        <f t="shared" si="74"/>
        <v>0</v>
      </c>
      <c r="AO791" s="4">
        <f t="shared" si="75"/>
        <v>0</v>
      </c>
      <c r="AP791" s="4">
        <f t="shared" si="76"/>
        <v>0</v>
      </c>
      <c r="AW791" s="204"/>
    </row>
    <row r="792" spans="6:49" ht="18" customHeight="1" x14ac:dyDescent="0.25">
      <c r="F792" s="4">
        <f t="shared" si="72"/>
        <v>0</v>
      </c>
      <c r="G792" s="200">
        <f t="shared" si="77"/>
        <v>0</v>
      </c>
      <c r="H792" s="203"/>
      <c r="I792" s="193"/>
      <c r="J792" s="204"/>
      <c r="K792" s="204"/>
      <c r="L792" s="204"/>
      <c r="M792" s="204"/>
      <c r="N792" s="193"/>
      <c r="O792" s="193"/>
      <c r="P792" s="205"/>
      <c r="Q792" s="193"/>
      <c r="R792" s="193"/>
      <c r="S792" s="193"/>
      <c r="T792" s="193"/>
      <c r="U792" s="193"/>
      <c r="V792" s="193"/>
      <c r="W792" s="193"/>
      <c r="X792" s="193"/>
      <c r="Y792" s="193"/>
      <c r="Z792" s="193"/>
      <c r="AA792" s="193"/>
      <c r="AB792" s="193"/>
      <c r="AC792" s="193"/>
      <c r="AD792" s="193"/>
      <c r="AE792" s="193"/>
      <c r="AF792" s="193"/>
      <c r="AG792" s="193"/>
      <c r="AH792" s="193"/>
      <c r="AI792" s="193"/>
      <c r="AJ792" s="204"/>
      <c r="AK792" s="193"/>
      <c r="AL792" s="206"/>
      <c r="AM792" s="4">
        <f t="shared" si="73"/>
        <v>0</v>
      </c>
      <c r="AN792" s="4">
        <f t="shared" si="74"/>
        <v>0</v>
      </c>
      <c r="AO792" s="4">
        <f t="shared" si="75"/>
        <v>0</v>
      </c>
      <c r="AP792" s="4">
        <f t="shared" si="76"/>
        <v>0</v>
      </c>
      <c r="AW792" s="204"/>
    </row>
    <row r="793" spans="6:49" ht="18" customHeight="1" x14ac:dyDescent="0.25">
      <c r="F793" s="4">
        <f t="shared" si="72"/>
        <v>0</v>
      </c>
      <c r="G793" s="200">
        <f t="shared" si="77"/>
        <v>0</v>
      </c>
      <c r="H793" s="203"/>
      <c r="I793" s="193"/>
      <c r="J793" s="204"/>
      <c r="K793" s="204"/>
      <c r="L793" s="204"/>
      <c r="M793" s="204"/>
      <c r="N793" s="193"/>
      <c r="O793" s="193"/>
      <c r="P793" s="205"/>
      <c r="Q793" s="193"/>
      <c r="R793" s="193"/>
      <c r="S793" s="193"/>
      <c r="T793" s="193"/>
      <c r="U793" s="193"/>
      <c r="V793" s="193"/>
      <c r="W793" s="193"/>
      <c r="X793" s="193"/>
      <c r="Y793" s="193"/>
      <c r="Z793" s="193"/>
      <c r="AA793" s="193"/>
      <c r="AB793" s="193"/>
      <c r="AC793" s="193"/>
      <c r="AD793" s="193"/>
      <c r="AE793" s="193"/>
      <c r="AF793" s="193"/>
      <c r="AG793" s="193"/>
      <c r="AH793" s="193"/>
      <c r="AI793" s="193"/>
      <c r="AJ793" s="204"/>
      <c r="AK793" s="193"/>
      <c r="AL793" s="206"/>
      <c r="AM793" s="4">
        <f t="shared" si="73"/>
        <v>0</v>
      </c>
      <c r="AN793" s="4">
        <f t="shared" si="74"/>
        <v>0</v>
      </c>
      <c r="AO793" s="4">
        <f t="shared" si="75"/>
        <v>0</v>
      </c>
      <c r="AP793" s="4">
        <f t="shared" si="76"/>
        <v>0</v>
      </c>
      <c r="AW793" s="204"/>
    </row>
    <row r="794" spans="6:49" ht="18" customHeight="1" x14ac:dyDescent="0.25">
      <c r="F794" s="4">
        <f t="shared" si="72"/>
        <v>0</v>
      </c>
      <c r="G794" s="200">
        <f t="shared" si="77"/>
        <v>0</v>
      </c>
      <c r="H794" s="203"/>
      <c r="I794" s="193"/>
      <c r="J794" s="204"/>
      <c r="K794" s="204"/>
      <c r="L794" s="204"/>
      <c r="M794" s="204"/>
      <c r="N794" s="193"/>
      <c r="O794" s="193"/>
      <c r="P794" s="205"/>
      <c r="Q794" s="193"/>
      <c r="R794" s="193"/>
      <c r="S794" s="193"/>
      <c r="T794" s="193"/>
      <c r="U794" s="193"/>
      <c r="V794" s="193"/>
      <c r="W794" s="193"/>
      <c r="X794" s="193"/>
      <c r="Y794" s="193"/>
      <c r="Z794" s="193"/>
      <c r="AA794" s="193"/>
      <c r="AB794" s="193"/>
      <c r="AC794" s="193"/>
      <c r="AD794" s="193"/>
      <c r="AE794" s="193"/>
      <c r="AF794" s="193"/>
      <c r="AG794" s="193"/>
      <c r="AH794" s="193"/>
      <c r="AI794" s="193"/>
      <c r="AJ794" s="204"/>
      <c r="AK794" s="193"/>
      <c r="AL794" s="206"/>
      <c r="AM794" s="4">
        <f t="shared" si="73"/>
        <v>0</v>
      </c>
      <c r="AN794" s="4">
        <f t="shared" si="74"/>
        <v>0</v>
      </c>
      <c r="AO794" s="4">
        <f t="shared" si="75"/>
        <v>0</v>
      </c>
      <c r="AP794" s="4">
        <f t="shared" si="76"/>
        <v>0</v>
      </c>
      <c r="AW794" s="204"/>
    </row>
    <row r="795" spans="6:49" ht="18" customHeight="1" x14ac:dyDescent="0.25">
      <c r="F795" s="4">
        <f t="shared" si="72"/>
        <v>0</v>
      </c>
      <c r="G795" s="200">
        <f t="shared" si="77"/>
        <v>0</v>
      </c>
      <c r="H795" s="203"/>
      <c r="I795" s="193"/>
      <c r="J795" s="204"/>
      <c r="K795" s="204"/>
      <c r="L795" s="204"/>
      <c r="M795" s="204"/>
      <c r="N795" s="193"/>
      <c r="O795" s="193"/>
      <c r="P795" s="205"/>
      <c r="Q795" s="193"/>
      <c r="R795" s="193"/>
      <c r="S795" s="193"/>
      <c r="T795" s="193"/>
      <c r="U795" s="193"/>
      <c r="V795" s="193"/>
      <c r="W795" s="193"/>
      <c r="X795" s="193"/>
      <c r="Y795" s="193"/>
      <c r="Z795" s="193"/>
      <c r="AA795" s="193"/>
      <c r="AB795" s="193"/>
      <c r="AC795" s="193"/>
      <c r="AD795" s="193"/>
      <c r="AE795" s="193"/>
      <c r="AF795" s="193"/>
      <c r="AG795" s="193"/>
      <c r="AH795" s="193"/>
      <c r="AI795" s="193"/>
      <c r="AJ795" s="204"/>
      <c r="AK795" s="193"/>
      <c r="AL795" s="206"/>
      <c r="AM795" s="4">
        <f t="shared" si="73"/>
        <v>0</v>
      </c>
      <c r="AN795" s="4">
        <f t="shared" si="74"/>
        <v>0</v>
      </c>
      <c r="AO795" s="4">
        <f t="shared" si="75"/>
        <v>0</v>
      </c>
      <c r="AP795" s="4">
        <f t="shared" si="76"/>
        <v>0</v>
      </c>
      <c r="AW795" s="204"/>
    </row>
    <row r="796" spans="6:49" ht="18" customHeight="1" x14ac:dyDescent="0.25">
      <c r="F796" s="4">
        <f t="shared" si="72"/>
        <v>0</v>
      </c>
      <c r="G796" s="200">
        <f t="shared" si="77"/>
        <v>0</v>
      </c>
      <c r="H796" s="203"/>
      <c r="I796" s="193"/>
      <c r="J796" s="204"/>
      <c r="K796" s="204"/>
      <c r="L796" s="204"/>
      <c r="M796" s="204"/>
      <c r="N796" s="193"/>
      <c r="O796" s="193"/>
      <c r="P796" s="205"/>
      <c r="Q796" s="193"/>
      <c r="R796" s="193"/>
      <c r="S796" s="193"/>
      <c r="T796" s="193"/>
      <c r="U796" s="193"/>
      <c r="V796" s="193"/>
      <c r="W796" s="193"/>
      <c r="X796" s="193"/>
      <c r="Y796" s="193"/>
      <c r="Z796" s="193"/>
      <c r="AA796" s="193"/>
      <c r="AB796" s="193"/>
      <c r="AC796" s="193"/>
      <c r="AD796" s="193"/>
      <c r="AE796" s="193"/>
      <c r="AF796" s="193"/>
      <c r="AG796" s="193"/>
      <c r="AH796" s="193"/>
      <c r="AI796" s="193"/>
      <c r="AJ796" s="204"/>
      <c r="AK796" s="193"/>
      <c r="AL796" s="206"/>
      <c r="AM796" s="4">
        <f t="shared" si="73"/>
        <v>0</v>
      </c>
      <c r="AN796" s="4">
        <f t="shared" si="74"/>
        <v>0</v>
      </c>
      <c r="AO796" s="4">
        <f t="shared" si="75"/>
        <v>0</v>
      </c>
      <c r="AP796" s="4">
        <f t="shared" si="76"/>
        <v>0</v>
      </c>
      <c r="AW796" s="204"/>
    </row>
    <row r="797" spans="6:49" ht="18" customHeight="1" x14ac:dyDescent="0.25">
      <c r="F797" s="4">
        <f t="shared" si="72"/>
        <v>0</v>
      </c>
      <c r="G797" s="200">
        <f t="shared" si="77"/>
        <v>0</v>
      </c>
      <c r="H797" s="203"/>
      <c r="I797" s="193"/>
      <c r="J797" s="204"/>
      <c r="K797" s="204"/>
      <c r="L797" s="204"/>
      <c r="M797" s="204"/>
      <c r="N797" s="193"/>
      <c r="O797" s="193"/>
      <c r="P797" s="205"/>
      <c r="Q797" s="193"/>
      <c r="R797" s="193"/>
      <c r="S797" s="193"/>
      <c r="T797" s="193"/>
      <c r="U797" s="193"/>
      <c r="V797" s="193"/>
      <c r="W797" s="193"/>
      <c r="X797" s="193"/>
      <c r="Y797" s="193"/>
      <c r="Z797" s="193"/>
      <c r="AA797" s="193"/>
      <c r="AB797" s="193"/>
      <c r="AC797" s="193"/>
      <c r="AD797" s="193"/>
      <c r="AE797" s="193"/>
      <c r="AF797" s="193"/>
      <c r="AG797" s="193"/>
      <c r="AH797" s="193"/>
      <c r="AI797" s="193"/>
      <c r="AJ797" s="204"/>
      <c r="AK797" s="193"/>
      <c r="AL797" s="206"/>
      <c r="AM797" s="4">
        <f t="shared" si="73"/>
        <v>0</v>
      </c>
      <c r="AN797" s="4">
        <f t="shared" si="74"/>
        <v>0</v>
      </c>
      <c r="AO797" s="4">
        <f t="shared" si="75"/>
        <v>0</v>
      </c>
      <c r="AP797" s="4">
        <f t="shared" si="76"/>
        <v>0</v>
      </c>
      <c r="AW797" s="204"/>
    </row>
    <row r="798" spans="6:49" ht="18" customHeight="1" x14ac:dyDescent="0.25">
      <c r="F798" s="4">
        <f t="shared" si="72"/>
        <v>0</v>
      </c>
      <c r="G798" s="200">
        <f t="shared" si="77"/>
        <v>0</v>
      </c>
      <c r="H798" s="203"/>
      <c r="I798" s="193"/>
      <c r="J798" s="204"/>
      <c r="K798" s="204"/>
      <c r="L798" s="204"/>
      <c r="M798" s="204"/>
      <c r="N798" s="193"/>
      <c r="O798" s="193"/>
      <c r="P798" s="205"/>
      <c r="Q798" s="193"/>
      <c r="R798" s="193"/>
      <c r="S798" s="193"/>
      <c r="T798" s="193"/>
      <c r="U798" s="193"/>
      <c r="V798" s="193"/>
      <c r="W798" s="193"/>
      <c r="X798" s="193"/>
      <c r="Y798" s="193"/>
      <c r="Z798" s="193"/>
      <c r="AA798" s="193"/>
      <c r="AB798" s="193"/>
      <c r="AC798" s="193"/>
      <c r="AD798" s="193"/>
      <c r="AE798" s="193"/>
      <c r="AF798" s="193"/>
      <c r="AG798" s="193"/>
      <c r="AH798" s="193"/>
      <c r="AI798" s="193"/>
      <c r="AJ798" s="204"/>
      <c r="AK798" s="193"/>
      <c r="AL798" s="206"/>
      <c r="AM798" s="4">
        <f t="shared" si="73"/>
        <v>0</v>
      </c>
      <c r="AN798" s="4">
        <f t="shared" si="74"/>
        <v>0</v>
      </c>
      <c r="AO798" s="4">
        <f t="shared" si="75"/>
        <v>0</v>
      </c>
      <c r="AP798" s="4">
        <f t="shared" si="76"/>
        <v>0</v>
      </c>
      <c r="AW798" s="204"/>
    </row>
    <row r="799" spans="6:49" ht="18" customHeight="1" x14ac:dyDescent="0.25">
      <c r="F799" s="4">
        <f t="shared" si="72"/>
        <v>0</v>
      </c>
      <c r="G799" s="200">
        <f t="shared" si="77"/>
        <v>0</v>
      </c>
      <c r="H799" s="203"/>
      <c r="I799" s="193"/>
      <c r="J799" s="204"/>
      <c r="K799" s="204"/>
      <c r="L799" s="204"/>
      <c r="M799" s="204"/>
      <c r="N799" s="193"/>
      <c r="O799" s="193"/>
      <c r="P799" s="205"/>
      <c r="Q799" s="193"/>
      <c r="R799" s="193"/>
      <c r="S799" s="193"/>
      <c r="T799" s="193"/>
      <c r="U799" s="193"/>
      <c r="V799" s="193"/>
      <c r="W799" s="193"/>
      <c r="X799" s="193"/>
      <c r="Y799" s="193"/>
      <c r="Z799" s="193"/>
      <c r="AA799" s="193"/>
      <c r="AB799" s="193"/>
      <c r="AC799" s="193"/>
      <c r="AD799" s="193"/>
      <c r="AE799" s="193"/>
      <c r="AF799" s="193"/>
      <c r="AG799" s="193"/>
      <c r="AH799" s="193"/>
      <c r="AI799" s="193"/>
      <c r="AJ799" s="204"/>
      <c r="AK799" s="193"/>
      <c r="AL799" s="206"/>
      <c r="AM799" s="4">
        <f t="shared" si="73"/>
        <v>0</v>
      </c>
      <c r="AN799" s="4">
        <f t="shared" si="74"/>
        <v>0</v>
      </c>
      <c r="AO799" s="4">
        <f t="shared" si="75"/>
        <v>0</v>
      </c>
      <c r="AP799" s="4">
        <f t="shared" si="76"/>
        <v>0</v>
      </c>
      <c r="AW799" s="204"/>
    </row>
    <row r="800" spans="6:49" ht="18" customHeight="1" x14ac:dyDescent="0.25">
      <c r="F800" s="4">
        <f t="shared" si="72"/>
        <v>0</v>
      </c>
      <c r="G800" s="200">
        <f t="shared" si="77"/>
        <v>0</v>
      </c>
      <c r="H800" s="203"/>
      <c r="I800" s="193"/>
      <c r="J800" s="204"/>
      <c r="K800" s="204"/>
      <c r="L800" s="204"/>
      <c r="M800" s="204"/>
      <c r="N800" s="193"/>
      <c r="O800" s="193"/>
      <c r="P800" s="205"/>
      <c r="Q800" s="193"/>
      <c r="R800" s="193"/>
      <c r="S800" s="193"/>
      <c r="T800" s="193"/>
      <c r="U800" s="193"/>
      <c r="V800" s="193"/>
      <c r="W800" s="193"/>
      <c r="X800" s="193"/>
      <c r="Y800" s="193"/>
      <c r="Z800" s="193"/>
      <c r="AA800" s="193"/>
      <c r="AB800" s="193"/>
      <c r="AC800" s="193"/>
      <c r="AD800" s="193"/>
      <c r="AE800" s="193"/>
      <c r="AF800" s="193"/>
      <c r="AG800" s="193"/>
      <c r="AH800" s="193"/>
      <c r="AI800" s="193"/>
      <c r="AJ800" s="204"/>
      <c r="AK800" s="193"/>
      <c r="AL800" s="206"/>
      <c r="AM800" s="4">
        <f t="shared" si="73"/>
        <v>0</v>
      </c>
      <c r="AN800" s="4">
        <f t="shared" si="74"/>
        <v>0</v>
      </c>
      <c r="AO800" s="4">
        <f t="shared" si="75"/>
        <v>0</v>
      </c>
      <c r="AP800" s="4">
        <f t="shared" si="76"/>
        <v>0</v>
      </c>
      <c r="AW800" s="204"/>
    </row>
    <row r="801" spans="6:49" ht="18" customHeight="1" x14ac:dyDescent="0.25">
      <c r="F801" s="4">
        <f t="shared" si="72"/>
        <v>0</v>
      </c>
      <c r="G801" s="200">
        <f t="shared" si="77"/>
        <v>0</v>
      </c>
      <c r="H801" s="203"/>
      <c r="I801" s="193"/>
      <c r="J801" s="204"/>
      <c r="K801" s="204"/>
      <c r="L801" s="204"/>
      <c r="M801" s="204"/>
      <c r="N801" s="193"/>
      <c r="O801" s="193"/>
      <c r="P801" s="205"/>
      <c r="Q801" s="193"/>
      <c r="R801" s="193"/>
      <c r="S801" s="193"/>
      <c r="T801" s="193"/>
      <c r="U801" s="193"/>
      <c r="V801" s="193"/>
      <c r="W801" s="193"/>
      <c r="X801" s="193"/>
      <c r="Y801" s="193"/>
      <c r="Z801" s="193"/>
      <c r="AA801" s="193"/>
      <c r="AB801" s="193"/>
      <c r="AC801" s="193"/>
      <c r="AD801" s="193"/>
      <c r="AE801" s="193"/>
      <c r="AF801" s="193"/>
      <c r="AG801" s="193"/>
      <c r="AH801" s="193"/>
      <c r="AI801" s="193"/>
      <c r="AJ801" s="204"/>
      <c r="AK801" s="193"/>
      <c r="AL801" s="206"/>
      <c r="AM801" s="4">
        <f t="shared" si="73"/>
        <v>0</v>
      </c>
      <c r="AN801" s="4">
        <f t="shared" si="74"/>
        <v>0</v>
      </c>
      <c r="AO801" s="4">
        <f t="shared" si="75"/>
        <v>0</v>
      </c>
      <c r="AP801" s="4">
        <f t="shared" si="76"/>
        <v>0</v>
      </c>
      <c r="AW801" s="204"/>
    </row>
    <row r="802" spans="6:49" ht="18" customHeight="1" x14ac:dyDescent="0.25">
      <c r="F802" s="4">
        <f t="shared" si="72"/>
        <v>0</v>
      </c>
      <c r="G802" s="200">
        <f t="shared" si="77"/>
        <v>0</v>
      </c>
      <c r="H802" s="203"/>
      <c r="I802" s="193"/>
      <c r="J802" s="204"/>
      <c r="K802" s="204"/>
      <c r="L802" s="204"/>
      <c r="M802" s="204"/>
      <c r="N802" s="193"/>
      <c r="O802" s="193"/>
      <c r="P802" s="205"/>
      <c r="Q802" s="193"/>
      <c r="R802" s="193"/>
      <c r="S802" s="193"/>
      <c r="T802" s="193"/>
      <c r="U802" s="193"/>
      <c r="V802" s="193"/>
      <c r="W802" s="193"/>
      <c r="X802" s="193"/>
      <c r="Y802" s="193"/>
      <c r="Z802" s="193"/>
      <c r="AA802" s="193"/>
      <c r="AB802" s="193"/>
      <c r="AC802" s="193"/>
      <c r="AD802" s="193"/>
      <c r="AE802" s="193"/>
      <c r="AF802" s="193"/>
      <c r="AG802" s="193"/>
      <c r="AH802" s="193"/>
      <c r="AI802" s="193"/>
      <c r="AJ802" s="204"/>
      <c r="AK802" s="193"/>
      <c r="AL802" s="206"/>
      <c r="AM802" s="4">
        <f t="shared" si="73"/>
        <v>0</v>
      </c>
      <c r="AN802" s="4">
        <f t="shared" si="74"/>
        <v>0</v>
      </c>
      <c r="AO802" s="4">
        <f t="shared" si="75"/>
        <v>0</v>
      </c>
      <c r="AP802" s="4">
        <f t="shared" si="76"/>
        <v>0</v>
      </c>
      <c r="AW802" s="204"/>
    </row>
    <row r="803" spans="6:49" ht="18" customHeight="1" x14ac:dyDescent="0.25">
      <c r="F803" s="4">
        <f t="shared" si="72"/>
        <v>0</v>
      </c>
      <c r="G803" s="200">
        <f t="shared" si="77"/>
        <v>0</v>
      </c>
      <c r="H803" s="203"/>
      <c r="I803" s="193"/>
      <c r="J803" s="204"/>
      <c r="K803" s="204"/>
      <c r="L803" s="204"/>
      <c r="M803" s="204"/>
      <c r="N803" s="193"/>
      <c r="O803" s="193"/>
      <c r="P803" s="205"/>
      <c r="Q803" s="193"/>
      <c r="R803" s="193"/>
      <c r="S803" s="193"/>
      <c r="T803" s="193"/>
      <c r="U803" s="193"/>
      <c r="V803" s="193"/>
      <c r="W803" s="193"/>
      <c r="X803" s="193"/>
      <c r="Y803" s="193"/>
      <c r="Z803" s="193"/>
      <c r="AA803" s="193"/>
      <c r="AB803" s="193"/>
      <c r="AC803" s="193"/>
      <c r="AD803" s="193"/>
      <c r="AE803" s="193"/>
      <c r="AF803" s="193"/>
      <c r="AG803" s="193"/>
      <c r="AH803" s="193"/>
      <c r="AI803" s="193"/>
      <c r="AJ803" s="204"/>
      <c r="AK803" s="193"/>
      <c r="AL803" s="206"/>
      <c r="AM803" s="4">
        <f t="shared" si="73"/>
        <v>0</v>
      </c>
      <c r="AN803" s="4">
        <f t="shared" si="74"/>
        <v>0</v>
      </c>
      <c r="AO803" s="4">
        <f t="shared" si="75"/>
        <v>0</v>
      </c>
      <c r="AP803" s="4">
        <f t="shared" si="76"/>
        <v>0</v>
      </c>
      <c r="AW803" s="204"/>
    </row>
    <row r="804" spans="6:49" ht="18" customHeight="1" x14ac:dyDescent="0.25">
      <c r="F804" s="4">
        <f t="shared" si="72"/>
        <v>0</v>
      </c>
      <c r="G804" s="200">
        <f t="shared" si="77"/>
        <v>0</v>
      </c>
      <c r="H804" s="203"/>
      <c r="I804" s="193"/>
      <c r="J804" s="204"/>
      <c r="K804" s="204"/>
      <c r="L804" s="204"/>
      <c r="M804" s="204"/>
      <c r="N804" s="193"/>
      <c r="O804" s="193"/>
      <c r="P804" s="205"/>
      <c r="Q804" s="193"/>
      <c r="R804" s="193"/>
      <c r="S804" s="193"/>
      <c r="T804" s="193"/>
      <c r="U804" s="193"/>
      <c r="V804" s="193"/>
      <c r="W804" s="193"/>
      <c r="X804" s="193"/>
      <c r="Y804" s="193"/>
      <c r="Z804" s="193"/>
      <c r="AA804" s="193"/>
      <c r="AB804" s="193"/>
      <c r="AC804" s="193"/>
      <c r="AD804" s="193"/>
      <c r="AE804" s="193"/>
      <c r="AF804" s="193"/>
      <c r="AG804" s="193"/>
      <c r="AH804" s="193"/>
      <c r="AI804" s="193"/>
      <c r="AJ804" s="204"/>
      <c r="AK804" s="193"/>
      <c r="AL804" s="206"/>
      <c r="AM804" s="4">
        <f t="shared" si="73"/>
        <v>0</v>
      </c>
      <c r="AN804" s="4">
        <f t="shared" si="74"/>
        <v>0</v>
      </c>
      <c r="AO804" s="4">
        <f t="shared" si="75"/>
        <v>0</v>
      </c>
      <c r="AP804" s="4">
        <f t="shared" si="76"/>
        <v>0</v>
      </c>
      <c r="AW804" s="204"/>
    </row>
    <row r="805" spans="6:49" ht="18" customHeight="1" x14ac:dyDescent="0.25">
      <c r="F805" s="4">
        <f t="shared" si="72"/>
        <v>0</v>
      </c>
      <c r="G805" s="200">
        <f t="shared" si="77"/>
        <v>0</v>
      </c>
      <c r="H805" s="203"/>
      <c r="I805" s="193"/>
      <c r="J805" s="204"/>
      <c r="K805" s="204"/>
      <c r="L805" s="204"/>
      <c r="M805" s="204"/>
      <c r="N805" s="193"/>
      <c r="O805" s="193"/>
      <c r="P805" s="205"/>
      <c r="Q805" s="193"/>
      <c r="R805" s="193"/>
      <c r="S805" s="193"/>
      <c r="T805" s="193"/>
      <c r="U805" s="193"/>
      <c r="V805" s="193"/>
      <c r="W805" s="193"/>
      <c r="X805" s="193"/>
      <c r="Y805" s="193"/>
      <c r="Z805" s="193"/>
      <c r="AA805" s="193"/>
      <c r="AB805" s="193"/>
      <c r="AC805" s="193"/>
      <c r="AD805" s="193"/>
      <c r="AE805" s="193"/>
      <c r="AF805" s="193"/>
      <c r="AG805" s="193"/>
      <c r="AH805" s="193"/>
      <c r="AI805" s="193"/>
      <c r="AJ805" s="204"/>
      <c r="AK805" s="193"/>
      <c r="AL805" s="206"/>
      <c r="AM805" s="4">
        <f t="shared" si="73"/>
        <v>0</v>
      </c>
      <c r="AN805" s="4">
        <f t="shared" si="74"/>
        <v>0</v>
      </c>
      <c r="AO805" s="4">
        <f t="shared" si="75"/>
        <v>0</v>
      </c>
      <c r="AP805" s="4">
        <f t="shared" si="76"/>
        <v>0</v>
      </c>
      <c r="AW805" s="204"/>
    </row>
    <row r="806" spans="6:49" ht="18" customHeight="1" x14ac:dyDescent="0.25">
      <c r="F806" s="4">
        <f t="shared" si="72"/>
        <v>0</v>
      </c>
      <c r="G806" s="200">
        <f t="shared" si="77"/>
        <v>0</v>
      </c>
      <c r="H806" s="203"/>
      <c r="I806" s="193"/>
      <c r="J806" s="204"/>
      <c r="K806" s="204"/>
      <c r="L806" s="204"/>
      <c r="M806" s="204"/>
      <c r="N806" s="193"/>
      <c r="O806" s="193"/>
      <c r="P806" s="205"/>
      <c r="Q806" s="193"/>
      <c r="R806" s="193"/>
      <c r="S806" s="193"/>
      <c r="T806" s="193"/>
      <c r="U806" s="193"/>
      <c r="V806" s="193"/>
      <c r="W806" s="193"/>
      <c r="X806" s="193"/>
      <c r="Y806" s="193"/>
      <c r="Z806" s="193"/>
      <c r="AA806" s="193"/>
      <c r="AB806" s="193"/>
      <c r="AC806" s="193"/>
      <c r="AD806" s="193"/>
      <c r="AE806" s="193"/>
      <c r="AF806" s="193"/>
      <c r="AG806" s="193"/>
      <c r="AH806" s="193"/>
      <c r="AI806" s="193"/>
      <c r="AJ806" s="204"/>
      <c r="AK806" s="193"/>
      <c r="AL806" s="206"/>
      <c r="AM806" s="4">
        <f t="shared" si="73"/>
        <v>0</v>
      </c>
      <c r="AN806" s="4">
        <f t="shared" si="74"/>
        <v>0</v>
      </c>
      <c r="AO806" s="4">
        <f t="shared" si="75"/>
        <v>0</v>
      </c>
      <c r="AP806" s="4">
        <f t="shared" si="76"/>
        <v>0</v>
      </c>
      <c r="AW806" s="204"/>
    </row>
    <row r="807" spans="6:49" ht="18" customHeight="1" x14ac:dyDescent="0.25">
      <c r="F807" s="4">
        <f t="shared" si="72"/>
        <v>0</v>
      </c>
      <c r="G807" s="200">
        <f t="shared" si="77"/>
        <v>0</v>
      </c>
      <c r="H807" s="203"/>
      <c r="I807" s="193"/>
      <c r="J807" s="204"/>
      <c r="K807" s="204"/>
      <c r="L807" s="204"/>
      <c r="M807" s="204"/>
      <c r="N807" s="193"/>
      <c r="O807" s="193"/>
      <c r="P807" s="205"/>
      <c r="Q807" s="193"/>
      <c r="R807" s="193"/>
      <c r="S807" s="193"/>
      <c r="T807" s="193"/>
      <c r="U807" s="193"/>
      <c r="V807" s="193"/>
      <c r="W807" s="193"/>
      <c r="X807" s="193"/>
      <c r="Y807" s="193"/>
      <c r="Z807" s="193"/>
      <c r="AA807" s="193"/>
      <c r="AB807" s="193"/>
      <c r="AC807" s="193"/>
      <c r="AD807" s="193"/>
      <c r="AE807" s="193"/>
      <c r="AF807" s="193"/>
      <c r="AG807" s="193"/>
      <c r="AH807" s="193"/>
      <c r="AI807" s="193"/>
      <c r="AJ807" s="204"/>
      <c r="AK807" s="193"/>
      <c r="AL807" s="206"/>
      <c r="AM807" s="4">
        <f t="shared" si="73"/>
        <v>0</v>
      </c>
      <c r="AN807" s="4">
        <f t="shared" si="74"/>
        <v>0</v>
      </c>
      <c r="AO807" s="4">
        <f t="shared" si="75"/>
        <v>0</v>
      </c>
      <c r="AP807" s="4">
        <f t="shared" si="76"/>
        <v>0</v>
      </c>
      <c r="AW807" s="204"/>
    </row>
    <row r="808" spans="6:49" ht="18" customHeight="1" x14ac:dyDescent="0.25">
      <c r="F808" s="4">
        <f t="shared" si="72"/>
        <v>0</v>
      </c>
      <c r="G808" s="200">
        <f t="shared" si="77"/>
        <v>0</v>
      </c>
      <c r="H808" s="203"/>
      <c r="I808" s="193"/>
      <c r="J808" s="204"/>
      <c r="K808" s="204"/>
      <c r="L808" s="204"/>
      <c r="M808" s="204"/>
      <c r="N808" s="193"/>
      <c r="O808" s="193"/>
      <c r="P808" s="205"/>
      <c r="Q808" s="193"/>
      <c r="R808" s="193"/>
      <c r="S808" s="193"/>
      <c r="T808" s="193"/>
      <c r="U808" s="193"/>
      <c r="V808" s="193"/>
      <c r="W808" s="193"/>
      <c r="X808" s="193"/>
      <c r="Y808" s="193"/>
      <c r="Z808" s="193"/>
      <c r="AA808" s="193"/>
      <c r="AB808" s="193"/>
      <c r="AC808" s="193"/>
      <c r="AD808" s="193"/>
      <c r="AE808" s="193"/>
      <c r="AF808" s="193"/>
      <c r="AG808" s="193"/>
      <c r="AH808" s="193"/>
      <c r="AI808" s="193"/>
      <c r="AJ808" s="204"/>
      <c r="AK808" s="193"/>
      <c r="AL808" s="206"/>
      <c r="AM808" s="4">
        <f t="shared" si="73"/>
        <v>0</v>
      </c>
      <c r="AN808" s="4">
        <f t="shared" si="74"/>
        <v>0</v>
      </c>
      <c r="AO808" s="4">
        <f t="shared" si="75"/>
        <v>0</v>
      </c>
      <c r="AP808" s="4">
        <f t="shared" si="76"/>
        <v>0</v>
      </c>
      <c r="AW808" s="204"/>
    </row>
    <row r="809" spans="6:49" ht="18" customHeight="1" x14ac:dyDescent="0.25">
      <c r="F809" s="4">
        <f t="shared" si="72"/>
        <v>0</v>
      </c>
      <c r="G809" s="200">
        <f t="shared" si="77"/>
        <v>0</v>
      </c>
      <c r="H809" s="203"/>
      <c r="I809" s="193"/>
      <c r="J809" s="204"/>
      <c r="K809" s="204"/>
      <c r="L809" s="204"/>
      <c r="M809" s="204"/>
      <c r="N809" s="193"/>
      <c r="O809" s="193"/>
      <c r="P809" s="205"/>
      <c r="Q809" s="193"/>
      <c r="R809" s="193"/>
      <c r="S809" s="193"/>
      <c r="T809" s="193"/>
      <c r="U809" s="193"/>
      <c r="V809" s="193"/>
      <c r="W809" s="193"/>
      <c r="X809" s="193"/>
      <c r="Y809" s="193"/>
      <c r="Z809" s="193"/>
      <c r="AA809" s="193"/>
      <c r="AB809" s="193"/>
      <c r="AC809" s="193"/>
      <c r="AD809" s="193"/>
      <c r="AE809" s="193"/>
      <c r="AF809" s="193"/>
      <c r="AG809" s="193"/>
      <c r="AH809" s="193"/>
      <c r="AI809" s="193"/>
      <c r="AJ809" s="204"/>
      <c r="AK809" s="193"/>
      <c r="AL809" s="206"/>
      <c r="AM809" s="4">
        <f t="shared" si="73"/>
        <v>0</v>
      </c>
      <c r="AN809" s="4">
        <f t="shared" si="74"/>
        <v>0</v>
      </c>
      <c r="AO809" s="4">
        <f t="shared" si="75"/>
        <v>0</v>
      </c>
      <c r="AP809" s="4">
        <f t="shared" si="76"/>
        <v>0</v>
      </c>
      <c r="AW809" s="204"/>
    </row>
    <row r="810" spans="6:49" ht="18" customHeight="1" x14ac:dyDescent="0.25">
      <c r="F810" s="4">
        <f t="shared" si="72"/>
        <v>0</v>
      </c>
      <c r="G810" s="200">
        <f t="shared" si="77"/>
        <v>0</v>
      </c>
      <c r="H810" s="203"/>
      <c r="I810" s="193"/>
      <c r="J810" s="204"/>
      <c r="K810" s="204"/>
      <c r="L810" s="204"/>
      <c r="M810" s="204"/>
      <c r="N810" s="193"/>
      <c r="O810" s="193"/>
      <c r="P810" s="205"/>
      <c r="Q810" s="193"/>
      <c r="R810" s="193"/>
      <c r="S810" s="193"/>
      <c r="T810" s="193"/>
      <c r="U810" s="193"/>
      <c r="V810" s="193"/>
      <c r="W810" s="193"/>
      <c r="X810" s="193"/>
      <c r="Y810" s="193"/>
      <c r="Z810" s="193"/>
      <c r="AA810" s="193"/>
      <c r="AB810" s="193"/>
      <c r="AC810" s="193"/>
      <c r="AD810" s="193"/>
      <c r="AE810" s="193"/>
      <c r="AF810" s="193"/>
      <c r="AG810" s="193"/>
      <c r="AH810" s="193"/>
      <c r="AI810" s="193"/>
      <c r="AJ810" s="204"/>
      <c r="AK810" s="193"/>
      <c r="AL810" s="206"/>
      <c r="AM810" s="4">
        <f t="shared" si="73"/>
        <v>0</v>
      </c>
      <c r="AN810" s="4">
        <f t="shared" si="74"/>
        <v>0</v>
      </c>
      <c r="AO810" s="4">
        <f t="shared" si="75"/>
        <v>0</v>
      </c>
      <c r="AP810" s="4">
        <f t="shared" si="76"/>
        <v>0</v>
      </c>
      <c r="AW810" s="204"/>
    </row>
    <row r="811" spans="6:49" ht="18" customHeight="1" x14ac:dyDescent="0.25">
      <c r="F811" s="4">
        <f t="shared" si="72"/>
        <v>0</v>
      </c>
      <c r="G811" s="200">
        <f t="shared" si="77"/>
        <v>0</v>
      </c>
      <c r="H811" s="203"/>
      <c r="I811" s="193"/>
      <c r="J811" s="204"/>
      <c r="K811" s="204"/>
      <c r="L811" s="204"/>
      <c r="M811" s="204"/>
      <c r="N811" s="193"/>
      <c r="O811" s="193"/>
      <c r="P811" s="205"/>
      <c r="Q811" s="193"/>
      <c r="R811" s="193"/>
      <c r="S811" s="193"/>
      <c r="T811" s="193"/>
      <c r="U811" s="193"/>
      <c r="V811" s="193"/>
      <c r="W811" s="193"/>
      <c r="X811" s="193"/>
      <c r="Y811" s="193"/>
      <c r="Z811" s="193"/>
      <c r="AA811" s="193"/>
      <c r="AB811" s="193"/>
      <c r="AC811" s="193"/>
      <c r="AD811" s="193"/>
      <c r="AE811" s="193"/>
      <c r="AF811" s="193"/>
      <c r="AG811" s="193"/>
      <c r="AH811" s="193"/>
      <c r="AI811" s="193"/>
      <c r="AJ811" s="204"/>
      <c r="AK811" s="193"/>
      <c r="AL811" s="206"/>
      <c r="AM811" s="4">
        <f t="shared" si="73"/>
        <v>0</v>
      </c>
      <c r="AN811" s="4">
        <f t="shared" si="74"/>
        <v>0</v>
      </c>
      <c r="AO811" s="4">
        <f t="shared" si="75"/>
        <v>0</v>
      </c>
      <c r="AP811" s="4">
        <f t="shared" si="76"/>
        <v>0</v>
      </c>
      <c r="AW811" s="204"/>
    </row>
    <row r="812" spans="6:49" ht="18" customHeight="1" x14ac:dyDescent="0.25">
      <c r="F812" s="4">
        <f t="shared" si="72"/>
        <v>0</v>
      </c>
      <c r="G812" s="200">
        <f t="shared" si="77"/>
        <v>0</v>
      </c>
      <c r="H812" s="203"/>
      <c r="I812" s="193"/>
      <c r="J812" s="204"/>
      <c r="K812" s="204"/>
      <c r="L812" s="204"/>
      <c r="M812" s="204"/>
      <c r="N812" s="193"/>
      <c r="O812" s="193"/>
      <c r="P812" s="205"/>
      <c r="Q812" s="193"/>
      <c r="R812" s="193"/>
      <c r="S812" s="193"/>
      <c r="T812" s="193"/>
      <c r="U812" s="193"/>
      <c r="V812" s="193"/>
      <c r="W812" s="193"/>
      <c r="X812" s="193"/>
      <c r="Y812" s="193"/>
      <c r="Z812" s="193"/>
      <c r="AA812" s="193"/>
      <c r="AB812" s="193"/>
      <c r="AC812" s="193"/>
      <c r="AD812" s="193"/>
      <c r="AE812" s="193"/>
      <c r="AF812" s="193"/>
      <c r="AG812" s="193"/>
      <c r="AH812" s="193"/>
      <c r="AI812" s="193"/>
      <c r="AJ812" s="204"/>
      <c r="AK812" s="193"/>
      <c r="AL812" s="206"/>
      <c r="AM812" s="4">
        <f t="shared" si="73"/>
        <v>0</v>
      </c>
      <c r="AN812" s="4">
        <f t="shared" si="74"/>
        <v>0</v>
      </c>
      <c r="AO812" s="4">
        <f t="shared" si="75"/>
        <v>0</v>
      </c>
      <c r="AP812" s="4">
        <f t="shared" si="76"/>
        <v>0</v>
      </c>
      <c r="AW812" s="204"/>
    </row>
    <row r="813" spans="6:49" ht="18" customHeight="1" x14ac:dyDescent="0.25">
      <c r="F813" s="4">
        <f t="shared" si="72"/>
        <v>0</v>
      </c>
      <c r="G813" s="200">
        <f t="shared" si="77"/>
        <v>0</v>
      </c>
      <c r="H813" s="203"/>
      <c r="I813" s="193"/>
      <c r="J813" s="204"/>
      <c r="K813" s="204"/>
      <c r="L813" s="204"/>
      <c r="M813" s="204"/>
      <c r="N813" s="193"/>
      <c r="O813" s="193"/>
      <c r="P813" s="205"/>
      <c r="Q813" s="193"/>
      <c r="R813" s="193"/>
      <c r="S813" s="193"/>
      <c r="T813" s="193"/>
      <c r="U813" s="193"/>
      <c r="V813" s="193"/>
      <c r="W813" s="193"/>
      <c r="X813" s="193"/>
      <c r="Y813" s="193"/>
      <c r="Z813" s="193"/>
      <c r="AA813" s="193"/>
      <c r="AB813" s="193"/>
      <c r="AC813" s="193"/>
      <c r="AD813" s="193"/>
      <c r="AE813" s="193"/>
      <c r="AF813" s="193"/>
      <c r="AG813" s="193"/>
      <c r="AH813" s="193"/>
      <c r="AI813" s="193"/>
      <c r="AJ813" s="204"/>
      <c r="AK813" s="193"/>
      <c r="AL813" s="206"/>
      <c r="AM813" s="4">
        <f t="shared" si="73"/>
        <v>0</v>
      </c>
      <c r="AN813" s="4">
        <f t="shared" si="74"/>
        <v>0</v>
      </c>
      <c r="AO813" s="4">
        <f t="shared" si="75"/>
        <v>0</v>
      </c>
      <c r="AP813" s="4">
        <f t="shared" si="76"/>
        <v>0</v>
      </c>
      <c r="AW813" s="204"/>
    </row>
    <row r="814" spans="6:49" ht="18" customHeight="1" x14ac:dyDescent="0.25">
      <c r="F814" s="4">
        <f t="shared" si="72"/>
        <v>0</v>
      </c>
      <c r="G814" s="200">
        <f t="shared" si="77"/>
        <v>0</v>
      </c>
      <c r="H814" s="203"/>
      <c r="I814" s="193"/>
      <c r="J814" s="204"/>
      <c r="K814" s="204"/>
      <c r="L814" s="204"/>
      <c r="M814" s="204"/>
      <c r="N814" s="193"/>
      <c r="O814" s="193"/>
      <c r="P814" s="205"/>
      <c r="Q814" s="193"/>
      <c r="R814" s="193"/>
      <c r="S814" s="193"/>
      <c r="T814" s="193"/>
      <c r="U814" s="193"/>
      <c r="V814" s="193"/>
      <c r="W814" s="193"/>
      <c r="X814" s="193"/>
      <c r="Y814" s="193"/>
      <c r="Z814" s="193"/>
      <c r="AA814" s="193"/>
      <c r="AB814" s="193"/>
      <c r="AC814" s="193"/>
      <c r="AD814" s="193"/>
      <c r="AE814" s="193"/>
      <c r="AF814" s="193"/>
      <c r="AG814" s="193"/>
      <c r="AH814" s="193"/>
      <c r="AI814" s="193"/>
      <c r="AJ814" s="204"/>
      <c r="AK814" s="193"/>
      <c r="AL814" s="206"/>
      <c r="AM814" s="4">
        <f t="shared" si="73"/>
        <v>0</v>
      </c>
      <c r="AN814" s="4">
        <f t="shared" si="74"/>
        <v>0</v>
      </c>
      <c r="AO814" s="4">
        <f t="shared" si="75"/>
        <v>0</v>
      </c>
      <c r="AP814" s="4">
        <f t="shared" si="76"/>
        <v>0</v>
      </c>
      <c r="AW814" s="204"/>
    </row>
    <row r="815" spans="6:49" ht="18" customHeight="1" x14ac:dyDescent="0.25">
      <c r="F815" s="4">
        <f t="shared" si="72"/>
        <v>0</v>
      </c>
      <c r="G815" s="200">
        <f t="shared" si="77"/>
        <v>0</v>
      </c>
      <c r="H815" s="203"/>
      <c r="I815" s="193"/>
      <c r="J815" s="204"/>
      <c r="K815" s="204"/>
      <c r="L815" s="204"/>
      <c r="M815" s="204"/>
      <c r="N815" s="193"/>
      <c r="O815" s="193"/>
      <c r="P815" s="205"/>
      <c r="Q815" s="193"/>
      <c r="R815" s="193"/>
      <c r="S815" s="193"/>
      <c r="T815" s="193"/>
      <c r="U815" s="193"/>
      <c r="V815" s="193"/>
      <c r="W815" s="193"/>
      <c r="X815" s="193"/>
      <c r="Y815" s="193"/>
      <c r="Z815" s="193"/>
      <c r="AA815" s="193"/>
      <c r="AB815" s="193"/>
      <c r="AC815" s="193"/>
      <c r="AD815" s="193"/>
      <c r="AE815" s="193"/>
      <c r="AF815" s="193"/>
      <c r="AG815" s="193"/>
      <c r="AH815" s="193"/>
      <c r="AI815" s="193"/>
      <c r="AJ815" s="204"/>
      <c r="AK815" s="193"/>
      <c r="AL815" s="206"/>
      <c r="AM815" s="4">
        <f t="shared" si="73"/>
        <v>0</v>
      </c>
      <c r="AN815" s="4">
        <f t="shared" si="74"/>
        <v>0</v>
      </c>
      <c r="AO815" s="4">
        <f t="shared" si="75"/>
        <v>0</v>
      </c>
      <c r="AP815" s="4">
        <f t="shared" si="76"/>
        <v>0</v>
      </c>
      <c r="AW815" s="204"/>
    </row>
    <row r="816" spans="6:49" ht="18" customHeight="1" x14ac:dyDescent="0.25">
      <c r="F816" s="4">
        <f t="shared" si="72"/>
        <v>0</v>
      </c>
      <c r="G816" s="200">
        <f t="shared" si="77"/>
        <v>0</v>
      </c>
      <c r="H816" s="203"/>
      <c r="I816" s="193"/>
      <c r="J816" s="204"/>
      <c r="K816" s="204"/>
      <c r="L816" s="204"/>
      <c r="M816" s="204"/>
      <c r="N816" s="193"/>
      <c r="O816" s="193"/>
      <c r="P816" s="205"/>
      <c r="Q816" s="193"/>
      <c r="R816" s="193"/>
      <c r="S816" s="193"/>
      <c r="T816" s="193"/>
      <c r="U816" s="193"/>
      <c r="V816" s="193"/>
      <c r="W816" s="193"/>
      <c r="X816" s="193"/>
      <c r="Y816" s="193"/>
      <c r="Z816" s="193"/>
      <c r="AA816" s="193"/>
      <c r="AB816" s="193"/>
      <c r="AC816" s="193"/>
      <c r="AD816" s="193"/>
      <c r="AE816" s="193"/>
      <c r="AF816" s="193"/>
      <c r="AG816" s="193"/>
      <c r="AH816" s="193"/>
      <c r="AI816" s="193"/>
      <c r="AJ816" s="204"/>
      <c r="AK816" s="193"/>
      <c r="AL816" s="206"/>
      <c r="AM816" s="4">
        <f t="shared" si="73"/>
        <v>0</v>
      </c>
      <c r="AN816" s="4">
        <f t="shared" si="74"/>
        <v>0</v>
      </c>
      <c r="AO816" s="4">
        <f t="shared" si="75"/>
        <v>0</v>
      </c>
      <c r="AP816" s="4">
        <f t="shared" si="76"/>
        <v>0</v>
      </c>
      <c r="AW816" s="204"/>
    </row>
    <row r="817" spans="6:49" ht="18" customHeight="1" x14ac:dyDescent="0.25">
      <c r="F817" s="4">
        <f t="shared" si="72"/>
        <v>0</v>
      </c>
      <c r="G817" s="200">
        <f t="shared" si="77"/>
        <v>0</v>
      </c>
      <c r="H817" s="203"/>
      <c r="I817" s="193"/>
      <c r="J817" s="204"/>
      <c r="K817" s="204"/>
      <c r="L817" s="204"/>
      <c r="M817" s="204"/>
      <c r="N817" s="193"/>
      <c r="O817" s="193"/>
      <c r="P817" s="205"/>
      <c r="Q817" s="193"/>
      <c r="R817" s="193"/>
      <c r="S817" s="193"/>
      <c r="T817" s="193"/>
      <c r="U817" s="193"/>
      <c r="V817" s="193"/>
      <c r="W817" s="193"/>
      <c r="X817" s="193"/>
      <c r="Y817" s="193"/>
      <c r="Z817" s="193"/>
      <c r="AA817" s="193"/>
      <c r="AB817" s="193"/>
      <c r="AC817" s="193"/>
      <c r="AD817" s="193"/>
      <c r="AE817" s="193"/>
      <c r="AF817" s="193"/>
      <c r="AG817" s="193"/>
      <c r="AH817" s="193"/>
      <c r="AI817" s="193"/>
      <c r="AJ817" s="204"/>
      <c r="AK817" s="193"/>
      <c r="AL817" s="206"/>
      <c r="AM817" s="4">
        <f t="shared" si="73"/>
        <v>0</v>
      </c>
      <c r="AN817" s="4">
        <f t="shared" si="74"/>
        <v>0</v>
      </c>
      <c r="AO817" s="4">
        <f t="shared" si="75"/>
        <v>0</v>
      </c>
      <c r="AP817" s="4">
        <f t="shared" si="76"/>
        <v>0</v>
      </c>
      <c r="AW817" s="204"/>
    </row>
    <row r="818" spans="6:49" ht="18" customHeight="1" x14ac:dyDescent="0.25">
      <c r="F818" s="4">
        <f t="shared" si="72"/>
        <v>0</v>
      </c>
      <c r="G818" s="200">
        <f t="shared" si="77"/>
        <v>0</v>
      </c>
      <c r="H818" s="203"/>
      <c r="I818" s="193"/>
      <c r="J818" s="204"/>
      <c r="K818" s="204"/>
      <c r="L818" s="204"/>
      <c r="M818" s="204"/>
      <c r="N818" s="193"/>
      <c r="O818" s="193"/>
      <c r="P818" s="205"/>
      <c r="Q818" s="193"/>
      <c r="R818" s="193"/>
      <c r="S818" s="193"/>
      <c r="T818" s="193"/>
      <c r="U818" s="193"/>
      <c r="V818" s="193"/>
      <c r="W818" s="193"/>
      <c r="X818" s="193"/>
      <c r="Y818" s="193"/>
      <c r="Z818" s="193"/>
      <c r="AA818" s="193"/>
      <c r="AB818" s="193"/>
      <c r="AC818" s="193"/>
      <c r="AD818" s="193"/>
      <c r="AE818" s="193"/>
      <c r="AF818" s="193"/>
      <c r="AG818" s="193"/>
      <c r="AH818" s="193"/>
      <c r="AI818" s="193"/>
      <c r="AJ818" s="204"/>
      <c r="AK818" s="193"/>
      <c r="AL818" s="206"/>
      <c r="AM818" s="4">
        <f t="shared" si="73"/>
        <v>0</v>
      </c>
      <c r="AN818" s="4">
        <f t="shared" si="74"/>
        <v>0</v>
      </c>
      <c r="AO818" s="4">
        <f t="shared" si="75"/>
        <v>0</v>
      </c>
      <c r="AP818" s="4">
        <f t="shared" si="76"/>
        <v>0</v>
      </c>
      <c r="AW818" s="204"/>
    </row>
    <row r="819" spans="6:49" ht="18" customHeight="1" x14ac:dyDescent="0.25">
      <c r="F819" s="4">
        <f t="shared" si="72"/>
        <v>0</v>
      </c>
      <c r="G819" s="200">
        <f t="shared" si="77"/>
        <v>0</v>
      </c>
      <c r="H819" s="203"/>
      <c r="I819" s="193"/>
      <c r="J819" s="204"/>
      <c r="K819" s="204"/>
      <c r="L819" s="204"/>
      <c r="M819" s="204"/>
      <c r="N819" s="193"/>
      <c r="O819" s="193"/>
      <c r="P819" s="205"/>
      <c r="Q819" s="193"/>
      <c r="R819" s="193"/>
      <c r="S819" s="193"/>
      <c r="T819" s="193"/>
      <c r="U819" s="193"/>
      <c r="V819" s="193"/>
      <c r="W819" s="193"/>
      <c r="X819" s="193"/>
      <c r="Y819" s="193"/>
      <c r="Z819" s="193"/>
      <c r="AA819" s="193"/>
      <c r="AB819" s="193"/>
      <c r="AC819" s="193"/>
      <c r="AD819" s="193"/>
      <c r="AE819" s="193"/>
      <c r="AF819" s="193"/>
      <c r="AG819" s="193"/>
      <c r="AH819" s="193"/>
      <c r="AI819" s="193"/>
      <c r="AJ819" s="204"/>
      <c r="AK819" s="193"/>
      <c r="AL819" s="206"/>
      <c r="AM819" s="4">
        <f t="shared" si="73"/>
        <v>0</v>
      </c>
      <c r="AN819" s="4">
        <f t="shared" si="74"/>
        <v>0</v>
      </c>
      <c r="AO819" s="4">
        <f t="shared" si="75"/>
        <v>0</v>
      </c>
      <c r="AP819" s="4">
        <f t="shared" si="76"/>
        <v>0</v>
      </c>
      <c r="AW819" s="204"/>
    </row>
    <row r="820" spans="6:49" ht="18" customHeight="1" x14ac:dyDescent="0.25">
      <c r="F820" s="4">
        <f t="shared" si="72"/>
        <v>0</v>
      </c>
      <c r="G820" s="200">
        <f t="shared" si="77"/>
        <v>0</v>
      </c>
      <c r="H820" s="203"/>
      <c r="I820" s="193"/>
      <c r="J820" s="204"/>
      <c r="K820" s="204"/>
      <c r="L820" s="204"/>
      <c r="M820" s="204"/>
      <c r="N820" s="193"/>
      <c r="O820" s="193"/>
      <c r="P820" s="205"/>
      <c r="Q820" s="193"/>
      <c r="R820" s="193"/>
      <c r="S820" s="193"/>
      <c r="T820" s="193"/>
      <c r="U820" s="193"/>
      <c r="V820" s="193"/>
      <c r="W820" s="193"/>
      <c r="X820" s="193"/>
      <c r="Y820" s="193"/>
      <c r="Z820" s="193"/>
      <c r="AA820" s="193"/>
      <c r="AB820" s="193"/>
      <c r="AC820" s="193"/>
      <c r="AD820" s="193"/>
      <c r="AE820" s="193"/>
      <c r="AF820" s="193"/>
      <c r="AG820" s="193"/>
      <c r="AH820" s="193"/>
      <c r="AI820" s="193"/>
      <c r="AJ820" s="204"/>
      <c r="AK820" s="193"/>
      <c r="AL820" s="206"/>
      <c r="AM820" s="4">
        <f t="shared" si="73"/>
        <v>0</v>
      </c>
      <c r="AN820" s="4">
        <f t="shared" si="74"/>
        <v>0</v>
      </c>
      <c r="AO820" s="4">
        <f t="shared" si="75"/>
        <v>0</v>
      </c>
      <c r="AP820" s="4">
        <f t="shared" si="76"/>
        <v>0</v>
      </c>
      <c r="AW820" s="204"/>
    </row>
    <row r="821" spans="6:49" ht="18" customHeight="1" x14ac:dyDescent="0.25">
      <c r="F821" s="4">
        <f t="shared" si="72"/>
        <v>0</v>
      </c>
      <c r="G821" s="200">
        <f t="shared" si="77"/>
        <v>0</v>
      </c>
      <c r="H821" s="203"/>
      <c r="I821" s="193"/>
      <c r="J821" s="204"/>
      <c r="K821" s="204"/>
      <c r="L821" s="204"/>
      <c r="M821" s="204"/>
      <c r="N821" s="193"/>
      <c r="O821" s="193"/>
      <c r="P821" s="205"/>
      <c r="Q821" s="193"/>
      <c r="R821" s="193"/>
      <c r="S821" s="193"/>
      <c r="T821" s="193"/>
      <c r="U821" s="193"/>
      <c r="V821" s="193"/>
      <c r="W821" s="193"/>
      <c r="X821" s="193"/>
      <c r="Y821" s="193"/>
      <c r="Z821" s="193"/>
      <c r="AA821" s="193"/>
      <c r="AB821" s="193"/>
      <c r="AC821" s="193"/>
      <c r="AD821" s="193"/>
      <c r="AE821" s="193"/>
      <c r="AF821" s="193"/>
      <c r="AG821" s="193"/>
      <c r="AH821" s="193"/>
      <c r="AI821" s="193"/>
      <c r="AJ821" s="204"/>
      <c r="AK821" s="193"/>
      <c r="AL821" s="206"/>
      <c r="AM821" s="4">
        <f t="shared" si="73"/>
        <v>0</v>
      </c>
      <c r="AN821" s="4">
        <f t="shared" si="74"/>
        <v>0</v>
      </c>
      <c r="AO821" s="4">
        <f t="shared" si="75"/>
        <v>0</v>
      </c>
      <c r="AP821" s="4">
        <f t="shared" si="76"/>
        <v>0</v>
      </c>
      <c r="AW821" s="204"/>
    </row>
    <row r="822" spans="6:49" ht="18" customHeight="1" x14ac:dyDescent="0.25">
      <c r="F822" s="4">
        <f t="shared" si="72"/>
        <v>0</v>
      </c>
      <c r="G822" s="200">
        <f t="shared" si="77"/>
        <v>0</v>
      </c>
      <c r="H822" s="203"/>
      <c r="I822" s="193"/>
      <c r="J822" s="204"/>
      <c r="K822" s="204"/>
      <c r="L822" s="204"/>
      <c r="M822" s="204"/>
      <c r="N822" s="193"/>
      <c r="O822" s="193"/>
      <c r="P822" s="205"/>
      <c r="Q822" s="193"/>
      <c r="R822" s="193"/>
      <c r="S822" s="193"/>
      <c r="T822" s="193"/>
      <c r="U822" s="193"/>
      <c r="V822" s="193"/>
      <c r="W822" s="193"/>
      <c r="X822" s="193"/>
      <c r="Y822" s="193"/>
      <c r="Z822" s="193"/>
      <c r="AA822" s="193"/>
      <c r="AB822" s="193"/>
      <c r="AC822" s="193"/>
      <c r="AD822" s="193"/>
      <c r="AE822" s="193"/>
      <c r="AF822" s="193"/>
      <c r="AG822" s="193"/>
      <c r="AH822" s="193"/>
      <c r="AI822" s="193"/>
      <c r="AJ822" s="204"/>
      <c r="AK822" s="193"/>
      <c r="AL822" s="206"/>
      <c r="AM822" s="4">
        <f t="shared" si="73"/>
        <v>0</v>
      </c>
      <c r="AN822" s="4">
        <f t="shared" si="74"/>
        <v>0</v>
      </c>
      <c r="AO822" s="4">
        <f t="shared" si="75"/>
        <v>0</v>
      </c>
      <c r="AP822" s="4">
        <f t="shared" si="76"/>
        <v>0</v>
      </c>
      <c r="AW822" s="204"/>
    </row>
    <row r="823" spans="6:49" ht="18" customHeight="1" x14ac:dyDescent="0.25">
      <c r="F823" s="4">
        <f t="shared" si="72"/>
        <v>0</v>
      </c>
      <c r="G823" s="200">
        <f t="shared" si="77"/>
        <v>0</v>
      </c>
      <c r="H823" s="203"/>
      <c r="I823" s="193"/>
      <c r="J823" s="204"/>
      <c r="K823" s="204"/>
      <c r="L823" s="204"/>
      <c r="M823" s="204"/>
      <c r="N823" s="193"/>
      <c r="O823" s="193"/>
      <c r="P823" s="205"/>
      <c r="Q823" s="193"/>
      <c r="R823" s="193"/>
      <c r="S823" s="193"/>
      <c r="T823" s="193"/>
      <c r="U823" s="193"/>
      <c r="V823" s="193"/>
      <c r="W823" s="193"/>
      <c r="X823" s="193"/>
      <c r="Y823" s="193"/>
      <c r="Z823" s="193"/>
      <c r="AA823" s="193"/>
      <c r="AB823" s="193"/>
      <c r="AC823" s="193"/>
      <c r="AD823" s="193"/>
      <c r="AE823" s="193"/>
      <c r="AF823" s="193"/>
      <c r="AG823" s="193"/>
      <c r="AH823" s="193"/>
      <c r="AI823" s="193"/>
      <c r="AJ823" s="204"/>
      <c r="AK823" s="193"/>
      <c r="AL823" s="206"/>
      <c r="AM823" s="4">
        <f t="shared" si="73"/>
        <v>0</v>
      </c>
      <c r="AN823" s="4">
        <f t="shared" si="74"/>
        <v>0</v>
      </c>
      <c r="AO823" s="4">
        <f t="shared" si="75"/>
        <v>0</v>
      </c>
      <c r="AP823" s="4">
        <f t="shared" si="76"/>
        <v>0</v>
      </c>
      <c r="AW823" s="204"/>
    </row>
    <row r="824" spans="6:49" ht="18" customHeight="1" x14ac:dyDescent="0.25">
      <c r="F824" s="4">
        <f t="shared" si="72"/>
        <v>0</v>
      </c>
      <c r="G824" s="200">
        <f t="shared" si="77"/>
        <v>0</v>
      </c>
      <c r="H824" s="203"/>
      <c r="I824" s="193"/>
      <c r="J824" s="204"/>
      <c r="K824" s="204"/>
      <c r="L824" s="204"/>
      <c r="M824" s="204"/>
      <c r="N824" s="193"/>
      <c r="O824" s="193"/>
      <c r="P824" s="205"/>
      <c r="Q824" s="193"/>
      <c r="R824" s="193"/>
      <c r="S824" s="193"/>
      <c r="T824" s="193"/>
      <c r="U824" s="193"/>
      <c r="V824" s="193"/>
      <c r="W824" s="193"/>
      <c r="X824" s="193"/>
      <c r="Y824" s="193"/>
      <c r="Z824" s="193"/>
      <c r="AA824" s="193"/>
      <c r="AB824" s="193"/>
      <c r="AC824" s="193"/>
      <c r="AD824" s="193"/>
      <c r="AE824" s="193"/>
      <c r="AF824" s="193"/>
      <c r="AG824" s="193"/>
      <c r="AH824" s="193"/>
      <c r="AI824" s="193"/>
      <c r="AJ824" s="204"/>
      <c r="AK824" s="193"/>
      <c r="AL824" s="206"/>
      <c r="AM824" s="4">
        <f t="shared" si="73"/>
        <v>0</v>
      </c>
      <c r="AN824" s="4">
        <f t="shared" si="74"/>
        <v>0</v>
      </c>
      <c r="AO824" s="4">
        <f t="shared" si="75"/>
        <v>0</v>
      </c>
      <c r="AP824" s="4">
        <f t="shared" si="76"/>
        <v>0</v>
      </c>
      <c r="AW824" s="204"/>
    </row>
    <row r="825" spans="6:49" ht="18" customHeight="1" x14ac:dyDescent="0.25">
      <c r="F825" s="4">
        <f t="shared" si="72"/>
        <v>0</v>
      </c>
      <c r="G825" s="200">
        <f t="shared" si="77"/>
        <v>0</v>
      </c>
      <c r="H825" s="203"/>
      <c r="I825" s="193"/>
      <c r="J825" s="204"/>
      <c r="K825" s="204"/>
      <c r="L825" s="204"/>
      <c r="M825" s="204"/>
      <c r="N825" s="193"/>
      <c r="O825" s="193"/>
      <c r="P825" s="205"/>
      <c r="Q825" s="193"/>
      <c r="R825" s="193"/>
      <c r="S825" s="193"/>
      <c r="T825" s="193"/>
      <c r="U825" s="193"/>
      <c r="V825" s="193"/>
      <c r="W825" s="193"/>
      <c r="X825" s="193"/>
      <c r="Y825" s="193"/>
      <c r="Z825" s="193"/>
      <c r="AA825" s="193"/>
      <c r="AB825" s="193"/>
      <c r="AC825" s="193"/>
      <c r="AD825" s="193"/>
      <c r="AE825" s="193"/>
      <c r="AF825" s="193"/>
      <c r="AG825" s="193"/>
      <c r="AH825" s="193"/>
      <c r="AI825" s="193"/>
      <c r="AJ825" s="204"/>
      <c r="AK825" s="193"/>
      <c r="AL825" s="206"/>
      <c r="AM825" s="4">
        <f t="shared" si="73"/>
        <v>0</v>
      </c>
      <c r="AN825" s="4">
        <f t="shared" si="74"/>
        <v>0</v>
      </c>
      <c r="AO825" s="4">
        <f t="shared" si="75"/>
        <v>0</v>
      </c>
      <c r="AP825" s="4">
        <f t="shared" si="76"/>
        <v>0</v>
      </c>
      <c r="AW825" s="204"/>
    </row>
    <row r="826" spans="6:49" ht="18" customHeight="1" x14ac:dyDescent="0.25">
      <c r="F826" s="4">
        <f t="shared" si="72"/>
        <v>0</v>
      </c>
      <c r="G826" s="200">
        <f t="shared" si="77"/>
        <v>0</v>
      </c>
      <c r="H826" s="203"/>
      <c r="I826" s="193"/>
      <c r="J826" s="204"/>
      <c r="K826" s="204"/>
      <c r="L826" s="204"/>
      <c r="M826" s="204"/>
      <c r="N826" s="193"/>
      <c r="O826" s="193"/>
      <c r="P826" s="205"/>
      <c r="Q826" s="193"/>
      <c r="R826" s="193"/>
      <c r="S826" s="193"/>
      <c r="T826" s="193"/>
      <c r="U826" s="193"/>
      <c r="V826" s="193"/>
      <c r="W826" s="193"/>
      <c r="X826" s="193"/>
      <c r="Y826" s="193"/>
      <c r="Z826" s="193"/>
      <c r="AA826" s="193"/>
      <c r="AB826" s="193"/>
      <c r="AC826" s="193"/>
      <c r="AD826" s="193"/>
      <c r="AE826" s="193"/>
      <c r="AF826" s="193"/>
      <c r="AG826" s="193"/>
      <c r="AH826" s="193"/>
      <c r="AI826" s="193"/>
      <c r="AJ826" s="204"/>
      <c r="AK826" s="193"/>
      <c r="AL826" s="206"/>
      <c r="AM826" s="4">
        <f t="shared" si="73"/>
        <v>0</v>
      </c>
      <c r="AN826" s="4">
        <f t="shared" si="74"/>
        <v>0</v>
      </c>
      <c r="AO826" s="4">
        <f t="shared" si="75"/>
        <v>0</v>
      </c>
      <c r="AP826" s="4">
        <f t="shared" si="76"/>
        <v>0</v>
      </c>
      <c r="AW826" s="204"/>
    </row>
    <row r="827" spans="6:49" ht="18" customHeight="1" x14ac:dyDescent="0.25">
      <c r="F827" s="4">
        <f t="shared" si="72"/>
        <v>0</v>
      </c>
      <c r="G827" s="200">
        <f t="shared" si="77"/>
        <v>0</v>
      </c>
      <c r="H827" s="203"/>
      <c r="I827" s="193"/>
      <c r="J827" s="204"/>
      <c r="K827" s="204"/>
      <c r="L827" s="204"/>
      <c r="M827" s="204"/>
      <c r="N827" s="193"/>
      <c r="O827" s="193"/>
      <c r="P827" s="205"/>
      <c r="Q827" s="193"/>
      <c r="R827" s="193"/>
      <c r="S827" s="193"/>
      <c r="T827" s="193"/>
      <c r="U827" s="193"/>
      <c r="V827" s="193"/>
      <c r="W827" s="193"/>
      <c r="X827" s="193"/>
      <c r="Y827" s="193"/>
      <c r="Z827" s="193"/>
      <c r="AA827" s="193"/>
      <c r="AB827" s="193"/>
      <c r="AC827" s="193"/>
      <c r="AD827" s="193"/>
      <c r="AE827" s="193"/>
      <c r="AF827" s="193"/>
      <c r="AG827" s="193"/>
      <c r="AH827" s="193"/>
      <c r="AI827" s="193"/>
      <c r="AJ827" s="204"/>
      <c r="AK827" s="193"/>
      <c r="AL827" s="206"/>
      <c r="AM827" s="4">
        <f t="shared" si="73"/>
        <v>0</v>
      </c>
      <c r="AN827" s="4">
        <f t="shared" si="74"/>
        <v>0</v>
      </c>
      <c r="AO827" s="4">
        <f t="shared" si="75"/>
        <v>0</v>
      </c>
      <c r="AP827" s="4">
        <f t="shared" si="76"/>
        <v>0</v>
      </c>
      <c r="AW827" s="204"/>
    </row>
    <row r="828" spans="6:49" ht="18" customHeight="1" x14ac:dyDescent="0.25">
      <c r="F828" s="4">
        <f t="shared" si="72"/>
        <v>0</v>
      </c>
      <c r="G828" s="200">
        <f t="shared" si="77"/>
        <v>0</v>
      </c>
      <c r="H828" s="203"/>
      <c r="I828" s="193"/>
      <c r="J828" s="204"/>
      <c r="K828" s="204"/>
      <c r="L828" s="204"/>
      <c r="M828" s="204"/>
      <c r="N828" s="193"/>
      <c r="O828" s="193"/>
      <c r="P828" s="205"/>
      <c r="Q828" s="193"/>
      <c r="R828" s="193"/>
      <c r="S828" s="193"/>
      <c r="T828" s="193"/>
      <c r="U828" s="193"/>
      <c r="V828" s="193"/>
      <c r="W828" s="193"/>
      <c r="X828" s="193"/>
      <c r="Y828" s="193"/>
      <c r="Z828" s="193"/>
      <c r="AA828" s="193"/>
      <c r="AB828" s="193"/>
      <c r="AC828" s="193"/>
      <c r="AD828" s="193"/>
      <c r="AE828" s="193"/>
      <c r="AF828" s="193"/>
      <c r="AG828" s="193"/>
      <c r="AH828" s="193"/>
      <c r="AI828" s="193"/>
      <c r="AJ828" s="204"/>
      <c r="AK828" s="193"/>
      <c r="AL828" s="206"/>
      <c r="AM828" s="4">
        <f t="shared" si="73"/>
        <v>0</v>
      </c>
      <c r="AN828" s="4">
        <f t="shared" si="74"/>
        <v>0</v>
      </c>
      <c r="AO828" s="4">
        <f t="shared" si="75"/>
        <v>0</v>
      </c>
      <c r="AP828" s="4">
        <f t="shared" si="76"/>
        <v>0</v>
      </c>
      <c r="AW828" s="204"/>
    </row>
    <row r="829" spans="6:49" ht="18" customHeight="1" x14ac:dyDescent="0.25">
      <c r="F829" s="4">
        <f t="shared" si="72"/>
        <v>0</v>
      </c>
      <c r="G829" s="200">
        <f t="shared" si="77"/>
        <v>0</v>
      </c>
      <c r="H829" s="203"/>
      <c r="I829" s="193"/>
      <c r="J829" s="204"/>
      <c r="K829" s="204"/>
      <c r="L829" s="204"/>
      <c r="M829" s="204"/>
      <c r="N829" s="193"/>
      <c r="O829" s="193"/>
      <c r="P829" s="205"/>
      <c r="Q829" s="193"/>
      <c r="R829" s="193"/>
      <c r="S829" s="193"/>
      <c r="T829" s="193"/>
      <c r="U829" s="193"/>
      <c r="V829" s="193"/>
      <c r="W829" s="193"/>
      <c r="X829" s="193"/>
      <c r="Y829" s="193"/>
      <c r="Z829" s="193"/>
      <c r="AA829" s="193"/>
      <c r="AB829" s="193"/>
      <c r="AC829" s="193"/>
      <c r="AD829" s="193"/>
      <c r="AE829" s="193"/>
      <c r="AF829" s="193"/>
      <c r="AG829" s="193"/>
      <c r="AH829" s="193"/>
      <c r="AI829" s="193"/>
      <c r="AJ829" s="204"/>
      <c r="AK829" s="193"/>
      <c r="AL829" s="206"/>
      <c r="AM829" s="4">
        <f t="shared" si="73"/>
        <v>0</v>
      </c>
      <c r="AN829" s="4">
        <f t="shared" si="74"/>
        <v>0</v>
      </c>
      <c r="AO829" s="4">
        <f t="shared" si="75"/>
        <v>0</v>
      </c>
      <c r="AP829" s="4">
        <f t="shared" si="76"/>
        <v>0</v>
      </c>
      <c r="AW829" s="204"/>
    </row>
    <row r="830" spans="6:49" ht="18" customHeight="1" x14ac:dyDescent="0.25">
      <c r="F830" s="4">
        <f t="shared" si="72"/>
        <v>0</v>
      </c>
      <c r="G830" s="200">
        <f t="shared" si="77"/>
        <v>0</v>
      </c>
      <c r="H830" s="203"/>
      <c r="I830" s="193"/>
      <c r="J830" s="204"/>
      <c r="K830" s="204"/>
      <c r="L830" s="204"/>
      <c r="M830" s="204"/>
      <c r="N830" s="193"/>
      <c r="O830" s="193"/>
      <c r="P830" s="205"/>
      <c r="Q830" s="193"/>
      <c r="R830" s="193"/>
      <c r="S830" s="193"/>
      <c r="T830" s="193"/>
      <c r="U830" s="193"/>
      <c r="V830" s="193"/>
      <c r="W830" s="193"/>
      <c r="X830" s="193"/>
      <c r="Y830" s="193"/>
      <c r="Z830" s="193"/>
      <c r="AA830" s="193"/>
      <c r="AB830" s="193"/>
      <c r="AC830" s="193"/>
      <c r="AD830" s="193"/>
      <c r="AE830" s="193"/>
      <c r="AF830" s="193"/>
      <c r="AG830" s="193"/>
      <c r="AH830" s="193"/>
      <c r="AI830" s="193"/>
      <c r="AJ830" s="204"/>
      <c r="AK830" s="193"/>
      <c r="AL830" s="206"/>
      <c r="AM830" s="4">
        <f t="shared" si="73"/>
        <v>0</v>
      </c>
      <c r="AN830" s="4">
        <f t="shared" si="74"/>
        <v>0</v>
      </c>
      <c r="AO830" s="4">
        <f t="shared" si="75"/>
        <v>0</v>
      </c>
      <c r="AP830" s="4">
        <f t="shared" si="76"/>
        <v>0</v>
      </c>
      <c r="AW830" s="204"/>
    </row>
    <row r="831" spans="6:49" ht="18" customHeight="1" x14ac:dyDescent="0.25">
      <c r="F831" s="4">
        <f t="shared" si="72"/>
        <v>0</v>
      </c>
      <c r="G831" s="200">
        <f t="shared" si="77"/>
        <v>0</v>
      </c>
      <c r="H831" s="203"/>
      <c r="I831" s="193"/>
      <c r="J831" s="204"/>
      <c r="K831" s="204"/>
      <c r="L831" s="204"/>
      <c r="M831" s="204"/>
      <c r="N831" s="193"/>
      <c r="O831" s="193"/>
      <c r="P831" s="205"/>
      <c r="Q831" s="193"/>
      <c r="R831" s="193"/>
      <c r="S831" s="193"/>
      <c r="T831" s="193"/>
      <c r="U831" s="193"/>
      <c r="V831" s="193"/>
      <c r="W831" s="193"/>
      <c r="X831" s="193"/>
      <c r="Y831" s="193"/>
      <c r="Z831" s="193"/>
      <c r="AA831" s="193"/>
      <c r="AB831" s="193"/>
      <c r="AC831" s="193"/>
      <c r="AD831" s="193"/>
      <c r="AE831" s="193"/>
      <c r="AF831" s="193"/>
      <c r="AG831" s="193"/>
      <c r="AH831" s="193"/>
      <c r="AI831" s="193"/>
      <c r="AJ831" s="204"/>
      <c r="AK831" s="193"/>
      <c r="AL831" s="206"/>
      <c r="AM831" s="4">
        <f t="shared" si="73"/>
        <v>0</v>
      </c>
      <c r="AN831" s="4">
        <f t="shared" si="74"/>
        <v>0</v>
      </c>
      <c r="AO831" s="4">
        <f t="shared" si="75"/>
        <v>0</v>
      </c>
      <c r="AP831" s="4">
        <f t="shared" si="76"/>
        <v>0</v>
      </c>
      <c r="AW831" s="204"/>
    </row>
    <row r="832" spans="6:49" ht="18" customHeight="1" x14ac:dyDescent="0.25">
      <c r="F832" s="4">
        <f t="shared" si="72"/>
        <v>0</v>
      </c>
      <c r="G832" s="200">
        <f t="shared" si="77"/>
        <v>0</v>
      </c>
      <c r="H832" s="203"/>
      <c r="I832" s="193"/>
      <c r="J832" s="204"/>
      <c r="K832" s="204"/>
      <c r="L832" s="204"/>
      <c r="M832" s="204"/>
      <c r="N832" s="193"/>
      <c r="O832" s="193"/>
      <c r="P832" s="205"/>
      <c r="Q832" s="193"/>
      <c r="R832" s="193"/>
      <c r="S832" s="193"/>
      <c r="T832" s="193"/>
      <c r="U832" s="193"/>
      <c r="V832" s="193"/>
      <c r="W832" s="193"/>
      <c r="X832" s="193"/>
      <c r="Y832" s="193"/>
      <c r="Z832" s="193"/>
      <c r="AA832" s="193"/>
      <c r="AB832" s="193"/>
      <c r="AC832" s="193"/>
      <c r="AD832" s="193"/>
      <c r="AE832" s="193"/>
      <c r="AF832" s="193"/>
      <c r="AG832" s="193"/>
      <c r="AH832" s="193"/>
      <c r="AI832" s="193"/>
      <c r="AJ832" s="204"/>
      <c r="AK832" s="193"/>
      <c r="AL832" s="206"/>
      <c r="AM832" s="4">
        <f t="shared" si="73"/>
        <v>0</v>
      </c>
      <c r="AN832" s="4">
        <f t="shared" si="74"/>
        <v>0</v>
      </c>
      <c r="AO832" s="4">
        <f t="shared" si="75"/>
        <v>0</v>
      </c>
      <c r="AP832" s="4">
        <f t="shared" si="76"/>
        <v>0</v>
      </c>
      <c r="AW832" s="204"/>
    </row>
    <row r="833" spans="6:49" ht="18" customHeight="1" x14ac:dyDescent="0.25">
      <c r="F833" s="4">
        <f t="shared" si="72"/>
        <v>0</v>
      </c>
      <c r="G833" s="200">
        <f t="shared" si="77"/>
        <v>0</v>
      </c>
      <c r="H833" s="203"/>
      <c r="I833" s="193"/>
      <c r="J833" s="204"/>
      <c r="K833" s="204"/>
      <c r="L833" s="204"/>
      <c r="M833" s="204"/>
      <c r="N833" s="193"/>
      <c r="O833" s="193"/>
      <c r="P833" s="205"/>
      <c r="Q833" s="193"/>
      <c r="R833" s="193"/>
      <c r="S833" s="193"/>
      <c r="T833" s="193"/>
      <c r="U833" s="193"/>
      <c r="V833" s="193"/>
      <c r="W833" s="193"/>
      <c r="X833" s="193"/>
      <c r="Y833" s="193"/>
      <c r="Z833" s="193"/>
      <c r="AA833" s="193"/>
      <c r="AB833" s="193"/>
      <c r="AC833" s="193"/>
      <c r="AD833" s="193"/>
      <c r="AE833" s="193"/>
      <c r="AF833" s="193"/>
      <c r="AG833" s="193"/>
      <c r="AH833" s="193"/>
      <c r="AI833" s="193"/>
      <c r="AJ833" s="204"/>
      <c r="AK833" s="193"/>
      <c r="AL833" s="206"/>
      <c r="AM833" s="4">
        <f t="shared" si="73"/>
        <v>0</v>
      </c>
      <c r="AN833" s="4">
        <f t="shared" si="74"/>
        <v>0</v>
      </c>
      <c r="AO833" s="4">
        <f t="shared" si="75"/>
        <v>0</v>
      </c>
      <c r="AP833" s="4">
        <f t="shared" si="76"/>
        <v>0</v>
      </c>
      <c r="AW833" s="204"/>
    </row>
    <row r="834" spans="6:49" ht="18" customHeight="1" x14ac:dyDescent="0.25">
      <c r="F834" s="4">
        <f t="shared" si="72"/>
        <v>0</v>
      </c>
      <c r="G834" s="200">
        <f t="shared" si="77"/>
        <v>0</v>
      </c>
      <c r="H834" s="203"/>
      <c r="I834" s="193"/>
      <c r="J834" s="204"/>
      <c r="K834" s="204"/>
      <c r="L834" s="204"/>
      <c r="M834" s="204"/>
      <c r="N834" s="193"/>
      <c r="O834" s="193"/>
      <c r="P834" s="205"/>
      <c r="Q834" s="193"/>
      <c r="R834" s="193"/>
      <c r="S834" s="193"/>
      <c r="T834" s="193"/>
      <c r="U834" s="193"/>
      <c r="V834" s="193"/>
      <c r="W834" s="193"/>
      <c r="X834" s="193"/>
      <c r="Y834" s="193"/>
      <c r="Z834" s="193"/>
      <c r="AA834" s="193"/>
      <c r="AB834" s="193"/>
      <c r="AC834" s="193"/>
      <c r="AD834" s="193"/>
      <c r="AE834" s="193"/>
      <c r="AF834" s="193"/>
      <c r="AG834" s="193"/>
      <c r="AH834" s="193"/>
      <c r="AI834" s="193"/>
      <c r="AJ834" s="204"/>
      <c r="AK834" s="193"/>
      <c r="AL834" s="206"/>
      <c r="AM834" s="4">
        <f t="shared" si="73"/>
        <v>0</v>
      </c>
      <c r="AN834" s="4">
        <f t="shared" si="74"/>
        <v>0</v>
      </c>
      <c r="AO834" s="4">
        <f t="shared" si="75"/>
        <v>0</v>
      </c>
      <c r="AP834" s="4">
        <f t="shared" si="76"/>
        <v>0</v>
      </c>
      <c r="AW834" s="204"/>
    </row>
    <row r="835" spans="6:49" ht="18" customHeight="1" x14ac:dyDescent="0.25">
      <c r="F835" s="4">
        <f t="shared" si="72"/>
        <v>0</v>
      </c>
      <c r="G835" s="200">
        <f t="shared" si="77"/>
        <v>0</v>
      </c>
      <c r="H835" s="203"/>
      <c r="I835" s="193"/>
      <c r="J835" s="204"/>
      <c r="K835" s="204"/>
      <c r="L835" s="204"/>
      <c r="M835" s="204"/>
      <c r="N835" s="193"/>
      <c r="O835" s="193"/>
      <c r="P835" s="205"/>
      <c r="Q835" s="193"/>
      <c r="R835" s="193"/>
      <c r="S835" s="193"/>
      <c r="T835" s="193"/>
      <c r="U835" s="193"/>
      <c r="V835" s="193"/>
      <c r="W835" s="193"/>
      <c r="X835" s="193"/>
      <c r="Y835" s="193"/>
      <c r="Z835" s="193"/>
      <c r="AA835" s="193"/>
      <c r="AB835" s="193"/>
      <c r="AC835" s="193"/>
      <c r="AD835" s="193"/>
      <c r="AE835" s="193"/>
      <c r="AF835" s="193"/>
      <c r="AG835" s="193"/>
      <c r="AH835" s="193"/>
      <c r="AI835" s="193"/>
      <c r="AJ835" s="204"/>
      <c r="AK835" s="193"/>
      <c r="AL835" s="206"/>
      <c r="AM835" s="4">
        <f t="shared" si="73"/>
        <v>0</v>
      </c>
      <c r="AN835" s="4">
        <f t="shared" si="74"/>
        <v>0</v>
      </c>
      <c r="AO835" s="4">
        <f t="shared" si="75"/>
        <v>0</v>
      </c>
      <c r="AP835" s="4">
        <f t="shared" si="76"/>
        <v>0</v>
      </c>
      <c r="AW835" s="204"/>
    </row>
    <row r="836" spans="6:49" ht="18" customHeight="1" x14ac:dyDescent="0.25">
      <c r="F836" s="4">
        <f t="shared" si="72"/>
        <v>0</v>
      </c>
      <c r="G836" s="200">
        <f t="shared" si="77"/>
        <v>0</v>
      </c>
      <c r="H836" s="203"/>
      <c r="I836" s="193"/>
      <c r="J836" s="204"/>
      <c r="K836" s="204"/>
      <c r="L836" s="204"/>
      <c r="M836" s="204"/>
      <c r="N836" s="193"/>
      <c r="O836" s="193"/>
      <c r="P836" s="205"/>
      <c r="Q836" s="193"/>
      <c r="R836" s="193"/>
      <c r="S836" s="193"/>
      <c r="T836" s="193"/>
      <c r="U836" s="193"/>
      <c r="V836" s="193"/>
      <c r="W836" s="193"/>
      <c r="X836" s="193"/>
      <c r="Y836" s="193"/>
      <c r="Z836" s="193"/>
      <c r="AA836" s="193"/>
      <c r="AB836" s="193"/>
      <c r="AC836" s="193"/>
      <c r="AD836" s="193"/>
      <c r="AE836" s="193"/>
      <c r="AF836" s="193"/>
      <c r="AG836" s="193"/>
      <c r="AH836" s="193"/>
      <c r="AI836" s="193"/>
      <c r="AJ836" s="204"/>
      <c r="AK836" s="193"/>
      <c r="AL836" s="206"/>
      <c r="AM836" s="4">
        <f t="shared" si="73"/>
        <v>0</v>
      </c>
      <c r="AN836" s="4">
        <f t="shared" si="74"/>
        <v>0</v>
      </c>
      <c r="AO836" s="4">
        <f t="shared" si="75"/>
        <v>0</v>
      </c>
      <c r="AP836" s="4">
        <f t="shared" si="76"/>
        <v>0</v>
      </c>
      <c r="AW836" s="204"/>
    </row>
    <row r="837" spans="6:49" ht="18" customHeight="1" x14ac:dyDescent="0.25">
      <c r="F837" s="4">
        <f t="shared" si="72"/>
        <v>0</v>
      </c>
      <c r="G837" s="200">
        <f t="shared" si="77"/>
        <v>0</v>
      </c>
      <c r="H837" s="203"/>
      <c r="I837" s="193"/>
      <c r="J837" s="204"/>
      <c r="K837" s="204"/>
      <c r="L837" s="204"/>
      <c r="M837" s="204"/>
      <c r="N837" s="193"/>
      <c r="O837" s="193"/>
      <c r="P837" s="205"/>
      <c r="Q837" s="193"/>
      <c r="R837" s="193"/>
      <c r="S837" s="193"/>
      <c r="T837" s="193"/>
      <c r="U837" s="193"/>
      <c r="V837" s="193"/>
      <c r="W837" s="193"/>
      <c r="X837" s="193"/>
      <c r="Y837" s="193"/>
      <c r="Z837" s="193"/>
      <c r="AA837" s="193"/>
      <c r="AB837" s="193"/>
      <c r="AC837" s="193"/>
      <c r="AD837" s="193"/>
      <c r="AE837" s="193"/>
      <c r="AF837" s="193"/>
      <c r="AG837" s="193"/>
      <c r="AH837" s="193"/>
      <c r="AI837" s="193"/>
      <c r="AJ837" s="204"/>
      <c r="AK837" s="193"/>
      <c r="AL837" s="206"/>
      <c r="AM837" s="4">
        <f t="shared" si="73"/>
        <v>0</v>
      </c>
      <c r="AN837" s="4">
        <f t="shared" si="74"/>
        <v>0</v>
      </c>
      <c r="AO837" s="4">
        <f t="shared" si="75"/>
        <v>0</v>
      </c>
      <c r="AP837" s="4">
        <f t="shared" si="76"/>
        <v>0</v>
      </c>
      <c r="AW837" s="204"/>
    </row>
    <row r="838" spans="6:49" ht="18" customHeight="1" x14ac:dyDescent="0.25">
      <c r="F838" s="4">
        <f t="shared" si="72"/>
        <v>0</v>
      </c>
      <c r="G838" s="200">
        <f t="shared" si="77"/>
        <v>0</v>
      </c>
      <c r="H838" s="203"/>
      <c r="I838" s="193"/>
      <c r="J838" s="204"/>
      <c r="K838" s="204"/>
      <c r="L838" s="204"/>
      <c r="M838" s="204"/>
      <c r="N838" s="193"/>
      <c r="O838" s="193"/>
      <c r="P838" s="205"/>
      <c r="Q838" s="193"/>
      <c r="R838" s="193"/>
      <c r="S838" s="193"/>
      <c r="T838" s="193"/>
      <c r="U838" s="193"/>
      <c r="V838" s="193"/>
      <c r="W838" s="193"/>
      <c r="X838" s="193"/>
      <c r="Y838" s="193"/>
      <c r="Z838" s="193"/>
      <c r="AA838" s="193"/>
      <c r="AB838" s="193"/>
      <c r="AC838" s="193"/>
      <c r="AD838" s="193"/>
      <c r="AE838" s="193"/>
      <c r="AF838" s="193"/>
      <c r="AG838" s="193"/>
      <c r="AH838" s="193"/>
      <c r="AI838" s="193"/>
      <c r="AJ838" s="204"/>
      <c r="AK838" s="193"/>
      <c r="AL838" s="206"/>
      <c r="AM838" s="4">
        <f t="shared" si="73"/>
        <v>0</v>
      </c>
      <c r="AN838" s="4">
        <f t="shared" si="74"/>
        <v>0</v>
      </c>
      <c r="AO838" s="4">
        <f t="shared" si="75"/>
        <v>0</v>
      </c>
      <c r="AP838" s="4">
        <f t="shared" si="76"/>
        <v>0</v>
      </c>
      <c r="AW838" s="204"/>
    </row>
    <row r="839" spans="6:49" ht="18" customHeight="1" x14ac:dyDescent="0.25">
      <c r="F839" s="4">
        <f t="shared" si="72"/>
        <v>0</v>
      </c>
      <c r="G839" s="200">
        <f t="shared" si="77"/>
        <v>0</v>
      </c>
      <c r="H839" s="203"/>
      <c r="I839" s="193"/>
      <c r="J839" s="204"/>
      <c r="K839" s="204"/>
      <c r="L839" s="204"/>
      <c r="M839" s="204"/>
      <c r="N839" s="193"/>
      <c r="O839" s="193"/>
      <c r="P839" s="205"/>
      <c r="Q839" s="193"/>
      <c r="R839" s="193"/>
      <c r="S839" s="193"/>
      <c r="T839" s="193"/>
      <c r="U839" s="193"/>
      <c r="V839" s="193"/>
      <c r="W839" s="193"/>
      <c r="X839" s="193"/>
      <c r="Y839" s="193"/>
      <c r="Z839" s="193"/>
      <c r="AA839" s="193"/>
      <c r="AB839" s="193"/>
      <c r="AC839" s="193"/>
      <c r="AD839" s="193"/>
      <c r="AE839" s="193"/>
      <c r="AF839" s="193"/>
      <c r="AG839" s="193"/>
      <c r="AH839" s="193"/>
      <c r="AI839" s="193"/>
      <c r="AJ839" s="204"/>
      <c r="AK839" s="193"/>
      <c r="AL839" s="206"/>
      <c r="AM839" s="4">
        <f t="shared" si="73"/>
        <v>0</v>
      </c>
      <c r="AN839" s="4">
        <f t="shared" si="74"/>
        <v>0</v>
      </c>
      <c r="AO839" s="4">
        <f t="shared" si="75"/>
        <v>0</v>
      </c>
      <c r="AP839" s="4">
        <f t="shared" si="76"/>
        <v>0</v>
      </c>
      <c r="AW839" s="204"/>
    </row>
    <row r="840" spans="6:49" ht="18" customHeight="1" x14ac:dyDescent="0.25">
      <c r="F840" s="4">
        <f t="shared" si="72"/>
        <v>0</v>
      </c>
      <c r="G840" s="200">
        <f t="shared" si="77"/>
        <v>0</v>
      </c>
      <c r="H840" s="203"/>
      <c r="I840" s="193"/>
      <c r="J840" s="204"/>
      <c r="K840" s="204"/>
      <c r="L840" s="204"/>
      <c r="M840" s="204"/>
      <c r="N840" s="193"/>
      <c r="O840" s="193"/>
      <c r="P840" s="205"/>
      <c r="Q840" s="193"/>
      <c r="R840" s="193"/>
      <c r="S840" s="193"/>
      <c r="T840" s="193"/>
      <c r="U840" s="193"/>
      <c r="V840" s="193"/>
      <c r="W840" s="193"/>
      <c r="X840" s="193"/>
      <c r="Y840" s="193"/>
      <c r="Z840" s="193"/>
      <c r="AA840" s="193"/>
      <c r="AB840" s="193"/>
      <c r="AC840" s="193"/>
      <c r="AD840" s="193"/>
      <c r="AE840" s="193"/>
      <c r="AF840" s="193"/>
      <c r="AG840" s="193"/>
      <c r="AH840" s="193"/>
      <c r="AI840" s="193"/>
      <c r="AJ840" s="204"/>
      <c r="AK840" s="193"/>
      <c r="AL840" s="206"/>
      <c r="AM840" s="4">
        <f t="shared" si="73"/>
        <v>0</v>
      </c>
      <c r="AN840" s="4">
        <f t="shared" si="74"/>
        <v>0</v>
      </c>
      <c r="AO840" s="4">
        <f t="shared" si="75"/>
        <v>0</v>
      </c>
      <c r="AP840" s="4">
        <f t="shared" si="76"/>
        <v>0</v>
      </c>
      <c r="AW840" s="204"/>
    </row>
    <row r="841" spans="6:49" ht="18" customHeight="1" x14ac:dyDescent="0.25">
      <c r="F841" s="4">
        <f t="shared" ref="F841:F904" si="78">IFERROR(IF($D$11=1,(IF(G841&gt;=1,(IF(H841&gt;=$D$9,(IF(H841&lt;=$D$10,G841,0)),0)),0)),0),0)</f>
        <v>0</v>
      </c>
      <c r="G841" s="200">
        <f t="shared" si="77"/>
        <v>0</v>
      </c>
      <c r="H841" s="203"/>
      <c r="I841" s="193"/>
      <c r="J841" s="204"/>
      <c r="K841" s="204"/>
      <c r="L841" s="204"/>
      <c r="M841" s="204"/>
      <c r="N841" s="193"/>
      <c r="O841" s="193"/>
      <c r="P841" s="205"/>
      <c r="Q841" s="193"/>
      <c r="R841" s="193"/>
      <c r="S841" s="193"/>
      <c r="T841" s="193"/>
      <c r="U841" s="193"/>
      <c r="V841" s="193"/>
      <c r="W841" s="193"/>
      <c r="X841" s="193"/>
      <c r="Y841" s="193"/>
      <c r="Z841" s="193"/>
      <c r="AA841" s="193"/>
      <c r="AB841" s="193"/>
      <c r="AC841" s="193"/>
      <c r="AD841" s="193"/>
      <c r="AE841" s="193"/>
      <c r="AF841" s="193"/>
      <c r="AG841" s="193"/>
      <c r="AH841" s="193"/>
      <c r="AI841" s="193"/>
      <c r="AJ841" s="204"/>
      <c r="AK841" s="193"/>
      <c r="AL841" s="206"/>
      <c r="AM841" s="4">
        <f t="shared" ref="AM841:AM904" si="79">IFERROR(IF(G841&gt;=1,VLOOKUP(I841,$A$1:$B$2,2,0),0),0)</f>
        <v>0</v>
      </c>
      <c r="AN841" s="4">
        <f t="shared" ref="AN841:AN904" si="80">IFERROR(IF(G841&gt;=1,VLOOKUP(N841,$A$4:$B$8,2,0),0),0)</f>
        <v>0</v>
      </c>
      <c r="AO841" s="4">
        <f t="shared" ref="AO841:AO904" si="81">IFERROR(IF(G841&gt;=1,VLOOKUP(O841,$A$10:$B$12,2,0),0),0)</f>
        <v>0</v>
      </c>
      <c r="AP841" s="4">
        <f t="shared" ref="AP841:AP904" si="82">IFERROR(IF(G841&gt;=1,VLOOKUP(S841,$C$4:$D$7,2,0),0),0)</f>
        <v>0</v>
      </c>
      <c r="AW841" s="204"/>
    </row>
    <row r="842" spans="6:49" ht="18" customHeight="1" x14ac:dyDescent="0.25">
      <c r="F842" s="4">
        <f t="shared" si="78"/>
        <v>0</v>
      </c>
      <c r="G842" s="200">
        <f t="shared" ref="G842:G905" si="83">IFERROR(IF(H842&gt;=2000,(IF(LEN(I842)&gt;=3,(IF(LEN(J842)&gt;=2,G841+1,0)),0)),0),0)</f>
        <v>0</v>
      </c>
      <c r="H842" s="203"/>
      <c r="I842" s="193"/>
      <c r="J842" s="204"/>
      <c r="K842" s="204"/>
      <c r="L842" s="204"/>
      <c r="M842" s="204"/>
      <c r="N842" s="193"/>
      <c r="O842" s="193"/>
      <c r="P842" s="205"/>
      <c r="Q842" s="193"/>
      <c r="R842" s="193"/>
      <c r="S842" s="193"/>
      <c r="T842" s="193"/>
      <c r="U842" s="193"/>
      <c r="V842" s="193"/>
      <c r="W842" s="193"/>
      <c r="X842" s="193"/>
      <c r="Y842" s="193"/>
      <c r="Z842" s="193"/>
      <c r="AA842" s="193"/>
      <c r="AB842" s="193"/>
      <c r="AC842" s="193"/>
      <c r="AD842" s="193"/>
      <c r="AE842" s="193"/>
      <c r="AF842" s="193"/>
      <c r="AG842" s="193"/>
      <c r="AH842" s="193"/>
      <c r="AI842" s="193"/>
      <c r="AJ842" s="204"/>
      <c r="AK842" s="193"/>
      <c r="AL842" s="206"/>
      <c r="AM842" s="4">
        <f t="shared" si="79"/>
        <v>0</v>
      </c>
      <c r="AN842" s="4">
        <f t="shared" si="80"/>
        <v>0</v>
      </c>
      <c r="AO842" s="4">
        <f t="shared" si="81"/>
        <v>0</v>
      </c>
      <c r="AP842" s="4">
        <f t="shared" si="82"/>
        <v>0</v>
      </c>
      <c r="AW842" s="204"/>
    </row>
    <row r="843" spans="6:49" ht="18" customHeight="1" x14ac:dyDescent="0.25">
      <c r="F843" s="4">
        <f t="shared" si="78"/>
        <v>0</v>
      </c>
      <c r="G843" s="200">
        <f t="shared" si="83"/>
        <v>0</v>
      </c>
      <c r="H843" s="203"/>
      <c r="I843" s="193"/>
      <c r="J843" s="204"/>
      <c r="K843" s="204"/>
      <c r="L843" s="204"/>
      <c r="M843" s="204"/>
      <c r="N843" s="193"/>
      <c r="O843" s="193"/>
      <c r="P843" s="205"/>
      <c r="Q843" s="193"/>
      <c r="R843" s="193"/>
      <c r="S843" s="193"/>
      <c r="T843" s="193"/>
      <c r="U843" s="193"/>
      <c r="V843" s="193"/>
      <c r="W843" s="193"/>
      <c r="X843" s="193"/>
      <c r="Y843" s="193"/>
      <c r="Z843" s="193"/>
      <c r="AA843" s="193"/>
      <c r="AB843" s="193"/>
      <c r="AC843" s="193"/>
      <c r="AD843" s="193"/>
      <c r="AE843" s="193"/>
      <c r="AF843" s="193"/>
      <c r="AG843" s="193"/>
      <c r="AH843" s="193"/>
      <c r="AI843" s="193"/>
      <c r="AJ843" s="204"/>
      <c r="AK843" s="193"/>
      <c r="AL843" s="206"/>
      <c r="AM843" s="4">
        <f t="shared" si="79"/>
        <v>0</v>
      </c>
      <c r="AN843" s="4">
        <f t="shared" si="80"/>
        <v>0</v>
      </c>
      <c r="AO843" s="4">
        <f t="shared" si="81"/>
        <v>0</v>
      </c>
      <c r="AP843" s="4">
        <f t="shared" si="82"/>
        <v>0</v>
      </c>
      <c r="AW843" s="204"/>
    </row>
    <row r="844" spans="6:49" ht="18" customHeight="1" x14ac:dyDescent="0.25">
      <c r="F844" s="4">
        <f t="shared" si="78"/>
        <v>0</v>
      </c>
      <c r="G844" s="200">
        <f t="shared" si="83"/>
        <v>0</v>
      </c>
      <c r="H844" s="203"/>
      <c r="I844" s="193"/>
      <c r="J844" s="204"/>
      <c r="K844" s="204"/>
      <c r="L844" s="204"/>
      <c r="M844" s="204"/>
      <c r="N844" s="193"/>
      <c r="O844" s="193"/>
      <c r="P844" s="205"/>
      <c r="Q844" s="193"/>
      <c r="R844" s="193"/>
      <c r="S844" s="193"/>
      <c r="T844" s="193"/>
      <c r="U844" s="193"/>
      <c r="V844" s="193"/>
      <c r="W844" s="193"/>
      <c r="X844" s="193"/>
      <c r="Y844" s="193"/>
      <c r="Z844" s="193"/>
      <c r="AA844" s="193"/>
      <c r="AB844" s="193"/>
      <c r="AC844" s="193"/>
      <c r="AD844" s="193"/>
      <c r="AE844" s="193"/>
      <c r="AF844" s="193"/>
      <c r="AG844" s="193"/>
      <c r="AH844" s="193"/>
      <c r="AI844" s="193"/>
      <c r="AJ844" s="204"/>
      <c r="AK844" s="193"/>
      <c r="AL844" s="206"/>
      <c r="AM844" s="4">
        <f t="shared" si="79"/>
        <v>0</v>
      </c>
      <c r="AN844" s="4">
        <f t="shared" si="80"/>
        <v>0</v>
      </c>
      <c r="AO844" s="4">
        <f t="shared" si="81"/>
        <v>0</v>
      </c>
      <c r="AP844" s="4">
        <f t="shared" si="82"/>
        <v>0</v>
      </c>
      <c r="AW844" s="204"/>
    </row>
    <row r="845" spans="6:49" ht="18" customHeight="1" x14ac:dyDescent="0.25">
      <c r="F845" s="4">
        <f t="shared" si="78"/>
        <v>0</v>
      </c>
      <c r="G845" s="200">
        <f t="shared" si="83"/>
        <v>0</v>
      </c>
      <c r="H845" s="203"/>
      <c r="I845" s="193"/>
      <c r="J845" s="204"/>
      <c r="K845" s="204"/>
      <c r="L845" s="204"/>
      <c r="M845" s="204"/>
      <c r="N845" s="193"/>
      <c r="O845" s="193"/>
      <c r="P845" s="205"/>
      <c r="Q845" s="193"/>
      <c r="R845" s="193"/>
      <c r="S845" s="193"/>
      <c r="T845" s="193"/>
      <c r="U845" s="193"/>
      <c r="V845" s="193"/>
      <c r="W845" s="193"/>
      <c r="X845" s="193"/>
      <c r="Y845" s="193"/>
      <c r="Z845" s="193"/>
      <c r="AA845" s="193"/>
      <c r="AB845" s="193"/>
      <c r="AC845" s="193"/>
      <c r="AD845" s="193"/>
      <c r="AE845" s="193"/>
      <c r="AF845" s="193"/>
      <c r="AG845" s="193"/>
      <c r="AH845" s="193"/>
      <c r="AI845" s="193"/>
      <c r="AJ845" s="204"/>
      <c r="AK845" s="193"/>
      <c r="AL845" s="206"/>
      <c r="AM845" s="4">
        <f t="shared" si="79"/>
        <v>0</v>
      </c>
      <c r="AN845" s="4">
        <f t="shared" si="80"/>
        <v>0</v>
      </c>
      <c r="AO845" s="4">
        <f t="shared" si="81"/>
        <v>0</v>
      </c>
      <c r="AP845" s="4">
        <f t="shared" si="82"/>
        <v>0</v>
      </c>
      <c r="AW845" s="204"/>
    </row>
    <row r="846" spans="6:49" ht="18" customHeight="1" x14ac:dyDescent="0.25">
      <c r="F846" s="4">
        <f t="shared" si="78"/>
        <v>0</v>
      </c>
      <c r="G846" s="200">
        <f t="shared" si="83"/>
        <v>0</v>
      </c>
      <c r="H846" s="203"/>
      <c r="I846" s="193"/>
      <c r="J846" s="204"/>
      <c r="K846" s="204"/>
      <c r="L846" s="204"/>
      <c r="M846" s="204"/>
      <c r="N846" s="193"/>
      <c r="O846" s="193"/>
      <c r="P846" s="205"/>
      <c r="Q846" s="193"/>
      <c r="R846" s="193"/>
      <c r="S846" s="193"/>
      <c r="T846" s="193"/>
      <c r="U846" s="193"/>
      <c r="V846" s="193"/>
      <c r="W846" s="193"/>
      <c r="X846" s="193"/>
      <c r="Y846" s="193"/>
      <c r="Z846" s="193"/>
      <c r="AA846" s="193"/>
      <c r="AB846" s="193"/>
      <c r="AC846" s="193"/>
      <c r="AD846" s="193"/>
      <c r="AE846" s="193"/>
      <c r="AF846" s="193"/>
      <c r="AG846" s="193"/>
      <c r="AH846" s="193"/>
      <c r="AI846" s="193"/>
      <c r="AJ846" s="204"/>
      <c r="AK846" s="193"/>
      <c r="AL846" s="206"/>
      <c r="AM846" s="4">
        <f t="shared" si="79"/>
        <v>0</v>
      </c>
      <c r="AN846" s="4">
        <f t="shared" si="80"/>
        <v>0</v>
      </c>
      <c r="AO846" s="4">
        <f t="shared" si="81"/>
        <v>0</v>
      </c>
      <c r="AP846" s="4">
        <f t="shared" si="82"/>
        <v>0</v>
      </c>
      <c r="AW846" s="204"/>
    </row>
    <row r="847" spans="6:49" ht="18" customHeight="1" x14ac:dyDescent="0.25">
      <c r="F847" s="4">
        <f t="shared" si="78"/>
        <v>0</v>
      </c>
      <c r="G847" s="200">
        <f t="shared" si="83"/>
        <v>0</v>
      </c>
      <c r="H847" s="203"/>
      <c r="I847" s="193"/>
      <c r="J847" s="204"/>
      <c r="K847" s="204"/>
      <c r="L847" s="204"/>
      <c r="M847" s="204"/>
      <c r="N847" s="193"/>
      <c r="O847" s="193"/>
      <c r="P847" s="205"/>
      <c r="Q847" s="193"/>
      <c r="R847" s="193"/>
      <c r="S847" s="193"/>
      <c r="T847" s="193"/>
      <c r="U847" s="193"/>
      <c r="V847" s="193"/>
      <c r="W847" s="193"/>
      <c r="X847" s="193"/>
      <c r="Y847" s="193"/>
      <c r="Z847" s="193"/>
      <c r="AA847" s="193"/>
      <c r="AB847" s="193"/>
      <c r="AC847" s="193"/>
      <c r="AD847" s="193"/>
      <c r="AE847" s="193"/>
      <c r="AF847" s="193"/>
      <c r="AG847" s="193"/>
      <c r="AH847" s="193"/>
      <c r="AI847" s="193"/>
      <c r="AJ847" s="204"/>
      <c r="AK847" s="193"/>
      <c r="AL847" s="206"/>
      <c r="AM847" s="4">
        <f t="shared" si="79"/>
        <v>0</v>
      </c>
      <c r="AN847" s="4">
        <f t="shared" si="80"/>
        <v>0</v>
      </c>
      <c r="AO847" s="4">
        <f t="shared" si="81"/>
        <v>0</v>
      </c>
      <c r="AP847" s="4">
        <f t="shared" si="82"/>
        <v>0</v>
      </c>
      <c r="AW847" s="204"/>
    </row>
    <row r="848" spans="6:49" ht="18" customHeight="1" x14ac:dyDescent="0.25">
      <c r="F848" s="4">
        <f t="shared" si="78"/>
        <v>0</v>
      </c>
      <c r="G848" s="200">
        <f t="shared" si="83"/>
        <v>0</v>
      </c>
      <c r="H848" s="203"/>
      <c r="I848" s="193"/>
      <c r="J848" s="204"/>
      <c r="K848" s="204"/>
      <c r="L848" s="204"/>
      <c r="M848" s="204"/>
      <c r="N848" s="193"/>
      <c r="O848" s="193"/>
      <c r="P848" s="205"/>
      <c r="Q848" s="193"/>
      <c r="R848" s="193"/>
      <c r="S848" s="193"/>
      <c r="T848" s="193"/>
      <c r="U848" s="193"/>
      <c r="V848" s="193"/>
      <c r="W848" s="193"/>
      <c r="X848" s="193"/>
      <c r="Y848" s="193"/>
      <c r="Z848" s="193"/>
      <c r="AA848" s="193"/>
      <c r="AB848" s="193"/>
      <c r="AC848" s="193"/>
      <c r="AD848" s="193"/>
      <c r="AE848" s="193"/>
      <c r="AF848" s="193"/>
      <c r="AG848" s="193"/>
      <c r="AH848" s="193"/>
      <c r="AI848" s="193"/>
      <c r="AJ848" s="204"/>
      <c r="AK848" s="193"/>
      <c r="AL848" s="206"/>
      <c r="AM848" s="4">
        <f t="shared" si="79"/>
        <v>0</v>
      </c>
      <c r="AN848" s="4">
        <f t="shared" si="80"/>
        <v>0</v>
      </c>
      <c r="AO848" s="4">
        <f t="shared" si="81"/>
        <v>0</v>
      </c>
      <c r="AP848" s="4">
        <f t="shared" si="82"/>
        <v>0</v>
      </c>
      <c r="AW848" s="204"/>
    </row>
    <row r="849" spans="6:49" ht="18" customHeight="1" x14ac:dyDescent="0.25">
      <c r="F849" s="4">
        <f t="shared" si="78"/>
        <v>0</v>
      </c>
      <c r="G849" s="200">
        <f t="shared" si="83"/>
        <v>0</v>
      </c>
      <c r="H849" s="203"/>
      <c r="I849" s="193"/>
      <c r="J849" s="204"/>
      <c r="K849" s="204"/>
      <c r="L849" s="204"/>
      <c r="M849" s="204"/>
      <c r="N849" s="193"/>
      <c r="O849" s="193"/>
      <c r="P849" s="205"/>
      <c r="Q849" s="193"/>
      <c r="R849" s="193"/>
      <c r="S849" s="193"/>
      <c r="T849" s="193"/>
      <c r="U849" s="193"/>
      <c r="V849" s="193"/>
      <c r="W849" s="193"/>
      <c r="X849" s="193"/>
      <c r="Y849" s="193"/>
      <c r="Z849" s="193"/>
      <c r="AA849" s="193"/>
      <c r="AB849" s="193"/>
      <c r="AC849" s="193"/>
      <c r="AD849" s="193"/>
      <c r="AE849" s="193"/>
      <c r="AF849" s="193"/>
      <c r="AG849" s="193"/>
      <c r="AH849" s="193"/>
      <c r="AI849" s="193"/>
      <c r="AJ849" s="204"/>
      <c r="AK849" s="193"/>
      <c r="AL849" s="206"/>
      <c r="AM849" s="4">
        <f t="shared" si="79"/>
        <v>0</v>
      </c>
      <c r="AN849" s="4">
        <f t="shared" si="80"/>
        <v>0</v>
      </c>
      <c r="AO849" s="4">
        <f t="shared" si="81"/>
        <v>0</v>
      </c>
      <c r="AP849" s="4">
        <f t="shared" si="82"/>
        <v>0</v>
      </c>
      <c r="AW849" s="204"/>
    </row>
    <row r="850" spans="6:49" ht="18" customHeight="1" x14ac:dyDescent="0.25">
      <c r="F850" s="4">
        <f t="shared" si="78"/>
        <v>0</v>
      </c>
      <c r="G850" s="200">
        <f t="shared" si="83"/>
        <v>0</v>
      </c>
      <c r="H850" s="203"/>
      <c r="I850" s="193"/>
      <c r="J850" s="204"/>
      <c r="K850" s="204"/>
      <c r="L850" s="204"/>
      <c r="M850" s="204"/>
      <c r="N850" s="193"/>
      <c r="O850" s="193"/>
      <c r="P850" s="205"/>
      <c r="Q850" s="193"/>
      <c r="R850" s="193"/>
      <c r="S850" s="193"/>
      <c r="T850" s="193"/>
      <c r="U850" s="193"/>
      <c r="V850" s="193"/>
      <c r="W850" s="193"/>
      <c r="X850" s="193"/>
      <c r="Y850" s="193"/>
      <c r="Z850" s="193"/>
      <c r="AA850" s="193"/>
      <c r="AB850" s="193"/>
      <c r="AC850" s="193"/>
      <c r="AD850" s="193"/>
      <c r="AE850" s="193"/>
      <c r="AF850" s="193"/>
      <c r="AG850" s="193"/>
      <c r="AH850" s="193"/>
      <c r="AI850" s="193"/>
      <c r="AJ850" s="204"/>
      <c r="AK850" s="193"/>
      <c r="AL850" s="206"/>
      <c r="AM850" s="4">
        <f t="shared" si="79"/>
        <v>0</v>
      </c>
      <c r="AN850" s="4">
        <f t="shared" si="80"/>
        <v>0</v>
      </c>
      <c r="AO850" s="4">
        <f t="shared" si="81"/>
        <v>0</v>
      </c>
      <c r="AP850" s="4">
        <f t="shared" si="82"/>
        <v>0</v>
      </c>
      <c r="AW850" s="204"/>
    </row>
    <row r="851" spans="6:49" ht="18" customHeight="1" x14ac:dyDescent="0.25">
      <c r="F851" s="4">
        <f t="shared" si="78"/>
        <v>0</v>
      </c>
      <c r="G851" s="200">
        <f t="shared" si="83"/>
        <v>0</v>
      </c>
      <c r="H851" s="203"/>
      <c r="I851" s="193"/>
      <c r="J851" s="204"/>
      <c r="K851" s="204"/>
      <c r="L851" s="204"/>
      <c r="M851" s="204"/>
      <c r="N851" s="193"/>
      <c r="O851" s="193"/>
      <c r="P851" s="205"/>
      <c r="Q851" s="193"/>
      <c r="R851" s="193"/>
      <c r="S851" s="193"/>
      <c r="T851" s="193"/>
      <c r="U851" s="193"/>
      <c r="V851" s="193"/>
      <c r="W851" s="193"/>
      <c r="X851" s="193"/>
      <c r="Y851" s="193"/>
      <c r="Z851" s="193"/>
      <c r="AA851" s="193"/>
      <c r="AB851" s="193"/>
      <c r="AC851" s="193"/>
      <c r="AD851" s="193"/>
      <c r="AE851" s="193"/>
      <c r="AF851" s="193"/>
      <c r="AG851" s="193"/>
      <c r="AH851" s="193"/>
      <c r="AI851" s="193"/>
      <c r="AJ851" s="204"/>
      <c r="AK851" s="193"/>
      <c r="AL851" s="206"/>
      <c r="AM851" s="4">
        <f t="shared" si="79"/>
        <v>0</v>
      </c>
      <c r="AN851" s="4">
        <f t="shared" si="80"/>
        <v>0</v>
      </c>
      <c r="AO851" s="4">
        <f t="shared" si="81"/>
        <v>0</v>
      </c>
      <c r="AP851" s="4">
        <f t="shared" si="82"/>
        <v>0</v>
      </c>
      <c r="AW851" s="204"/>
    </row>
    <row r="852" spans="6:49" ht="18" customHeight="1" x14ac:dyDescent="0.25">
      <c r="F852" s="4">
        <f t="shared" si="78"/>
        <v>0</v>
      </c>
      <c r="G852" s="200">
        <f t="shared" si="83"/>
        <v>0</v>
      </c>
      <c r="H852" s="203"/>
      <c r="I852" s="193"/>
      <c r="J852" s="204"/>
      <c r="K852" s="204"/>
      <c r="L852" s="204"/>
      <c r="M852" s="204"/>
      <c r="N852" s="193"/>
      <c r="O852" s="193"/>
      <c r="P852" s="205"/>
      <c r="Q852" s="193"/>
      <c r="R852" s="193"/>
      <c r="S852" s="193"/>
      <c r="T852" s="193"/>
      <c r="U852" s="193"/>
      <c r="V852" s="193"/>
      <c r="W852" s="193"/>
      <c r="X852" s="193"/>
      <c r="Y852" s="193"/>
      <c r="Z852" s="193"/>
      <c r="AA852" s="193"/>
      <c r="AB852" s="193"/>
      <c r="AC852" s="193"/>
      <c r="AD852" s="193"/>
      <c r="AE852" s="193"/>
      <c r="AF852" s="193"/>
      <c r="AG852" s="193"/>
      <c r="AH852" s="193"/>
      <c r="AI852" s="193"/>
      <c r="AJ852" s="204"/>
      <c r="AK852" s="193"/>
      <c r="AL852" s="206"/>
      <c r="AM852" s="4">
        <f t="shared" si="79"/>
        <v>0</v>
      </c>
      <c r="AN852" s="4">
        <f t="shared" si="80"/>
        <v>0</v>
      </c>
      <c r="AO852" s="4">
        <f t="shared" si="81"/>
        <v>0</v>
      </c>
      <c r="AP852" s="4">
        <f t="shared" si="82"/>
        <v>0</v>
      </c>
      <c r="AW852" s="204"/>
    </row>
    <row r="853" spans="6:49" ht="18" customHeight="1" x14ac:dyDescent="0.25">
      <c r="F853" s="4">
        <f t="shared" si="78"/>
        <v>0</v>
      </c>
      <c r="G853" s="200">
        <f t="shared" si="83"/>
        <v>0</v>
      </c>
      <c r="H853" s="203"/>
      <c r="I853" s="193"/>
      <c r="J853" s="204"/>
      <c r="K853" s="204"/>
      <c r="L853" s="204"/>
      <c r="M853" s="204"/>
      <c r="N853" s="193"/>
      <c r="O853" s="193"/>
      <c r="P853" s="205"/>
      <c r="Q853" s="193"/>
      <c r="R853" s="193"/>
      <c r="S853" s="193"/>
      <c r="T853" s="193"/>
      <c r="U853" s="193"/>
      <c r="V853" s="193"/>
      <c r="W853" s="193"/>
      <c r="X853" s="193"/>
      <c r="Y853" s="193"/>
      <c r="Z853" s="193"/>
      <c r="AA853" s="193"/>
      <c r="AB853" s="193"/>
      <c r="AC853" s="193"/>
      <c r="AD853" s="193"/>
      <c r="AE853" s="193"/>
      <c r="AF853" s="193"/>
      <c r="AG853" s="193"/>
      <c r="AH853" s="193"/>
      <c r="AI853" s="193"/>
      <c r="AJ853" s="204"/>
      <c r="AK853" s="193"/>
      <c r="AL853" s="206"/>
      <c r="AM853" s="4">
        <f t="shared" si="79"/>
        <v>0</v>
      </c>
      <c r="AN853" s="4">
        <f t="shared" si="80"/>
        <v>0</v>
      </c>
      <c r="AO853" s="4">
        <f t="shared" si="81"/>
        <v>0</v>
      </c>
      <c r="AP853" s="4">
        <f t="shared" si="82"/>
        <v>0</v>
      </c>
      <c r="AW853" s="204"/>
    </row>
    <row r="854" spans="6:49" ht="18" customHeight="1" x14ac:dyDescent="0.25">
      <c r="F854" s="4">
        <f t="shared" si="78"/>
        <v>0</v>
      </c>
      <c r="G854" s="200">
        <f t="shared" si="83"/>
        <v>0</v>
      </c>
      <c r="H854" s="203"/>
      <c r="I854" s="193"/>
      <c r="J854" s="204"/>
      <c r="K854" s="204"/>
      <c r="L854" s="204"/>
      <c r="M854" s="204"/>
      <c r="N854" s="193"/>
      <c r="O854" s="193"/>
      <c r="P854" s="205"/>
      <c r="Q854" s="193"/>
      <c r="R854" s="193"/>
      <c r="S854" s="193"/>
      <c r="T854" s="193"/>
      <c r="U854" s="193"/>
      <c r="V854" s="193"/>
      <c r="W854" s="193"/>
      <c r="X854" s="193"/>
      <c r="Y854" s="193"/>
      <c r="Z854" s="193"/>
      <c r="AA854" s="193"/>
      <c r="AB854" s="193"/>
      <c r="AC854" s="193"/>
      <c r="AD854" s="193"/>
      <c r="AE854" s="193"/>
      <c r="AF854" s="193"/>
      <c r="AG854" s="193"/>
      <c r="AH854" s="193"/>
      <c r="AI854" s="193"/>
      <c r="AJ854" s="204"/>
      <c r="AK854" s="193"/>
      <c r="AL854" s="206"/>
      <c r="AM854" s="4">
        <f t="shared" si="79"/>
        <v>0</v>
      </c>
      <c r="AN854" s="4">
        <f t="shared" si="80"/>
        <v>0</v>
      </c>
      <c r="AO854" s="4">
        <f t="shared" si="81"/>
        <v>0</v>
      </c>
      <c r="AP854" s="4">
        <f t="shared" si="82"/>
        <v>0</v>
      </c>
      <c r="AW854" s="204"/>
    </row>
    <row r="855" spans="6:49" ht="18" customHeight="1" x14ac:dyDescent="0.25">
      <c r="F855" s="4">
        <f t="shared" si="78"/>
        <v>0</v>
      </c>
      <c r="G855" s="200">
        <f t="shared" si="83"/>
        <v>0</v>
      </c>
      <c r="H855" s="203"/>
      <c r="I855" s="193"/>
      <c r="J855" s="204"/>
      <c r="K855" s="204"/>
      <c r="L855" s="204"/>
      <c r="M855" s="204"/>
      <c r="N855" s="193"/>
      <c r="O855" s="193"/>
      <c r="P855" s="205"/>
      <c r="Q855" s="193"/>
      <c r="R855" s="193"/>
      <c r="S855" s="193"/>
      <c r="T855" s="193"/>
      <c r="U855" s="193"/>
      <c r="V855" s="193"/>
      <c r="W855" s="193"/>
      <c r="X855" s="193"/>
      <c r="Y855" s="193"/>
      <c r="Z855" s="193"/>
      <c r="AA855" s="193"/>
      <c r="AB855" s="193"/>
      <c r="AC855" s="193"/>
      <c r="AD855" s="193"/>
      <c r="AE855" s="193"/>
      <c r="AF855" s="193"/>
      <c r="AG855" s="193"/>
      <c r="AH855" s="193"/>
      <c r="AI855" s="193"/>
      <c r="AJ855" s="204"/>
      <c r="AK855" s="193"/>
      <c r="AL855" s="206"/>
      <c r="AM855" s="4">
        <f t="shared" si="79"/>
        <v>0</v>
      </c>
      <c r="AN855" s="4">
        <f t="shared" si="80"/>
        <v>0</v>
      </c>
      <c r="AO855" s="4">
        <f t="shared" si="81"/>
        <v>0</v>
      </c>
      <c r="AP855" s="4">
        <f t="shared" si="82"/>
        <v>0</v>
      </c>
      <c r="AW855" s="204"/>
    </row>
    <row r="856" spans="6:49" ht="18" customHeight="1" x14ac:dyDescent="0.25">
      <c r="F856" s="4">
        <f t="shared" si="78"/>
        <v>0</v>
      </c>
      <c r="G856" s="200">
        <f t="shared" si="83"/>
        <v>0</v>
      </c>
      <c r="H856" s="203"/>
      <c r="I856" s="193"/>
      <c r="J856" s="204"/>
      <c r="K856" s="204"/>
      <c r="L856" s="204"/>
      <c r="M856" s="204"/>
      <c r="N856" s="193"/>
      <c r="O856" s="193"/>
      <c r="P856" s="205"/>
      <c r="Q856" s="193"/>
      <c r="R856" s="193"/>
      <c r="S856" s="193"/>
      <c r="T856" s="193"/>
      <c r="U856" s="193"/>
      <c r="V856" s="193"/>
      <c r="W856" s="193"/>
      <c r="X856" s="193"/>
      <c r="Y856" s="193"/>
      <c r="Z856" s="193"/>
      <c r="AA856" s="193"/>
      <c r="AB856" s="193"/>
      <c r="AC856" s="193"/>
      <c r="AD856" s="193"/>
      <c r="AE856" s="193"/>
      <c r="AF856" s="193"/>
      <c r="AG856" s="193"/>
      <c r="AH856" s="193"/>
      <c r="AI856" s="193"/>
      <c r="AJ856" s="204"/>
      <c r="AK856" s="193"/>
      <c r="AL856" s="206"/>
      <c r="AM856" s="4">
        <f t="shared" si="79"/>
        <v>0</v>
      </c>
      <c r="AN856" s="4">
        <f t="shared" si="80"/>
        <v>0</v>
      </c>
      <c r="AO856" s="4">
        <f t="shared" si="81"/>
        <v>0</v>
      </c>
      <c r="AP856" s="4">
        <f t="shared" si="82"/>
        <v>0</v>
      </c>
      <c r="AW856" s="204"/>
    </row>
    <row r="857" spans="6:49" ht="18" customHeight="1" x14ac:dyDescent="0.25">
      <c r="F857" s="4">
        <f t="shared" si="78"/>
        <v>0</v>
      </c>
      <c r="G857" s="200">
        <f t="shared" si="83"/>
        <v>0</v>
      </c>
      <c r="H857" s="203"/>
      <c r="I857" s="193"/>
      <c r="J857" s="204"/>
      <c r="K857" s="204"/>
      <c r="L857" s="204"/>
      <c r="M857" s="204"/>
      <c r="N857" s="193"/>
      <c r="O857" s="193"/>
      <c r="P857" s="205"/>
      <c r="Q857" s="193"/>
      <c r="R857" s="193"/>
      <c r="S857" s="193"/>
      <c r="T857" s="193"/>
      <c r="U857" s="193"/>
      <c r="V857" s="193"/>
      <c r="W857" s="193"/>
      <c r="X857" s="193"/>
      <c r="Y857" s="193"/>
      <c r="Z857" s="193"/>
      <c r="AA857" s="193"/>
      <c r="AB857" s="193"/>
      <c r="AC857" s="193"/>
      <c r="AD857" s="193"/>
      <c r="AE857" s="193"/>
      <c r="AF857" s="193"/>
      <c r="AG857" s="193"/>
      <c r="AH857" s="193"/>
      <c r="AI857" s="193"/>
      <c r="AJ857" s="204"/>
      <c r="AK857" s="193"/>
      <c r="AL857" s="206"/>
      <c r="AM857" s="4">
        <f t="shared" si="79"/>
        <v>0</v>
      </c>
      <c r="AN857" s="4">
        <f t="shared" si="80"/>
        <v>0</v>
      </c>
      <c r="AO857" s="4">
        <f t="shared" si="81"/>
        <v>0</v>
      </c>
      <c r="AP857" s="4">
        <f t="shared" si="82"/>
        <v>0</v>
      </c>
      <c r="AW857" s="204"/>
    </row>
    <row r="858" spans="6:49" ht="18" customHeight="1" x14ac:dyDescent="0.25">
      <c r="F858" s="4">
        <f t="shared" si="78"/>
        <v>0</v>
      </c>
      <c r="G858" s="200">
        <f t="shared" si="83"/>
        <v>0</v>
      </c>
      <c r="H858" s="203"/>
      <c r="I858" s="193"/>
      <c r="J858" s="204"/>
      <c r="K858" s="204"/>
      <c r="L858" s="204"/>
      <c r="M858" s="204"/>
      <c r="N858" s="193"/>
      <c r="O858" s="193"/>
      <c r="P858" s="205"/>
      <c r="Q858" s="193"/>
      <c r="R858" s="193"/>
      <c r="S858" s="193"/>
      <c r="T858" s="193"/>
      <c r="U858" s="193"/>
      <c r="V858" s="193"/>
      <c r="W858" s="193"/>
      <c r="X858" s="193"/>
      <c r="Y858" s="193"/>
      <c r="Z858" s="193"/>
      <c r="AA858" s="193"/>
      <c r="AB858" s="193"/>
      <c r="AC858" s="193"/>
      <c r="AD858" s="193"/>
      <c r="AE858" s="193"/>
      <c r="AF858" s="193"/>
      <c r="AG858" s="193"/>
      <c r="AH858" s="193"/>
      <c r="AI858" s="193"/>
      <c r="AJ858" s="204"/>
      <c r="AK858" s="193"/>
      <c r="AL858" s="206"/>
      <c r="AM858" s="4">
        <f t="shared" si="79"/>
        <v>0</v>
      </c>
      <c r="AN858" s="4">
        <f t="shared" si="80"/>
        <v>0</v>
      </c>
      <c r="AO858" s="4">
        <f t="shared" si="81"/>
        <v>0</v>
      </c>
      <c r="AP858" s="4">
        <f t="shared" si="82"/>
        <v>0</v>
      </c>
      <c r="AW858" s="204"/>
    </row>
    <row r="859" spans="6:49" ht="18" customHeight="1" x14ac:dyDescent="0.25">
      <c r="F859" s="4">
        <f t="shared" si="78"/>
        <v>0</v>
      </c>
      <c r="G859" s="200">
        <f t="shared" si="83"/>
        <v>0</v>
      </c>
      <c r="H859" s="203"/>
      <c r="I859" s="193"/>
      <c r="J859" s="204"/>
      <c r="K859" s="204"/>
      <c r="L859" s="204"/>
      <c r="M859" s="204"/>
      <c r="N859" s="193"/>
      <c r="O859" s="193"/>
      <c r="P859" s="205"/>
      <c r="Q859" s="193"/>
      <c r="R859" s="193"/>
      <c r="S859" s="193"/>
      <c r="T859" s="193"/>
      <c r="U859" s="193"/>
      <c r="V859" s="193"/>
      <c r="W859" s="193"/>
      <c r="X859" s="193"/>
      <c r="Y859" s="193"/>
      <c r="Z859" s="193"/>
      <c r="AA859" s="193"/>
      <c r="AB859" s="193"/>
      <c r="AC859" s="193"/>
      <c r="AD859" s="193"/>
      <c r="AE859" s="193"/>
      <c r="AF859" s="193"/>
      <c r="AG859" s="193"/>
      <c r="AH859" s="193"/>
      <c r="AI859" s="193"/>
      <c r="AJ859" s="204"/>
      <c r="AK859" s="193"/>
      <c r="AL859" s="206"/>
      <c r="AM859" s="4">
        <f t="shared" si="79"/>
        <v>0</v>
      </c>
      <c r="AN859" s="4">
        <f t="shared" si="80"/>
        <v>0</v>
      </c>
      <c r="AO859" s="4">
        <f t="shared" si="81"/>
        <v>0</v>
      </c>
      <c r="AP859" s="4">
        <f t="shared" si="82"/>
        <v>0</v>
      </c>
      <c r="AW859" s="204"/>
    </row>
    <row r="860" spans="6:49" ht="18" customHeight="1" x14ac:dyDescent="0.25">
      <c r="F860" s="4">
        <f t="shared" si="78"/>
        <v>0</v>
      </c>
      <c r="G860" s="200">
        <f t="shared" si="83"/>
        <v>0</v>
      </c>
      <c r="H860" s="203"/>
      <c r="I860" s="193"/>
      <c r="J860" s="204"/>
      <c r="K860" s="204"/>
      <c r="L860" s="204"/>
      <c r="M860" s="204"/>
      <c r="N860" s="193"/>
      <c r="O860" s="193"/>
      <c r="P860" s="205"/>
      <c r="Q860" s="193"/>
      <c r="R860" s="193"/>
      <c r="S860" s="193"/>
      <c r="T860" s="193"/>
      <c r="U860" s="193"/>
      <c r="V860" s="193"/>
      <c r="W860" s="193"/>
      <c r="X860" s="193"/>
      <c r="Y860" s="193"/>
      <c r="Z860" s="193"/>
      <c r="AA860" s="193"/>
      <c r="AB860" s="193"/>
      <c r="AC860" s="193"/>
      <c r="AD860" s="193"/>
      <c r="AE860" s="193"/>
      <c r="AF860" s="193"/>
      <c r="AG860" s="193"/>
      <c r="AH860" s="193"/>
      <c r="AI860" s="193"/>
      <c r="AJ860" s="204"/>
      <c r="AK860" s="193"/>
      <c r="AL860" s="206"/>
      <c r="AM860" s="4">
        <f t="shared" si="79"/>
        <v>0</v>
      </c>
      <c r="AN860" s="4">
        <f t="shared" si="80"/>
        <v>0</v>
      </c>
      <c r="AO860" s="4">
        <f t="shared" si="81"/>
        <v>0</v>
      </c>
      <c r="AP860" s="4">
        <f t="shared" si="82"/>
        <v>0</v>
      </c>
      <c r="AW860" s="204"/>
    </row>
    <row r="861" spans="6:49" ht="18" customHeight="1" x14ac:dyDescent="0.25">
      <c r="F861" s="4">
        <f t="shared" si="78"/>
        <v>0</v>
      </c>
      <c r="G861" s="200">
        <f t="shared" si="83"/>
        <v>0</v>
      </c>
      <c r="H861" s="203"/>
      <c r="I861" s="193"/>
      <c r="J861" s="204"/>
      <c r="K861" s="204"/>
      <c r="L861" s="204"/>
      <c r="M861" s="204"/>
      <c r="N861" s="193"/>
      <c r="O861" s="193"/>
      <c r="P861" s="205"/>
      <c r="Q861" s="193"/>
      <c r="R861" s="193"/>
      <c r="S861" s="193"/>
      <c r="T861" s="193"/>
      <c r="U861" s="193"/>
      <c r="V861" s="193"/>
      <c r="W861" s="193"/>
      <c r="X861" s="193"/>
      <c r="Y861" s="193"/>
      <c r="Z861" s="193"/>
      <c r="AA861" s="193"/>
      <c r="AB861" s="193"/>
      <c r="AC861" s="193"/>
      <c r="AD861" s="193"/>
      <c r="AE861" s="193"/>
      <c r="AF861" s="193"/>
      <c r="AG861" s="193"/>
      <c r="AH861" s="193"/>
      <c r="AI861" s="193"/>
      <c r="AJ861" s="204"/>
      <c r="AK861" s="193"/>
      <c r="AL861" s="206"/>
      <c r="AM861" s="4">
        <f t="shared" si="79"/>
        <v>0</v>
      </c>
      <c r="AN861" s="4">
        <f t="shared" si="80"/>
        <v>0</v>
      </c>
      <c r="AO861" s="4">
        <f t="shared" si="81"/>
        <v>0</v>
      </c>
      <c r="AP861" s="4">
        <f t="shared" si="82"/>
        <v>0</v>
      </c>
      <c r="AW861" s="204"/>
    </row>
    <row r="862" spans="6:49" ht="18" customHeight="1" x14ac:dyDescent="0.25">
      <c r="F862" s="4">
        <f t="shared" si="78"/>
        <v>0</v>
      </c>
      <c r="G862" s="200">
        <f t="shared" si="83"/>
        <v>0</v>
      </c>
      <c r="H862" s="203"/>
      <c r="I862" s="193"/>
      <c r="J862" s="204"/>
      <c r="K862" s="204"/>
      <c r="L862" s="204"/>
      <c r="M862" s="204"/>
      <c r="N862" s="193"/>
      <c r="O862" s="193"/>
      <c r="P862" s="205"/>
      <c r="Q862" s="193"/>
      <c r="R862" s="193"/>
      <c r="S862" s="193"/>
      <c r="T862" s="193"/>
      <c r="U862" s="193"/>
      <c r="V862" s="193"/>
      <c r="W862" s="193"/>
      <c r="X862" s="193"/>
      <c r="Y862" s="193"/>
      <c r="Z862" s="193"/>
      <c r="AA862" s="193"/>
      <c r="AB862" s="193"/>
      <c r="AC862" s="193"/>
      <c r="AD862" s="193"/>
      <c r="AE862" s="193"/>
      <c r="AF862" s="193"/>
      <c r="AG862" s="193"/>
      <c r="AH862" s="193"/>
      <c r="AI862" s="193"/>
      <c r="AJ862" s="204"/>
      <c r="AK862" s="193"/>
      <c r="AL862" s="206"/>
      <c r="AM862" s="4">
        <f t="shared" si="79"/>
        <v>0</v>
      </c>
      <c r="AN862" s="4">
        <f t="shared" si="80"/>
        <v>0</v>
      </c>
      <c r="AO862" s="4">
        <f t="shared" si="81"/>
        <v>0</v>
      </c>
      <c r="AP862" s="4">
        <f t="shared" si="82"/>
        <v>0</v>
      </c>
      <c r="AW862" s="204"/>
    </row>
    <row r="863" spans="6:49" ht="18" customHeight="1" x14ac:dyDescent="0.25">
      <c r="F863" s="4">
        <f t="shared" si="78"/>
        <v>0</v>
      </c>
      <c r="G863" s="200">
        <f t="shared" si="83"/>
        <v>0</v>
      </c>
      <c r="H863" s="203"/>
      <c r="I863" s="193"/>
      <c r="J863" s="204"/>
      <c r="K863" s="204"/>
      <c r="L863" s="204"/>
      <c r="M863" s="204"/>
      <c r="N863" s="193"/>
      <c r="O863" s="193"/>
      <c r="P863" s="205"/>
      <c r="Q863" s="193"/>
      <c r="R863" s="193"/>
      <c r="S863" s="193"/>
      <c r="T863" s="193"/>
      <c r="U863" s="193"/>
      <c r="V863" s="193"/>
      <c r="W863" s="193"/>
      <c r="X863" s="193"/>
      <c r="Y863" s="193"/>
      <c r="Z863" s="193"/>
      <c r="AA863" s="193"/>
      <c r="AB863" s="193"/>
      <c r="AC863" s="193"/>
      <c r="AD863" s="193"/>
      <c r="AE863" s="193"/>
      <c r="AF863" s="193"/>
      <c r="AG863" s="193"/>
      <c r="AH863" s="193"/>
      <c r="AI863" s="193"/>
      <c r="AJ863" s="204"/>
      <c r="AK863" s="193"/>
      <c r="AL863" s="206"/>
      <c r="AM863" s="4">
        <f t="shared" si="79"/>
        <v>0</v>
      </c>
      <c r="AN863" s="4">
        <f t="shared" si="80"/>
        <v>0</v>
      </c>
      <c r="AO863" s="4">
        <f t="shared" si="81"/>
        <v>0</v>
      </c>
      <c r="AP863" s="4">
        <f t="shared" si="82"/>
        <v>0</v>
      </c>
      <c r="AW863" s="204"/>
    </row>
    <row r="864" spans="6:49" ht="18" customHeight="1" x14ac:dyDescent="0.25">
      <c r="F864" s="4">
        <f t="shared" si="78"/>
        <v>0</v>
      </c>
      <c r="G864" s="200">
        <f t="shared" si="83"/>
        <v>0</v>
      </c>
      <c r="H864" s="203"/>
      <c r="I864" s="193"/>
      <c r="J864" s="204"/>
      <c r="K864" s="204"/>
      <c r="L864" s="204"/>
      <c r="M864" s="204"/>
      <c r="N864" s="193"/>
      <c r="O864" s="193"/>
      <c r="P864" s="205"/>
      <c r="Q864" s="193"/>
      <c r="R864" s="193"/>
      <c r="S864" s="193"/>
      <c r="T864" s="193"/>
      <c r="U864" s="193"/>
      <c r="V864" s="193"/>
      <c r="W864" s="193"/>
      <c r="X864" s="193"/>
      <c r="Y864" s="193"/>
      <c r="Z864" s="193"/>
      <c r="AA864" s="193"/>
      <c r="AB864" s="193"/>
      <c r="AC864" s="193"/>
      <c r="AD864" s="193"/>
      <c r="AE864" s="193"/>
      <c r="AF864" s="193"/>
      <c r="AG864" s="193"/>
      <c r="AH864" s="193"/>
      <c r="AI864" s="193"/>
      <c r="AJ864" s="204"/>
      <c r="AK864" s="193"/>
      <c r="AL864" s="206"/>
      <c r="AM864" s="4">
        <f t="shared" si="79"/>
        <v>0</v>
      </c>
      <c r="AN864" s="4">
        <f t="shared" si="80"/>
        <v>0</v>
      </c>
      <c r="AO864" s="4">
        <f t="shared" si="81"/>
        <v>0</v>
      </c>
      <c r="AP864" s="4">
        <f t="shared" si="82"/>
        <v>0</v>
      </c>
      <c r="AW864" s="204"/>
    </row>
    <row r="865" spans="6:49" ht="18" customHeight="1" x14ac:dyDescent="0.25">
      <c r="F865" s="4">
        <f t="shared" si="78"/>
        <v>0</v>
      </c>
      <c r="G865" s="200">
        <f t="shared" si="83"/>
        <v>0</v>
      </c>
      <c r="H865" s="203"/>
      <c r="I865" s="193"/>
      <c r="J865" s="204"/>
      <c r="K865" s="204"/>
      <c r="L865" s="204"/>
      <c r="M865" s="204"/>
      <c r="N865" s="193"/>
      <c r="O865" s="193"/>
      <c r="P865" s="205"/>
      <c r="Q865" s="193"/>
      <c r="R865" s="193"/>
      <c r="S865" s="193"/>
      <c r="T865" s="193"/>
      <c r="U865" s="193"/>
      <c r="V865" s="193"/>
      <c r="W865" s="193"/>
      <c r="X865" s="193"/>
      <c r="Y865" s="193"/>
      <c r="Z865" s="193"/>
      <c r="AA865" s="193"/>
      <c r="AB865" s="193"/>
      <c r="AC865" s="193"/>
      <c r="AD865" s="193"/>
      <c r="AE865" s="193"/>
      <c r="AF865" s="193"/>
      <c r="AG865" s="193"/>
      <c r="AH865" s="193"/>
      <c r="AI865" s="193"/>
      <c r="AJ865" s="204"/>
      <c r="AK865" s="193"/>
      <c r="AL865" s="206"/>
      <c r="AM865" s="4">
        <f t="shared" si="79"/>
        <v>0</v>
      </c>
      <c r="AN865" s="4">
        <f t="shared" si="80"/>
        <v>0</v>
      </c>
      <c r="AO865" s="4">
        <f t="shared" si="81"/>
        <v>0</v>
      </c>
      <c r="AP865" s="4">
        <f t="shared" si="82"/>
        <v>0</v>
      </c>
      <c r="AW865" s="204"/>
    </row>
    <row r="866" spans="6:49" ht="18" customHeight="1" x14ac:dyDescent="0.25">
      <c r="F866" s="4">
        <f t="shared" si="78"/>
        <v>0</v>
      </c>
      <c r="G866" s="200">
        <f t="shared" si="83"/>
        <v>0</v>
      </c>
      <c r="H866" s="203"/>
      <c r="I866" s="193"/>
      <c r="J866" s="204"/>
      <c r="K866" s="204"/>
      <c r="L866" s="204"/>
      <c r="M866" s="204"/>
      <c r="N866" s="193"/>
      <c r="O866" s="193"/>
      <c r="P866" s="205"/>
      <c r="Q866" s="193"/>
      <c r="R866" s="193"/>
      <c r="S866" s="193"/>
      <c r="T866" s="193"/>
      <c r="U866" s="193"/>
      <c r="V866" s="193"/>
      <c r="W866" s="193"/>
      <c r="X866" s="193"/>
      <c r="Y866" s="193"/>
      <c r="Z866" s="193"/>
      <c r="AA866" s="193"/>
      <c r="AB866" s="193"/>
      <c r="AC866" s="193"/>
      <c r="AD866" s="193"/>
      <c r="AE866" s="193"/>
      <c r="AF866" s="193"/>
      <c r="AG866" s="193"/>
      <c r="AH866" s="193"/>
      <c r="AI866" s="193"/>
      <c r="AJ866" s="204"/>
      <c r="AK866" s="193"/>
      <c r="AL866" s="206"/>
      <c r="AM866" s="4">
        <f t="shared" si="79"/>
        <v>0</v>
      </c>
      <c r="AN866" s="4">
        <f t="shared" si="80"/>
        <v>0</v>
      </c>
      <c r="AO866" s="4">
        <f t="shared" si="81"/>
        <v>0</v>
      </c>
      <c r="AP866" s="4">
        <f t="shared" si="82"/>
        <v>0</v>
      </c>
      <c r="AW866" s="204"/>
    </row>
    <row r="867" spans="6:49" ht="18" customHeight="1" x14ac:dyDescent="0.25">
      <c r="F867" s="4">
        <f t="shared" si="78"/>
        <v>0</v>
      </c>
      <c r="G867" s="200">
        <f t="shared" si="83"/>
        <v>0</v>
      </c>
      <c r="H867" s="203"/>
      <c r="I867" s="193"/>
      <c r="J867" s="204"/>
      <c r="K867" s="204"/>
      <c r="L867" s="204"/>
      <c r="M867" s="204"/>
      <c r="N867" s="193"/>
      <c r="O867" s="193"/>
      <c r="P867" s="205"/>
      <c r="Q867" s="193"/>
      <c r="R867" s="193"/>
      <c r="S867" s="193"/>
      <c r="T867" s="193"/>
      <c r="U867" s="193"/>
      <c r="V867" s="193"/>
      <c r="W867" s="193"/>
      <c r="X867" s="193"/>
      <c r="Y867" s="193"/>
      <c r="Z867" s="193"/>
      <c r="AA867" s="193"/>
      <c r="AB867" s="193"/>
      <c r="AC867" s="193"/>
      <c r="AD867" s="193"/>
      <c r="AE867" s="193"/>
      <c r="AF867" s="193"/>
      <c r="AG867" s="193"/>
      <c r="AH867" s="193"/>
      <c r="AI867" s="193"/>
      <c r="AJ867" s="204"/>
      <c r="AK867" s="193"/>
      <c r="AL867" s="206"/>
      <c r="AM867" s="4">
        <f t="shared" si="79"/>
        <v>0</v>
      </c>
      <c r="AN867" s="4">
        <f t="shared" si="80"/>
        <v>0</v>
      </c>
      <c r="AO867" s="4">
        <f t="shared" si="81"/>
        <v>0</v>
      </c>
      <c r="AP867" s="4">
        <f t="shared" si="82"/>
        <v>0</v>
      </c>
      <c r="AW867" s="204"/>
    </row>
    <row r="868" spans="6:49" ht="18" customHeight="1" x14ac:dyDescent="0.25">
      <c r="F868" s="4">
        <f t="shared" si="78"/>
        <v>0</v>
      </c>
      <c r="G868" s="200">
        <f t="shared" si="83"/>
        <v>0</v>
      </c>
      <c r="H868" s="203"/>
      <c r="I868" s="193"/>
      <c r="J868" s="204"/>
      <c r="K868" s="204"/>
      <c r="L868" s="204"/>
      <c r="M868" s="204"/>
      <c r="N868" s="193"/>
      <c r="O868" s="193"/>
      <c r="P868" s="205"/>
      <c r="Q868" s="193"/>
      <c r="R868" s="193"/>
      <c r="S868" s="193"/>
      <c r="T868" s="193"/>
      <c r="U868" s="193"/>
      <c r="V868" s="193"/>
      <c r="W868" s="193"/>
      <c r="X868" s="193"/>
      <c r="Y868" s="193"/>
      <c r="Z868" s="193"/>
      <c r="AA868" s="193"/>
      <c r="AB868" s="193"/>
      <c r="AC868" s="193"/>
      <c r="AD868" s="193"/>
      <c r="AE868" s="193"/>
      <c r="AF868" s="193"/>
      <c r="AG868" s="193"/>
      <c r="AH868" s="193"/>
      <c r="AI868" s="193"/>
      <c r="AJ868" s="204"/>
      <c r="AK868" s="193"/>
      <c r="AL868" s="206"/>
      <c r="AM868" s="4">
        <f t="shared" si="79"/>
        <v>0</v>
      </c>
      <c r="AN868" s="4">
        <f t="shared" si="80"/>
        <v>0</v>
      </c>
      <c r="AO868" s="4">
        <f t="shared" si="81"/>
        <v>0</v>
      </c>
      <c r="AP868" s="4">
        <f t="shared" si="82"/>
        <v>0</v>
      </c>
      <c r="AW868" s="204"/>
    </row>
    <row r="869" spans="6:49" ht="18" customHeight="1" x14ac:dyDescent="0.25">
      <c r="F869" s="4">
        <f t="shared" si="78"/>
        <v>0</v>
      </c>
      <c r="G869" s="200">
        <f t="shared" si="83"/>
        <v>0</v>
      </c>
      <c r="H869" s="203"/>
      <c r="I869" s="193"/>
      <c r="J869" s="204"/>
      <c r="K869" s="204"/>
      <c r="L869" s="204"/>
      <c r="M869" s="204"/>
      <c r="N869" s="193"/>
      <c r="O869" s="193"/>
      <c r="P869" s="205"/>
      <c r="Q869" s="193"/>
      <c r="R869" s="193"/>
      <c r="S869" s="193"/>
      <c r="T869" s="193"/>
      <c r="U869" s="193"/>
      <c r="V869" s="193"/>
      <c r="W869" s="193"/>
      <c r="X869" s="193"/>
      <c r="Y869" s="193"/>
      <c r="Z869" s="193"/>
      <c r="AA869" s="193"/>
      <c r="AB869" s="193"/>
      <c r="AC869" s="193"/>
      <c r="AD869" s="193"/>
      <c r="AE869" s="193"/>
      <c r="AF869" s="193"/>
      <c r="AG869" s="193"/>
      <c r="AH869" s="193"/>
      <c r="AI869" s="193"/>
      <c r="AJ869" s="204"/>
      <c r="AK869" s="193"/>
      <c r="AL869" s="206"/>
      <c r="AM869" s="4">
        <f t="shared" si="79"/>
        <v>0</v>
      </c>
      <c r="AN869" s="4">
        <f t="shared" si="80"/>
        <v>0</v>
      </c>
      <c r="AO869" s="4">
        <f t="shared" si="81"/>
        <v>0</v>
      </c>
      <c r="AP869" s="4">
        <f t="shared" si="82"/>
        <v>0</v>
      </c>
      <c r="AW869" s="204"/>
    </row>
    <row r="870" spans="6:49" ht="18" customHeight="1" x14ac:dyDescent="0.25">
      <c r="F870" s="4">
        <f t="shared" si="78"/>
        <v>0</v>
      </c>
      <c r="G870" s="200">
        <f t="shared" si="83"/>
        <v>0</v>
      </c>
      <c r="H870" s="203"/>
      <c r="I870" s="193"/>
      <c r="J870" s="204"/>
      <c r="K870" s="204"/>
      <c r="L870" s="204"/>
      <c r="M870" s="204"/>
      <c r="N870" s="193"/>
      <c r="O870" s="193"/>
      <c r="P870" s="205"/>
      <c r="Q870" s="193"/>
      <c r="R870" s="193"/>
      <c r="S870" s="193"/>
      <c r="T870" s="193"/>
      <c r="U870" s="193"/>
      <c r="V870" s="193"/>
      <c r="W870" s="193"/>
      <c r="X870" s="193"/>
      <c r="Y870" s="193"/>
      <c r="Z870" s="193"/>
      <c r="AA870" s="193"/>
      <c r="AB870" s="193"/>
      <c r="AC870" s="193"/>
      <c r="AD870" s="193"/>
      <c r="AE870" s="193"/>
      <c r="AF870" s="193"/>
      <c r="AG870" s="193"/>
      <c r="AH870" s="193"/>
      <c r="AI870" s="193"/>
      <c r="AJ870" s="204"/>
      <c r="AK870" s="193"/>
      <c r="AL870" s="206"/>
      <c r="AM870" s="4">
        <f t="shared" si="79"/>
        <v>0</v>
      </c>
      <c r="AN870" s="4">
        <f t="shared" si="80"/>
        <v>0</v>
      </c>
      <c r="AO870" s="4">
        <f t="shared" si="81"/>
        <v>0</v>
      </c>
      <c r="AP870" s="4">
        <f t="shared" si="82"/>
        <v>0</v>
      </c>
      <c r="AW870" s="204"/>
    </row>
    <row r="871" spans="6:49" ht="18" customHeight="1" x14ac:dyDescent="0.25">
      <c r="F871" s="4">
        <f t="shared" si="78"/>
        <v>0</v>
      </c>
      <c r="G871" s="200">
        <f t="shared" si="83"/>
        <v>0</v>
      </c>
      <c r="H871" s="203"/>
      <c r="I871" s="193"/>
      <c r="J871" s="204"/>
      <c r="K871" s="204"/>
      <c r="L871" s="204"/>
      <c r="M871" s="204"/>
      <c r="N871" s="193"/>
      <c r="O871" s="193"/>
      <c r="P871" s="205"/>
      <c r="Q871" s="193"/>
      <c r="R871" s="193"/>
      <c r="S871" s="193"/>
      <c r="T871" s="193"/>
      <c r="U871" s="193"/>
      <c r="V871" s="193"/>
      <c r="W871" s="193"/>
      <c r="X871" s="193"/>
      <c r="Y871" s="193"/>
      <c r="Z871" s="193"/>
      <c r="AA871" s="193"/>
      <c r="AB871" s="193"/>
      <c r="AC871" s="193"/>
      <c r="AD871" s="193"/>
      <c r="AE871" s="193"/>
      <c r="AF871" s="193"/>
      <c r="AG871" s="193"/>
      <c r="AH871" s="193"/>
      <c r="AI871" s="193"/>
      <c r="AJ871" s="204"/>
      <c r="AK871" s="193"/>
      <c r="AL871" s="206"/>
      <c r="AM871" s="4">
        <f t="shared" si="79"/>
        <v>0</v>
      </c>
      <c r="AN871" s="4">
        <f t="shared" si="80"/>
        <v>0</v>
      </c>
      <c r="AO871" s="4">
        <f t="shared" si="81"/>
        <v>0</v>
      </c>
      <c r="AP871" s="4">
        <f t="shared" si="82"/>
        <v>0</v>
      </c>
      <c r="AW871" s="204"/>
    </row>
    <row r="872" spans="6:49" ht="18" customHeight="1" x14ac:dyDescent="0.25">
      <c r="F872" s="4">
        <f t="shared" si="78"/>
        <v>0</v>
      </c>
      <c r="G872" s="200">
        <f t="shared" si="83"/>
        <v>0</v>
      </c>
      <c r="H872" s="203"/>
      <c r="I872" s="193"/>
      <c r="J872" s="204"/>
      <c r="K872" s="204"/>
      <c r="L872" s="204"/>
      <c r="M872" s="204"/>
      <c r="N872" s="193"/>
      <c r="O872" s="193"/>
      <c r="P872" s="205"/>
      <c r="Q872" s="193"/>
      <c r="R872" s="193"/>
      <c r="S872" s="193"/>
      <c r="T872" s="193"/>
      <c r="U872" s="193"/>
      <c r="V872" s="193"/>
      <c r="W872" s="193"/>
      <c r="X872" s="193"/>
      <c r="Y872" s="193"/>
      <c r="Z872" s="193"/>
      <c r="AA872" s="193"/>
      <c r="AB872" s="193"/>
      <c r="AC872" s="193"/>
      <c r="AD872" s="193"/>
      <c r="AE872" s="193"/>
      <c r="AF872" s="193"/>
      <c r="AG872" s="193"/>
      <c r="AH872" s="193"/>
      <c r="AI872" s="193"/>
      <c r="AJ872" s="204"/>
      <c r="AK872" s="193"/>
      <c r="AL872" s="206"/>
      <c r="AM872" s="4">
        <f t="shared" si="79"/>
        <v>0</v>
      </c>
      <c r="AN872" s="4">
        <f t="shared" si="80"/>
        <v>0</v>
      </c>
      <c r="AO872" s="4">
        <f t="shared" si="81"/>
        <v>0</v>
      </c>
      <c r="AP872" s="4">
        <f t="shared" si="82"/>
        <v>0</v>
      </c>
      <c r="AW872" s="204"/>
    </row>
    <row r="873" spans="6:49" ht="18" customHeight="1" x14ac:dyDescent="0.25">
      <c r="F873" s="4">
        <f t="shared" si="78"/>
        <v>0</v>
      </c>
      <c r="G873" s="200">
        <f t="shared" si="83"/>
        <v>0</v>
      </c>
      <c r="H873" s="203"/>
      <c r="I873" s="193"/>
      <c r="J873" s="204"/>
      <c r="K873" s="204"/>
      <c r="L873" s="204"/>
      <c r="M873" s="204"/>
      <c r="N873" s="193"/>
      <c r="O873" s="193"/>
      <c r="P873" s="205"/>
      <c r="Q873" s="193"/>
      <c r="R873" s="193"/>
      <c r="S873" s="193"/>
      <c r="T873" s="193"/>
      <c r="U873" s="193"/>
      <c r="V873" s="193"/>
      <c r="W873" s="193"/>
      <c r="X873" s="193"/>
      <c r="Y873" s="193"/>
      <c r="Z873" s="193"/>
      <c r="AA873" s="193"/>
      <c r="AB873" s="193"/>
      <c r="AC873" s="193"/>
      <c r="AD873" s="193"/>
      <c r="AE873" s="193"/>
      <c r="AF873" s="193"/>
      <c r="AG873" s="193"/>
      <c r="AH873" s="193"/>
      <c r="AI873" s="193"/>
      <c r="AJ873" s="204"/>
      <c r="AK873" s="193"/>
      <c r="AL873" s="206"/>
      <c r="AM873" s="4">
        <f t="shared" si="79"/>
        <v>0</v>
      </c>
      <c r="AN873" s="4">
        <f t="shared" si="80"/>
        <v>0</v>
      </c>
      <c r="AO873" s="4">
        <f t="shared" si="81"/>
        <v>0</v>
      </c>
      <c r="AP873" s="4">
        <f t="shared" si="82"/>
        <v>0</v>
      </c>
      <c r="AW873" s="204"/>
    </row>
    <row r="874" spans="6:49" ht="18" customHeight="1" x14ac:dyDescent="0.25">
      <c r="F874" s="4">
        <f t="shared" si="78"/>
        <v>0</v>
      </c>
      <c r="G874" s="200">
        <f t="shared" si="83"/>
        <v>0</v>
      </c>
      <c r="H874" s="203"/>
      <c r="I874" s="193"/>
      <c r="J874" s="204"/>
      <c r="K874" s="204"/>
      <c r="L874" s="204"/>
      <c r="M874" s="204"/>
      <c r="N874" s="193"/>
      <c r="O874" s="193"/>
      <c r="P874" s="205"/>
      <c r="Q874" s="193"/>
      <c r="R874" s="193"/>
      <c r="S874" s="193"/>
      <c r="T874" s="193"/>
      <c r="U874" s="193"/>
      <c r="V874" s="193"/>
      <c r="W874" s="193"/>
      <c r="X874" s="193"/>
      <c r="Y874" s="193"/>
      <c r="Z874" s="193"/>
      <c r="AA874" s="193"/>
      <c r="AB874" s="193"/>
      <c r="AC874" s="193"/>
      <c r="AD874" s="193"/>
      <c r="AE874" s="193"/>
      <c r="AF874" s="193"/>
      <c r="AG874" s="193"/>
      <c r="AH874" s="193"/>
      <c r="AI874" s="193"/>
      <c r="AJ874" s="204"/>
      <c r="AK874" s="193"/>
      <c r="AL874" s="206"/>
      <c r="AM874" s="4">
        <f t="shared" si="79"/>
        <v>0</v>
      </c>
      <c r="AN874" s="4">
        <f t="shared" si="80"/>
        <v>0</v>
      </c>
      <c r="AO874" s="4">
        <f t="shared" si="81"/>
        <v>0</v>
      </c>
      <c r="AP874" s="4">
        <f t="shared" si="82"/>
        <v>0</v>
      </c>
      <c r="AW874" s="204"/>
    </row>
    <row r="875" spans="6:49" ht="18" customHeight="1" x14ac:dyDescent="0.25">
      <c r="F875" s="4">
        <f t="shared" si="78"/>
        <v>0</v>
      </c>
      <c r="G875" s="200">
        <f t="shared" si="83"/>
        <v>0</v>
      </c>
      <c r="H875" s="203"/>
      <c r="I875" s="193"/>
      <c r="J875" s="204"/>
      <c r="K875" s="204"/>
      <c r="L875" s="204"/>
      <c r="M875" s="204"/>
      <c r="N875" s="193"/>
      <c r="O875" s="193"/>
      <c r="P875" s="205"/>
      <c r="Q875" s="193"/>
      <c r="R875" s="193"/>
      <c r="S875" s="193"/>
      <c r="T875" s="193"/>
      <c r="U875" s="193"/>
      <c r="V875" s="193"/>
      <c r="W875" s="193"/>
      <c r="X875" s="193"/>
      <c r="Y875" s="193"/>
      <c r="Z875" s="193"/>
      <c r="AA875" s="193"/>
      <c r="AB875" s="193"/>
      <c r="AC875" s="193"/>
      <c r="AD875" s="193"/>
      <c r="AE875" s="193"/>
      <c r="AF875" s="193"/>
      <c r="AG875" s="193"/>
      <c r="AH875" s="193"/>
      <c r="AI875" s="193"/>
      <c r="AJ875" s="204"/>
      <c r="AK875" s="193"/>
      <c r="AL875" s="206"/>
      <c r="AM875" s="4">
        <f t="shared" si="79"/>
        <v>0</v>
      </c>
      <c r="AN875" s="4">
        <f t="shared" si="80"/>
        <v>0</v>
      </c>
      <c r="AO875" s="4">
        <f t="shared" si="81"/>
        <v>0</v>
      </c>
      <c r="AP875" s="4">
        <f t="shared" si="82"/>
        <v>0</v>
      </c>
      <c r="AW875" s="204"/>
    </row>
    <row r="876" spans="6:49" ht="18" customHeight="1" x14ac:dyDescent="0.25">
      <c r="F876" s="4">
        <f t="shared" si="78"/>
        <v>0</v>
      </c>
      <c r="G876" s="200">
        <f t="shared" si="83"/>
        <v>0</v>
      </c>
      <c r="H876" s="203"/>
      <c r="I876" s="193"/>
      <c r="J876" s="204"/>
      <c r="K876" s="204"/>
      <c r="L876" s="204"/>
      <c r="M876" s="204"/>
      <c r="N876" s="193"/>
      <c r="O876" s="193"/>
      <c r="P876" s="205"/>
      <c r="Q876" s="193"/>
      <c r="R876" s="193"/>
      <c r="S876" s="193"/>
      <c r="T876" s="193"/>
      <c r="U876" s="193"/>
      <c r="V876" s="193"/>
      <c r="W876" s="193"/>
      <c r="X876" s="193"/>
      <c r="Y876" s="193"/>
      <c r="Z876" s="193"/>
      <c r="AA876" s="193"/>
      <c r="AB876" s="193"/>
      <c r="AC876" s="193"/>
      <c r="AD876" s="193"/>
      <c r="AE876" s="193"/>
      <c r="AF876" s="193"/>
      <c r="AG876" s="193"/>
      <c r="AH876" s="193"/>
      <c r="AI876" s="193"/>
      <c r="AJ876" s="204"/>
      <c r="AK876" s="193"/>
      <c r="AL876" s="206"/>
      <c r="AM876" s="4">
        <f t="shared" si="79"/>
        <v>0</v>
      </c>
      <c r="AN876" s="4">
        <f t="shared" si="80"/>
        <v>0</v>
      </c>
      <c r="AO876" s="4">
        <f t="shared" si="81"/>
        <v>0</v>
      </c>
      <c r="AP876" s="4">
        <f t="shared" si="82"/>
        <v>0</v>
      </c>
      <c r="AW876" s="204"/>
    </row>
    <row r="877" spans="6:49" ht="18" customHeight="1" x14ac:dyDescent="0.25">
      <c r="F877" s="4">
        <f t="shared" si="78"/>
        <v>0</v>
      </c>
      <c r="G877" s="200">
        <f t="shared" si="83"/>
        <v>0</v>
      </c>
      <c r="H877" s="203"/>
      <c r="I877" s="193"/>
      <c r="J877" s="204"/>
      <c r="K877" s="204"/>
      <c r="L877" s="204"/>
      <c r="M877" s="204"/>
      <c r="N877" s="193"/>
      <c r="O877" s="193"/>
      <c r="P877" s="205"/>
      <c r="Q877" s="193"/>
      <c r="R877" s="193"/>
      <c r="S877" s="193"/>
      <c r="T877" s="193"/>
      <c r="U877" s="193"/>
      <c r="V877" s="193"/>
      <c r="W877" s="193"/>
      <c r="X877" s="193"/>
      <c r="Y877" s="193"/>
      <c r="Z877" s="193"/>
      <c r="AA877" s="193"/>
      <c r="AB877" s="193"/>
      <c r="AC877" s="193"/>
      <c r="AD877" s="193"/>
      <c r="AE877" s="193"/>
      <c r="AF877" s="193"/>
      <c r="AG877" s="193"/>
      <c r="AH877" s="193"/>
      <c r="AI877" s="193"/>
      <c r="AJ877" s="204"/>
      <c r="AK877" s="193"/>
      <c r="AL877" s="206"/>
      <c r="AM877" s="4">
        <f t="shared" si="79"/>
        <v>0</v>
      </c>
      <c r="AN877" s="4">
        <f t="shared" si="80"/>
        <v>0</v>
      </c>
      <c r="AO877" s="4">
        <f t="shared" si="81"/>
        <v>0</v>
      </c>
      <c r="AP877" s="4">
        <f t="shared" si="82"/>
        <v>0</v>
      </c>
      <c r="AW877" s="204"/>
    </row>
    <row r="878" spans="6:49" ht="18" customHeight="1" x14ac:dyDescent="0.25">
      <c r="F878" s="4">
        <f t="shared" si="78"/>
        <v>0</v>
      </c>
      <c r="G878" s="200">
        <f t="shared" si="83"/>
        <v>0</v>
      </c>
      <c r="H878" s="203"/>
      <c r="I878" s="193"/>
      <c r="J878" s="204"/>
      <c r="K878" s="204"/>
      <c r="L878" s="204"/>
      <c r="M878" s="204"/>
      <c r="N878" s="193"/>
      <c r="O878" s="193"/>
      <c r="P878" s="205"/>
      <c r="Q878" s="193"/>
      <c r="R878" s="193"/>
      <c r="S878" s="193"/>
      <c r="T878" s="193"/>
      <c r="U878" s="193"/>
      <c r="V878" s="193"/>
      <c r="W878" s="193"/>
      <c r="X878" s="193"/>
      <c r="Y878" s="193"/>
      <c r="Z878" s="193"/>
      <c r="AA878" s="193"/>
      <c r="AB878" s="193"/>
      <c r="AC878" s="193"/>
      <c r="AD878" s="193"/>
      <c r="AE878" s="193"/>
      <c r="AF878" s="193"/>
      <c r="AG878" s="193"/>
      <c r="AH878" s="193"/>
      <c r="AI878" s="193"/>
      <c r="AJ878" s="204"/>
      <c r="AK878" s="193"/>
      <c r="AL878" s="206"/>
      <c r="AM878" s="4">
        <f t="shared" si="79"/>
        <v>0</v>
      </c>
      <c r="AN878" s="4">
        <f t="shared" si="80"/>
        <v>0</v>
      </c>
      <c r="AO878" s="4">
        <f t="shared" si="81"/>
        <v>0</v>
      </c>
      <c r="AP878" s="4">
        <f t="shared" si="82"/>
        <v>0</v>
      </c>
      <c r="AW878" s="204"/>
    </row>
    <row r="879" spans="6:49" ht="18" customHeight="1" x14ac:dyDescent="0.25">
      <c r="F879" s="4">
        <f t="shared" si="78"/>
        <v>0</v>
      </c>
      <c r="G879" s="200">
        <f t="shared" si="83"/>
        <v>0</v>
      </c>
      <c r="H879" s="203"/>
      <c r="I879" s="193"/>
      <c r="J879" s="204"/>
      <c r="K879" s="204"/>
      <c r="L879" s="204"/>
      <c r="M879" s="204"/>
      <c r="N879" s="193"/>
      <c r="O879" s="193"/>
      <c r="P879" s="205"/>
      <c r="Q879" s="193"/>
      <c r="R879" s="193"/>
      <c r="S879" s="193"/>
      <c r="T879" s="193"/>
      <c r="U879" s="193"/>
      <c r="V879" s="193"/>
      <c r="W879" s="193"/>
      <c r="X879" s="193"/>
      <c r="Y879" s="193"/>
      <c r="Z879" s="193"/>
      <c r="AA879" s="193"/>
      <c r="AB879" s="193"/>
      <c r="AC879" s="193"/>
      <c r="AD879" s="193"/>
      <c r="AE879" s="193"/>
      <c r="AF879" s="193"/>
      <c r="AG879" s="193"/>
      <c r="AH879" s="193"/>
      <c r="AI879" s="193"/>
      <c r="AJ879" s="204"/>
      <c r="AK879" s="193"/>
      <c r="AL879" s="206"/>
      <c r="AM879" s="4">
        <f t="shared" si="79"/>
        <v>0</v>
      </c>
      <c r="AN879" s="4">
        <f t="shared" si="80"/>
        <v>0</v>
      </c>
      <c r="AO879" s="4">
        <f t="shared" si="81"/>
        <v>0</v>
      </c>
      <c r="AP879" s="4">
        <f t="shared" si="82"/>
        <v>0</v>
      </c>
      <c r="AW879" s="204"/>
    </row>
    <row r="880" spans="6:49" ht="18" customHeight="1" x14ac:dyDescent="0.25">
      <c r="F880" s="4">
        <f t="shared" si="78"/>
        <v>0</v>
      </c>
      <c r="G880" s="200">
        <f t="shared" si="83"/>
        <v>0</v>
      </c>
      <c r="H880" s="203"/>
      <c r="I880" s="193"/>
      <c r="J880" s="204"/>
      <c r="K880" s="204"/>
      <c r="L880" s="204"/>
      <c r="M880" s="204"/>
      <c r="N880" s="193"/>
      <c r="O880" s="193"/>
      <c r="P880" s="205"/>
      <c r="Q880" s="193"/>
      <c r="R880" s="193"/>
      <c r="S880" s="193"/>
      <c r="T880" s="193"/>
      <c r="U880" s="193"/>
      <c r="V880" s="193"/>
      <c r="W880" s="193"/>
      <c r="X880" s="193"/>
      <c r="Y880" s="193"/>
      <c r="Z880" s="193"/>
      <c r="AA880" s="193"/>
      <c r="AB880" s="193"/>
      <c r="AC880" s="193"/>
      <c r="AD880" s="193"/>
      <c r="AE880" s="193"/>
      <c r="AF880" s="193"/>
      <c r="AG880" s="193"/>
      <c r="AH880" s="193"/>
      <c r="AI880" s="193"/>
      <c r="AJ880" s="204"/>
      <c r="AK880" s="193"/>
      <c r="AL880" s="206"/>
      <c r="AM880" s="4">
        <f t="shared" si="79"/>
        <v>0</v>
      </c>
      <c r="AN880" s="4">
        <f t="shared" si="80"/>
        <v>0</v>
      </c>
      <c r="AO880" s="4">
        <f t="shared" si="81"/>
        <v>0</v>
      </c>
      <c r="AP880" s="4">
        <f t="shared" si="82"/>
        <v>0</v>
      </c>
      <c r="AW880" s="204"/>
    </row>
    <row r="881" spans="6:49" ht="18" customHeight="1" x14ac:dyDescent="0.25">
      <c r="F881" s="4">
        <f t="shared" si="78"/>
        <v>0</v>
      </c>
      <c r="G881" s="200">
        <f t="shared" si="83"/>
        <v>0</v>
      </c>
      <c r="H881" s="203"/>
      <c r="I881" s="193"/>
      <c r="J881" s="204"/>
      <c r="K881" s="204"/>
      <c r="L881" s="204"/>
      <c r="M881" s="204"/>
      <c r="N881" s="193"/>
      <c r="O881" s="193"/>
      <c r="P881" s="205"/>
      <c r="Q881" s="193"/>
      <c r="R881" s="193"/>
      <c r="S881" s="193"/>
      <c r="T881" s="193"/>
      <c r="U881" s="193"/>
      <c r="V881" s="193"/>
      <c r="W881" s="193"/>
      <c r="X881" s="193"/>
      <c r="Y881" s="193"/>
      <c r="Z881" s="193"/>
      <c r="AA881" s="193"/>
      <c r="AB881" s="193"/>
      <c r="AC881" s="193"/>
      <c r="AD881" s="193"/>
      <c r="AE881" s="193"/>
      <c r="AF881" s="193"/>
      <c r="AG881" s="193"/>
      <c r="AH881" s="193"/>
      <c r="AI881" s="193"/>
      <c r="AJ881" s="204"/>
      <c r="AK881" s="193"/>
      <c r="AL881" s="206"/>
      <c r="AM881" s="4">
        <f t="shared" si="79"/>
        <v>0</v>
      </c>
      <c r="AN881" s="4">
        <f t="shared" si="80"/>
        <v>0</v>
      </c>
      <c r="AO881" s="4">
        <f t="shared" si="81"/>
        <v>0</v>
      </c>
      <c r="AP881" s="4">
        <f t="shared" si="82"/>
        <v>0</v>
      </c>
      <c r="AW881" s="204"/>
    </row>
    <row r="882" spans="6:49" ht="18" customHeight="1" x14ac:dyDescent="0.25">
      <c r="F882" s="4">
        <f t="shared" si="78"/>
        <v>0</v>
      </c>
      <c r="G882" s="200">
        <f t="shared" si="83"/>
        <v>0</v>
      </c>
      <c r="H882" s="203"/>
      <c r="I882" s="193"/>
      <c r="J882" s="204"/>
      <c r="K882" s="204"/>
      <c r="L882" s="204"/>
      <c r="M882" s="204"/>
      <c r="N882" s="193"/>
      <c r="O882" s="193"/>
      <c r="P882" s="205"/>
      <c r="Q882" s="193"/>
      <c r="R882" s="193"/>
      <c r="S882" s="193"/>
      <c r="T882" s="193"/>
      <c r="U882" s="193"/>
      <c r="V882" s="193"/>
      <c r="W882" s="193"/>
      <c r="X882" s="193"/>
      <c r="Y882" s="193"/>
      <c r="Z882" s="193"/>
      <c r="AA882" s="193"/>
      <c r="AB882" s="193"/>
      <c r="AC882" s="193"/>
      <c r="AD882" s="193"/>
      <c r="AE882" s="193"/>
      <c r="AF882" s="193"/>
      <c r="AG882" s="193"/>
      <c r="AH882" s="193"/>
      <c r="AI882" s="193"/>
      <c r="AJ882" s="204"/>
      <c r="AK882" s="193"/>
      <c r="AL882" s="206"/>
      <c r="AM882" s="4">
        <f t="shared" si="79"/>
        <v>0</v>
      </c>
      <c r="AN882" s="4">
        <f t="shared" si="80"/>
        <v>0</v>
      </c>
      <c r="AO882" s="4">
        <f t="shared" si="81"/>
        <v>0</v>
      </c>
      <c r="AP882" s="4">
        <f t="shared" si="82"/>
        <v>0</v>
      </c>
      <c r="AW882" s="204"/>
    </row>
    <row r="883" spans="6:49" ht="18" customHeight="1" x14ac:dyDescent="0.25">
      <c r="F883" s="4">
        <f t="shared" si="78"/>
        <v>0</v>
      </c>
      <c r="G883" s="200">
        <f t="shared" si="83"/>
        <v>0</v>
      </c>
      <c r="H883" s="203"/>
      <c r="I883" s="193"/>
      <c r="J883" s="204"/>
      <c r="K883" s="204"/>
      <c r="L883" s="204"/>
      <c r="M883" s="204"/>
      <c r="N883" s="193"/>
      <c r="O883" s="193"/>
      <c r="P883" s="205"/>
      <c r="Q883" s="193"/>
      <c r="R883" s="193"/>
      <c r="S883" s="193"/>
      <c r="T883" s="193"/>
      <c r="U883" s="193"/>
      <c r="V883" s="193"/>
      <c r="W883" s="193"/>
      <c r="X883" s="193"/>
      <c r="Y883" s="193"/>
      <c r="Z883" s="193"/>
      <c r="AA883" s="193"/>
      <c r="AB883" s="193"/>
      <c r="AC883" s="193"/>
      <c r="AD883" s="193"/>
      <c r="AE883" s="193"/>
      <c r="AF883" s="193"/>
      <c r="AG883" s="193"/>
      <c r="AH883" s="193"/>
      <c r="AI883" s="193"/>
      <c r="AJ883" s="204"/>
      <c r="AK883" s="193"/>
      <c r="AL883" s="206"/>
      <c r="AM883" s="4">
        <f t="shared" si="79"/>
        <v>0</v>
      </c>
      <c r="AN883" s="4">
        <f t="shared" si="80"/>
        <v>0</v>
      </c>
      <c r="AO883" s="4">
        <f t="shared" si="81"/>
        <v>0</v>
      </c>
      <c r="AP883" s="4">
        <f t="shared" si="82"/>
        <v>0</v>
      </c>
      <c r="AW883" s="204"/>
    </row>
    <row r="884" spans="6:49" ht="18" customHeight="1" x14ac:dyDescent="0.25">
      <c r="F884" s="4">
        <f t="shared" si="78"/>
        <v>0</v>
      </c>
      <c r="G884" s="200">
        <f t="shared" si="83"/>
        <v>0</v>
      </c>
      <c r="H884" s="203"/>
      <c r="I884" s="193"/>
      <c r="J884" s="204"/>
      <c r="K884" s="204"/>
      <c r="L884" s="204"/>
      <c r="M884" s="204"/>
      <c r="N884" s="193"/>
      <c r="O884" s="193"/>
      <c r="P884" s="205"/>
      <c r="Q884" s="193"/>
      <c r="R884" s="193"/>
      <c r="S884" s="193"/>
      <c r="T884" s="193"/>
      <c r="U884" s="193"/>
      <c r="V884" s="193"/>
      <c r="W884" s="193"/>
      <c r="X884" s="193"/>
      <c r="Y884" s="193"/>
      <c r="Z884" s="193"/>
      <c r="AA884" s="193"/>
      <c r="AB884" s="193"/>
      <c r="AC884" s="193"/>
      <c r="AD884" s="193"/>
      <c r="AE884" s="193"/>
      <c r="AF884" s="193"/>
      <c r="AG884" s="193"/>
      <c r="AH884" s="193"/>
      <c r="AI884" s="193"/>
      <c r="AJ884" s="204"/>
      <c r="AK884" s="193"/>
      <c r="AL884" s="206"/>
      <c r="AM884" s="4">
        <f t="shared" si="79"/>
        <v>0</v>
      </c>
      <c r="AN884" s="4">
        <f t="shared" si="80"/>
        <v>0</v>
      </c>
      <c r="AO884" s="4">
        <f t="shared" si="81"/>
        <v>0</v>
      </c>
      <c r="AP884" s="4">
        <f t="shared" si="82"/>
        <v>0</v>
      </c>
      <c r="AW884" s="204"/>
    </row>
    <row r="885" spans="6:49" ht="18" customHeight="1" x14ac:dyDescent="0.25">
      <c r="F885" s="4">
        <f t="shared" si="78"/>
        <v>0</v>
      </c>
      <c r="G885" s="200">
        <f t="shared" si="83"/>
        <v>0</v>
      </c>
      <c r="H885" s="203"/>
      <c r="I885" s="193"/>
      <c r="J885" s="204"/>
      <c r="K885" s="204"/>
      <c r="L885" s="204"/>
      <c r="M885" s="204"/>
      <c r="N885" s="193"/>
      <c r="O885" s="193"/>
      <c r="P885" s="205"/>
      <c r="Q885" s="193"/>
      <c r="R885" s="193"/>
      <c r="S885" s="193"/>
      <c r="T885" s="193"/>
      <c r="U885" s="193"/>
      <c r="V885" s="193"/>
      <c r="W885" s="193"/>
      <c r="X885" s="193"/>
      <c r="Y885" s="193"/>
      <c r="Z885" s="193"/>
      <c r="AA885" s="193"/>
      <c r="AB885" s="193"/>
      <c r="AC885" s="193"/>
      <c r="AD885" s="193"/>
      <c r="AE885" s="193"/>
      <c r="AF885" s="193"/>
      <c r="AG885" s="193"/>
      <c r="AH885" s="193"/>
      <c r="AI885" s="193"/>
      <c r="AJ885" s="204"/>
      <c r="AK885" s="193"/>
      <c r="AL885" s="206"/>
      <c r="AM885" s="4">
        <f t="shared" si="79"/>
        <v>0</v>
      </c>
      <c r="AN885" s="4">
        <f t="shared" si="80"/>
        <v>0</v>
      </c>
      <c r="AO885" s="4">
        <f t="shared" si="81"/>
        <v>0</v>
      </c>
      <c r="AP885" s="4">
        <f t="shared" si="82"/>
        <v>0</v>
      </c>
      <c r="AW885" s="204"/>
    </row>
    <row r="886" spans="6:49" ht="18" customHeight="1" x14ac:dyDescent="0.25">
      <c r="F886" s="4">
        <f t="shared" si="78"/>
        <v>0</v>
      </c>
      <c r="G886" s="200">
        <f t="shared" si="83"/>
        <v>0</v>
      </c>
      <c r="H886" s="203"/>
      <c r="I886" s="193"/>
      <c r="J886" s="204"/>
      <c r="K886" s="204"/>
      <c r="L886" s="204"/>
      <c r="M886" s="204"/>
      <c r="N886" s="193"/>
      <c r="O886" s="193"/>
      <c r="P886" s="205"/>
      <c r="Q886" s="193"/>
      <c r="R886" s="193"/>
      <c r="S886" s="193"/>
      <c r="T886" s="193"/>
      <c r="U886" s="193"/>
      <c r="V886" s="193"/>
      <c r="W886" s="193"/>
      <c r="X886" s="193"/>
      <c r="Y886" s="193"/>
      <c r="Z886" s="193"/>
      <c r="AA886" s="193"/>
      <c r="AB886" s="193"/>
      <c r="AC886" s="193"/>
      <c r="AD886" s="193"/>
      <c r="AE886" s="193"/>
      <c r="AF886" s="193"/>
      <c r="AG886" s="193"/>
      <c r="AH886" s="193"/>
      <c r="AI886" s="193"/>
      <c r="AJ886" s="204"/>
      <c r="AK886" s="193"/>
      <c r="AL886" s="206"/>
      <c r="AM886" s="4">
        <f t="shared" si="79"/>
        <v>0</v>
      </c>
      <c r="AN886" s="4">
        <f t="shared" si="80"/>
        <v>0</v>
      </c>
      <c r="AO886" s="4">
        <f t="shared" si="81"/>
        <v>0</v>
      </c>
      <c r="AP886" s="4">
        <f t="shared" si="82"/>
        <v>0</v>
      </c>
      <c r="AW886" s="204"/>
    </row>
    <row r="887" spans="6:49" ht="18" customHeight="1" x14ac:dyDescent="0.25">
      <c r="F887" s="4">
        <f t="shared" si="78"/>
        <v>0</v>
      </c>
      <c r="G887" s="200">
        <f t="shared" si="83"/>
        <v>0</v>
      </c>
      <c r="H887" s="203"/>
      <c r="I887" s="193"/>
      <c r="J887" s="204"/>
      <c r="K887" s="204"/>
      <c r="L887" s="204"/>
      <c r="M887" s="204"/>
      <c r="N887" s="193"/>
      <c r="O887" s="193"/>
      <c r="P887" s="205"/>
      <c r="Q887" s="193"/>
      <c r="R887" s="193"/>
      <c r="S887" s="193"/>
      <c r="T887" s="193"/>
      <c r="U887" s="193"/>
      <c r="V887" s="193"/>
      <c r="W887" s="193"/>
      <c r="X887" s="193"/>
      <c r="Y887" s="193"/>
      <c r="Z887" s="193"/>
      <c r="AA887" s="193"/>
      <c r="AB887" s="193"/>
      <c r="AC887" s="193"/>
      <c r="AD887" s="193"/>
      <c r="AE887" s="193"/>
      <c r="AF887" s="193"/>
      <c r="AG887" s="193"/>
      <c r="AH887" s="193"/>
      <c r="AI887" s="193"/>
      <c r="AJ887" s="204"/>
      <c r="AK887" s="193"/>
      <c r="AL887" s="206"/>
      <c r="AM887" s="4">
        <f t="shared" si="79"/>
        <v>0</v>
      </c>
      <c r="AN887" s="4">
        <f t="shared" si="80"/>
        <v>0</v>
      </c>
      <c r="AO887" s="4">
        <f t="shared" si="81"/>
        <v>0</v>
      </c>
      <c r="AP887" s="4">
        <f t="shared" si="82"/>
        <v>0</v>
      </c>
      <c r="AW887" s="204"/>
    </row>
    <row r="888" spans="6:49" ht="18" customHeight="1" x14ac:dyDescent="0.25">
      <c r="F888" s="4">
        <f t="shared" si="78"/>
        <v>0</v>
      </c>
      <c r="G888" s="200">
        <f t="shared" si="83"/>
        <v>0</v>
      </c>
      <c r="H888" s="203"/>
      <c r="I888" s="193"/>
      <c r="J888" s="204"/>
      <c r="K888" s="204"/>
      <c r="L888" s="204"/>
      <c r="M888" s="204"/>
      <c r="N888" s="193"/>
      <c r="O888" s="193"/>
      <c r="P888" s="205"/>
      <c r="Q888" s="193"/>
      <c r="R888" s="193"/>
      <c r="S888" s="193"/>
      <c r="T888" s="193"/>
      <c r="U888" s="193"/>
      <c r="V888" s="193"/>
      <c r="W888" s="193"/>
      <c r="X888" s="193"/>
      <c r="Y888" s="193"/>
      <c r="Z888" s="193"/>
      <c r="AA888" s="193"/>
      <c r="AB888" s="193"/>
      <c r="AC888" s="193"/>
      <c r="AD888" s="193"/>
      <c r="AE888" s="193"/>
      <c r="AF888" s="193"/>
      <c r="AG888" s="193"/>
      <c r="AH888" s="193"/>
      <c r="AI888" s="193"/>
      <c r="AJ888" s="204"/>
      <c r="AK888" s="193"/>
      <c r="AL888" s="206"/>
      <c r="AM888" s="4">
        <f t="shared" si="79"/>
        <v>0</v>
      </c>
      <c r="AN888" s="4">
        <f t="shared" si="80"/>
        <v>0</v>
      </c>
      <c r="AO888" s="4">
        <f t="shared" si="81"/>
        <v>0</v>
      </c>
      <c r="AP888" s="4">
        <f t="shared" si="82"/>
        <v>0</v>
      </c>
      <c r="AW888" s="204"/>
    </row>
    <row r="889" spans="6:49" ht="18" customHeight="1" x14ac:dyDescent="0.25">
      <c r="F889" s="4">
        <f t="shared" si="78"/>
        <v>0</v>
      </c>
      <c r="G889" s="200">
        <f t="shared" si="83"/>
        <v>0</v>
      </c>
      <c r="H889" s="203"/>
      <c r="I889" s="193"/>
      <c r="J889" s="204"/>
      <c r="K889" s="204"/>
      <c r="L889" s="204"/>
      <c r="M889" s="204"/>
      <c r="N889" s="193"/>
      <c r="O889" s="193"/>
      <c r="P889" s="205"/>
      <c r="Q889" s="193"/>
      <c r="R889" s="193"/>
      <c r="S889" s="193"/>
      <c r="T889" s="193"/>
      <c r="U889" s="193"/>
      <c r="V889" s="193"/>
      <c r="W889" s="193"/>
      <c r="X889" s="193"/>
      <c r="Y889" s="193"/>
      <c r="Z889" s="193"/>
      <c r="AA889" s="193"/>
      <c r="AB889" s="193"/>
      <c r="AC889" s="193"/>
      <c r="AD889" s="193"/>
      <c r="AE889" s="193"/>
      <c r="AF889" s="193"/>
      <c r="AG889" s="193"/>
      <c r="AH889" s="193"/>
      <c r="AI889" s="193"/>
      <c r="AJ889" s="204"/>
      <c r="AK889" s="193"/>
      <c r="AL889" s="206"/>
      <c r="AM889" s="4">
        <f t="shared" si="79"/>
        <v>0</v>
      </c>
      <c r="AN889" s="4">
        <f t="shared" si="80"/>
        <v>0</v>
      </c>
      <c r="AO889" s="4">
        <f t="shared" si="81"/>
        <v>0</v>
      </c>
      <c r="AP889" s="4">
        <f t="shared" si="82"/>
        <v>0</v>
      </c>
      <c r="AW889" s="204"/>
    </row>
    <row r="890" spans="6:49" ht="18" customHeight="1" x14ac:dyDescent="0.25">
      <c r="F890" s="4">
        <f t="shared" si="78"/>
        <v>0</v>
      </c>
      <c r="G890" s="200">
        <f t="shared" si="83"/>
        <v>0</v>
      </c>
      <c r="H890" s="203"/>
      <c r="I890" s="193"/>
      <c r="J890" s="204"/>
      <c r="K890" s="204"/>
      <c r="L890" s="204"/>
      <c r="M890" s="204"/>
      <c r="N890" s="193"/>
      <c r="O890" s="193"/>
      <c r="P890" s="205"/>
      <c r="Q890" s="193"/>
      <c r="R890" s="193"/>
      <c r="S890" s="193"/>
      <c r="T890" s="193"/>
      <c r="U890" s="193"/>
      <c r="V890" s="193"/>
      <c r="W890" s="193"/>
      <c r="X890" s="193"/>
      <c r="Y890" s="193"/>
      <c r="Z890" s="193"/>
      <c r="AA890" s="193"/>
      <c r="AB890" s="193"/>
      <c r="AC890" s="193"/>
      <c r="AD890" s="193"/>
      <c r="AE890" s="193"/>
      <c r="AF890" s="193"/>
      <c r="AG890" s="193"/>
      <c r="AH890" s="193"/>
      <c r="AI890" s="193"/>
      <c r="AJ890" s="204"/>
      <c r="AK890" s="193"/>
      <c r="AL890" s="206"/>
      <c r="AM890" s="4">
        <f t="shared" si="79"/>
        <v>0</v>
      </c>
      <c r="AN890" s="4">
        <f t="shared" si="80"/>
        <v>0</v>
      </c>
      <c r="AO890" s="4">
        <f t="shared" si="81"/>
        <v>0</v>
      </c>
      <c r="AP890" s="4">
        <f t="shared" si="82"/>
        <v>0</v>
      </c>
      <c r="AW890" s="204"/>
    </row>
    <row r="891" spans="6:49" ht="18" customHeight="1" x14ac:dyDescent="0.25">
      <c r="F891" s="4">
        <f t="shared" si="78"/>
        <v>0</v>
      </c>
      <c r="G891" s="200">
        <f t="shared" si="83"/>
        <v>0</v>
      </c>
      <c r="H891" s="203"/>
      <c r="I891" s="193"/>
      <c r="J891" s="204"/>
      <c r="K891" s="204"/>
      <c r="L891" s="204"/>
      <c r="M891" s="204"/>
      <c r="N891" s="193"/>
      <c r="O891" s="193"/>
      <c r="P891" s="205"/>
      <c r="Q891" s="193"/>
      <c r="R891" s="193"/>
      <c r="S891" s="193"/>
      <c r="T891" s="193"/>
      <c r="U891" s="193"/>
      <c r="V891" s="193"/>
      <c r="W891" s="193"/>
      <c r="X891" s="193"/>
      <c r="Y891" s="193"/>
      <c r="Z891" s="193"/>
      <c r="AA891" s="193"/>
      <c r="AB891" s="193"/>
      <c r="AC891" s="193"/>
      <c r="AD891" s="193"/>
      <c r="AE891" s="193"/>
      <c r="AF891" s="193"/>
      <c r="AG891" s="193"/>
      <c r="AH891" s="193"/>
      <c r="AI891" s="193"/>
      <c r="AJ891" s="204"/>
      <c r="AK891" s="193"/>
      <c r="AL891" s="206"/>
      <c r="AM891" s="4">
        <f t="shared" si="79"/>
        <v>0</v>
      </c>
      <c r="AN891" s="4">
        <f t="shared" si="80"/>
        <v>0</v>
      </c>
      <c r="AO891" s="4">
        <f t="shared" si="81"/>
        <v>0</v>
      </c>
      <c r="AP891" s="4">
        <f t="shared" si="82"/>
        <v>0</v>
      </c>
      <c r="AW891" s="204"/>
    </row>
    <row r="892" spans="6:49" ht="18" customHeight="1" x14ac:dyDescent="0.25">
      <c r="F892" s="4">
        <f t="shared" si="78"/>
        <v>0</v>
      </c>
      <c r="G892" s="200">
        <f t="shared" si="83"/>
        <v>0</v>
      </c>
      <c r="H892" s="203"/>
      <c r="I892" s="193"/>
      <c r="J892" s="204"/>
      <c r="K892" s="204"/>
      <c r="L892" s="204"/>
      <c r="M892" s="204"/>
      <c r="N892" s="193"/>
      <c r="O892" s="193"/>
      <c r="P892" s="205"/>
      <c r="Q892" s="193"/>
      <c r="R892" s="193"/>
      <c r="S892" s="193"/>
      <c r="T892" s="193"/>
      <c r="U892" s="193"/>
      <c r="V892" s="193"/>
      <c r="W892" s="193"/>
      <c r="X892" s="193"/>
      <c r="Y892" s="193"/>
      <c r="Z892" s="193"/>
      <c r="AA892" s="193"/>
      <c r="AB892" s="193"/>
      <c r="AC892" s="193"/>
      <c r="AD892" s="193"/>
      <c r="AE892" s="193"/>
      <c r="AF892" s="193"/>
      <c r="AG892" s="193"/>
      <c r="AH892" s="193"/>
      <c r="AI892" s="193"/>
      <c r="AJ892" s="204"/>
      <c r="AK892" s="193"/>
      <c r="AL892" s="206"/>
      <c r="AM892" s="4">
        <f t="shared" si="79"/>
        <v>0</v>
      </c>
      <c r="AN892" s="4">
        <f t="shared" si="80"/>
        <v>0</v>
      </c>
      <c r="AO892" s="4">
        <f t="shared" si="81"/>
        <v>0</v>
      </c>
      <c r="AP892" s="4">
        <f t="shared" si="82"/>
        <v>0</v>
      </c>
      <c r="AW892" s="204"/>
    </row>
    <row r="893" spans="6:49" ht="18" customHeight="1" x14ac:dyDescent="0.25">
      <c r="F893" s="4">
        <f t="shared" si="78"/>
        <v>0</v>
      </c>
      <c r="G893" s="200">
        <f t="shared" si="83"/>
        <v>0</v>
      </c>
      <c r="H893" s="203"/>
      <c r="I893" s="193"/>
      <c r="J893" s="204"/>
      <c r="K893" s="204"/>
      <c r="L893" s="204"/>
      <c r="M893" s="204"/>
      <c r="N893" s="193"/>
      <c r="O893" s="193"/>
      <c r="P893" s="205"/>
      <c r="Q893" s="193"/>
      <c r="R893" s="193"/>
      <c r="S893" s="193"/>
      <c r="T893" s="193"/>
      <c r="U893" s="193"/>
      <c r="V893" s="193"/>
      <c r="W893" s="193"/>
      <c r="X893" s="193"/>
      <c r="Y893" s="193"/>
      <c r="Z893" s="193"/>
      <c r="AA893" s="193"/>
      <c r="AB893" s="193"/>
      <c r="AC893" s="193"/>
      <c r="AD893" s="193"/>
      <c r="AE893" s="193"/>
      <c r="AF893" s="193"/>
      <c r="AG893" s="193"/>
      <c r="AH893" s="193"/>
      <c r="AI893" s="193"/>
      <c r="AJ893" s="204"/>
      <c r="AK893" s="193"/>
      <c r="AL893" s="206"/>
      <c r="AM893" s="4">
        <f t="shared" si="79"/>
        <v>0</v>
      </c>
      <c r="AN893" s="4">
        <f t="shared" si="80"/>
        <v>0</v>
      </c>
      <c r="AO893" s="4">
        <f t="shared" si="81"/>
        <v>0</v>
      </c>
      <c r="AP893" s="4">
        <f t="shared" si="82"/>
        <v>0</v>
      </c>
      <c r="AW893" s="204"/>
    </row>
    <row r="894" spans="6:49" ht="18" customHeight="1" x14ac:dyDescent="0.25">
      <c r="F894" s="4">
        <f t="shared" si="78"/>
        <v>0</v>
      </c>
      <c r="G894" s="200">
        <f t="shared" si="83"/>
        <v>0</v>
      </c>
      <c r="H894" s="203"/>
      <c r="I894" s="193"/>
      <c r="J894" s="204"/>
      <c r="K894" s="204"/>
      <c r="L894" s="204"/>
      <c r="M894" s="204"/>
      <c r="N894" s="193"/>
      <c r="O894" s="193"/>
      <c r="P894" s="205"/>
      <c r="Q894" s="193"/>
      <c r="R894" s="193"/>
      <c r="S894" s="193"/>
      <c r="T894" s="193"/>
      <c r="U894" s="193"/>
      <c r="V894" s="193"/>
      <c r="W894" s="193"/>
      <c r="X894" s="193"/>
      <c r="Y894" s="193"/>
      <c r="Z894" s="193"/>
      <c r="AA894" s="193"/>
      <c r="AB894" s="193"/>
      <c r="AC894" s="193"/>
      <c r="AD894" s="193"/>
      <c r="AE894" s="193"/>
      <c r="AF894" s="193"/>
      <c r="AG894" s="193"/>
      <c r="AH894" s="193"/>
      <c r="AI894" s="193"/>
      <c r="AJ894" s="204"/>
      <c r="AK894" s="193"/>
      <c r="AL894" s="206"/>
      <c r="AM894" s="4">
        <f t="shared" si="79"/>
        <v>0</v>
      </c>
      <c r="AN894" s="4">
        <f t="shared" si="80"/>
        <v>0</v>
      </c>
      <c r="AO894" s="4">
        <f t="shared" si="81"/>
        <v>0</v>
      </c>
      <c r="AP894" s="4">
        <f t="shared" si="82"/>
        <v>0</v>
      </c>
      <c r="AW894" s="204"/>
    </row>
    <row r="895" spans="6:49" ht="18" customHeight="1" x14ac:dyDescent="0.25">
      <c r="F895" s="4">
        <f t="shared" si="78"/>
        <v>0</v>
      </c>
      <c r="G895" s="200">
        <f t="shared" si="83"/>
        <v>0</v>
      </c>
      <c r="H895" s="203"/>
      <c r="I895" s="193"/>
      <c r="J895" s="204"/>
      <c r="K895" s="204"/>
      <c r="L895" s="204"/>
      <c r="M895" s="204"/>
      <c r="N895" s="193"/>
      <c r="O895" s="193"/>
      <c r="P895" s="205"/>
      <c r="Q895" s="193"/>
      <c r="R895" s="193"/>
      <c r="S895" s="193"/>
      <c r="T895" s="193"/>
      <c r="U895" s="193"/>
      <c r="V895" s="193"/>
      <c r="W895" s="193"/>
      <c r="X895" s="193"/>
      <c r="Y895" s="193"/>
      <c r="Z895" s="193"/>
      <c r="AA895" s="193"/>
      <c r="AB895" s="193"/>
      <c r="AC895" s="193"/>
      <c r="AD895" s="193"/>
      <c r="AE895" s="193"/>
      <c r="AF895" s="193"/>
      <c r="AG895" s="193"/>
      <c r="AH895" s="193"/>
      <c r="AI895" s="193"/>
      <c r="AJ895" s="204"/>
      <c r="AK895" s="193"/>
      <c r="AL895" s="206"/>
      <c r="AM895" s="4">
        <f t="shared" si="79"/>
        <v>0</v>
      </c>
      <c r="AN895" s="4">
        <f t="shared" si="80"/>
        <v>0</v>
      </c>
      <c r="AO895" s="4">
        <f t="shared" si="81"/>
        <v>0</v>
      </c>
      <c r="AP895" s="4">
        <f t="shared" si="82"/>
        <v>0</v>
      </c>
      <c r="AW895" s="204"/>
    </row>
    <row r="896" spans="6:49" ht="18" customHeight="1" x14ac:dyDescent="0.25">
      <c r="F896" s="4">
        <f t="shared" si="78"/>
        <v>0</v>
      </c>
      <c r="G896" s="200">
        <f t="shared" si="83"/>
        <v>0</v>
      </c>
      <c r="H896" s="203"/>
      <c r="I896" s="193"/>
      <c r="J896" s="204"/>
      <c r="K896" s="204"/>
      <c r="L896" s="204"/>
      <c r="M896" s="204"/>
      <c r="N896" s="193"/>
      <c r="O896" s="193"/>
      <c r="P896" s="205"/>
      <c r="Q896" s="193"/>
      <c r="R896" s="193"/>
      <c r="S896" s="193"/>
      <c r="T896" s="193"/>
      <c r="U896" s="193"/>
      <c r="V896" s="193"/>
      <c r="W896" s="193"/>
      <c r="X896" s="193"/>
      <c r="Y896" s="193"/>
      <c r="Z896" s="193"/>
      <c r="AA896" s="193"/>
      <c r="AB896" s="193"/>
      <c r="AC896" s="193"/>
      <c r="AD896" s="193"/>
      <c r="AE896" s="193"/>
      <c r="AF896" s="193"/>
      <c r="AG896" s="193"/>
      <c r="AH896" s="193"/>
      <c r="AI896" s="193"/>
      <c r="AJ896" s="204"/>
      <c r="AK896" s="193"/>
      <c r="AL896" s="206"/>
      <c r="AM896" s="4">
        <f t="shared" si="79"/>
        <v>0</v>
      </c>
      <c r="AN896" s="4">
        <f t="shared" si="80"/>
        <v>0</v>
      </c>
      <c r="AO896" s="4">
        <f t="shared" si="81"/>
        <v>0</v>
      </c>
      <c r="AP896" s="4">
        <f t="shared" si="82"/>
        <v>0</v>
      </c>
      <c r="AW896" s="204"/>
    </row>
    <row r="897" spans="6:49" ht="18" customHeight="1" x14ac:dyDescent="0.25">
      <c r="F897" s="4">
        <f t="shared" si="78"/>
        <v>0</v>
      </c>
      <c r="G897" s="200">
        <f t="shared" si="83"/>
        <v>0</v>
      </c>
      <c r="H897" s="203"/>
      <c r="I897" s="193"/>
      <c r="J897" s="204"/>
      <c r="K897" s="204"/>
      <c r="L897" s="204"/>
      <c r="M897" s="204"/>
      <c r="N897" s="193"/>
      <c r="O897" s="193"/>
      <c r="P897" s="205"/>
      <c r="Q897" s="193"/>
      <c r="R897" s="193"/>
      <c r="S897" s="193"/>
      <c r="T897" s="193"/>
      <c r="U897" s="193"/>
      <c r="V897" s="193"/>
      <c r="W897" s="193"/>
      <c r="X897" s="193"/>
      <c r="Y897" s="193"/>
      <c r="Z897" s="193"/>
      <c r="AA897" s="193"/>
      <c r="AB897" s="193"/>
      <c r="AC897" s="193"/>
      <c r="AD897" s="193"/>
      <c r="AE897" s="193"/>
      <c r="AF897" s="193"/>
      <c r="AG897" s="193"/>
      <c r="AH897" s="193"/>
      <c r="AI897" s="193"/>
      <c r="AJ897" s="204"/>
      <c r="AK897" s="193"/>
      <c r="AL897" s="206"/>
      <c r="AM897" s="4">
        <f t="shared" si="79"/>
        <v>0</v>
      </c>
      <c r="AN897" s="4">
        <f t="shared" si="80"/>
        <v>0</v>
      </c>
      <c r="AO897" s="4">
        <f t="shared" si="81"/>
        <v>0</v>
      </c>
      <c r="AP897" s="4">
        <f t="shared" si="82"/>
        <v>0</v>
      </c>
      <c r="AW897" s="204"/>
    </row>
    <row r="898" spans="6:49" ht="18" customHeight="1" x14ac:dyDescent="0.25">
      <c r="F898" s="4">
        <f t="shared" si="78"/>
        <v>0</v>
      </c>
      <c r="G898" s="200">
        <f t="shared" si="83"/>
        <v>0</v>
      </c>
      <c r="H898" s="203"/>
      <c r="I898" s="193"/>
      <c r="J898" s="204"/>
      <c r="K898" s="204"/>
      <c r="L898" s="204"/>
      <c r="M898" s="204"/>
      <c r="N898" s="193"/>
      <c r="O898" s="193"/>
      <c r="P898" s="205"/>
      <c r="Q898" s="193"/>
      <c r="R898" s="193"/>
      <c r="S898" s="193"/>
      <c r="T898" s="193"/>
      <c r="U898" s="193"/>
      <c r="V898" s="193"/>
      <c r="W898" s="193"/>
      <c r="X898" s="193"/>
      <c r="Y898" s="193"/>
      <c r="Z898" s="193"/>
      <c r="AA898" s="193"/>
      <c r="AB898" s="193"/>
      <c r="AC898" s="193"/>
      <c r="AD898" s="193"/>
      <c r="AE898" s="193"/>
      <c r="AF898" s="193"/>
      <c r="AG898" s="193"/>
      <c r="AH898" s="193"/>
      <c r="AI898" s="193"/>
      <c r="AJ898" s="204"/>
      <c r="AK898" s="193"/>
      <c r="AL898" s="206"/>
      <c r="AM898" s="4">
        <f t="shared" si="79"/>
        <v>0</v>
      </c>
      <c r="AN898" s="4">
        <f t="shared" si="80"/>
        <v>0</v>
      </c>
      <c r="AO898" s="4">
        <f t="shared" si="81"/>
        <v>0</v>
      </c>
      <c r="AP898" s="4">
        <f t="shared" si="82"/>
        <v>0</v>
      </c>
      <c r="AW898" s="204"/>
    </row>
    <row r="899" spans="6:49" ht="18" customHeight="1" x14ac:dyDescent="0.25">
      <c r="F899" s="4">
        <f t="shared" si="78"/>
        <v>0</v>
      </c>
      <c r="G899" s="200">
        <f t="shared" si="83"/>
        <v>0</v>
      </c>
      <c r="H899" s="203"/>
      <c r="I899" s="193"/>
      <c r="J899" s="204"/>
      <c r="K899" s="204"/>
      <c r="L899" s="204"/>
      <c r="M899" s="204"/>
      <c r="N899" s="193"/>
      <c r="O899" s="193"/>
      <c r="P899" s="205"/>
      <c r="Q899" s="193"/>
      <c r="R899" s="193"/>
      <c r="S899" s="193"/>
      <c r="T899" s="193"/>
      <c r="U899" s="193"/>
      <c r="V899" s="193"/>
      <c r="W899" s="193"/>
      <c r="X899" s="193"/>
      <c r="Y899" s="193"/>
      <c r="Z899" s="193"/>
      <c r="AA899" s="193"/>
      <c r="AB899" s="193"/>
      <c r="AC899" s="193"/>
      <c r="AD899" s="193"/>
      <c r="AE899" s="193"/>
      <c r="AF899" s="193"/>
      <c r="AG899" s="193"/>
      <c r="AH899" s="193"/>
      <c r="AI899" s="193"/>
      <c r="AJ899" s="204"/>
      <c r="AK899" s="193"/>
      <c r="AL899" s="206"/>
      <c r="AM899" s="4">
        <f t="shared" si="79"/>
        <v>0</v>
      </c>
      <c r="AN899" s="4">
        <f t="shared" si="80"/>
        <v>0</v>
      </c>
      <c r="AO899" s="4">
        <f t="shared" si="81"/>
        <v>0</v>
      </c>
      <c r="AP899" s="4">
        <f t="shared" si="82"/>
        <v>0</v>
      </c>
      <c r="AW899" s="204"/>
    </row>
    <row r="900" spans="6:49" ht="18" customHeight="1" x14ac:dyDescent="0.25">
      <c r="F900" s="4">
        <f t="shared" si="78"/>
        <v>0</v>
      </c>
      <c r="G900" s="200">
        <f t="shared" si="83"/>
        <v>0</v>
      </c>
      <c r="H900" s="203"/>
      <c r="I900" s="193"/>
      <c r="J900" s="204"/>
      <c r="K900" s="204"/>
      <c r="L900" s="204"/>
      <c r="M900" s="204"/>
      <c r="N900" s="193"/>
      <c r="O900" s="193"/>
      <c r="P900" s="205"/>
      <c r="Q900" s="193"/>
      <c r="R900" s="193"/>
      <c r="S900" s="193"/>
      <c r="T900" s="193"/>
      <c r="U900" s="193"/>
      <c r="V900" s="193"/>
      <c r="W900" s="193"/>
      <c r="X900" s="193"/>
      <c r="Y900" s="193"/>
      <c r="Z900" s="193"/>
      <c r="AA900" s="193"/>
      <c r="AB900" s="193"/>
      <c r="AC900" s="193"/>
      <c r="AD900" s="193"/>
      <c r="AE900" s="193"/>
      <c r="AF900" s="193"/>
      <c r="AG900" s="193"/>
      <c r="AH900" s="193"/>
      <c r="AI900" s="193"/>
      <c r="AJ900" s="204"/>
      <c r="AK900" s="193"/>
      <c r="AL900" s="206"/>
      <c r="AM900" s="4">
        <f t="shared" si="79"/>
        <v>0</v>
      </c>
      <c r="AN900" s="4">
        <f t="shared" si="80"/>
        <v>0</v>
      </c>
      <c r="AO900" s="4">
        <f t="shared" si="81"/>
        <v>0</v>
      </c>
      <c r="AP900" s="4">
        <f t="shared" si="82"/>
        <v>0</v>
      </c>
      <c r="AW900" s="204"/>
    </row>
    <row r="901" spans="6:49" ht="18" customHeight="1" x14ac:dyDescent="0.25">
      <c r="F901" s="4">
        <f t="shared" si="78"/>
        <v>0</v>
      </c>
      <c r="G901" s="200">
        <f t="shared" si="83"/>
        <v>0</v>
      </c>
      <c r="H901" s="203"/>
      <c r="I901" s="193"/>
      <c r="J901" s="204"/>
      <c r="K901" s="204"/>
      <c r="L901" s="204"/>
      <c r="M901" s="204"/>
      <c r="N901" s="193"/>
      <c r="O901" s="193"/>
      <c r="P901" s="205"/>
      <c r="Q901" s="193"/>
      <c r="R901" s="193"/>
      <c r="S901" s="193"/>
      <c r="T901" s="193"/>
      <c r="U901" s="193"/>
      <c r="V901" s="193"/>
      <c r="W901" s="193"/>
      <c r="X901" s="193"/>
      <c r="Y901" s="193"/>
      <c r="Z901" s="193"/>
      <c r="AA901" s="193"/>
      <c r="AB901" s="193"/>
      <c r="AC901" s="193"/>
      <c r="AD901" s="193"/>
      <c r="AE901" s="193"/>
      <c r="AF901" s="193"/>
      <c r="AG901" s="193"/>
      <c r="AH901" s="193"/>
      <c r="AI901" s="193"/>
      <c r="AJ901" s="204"/>
      <c r="AK901" s="193"/>
      <c r="AL901" s="206"/>
      <c r="AM901" s="4">
        <f t="shared" si="79"/>
        <v>0</v>
      </c>
      <c r="AN901" s="4">
        <f t="shared" si="80"/>
        <v>0</v>
      </c>
      <c r="AO901" s="4">
        <f t="shared" si="81"/>
        <v>0</v>
      </c>
      <c r="AP901" s="4">
        <f t="shared" si="82"/>
        <v>0</v>
      </c>
      <c r="AW901" s="204"/>
    </row>
    <row r="902" spans="6:49" ht="18" customHeight="1" x14ac:dyDescent="0.25">
      <c r="F902" s="4">
        <f t="shared" si="78"/>
        <v>0</v>
      </c>
      <c r="G902" s="200">
        <f t="shared" si="83"/>
        <v>0</v>
      </c>
      <c r="H902" s="203"/>
      <c r="I902" s="193"/>
      <c r="J902" s="204"/>
      <c r="K902" s="204"/>
      <c r="L902" s="204"/>
      <c r="M902" s="204"/>
      <c r="N902" s="193"/>
      <c r="O902" s="193"/>
      <c r="P902" s="205"/>
      <c r="Q902" s="193"/>
      <c r="R902" s="193"/>
      <c r="S902" s="193"/>
      <c r="T902" s="193"/>
      <c r="U902" s="193"/>
      <c r="V902" s="193"/>
      <c r="W902" s="193"/>
      <c r="X902" s="193"/>
      <c r="Y902" s="193"/>
      <c r="Z902" s="193"/>
      <c r="AA902" s="193"/>
      <c r="AB902" s="193"/>
      <c r="AC902" s="193"/>
      <c r="AD902" s="193"/>
      <c r="AE902" s="193"/>
      <c r="AF902" s="193"/>
      <c r="AG902" s="193"/>
      <c r="AH902" s="193"/>
      <c r="AI902" s="193"/>
      <c r="AJ902" s="204"/>
      <c r="AK902" s="193"/>
      <c r="AL902" s="206"/>
      <c r="AM902" s="4">
        <f t="shared" si="79"/>
        <v>0</v>
      </c>
      <c r="AN902" s="4">
        <f t="shared" si="80"/>
        <v>0</v>
      </c>
      <c r="AO902" s="4">
        <f t="shared" si="81"/>
        <v>0</v>
      </c>
      <c r="AP902" s="4">
        <f t="shared" si="82"/>
        <v>0</v>
      </c>
      <c r="AW902" s="204"/>
    </row>
    <row r="903" spans="6:49" ht="18" customHeight="1" x14ac:dyDescent="0.25">
      <c r="F903" s="4">
        <f t="shared" si="78"/>
        <v>0</v>
      </c>
      <c r="G903" s="200">
        <f t="shared" si="83"/>
        <v>0</v>
      </c>
      <c r="H903" s="203"/>
      <c r="I903" s="193"/>
      <c r="J903" s="204"/>
      <c r="K903" s="204"/>
      <c r="L903" s="204"/>
      <c r="M903" s="204"/>
      <c r="N903" s="193"/>
      <c r="O903" s="193"/>
      <c r="P903" s="205"/>
      <c r="Q903" s="193"/>
      <c r="R903" s="193"/>
      <c r="S903" s="193"/>
      <c r="T903" s="193"/>
      <c r="U903" s="193"/>
      <c r="V903" s="193"/>
      <c r="W903" s="193"/>
      <c r="X903" s="193"/>
      <c r="Y903" s="193"/>
      <c r="Z903" s="193"/>
      <c r="AA903" s="193"/>
      <c r="AB903" s="193"/>
      <c r="AC903" s="193"/>
      <c r="AD903" s="193"/>
      <c r="AE903" s="193"/>
      <c r="AF903" s="193"/>
      <c r="AG903" s="193"/>
      <c r="AH903" s="193"/>
      <c r="AI903" s="193"/>
      <c r="AJ903" s="204"/>
      <c r="AK903" s="193"/>
      <c r="AL903" s="206"/>
      <c r="AM903" s="4">
        <f t="shared" si="79"/>
        <v>0</v>
      </c>
      <c r="AN903" s="4">
        <f t="shared" si="80"/>
        <v>0</v>
      </c>
      <c r="AO903" s="4">
        <f t="shared" si="81"/>
        <v>0</v>
      </c>
      <c r="AP903" s="4">
        <f t="shared" si="82"/>
        <v>0</v>
      </c>
      <c r="AW903" s="204"/>
    </row>
    <row r="904" spans="6:49" ht="18" customHeight="1" x14ac:dyDescent="0.25">
      <c r="F904" s="4">
        <f t="shared" si="78"/>
        <v>0</v>
      </c>
      <c r="G904" s="200">
        <f t="shared" si="83"/>
        <v>0</v>
      </c>
      <c r="H904" s="203"/>
      <c r="I904" s="193"/>
      <c r="J904" s="204"/>
      <c r="K904" s="204"/>
      <c r="L904" s="204"/>
      <c r="M904" s="204"/>
      <c r="N904" s="193"/>
      <c r="O904" s="193"/>
      <c r="P904" s="205"/>
      <c r="Q904" s="193"/>
      <c r="R904" s="193"/>
      <c r="S904" s="193"/>
      <c r="T904" s="193"/>
      <c r="U904" s="193"/>
      <c r="V904" s="193"/>
      <c r="W904" s="193"/>
      <c r="X904" s="193"/>
      <c r="Y904" s="193"/>
      <c r="Z904" s="193"/>
      <c r="AA904" s="193"/>
      <c r="AB904" s="193"/>
      <c r="AC904" s="193"/>
      <c r="AD904" s="193"/>
      <c r="AE904" s="193"/>
      <c r="AF904" s="193"/>
      <c r="AG904" s="193"/>
      <c r="AH904" s="193"/>
      <c r="AI904" s="193"/>
      <c r="AJ904" s="204"/>
      <c r="AK904" s="193"/>
      <c r="AL904" s="206"/>
      <c r="AM904" s="4">
        <f t="shared" si="79"/>
        <v>0</v>
      </c>
      <c r="AN904" s="4">
        <f t="shared" si="80"/>
        <v>0</v>
      </c>
      <c r="AO904" s="4">
        <f t="shared" si="81"/>
        <v>0</v>
      </c>
      <c r="AP904" s="4">
        <f t="shared" si="82"/>
        <v>0</v>
      </c>
      <c r="AW904" s="204"/>
    </row>
    <row r="905" spans="6:49" ht="18" customHeight="1" x14ac:dyDescent="0.25">
      <c r="F905" s="4">
        <f t="shared" ref="F905:F968" si="84">IFERROR(IF($D$11=1,(IF(G905&gt;=1,(IF(H905&gt;=$D$9,(IF(H905&lt;=$D$10,G905,0)),0)),0)),0),0)</f>
        <v>0</v>
      </c>
      <c r="G905" s="200">
        <f t="shared" si="83"/>
        <v>0</v>
      </c>
      <c r="H905" s="203"/>
      <c r="I905" s="193"/>
      <c r="J905" s="204"/>
      <c r="K905" s="204"/>
      <c r="L905" s="204"/>
      <c r="M905" s="204"/>
      <c r="N905" s="193"/>
      <c r="O905" s="193"/>
      <c r="P905" s="205"/>
      <c r="Q905" s="193"/>
      <c r="R905" s="193"/>
      <c r="S905" s="193"/>
      <c r="T905" s="193"/>
      <c r="U905" s="193"/>
      <c r="V905" s="193"/>
      <c r="W905" s="193"/>
      <c r="X905" s="193"/>
      <c r="Y905" s="193"/>
      <c r="Z905" s="193"/>
      <c r="AA905" s="193"/>
      <c r="AB905" s="193"/>
      <c r="AC905" s="193"/>
      <c r="AD905" s="193"/>
      <c r="AE905" s="193"/>
      <c r="AF905" s="193"/>
      <c r="AG905" s="193"/>
      <c r="AH905" s="193"/>
      <c r="AI905" s="193"/>
      <c r="AJ905" s="204"/>
      <c r="AK905" s="193"/>
      <c r="AL905" s="206"/>
      <c r="AM905" s="4">
        <f t="shared" ref="AM905:AM968" si="85">IFERROR(IF(G905&gt;=1,VLOOKUP(I905,$A$1:$B$2,2,0),0),0)</f>
        <v>0</v>
      </c>
      <c r="AN905" s="4">
        <f t="shared" ref="AN905:AN968" si="86">IFERROR(IF(G905&gt;=1,VLOOKUP(N905,$A$4:$B$8,2,0),0),0)</f>
        <v>0</v>
      </c>
      <c r="AO905" s="4">
        <f t="shared" ref="AO905:AO968" si="87">IFERROR(IF(G905&gt;=1,VLOOKUP(O905,$A$10:$B$12,2,0),0),0)</f>
        <v>0</v>
      </c>
      <c r="AP905" s="4">
        <f t="shared" ref="AP905:AP968" si="88">IFERROR(IF(G905&gt;=1,VLOOKUP(S905,$C$4:$D$7,2,0),0),0)</f>
        <v>0</v>
      </c>
      <c r="AW905" s="204"/>
    </row>
    <row r="906" spans="6:49" ht="18" customHeight="1" x14ac:dyDescent="0.25">
      <c r="F906" s="4">
        <f t="shared" si="84"/>
        <v>0</v>
      </c>
      <c r="G906" s="200">
        <f t="shared" ref="G906:G969" si="89">IFERROR(IF(H906&gt;=2000,(IF(LEN(I906)&gt;=3,(IF(LEN(J906)&gt;=2,G905+1,0)),0)),0),0)</f>
        <v>0</v>
      </c>
      <c r="H906" s="203"/>
      <c r="I906" s="193"/>
      <c r="J906" s="204"/>
      <c r="K906" s="204"/>
      <c r="L906" s="204"/>
      <c r="M906" s="204"/>
      <c r="N906" s="193"/>
      <c r="O906" s="193"/>
      <c r="P906" s="205"/>
      <c r="Q906" s="193"/>
      <c r="R906" s="193"/>
      <c r="S906" s="193"/>
      <c r="T906" s="193"/>
      <c r="U906" s="193"/>
      <c r="V906" s="193"/>
      <c r="W906" s="193"/>
      <c r="X906" s="193"/>
      <c r="Y906" s="193"/>
      <c r="Z906" s="193"/>
      <c r="AA906" s="193"/>
      <c r="AB906" s="193"/>
      <c r="AC906" s="193"/>
      <c r="AD906" s="193"/>
      <c r="AE906" s="193"/>
      <c r="AF906" s="193"/>
      <c r="AG906" s="193"/>
      <c r="AH906" s="193"/>
      <c r="AI906" s="193"/>
      <c r="AJ906" s="204"/>
      <c r="AK906" s="193"/>
      <c r="AL906" s="206"/>
      <c r="AM906" s="4">
        <f t="shared" si="85"/>
        <v>0</v>
      </c>
      <c r="AN906" s="4">
        <f t="shared" si="86"/>
        <v>0</v>
      </c>
      <c r="AO906" s="4">
        <f t="shared" si="87"/>
        <v>0</v>
      </c>
      <c r="AP906" s="4">
        <f t="shared" si="88"/>
        <v>0</v>
      </c>
      <c r="AW906" s="204"/>
    </row>
    <row r="907" spans="6:49" ht="18" customHeight="1" x14ac:dyDescent="0.25">
      <c r="F907" s="4">
        <f t="shared" si="84"/>
        <v>0</v>
      </c>
      <c r="G907" s="200">
        <f t="shared" si="89"/>
        <v>0</v>
      </c>
      <c r="H907" s="203"/>
      <c r="I907" s="193"/>
      <c r="J907" s="204"/>
      <c r="K907" s="204"/>
      <c r="L907" s="204"/>
      <c r="M907" s="204"/>
      <c r="N907" s="193"/>
      <c r="O907" s="193"/>
      <c r="P907" s="205"/>
      <c r="Q907" s="193"/>
      <c r="R907" s="193"/>
      <c r="S907" s="193"/>
      <c r="T907" s="193"/>
      <c r="U907" s="193"/>
      <c r="V907" s="193"/>
      <c r="W907" s="193"/>
      <c r="X907" s="193"/>
      <c r="Y907" s="193"/>
      <c r="Z907" s="193"/>
      <c r="AA907" s="193"/>
      <c r="AB907" s="193"/>
      <c r="AC907" s="193"/>
      <c r="AD907" s="193"/>
      <c r="AE907" s="193"/>
      <c r="AF907" s="193"/>
      <c r="AG907" s="193"/>
      <c r="AH907" s="193"/>
      <c r="AI907" s="193"/>
      <c r="AJ907" s="204"/>
      <c r="AK907" s="193"/>
      <c r="AL907" s="206"/>
      <c r="AM907" s="4">
        <f t="shared" si="85"/>
        <v>0</v>
      </c>
      <c r="AN907" s="4">
        <f t="shared" si="86"/>
        <v>0</v>
      </c>
      <c r="AO907" s="4">
        <f t="shared" si="87"/>
        <v>0</v>
      </c>
      <c r="AP907" s="4">
        <f t="shared" si="88"/>
        <v>0</v>
      </c>
      <c r="AW907" s="204"/>
    </row>
    <row r="908" spans="6:49" ht="18" customHeight="1" x14ac:dyDescent="0.25">
      <c r="F908" s="4">
        <f t="shared" si="84"/>
        <v>0</v>
      </c>
      <c r="G908" s="200">
        <f t="shared" si="89"/>
        <v>0</v>
      </c>
      <c r="H908" s="203"/>
      <c r="I908" s="193"/>
      <c r="J908" s="204"/>
      <c r="K908" s="204"/>
      <c r="L908" s="204"/>
      <c r="M908" s="204"/>
      <c r="N908" s="193"/>
      <c r="O908" s="193"/>
      <c r="P908" s="205"/>
      <c r="Q908" s="193"/>
      <c r="R908" s="193"/>
      <c r="S908" s="193"/>
      <c r="T908" s="193"/>
      <c r="U908" s="193"/>
      <c r="V908" s="193"/>
      <c r="W908" s="193"/>
      <c r="X908" s="193"/>
      <c r="Y908" s="193"/>
      <c r="Z908" s="193"/>
      <c r="AA908" s="193"/>
      <c r="AB908" s="193"/>
      <c r="AC908" s="193"/>
      <c r="AD908" s="193"/>
      <c r="AE908" s="193"/>
      <c r="AF908" s="193"/>
      <c r="AG908" s="193"/>
      <c r="AH908" s="193"/>
      <c r="AI908" s="193"/>
      <c r="AJ908" s="204"/>
      <c r="AK908" s="193"/>
      <c r="AL908" s="206"/>
      <c r="AM908" s="4">
        <f t="shared" si="85"/>
        <v>0</v>
      </c>
      <c r="AN908" s="4">
        <f t="shared" si="86"/>
        <v>0</v>
      </c>
      <c r="AO908" s="4">
        <f t="shared" si="87"/>
        <v>0</v>
      </c>
      <c r="AP908" s="4">
        <f t="shared" si="88"/>
        <v>0</v>
      </c>
      <c r="AW908" s="204"/>
    </row>
    <row r="909" spans="6:49" ht="18" customHeight="1" x14ac:dyDescent="0.25">
      <c r="F909" s="4">
        <f t="shared" si="84"/>
        <v>0</v>
      </c>
      <c r="G909" s="200">
        <f t="shared" si="89"/>
        <v>0</v>
      </c>
      <c r="H909" s="203"/>
      <c r="I909" s="193"/>
      <c r="J909" s="204"/>
      <c r="K909" s="204"/>
      <c r="L909" s="204"/>
      <c r="M909" s="204"/>
      <c r="N909" s="193"/>
      <c r="O909" s="193"/>
      <c r="P909" s="205"/>
      <c r="Q909" s="193"/>
      <c r="R909" s="193"/>
      <c r="S909" s="193"/>
      <c r="T909" s="193"/>
      <c r="U909" s="193"/>
      <c r="V909" s="193"/>
      <c r="W909" s="193"/>
      <c r="X909" s="193"/>
      <c r="Y909" s="193"/>
      <c r="Z909" s="193"/>
      <c r="AA909" s="193"/>
      <c r="AB909" s="193"/>
      <c r="AC909" s="193"/>
      <c r="AD909" s="193"/>
      <c r="AE909" s="193"/>
      <c r="AF909" s="193"/>
      <c r="AG909" s="193"/>
      <c r="AH909" s="193"/>
      <c r="AI909" s="193"/>
      <c r="AJ909" s="204"/>
      <c r="AK909" s="193"/>
      <c r="AL909" s="206"/>
      <c r="AM909" s="4">
        <f t="shared" si="85"/>
        <v>0</v>
      </c>
      <c r="AN909" s="4">
        <f t="shared" si="86"/>
        <v>0</v>
      </c>
      <c r="AO909" s="4">
        <f t="shared" si="87"/>
        <v>0</v>
      </c>
      <c r="AP909" s="4">
        <f t="shared" si="88"/>
        <v>0</v>
      </c>
      <c r="AW909" s="204"/>
    </row>
    <row r="910" spans="6:49" ht="18" customHeight="1" x14ac:dyDescent="0.25">
      <c r="F910" s="4">
        <f t="shared" si="84"/>
        <v>0</v>
      </c>
      <c r="G910" s="200">
        <f t="shared" si="89"/>
        <v>0</v>
      </c>
      <c r="H910" s="203"/>
      <c r="I910" s="193"/>
      <c r="J910" s="204"/>
      <c r="K910" s="204"/>
      <c r="L910" s="204"/>
      <c r="M910" s="204"/>
      <c r="N910" s="193"/>
      <c r="O910" s="193"/>
      <c r="P910" s="205"/>
      <c r="Q910" s="193"/>
      <c r="R910" s="193"/>
      <c r="S910" s="193"/>
      <c r="T910" s="193"/>
      <c r="U910" s="193"/>
      <c r="V910" s="193"/>
      <c r="W910" s="193"/>
      <c r="X910" s="193"/>
      <c r="Y910" s="193"/>
      <c r="Z910" s="193"/>
      <c r="AA910" s="193"/>
      <c r="AB910" s="193"/>
      <c r="AC910" s="193"/>
      <c r="AD910" s="193"/>
      <c r="AE910" s="193"/>
      <c r="AF910" s="193"/>
      <c r="AG910" s="193"/>
      <c r="AH910" s="193"/>
      <c r="AI910" s="193"/>
      <c r="AJ910" s="204"/>
      <c r="AK910" s="193"/>
      <c r="AL910" s="206"/>
      <c r="AM910" s="4">
        <f t="shared" si="85"/>
        <v>0</v>
      </c>
      <c r="AN910" s="4">
        <f t="shared" si="86"/>
        <v>0</v>
      </c>
      <c r="AO910" s="4">
        <f t="shared" si="87"/>
        <v>0</v>
      </c>
      <c r="AP910" s="4">
        <f t="shared" si="88"/>
        <v>0</v>
      </c>
      <c r="AW910" s="204"/>
    </row>
    <row r="911" spans="6:49" ht="18" customHeight="1" x14ac:dyDescent="0.25">
      <c r="F911" s="4">
        <f t="shared" si="84"/>
        <v>0</v>
      </c>
      <c r="G911" s="200">
        <f t="shared" si="89"/>
        <v>0</v>
      </c>
      <c r="H911" s="203"/>
      <c r="I911" s="193"/>
      <c r="J911" s="204"/>
      <c r="K911" s="204"/>
      <c r="L911" s="204"/>
      <c r="M911" s="204"/>
      <c r="N911" s="193"/>
      <c r="O911" s="193"/>
      <c r="P911" s="205"/>
      <c r="Q911" s="193"/>
      <c r="R911" s="193"/>
      <c r="S911" s="193"/>
      <c r="T911" s="193"/>
      <c r="U911" s="193"/>
      <c r="V911" s="193"/>
      <c r="W911" s="193"/>
      <c r="X911" s="193"/>
      <c r="Y911" s="193"/>
      <c r="Z911" s="193"/>
      <c r="AA911" s="193"/>
      <c r="AB911" s="193"/>
      <c r="AC911" s="193"/>
      <c r="AD911" s="193"/>
      <c r="AE911" s="193"/>
      <c r="AF911" s="193"/>
      <c r="AG911" s="193"/>
      <c r="AH911" s="193"/>
      <c r="AI911" s="193"/>
      <c r="AJ911" s="204"/>
      <c r="AK911" s="193"/>
      <c r="AL911" s="206"/>
      <c r="AM911" s="4">
        <f t="shared" si="85"/>
        <v>0</v>
      </c>
      <c r="AN911" s="4">
        <f t="shared" si="86"/>
        <v>0</v>
      </c>
      <c r="AO911" s="4">
        <f t="shared" si="87"/>
        <v>0</v>
      </c>
      <c r="AP911" s="4">
        <f t="shared" si="88"/>
        <v>0</v>
      </c>
      <c r="AW911" s="204"/>
    </row>
    <row r="912" spans="6:49" ht="18" customHeight="1" x14ac:dyDescent="0.25">
      <c r="F912" s="4">
        <f t="shared" si="84"/>
        <v>0</v>
      </c>
      <c r="G912" s="200">
        <f t="shared" si="89"/>
        <v>0</v>
      </c>
      <c r="H912" s="203"/>
      <c r="I912" s="193"/>
      <c r="J912" s="204"/>
      <c r="K912" s="204"/>
      <c r="L912" s="204"/>
      <c r="M912" s="204"/>
      <c r="N912" s="193"/>
      <c r="O912" s="193"/>
      <c r="P912" s="205"/>
      <c r="Q912" s="193"/>
      <c r="R912" s="193"/>
      <c r="S912" s="193"/>
      <c r="T912" s="193"/>
      <c r="U912" s="193"/>
      <c r="V912" s="193"/>
      <c r="W912" s="193"/>
      <c r="X912" s="193"/>
      <c r="Y912" s="193"/>
      <c r="Z912" s="193"/>
      <c r="AA912" s="193"/>
      <c r="AB912" s="193"/>
      <c r="AC912" s="193"/>
      <c r="AD912" s="193"/>
      <c r="AE912" s="193"/>
      <c r="AF912" s="193"/>
      <c r="AG912" s="193"/>
      <c r="AH912" s="193"/>
      <c r="AI912" s="193"/>
      <c r="AJ912" s="204"/>
      <c r="AK912" s="193"/>
      <c r="AL912" s="206"/>
      <c r="AM912" s="4">
        <f t="shared" si="85"/>
        <v>0</v>
      </c>
      <c r="AN912" s="4">
        <f t="shared" si="86"/>
        <v>0</v>
      </c>
      <c r="AO912" s="4">
        <f t="shared" si="87"/>
        <v>0</v>
      </c>
      <c r="AP912" s="4">
        <f t="shared" si="88"/>
        <v>0</v>
      </c>
      <c r="AW912" s="204"/>
    </row>
    <row r="913" spans="6:49" ht="18" customHeight="1" x14ac:dyDescent="0.25">
      <c r="F913" s="4">
        <f t="shared" si="84"/>
        <v>0</v>
      </c>
      <c r="G913" s="200">
        <f t="shared" si="89"/>
        <v>0</v>
      </c>
      <c r="H913" s="203"/>
      <c r="I913" s="193"/>
      <c r="J913" s="204"/>
      <c r="K913" s="204"/>
      <c r="L913" s="204"/>
      <c r="M913" s="204"/>
      <c r="N913" s="193"/>
      <c r="O913" s="193"/>
      <c r="P913" s="205"/>
      <c r="Q913" s="193"/>
      <c r="R913" s="193"/>
      <c r="S913" s="193"/>
      <c r="T913" s="193"/>
      <c r="U913" s="193"/>
      <c r="V913" s="193"/>
      <c r="W913" s="193"/>
      <c r="X913" s="193"/>
      <c r="Y913" s="193"/>
      <c r="Z913" s="193"/>
      <c r="AA913" s="193"/>
      <c r="AB913" s="193"/>
      <c r="AC913" s="193"/>
      <c r="AD913" s="193"/>
      <c r="AE913" s="193"/>
      <c r="AF913" s="193"/>
      <c r="AG913" s="193"/>
      <c r="AH913" s="193"/>
      <c r="AI913" s="193"/>
      <c r="AJ913" s="204"/>
      <c r="AK913" s="193"/>
      <c r="AL913" s="206"/>
      <c r="AM913" s="4">
        <f t="shared" si="85"/>
        <v>0</v>
      </c>
      <c r="AN913" s="4">
        <f t="shared" si="86"/>
        <v>0</v>
      </c>
      <c r="AO913" s="4">
        <f t="shared" si="87"/>
        <v>0</v>
      </c>
      <c r="AP913" s="4">
        <f t="shared" si="88"/>
        <v>0</v>
      </c>
      <c r="AW913" s="204"/>
    </row>
    <row r="914" spans="6:49" ht="18" customHeight="1" x14ac:dyDescent="0.25">
      <c r="F914" s="4">
        <f t="shared" si="84"/>
        <v>0</v>
      </c>
      <c r="G914" s="200">
        <f t="shared" si="89"/>
        <v>0</v>
      </c>
      <c r="H914" s="203"/>
      <c r="I914" s="193"/>
      <c r="J914" s="204"/>
      <c r="K914" s="204"/>
      <c r="L914" s="204"/>
      <c r="M914" s="204"/>
      <c r="N914" s="193"/>
      <c r="O914" s="193"/>
      <c r="P914" s="205"/>
      <c r="Q914" s="193"/>
      <c r="R914" s="193"/>
      <c r="S914" s="193"/>
      <c r="T914" s="193"/>
      <c r="U914" s="193"/>
      <c r="V914" s="193"/>
      <c r="W914" s="193"/>
      <c r="X914" s="193"/>
      <c r="Y914" s="193"/>
      <c r="Z914" s="193"/>
      <c r="AA914" s="193"/>
      <c r="AB914" s="193"/>
      <c r="AC914" s="193"/>
      <c r="AD914" s="193"/>
      <c r="AE914" s="193"/>
      <c r="AF914" s="193"/>
      <c r="AG914" s="193"/>
      <c r="AH914" s="193"/>
      <c r="AI914" s="193"/>
      <c r="AJ914" s="204"/>
      <c r="AK914" s="193"/>
      <c r="AL914" s="206"/>
      <c r="AM914" s="4">
        <f t="shared" si="85"/>
        <v>0</v>
      </c>
      <c r="AN914" s="4">
        <f t="shared" si="86"/>
        <v>0</v>
      </c>
      <c r="AO914" s="4">
        <f t="shared" si="87"/>
        <v>0</v>
      </c>
      <c r="AP914" s="4">
        <f t="shared" si="88"/>
        <v>0</v>
      </c>
      <c r="AW914" s="204"/>
    </row>
    <row r="915" spans="6:49" ht="18" customHeight="1" x14ac:dyDescent="0.25">
      <c r="F915" s="4">
        <f t="shared" si="84"/>
        <v>0</v>
      </c>
      <c r="G915" s="200">
        <f t="shared" si="89"/>
        <v>0</v>
      </c>
      <c r="H915" s="203"/>
      <c r="I915" s="193"/>
      <c r="J915" s="204"/>
      <c r="K915" s="204"/>
      <c r="L915" s="204"/>
      <c r="M915" s="204"/>
      <c r="N915" s="193"/>
      <c r="O915" s="193"/>
      <c r="P915" s="205"/>
      <c r="Q915" s="193"/>
      <c r="R915" s="193"/>
      <c r="S915" s="193"/>
      <c r="T915" s="193"/>
      <c r="U915" s="193"/>
      <c r="V915" s="193"/>
      <c r="W915" s="193"/>
      <c r="X915" s="193"/>
      <c r="Y915" s="193"/>
      <c r="Z915" s="193"/>
      <c r="AA915" s="193"/>
      <c r="AB915" s="193"/>
      <c r="AC915" s="193"/>
      <c r="AD915" s="193"/>
      <c r="AE915" s="193"/>
      <c r="AF915" s="193"/>
      <c r="AG915" s="193"/>
      <c r="AH915" s="193"/>
      <c r="AI915" s="193"/>
      <c r="AJ915" s="204"/>
      <c r="AK915" s="193"/>
      <c r="AL915" s="206"/>
      <c r="AM915" s="4">
        <f t="shared" si="85"/>
        <v>0</v>
      </c>
      <c r="AN915" s="4">
        <f t="shared" si="86"/>
        <v>0</v>
      </c>
      <c r="AO915" s="4">
        <f t="shared" si="87"/>
        <v>0</v>
      </c>
      <c r="AP915" s="4">
        <f t="shared" si="88"/>
        <v>0</v>
      </c>
      <c r="AW915" s="204"/>
    </row>
    <row r="916" spans="6:49" ht="18" customHeight="1" x14ac:dyDescent="0.25">
      <c r="F916" s="4">
        <f t="shared" si="84"/>
        <v>0</v>
      </c>
      <c r="G916" s="200">
        <f t="shared" si="89"/>
        <v>0</v>
      </c>
      <c r="H916" s="203"/>
      <c r="I916" s="193"/>
      <c r="J916" s="204"/>
      <c r="K916" s="204"/>
      <c r="L916" s="204"/>
      <c r="M916" s="204"/>
      <c r="N916" s="193"/>
      <c r="O916" s="193"/>
      <c r="P916" s="205"/>
      <c r="Q916" s="193"/>
      <c r="R916" s="193"/>
      <c r="S916" s="193"/>
      <c r="T916" s="193"/>
      <c r="U916" s="193"/>
      <c r="V916" s="193"/>
      <c r="W916" s="193"/>
      <c r="X916" s="193"/>
      <c r="Y916" s="193"/>
      <c r="Z916" s="193"/>
      <c r="AA916" s="193"/>
      <c r="AB916" s="193"/>
      <c r="AC916" s="193"/>
      <c r="AD916" s="193"/>
      <c r="AE916" s="193"/>
      <c r="AF916" s="193"/>
      <c r="AG916" s="193"/>
      <c r="AH916" s="193"/>
      <c r="AI916" s="193"/>
      <c r="AJ916" s="204"/>
      <c r="AK916" s="193"/>
      <c r="AL916" s="206"/>
      <c r="AM916" s="4">
        <f t="shared" si="85"/>
        <v>0</v>
      </c>
      <c r="AN916" s="4">
        <f t="shared" si="86"/>
        <v>0</v>
      </c>
      <c r="AO916" s="4">
        <f t="shared" si="87"/>
        <v>0</v>
      </c>
      <c r="AP916" s="4">
        <f t="shared" si="88"/>
        <v>0</v>
      </c>
      <c r="AW916" s="204"/>
    </row>
    <row r="917" spans="6:49" ht="18" customHeight="1" x14ac:dyDescent="0.25">
      <c r="F917" s="4">
        <f t="shared" si="84"/>
        <v>0</v>
      </c>
      <c r="G917" s="200">
        <f t="shared" si="89"/>
        <v>0</v>
      </c>
      <c r="H917" s="203"/>
      <c r="I917" s="193"/>
      <c r="J917" s="204"/>
      <c r="K917" s="204"/>
      <c r="L917" s="204"/>
      <c r="M917" s="204"/>
      <c r="N917" s="193"/>
      <c r="O917" s="193"/>
      <c r="P917" s="205"/>
      <c r="Q917" s="193"/>
      <c r="R917" s="193"/>
      <c r="S917" s="193"/>
      <c r="T917" s="193"/>
      <c r="U917" s="193"/>
      <c r="V917" s="193"/>
      <c r="W917" s="193"/>
      <c r="X917" s="193"/>
      <c r="Y917" s="193"/>
      <c r="Z917" s="193"/>
      <c r="AA917" s="193"/>
      <c r="AB917" s="193"/>
      <c r="AC917" s="193"/>
      <c r="AD917" s="193"/>
      <c r="AE917" s="193"/>
      <c r="AF917" s="193"/>
      <c r="AG917" s="193"/>
      <c r="AH917" s="193"/>
      <c r="AI917" s="193"/>
      <c r="AJ917" s="204"/>
      <c r="AK917" s="193"/>
      <c r="AL917" s="206"/>
      <c r="AM917" s="4">
        <f t="shared" si="85"/>
        <v>0</v>
      </c>
      <c r="AN917" s="4">
        <f t="shared" si="86"/>
        <v>0</v>
      </c>
      <c r="AO917" s="4">
        <f t="shared" si="87"/>
        <v>0</v>
      </c>
      <c r="AP917" s="4">
        <f t="shared" si="88"/>
        <v>0</v>
      </c>
      <c r="AW917" s="204"/>
    </row>
    <row r="918" spans="6:49" ht="18" customHeight="1" x14ac:dyDescent="0.25">
      <c r="F918" s="4">
        <f t="shared" si="84"/>
        <v>0</v>
      </c>
      <c r="G918" s="200">
        <f t="shared" si="89"/>
        <v>0</v>
      </c>
      <c r="H918" s="203"/>
      <c r="I918" s="193"/>
      <c r="J918" s="204"/>
      <c r="K918" s="204"/>
      <c r="L918" s="204"/>
      <c r="M918" s="204"/>
      <c r="N918" s="193"/>
      <c r="O918" s="193"/>
      <c r="P918" s="205"/>
      <c r="Q918" s="193"/>
      <c r="R918" s="193"/>
      <c r="S918" s="193"/>
      <c r="T918" s="193"/>
      <c r="U918" s="193"/>
      <c r="V918" s="193"/>
      <c r="W918" s="193"/>
      <c r="X918" s="193"/>
      <c r="Y918" s="193"/>
      <c r="Z918" s="193"/>
      <c r="AA918" s="193"/>
      <c r="AB918" s="193"/>
      <c r="AC918" s="193"/>
      <c r="AD918" s="193"/>
      <c r="AE918" s="193"/>
      <c r="AF918" s="193"/>
      <c r="AG918" s="193"/>
      <c r="AH918" s="193"/>
      <c r="AI918" s="193"/>
      <c r="AJ918" s="204"/>
      <c r="AK918" s="193"/>
      <c r="AL918" s="206"/>
      <c r="AM918" s="4">
        <f t="shared" si="85"/>
        <v>0</v>
      </c>
      <c r="AN918" s="4">
        <f t="shared" si="86"/>
        <v>0</v>
      </c>
      <c r="AO918" s="4">
        <f t="shared" si="87"/>
        <v>0</v>
      </c>
      <c r="AP918" s="4">
        <f t="shared" si="88"/>
        <v>0</v>
      </c>
      <c r="AW918" s="204"/>
    </row>
    <row r="919" spans="6:49" ht="18" customHeight="1" x14ac:dyDescent="0.25">
      <c r="F919" s="4">
        <f t="shared" si="84"/>
        <v>0</v>
      </c>
      <c r="G919" s="200">
        <f t="shared" si="89"/>
        <v>0</v>
      </c>
      <c r="H919" s="203"/>
      <c r="I919" s="193"/>
      <c r="J919" s="204"/>
      <c r="K919" s="204"/>
      <c r="L919" s="204"/>
      <c r="M919" s="204"/>
      <c r="N919" s="193"/>
      <c r="O919" s="193"/>
      <c r="P919" s="205"/>
      <c r="Q919" s="193"/>
      <c r="R919" s="193"/>
      <c r="S919" s="193"/>
      <c r="T919" s="193"/>
      <c r="U919" s="193"/>
      <c r="V919" s="193"/>
      <c r="W919" s="193"/>
      <c r="X919" s="193"/>
      <c r="Y919" s="193"/>
      <c r="Z919" s="193"/>
      <c r="AA919" s="193"/>
      <c r="AB919" s="193"/>
      <c r="AC919" s="193"/>
      <c r="AD919" s="193"/>
      <c r="AE919" s="193"/>
      <c r="AF919" s="193"/>
      <c r="AG919" s="193"/>
      <c r="AH919" s="193"/>
      <c r="AI919" s="193"/>
      <c r="AJ919" s="204"/>
      <c r="AK919" s="193"/>
      <c r="AL919" s="206"/>
      <c r="AM919" s="4">
        <f t="shared" si="85"/>
        <v>0</v>
      </c>
      <c r="AN919" s="4">
        <f t="shared" si="86"/>
        <v>0</v>
      </c>
      <c r="AO919" s="4">
        <f t="shared" si="87"/>
        <v>0</v>
      </c>
      <c r="AP919" s="4">
        <f t="shared" si="88"/>
        <v>0</v>
      </c>
      <c r="AW919" s="204"/>
    </row>
    <row r="920" spans="6:49" ht="18" customHeight="1" x14ac:dyDescent="0.25">
      <c r="F920" s="4">
        <f t="shared" si="84"/>
        <v>0</v>
      </c>
      <c r="G920" s="200">
        <f t="shared" si="89"/>
        <v>0</v>
      </c>
      <c r="H920" s="203"/>
      <c r="I920" s="193"/>
      <c r="J920" s="204"/>
      <c r="K920" s="204"/>
      <c r="L920" s="204"/>
      <c r="M920" s="204"/>
      <c r="N920" s="193"/>
      <c r="O920" s="193"/>
      <c r="P920" s="205"/>
      <c r="Q920" s="193"/>
      <c r="R920" s="193"/>
      <c r="S920" s="193"/>
      <c r="T920" s="193"/>
      <c r="U920" s="193"/>
      <c r="V920" s="193"/>
      <c r="W920" s="193"/>
      <c r="X920" s="193"/>
      <c r="Y920" s="193"/>
      <c r="Z920" s="193"/>
      <c r="AA920" s="193"/>
      <c r="AB920" s="193"/>
      <c r="AC920" s="193"/>
      <c r="AD920" s="193"/>
      <c r="AE920" s="193"/>
      <c r="AF920" s="193"/>
      <c r="AG920" s="193"/>
      <c r="AH920" s="193"/>
      <c r="AI920" s="193"/>
      <c r="AJ920" s="204"/>
      <c r="AK920" s="193"/>
      <c r="AL920" s="206"/>
      <c r="AM920" s="4">
        <f t="shared" si="85"/>
        <v>0</v>
      </c>
      <c r="AN920" s="4">
        <f t="shared" si="86"/>
        <v>0</v>
      </c>
      <c r="AO920" s="4">
        <f t="shared" si="87"/>
        <v>0</v>
      </c>
      <c r="AP920" s="4">
        <f t="shared" si="88"/>
        <v>0</v>
      </c>
      <c r="AW920" s="204"/>
    </row>
    <row r="921" spans="6:49" ht="18" customHeight="1" x14ac:dyDescent="0.25">
      <c r="F921" s="4">
        <f t="shared" si="84"/>
        <v>0</v>
      </c>
      <c r="G921" s="200">
        <f t="shared" si="89"/>
        <v>0</v>
      </c>
      <c r="H921" s="203"/>
      <c r="I921" s="193"/>
      <c r="J921" s="204"/>
      <c r="K921" s="204"/>
      <c r="L921" s="204"/>
      <c r="M921" s="204"/>
      <c r="N921" s="193"/>
      <c r="O921" s="193"/>
      <c r="P921" s="205"/>
      <c r="Q921" s="193"/>
      <c r="R921" s="193"/>
      <c r="S921" s="193"/>
      <c r="T921" s="193"/>
      <c r="U921" s="193"/>
      <c r="V921" s="193"/>
      <c r="W921" s="193"/>
      <c r="X921" s="193"/>
      <c r="Y921" s="193"/>
      <c r="Z921" s="193"/>
      <c r="AA921" s="193"/>
      <c r="AB921" s="193"/>
      <c r="AC921" s="193"/>
      <c r="AD921" s="193"/>
      <c r="AE921" s="193"/>
      <c r="AF921" s="193"/>
      <c r="AG921" s="193"/>
      <c r="AH921" s="193"/>
      <c r="AI921" s="193"/>
      <c r="AJ921" s="204"/>
      <c r="AK921" s="193"/>
      <c r="AL921" s="206"/>
      <c r="AM921" s="4">
        <f t="shared" si="85"/>
        <v>0</v>
      </c>
      <c r="AN921" s="4">
        <f t="shared" si="86"/>
        <v>0</v>
      </c>
      <c r="AO921" s="4">
        <f t="shared" si="87"/>
        <v>0</v>
      </c>
      <c r="AP921" s="4">
        <f t="shared" si="88"/>
        <v>0</v>
      </c>
      <c r="AW921" s="204"/>
    </row>
    <row r="922" spans="6:49" ht="18" customHeight="1" x14ac:dyDescent="0.25">
      <c r="F922" s="4">
        <f t="shared" si="84"/>
        <v>0</v>
      </c>
      <c r="G922" s="200">
        <f t="shared" si="89"/>
        <v>0</v>
      </c>
      <c r="H922" s="203"/>
      <c r="I922" s="193"/>
      <c r="J922" s="204"/>
      <c r="K922" s="204"/>
      <c r="L922" s="204"/>
      <c r="M922" s="204"/>
      <c r="N922" s="193"/>
      <c r="O922" s="193"/>
      <c r="P922" s="205"/>
      <c r="Q922" s="193"/>
      <c r="R922" s="193"/>
      <c r="S922" s="193"/>
      <c r="T922" s="193"/>
      <c r="U922" s="193"/>
      <c r="V922" s="193"/>
      <c r="W922" s="193"/>
      <c r="X922" s="193"/>
      <c r="Y922" s="193"/>
      <c r="Z922" s="193"/>
      <c r="AA922" s="193"/>
      <c r="AB922" s="193"/>
      <c r="AC922" s="193"/>
      <c r="AD922" s="193"/>
      <c r="AE922" s="193"/>
      <c r="AF922" s="193"/>
      <c r="AG922" s="193"/>
      <c r="AH922" s="193"/>
      <c r="AI922" s="193"/>
      <c r="AJ922" s="204"/>
      <c r="AK922" s="193"/>
      <c r="AL922" s="206"/>
      <c r="AM922" s="4">
        <f t="shared" si="85"/>
        <v>0</v>
      </c>
      <c r="AN922" s="4">
        <f t="shared" si="86"/>
        <v>0</v>
      </c>
      <c r="AO922" s="4">
        <f t="shared" si="87"/>
        <v>0</v>
      </c>
      <c r="AP922" s="4">
        <f t="shared" si="88"/>
        <v>0</v>
      </c>
      <c r="AW922" s="204"/>
    </row>
    <row r="923" spans="6:49" ht="18" customHeight="1" x14ac:dyDescent="0.25">
      <c r="F923" s="4">
        <f t="shared" si="84"/>
        <v>0</v>
      </c>
      <c r="G923" s="200">
        <f t="shared" si="89"/>
        <v>0</v>
      </c>
      <c r="H923" s="203"/>
      <c r="I923" s="193"/>
      <c r="J923" s="204"/>
      <c r="K923" s="204"/>
      <c r="L923" s="204"/>
      <c r="M923" s="204"/>
      <c r="N923" s="193"/>
      <c r="O923" s="193"/>
      <c r="P923" s="205"/>
      <c r="Q923" s="193"/>
      <c r="R923" s="193"/>
      <c r="S923" s="193"/>
      <c r="T923" s="193"/>
      <c r="U923" s="193"/>
      <c r="V923" s="193"/>
      <c r="W923" s="193"/>
      <c r="X923" s="193"/>
      <c r="Y923" s="193"/>
      <c r="Z923" s="193"/>
      <c r="AA923" s="193"/>
      <c r="AB923" s="193"/>
      <c r="AC923" s="193"/>
      <c r="AD923" s="193"/>
      <c r="AE923" s="193"/>
      <c r="AF923" s="193"/>
      <c r="AG923" s="193"/>
      <c r="AH923" s="193"/>
      <c r="AI923" s="193"/>
      <c r="AJ923" s="204"/>
      <c r="AK923" s="193"/>
      <c r="AL923" s="206"/>
      <c r="AM923" s="4">
        <f t="shared" si="85"/>
        <v>0</v>
      </c>
      <c r="AN923" s="4">
        <f t="shared" si="86"/>
        <v>0</v>
      </c>
      <c r="AO923" s="4">
        <f t="shared" si="87"/>
        <v>0</v>
      </c>
      <c r="AP923" s="4">
        <f t="shared" si="88"/>
        <v>0</v>
      </c>
      <c r="AW923" s="204"/>
    </row>
    <row r="924" spans="6:49" ht="18" customHeight="1" x14ac:dyDescent="0.25">
      <c r="F924" s="4">
        <f t="shared" si="84"/>
        <v>0</v>
      </c>
      <c r="G924" s="200">
        <f t="shared" si="89"/>
        <v>0</v>
      </c>
      <c r="H924" s="203"/>
      <c r="I924" s="193"/>
      <c r="J924" s="204"/>
      <c r="K924" s="204"/>
      <c r="L924" s="204"/>
      <c r="M924" s="204"/>
      <c r="N924" s="193"/>
      <c r="O924" s="193"/>
      <c r="P924" s="205"/>
      <c r="Q924" s="193"/>
      <c r="R924" s="193"/>
      <c r="S924" s="193"/>
      <c r="T924" s="193"/>
      <c r="U924" s="193"/>
      <c r="V924" s="193"/>
      <c r="W924" s="193"/>
      <c r="X924" s="193"/>
      <c r="Y924" s="193"/>
      <c r="Z924" s="193"/>
      <c r="AA924" s="193"/>
      <c r="AB924" s="193"/>
      <c r="AC924" s="193"/>
      <c r="AD924" s="193"/>
      <c r="AE924" s="193"/>
      <c r="AF924" s="193"/>
      <c r="AG924" s="193"/>
      <c r="AH924" s="193"/>
      <c r="AI924" s="193"/>
      <c r="AJ924" s="204"/>
      <c r="AK924" s="193"/>
      <c r="AL924" s="206"/>
      <c r="AM924" s="4">
        <f t="shared" si="85"/>
        <v>0</v>
      </c>
      <c r="AN924" s="4">
        <f t="shared" si="86"/>
        <v>0</v>
      </c>
      <c r="AO924" s="4">
        <f t="shared" si="87"/>
        <v>0</v>
      </c>
      <c r="AP924" s="4">
        <f t="shared" si="88"/>
        <v>0</v>
      </c>
      <c r="AW924" s="204"/>
    </row>
    <row r="925" spans="6:49" ht="18" customHeight="1" x14ac:dyDescent="0.25">
      <c r="F925" s="4">
        <f t="shared" si="84"/>
        <v>0</v>
      </c>
      <c r="G925" s="200">
        <f t="shared" si="89"/>
        <v>0</v>
      </c>
      <c r="H925" s="203"/>
      <c r="I925" s="193"/>
      <c r="J925" s="204"/>
      <c r="K925" s="204"/>
      <c r="L925" s="204"/>
      <c r="M925" s="204"/>
      <c r="N925" s="193"/>
      <c r="O925" s="193"/>
      <c r="P925" s="205"/>
      <c r="Q925" s="193"/>
      <c r="R925" s="193"/>
      <c r="S925" s="193"/>
      <c r="T925" s="193"/>
      <c r="U925" s="193"/>
      <c r="V925" s="193"/>
      <c r="W925" s="193"/>
      <c r="X925" s="193"/>
      <c r="Y925" s="193"/>
      <c r="Z925" s="193"/>
      <c r="AA925" s="193"/>
      <c r="AB925" s="193"/>
      <c r="AC925" s="193"/>
      <c r="AD925" s="193"/>
      <c r="AE925" s="193"/>
      <c r="AF925" s="193"/>
      <c r="AG925" s="193"/>
      <c r="AH925" s="193"/>
      <c r="AI925" s="193"/>
      <c r="AJ925" s="204"/>
      <c r="AK925" s="193"/>
      <c r="AL925" s="206"/>
      <c r="AM925" s="4">
        <f t="shared" si="85"/>
        <v>0</v>
      </c>
      <c r="AN925" s="4">
        <f t="shared" si="86"/>
        <v>0</v>
      </c>
      <c r="AO925" s="4">
        <f t="shared" si="87"/>
        <v>0</v>
      </c>
      <c r="AP925" s="4">
        <f t="shared" si="88"/>
        <v>0</v>
      </c>
      <c r="AW925" s="204"/>
    </row>
    <row r="926" spans="6:49" ht="18" customHeight="1" x14ac:dyDescent="0.25">
      <c r="F926" s="4">
        <f t="shared" si="84"/>
        <v>0</v>
      </c>
      <c r="G926" s="200">
        <f t="shared" si="89"/>
        <v>0</v>
      </c>
      <c r="H926" s="203"/>
      <c r="I926" s="193"/>
      <c r="J926" s="204"/>
      <c r="K926" s="204"/>
      <c r="L926" s="204"/>
      <c r="M926" s="204"/>
      <c r="N926" s="193"/>
      <c r="O926" s="193"/>
      <c r="P926" s="205"/>
      <c r="Q926" s="193"/>
      <c r="R926" s="193"/>
      <c r="S926" s="193"/>
      <c r="T926" s="193"/>
      <c r="U926" s="193"/>
      <c r="V926" s="193"/>
      <c r="W926" s="193"/>
      <c r="X926" s="193"/>
      <c r="Y926" s="193"/>
      <c r="Z926" s="193"/>
      <c r="AA926" s="193"/>
      <c r="AB926" s="193"/>
      <c r="AC926" s="193"/>
      <c r="AD926" s="193"/>
      <c r="AE926" s="193"/>
      <c r="AF926" s="193"/>
      <c r="AG926" s="193"/>
      <c r="AH926" s="193"/>
      <c r="AI926" s="193"/>
      <c r="AJ926" s="204"/>
      <c r="AK926" s="193"/>
      <c r="AL926" s="206"/>
      <c r="AM926" s="4">
        <f t="shared" si="85"/>
        <v>0</v>
      </c>
      <c r="AN926" s="4">
        <f t="shared" si="86"/>
        <v>0</v>
      </c>
      <c r="AO926" s="4">
        <f t="shared" si="87"/>
        <v>0</v>
      </c>
      <c r="AP926" s="4">
        <f t="shared" si="88"/>
        <v>0</v>
      </c>
      <c r="AW926" s="204"/>
    </row>
    <row r="927" spans="6:49" ht="18" customHeight="1" x14ac:dyDescent="0.25">
      <c r="F927" s="4">
        <f t="shared" si="84"/>
        <v>0</v>
      </c>
      <c r="G927" s="200">
        <f t="shared" si="89"/>
        <v>0</v>
      </c>
      <c r="H927" s="203"/>
      <c r="I927" s="193"/>
      <c r="J927" s="204"/>
      <c r="K927" s="204"/>
      <c r="L927" s="204"/>
      <c r="M927" s="204"/>
      <c r="N927" s="193"/>
      <c r="O927" s="193"/>
      <c r="P927" s="205"/>
      <c r="Q927" s="193"/>
      <c r="R927" s="193"/>
      <c r="S927" s="193"/>
      <c r="T927" s="193"/>
      <c r="U927" s="193"/>
      <c r="V927" s="193"/>
      <c r="W927" s="193"/>
      <c r="X927" s="193"/>
      <c r="Y927" s="193"/>
      <c r="Z927" s="193"/>
      <c r="AA927" s="193"/>
      <c r="AB927" s="193"/>
      <c r="AC927" s="193"/>
      <c r="AD927" s="193"/>
      <c r="AE927" s="193"/>
      <c r="AF927" s="193"/>
      <c r="AG927" s="193"/>
      <c r="AH927" s="193"/>
      <c r="AI927" s="193"/>
      <c r="AJ927" s="204"/>
      <c r="AK927" s="193"/>
      <c r="AL927" s="206"/>
      <c r="AM927" s="4">
        <f t="shared" si="85"/>
        <v>0</v>
      </c>
      <c r="AN927" s="4">
        <f t="shared" si="86"/>
        <v>0</v>
      </c>
      <c r="AO927" s="4">
        <f t="shared" si="87"/>
        <v>0</v>
      </c>
      <c r="AP927" s="4">
        <f t="shared" si="88"/>
        <v>0</v>
      </c>
      <c r="AW927" s="204"/>
    </row>
    <row r="928" spans="6:49" ht="18" customHeight="1" x14ac:dyDescent="0.25">
      <c r="F928" s="4">
        <f t="shared" si="84"/>
        <v>0</v>
      </c>
      <c r="G928" s="200">
        <f t="shared" si="89"/>
        <v>0</v>
      </c>
      <c r="H928" s="203"/>
      <c r="I928" s="193"/>
      <c r="J928" s="204"/>
      <c r="K928" s="204"/>
      <c r="L928" s="204"/>
      <c r="M928" s="204"/>
      <c r="N928" s="193"/>
      <c r="O928" s="193"/>
      <c r="P928" s="205"/>
      <c r="Q928" s="193"/>
      <c r="R928" s="193"/>
      <c r="S928" s="193"/>
      <c r="T928" s="193"/>
      <c r="U928" s="193"/>
      <c r="V928" s="193"/>
      <c r="W928" s="193"/>
      <c r="X928" s="193"/>
      <c r="Y928" s="193"/>
      <c r="Z928" s="193"/>
      <c r="AA928" s="193"/>
      <c r="AB928" s="193"/>
      <c r="AC928" s="193"/>
      <c r="AD928" s="193"/>
      <c r="AE928" s="193"/>
      <c r="AF928" s="193"/>
      <c r="AG928" s="193"/>
      <c r="AH928" s="193"/>
      <c r="AI928" s="193"/>
      <c r="AJ928" s="204"/>
      <c r="AK928" s="193"/>
      <c r="AL928" s="206"/>
      <c r="AM928" s="4">
        <f t="shared" si="85"/>
        <v>0</v>
      </c>
      <c r="AN928" s="4">
        <f t="shared" si="86"/>
        <v>0</v>
      </c>
      <c r="AO928" s="4">
        <f t="shared" si="87"/>
        <v>0</v>
      </c>
      <c r="AP928" s="4">
        <f t="shared" si="88"/>
        <v>0</v>
      </c>
      <c r="AW928" s="204"/>
    </row>
    <row r="929" spans="6:49" ht="18" customHeight="1" x14ac:dyDescent="0.25">
      <c r="F929" s="4">
        <f t="shared" si="84"/>
        <v>0</v>
      </c>
      <c r="G929" s="200">
        <f t="shared" si="89"/>
        <v>0</v>
      </c>
      <c r="H929" s="203"/>
      <c r="I929" s="193"/>
      <c r="J929" s="204"/>
      <c r="K929" s="204"/>
      <c r="L929" s="204"/>
      <c r="M929" s="204"/>
      <c r="N929" s="193"/>
      <c r="O929" s="193"/>
      <c r="P929" s="205"/>
      <c r="Q929" s="193"/>
      <c r="R929" s="193"/>
      <c r="S929" s="193"/>
      <c r="T929" s="193"/>
      <c r="U929" s="193"/>
      <c r="V929" s="193"/>
      <c r="W929" s="193"/>
      <c r="X929" s="193"/>
      <c r="Y929" s="193"/>
      <c r="Z929" s="193"/>
      <c r="AA929" s="193"/>
      <c r="AB929" s="193"/>
      <c r="AC929" s="193"/>
      <c r="AD929" s="193"/>
      <c r="AE929" s="193"/>
      <c r="AF929" s="193"/>
      <c r="AG929" s="193"/>
      <c r="AH929" s="193"/>
      <c r="AI929" s="193"/>
      <c r="AJ929" s="204"/>
      <c r="AK929" s="193"/>
      <c r="AL929" s="206"/>
      <c r="AM929" s="4">
        <f t="shared" si="85"/>
        <v>0</v>
      </c>
      <c r="AN929" s="4">
        <f t="shared" si="86"/>
        <v>0</v>
      </c>
      <c r="AO929" s="4">
        <f t="shared" si="87"/>
        <v>0</v>
      </c>
      <c r="AP929" s="4">
        <f t="shared" si="88"/>
        <v>0</v>
      </c>
      <c r="AW929" s="204"/>
    </row>
    <row r="930" spans="6:49" ht="18" customHeight="1" x14ac:dyDescent="0.25">
      <c r="F930" s="4">
        <f t="shared" si="84"/>
        <v>0</v>
      </c>
      <c r="G930" s="200">
        <f t="shared" si="89"/>
        <v>0</v>
      </c>
      <c r="H930" s="203"/>
      <c r="I930" s="193"/>
      <c r="J930" s="204"/>
      <c r="K930" s="204"/>
      <c r="L930" s="204"/>
      <c r="M930" s="204"/>
      <c r="N930" s="193"/>
      <c r="O930" s="193"/>
      <c r="P930" s="205"/>
      <c r="Q930" s="193"/>
      <c r="R930" s="193"/>
      <c r="S930" s="193"/>
      <c r="T930" s="193"/>
      <c r="U930" s="193"/>
      <c r="V930" s="193"/>
      <c r="W930" s="193"/>
      <c r="X930" s="193"/>
      <c r="Y930" s="193"/>
      <c r="Z930" s="193"/>
      <c r="AA930" s="193"/>
      <c r="AB930" s="193"/>
      <c r="AC930" s="193"/>
      <c r="AD930" s="193"/>
      <c r="AE930" s="193"/>
      <c r="AF930" s="193"/>
      <c r="AG930" s="193"/>
      <c r="AH930" s="193"/>
      <c r="AI930" s="193"/>
      <c r="AJ930" s="204"/>
      <c r="AK930" s="193"/>
      <c r="AL930" s="206"/>
      <c r="AM930" s="4">
        <f t="shared" si="85"/>
        <v>0</v>
      </c>
      <c r="AN930" s="4">
        <f t="shared" si="86"/>
        <v>0</v>
      </c>
      <c r="AO930" s="4">
        <f t="shared" si="87"/>
        <v>0</v>
      </c>
      <c r="AP930" s="4">
        <f t="shared" si="88"/>
        <v>0</v>
      </c>
      <c r="AW930" s="204"/>
    </row>
    <row r="931" spans="6:49" ht="18" customHeight="1" x14ac:dyDescent="0.25">
      <c r="F931" s="4">
        <f t="shared" si="84"/>
        <v>0</v>
      </c>
      <c r="G931" s="200">
        <f t="shared" si="89"/>
        <v>0</v>
      </c>
      <c r="H931" s="203"/>
      <c r="I931" s="193"/>
      <c r="J931" s="204"/>
      <c r="K931" s="204"/>
      <c r="L931" s="204"/>
      <c r="M931" s="204"/>
      <c r="N931" s="193"/>
      <c r="O931" s="193"/>
      <c r="P931" s="205"/>
      <c r="Q931" s="193"/>
      <c r="R931" s="193"/>
      <c r="S931" s="193"/>
      <c r="T931" s="193"/>
      <c r="U931" s="193"/>
      <c r="V931" s="193"/>
      <c r="W931" s="193"/>
      <c r="X931" s="193"/>
      <c r="Y931" s="193"/>
      <c r="Z931" s="193"/>
      <c r="AA931" s="193"/>
      <c r="AB931" s="193"/>
      <c r="AC931" s="193"/>
      <c r="AD931" s="193"/>
      <c r="AE931" s="193"/>
      <c r="AF931" s="193"/>
      <c r="AG931" s="193"/>
      <c r="AH931" s="193"/>
      <c r="AI931" s="193"/>
      <c r="AJ931" s="204"/>
      <c r="AK931" s="193"/>
      <c r="AL931" s="206"/>
      <c r="AM931" s="4">
        <f t="shared" si="85"/>
        <v>0</v>
      </c>
      <c r="AN931" s="4">
        <f t="shared" si="86"/>
        <v>0</v>
      </c>
      <c r="AO931" s="4">
        <f t="shared" si="87"/>
        <v>0</v>
      </c>
      <c r="AP931" s="4">
        <f t="shared" si="88"/>
        <v>0</v>
      </c>
      <c r="AW931" s="204"/>
    </row>
    <row r="932" spans="6:49" ht="18" customHeight="1" x14ac:dyDescent="0.25">
      <c r="F932" s="4">
        <f t="shared" si="84"/>
        <v>0</v>
      </c>
      <c r="G932" s="200">
        <f t="shared" si="89"/>
        <v>0</v>
      </c>
      <c r="H932" s="203"/>
      <c r="I932" s="193"/>
      <c r="J932" s="204"/>
      <c r="K932" s="204"/>
      <c r="L932" s="204"/>
      <c r="M932" s="204"/>
      <c r="N932" s="193"/>
      <c r="O932" s="193"/>
      <c r="P932" s="205"/>
      <c r="Q932" s="193"/>
      <c r="R932" s="193"/>
      <c r="S932" s="193"/>
      <c r="T932" s="193"/>
      <c r="U932" s="193"/>
      <c r="V932" s="193"/>
      <c r="W932" s="193"/>
      <c r="X932" s="193"/>
      <c r="Y932" s="193"/>
      <c r="Z932" s="193"/>
      <c r="AA932" s="193"/>
      <c r="AB932" s="193"/>
      <c r="AC932" s="193"/>
      <c r="AD932" s="193"/>
      <c r="AE932" s="193"/>
      <c r="AF932" s="193"/>
      <c r="AG932" s="193"/>
      <c r="AH932" s="193"/>
      <c r="AI932" s="193"/>
      <c r="AJ932" s="204"/>
      <c r="AK932" s="193"/>
      <c r="AL932" s="206"/>
      <c r="AM932" s="4">
        <f t="shared" si="85"/>
        <v>0</v>
      </c>
      <c r="AN932" s="4">
        <f t="shared" si="86"/>
        <v>0</v>
      </c>
      <c r="AO932" s="4">
        <f t="shared" si="87"/>
        <v>0</v>
      </c>
      <c r="AP932" s="4">
        <f t="shared" si="88"/>
        <v>0</v>
      </c>
      <c r="AW932" s="204"/>
    </row>
    <row r="933" spans="6:49" ht="18" customHeight="1" x14ac:dyDescent="0.25">
      <c r="F933" s="4">
        <f t="shared" si="84"/>
        <v>0</v>
      </c>
      <c r="G933" s="200">
        <f t="shared" si="89"/>
        <v>0</v>
      </c>
      <c r="H933" s="203"/>
      <c r="I933" s="193"/>
      <c r="J933" s="204"/>
      <c r="K933" s="204"/>
      <c r="L933" s="204"/>
      <c r="M933" s="204"/>
      <c r="N933" s="193"/>
      <c r="O933" s="193"/>
      <c r="P933" s="205"/>
      <c r="Q933" s="193"/>
      <c r="R933" s="193"/>
      <c r="S933" s="193"/>
      <c r="T933" s="193"/>
      <c r="U933" s="193"/>
      <c r="V933" s="193"/>
      <c r="W933" s="193"/>
      <c r="X933" s="193"/>
      <c r="Y933" s="193"/>
      <c r="Z933" s="193"/>
      <c r="AA933" s="193"/>
      <c r="AB933" s="193"/>
      <c r="AC933" s="193"/>
      <c r="AD933" s="193"/>
      <c r="AE933" s="193"/>
      <c r="AF933" s="193"/>
      <c r="AG933" s="193"/>
      <c r="AH933" s="193"/>
      <c r="AI933" s="193"/>
      <c r="AJ933" s="204"/>
      <c r="AK933" s="193"/>
      <c r="AL933" s="206"/>
      <c r="AM933" s="4">
        <f t="shared" si="85"/>
        <v>0</v>
      </c>
      <c r="AN933" s="4">
        <f t="shared" si="86"/>
        <v>0</v>
      </c>
      <c r="AO933" s="4">
        <f t="shared" si="87"/>
        <v>0</v>
      </c>
      <c r="AP933" s="4">
        <f t="shared" si="88"/>
        <v>0</v>
      </c>
      <c r="AW933" s="204"/>
    </row>
    <row r="934" spans="6:49" ht="18" customHeight="1" x14ac:dyDescent="0.25">
      <c r="F934" s="4">
        <f t="shared" si="84"/>
        <v>0</v>
      </c>
      <c r="G934" s="200">
        <f t="shared" si="89"/>
        <v>0</v>
      </c>
      <c r="H934" s="203"/>
      <c r="I934" s="193"/>
      <c r="J934" s="204"/>
      <c r="K934" s="204"/>
      <c r="L934" s="204"/>
      <c r="M934" s="204"/>
      <c r="N934" s="193"/>
      <c r="O934" s="193"/>
      <c r="P934" s="205"/>
      <c r="Q934" s="193"/>
      <c r="R934" s="193"/>
      <c r="S934" s="193"/>
      <c r="T934" s="193"/>
      <c r="U934" s="193"/>
      <c r="V934" s="193"/>
      <c r="W934" s="193"/>
      <c r="X934" s="193"/>
      <c r="Y934" s="193"/>
      <c r="Z934" s="193"/>
      <c r="AA934" s="193"/>
      <c r="AB934" s="193"/>
      <c r="AC934" s="193"/>
      <c r="AD934" s="193"/>
      <c r="AE934" s="193"/>
      <c r="AF934" s="193"/>
      <c r="AG934" s="193"/>
      <c r="AH934" s="193"/>
      <c r="AI934" s="193"/>
      <c r="AJ934" s="204"/>
      <c r="AK934" s="193"/>
      <c r="AL934" s="206"/>
      <c r="AM934" s="4">
        <f t="shared" si="85"/>
        <v>0</v>
      </c>
      <c r="AN934" s="4">
        <f t="shared" si="86"/>
        <v>0</v>
      </c>
      <c r="AO934" s="4">
        <f t="shared" si="87"/>
        <v>0</v>
      </c>
      <c r="AP934" s="4">
        <f t="shared" si="88"/>
        <v>0</v>
      </c>
      <c r="AW934" s="204"/>
    </row>
    <row r="935" spans="6:49" ht="18" customHeight="1" x14ac:dyDescent="0.25">
      <c r="F935" s="4">
        <f t="shared" si="84"/>
        <v>0</v>
      </c>
      <c r="G935" s="200">
        <f t="shared" si="89"/>
        <v>0</v>
      </c>
      <c r="H935" s="203"/>
      <c r="I935" s="193"/>
      <c r="J935" s="204"/>
      <c r="K935" s="204"/>
      <c r="L935" s="204"/>
      <c r="M935" s="204"/>
      <c r="N935" s="193"/>
      <c r="O935" s="193"/>
      <c r="P935" s="205"/>
      <c r="Q935" s="193"/>
      <c r="R935" s="193"/>
      <c r="S935" s="193"/>
      <c r="T935" s="193"/>
      <c r="U935" s="193"/>
      <c r="V935" s="193"/>
      <c r="W935" s="193"/>
      <c r="X935" s="193"/>
      <c r="Y935" s="193"/>
      <c r="Z935" s="193"/>
      <c r="AA935" s="193"/>
      <c r="AB935" s="193"/>
      <c r="AC935" s="193"/>
      <c r="AD935" s="193"/>
      <c r="AE935" s="193"/>
      <c r="AF935" s="193"/>
      <c r="AG935" s="193"/>
      <c r="AH935" s="193"/>
      <c r="AI935" s="193"/>
      <c r="AJ935" s="204"/>
      <c r="AK935" s="193"/>
      <c r="AL935" s="206"/>
      <c r="AM935" s="4">
        <f t="shared" si="85"/>
        <v>0</v>
      </c>
      <c r="AN935" s="4">
        <f t="shared" si="86"/>
        <v>0</v>
      </c>
      <c r="AO935" s="4">
        <f t="shared" si="87"/>
        <v>0</v>
      </c>
      <c r="AP935" s="4">
        <f t="shared" si="88"/>
        <v>0</v>
      </c>
      <c r="AW935" s="204"/>
    </row>
    <row r="936" spans="6:49" ht="18" customHeight="1" x14ac:dyDescent="0.25">
      <c r="F936" s="4">
        <f t="shared" si="84"/>
        <v>0</v>
      </c>
      <c r="G936" s="200">
        <f t="shared" si="89"/>
        <v>0</v>
      </c>
      <c r="H936" s="203"/>
      <c r="I936" s="193"/>
      <c r="J936" s="204"/>
      <c r="K936" s="204"/>
      <c r="L936" s="204"/>
      <c r="M936" s="204"/>
      <c r="N936" s="193"/>
      <c r="O936" s="193"/>
      <c r="P936" s="205"/>
      <c r="Q936" s="193"/>
      <c r="R936" s="193"/>
      <c r="S936" s="193"/>
      <c r="T936" s="193"/>
      <c r="U936" s="193"/>
      <c r="V936" s="193"/>
      <c r="W936" s="193"/>
      <c r="X936" s="193"/>
      <c r="Y936" s="193"/>
      <c r="Z936" s="193"/>
      <c r="AA936" s="193"/>
      <c r="AB936" s="193"/>
      <c r="AC936" s="193"/>
      <c r="AD936" s="193"/>
      <c r="AE936" s="193"/>
      <c r="AF936" s="193"/>
      <c r="AG936" s="193"/>
      <c r="AH936" s="193"/>
      <c r="AI936" s="193"/>
      <c r="AJ936" s="204"/>
      <c r="AK936" s="193"/>
      <c r="AL936" s="206"/>
      <c r="AM936" s="4">
        <f t="shared" si="85"/>
        <v>0</v>
      </c>
      <c r="AN936" s="4">
        <f t="shared" si="86"/>
        <v>0</v>
      </c>
      <c r="AO936" s="4">
        <f t="shared" si="87"/>
        <v>0</v>
      </c>
      <c r="AP936" s="4">
        <f t="shared" si="88"/>
        <v>0</v>
      </c>
      <c r="AW936" s="204"/>
    </row>
    <row r="937" spans="6:49" ht="18" customHeight="1" x14ac:dyDescent="0.25">
      <c r="F937" s="4">
        <f t="shared" si="84"/>
        <v>0</v>
      </c>
      <c r="G937" s="200">
        <f t="shared" si="89"/>
        <v>0</v>
      </c>
      <c r="H937" s="203"/>
      <c r="I937" s="193"/>
      <c r="J937" s="204"/>
      <c r="K937" s="204"/>
      <c r="L937" s="204"/>
      <c r="M937" s="204"/>
      <c r="N937" s="193"/>
      <c r="O937" s="193"/>
      <c r="P937" s="205"/>
      <c r="Q937" s="193"/>
      <c r="R937" s="193"/>
      <c r="S937" s="193"/>
      <c r="T937" s="193"/>
      <c r="U937" s="193"/>
      <c r="V937" s="193"/>
      <c r="W937" s="193"/>
      <c r="X937" s="193"/>
      <c r="Y937" s="193"/>
      <c r="Z937" s="193"/>
      <c r="AA937" s="193"/>
      <c r="AB937" s="193"/>
      <c r="AC937" s="193"/>
      <c r="AD937" s="193"/>
      <c r="AE937" s="193"/>
      <c r="AF937" s="193"/>
      <c r="AG937" s="193"/>
      <c r="AH937" s="193"/>
      <c r="AI937" s="193"/>
      <c r="AJ937" s="204"/>
      <c r="AK937" s="193"/>
      <c r="AL937" s="206"/>
      <c r="AM937" s="4">
        <f t="shared" si="85"/>
        <v>0</v>
      </c>
      <c r="AN937" s="4">
        <f t="shared" si="86"/>
        <v>0</v>
      </c>
      <c r="AO937" s="4">
        <f t="shared" si="87"/>
        <v>0</v>
      </c>
      <c r="AP937" s="4">
        <f t="shared" si="88"/>
        <v>0</v>
      </c>
      <c r="AW937" s="204"/>
    </row>
    <row r="938" spans="6:49" ht="18" customHeight="1" x14ac:dyDescent="0.25">
      <c r="F938" s="4">
        <f t="shared" si="84"/>
        <v>0</v>
      </c>
      <c r="G938" s="200">
        <f t="shared" si="89"/>
        <v>0</v>
      </c>
      <c r="H938" s="203"/>
      <c r="I938" s="193"/>
      <c r="J938" s="204"/>
      <c r="K938" s="204"/>
      <c r="L938" s="204"/>
      <c r="M938" s="204"/>
      <c r="N938" s="193"/>
      <c r="O938" s="193"/>
      <c r="P938" s="205"/>
      <c r="Q938" s="193"/>
      <c r="R938" s="193"/>
      <c r="S938" s="193"/>
      <c r="T938" s="193"/>
      <c r="U938" s="193"/>
      <c r="V938" s="193"/>
      <c r="W938" s="193"/>
      <c r="X938" s="193"/>
      <c r="Y938" s="193"/>
      <c r="Z938" s="193"/>
      <c r="AA938" s="193"/>
      <c r="AB938" s="193"/>
      <c r="AC938" s="193"/>
      <c r="AD938" s="193"/>
      <c r="AE938" s="193"/>
      <c r="AF938" s="193"/>
      <c r="AG938" s="193"/>
      <c r="AH938" s="193"/>
      <c r="AI938" s="193"/>
      <c r="AJ938" s="204"/>
      <c r="AK938" s="193"/>
      <c r="AL938" s="206"/>
      <c r="AM938" s="4">
        <f t="shared" si="85"/>
        <v>0</v>
      </c>
      <c r="AN938" s="4">
        <f t="shared" si="86"/>
        <v>0</v>
      </c>
      <c r="AO938" s="4">
        <f t="shared" si="87"/>
        <v>0</v>
      </c>
      <c r="AP938" s="4">
        <f t="shared" si="88"/>
        <v>0</v>
      </c>
      <c r="AW938" s="204"/>
    </row>
    <row r="939" spans="6:49" ht="18" customHeight="1" x14ac:dyDescent="0.25">
      <c r="F939" s="4">
        <f t="shared" si="84"/>
        <v>0</v>
      </c>
      <c r="G939" s="200">
        <f t="shared" si="89"/>
        <v>0</v>
      </c>
      <c r="H939" s="203"/>
      <c r="I939" s="193"/>
      <c r="J939" s="204"/>
      <c r="K939" s="204"/>
      <c r="L939" s="204"/>
      <c r="M939" s="204"/>
      <c r="N939" s="193"/>
      <c r="O939" s="193"/>
      <c r="P939" s="205"/>
      <c r="Q939" s="193"/>
      <c r="R939" s="193"/>
      <c r="S939" s="193"/>
      <c r="T939" s="193"/>
      <c r="U939" s="193"/>
      <c r="V939" s="193"/>
      <c r="W939" s="193"/>
      <c r="X939" s="193"/>
      <c r="Y939" s="193"/>
      <c r="Z939" s="193"/>
      <c r="AA939" s="193"/>
      <c r="AB939" s="193"/>
      <c r="AC939" s="193"/>
      <c r="AD939" s="193"/>
      <c r="AE939" s="193"/>
      <c r="AF939" s="193"/>
      <c r="AG939" s="193"/>
      <c r="AH939" s="193"/>
      <c r="AI939" s="193"/>
      <c r="AJ939" s="204"/>
      <c r="AK939" s="193"/>
      <c r="AL939" s="206"/>
      <c r="AM939" s="4">
        <f t="shared" si="85"/>
        <v>0</v>
      </c>
      <c r="AN939" s="4">
        <f t="shared" si="86"/>
        <v>0</v>
      </c>
      <c r="AO939" s="4">
        <f t="shared" si="87"/>
        <v>0</v>
      </c>
      <c r="AP939" s="4">
        <f t="shared" si="88"/>
        <v>0</v>
      </c>
      <c r="AW939" s="204"/>
    </row>
    <row r="940" spans="6:49" ht="18" customHeight="1" x14ac:dyDescent="0.25">
      <c r="F940" s="4">
        <f t="shared" si="84"/>
        <v>0</v>
      </c>
      <c r="G940" s="200">
        <f t="shared" si="89"/>
        <v>0</v>
      </c>
      <c r="H940" s="203"/>
      <c r="I940" s="193"/>
      <c r="J940" s="204"/>
      <c r="K940" s="204"/>
      <c r="L940" s="204"/>
      <c r="M940" s="204"/>
      <c r="N940" s="193"/>
      <c r="O940" s="193"/>
      <c r="P940" s="205"/>
      <c r="Q940" s="193"/>
      <c r="R940" s="193"/>
      <c r="S940" s="193"/>
      <c r="T940" s="193"/>
      <c r="U940" s="193"/>
      <c r="V940" s="193"/>
      <c r="W940" s="193"/>
      <c r="X940" s="193"/>
      <c r="Y940" s="193"/>
      <c r="Z940" s="193"/>
      <c r="AA940" s="193"/>
      <c r="AB940" s="193"/>
      <c r="AC940" s="193"/>
      <c r="AD940" s="193"/>
      <c r="AE940" s="193"/>
      <c r="AF940" s="193"/>
      <c r="AG940" s="193"/>
      <c r="AH940" s="193"/>
      <c r="AI940" s="193"/>
      <c r="AJ940" s="204"/>
      <c r="AK940" s="193"/>
      <c r="AL940" s="206"/>
      <c r="AM940" s="4">
        <f t="shared" si="85"/>
        <v>0</v>
      </c>
      <c r="AN940" s="4">
        <f t="shared" si="86"/>
        <v>0</v>
      </c>
      <c r="AO940" s="4">
        <f t="shared" si="87"/>
        <v>0</v>
      </c>
      <c r="AP940" s="4">
        <f t="shared" si="88"/>
        <v>0</v>
      </c>
      <c r="AW940" s="204"/>
    </row>
    <row r="941" spans="6:49" ht="18" customHeight="1" x14ac:dyDescent="0.25">
      <c r="F941" s="4">
        <f t="shared" si="84"/>
        <v>0</v>
      </c>
      <c r="G941" s="200">
        <f t="shared" si="89"/>
        <v>0</v>
      </c>
      <c r="H941" s="203"/>
      <c r="I941" s="193"/>
      <c r="J941" s="204"/>
      <c r="K941" s="204"/>
      <c r="L941" s="204"/>
      <c r="M941" s="204"/>
      <c r="N941" s="193"/>
      <c r="O941" s="193"/>
      <c r="P941" s="205"/>
      <c r="Q941" s="193"/>
      <c r="R941" s="193"/>
      <c r="S941" s="193"/>
      <c r="T941" s="193"/>
      <c r="U941" s="193"/>
      <c r="V941" s="193"/>
      <c r="W941" s="193"/>
      <c r="X941" s="193"/>
      <c r="Y941" s="193"/>
      <c r="Z941" s="193"/>
      <c r="AA941" s="193"/>
      <c r="AB941" s="193"/>
      <c r="AC941" s="193"/>
      <c r="AD941" s="193"/>
      <c r="AE941" s="193"/>
      <c r="AF941" s="193"/>
      <c r="AG941" s="193"/>
      <c r="AH941" s="193"/>
      <c r="AI941" s="193"/>
      <c r="AJ941" s="204"/>
      <c r="AK941" s="193"/>
      <c r="AL941" s="206"/>
      <c r="AM941" s="4">
        <f t="shared" si="85"/>
        <v>0</v>
      </c>
      <c r="AN941" s="4">
        <f t="shared" si="86"/>
        <v>0</v>
      </c>
      <c r="AO941" s="4">
        <f t="shared" si="87"/>
        <v>0</v>
      </c>
      <c r="AP941" s="4">
        <f t="shared" si="88"/>
        <v>0</v>
      </c>
      <c r="AW941" s="204"/>
    </row>
    <row r="942" spans="6:49" ht="18" customHeight="1" x14ac:dyDescent="0.25">
      <c r="F942" s="4">
        <f t="shared" si="84"/>
        <v>0</v>
      </c>
      <c r="G942" s="200">
        <f t="shared" si="89"/>
        <v>0</v>
      </c>
      <c r="H942" s="203"/>
      <c r="I942" s="193"/>
      <c r="J942" s="204"/>
      <c r="K942" s="204"/>
      <c r="L942" s="204"/>
      <c r="M942" s="204"/>
      <c r="N942" s="193"/>
      <c r="O942" s="193"/>
      <c r="P942" s="205"/>
      <c r="Q942" s="193"/>
      <c r="R942" s="193"/>
      <c r="S942" s="193"/>
      <c r="T942" s="193"/>
      <c r="U942" s="193"/>
      <c r="V942" s="193"/>
      <c r="W942" s="193"/>
      <c r="X942" s="193"/>
      <c r="Y942" s="193"/>
      <c r="Z942" s="193"/>
      <c r="AA942" s="193"/>
      <c r="AB942" s="193"/>
      <c r="AC942" s="193"/>
      <c r="AD942" s="193"/>
      <c r="AE942" s="193"/>
      <c r="AF942" s="193"/>
      <c r="AG942" s="193"/>
      <c r="AH942" s="193"/>
      <c r="AI942" s="193"/>
      <c r="AJ942" s="204"/>
      <c r="AK942" s="193"/>
      <c r="AL942" s="206"/>
      <c r="AM942" s="4">
        <f t="shared" si="85"/>
        <v>0</v>
      </c>
      <c r="AN942" s="4">
        <f t="shared" si="86"/>
        <v>0</v>
      </c>
      <c r="AO942" s="4">
        <f t="shared" si="87"/>
        <v>0</v>
      </c>
      <c r="AP942" s="4">
        <f t="shared" si="88"/>
        <v>0</v>
      </c>
      <c r="AW942" s="204"/>
    </row>
    <row r="943" spans="6:49" ht="18" customHeight="1" x14ac:dyDescent="0.25">
      <c r="F943" s="4">
        <f t="shared" si="84"/>
        <v>0</v>
      </c>
      <c r="G943" s="200">
        <f t="shared" si="89"/>
        <v>0</v>
      </c>
      <c r="H943" s="203"/>
      <c r="I943" s="193"/>
      <c r="J943" s="204"/>
      <c r="K943" s="204"/>
      <c r="L943" s="204"/>
      <c r="M943" s="204"/>
      <c r="N943" s="193"/>
      <c r="O943" s="193"/>
      <c r="P943" s="205"/>
      <c r="Q943" s="193"/>
      <c r="R943" s="193"/>
      <c r="S943" s="193"/>
      <c r="T943" s="193"/>
      <c r="U943" s="193"/>
      <c r="V943" s="193"/>
      <c r="W943" s="193"/>
      <c r="X943" s="193"/>
      <c r="Y943" s="193"/>
      <c r="Z943" s="193"/>
      <c r="AA943" s="193"/>
      <c r="AB943" s="193"/>
      <c r="AC943" s="193"/>
      <c r="AD943" s="193"/>
      <c r="AE943" s="193"/>
      <c r="AF943" s="193"/>
      <c r="AG943" s="193"/>
      <c r="AH943" s="193"/>
      <c r="AI943" s="193"/>
      <c r="AJ943" s="204"/>
      <c r="AK943" s="193"/>
      <c r="AL943" s="206"/>
      <c r="AM943" s="4">
        <f t="shared" si="85"/>
        <v>0</v>
      </c>
      <c r="AN943" s="4">
        <f t="shared" si="86"/>
        <v>0</v>
      </c>
      <c r="AO943" s="4">
        <f t="shared" si="87"/>
        <v>0</v>
      </c>
      <c r="AP943" s="4">
        <f t="shared" si="88"/>
        <v>0</v>
      </c>
      <c r="AW943" s="204"/>
    </row>
    <row r="944" spans="6:49" ht="18" customHeight="1" x14ac:dyDescent="0.25">
      <c r="F944" s="4">
        <f t="shared" si="84"/>
        <v>0</v>
      </c>
      <c r="G944" s="200">
        <f t="shared" si="89"/>
        <v>0</v>
      </c>
      <c r="H944" s="203"/>
      <c r="I944" s="193"/>
      <c r="J944" s="204"/>
      <c r="K944" s="204"/>
      <c r="L944" s="204"/>
      <c r="M944" s="204"/>
      <c r="N944" s="193"/>
      <c r="O944" s="193"/>
      <c r="P944" s="205"/>
      <c r="Q944" s="193"/>
      <c r="R944" s="193"/>
      <c r="S944" s="193"/>
      <c r="T944" s="193"/>
      <c r="U944" s="193"/>
      <c r="V944" s="193"/>
      <c r="W944" s="193"/>
      <c r="X944" s="193"/>
      <c r="Y944" s="193"/>
      <c r="Z944" s="193"/>
      <c r="AA944" s="193"/>
      <c r="AB944" s="193"/>
      <c r="AC944" s="193"/>
      <c r="AD944" s="193"/>
      <c r="AE944" s="193"/>
      <c r="AF944" s="193"/>
      <c r="AG944" s="193"/>
      <c r="AH944" s="193"/>
      <c r="AI944" s="193"/>
      <c r="AJ944" s="204"/>
      <c r="AK944" s="193"/>
      <c r="AL944" s="206"/>
      <c r="AM944" s="4">
        <f t="shared" si="85"/>
        <v>0</v>
      </c>
      <c r="AN944" s="4">
        <f t="shared" si="86"/>
        <v>0</v>
      </c>
      <c r="AO944" s="4">
        <f t="shared" si="87"/>
        <v>0</v>
      </c>
      <c r="AP944" s="4">
        <f t="shared" si="88"/>
        <v>0</v>
      </c>
      <c r="AW944" s="204"/>
    </row>
    <row r="945" spans="6:49" ht="18" customHeight="1" x14ac:dyDescent="0.25">
      <c r="F945" s="4">
        <f t="shared" si="84"/>
        <v>0</v>
      </c>
      <c r="G945" s="200">
        <f t="shared" si="89"/>
        <v>0</v>
      </c>
      <c r="H945" s="203"/>
      <c r="I945" s="193"/>
      <c r="J945" s="204"/>
      <c r="K945" s="204"/>
      <c r="L945" s="204"/>
      <c r="M945" s="204"/>
      <c r="N945" s="193"/>
      <c r="O945" s="193"/>
      <c r="P945" s="205"/>
      <c r="Q945" s="193"/>
      <c r="R945" s="193"/>
      <c r="S945" s="193"/>
      <c r="T945" s="193"/>
      <c r="U945" s="193"/>
      <c r="V945" s="193"/>
      <c r="W945" s="193"/>
      <c r="X945" s="193"/>
      <c r="Y945" s="193"/>
      <c r="Z945" s="193"/>
      <c r="AA945" s="193"/>
      <c r="AB945" s="193"/>
      <c r="AC945" s="193"/>
      <c r="AD945" s="193"/>
      <c r="AE945" s="193"/>
      <c r="AF945" s="193"/>
      <c r="AG945" s="193"/>
      <c r="AH945" s="193"/>
      <c r="AI945" s="193"/>
      <c r="AJ945" s="204"/>
      <c r="AK945" s="193"/>
      <c r="AL945" s="206"/>
      <c r="AM945" s="4">
        <f t="shared" si="85"/>
        <v>0</v>
      </c>
      <c r="AN945" s="4">
        <f t="shared" si="86"/>
        <v>0</v>
      </c>
      <c r="AO945" s="4">
        <f t="shared" si="87"/>
        <v>0</v>
      </c>
      <c r="AP945" s="4">
        <f t="shared" si="88"/>
        <v>0</v>
      </c>
      <c r="AW945" s="204"/>
    </row>
    <row r="946" spans="6:49" ht="18" customHeight="1" x14ac:dyDescent="0.25">
      <c r="F946" s="4">
        <f t="shared" si="84"/>
        <v>0</v>
      </c>
      <c r="G946" s="200">
        <f t="shared" si="89"/>
        <v>0</v>
      </c>
      <c r="H946" s="203"/>
      <c r="I946" s="193"/>
      <c r="J946" s="204"/>
      <c r="K946" s="204"/>
      <c r="L946" s="204"/>
      <c r="M946" s="204"/>
      <c r="N946" s="193"/>
      <c r="O946" s="193"/>
      <c r="P946" s="205"/>
      <c r="Q946" s="193"/>
      <c r="R946" s="193"/>
      <c r="S946" s="193"/>
      <c r="T946" s="193"/>
      <c r="U946" s="193"/>
      <c r="V946" s="193"/>
      <c r="W946" s="193"/>
      <c r="X946" s="193"/>
      <c r="Y946" s="193"/>
      <c r="Z946" s="193"/>
      <c r="AA946" s="193"/>
      <c r="AB946" s="193"/>
      <c r="AC946" s="193"/>
      <c r="AD946" s="193"/>
      <c r="AE946" s="193"/>
      <c r="AF946" s="193"/>
      <c r="AG946" s="193"/>
      <c r="AH946" s="193"/>
      <c r="AI946" s="193"/>
      <c r="AJ946" s="204"/>
      <c r="AK946" s="193"/>
      <c r="AL946" s="206"/>
      <c r="AM946" s="4">
        <f t="shared" si="85"/>
        <v>0</v>
      </c>
      <c r="AN946" s="4">
        <f t="shared" si="86"/>
        <v>0</v>
      </c>
      <c r="AO946" s="4">
        <f t="shared" si="87"/>
        <v>0</v>
      </c>
      <c r="AP946" s="4">
        <f t="shared" si="88"/>
        <v>0</v>
      </c>
      <c r="AW946" s="204"/>
    </row>
    <row r="947" spans="6:49" ht="18" customHeight="1" x14ac:dyDescent="0.25">
      <c r="F947" s="4">
        <f t="shared" si="84"/>
        <v>0</v>
      </c>
      <c r="G947" s="200">
        <f t="shared" si="89"/>
        <v>0</v>
      </c>
      <c r="H947" s="203"/>
      <c r="I947" s="193"/>
      <c r="J947" s="204"/>
      <c r="K947" s="204"/>
      <c r="L947" s="204"/>
      <c r="M947" s="204"/>
      <c r="N947" s="193"/>
      <c r="O947" s="193"/>
      <c r="P947" s="205"/>
      <c r="Q947" s="193"/>
      <c r="R947" s="193"/>
      <c r="S947" s="193"/>
      <c r="T947" s="193"/>
      <c r="U947" s="193"/>
      <c r="V947" s="193"/>
      <c r="W947" s="193"/>
      <c r="X947" s="193"/>
      <c r="Y947" s="193"/>
      <c r="Z947" s="193"/>
      <c r="AA947" s="193"/>
      <c r="AB947" s="193"/>
      <c r="AC947" s="193"/>
      <c r="AD947" s="193"/>
      <c r="AE947" s="193"/>
      <c r="AF947" s="193"/>
      <c r="AG947" s="193"/>
      <c r="AH947" s="193"/>
      <c r="AI947" s="193"/>
      <c r="AJ947" s="204"/>
      <c r="AK947" s="193"/>
      <c r="AL947" s="206"/>
      <c r="AM947" s="4">
        <f t="shared" si="85"/>
        <v>0</v>
      </c>
      <c r="AN947" s="4">
        <f t="shared" si="86"/>
        <v>0</v>
      </c>
      <c r="AO947" s="4">
        <f t="shared" si="87"/>
        <v>0</v>
      </c>
      <c r="AP947" s="4">
        <f t="shared" si="88"/>
        <v>0</v>
      </c>
      <c r="AW947" s="204"/>
    </row>
    <row r="948" spans="6:49" ht="18" customHeight="1" x14ac:dyDescent="0.25">
      <c r="F948" s="4">
        <f t="shared" si="84"/>
        <v>0</v>
      </c>
      <c r="G948" s="200">
        <f t="shared" si="89"/>
        <v>0</v>
      </c>
      <c r="H948" s="203"/>
      <c r="I948" s="193"/>
      <c r="J948" s="204"/>
      <c r="K948" s="204"/>
      <c r="L948" s="204"/>
      <c r="M948" s="204"/>
      <c r="N948" s="193"/>
      <c r="O948" s="193"/>
      <c r="P948" s="205"/>
      <c r="Q948" s="193"/>
      <c r="R948" s="193"/>
      <c r="S948" s="193"/>
      <c r="T948" s="193"/>
      <c r="U948" s="193"/>
      <c r="V948" s="193"/>
      <c r="W948" s="193"/>
      <c r="X948" s="193"/>
      <c r="Y948" s="193"/>
      <c r="Z948" s="193"/>
      <c r="AA948" s="193"/>
      <c r="AB948" s="193"/>
      <c r="AC948" s="193"/>
      <c r="AD948" s="193"/>
      <c r="AE948" s="193"/>
      <c r="AF948" s="193"/>
      <c r="AG948" s="193"/>
      <c r="AH948" s="193"/>
      <c r="AI948" s="193"/>
      <c r="AJ948" s="204"/>
      <c r="AK948" s="193"/>
      <c r="AL948" s="206"/>
      <c r="AM948" s="4">
        <f t="shared" si="85"/>
        <v>0</v>
      </c>
      <c r="AN948" s="4">
        <f t="shared" si="86"/>
        <v>0</v>
      </c>
      <c r="AO948" s="4">
        <f t="shared" si="87"/>
        <v>0</v>
      </c>
      <c r="AP948" s="4">
        <f t="shared" si="88"/>
        <v>0</v>
      </c>
      <c r="AW948" s="204"/>
    </row>
    <row r="949" spans="6:49" ht="18" customHeight="1" x14ac:dyDescent="0.25">
      <c r="F949" s="4">
        <f t="shared" si="84"/>
        <v>0</v>
      </c>
      <c r="G949" s="200">
        <f t="shared" si="89"/>
        <v>0</v>
      </c>
      <c r="H949" s="203"/>
      <c r="I949" s="193"/>
      <c r="J949" s="204"/>
      <c r="K949" s="204"/>
      <c r="L949" s="204"/>
      <c r="M949" s="204"/>
      <c r="N949" s="193"/>
      <c r="O949" s="193"/>
      <c r="P949" s="205"/>
      <c r="Q949" s="193"/>
      <c r="R949" s="193"/>
      <c r="S949" s="193"/>
      <c r="T949" s="193"/>
      <c r="U949" s="193"/>
      <c r="V949" s="193"/>
      <c r="W949" s="193"/>
      <c r="X949" s="193"/>
      <c r="Y949" s="193"/>
      <c r="Z949" s="193"/>
      <c r="AA949" s="193"/>
      <c r="AB949" s="193"/>
      <c r="AC949" s="193"/>
      <c r="AD949" s="193"/>
      <c r="AE949" s="193"/>
      <c r="AF949" s="193"/>
      <c r="AG949" s="193"/>
      <c r="AH949" s="193"/>
      <c r="AI949" s="193"/>
      <c r="AJ949" s="204"/>
      <c r="AK949" s="193"/>
      <c r="AL949" s="206"/>
      <c r="AM949" s="4">
        <f t="shared" si="85"/>
        <v>0</v>
      </c>
      <c r="AN949" s="4">
        <f t="shared" si="86"/>
        <v>0</v>
      </c>
      <c r="AO949" s="4">
        <f t="shared" si="87"/>
        <v>0</v>
      </c>
      <c r="AP949" s="4">
        <f t="shared" si="88"/>
        <v>0</v>
      </c>
      <c r="AW949" s="204"/>
    </row>
    <row r="950" spans="6:49" ht="18" customHeight="1" x14ac:dyDescent="0.25">
      <c r="F950" s="4">
        <f t="shared" si="84"/>
        <v>0</v>
      </c>
      <c r="G950" s="200">
        <f t="shared" si="89"/>
        <v>0</v>
      </c>
      <c r="H950" s="203"/>
      <c r="I950" s="193"/>
      <c r="J950" s="204"/>
      <c r="K950" s="204"/>
      <c r="L950" s="204"/>
      <c r="M950" s="204"/>
      <c r="N950" s="193"/>
      <c r="O950" s="193"/>
      <c r="P950" s="205"/>
      <c r="Q950" s="193"/>
      <c r="R950" s="193"/>
      <c r="S950" s="193"/>
      <c r="T950" s="193"/>
      <c r="U950" s="193"/>
      <c r="V950" s="193"/>
      <c r="W950" s="193"/>
      <c r="X950" s="193"/>
      <c r="Y950" s="193"/>
      <c r="Z950" s="193"/>
      <c r="AA950" s="193"/>
      <c r="AB950" s="193"/>
      <c r="AC950" s="193"/>
      <c r="AD950" s="193"/>
      <c r="AE950" s="193"/>
      <c r="AF950" s="193"/>
      <c r="AG950" s="193"/>
      <c r="AH950" s="193"/>
      <c r="AI950" s="193"/>
      <c r="AJ950" s="204"/>
      <c r="AK950" s="193"/>
      <c r="AL950" s="206"/>
      <c r="AM950" s="4">
        <f t="shared" si="85"/>
        <v>0</v>
      </c>
      <c r="AN950" s="4">
        <f t="shared" si="86"/>
        <v>0</v>
      </c>
      <c r="AO950" s="4">
        <f t="shared" si="87"/>
        <v>0</v>
      </c>
      <c r="AP950" s="4">
        <f t="shared" si="88"/>
        <v>0</v>
      </c>
      <c r="AW950" s="204"/>
    </row>
    <row r="951" spans="6:49" ht="18" customHeight="1" x14ac:dyDescent="0.25">
      <c r="F951" s="4">
        <f t="shared" si="84"/>
        <v>0</v>
      </c>
      <c r="G951" s="200">
        <f t="shared" si="89"/>
        <v>0</v>
      </c>
      <c r="H951" s="203"/>
      <c r="I951" s="193"/>
      <c r="J951" s="204"/>
      <c r="K951" s="204"/>
      <c r="L951" s="204"/>
      <c r="M951" s="204"/>
      <c r="N951" s="193"/>
      <c r="O951" s="193"/>
      <c r="P951" s="205"/>
      <c r="Q951" s="193"/>
      <c r="R951" s="193"/>
      <c r="S951" s="193"/>
      <c r="T951" s="193"/>
      <c r="U951" s="193"/>
      <c r="V951" s="193"/>
      <c r="W951" s="193"/>
      <c r="X951" s="193"/>
      <c r="Y951" s="193"/>
      <c r="Z951" s="193"/>
      <c r="AA951" s="193"/>
      <c r="AB951" s="193"/>
      <c r="AC951" s="193"/>
      <c r="AD951" s="193"/>
      <c r="AE951" s="193"/>
      <c r="AF951" s="193"/>
      <c r="AG951" s="193"/>
      <c r="AH951" s="193"/>
      <c r="AI951" s="193"/>
      <c r="AJ951" s="204"/>
      <c r="AK951" s="193"/>
      <c r="AL951" s="206"/>
      <c r="AM951" s="4">
        <f t="shared" si="85"/>
        <v>0</v>
      </c>
      <c r="AN951" s="4">
        <f t="shared" si="86"/>
        <v>0</v>
      </c>
      <c r="AO951" s="4">
        <f t="shared" si="87"/>
        <v>0</v>
      </c>
      <c r="AP951" s="4">
        <f t="shared" si="88"/>
        <v>0</v>
      </c>
      <c r="AW951" s="204"/>
    </row>
    <row r="952" spans="6:49" ht="18" customHeight="1" x14ac:dyDescent="0.25">
      <c r="F952" s="4">
        <f t="shared" si="84"/>
        <v>0</v>
      </c>
      <c r="G952" s="200">
        <f t="shared" si="89"/>
        <v>0</v>
      </c>
      <c r="H952" s="203"/>
      <c r="I952" s="193"/>
      <c r="J952" s="204"/>
      <c r="K952" s="204"/>
      <c r="L952" s="204"/>
      <c r="M952" s="204"/>
      <c r="N952" s="193"/>
      <c r="O952" s="193"/>
      <c r="P952" s="205"/>
      <c r="Q952" s="193"/>
      <c r="R952" s="193"/>
      <c r="S952" s="193"/>
      <c r="T952" s="193"/>
      <c r="U952" s="193"/>
      <c r="V952" s="193"/>
      <c r="W952" s="193"/>
      <c r="X952" s="193"/>
      <c r="Y952" s="193"/>
      <c r="Z952" s="193"/>
      <c r="AA952" s="193"/>
      <c r="AB952" s="193"/>
      <c r="AC952" s="193"/>
      <c r="AD952" s="193"/>
      <c r="AE952" s="193"/>
      <c r="AF952" s="193"/>
      <c r="AG952" s="193"/>
      <c r="AH952" s="193"/>
      <c r="AI952" s="193"/>
      <c r="AJ952" s="204"/>
      <c r="AK952" s="193"/>
      <c r="AL952" s="206"/>
      <c r="AM952" s="4">
        <f t="shared" si="85"/>
        <v>0</v>
      </c>
      <c r="AN952" s="4">
        <f t="shared" si="86"/>
        <v>0</v>
      </c>
      <c r="AO952" s="4">
        <f t="shared" si="87"/>
        <v>0</v>
      </c>
      <c r="AP952" s="4">
        <f t="shared" si="88"/>
        <v>0</v>
      </c>
      <c r="AW952" s="204"/>
    </row>
    <row r="953" spans="6:49" ht="18" customHeight="1" x14ac:dyDescent="0.25">
      <c r="F953" s="4">
        <f t="shared" si="84"/>
        <v>0</v>
      </c>
      <c r="G953" s="200">
        <f t="shared" si="89"/>
        <v>0</v>
      </c>
      <c r="H953" s="203"/>
      <c r="I953" s="193"/>
      <c r="J953" s="204"/>
      <c r="K953" s="204"/>
      <c r="L953" s="204"/>
      <c r="M953" s="204"/>
      <c r="N953" s="193"/>
      <c r="O953" s="193"/>
      <c r="P953" s="205"/>
      <c r="Q953" s="193"/>
      <c r="R953" s="193"/>
      <c r="S953" s="193"/>
      <c r="T953" s="193"/>
      <c r="U953" s="193"/>
      <c r="V953" s="193"/>
      <c r="W953" s="193"/>
      <c r="X953" s="193"/>
      <c r="Y953" s="193"/>
      <c r="Z953" s="193"/>
      <c r="AA953" s="193"/>
      <c r="AB953" s="193"/>
      <c r="AC953" s="193"/>
      <c r="AD953" s="193"/>
      <c r="AE953" s="193"/>
      <c r="AF953" s="193"/>
      <c r="AG953" s="193"/>
      <c r="AH953" s="193"/>
      <c r="AI953" s="193"/>
      <c r="AJ953" s="204"/>
      <c r="AK953" s="193"/>
      <c r="AL953" s="206"/>
      <c r="AM953" s="4">
        <f t="shared" si="85"/>
        <v>0</v>
      </c>
      <c r="AN953" s="4">
        <f t="shared" si="86"/>
        <v>0</v>
      </c>
      <c r="AO953" s="4">
        <f t="shared" si="87"/>
        <v>0</v>
      </c>
      <c r="AP953" s="4">
        <f t="shared" si="88"/>
        <v>0</v>
      </c>
      <c r="AW953" s="204"/>
    </row>
    <row r="954" spans="6:49" ht="18" customHeight="1" x14ac:dyDescent="0.25">
      <c r="F954" s="4">
        <f t="shared" si="84"/>
        <v>0</v>
      </c>
      <c r="G954" s="200">
        <f t="shared" si="89"/>
        <v>0</v>
      </c>
      <c r="H954" s="203"/>
      <c r="I954" s="193"/>
      <c r="J954" s="204"/>
      <c r="K954" s="204"/>
      <c r="L954" s="204"/>
      <c r="M954" s="204"/>
      <c r="N954" s="193"/>
      <c r="O954" s="193"/>
      <c r="P954" s="205"/>
      <c r="Q954" s="193"/>
      <c r="R954" s="193"/>
      <c r="S954" s="193"/>
      <c r="T954" s="193"/>
      <c r="U954" s="193"/>
      <c r="V954" s="193"/>
      <c r="W954" s="193"/>
      <c r="X954" s="193"/>
      <c r="Y954" s="193"/>
      <c r="Z954" s="193"/>
      <c r="AA954" s="193"/>
      <c r="AB954" s="193"/>
      <c r="AC954" s="193"/>
      <c r="AD954" s="193"/>
      <c r="AE954" s="193"/>
      <c r="AF954" s="193"/>
      <c r="AG954" s="193"/>
      <c r="AH954" s="193"/>
      <c r="AI954" s="193"/>
      <c r="AJ954" s="204"/>
      <c r="AK954" s="193"/>
      <c r="AL954" s="206"/>
      <c r="AM954" s="4">
        <f t="shared" si="85"/>
        <v>0</v>
      </c>
      <c r="AN954" s="4">
        <f t="shared" si="86"/>
        <v>0</v>
      </c>
      <c r="AO954" s="4">
        <f t="shared" si="87"/>
        <v>0</v>
      </c>
      <c r="AP954" s="4">
        <f t="shared" si="88"/>
        <v>0</v>
      </c>
      <c r="AW954" s="204"/>
    </row>
    <row r="955" spans="6:49" ht="18" customHeight="1" x14ac:dyDescent="0.25">
      <c r="F955" s="4">
        <f t="shared" si="84"/>
        <v>0</v>
      </c>
      <c r="G955" s="200">
        <f t="shared" si="89"/>
        <v>0</v>
      </c>
      <c r="H955" s="203"/>
      <c r="I955" s="193"/>
      <c r="J955" s="204"/>
      <c r="K955" s="204"/>
      <c r="L955" s="204"/>
      <c r="M955" s="204"/>
      <c r="N955" s="193"/>
      <c r="O955" s="193"/>
      <c r="P955" s="205"/>
      <c r="Q955" s="193"/>
      <c r="R955" s="193"/>
      <c r="S955" s="193"/>
      <c r="T955" s="193"/>
      <c r="U955" s="193"/>
      <c r="V955" s="193"/>
      <c r="W955" s="193"/>
      <c r="X955" s="193"/>
      <c r="Y955" s="193"/>
      <c r="Z955" s="193"/>
      <c r="AA955" s="193"/>
      <c r="AB955" s="193"/>
      <c r="AC955" s="193"/>
      <c r="AD955" s="193"/>
      <c r="AE955" s="193"/>
      <c r="AF955" s="193"/>
      <c r="AG955" s="193"/>
      <c r="AH955" s="193"/>
      <c r="AI955" s="193"/>
      <c r="AJ955" s="204"/>
      <c r="AK955" s="193"/>
      <c r="AL955" s="206"/>
      <c r="AM955" s="4">
        <f t="shared" si="85"/>
        <v>0</v>
      </c>
      <c r="AN955" s="4">
        <f t="shared" si="86"/>
        <v>0</v>
      </c>
      <c r="AO955" s="4">
        <f t="shared" si="87"/>
        <v>0</v>
      </c>
      <c r="AP955" s="4">
        <f t="shared" si="88"/>
        <v>0</v>
      </c>
      <c r="AW955" s="204"/>
    </row>
    <row r="956" spans="6:49" ht="18" customHeight="1" x14ac:dyDescent="0.25">
      <c r="F956" s="4">
        <f t="shared" si="84"/>
        <v>0</v>
      </c>
      <c r="G956" s="200">
        <f t="shared" si="89"/>
        <v>0</v>
      </c>
      <c r="H956" s="203"/>
      <c r="I956" s="193"/>
      <c r="J956" s="204"/>
      <c r="K956" s="204"/>
      <c r="L956" s="204"/>
      <c r="M956" s="204"/>
      <c r="N956" s="193"/>
      <c r="O956" s="193"/>
      <c r="P956" s="205"/>
      <c r="Q956" s="193"/>
      <c r="R956" s="193"/>
      <c r="S956" s="193"/>
      <c r="T956" s="193"/>
      <c r="U956" s="193"/>
      <c r="V956" s="193"/>
      <c r="W956" s="193"/>
      <c r="X956" s="193"/>
      <c r="Y956" s="193"/>
      <c r="Z956" s="193"/>
      <c r="AA956" s="193"/>
      <c r="AB956" s="193"/>
      <c r="AC956" s="193"/>
      <c r="AD956" s="193"/>
      <c r="AE956" s="193"/>
      <c r="AF956" s="193"/>
      <c r="AG956" s="193"/>
      <c r="AH956" s="193"/>
      <c r="AI956" s="193"/>
      <c r="AJ956" s="204"/>
      <c r="AK956" s="193"/>
      <c r="AL956" s="206"/>
      <c r="AM956" s="4">
        <f t="shared" si="85"/>
        <v>0</v>
      </c>
      <c r="AN956" s="4">
        <f t="shared" si="86"/>
        <v>0</v>
      </c>
      <c r="AO956" s="4">
        <f t="shared" si="87"/>
        <v>0</v>
      </c>
      <c r="AP956" s="4">
        <f t="shared" si="88"/>
        <v>0</v>
      </c>
      <c r="AW956" s="204"/>
    </row>
    <row r="957" spans="6:49" ht="18" customHeight="1" x14ac:dyDescent="0.25">
      <c r="F957" s="4">
        <f t="shared" si="84"/>
        <v>0</v>
      </c>
      <c r="G957" s="200">
        <f t="shared" si="89"/>
        <v>0</v>
      </c>
      <c r="H957" s="203"/>
      <c r="I957" s="193"/>
      <c r="J957" s="204"/>
      <c r="K957" s="204"/>
      <c r="L957" s="204"/>
      <c r="M957" s="204"/>
      <c r="N957" s="193"/>
      <c r="O957" s="193"/>
      <c r="P957" s="205"/>
      <c r="Q957" s="193"/>
      <c r="R957" s="193"/>
      <c r="S957" s="193"/>
      <c r="T957" s="193"/>
      <c r="U957" s="193"/>
      <c r="V957" s="193"/>
      <c r="W957" s="193"/>
      <c r="X957" s="193"/>
      <c r="Y957" s="193"/>
      <c r="Z957" s="193"/>
      <c r="AA957" s="193"/>
      <c r="AB957" s="193"/>
      <c r="AC957" s="193"/>
      <c r="AD957" s="193"/>
      <c r="AE957" s="193"/>
      <c r="AF957" s="193"/>
      <c r="AG957" s="193"/>
      <c r="AH957" s="193"/>
      <c r="AI957" s="193"/>
      <c r="AJ957" s="204"/>
      <c r="AK957" s="193"/>
      <c r="AL957" s="206"/>
      <c r="AM957" s="4">
        <f t="shared" si="85"/>
        <v>0</v>
      </c>
      <c r="AN957" s="4">
        <f t="shared" si="86"/>
        <v>0</v>
      </c>
      <c r="AO957" s="4">
        <f t="shared" si="87"/>
        <v>0</v>
      </c>
      <c r="AP957" s="4">
        <f t="shared" si="88"/>
        <v>0</v>
      </c>
      <c r="AW957" s="204"/>
    </row>
    <row r="958" spans="6:49" ht="18" customHeight="1" x14ac:dyDescent="0.25">
      <c r="F958" s="4">
        <f t="shared" si="84"/>
        <v>0</v>
      </c>
      <c r="G958" s="200">
        <f t="shared" si="89"/>
        <v>0</v>
      </c>
      <c r="H958" s="203"/>
      <c r="I958" s="193"/>
      <c r="J958" s="204"/>
      <c r="K958" s="204"/>
      <c r="L958" s="204"/>
      <c r="M958" s="204"/>
      <c r="N958" s="193"/>
      <c r="O958" s="193"/>
      <c r="P958" s="205"/>
      <c r="Q958" s="193"/>
      <c r="R958" s="193"/>
      <c r="S958" s="193"/>
      <c r="T958" s="193"/>
      <c r="U958" s="193"/>
      <c r="V958" s="193"/>
      <c r="W958" s="193"/>
      <c r="X958" s="193"/>
      <c r="Y958" s="193"/>
      <c r="Z958" s="193"/>
      <c r="AA958" s="193"/>
      <c r="AB958" s="193"/>
      <c r="AC958" s="193"/>
      <c r="AD958" s="193"/>
      <c r="AE958" s="193"/>
      <c r="AF958" s="193"/>
      <c r="AG958" s="193"/>
      <c r="AH958" s="193"/>
      <c r="AI958" s="193"/>
      <c r="AJ958" s="204"/>
      <c r="AK958" s="193"/>
      <c r="AL958" s="206"/>
      <c r="AM958" s="4">
        <f t="shared" si="85"/>
        <v>0</v>
      </c>
      <c r="AN958" s="4">
        <f t="shared" si="86"/>
        <v>0</v>
      </c>
      <c r="AO958" s="4">
        <f t="shared" si="87"/>
        <v>0</v>
      </c>
      <c r="AP958" s="4">
        <f t="shared" si="88"/>
        <v>0</v>
      </c>
      <c r="AW958" s="204"/>
    </row>
    <row r="959" spans="6:49" ht="18" customHeight="1" x14ac:dyDescent="0.25">
      <c r="F959" s="4">
        <f t="shared" si="84"/>
        <v>0</v>
      </c>
      <c r="G959" s="200">
        <f t="shared" si="89"/>
        <v>0</v>
      </c>
      <c r="H959" s="203"/>
      <c r="I959" s="193"/>
      <c r="J959" s="204"/>
      <c r="K959" s="204"/>
      <c r="L959" s="204"/>
      <c r="M959" s="204"/>
      <c r="N959" s="193"/>
      <c r="O959" s="193"/>
      <c r="P959" s="205"/>
      <c r="Q959" s="193"/>
      <c r="R959" s="193"/>
      <c r="S959" s="193"/>
      <c r="T959" s="193"/>
      <c r="U959" s="193"/>
      <c r="V959" s="193"/>
      <c r="W959" s="193"/>
      <c r="X959" s="193"/>
      <c r="Y959" s="193"/>
      <c r="Z959" s="193"/>
      <c r="AA959" s="193"/>
      <c r="AB959" s="193"/>
      <c r="AC959" s="193"/>
      <c r="AD959" s="193"/>
      <c r="AE959" s="193"/>
      <c r="AF959" s="193"/>
      <c r="AG959" s="193"/>
      <c r="AH959" s="193"/>
      <c r="AI959" s="193"/>
      <c r="AJ959" s="204"/>
      <c r="AK959" s="193"/>
      <c r="AL959" s="206"/>
      <c r="AM959" s="4">
        <f t="shared" si="85"/>
        <v>0</v>
      </c>
      <c r="AN959" s="4">
        <f t="shared" si="86"/>
        <v>0</v>
      </c>
      <c r="AO959" s="4">
        <f t="shared" si="87"/>
        <v>0</v>
      </c>
      <c r="AP959" s="4">
        <f t="shared" si="88"/>
        <v>0</v>
      </c>
      <c r="AW959" s="204"/>
    </row>
    <row r="960" spans="6:49" ht="18" customHeight="1" x14ac:dyDescent="0.25">
      <c r="F960" s="4">
        <f t="shared" si="84"/>
        <v>0</v>
      </c>
      <c r="G960" s="200">
        <f t="shared" si="89"/>
        <v>0</v>
      </c>
      <c r="H960" s="203"/>
      <c r="I960" s="193"/>
      <c r="J960" s="204"/>
      <c r="K960" s="204"/>
      <c r="L960" s="204"/>
      <c r="M960" s="204"/>
      <c r="N960" s="193"/>
      <c r="O960" s="193"/>
      <c r="P960" s="205"/>
      <c r="Q960" s="193"/>
      <c r="R960" s="193"/>
      <c r="S960" s="193"/>
      <c r="T960" s="193"/>
      <c r="U960" s="193"/>
      <c r="V960" s="193"/>
      <c r="W960" s="193"/>
      <c r="X960" s="193"/>
      <c r="Y960" s="193"/>
      <c r="Z960" s="193"/>
      <c r="AA960" s="193"/>
      <c r="AB960" s="193"/>
      <c r="AC960" s="193"/>
      <c r="AD960" s="193"/>
      <c r="AE960" s="193"/>
      <c r="AF960" s="193"/>
      <c r="AG960" s="193"/>
      <c r="AH960" s="193"/>
      <c r="AI960" s="193"/>
      <c r="AJ960" s="204"/>
      <c r="AK960" s="193"/>
      <c r="AL960" s="206"/>
      <c r="AM960" s="4">
        <f t="shared" si="85"/>
        <v>0</v>
      </c>
      <c r="AN960" s="4">
        <f t="shared" si="86"/>
        <v>0</v>
      </c>
      <c r="AO960" s="4">
        <f t="shared" si="87"/>
        <v>0</v>
      </c>
      <c r="AP960" s="4">
        <f t="shared" si="88"/>
        <v>0</v>
      </c>
      <c r="AW960" s="204"/>
    </row>
    <row r="961" spans="6:49" ht="18" customHeight="1" x14ac:dyDescent="0.25">
      <c r="F961" s="4">
        <f t="shared" si="84"/>
        <v>0</v>
      </c>
      <c r="G961" s="200">
        <f t="shared" si="89"/>
        <v>0</v>
      </c>
      <c r="H961" s="203"/>
      <c r="I961" s="193"/>
      <c r="J961" s="204"/>
      <c r="K961" s="204"/>
      <c r="L961" s="204"/>
      <c r="M961" s="204"/>
      <c r="N961" s="193"/>
      <c r="O961" s="193"/>
      <c r="P961" s="205"/>
      <c r="Q961" s="193"/>
      <c r="R961" s="193"/>
      <c r="S961" s="193"/>
      <c r="T961" s="193"/>
      <c r="U961" s="193"/>
      <c r="V961" s="193"/>
      <c r="W961" s="193"/>
      <c r="X961" s="193"/>
      <c r="Y961" s="193"/>
      <c r="Z961" s="193"/>
      <c r="AA961" s="193"/>
      <c r="AB961" s="193"/>
      <c r="AC961" s="193"/>
      <c r="AD961" s="193"/>
      <c r="AE961" s="193"/>
      <c r="AF961" s="193"/>
      <c r="AG961" s="193"/>
      <c r="AH961" s="193"/>
      <c r="AI961" s="193"/>
      <c r="AJ961" s="204"/>
      <c r="AK961" s="193"/>
      <c r="AL961" s="206"/>
      <c r="AM961" s="4">
        <f t="shared" si="85"/>
        <v>0</v>
      </c>
      <c r="AN961" s="4">
        <f t="shared" si="86"/>
        <v>0</v>
      </c>
      <c r="AO961" s="4">
        <f t="shared" si="87"/>
        <v>0</v>
      </c>
      <c r="AP961" s="4">
        <f t="shared" si="88"/>
        <v>0</v>
      </c>
      <c r="AW961" s="204"/>
    </row>
    <row r="962" spans="6:49" ht="18" customHeight="1" x14ac:dyDescent="0.25">
      <c r="F962" s="4">
        <f t="shared" si="84"/>
        <v>0</v>
      </c>
      <c r="G962" s="200">
        <f t="shared" si="89"/>
        <v>0</v>
      </c>
      <c r="H962" s="203"/>
      <c r="I962" s="193"/>
      <c r="J962" s="204"/>
      <c r="K962" s="204"/>
      <c r="L962" s="204"/>
      <c r="M962" s="204"/>
      <c r="N962" s="193"/>
      <c r="O962" s="193"/>
      <c r="P962" s="205"/>
      <c r="Q962" s="193"/>
      <c r="R962" s="193"/>
      <c r="S962" s="193"/>
      <c r="T962" s="193"/>
      <c r="U962" s="193"/>
      <c r="V962" s="193"/>
      <c r="W962" s="193"/>
      <c r="X962" s="193"/>
      <c r="Y962" s="193"/>
      <c r="Z962" s="193"/>
      <c r="AA962" s="193"/>
      <c r="AB962" s="193"/>
      <c r="AC962" s="193"/>
      <c r="AD962" s="193"/>
      <c r="AE962" s="193"/>
      <c r="AF962" s="193"/>
      <c r="AG962" s="193"/>
      <c r="AH962" s="193"/>
      <c r="AI962" s="193"/>
      <c r="AJ962" s="204"/>
      <c r="AK962" s="193"/>
      <c r="AL962" s="206"/>
      <c r="AM962" s="4">
        <f t="shared" si="85"/>
        <v>0</v>
      </c>
      <c r="AN962" s="4">
        <f t="shared" si="86"/>
        <v>0</v>
      </c>
      <c r="AO962" s="4">
        <f t="shared" si="87"/>
        <v>0</v>
      </c>
      <c r="AP962" s="4">
        <f t="shared" si="88"/>
        <v>0</v>
      </c>
      <c r="AW962" s="204"/>
    </row>
    <row r="963" spans="6:49" ht="18" customHeight="1" x14ac:dyDescent="0.25">
      <c r="F963" s="4">
        <f t="shared" si="84"/>
        <v>0</v>
      </c>
      <c r="G963" s="200">
        <f t="shared" si="89"/>
        <v>0</v>
      </c>
      <c r="H963" s="203"/>
      <c r="I963" s="193"/>
      <c r="J963" s="204"/>
      <c r="K963" s="204"/>
      <c r="L963" s="204"/>
      <c r="M963" s="204"/>
      <c r="N963" s="193"/>
      <c r="O963" s="193"/>
      <c r="P963" s="205"/>
      <c r="Q963" s="193"/>
      <c r="R963" s="193"/>
      <c r="S963" s="193"/>
      <c r="T963" s="193"/>
      <c r="U963" s="193"/>
      <c r="V963" s="193"/>
      <c r="W963" s="193"/>
      <c r="X963" s="193"/>
      <c r="Y963" s="193"/>
      <c r="Z963" s="193"/>
      <c r="AA963" s="193"/>
      <c r="AB963" s="193"/>
      <c r="AC963" s="193"/>
      <c r="AD963" s="193"/>
      <c r="AE963" s="193"/>
      <c r="AF963" s="193"/>
      <c r="AG963" s="193"/>
      <c r="AH963" s="193"/>
      <c r="AI963" s="193"/>
      <c r="AJ963" s="204"/>
      <c r="AK963" s="193"/>
      <c r="AL963" s="206"/>
      <c r="AM963" s="4">
        <f t="shared" si="85"/>
        <v>0</v>
      </c>
      <c r="AN963" s="4">
        <f t="shared" si="86"/>
        <v>0</v>
      </c>
      <c r="AO963" s="4">
        <f t="shared" si="87"/>
        <v>0</v>
      </c>
      <c r="AP963" s="4">
        <f t="shared" si="88"/>
        <v>0</v>
      </c>
      <c r="AW963" s="204"/>
    </row>
    <row r="964" spans="6:49" ht="18" customHeight="1" x14ac:dyDescent="0.25">
      <c r="F964" s="4">
        <f t="shared" si="84"/>
        <v>0</v>
      </c>
      <c r="G964" s="200">
        <f t="shared" si="89"/>
        <v>0</v>
      </c>
      <c r="H964" s="203"/>
      <c r="I964" s="193"/>
      <c r="J964" s="204"/>
      <c r="K964" s="204"/>
      <c r="L964" s="204"/>
      <c r="M964" s="204"/>
      <c r="N964" s="193"/>
      <c r="O964" s="193"/>
      <c r="P964" s="205"/>
      <c r="Q964" s="193"/>
      <c r="R964" s="193"/>
      <c r="S964" s="193"/>
      <c r="T964" s="193"/>
      <c r="U964" s="193"/>
      <c r="V964" s="193"/>
      <c r="W964" s="193"/>
      <c r="X964" s="193"/>
      <c r="Y964" s="193"/>
      <c r="Z964" s="193"/>
      <c r="AA964" s="193"/>
      <c r="AB964" s="193"/>
      <c r="AC964" s="193"/>
      <c r="AD964" s="193"/>
      <c r="AE964" s="193"/>
      <c r="AF964" s="193"/>
      <c r="AG964" s="193"/>
      <c r="AH964" s="193"/>
      <c r="AI964" s="193"/>
      <c r="AJ964" s="204"/>
      <c r="AK964" s="193"/>
      <c r="AL964" s="206"/>
      <c r="AM964" s="4">
        <f t="shared" si="85"/>
        <v>0</v>
      </c>
      <c r="AN964" s="4">
        <f t="shared" si="86"/>
        <v>0</v>
      </c>
      <c r="AO964" s="4">
        <f t="shared" si="87"/>
        <v>0</v>
      </c>
      <c r="AP964" s="4">
        <f t="shared" si="88"/>
        <v>0</v>
      </c>
      <c r="AW964" s="204"/>
    </row>
    <row r="965" spans="6:49" ht="18" customHeight="1" x14ac:dyDescent="0.25">
      <c r="F965" s="4">
        <f t="shared" si="84"/>
        <v>0</v>
      </c>
      <c r="G965" s="200">
        <f t="shared" si="89"/>
        <v>0</v>
      </c>
      <c r="H965" s="203"/>
      <c r="I965" s="193"/>
      <c r="J965" s="204"/>
      <c r="K965" s="204"/>
      <c r="L965" s="204"/>
      <c r="M965" s="204"/>
      <c r="N965" s="193"/>
      <c r="O965" s="193"/>
      <c r="P965" s="205"/>
      <c r="Q965" s="193"/>
      <c r="R965" s="193"/>
      <c r="S965" s="193"/>
      <c r="T965" s="193"/>
      <c r="U965" s="193"/>
      <c r="V965" s="193"/>
      <c r="W965" s="193"/>
      <c r="X965" s="193"/>
      <c r="Y965" s="193"/>
      <c r="Z965" s="193"/>
      <c r="AA965" s="193"/>
      <c r="AB965" s="193"/>
      <c r="AC965" s="193"/>
      <c r="AD965" s="193"/>
      <c r="AE965" s="193"/>
      <c r="AF965" s="193"/>
      <c r="AG965" s="193"/>
      <c r="AH965" s="193"/>
      <c r="AI965" s="193"/>
      <c r="AJ965" s="204"/>
      <c r="AK965" s="193"/>
      <c r="AL965" s="206"/>
      <c r="AM965" s="4">
        <f t="shared" si="85"/>
        <v>0</v>
      </c>
      <c r="AN965" s="4">
        <f t="shared" si="86"/>
        <v>0</v>
      </c>
      <c r="AO965" s="4">
        <f t="shared" si="87"/>
        <v>0</v>
      </c>
      <c r="AP965" s="4">
        <f t="shared" si="88"/>
        <v>0</v>
      </c>
      <c r="AW965" s="204"/>
    </row>
    <row r="966" spans="6:49" ht="18" customHeight="1" x14ac:dyDescent="0.25">
      <c r="F966" s="4">
        <f t="shared" si="84"/>
        <v>0</v>
      </c>
      <c r="G966" s="200">
        <f t="shared" si="89"/>
        <v>0</v>
      </c>
      <c r="H966" s="203"/>
      <c r="I966" s="193"/>
      <c r="J966" s="204"/>
      <c r="K966" s="204"/>
      <c r="L966" s="204"/>
      <c r="M966" s="204"/>
      <c r="N966" s="193"/>
      <c r="O966" s="193"/>
      <c r="P966" s="205"/>
      <c r="Q966" s="193"/>
      <c r="R966" s="193"/>
      <c r="S966" s="193"/>
      <c r="T966" s="193"/>
      <c r="U966" s="193"/>
      <c r="V966" s="193"/>
      <c r="W966" s="193"/>
      <c r="X966" s="193"/>
      <c r="Y966" s="193"/>
      <c r="Z966" s="193"/>
      <c r="AA966" s="193"/>
      <c r="AB966" s="193"/>
      <c r="AC966" s="193"/>
      <c r="AD966" s="193"/>
      <c r="AE966" s="193"/>
      <c r="AF966" s="193"/>
      <c r="AG966" s="193"/>
      <c r="AH966" s="193"/>
      <c r="AI966" s="193"/>
      <c r="AJ966" s="204"/>
      <c r="AK966" s="193"/>
      <c r="AL966" s="206"/>
      <c r="AM966" s="4">
        <f t="shared" si="85"/>
        <v>0</v>
      </c>
      <c r="AN966" s="4">
        <f t="shared" si="86"/>
        <v>0</v>
      </c>
      <c r="AO966" s="4">
        <f t="shared" si="87"/>
        <v>0</v>
      </c>
      <c r="AP966" s="4">
        <f t="shared" si="88"/>
        <v>0</v>
      </c>
      <c r="AW966" s="204"/>
    </row>
    <row r="967" spans="6:49" ht="18" customHeight="1" x14ac:dyDescent="0.25">
      <c r="F967" s="4">
        <f t="shared" si="84"/>
        <v>0</v>
      </c>
      <c r="G967" s="200">
        <f t="shared" si="89"/>
        <v>0</v>
      </c>
      <c r="H967" s="203"/>
      <c r="I967" s="193"/>
      <c r="J967" s="204"/>
      <c r="K967" s="204"/>
      <c r="L967" s="204"/>
      <c r="M967" s="204"/>
      <c r="N967" s="193"/>
      <c r="O967" s="193"/>
      <c r="P967" s="205"/>
      <c r="Q967" s="193"/>
      <c r="R967" s="193"/>
      <c r="S967" s="193"/>
      <c r="T967" s="193"/>
      <c r="U967" s="193"/>
      <c r="V967" s="193"/>
      <c r="W967" s="193"/>
      <c r="X967" s="193"/>
      <c r="Y967" s="193"/>
      <c r="Z967" s="193"/>
      <c r="AA967" s="193"/>
      <c r="AB967" s="193"/>
      <c r="AC967" s="193"/>
      <c r="AD967" s="193"/>
      <c r="AE967" s="193"/>
      <c r="AF967" s="193"/>
      <c r="AG967" s="193"/>
      <c r="AH967" s="193"/>
      <c r="AI967" s="193"/>
      <c r="AJ967" s="204"/>
      <c r="AK967" s="193"/>
      <c r="AL967" s="206"/>
      <c r="AM967" s="4">
        <f t="shared" si="85"/>
        <v>0</v>
      </c>
      <c r="AN967" s="4">
        <f t="shared" si="86"/>
        <v>0</v>
      </c>
      <c r="AO967" s="4">
        <f t="shared" si="87"/>
        <v>0</v>
      </c>
      <c r="AP967" s="4">
        <f t="shared" si="88"/>
        <v>0</v>
      </c>
      <c r="AW967" s="204"/>
    </row>
    <row r="968" spans="6:49" ht="18" customHeight="1" x14ac:dyDescent="0.25">
      <c r="F968" s="4">
        <f t="shared" si="84"/>
        <v>0</v>
      </c>
      <c r="G968" s="200">
        <f t="shared" si="89"/>
        <v>0</v>
      </c>
      <c r="H968" s="203"/>
      <c r="I968" s="193"/>
      <c r="J968" s="204"/>
      <c r="K968" s="204"/>
      <c r="L968" s="204"/>
      <c r="M968" s="204"/>
      <c r="N968" s="193"/>
      <c r="O968" s="193"/>
      <c r="P968" s="205"/>
      <c r="Q968" s="193"/>
      <c r="R968" s="193"/>
      <c r="S968" s="193"/>
      <c r="T968" s="193"/>
      <c r="U968" s="193"/>
      <c r="V968" s="193"/>
      <c r="W968" s="193"/>
      <c r="X968" s="193"/>
      <c r="Y968" s="193"/>
      <c r="Z968" s="193"/>
      <c r="AA968" s="193"/>
      <c r="AB968" s="193"/>
      <c r="AC968" s="193"/>
      <c r="AD968" s="193"/>
      <c r="AE968" s="193"/>
      <c r="AF968" s="193"/>
      <c r="AG968" s="193"/>
      <c r="AH968" s="193"/>
      <c r="AI968" s="193"/>
      <c r="AJ968" s="204"/>
      <c r="AK968" s="193"/>
      <c r="AL968" s="206"/>
      <c r="AM968" s="4">
        <f t="shared" si="85"/>
        <v>0</v>
      </c>
      <c r="AN968" s="4">
        <f t="shared" si="86"/>
        <v>0</v>
      </c>
      <c r="AO968" s="4">
        <f t="shared" si="87"/>
        <v>0</v>
      </c>
      <c r="AP968" s="4">
        <f t="shared" si="88"/>
        <v>0</v>
      </c>
      <c r="AW968" s="204"/>
    </row>
    <row r="969" spans="6:49" ht="18" customHeight="1" x14ac:dyDescent="0.25">
      <c r="F969" s="4">
        <f t="shared" ref="F969:F1008" si="90">IFERROR(IF($D$11=1,(IF(G969&gt;=1,(IF(H969&gt;=$D$9,(IF(H969&lt;=$D$10,G969,0)),0)),0)),0),0)</f>
        <v>0</v>
      </c>
      <c r="G969" s="200">
        <f t="shared" si="89"/>
        <v>0</v>
      </c>
      <c r="H969" s="203"/>
      <c r="I969" s="193"/>
      <c r="J969" s="204"/>
      <c r="K969" s="204"/>
      <c r="L969" s="204"/>
      <c r="M969" s="204"/>
      <c r="N969" s="193"/>
      <c r="O969" s="193"/>
      <c r="P969" s="205"/>
      <c r="Q969" s="193"/>
      <c r="R969" s="193"/>
      <c r="S969" s="193"/>
      <c r="T969" s="193"/>
      <c r="U969" s="193"/>
      <c r="V969" s="193"/>
      <c r="W969" s="193"/>
      <c r="X969" s="193"/>
      <c r="Y969" s="193"/>
      <c r="Z969" s="193"/>
      <c r="AA969" s="193"/>
      <c r="AB969" s="193"/>
      <c r="AC969" s="193"/>
      <c r="AD969" s="193"/>
      <c r="AE969" s="193"/>
      <c r="AF969" s="193"/>
      <c r="AG969" s="193"/>
      <c r="AH969" s="193"/>
      <c r="AI969" s="193"/>
      <c r="AJ969" s="204"/>
      <c r="AK969" s="193"/>
      <c r="AL969" s="206"/>
      <c r="AM969" s="4">
        <f t="shared" ref="AM969:AM1008" si="91">IFERROR(IF(G969&gt;=1,VLOOKUP(I969,$A$1:$B$2,2,0),0),0)</f>
        <v>0</v>
      </c>
      <c r="AN969" s="4">
        <f t="shared" ref="AN969:AN1008" si="92">IFERROR(IF(G969&gt;=1,VLOOKUP(N969,$A$4:$B$8,2,0),0),0)</f>
        <v>0</v>
      </c>
      <c r="AO969" s="4">
        <f t="shared" ref="AO969:AO1008" si="93">IFERROR(IF(G969&gt;=1,VLOOKUP(O969,$A$10:$B$12,2,0),0),0)</f>
        <v>0</v>
      </c>
      <c r="AP969" s="4">
        <f t="shared" ref="AP969:AP1008" si="94">IFERROR(IF(G969&gt;=1,VLOOKUP(S969,$C$4:$D$7,2,0),0),0)</f>
        <v>0</v>
      </c>
      <c r="AW969" s="204"/>
    </row>
    <row r="970" spans="6:49" ht="18" customHeight="1" x14ac:dyDescent="0.25">
      <c r="F970" s="4">
        <f t="shared" si="90"/>
        <v>0</v>
      </c>
      <c r="G970" s="200">
        <f t="shared" ref="G970:G1008" si="95">IFERROR(IF(H970&gt;=2000,(IF(LEN(I970)&gt;=3,(IF(LEN(J970)&gt;=2,G969+1,0)),0)),0),0)</f>
        <v>0</v>
      </c>
      <c r="H970" s="203"/>
      <c r="I970" s="193"/>
      <c r="J970" s="204"/>
      <c r="K970" s="204"/>
      <c r="L970" s="204"/>
      <c r="M970" s="204"/>
      <c r="N970" s="193"/>
      <c r="O970" s="193"/>
      <c r="P970" s="205"/>
      <c r="Q970" s="193"/>
      <c r="R970" s="193"/>
      <c r="S970" s="193"/>
      <c r="T970" s="193"/>
      <c r="U970" s="193"/>
      <c r="V970" s="193"/>
      <c r="W970" s="193"/>
      <c r="X970" s="193"/>
      <c r="Y970" s="193"/>
      <c r="Z970" s="193"/>
      <c r="AA970" s="193"/>
      <c r="AB970" s="193"/>
      <c r="AC970" s="193"/>
      <c r="AD970" s="193"/>
      <c r="AE970" s="193"/>
      <c r="AF970" s="193"/>
      <c r="AG970" s="193"/>
      <c r="AH970" s="193"/>
      <c r="AI970" s="193"/>
      <c r="AJ970" s="204"/>
      <c r="AK970" s="193"/>
      <c r="AL970" s="206"/>
      <c r="AM970" s="4">
        <f t="shared" si="91"/>
        <v>0</v>
      </c>
      <c r="AN970" s="4">
        <f t="shared" si="92"/>
        <v>0</v>
      </c>
      <c r="AO970" s="4">
        <f t="shared" si="93"/>
        <v>0</v>
      </c>
      <c r="AP970" s="4">
        <f t="shared" si="94"/>
        <v>0</v>
      </c>
      <c r="AW970" s="204"/>
    </row>
    <row r="971" spans="6:49" ht="18" customHeight="1" x14ac:dyDescent="0.25">
      <c r="F971" s="4">
        <f t="shared" si="90"/>
        <v>0</v>
      </c>
      <c r="G971" s="200">
        <f t="shared" si="95"/>
        <v>0</v>
      </c>
      <c r="H971" s="203"/>
      <c r="I971" s="193"/>
      <c r="J971" s="204"/>
      <c r="K971" s="204"/>
      <c r="L971" s="204"/>
      <c r="M971" s="204"/>
      <c r="N971" s="193"/>
      <c r="O971" s="193"/>
      <c r="P971" s="205"/>
      <c r="Q971" s="193"/>
      <c r="R971" s="193"/>
      <c r="S971" s="193"/>
      <c r="T971" s="193"/>
      <c r="U971" s="193"/>
      <c r="V971" s="193"/>
      <c r="W971" s="193"/>
      <c r="X971" s="193"/>
      <c r="Y971" s="193"/>
      <c r="Z971" s="193"/>
      <c r="AA971" s="193"/>
      <c r="AB971" s="193"/>
      <c r="AC971" s="193"/>
      <c r="AD971" s="193"/>
      <c r="AE971" s="193"/>
      <c r="AF971" s="193"/>
      <c r="AG971" s="193"/>
      <c r="AH971" s="193"/>
      <c r="AI971" s="193"/>
      <c r="AJ971" s="204"/>
      <c r="AK971" s="193"/>
      <c r="AL971" s="206"/>
      <c r="AM971" s="4">
        <f t="shared" si="91"/>
        <v>0</v>
      </c>
      <c r="AN971" s="4">
        <f t="shared" si="92"/>
        <v>0</v>
      </c>
      <c r="AO971" s="4">
        <f t="shared" si="93"/>
        <v>0</v>
      </c>
      <c r="AP971" s="4">
        <f t="shared" si="94"/>
        <v>0</v>
      </c>
      <c r="AW971" s="204"/>
    </row>
    <row r="972" spans="6:49" ht="18" customHeight="1" x14ac:dyDescent="0.25">
      <c r="F972" s="4">
        <f t="shared" si="90"/>
        <v>0</v>
      </c>
      <c r="G972" s="200">
        <f t="shared" si="95"/>
        <v>0</v>
      </c>
      <c r="H972" s="203"/>
      <c r="I972" s="193"/>
      <c r="J972" s="204"/>
      <c r="K972" s="204"/>
      <c r="L972" s="204"/>
      <c r="M972" s="204"/>
      <c r="N972" s="193"/>
      <c r="O972" s="193"/>
      <c r="P972" s="205"/>
      <c r="Q972" s="193"/>
      <c r="R972" s="193"/>
      <c r="S972" s="193"/>
      <c r="T972" s="193"/>
      <c r="U972" s="193"/>
      <c r="V972" s="193"/>
      <c r="W972" s="193"/>
      <c r="X972" s="193"/>
      <c r="Y972" s="193"/>
      <c r="Z972" s="193"/>
      <c r="AA972" s="193"/>
      <c r="AB972" s="193"/>
      <c r="AC972" s="193"/>
      <c r="AD972" s="193"/>
      <c r="AE972" s="193"/>
      <c r="AF972" s="193"/>
      <c r="AG972" s="193"/>
      <c r="AH972" s="193"/>
      <c r="AI972" s="193"/>
      <c r="AJ972" s="204"/>
      <c r="AK972" s="193"/>
      <c r="AL972" s="206"/>
      <c r="AM972" s="4">
        <f t="shared" si="91"/>
        <v>0</v>
      </c>
      <c r="AN972" s="4">
        <f t="shared" si="92"/>
        <v>0</v>
      </c>
      <c r="AO972" s="4">
        <f t="shared" si="93"/>
        <v>0</v>
      </c>
      <c r="AP972" s="4">
        <f t="shared" si="94"/>
        <v>0</v>
      </c>
      <c r="AW972" s="204"/>
    </row>
    <row r="973" spans="6:49" ht="18" customHeight="1" x14ac:dyDescent="0.25">
      <c r="F973" s="4">
        <f t="shared" si="90"/>
        <v>0</v>
      </c>
      <c r="G973" s="200">
        <f t="shared" si="95"/>
        <v>0</v>
      </c>
      <c r="H973" s="203"/>
      <c r="I973" s="193"/>
      <c r="J973" s="204"/>
      <c r="K973" s="204"/>
      <c r="L973" s="204"/>
      <c r="M973" s="204"/>
      <c r="N973" s="193"/>
      <c r="O973" s="193"/>
      <c r="P973" s="205"/>
      <c r="Q973" s="193"/>
      <c r="R973" s="193"/>
      <c r="S973" s="193"/>
      <c r="T973" s="193"/>
      <c r="U973" s="193"/>
      <c r="V973" s="193"/>
      <c r="W973" s="193"/>
      <c r="X973" s="193"/>
      <c r="Y973" s="193"/>
      <c r="Z973" s="193"/>
      <c r="AA973" s="193"/>
      <c r="AB973" s="193"/>
      <c r="AC973" s="193"/>
      <c r="AD973" s="193"/>
      <c r="AE973" s="193"/>
      <c r="AF973" s="193"/>
      <c r="AG973" s="193"/>
      <c r="AH973" s="193"/>
      <c r="AI973" s="193"/>
      <c r="AJ973" s="204"/>
      <c r="AK973" s="193"/>
      <c r="AL973" s="206"/>
      <c r="AM973" s="4">
        <f t="shared" si="91"/>
        <v>0</v>
      </c>
      <c r="AN973" s="4">
        <f t="shared" si="92"/>
        <v>0</v>
      </c>
      <c r="AO973" s="4">
        <f t="shared" si="93"/>
        <v>0</v>
      </c>
      <c r="AP973" s="4">
        <f t="shared" si="94"/>
        <v>0</v>
      </c>
      <c r="AW973" s="204"/>
    </row>
    <row r="974" spans="6:49" ht="18" customHeight="1" x14ac:dyDescent="0.25">
      <c r="F974" s="4">
        <f t="shared" si="90"/>
        <v>0</v>
      </c>
      <c r="G974" s="200">
        <f t="shared" si="95"/>
        <v>0</v>
      </c>
      <c r="H974" s="203"/>
      <c r="I974" s="193"/>
      <c r="J974" s="204"/>
      <c r="K974" s="204"/>
      <c r="L974" s="204"/>
      <c r="M974" s="204"/>
      <c r="N974" s="193"/>
      <c r="O974" s="193"/>
      <c r="P974" s="205"/>
      <c r="Q974" s="193"/>
      <c r="R974" s="193"/>
      <c r="S974" s="193"/>
      <c r="T974" s="193"/>
      <c r="U974" s="193"/>
      <c r="V974" s="193"/>
      <c r="W974" s="193"/>
      <c r="X974" s="193"/>
      <c r="Y974" s="193"/>
      <c r="Z974" s="193"/>
      <c r="AA974" s="193"/>
      <c r="AB974" s="193"/>
      <c r="AC974" s="193"/>
      <c r="AD974" s="193"/>
      <c r="AE974" s="193"/>
      <c r="AF974" s="193"/>
      <c r="AG974" s="193"/>
      <c r="AH974" s="193"/>
      <c r="AI974" s="193"/>
      <c r="AJ974" s="204"/>
      <c r="AK974" s="193"/>
      <c r="AL974" s="206"/>
      <c r="AM974" s="4">
        <f t="shared" si="91"/>
        <v>0</v>
      </c>
      <c r="AN974" s="4">
        <f t="shared" si="92"/>
        <v>0</v>
      </c>
      <c r="AO974" s="4">
        <f t="shared" si="93"/>
        <v>0</v>
      </c>
      <c r="AP974" s="4">
        <f t="shared" si="94"/>
        <v>0</v>
      </c>
      <c r="AW974" s="204"/>
    </row>
    <row r="975" spans="6:49" ht="18" customHeight="1" x14ac:dyDescent="0.25">
      <c r="F975" s="4">
        <f t="shared" si="90"/>
        <v>0</v>
      </c>
      <c r="G975" s="200">
        <f t="shared" si="95"/>
        <v>0</v>
      </c>
      <c r="H975" s="203"/>
      <c r="I975" s="193"/>
      <c r="J975" s="204"/>
      <c r="K975" s="204"/>
      <c r="L975" s="204"/>
      <c r="M975" s="204"/>
      <c r="N975" s="193"/>
      <c r="O975" s="193"/>
      <c r="P975" s="205"/>
      <c r="Q975" s="193"/>
      <c r="R975" s="193"/>
      <c r="S975" s="193"/>
      <c r="T975" s="193"/>
      <c r="U975" s="193"/>
      <c r="V975" s="193"/>
      <c r="W975" s="193"/>
      <c r="X975" s="193"/>
      <c r="Y975" s="193"/>
      <c r="Z975" s="193"/>
      <c r="AA975" s="193"/>
      <c r="AB975" s="193"/>
      <c r="AC975" s="193"/>
      <c r="AD975" s="193"/>
      <c r="AE975" s="193"/>
      <c r="AF975" s="193"/>
      <c r="AG975" s="193"/>
      <c r="AH975" s="193"/>
      <c r="AI975" s="193"/>
      <c r="AJ975" s="204"/>
      <c r="AK975" s="193"/>
      <c r="AL975" s="206"/>
      <c r="AM975" s="4">
        <f t="shared" si="91"/>
        <v>0</v>
      </c>
      <c r="AN975" s="4">
        <f t="shared" si="92"/>
        <v>0</v>
      </c>
      <c r="AO975" s="4">
        <f t="shared" si="93"/>
        <v>0</v>
      </c>
      <c r="AP975" s="4">
        <f t="shared" si="94"/>
        <v>0</v>
      </c>
      <c r="AW975" s="204"/>
    </row>
    <row r="976" spans="6:49" ht="18" customHeight="1" x14ac:dyDescent="0.25">
      <c r="F976" s="4">
        <f t="shared" si="90"/>
        <v>0</v>
      </c>
      <c r="G976" s="200">
        <f t="shared" si="95"/>
        <v>0</v>
      </c>
      <c r="H976" s="203"/>
      <c r="I976" s="193"/>
      <c r="J976" s="204"/>
      <c r="K976" s="204"/>
      <c r="L976" s="204"/>
      <c r="M976" s="204"/>
      <c r="N976" s="193"/>
      <c r="O976" s="193"/>
      <c r="P976" s="205"/>
      <c r="Q976" s="193"/>
      <c r="R976" s="193"/>
      <c r="S976" s="193"/>
      <c r="T976" s="193"/>
      <c r="U976" s="193"/>
      <c r="V976" s="193"/>
      <c r="W976" s="193"/>
      <c r="X976" s="193"/>
      <c r="Y976" s="193"/>
      <c r="Z976" s="193"/>
      <c r="AA976" s="193"/>
      <c r="AB976" s="193"/>
      <c r="AC976" s="193"/>
      <c r="AD976" s="193"/>
      <c r="AE976" s="193"/>
      <c r="AF976" s="193"/>
      <c r="AG976" s="193"/>
      <c r="AH976" s="193"/>
      <c r="AI976" s="193"/>
      <c r="AJ976" s="204"/>
      <c r="AK976" s="193"/>
      <c r="AL976" s="206"/>
      <c r="AM976" s="4">
        <f t="shared" si="91"/>
        <v>0</v>
      </c>
      <c r="AN976" s="4">
        <f t="shared" si="92"/>
        <v>0</v>
      </c>
      <c r="AO976" s="4">
        <f t="shared" si="93"/>
        <v>0</v>
      </c>
      <c r="AP976" s="4">
        <f t="shared" si="94"/>
        <v>0</v>
      </c>
      <c r="AW976" s="204"/>
    </row>
    <row r="977" spans="6:49" ht="18" customHeight="1" x14ac:dyDescent="0.25">
      <c r="F977" s="4">
        <f t="shared" si="90"/>
        <v>0</v>
      </c>
      <c r="G977" s="200">
        <f t="shared" si="95"/>
        <v>0</v>
      </c>
      <c r="H977" s="203"/>
      <c r="I977" s="193"/>
      <c r="J977" s="204"/>
      <c r="K977" s="204"/>
      <c r="L977" s="204"/>
      <c r="M977" s="204"/>
      <c r="N977" s="193"/>
      <c r="O977" s="193"/>
      <c r="P977" s="205"/>
      <c r="Q977" s="193"/>
      <c r="R977" s="193"/>
      <c r="S977" s="193"/>
      <c r="T977" s="193"/>
      <c r="U977" s="193"/>
      <c r="V977" s="193"/>
      <c r="W977" s="193"/>
      <c r="X977" s="193"/>
      <c r="Y977" s="193"/>
      <c r="Z977" s="193"/>
      <c r="AA977" s="193"/>
      <c r="AB977" s="193"/>
      <c r="AC977" s="193"/>
      <c r="AD977" s="193"/>
      <c r="AE977" s="193"/>
      <c r="AF977" s="193"/>
      <c r="AG977" s="193"/>
      <c r="AH977" s="193"/>
      <c r="AI977" s="193"/>
      <c r="AJ977" s="204"/>
      <c r="AK977" s="193"/>
      <c r="AL977" s="206"/>
      <c r="AM977" s="4">
        <f t="shared" si="91"/>
        <v>0</v>
      </c>
      <c r="AN977" s="4">
        <f t="shared" si="92"/>
        <v>0</v>
      </c>
      <c r="AO977" s="4">
        <f t="shared" si="93"/>
        <v>0</v>
      </c>
      <c r="AP977" s="4">
        <f t="shared" si="94"/>
        <v>0</v>
      </c>
      <c r="AW977" s="204"/>
    </row>
    <row r="978" spans="6:49" ht="18" customHeight="1" x14ac:dyDescent="0.25">
      <c r="F978" s="4">
        <f t="shared" si="90"/>
        <v>0</v>
      </c>
      <c r="G978" s="200">
        <f t="shared" si="95"/>
        <v>0</v>
      </c>
      <c r="H978" s="203"/>
      <c r="I978" s="193"/>
      <c r="J978" s="204"/>
      <c r="K978" s="204"/>
      <c r="L978" s="204"/>
      <c r="M978" s="204"/>
      <c r="N978" s="193"/>
      <c r="O978" s="193"/>
      <c r="P978" s="205"/>
      <c r="Q978" s="193"/>
      <c r="R978" s="193"/>
      <c r="S978" s="193"/>
      <c r="T978" s="193"/>
      <c r="U978" s="193"/>
      <c r="V978" s="193"/>
      <c r="W978" s="193"/>
      <c r="X978" s="193"/>
      <c r="Y978" s="193"/>
      <c r="Z978" s="193"/>
      <c r="AA978" s="193"/>
      <c r="AB978" s="193"/>
      <c r="AC978" s="193"/>
      <c r="AD978" s="193"/>
      <c r="AE978" s="193"/>
      <c r="AF978" s="193"/>
      <c r="AG978" s="193"/>
      <c r="AH978" s="193"/>
      <c r="AI978" s="193"/>
      <c r="AJ978" s="204"/>
      <c r="AK978" s="193"/>
      <c r="AL978" s="206"/>
      <c r="AM978" s="4">
        <f t="shared" si="91"/>
        <v>0</v>
      </c>
      <c r="AN978" s="4">
        <f t="shared" si="92"/>
        <v>0</v>
      </c>
      <c r="AO978" s="4">
        <f t="shared" si="93"/>
        <v>0</v>
      </c>
      <c r="AP978" s="4">
        <f t="shared" si="94"/>
        <v>0</v>
      </c>
      <c r="AW978" s="204"/>
    </row>
    <row r="979" spans="6:49" ht="18" customHeight="1" x14ac:dyDescent="0.25">
      <c r="F979" s="4">
        <f t="shared" si="90"/>
        <v>0</v>
      </c>
      <c r="G979" s="200">
        <f t="shared" si="95"/>
        <v>0</v>
      </c>
      <c r="H979" s="203"/>
      <c r="I979" s="193"/>
      <c r="J979" s="204"/>
      <c r="K979" s="204"/>
      <c r="L979" s="204"/>
      <c r="M979" s="204"/>
      <c r="N979" s="193"/>
      <c r="O979" s="193"/>
      <c r="P979" s="205"/>
      <c r="Q979" s="193"/>
      <c r="R979" s="193"/>
      <c r="S979" s="193"/>
      <c r="T979" s="193"/>
      <c r="U979" s="193"/>
      <c r="V979" s="193"/>
      <c r="W979" s="193"/>
      <c r="X979" s="193"/>
      <c r="Y979" s="193"/>
      <c r="Z979" s="193"/>
      <c r="AA979" s="193"/>
      <c r="AB979" s="193"/>
      <c r="AC979" s="193"/>
      <c r="AD979" s="193"/>
      <c r="AE979" s="193"/>
      <c r="AF979" s="193"/>
      <c r="AG979" s="193"/>
      <c r="AH979" s="193"/>
      <c r="AI979" s="193"/>
      <c r="AJ979" s="204"/>
      <c r="AK979" s="193"/>
      <c r="AL979" s="206"/>
      <c r="AM979" s="4">
        <f t="shared" si="91"/>
        <v>0</v>
      </c>
      <c r="AN979" s="4">
        <f t="shared" si="92"/>
        <v>0</v>
      </c>
      <c r="AO979" s="4">
        <f t="shared" si="93"/>
        <v>0</v>
      </c>
      <c r="AP979" s="4">
        <f t="shared" si="94"/>
        <v>0</v>
      </c>
      <c r="AW979" s="204"/>
    </row>
    <row r="980" spans="6:49" ht="18" customHeight="1" x14ac:dyDescent="0.25">
      <c r="F980" s="4">
        <f t="shared" si="90"/>
        <v>0</v>
      </c>
      <c r="G980" s="200">
        <f t="shared" si="95"/>
        <v>0</v>
      </c>
      <c r="H980" s="203"/>
      <c r="I980" s="193"/>
      <c r="J980" s="204"/>
      <c r="K980" s="204"/>
      <c r="L980" s="204"/>
      <c r="M980" s="204"/>
      <c r="N980" s="193"/>
      <c r="O980" s="193"/>
      <c r="P980" s="205"/>
      <c r="Q980" s="193"/>
      <c r="R980" s="193"/>
      <c r="S980" s="193"/>
      <c r="T980" s="193"/>
      <c r="U980" s="193"/>
      <c r="V980" s="193"/>
      <c r="W980" s="193"/>
      <c r="X980" s="193"/>
      <c r="Y980" s="193"/>
      <c r="Z980" s="193"/>
      <c r="AA980" s="193"/>
      <c r="AB980" s="193"/>
      <c r="AC980" s="193"/>
      <c r="AD980" s="193"/>
      <c r="AE980" s="193"/>
      <c r="AF980" s="193"/>
      <c r="AG980" s="193"/>
      <c r="AH980" s="193"/>
      <c r="AI980" s="193"/>
      <c r="AJ980" s="204"/>
      <c r="AK980" s="193"/>
      <c r="AL980" s="206"/>
      <c r="AM980" s="4">
        <f t="shared" si="91"/>
        <v>0</v>
      </c>
      <c r="AN980" s="4">
        <f t="shared" si="92"/>
        <v>0</v>
      </c>
      <c r="AO980" s="4">
        <f t="shared" si="93"/>
        <v>0</v>
      </c>
      <c r="AP980" s="4">
        <f t="shared" si="94"/>
        <v>0</v>
      </c>
      <c r="AW980" s="204"/>
    </row>
    <row r="981" spans="6:49" ht="18" customHeight="1" x14ac:dyDescent="0.25">
      <c r="F981" s="4">
        <f t="shared" si="90"/>
        <v>0</v>
      </c>
      <c r="G981" s="200">
        <f t="shared" si="95"/>
        <v>0</v>
      </c>
      <c r="H981" s="203"/>
      <c r="I981" s="193"/>
      <c r="J981" s="204"/>
      <c r="K981" s="204"/>
      <c r="L981" s="204"/>
      <c r="M981" s="204"/>
      <c r="N981" s="193"/>
      <c r="O981" s="193"/>
      <c r="P981" s="205"/>
      <c r="Q981" s="193"/>
      <c r="R981" s="193"/>
      <c r="S981" s="193"/>
      <c r="T981" s="193"/>
      <c r="U981" s="193"/>
      <c r="V981" s="193"/>
      <c r="W981" s="193"/>
      <c r="X981" s="193"/>
      <c r="Y981" s="193"/>
      <c r="Z981" s="193"/>
      <c r="AA981" s="193"/>
      <c r="AB981" s="193"/>
      <c r="AC981" s="193"/>
      <c r="AD981" s="193"/>
      <c r="AE981" s="193"/>
      <c r="AF981" s="193"/>
      <c r="AG981" s="193"/>
      <c r="AH981" s="193"/>
      <c r="AI981" s="193"/>
      <c r="AJ981" s="204"/>
      <c r="AK981" s="193"/>
      <c r="AL981" s="206"/>
      <c r="AM981" s="4">
        <f t="shared" si="91"/>
        <v>0</v>
      </c>
      <c r="AN981" s="4">
        <f t="shared" si="92"/>
        <v>0</v>
      </c>
      <c r="AO981" s="4">
        <f t="shared" si="93"/>
        <v>0</v>
      </c>
      <c r="AP981" s="4">
        <f t="shared" si="94"/>
        <v>0</v>
      </c>
      <c r="AW981" s="204"/>
    </row>
    <row r="982" spans="6:49" ht="18" customHeight="1" x14ac:dyDescent="0.25">
      <c r="F982" s="4">
        <f t="shared" si="90"/>
        <v>0</v>
      </c>
      <c r="G982" s="200">
        <f t="shared" si="95"/>
        <v>0</v>
      </c>
      <c r="H982" s="203"/>
      <c r="I982" s="193"/>
      <c r="J982" s="204"/>
      <c r="K982" s="204"/>
      <c r="L982" s="204"/>
      <c r="M982" s="204"/>
      <c r="N982" s="193"/>
      <c r="O982" s="193"/>
      <c r="P982" s="205"/>
      <c r="Q982" s="193"/>
      <c r="R982" s="193"/>
      <c r="S982" s="193"/>
      <c r="T982" s="193"/>
      <c r="U982" s="193"/>
      <c r="V982" s="193"/>
      <c r="W982" s="193"/>
      <c r="X982" s="193"/>
      <c r="Y982" s="193"/>
      <c r="Z982" s="193"/>
      <c r="AA982" s="193"/>
      <c r="AB982" s="193"/>
      <c r="AC982" s="193"/>
      <c r="AD982" s="193"/>
      <c r="AE982" s="193"/>
      <c r="AF982" s="193"/>
      <c r="AG982" s="193"/>
      <c r="AH982" s="193"/>
      <c r="AI982" s="193"/>
      <c r="AJ982" s="204"/>
      <c r="AK982" s="193"/>
      <c r="AL982" s="206"/>
      <c r="AM982" s="4">
        <f t="shared" si="91"/>
        <v>0</v>
      </c>
      <c r="AN982" s="4">
        <f t="shared" si="92"/>
        <v>0</v>
      </c>
      <c r="AO982" s="4">
        <f t="shared" si="93"/>
        <v>0</v>
      </c>
      <c r="AP982" s="4">
        <f t="shared" si="94"/>
        <v>0</v>
      </c>
      <c r="AW982" s="204"/>
    </row>
    <row r="983" spans="6:49" ht="18" customHeight="1" x14ac:dyDescent="0.25">
      <c r="F983" s="4">
        <f t="shared" si="90"/>
        <v>0</v>
      </c>
      <c r="G983" s="200">
        <f t="shared" si="95"/>
        <v>0</v>
      </c>
      <c r="H983" s="203"/>
      <c r="I983" s="193"/>
      <c r="J983" s="204"/>
      <c r="K983" s="204"/>
      <c r="L983" s="204"/>
      <c r="M983" s="204"/>
      <c r="N983" s="193"/>
      <c r="O983" s="193"/>
      <c r="P983" s="205"/>
      <c r="Q983" s="193"/>
      <c r="R983" s="193"/>
      <c r="S983" s="193"/>
      <c r="T983" s="193"/>
      <c r="U983" s="193"/>
      <c r="V983" s="193"/>
      <c r="W983" s="193"/>
      <c r="X983" s="193"/>
      <c r="Y983" s="193"/>
      <c r="Z983" s="193"/>
      <c r="AA983" s="193"/>
      <c r="AB983" s="193"/>
      <c r="AC983" s="193"/>
      <c r="AD983" s="193"/>
      <c r="AE983" s="193"/>
      <c r="AF983" s="193"/>
      <c r="AG983" s="193"/>
      <c r="AH983" s="193"/>
      <c r="AI983" s="193"/>
      <c r="AJ983" s="204"/>
      <c r="AK983" s="193"/>
      <c r="AL983" s="206"/>
      <c r="AM983" s="4">
        <f t="shared" si="91"/>
        <v>0</v>
      </c>
      <c r="AN983" s="4">
        <f t="shared" si="92"/>
        <v>0</v>
      </c>
      <c r="AO983" s="4">
        <f t="shared" si="93"/>
        <v>0</v>
      </c>
      <c r="AP983" s="4">
        <f t="shared" si="94"/>
        <v>0</v>
      </c>
      <c r="AW983" s="204"/>
    </row>
    <row r="984" spans="6:49" ht="18" customHeight="1" x14ac:dyDescent="0.25">
      <c r="F984" s="4">
        <f t="shared" si="90"/>
        <v>0</v>
      </c>
      <c r="G984" s="200">
        <f t="shared" si="95"/>
        <v>0</v>
      </c>
      <c r="H984" s="203"/>
      <c r="I984" s="193"/>
      <c r="J984" s="204"/>
      <c r="K984" s="204"/>
      <c r="L984" s="204"/>
      <c r="M984" s="204"/>
      <c r="N984" s="193"/>
      <c r="O984" s="193"/>
      <c r="P984" s="205"/>
      <c r="Q984" s="193"/>
      <c r="R984" s="193"/>
      <c r="S984" s="193"/>
      <c r="T984" s="193"/>
      <c r="U984" s="193"/>
      <c r="V984" s="193"/>
      <c r="W984" s="193"/>
      <c r="X984" s="193"/>
      <c r="Y984" s="193"/>
      <c r="Z984" s="193"/>
      <c r="AA984" s="193"/>
      <c r="AB984" s="193"/>
      <c r="AC984" s="193"/>
      <c r="AD984" s="193"/>
      <c r="AE984" s="193"/>
      <c r="AF984" s="193"/>
      <c r="AG984" s="193"/>
      <c r="AH984" s="193"/>
      <c r="AI984" s="193"/>
      <c r="AJ984" s="204"/>
      <c r="AK984" s="193"/>
      <c r="AL984" s="206"/>
      <c r="AM984" s="4">
        <f t="shared" si="91"/>
        <v>0</v>
      </c>
      <c r="AN984" s="4">
        <f t="shared" si="92"/>
        <v>0</v>
      </c>
      <c r="AO984" s="4">
        <f t="shared" si="93"/>
        <v>0</v>
      </c>
      <c r="AP984" s="4">
        <f t="shared" si="94"/>
        <v>0</v>
      </c>
      <c r="AW984" s="204"/>
    </row>
    <row r="985" spans="6:49" ht="18" customHeight="1" x14ac:dyDescent="0.25">
      <c r="F985" s="4">
        <f t="shared" si="90"/>
        <v>0</v>
      </c>
      <c r="G985" s="200">
        <f t="shared" si="95"/>
        <v>0</v>
      </c>
      <c r="H985" s="203"/>
      <c r="I985" s="193"/>
      <c r="J985" s="204"/>
      <c r="K985" s="204"/>
      <c r="L985" s="204"/>
      <c r="M985" s="204"/>
      <c r="N985" s="193"/>
      <c r="O985" s="193"/>
      <c r="P985" s="205"/>
      <c r="Q985" s="193"/>
      <c r="R985" s="193"/>
      <c r="S985" s="193"/>
      <c r="T985" s="193"/>
      <c r="U985" s="193"/>
      <c r="V985" s="193"/>
      <c r="W985" s="193"/>
      <c r="X985" s="193"/>
      <c r="Y985" s="193"/>
      <c r="Z985" s="193"/>
      <c r="AA985" s="193"/>
      <c r="AB985" s="193"/>
      <c r="AC985" s="193"/>
      <c r="AD985" s="193"/>
      <c r="AE985" s="193"/>
      <c r="AF985" s="193"/>
      <c r="AG985" s="193"/>
      <c r="AH985" s="193"/>
      <c r="AI985" s="193"/>
      <c r="AJ985" s="204"/>
      <c r="AK985" s="193"/>
      <c r="AL985" s="206"/>
      <c r="AM985" s="4">
        <f t="shared" si="91"/>
        <v>0</v>
      </c>
      <c r="AN985" s="4">
        <f t="shared" si="92"/>
        <v>0</v>
      </c>
      <c r="AO985" s="4">
        <f t="shared" si="93"/>
        <v>0</v>
      </c>
      <c r="AP985" s="4">
        <f t="shared" si="94"/>
        <v>0</v>
      </c>
      <c r="AW985" s="204"/>
    </row>
    <row r="986" spans="6:49" ht="18" customHeight="1" x14ac:dyDescent="0.25">
      <c r="F986" s="4">
        <f t="shared" si="90"/>
        <v>0</v>
      </c>
      <c r="G986" s="200">
        <f t="shared" si="95"/>
        <v>0</v>
      </c>
      <c r="H986" s="203"/>
      <c r="I986" s="193"/>
      <c r="J986" s="204"/>
      <c r="K986" s="204"/>
      <c r="L986" s="204"/>
      <c r="M986" s="204"/>
      <c r="N986" s="193"/>
      <c r="O986" s="193"/>
      <c r="P986" s="205"/>
      <c r="Q986" s="193"/>
      <c r="R986" s="193"/>
      <c r="S986" s="193"/>
      <c r="T986" s="193"/>
      <c r="U986" s="193"/>
      <c r="V986" s="193"/>
      <c r="W986" s="193"/>
      <c r="X986" s="193"/>
      <c r="Y986" s="193"/>
      <c r="Z986" s="193"/>
      <c r="AA986" s="193"/>
      <c r="AB986" s="193"/>
      <c r="AC986" s="193"/>
      <c r="AD986" s="193"/>
      <c r="AE986" s="193"/>
      <c r="AF986" s="193"/>
      <c r="AG986" s="193"/>
      <c r="AH986" s="193"/>
      <c r="AI986" s="193"/>
      <c r="AJ986" s="204"/>
      <c r="AK986" s="193"/>
      <c r="AL986" s="206"/>
      <c r="AM986" s="4">
        <f t="shared" si="91"/>
        <v>0</v>
      </c>
      <c r="AN986" s="4">
        <f t="shared" si="92"/>
        <v>0</v>
      </c>
      <c r="AO986" s="4">
        <f t="shared" si="93"/>
        <v>0</v>
      </c>
      <c r="AP986" s="4">
        <f t="shared" si="94"/>
        <v>0</v>
      </c>
      <c r="AW986" s="204"/>
    </row>
    <row r="987" spans="6:49" ht="18" customHeight="1" x14ac:dyDescent="0.25">
      <c r="F987" s="4">
        <f t="shared" si="90"/>
        <v>0</v>
      </c>
      <c r="G987" s="200">
        <f t="shared" si="95"/>
        <v>0</v>
      </c>
      <c r="H987" s="203"/>
      <c r="I987" s="193"/>
      <c r="J987" s="204"/>
      <c r="K987" s="204"/>
      <c r="L987" s="204"/>
      <c r="M987" s="204"/>
      <c r="N987" s="193"/>
      <c r="O987" s="193"/>
      <c r="P987" s="205"/>
      <c r="Q987" s="193"/>
      <c r="R987" s="193"/>
      <c r="S987" s="193"/>
      <c r="T987" s="193"/>
      <c r="U987" s="193"/>
      <c r="V987" s="193"/>
      <c r="W987" s="193"/>
      <c r="X987" s="193"/>
      <c r="Y987" s="193"/>
      <c r="Z987" s="193"/>
      <c r="AA987" s="193"/>
      <c r="AB987" s="193"/>
      <c r="AC987" s="193"/>
      <c r="AD987" s="193"/>
      <c r="AE987" s="193"/>
      <c r="AF987" s="193"/>
      <c r="AG987" s="193"/>
      <c r="AH987" s="193"/>
      <c r="AI987" s="193"/>
      <c r="AJ987" s="204"/>
      <c r="AK987" s="193"/>
      <c r="AL987" s="206"/>
      <c r="AM987" s="4">
        <f t="shared" si="91"/>
        <v>0</v>
      </c>
      <c r="AN987" s="4">
        <f t="shared" si="92"/>
        <v>0</v>
      </c>
      <c r="AO987" s="4">
        <f t="shared" si="93"/>
        <v>0</v>
      </c>
      <c r="AP987" s="4">
        <f t="shared" si="94"/>
        <v>0</v>
      </c>
      <c r="AW987" s="204"/>
    </row>
    <row r="988" spans="6:49" ht="18" customHeight="1" x14ac:dyDescent="0.25">
      <c r="F988" s="4">
        <f t="shared" si="90"/>
        <v>0</v>
      </c>
      <c r="G988" s="200">
        <f t="shared" si="95"/>
        <v>0</v>
      </c>
      <c r="H988" s="203"/>
      <c r="I988" s="193"/>
      <c r="J988" s="204"/>
      <c r="K988" s="204"/>
      <c r="L988" s="204"/>
      <c r="M988" s="204"/>
      <c r="N988" s="193"/>
      <c r="O988" s="193"/>
      <c r="P988" s="205"/>
      <c r="Q988" s="193"/>
      <c r="R988" s="193"/>
      <c r="S988" s="193"/>
      <c r="T988" s="193"/>
      <c r="U988" s="193"/>
      <c r="V988" s="193"/>
      <c r="W988" s="193"/>
      <c r="X988" s="193"/>
      <c r="Y988" s="193"/>
      <c r="Z988" s="193"/>
      <c r="AA988" s="193"/>
      <c r="AB988" s="193"/>
      <c r="AC988" s="193"/>
      <c r="AD988" s="193"/>
      <c r="AE988" s="193"/>
      <c r="AF988" s="193"/>
      <c r="AG988" s="193"/>
      <c r="AH988" s="193"/>
      <c r="AI988" s="193"/>
      <c r="AJ988" s="204"/>
      <c r="AK988" s="193"/>
      <c r="AL988" s="206"/>
      <c r="AM988" s="4">
        <f t="shared" si="91"/>
        <v>0</v>
      </c>
      <c r="AN988" s="4">
        <f t="shared" si="92"/>
        <v>0</v>
      </c>
      <c r="AO988" s="4">
        <f t="shared" si="93"/>
        <v>0</v>
      </c>
      <c r="AP988" s="4">
        <f t="shared" si="94"/>
        <v>0</v>
      </c>
      <c r="AW988" s="204"/>
    </row>
    <row r="989" spans="6:49" ht="18" customHeight="1" x14ac:dyDescent="0.25">
      <c r="F989" s="4">
        <f t="shared" si="90"/>
        <v>0</v>
      </c>
      <c r="G989" s="200">
        <f t="shared" si="95"/>
        <v>0</v>
      </c>
      <c r="H989" s="203"/>
      <c r="I989" s="193"/>
      <c r="J989" s="204"/>
      <c r="K989" s="204"/>
      <c r="L989" s="204"/>
      <c r="M989" s="204"/>
      <c r="N989" s="193"/>
      <c r="O989" s="193"/>
      <c r="P989" s="205"/>
      <c r="Q989" s="193"/>
      <c r="R989" s="193"/>
      <c r="S989" s="193"/>
      <c r="T989" s="193"/>
      <c r="U989" s="193"/>
      <c r="V989" s="193"/>
      <c r="W989" s="193"/>
      <c r="X989" s="193"/>
      <c r="Y989" s="193"/>
      <c r="Z989" s="193"/>
      <c r="AA989" s="193"/>
      <c r="AB989" s="193"/>
      <c r="AC989" s="193"/>
      <c r="AD989" s="193"/>
      <c r="AE989" s="193"/>
      <c r="AF989" s="193"/>
      <c r="AG989" s="193"/>
      <c r="AH989" s="193"/>
      <c r="AI989" s="193"/>
      <c r="AJ989" s="204"/>
      <c r="AK989" s="193"/>
      <c r="AL989" s="206"/>
      <c r="AM989" s="4">
        <f t="shared" si="91"/>
        <v>0</v>
      </c>
      <c r="AN989" s="4">
        <f t="shared" si="92"/>
        <v>0</v>
      </c>
      <c r="AO989" s="4">
        <f t="shared" si="93"/>
        <v>0</v>
      </c>
      <c r="AP989" s="4">
        <f t="shared" si="94"/>
        <v>0</v>
      </c>
      <c r="AW989" s="204"/>
    </row>
    <row r="990" spans="6:49" ht="18" customHeight="1" x14ac:dyDescent="0.25">
      <c r="F990" s="4">
        <f t="shared" si="90"/>
        <v>0</v>
      </c>
      <c r="G990" s="200">
        <f t="shared" si="95"/>
        <v>0</v>
      </c>
      <c r="H990" s="203"/>
      <c r="I990" s="193"/>
      <c r="J990" s="204"/>
      <c r="K990" s="204"/>
      <c r="L990" s="204"/>
      <c r="M990" s="204"/>
      <c r="N990" s="193"/>
      <c r="O990" s="193"/>
      <c r="P990" s="205"/>
      <c r="Q990" s="193"/>
      <c r="R990" s="193"/>
      <c r="S990" s="193"/>
      <c r="T990" s="193"/>
      <c r="U990" s="193"/>
      <c r="V990" s="193"/>
      <c r="W990" s="193"/>
      <c r="X990" s="193"/>
      <c r="Y990" s="193"/>
      <c r="Z990" s="193"/>
      <c r="AA990" s="193"/>
      <c r="AB990" s="193"/>
      <c r="AC990" s="193"/>
      <c r="AD990" s="193"/>
      <c r="AE990" s="193"/>
      <c r="AF990" s="193"/>
      <c r="AG990" s="193"/>
      <c r="AH990" s="193"/>
      <c r="AI990" s="193"/>
      <c r="AJ990" s="204"/>
      <c r="AK990" s="193"/>
      <c r="AL990" s="206"/>
      <c r="AM990" s="4">
        <f t="shared" si="91"/>
        <v>0</v>
      </c>
      <c r="AN990" s="4">
        <f t="shared" si="92"/>
        <v>0</v>
      </c>
      <c r="AO990" s="4">
        <f t="shared" si="93"/>
        <v>0</v>
      </c>
      <c r="AP990" s="4">
        <f t="shared" si="94"/>
        <v>0</v>
      </c>
      <c r="AW990" s="204"/>
    </row>
    <row r="991" spans="6:49" ht="18" customHeight="1" x14ac:dyDescent="0.25">
      <c r="F991" s="4">
        <f t="shared" si="90"/>
        <v>0</v>
      </c>
      <c r="G991" s="200">
        <f t="shared" si="95"/>
        <v>0</v>
      </c>
      <c r="H991" s="203"/>
      <c r="I991" s="193"/>
      <c r="J991" s="204"/>
      <c r="K991" s="204"/>
      <c r="L991" s="204"/>
      <c r="M991" s="204"/>
      <c r="N991" s="193"/>
      <c r="O991" s="193"/>
      <c r="P991" s="205"/>
      <c r="Q991" s="193"/>
      <c r="R991" s="193"/>
      <c r="S991" s="193"/>
      <c r="T991" s="193"/>
      <c r="U991" s="193"/>
      <c r="V991" s="193"/>
      <c r="W991" s="193"/>
      <c r="X991" s="193"/>
      <c r="Y991" s="193"/>
      <c r="Z991" s="193"/>
      <c r="AA991" s="193"/>
      <c r="AB991" s="193"/>
      <c r="AC991" s="193"/>
      <c r="AD991" s="193"/>
      <c r="AE991" s="193"/>
      <c r="AF991" s="193"/>
      <c r="AG991" s="193"/>
      <c r="AH991" s="193"/>
      <c r="AI991" s="193"/>
      <c r="AJ991" s="204"/>
      <c r="AK991" s="193"/>
      <c r="AL991" s="206"/>
      <c r="AM991" s="4">
        <f t="shared" si="91"/>
        <v>0</v>
      </c>
      <c r="AN991" s="4">
        <f t="shared" si="92"/>
        <v>0</v>
      </c>
      <c r="AO991" s="4">
        <f t="shared" si="93"/>
        <v>0</v>
      </c>
      <c r="AP991" s="4">
        <f t="shared" si="94"/>
        <v>0</v>
      </c>
      <c r="AW991" s="204"/>
    </row>
    <row r="992" spans="6:49" ht="18" customHeight="1" x14ac:dyDescent="0.25">
      <c r="F992" s="4">
        <f t="shared" si="90"/>
        <v>0</v>
      </c>
      <c r="G992" s="200">
        <f t="shared" si="95"/>
        <v>0</v>
      </c>
      <c r="H992" s="203"/>
      <c r="I992" s="193"/>
      <c r="J992" s="204"/>
      <c r="K992" s="204"/>
      <c r="L992" s="204"/>
      <c r="M992" s="204"/>
      <c r="N992" s="193"/>
      <c r="O992" s="193"/>
      <c r="P992" s="205"/>
      <c r="Q992" s="193"/>
      <c r="R992" s="193"/>
      <c r="S992" s="193"/>
      <c r="T992" s="193"/>
      <c r="U992" s="193"/>
      <c r="V992" s="193"/>
      <c r="W992" s="193"/>
      <c r="X992" s="193"/>
      <c r="Y992" s="193"/>
      <c r="Z992" s="193"/>
      <c r="AA992" s="193"/>
      <c r="AB992" s="193"/>
      <c r="AC992" s="193"/>
      <c r="AD992" s="193"/>
      <c r="AE992" s="193"/>
      <c r="AF992" s="193"/>
      <c r="AG992" s="193"/>
      <c r="AH992" s="193"/>
      <c r="AI992" s="193"/>
      <c r="AJ992" s="204"/>
      <c r="AK992" s="193"/>
      <c r="AL992" s="206"/>
      <c r="AM992" s="4">
        <f t="shared" si="91"/>
        <v>0</v>
      </c>
      <c r="AN992" s="4">
        <f t="shared" si="92"/>
        <v>0</v>
      </c>
      <c r="AO992" s="4">
        <f t="shared" si="93"/>
        <v>0</v>
      </c>
      <c r="AP992" s="4">
        <f t="shared" si="94"/>
        <v>0</v>
      </c>
      <c r="AW992" s="204"/>
    </row>
    <row r="993" spans="6:49" ht="18" customHeight="1" x14ac:dyDescent="0.25">
      <c r="F993" s="4">
        <f t="shared" si="90"/>
        <v>0</v>
      </c>
      <c r="G993" s="200">
        <f t="shared" si="95"/>
        <v>0</v>
      </c>
      <c r="H993" s="203"/>
      <c r="I993" s="193"/>
      <c r="J993" s="204"/>
      <c r="K993" s="204"/>
      <c r="L993" s="204"/>
      <c r="M993" s="204"/>
      <c r="N993" s="193"/>
      <c r="O993" s="193"/>
      <c r="P993" s="205"/>
      <c r="Q993" s="193"/>
      <c r="R993" s="193"/>
      <c r="S993" s="193"/>
      <c r="T993" s="193"/>
      <c r="U993" s="193"/>
      <c r="V993" s="193"/>
      <c r="W993" s="193"/>
      <c r="X993" s="193"/>
      <c r="Y993" s="193"/>
      <c r="Z993" s="193"/>
      <c r="AA993" s="193"/>
      <c r="AB993" s="193"/>
      <c r="AC993" s="193"/>
      <c r="AD993" s="193"/>
      <c r="AE993" s="193"/>
      <c r="AF993" s="193"/>
      <c r="AG993" s="193"/>
      <c r="AH993" s="193"/>
      <c r="AI993" s="193"/>
      <c r="AJ993" s="204"/>
      <c r="AK993" s="193"/>
      <c r="AL993" s="206"/>
      <c r="AM993" s="4">
        <f t="shared" si="91"/>
        <v>0</v>
      </c>
      <c r="AN993" s="4">
        <f t="shared" si="92"/>
        <v>0</v>
      </c>
      <c r="AO993" s="4">
        <f t="shared" si="93"/>
        <v>0</v>
      </c>
      <c r="AP993" s="4">
        <f t="shared" si="94"/>
        <v>0</v>
      </c>
      <c r="AW993" s="204"/>
    </row>
    <row r="994" spans="6:49" ht="18" customHeight="1" x14ac:dyDescent="0.25">
      <c r="F994" s="4">
        <f t="shared" si="90"/>
        <v>0</v>
      </c>
      <c r="G994" s="200">
        <f t="shared" si="95"/>
        <v>0</v>
      </c>
      <c r="H994" s="203"/>
      <c r="I994" s="193"/>
      <c r="J994" s="204"/>
      <c r="K994" s="204"/>
      <c r="L994" s="204"/>
      <c r="M994" s="204"/>
      <c r="N994" s="193"/>
      <c r="O994" s="193"/>
      <c r="P994" s="205"/>
      <c r="Q994" s="193"/>
      <c r="R994" s="193"/>
      <c r="S994" s="193"/>
      <c r="T994" s="193"/>
      <c r="U994" s="193"/>
      <c r="V994" s="193"/>
      <c r="W994" s="193"/>
      <c r="X994" s="193"/>
      <c r="Y994" s="193"/>
      <c r="Z994" s="193"/>
      <c r="AA994" s="193"/>
      <c r="AB994" s="193"/>
      <c r="AC994" s="193"/>
      <c r="AD994" s="193"/>
      <c r="AE994" s="193"/>
      <c r="AF994" s="193"/>
      <c r="AG994" s="193"/>
      <c r="AH994" s="193"/>
      <c r="AI994" s="193"/>
      <c r="AJ994" s="204"/>
      <c r="AK994" s="193"/>
      <c r="AL994" s="206"/>
      <c r="AM994" s="4">
        <f t="shared" si="91"/>
        <v>0</v>
      </c>
      <c r="AN994" s="4">
        <f t="shared" si="92"/>
        <v>0</v>
      </c>
      <c r="AO994" s="4">
        <f t="shared" si="93"/>
        <v>0</v>
      </c>
      <c r="AP994" s="4">
        <f t="shared" si="94"/>
        <v>0</v>
      </c>
      <c r="AW994" s="204"/>
    </row>
    <row r="995" spans="6:49" ht="18" customHeight="1" x14ac:dyDescent="0.25">
      <c r="F995" s="4">
        <f t="shared" si="90"/>
        <v>0</v>
      </c>
      <c r="G995" s="200">
        <f t="shared" si="95"/>
        <v>0</v>
      </c>
      <c r="H995" s="203"/>
      <c r="I995" s="193"/>
      <c r="J995" s="204"/>
      <c r="K995" s="204"/>
      <c r="L995" s="204"/>
      <c r="M995" s="204"/>
      <c r="N995" s="193"/>
      <c r="O995" s="193"/>
      <c r="P995" s="205"/>
      <c r="Q995" s="193"/>
      <c r="R995" s="193"/>
      <c r="S995" s="193"/>
      <c r="T995" s="193"/>
      <c r="U995" s="193"/>
      <c r="V995" s="193"/>
      <c r="W995" s="193"/>
      <c r="X995" s="193"/>
      <c r="Y995" s="193"/>
      <c r="Z995" s="193"/>
      <c r="AA995" s="193"/>
      <c r="AB995" s="193"/>
      <c r="AC995" s="193"/>
      <c r="AD995" s="193"/>
      <c r="AE995" s="193"/>
      <c r="AF995" s="193"/>
      <c r="AG995" s="193"/>
      <c r="AH995" s="193"/>
      <c r="AI995" s="193"/>
      <c r="AJ995" s="204"/>
      <c r="AK995" s="193"/>
      <c r="AL995" s="206"/>
      <c r="AM995" s="4">
        <f t="shared" si="91"/>
        <v>0</v>
      </c>
      <c r="AN995" s="4">
        <f t="shared" si="92"/>
        <v>0</v>
      </c>
      <c r="AO995" s="4">
        <f t="shared" si="93"/>
        <v>0</v>
      </c>
      <c r="AP995" s="4">
        <f t="shared" si="94"/>
        <v>0</v>
      </c>
      <c r="AW995" s="204"/>
    </row>
    <row r="996" spans="6:49" ht="18" customHeight="1" x14ac:dyDescent="0.25">
      <c r="F996" s="4">
        <f t="shared" si="90"/>
        <v>0</v>
      </c>
      <c r="G996" s="200">
        <f t="shared" si="95"/>
        <v>0</v>
      </c>
      <c r="H996" s="203"/>
      <c r="I996" s="193"/>
      <c r="J996" s="204"/>
      <c r="K996" s="204"/>
      <c r="L996" s="204"/>
      <c r="M996" s="204"/>
      <c r="N996" s="193"/>
      <c r="O996" s="193"/>
      <c r="P996" s="205"/>
      <c r="Q996" s="193"/>
      <c r="R996" s="193"/>
      <c r="S996" s="193"/>
      <c r="T996" s="193"/>
      <c r="U996" s="193"/>
      <c r="V996" s="193"/>
      <c r="W996" s="193"/>
      <c r="X996" s="193"/>
      <c r="Y996" s="193"/>
      <c r="Z996" s="193"/>
      <c r="AA996" s="193"/>
      <c r="AB996" s="193"/>
      <c r="AC996" s="193"/>
      <c r="AD996" s="193"/>
      <c r="AE996" s="193"/>
      <c r="AF996" s="193"/>
      <c r="AG996" s="193"/>
      <c r="AH996" s="193"/>
      <c r="AI996" s="193"/>
      <c r="AJ996" s="204"/>
      <c r="AK996" s="193"/>
      <c r="AL996" s="206"/>
      <c r="AM996" s="4">
        <f t="shared" si="91"/>
        <v>0</v>
      </c>
      <c r="AN996" s="4">
        <f t="shared" si="92"/>
        <v>0</v>
      </c>
      <c r="AO996" s="4">
        <f t="shared" si="93"/>
        <v>0</v>
      </c>
      <c r="AP996" s="4">
        <f t="shared" si="94"/>
        <v>0</v>
      </c>
      <c r="AW996" s="204"/>
    </row>
    <row r="997" spans="6:49" ht="18" customHeight="1" x14ac:dyDescent="0.25">
      <c r="F997" s="4">
        <f t="shared" si="90"/>
        <v>0</v>
      </c>
      <c r="G997" s="200">
        <f t="shared" si="95"/>
        <v>0</v>
      </c>
      <c r="H997" s="203"/>
      <c r="I997" s="193"/>
      <c r="J997" s="204"/>
      <c r="K997" s="204"/>
      <c r="L997" s="204"/>
      <c r="M997" s="204"/>
      <c r="N997" s="193"/>
      <c r="O997" s="193"/>
      <c r="P997" s="205"/>
      <c r="Q997" s="193"/>
      <c r="R997" s="193"/>
      <c r="S997" s="193"/>
      <c r="T997" s="193"/>
      <c r="U997" s="193"/>
      <c r="V997" s="193"/>
      <c r="W997" s="193"/>
      <c r="X997" s="193"/>
      <c r="Y997" s="193"/>
      <c r="Z997" s="193"/>
      <c r="AA997" s="193"/>
      <c r="AB997" s="193"/>
      <c r="AC997" s="193"/>
      <c r="AD997" s="193"/>
      <c r="AE997" s="193"/>
      <c r="AF997" s="193"/>
      <c r="AG997" s="193"/>
      <c r="AH997" s="193"/>
      <c r="AI997" s="193"/>
      <c r="AJ997" s="204"/>
      <c r="AK997" s="193"/>
      <c r="AL997" s="206"/>
      <c r="AM997" s="4">
        <f t="shared" si="91"/>
        <v>0</v>
      </c>
      <c r="AN997" s="4">
        <f t="shared" si="92"/>
        <v>0</v>
      </c>
      <c r="AO997" s="4">
        <f t="shared" si="93"/>
        <v>0</v>
      </c>
      <c r="AP997" s="4">
        <f t="shared" si="94"/>
        <v>0</v>
      </c>
      <c r="AW997" s="204"/>
    </row>
    <row r="998" spans="6:49" ht="18" customHeight="1" x14ac:dyDescent="0.25">
      <c r="F998" s="4">
        <f t="shared" si="90"/>
        <v>0</v>
      </c>
      <c r="G998" s="200">
        <f t="shared" si="95"/>
        <v>0</v>
      </c>
      <c r="H998" s="203"/>
      <c r="I998" s="193"/>
      <c r="J998" s="204"/>
      <c r="K998" s="204"/>
      <c r="L998" s="204"/>
      <c r="M998" s="204"/>
      <c r="N998" s="193"/>
      <c r="O998" s="193"/>
      <c r="P998" s="205"/>
      <c r="Q998" s="193"/>
      <c r="R998" s="193"/>
      <c r="S998" s="193"/>
      <c r="T998" s="193"/>
      <c r="U998" s="193"/>
      <c r="V998" s="193"/>
      <c r="W998" s="193"/>
      <c r="X998" s="193"/>
      <c r="Y998" s="193"/>
      <c r="Z998" s="193"/>
      <c r="AA998" s="193"/>
      <c r="AB998" s="193"/>
      <c r="AC998" s="193"/>
      <c r="AD998" s="193"/>
      <c r="AE998" s="193"/>
      <c r="AF998" s="193"/>
      <c r="AG998" s="193"/>
      <c r="AH998" s="193"/>
      <c r="AI998" s="193"/>
      <c r="AJ998" s="204"/>
      <c r="AK998" s="193"/>
      <c r="AL998" s="206"/>
      <c r="AM998" s="4">
        <f t="shared" si="91"/>
        <v>0</v>
      </c>
      <c r="AN998" s="4">
        <f t="shared" si="92"/>
        <v>0</v>
      </c>
      <c r="AO998" s="4">
        <f t="shared" si="93"/>
        <v>0</v>
      </c>
      <c r="AP998" s="4">
        <f t="shared" si="94"/>
        <v>0</v>
      </c>
      <c r="AW998" s="204"/>
    </row>
    <row r="999" spans="6:49" ht="18" customHeight="1" x14ac:dyDescent="0.25">
      <c r="F999" s="4">
        <f t="shared" si="90"/>
        <v>0</v>
      </c>
      <c r="G999" s="200">
        <f t="shared" si="95"/>
        <v>0</v>
      </c>
      <c r="H999" s="203"/>
      <c r="I999" s="193"/>
      <c r="J999" s="204"/>
      <c r="K999" s="204"/>
      <c r="L999" s="204"/>
      <c r="M999" s="204"/>
      <c r="N999" s="193"/>
      <c r="O999" s="193"/>
      <c r="P999" s="205"/>
      <c r="Q999" s="193"/>
      <c r="R999" s="193"/>
      <c r="S999" s="193"/>
      <c r="T999" s="193"/>
      <c r="U999" s="193"/>
      <c r="V999" s="193"/>
      <c r="W999" s="193"/>
      <c r="X999" s="193"/>
      <c r="Y999" s="193"/>
      <c r="Z999" s="193"/>
      <c r="AA999" s="193"/>
      <c r="AB999" s="193"/>
      <c r="AC999" s="193"/>
      <c r="AD999" s="193"/>
      <c r="AE999" s="193"/>
      <c r="AF999" s="193"/>
      <c r="AG999" s="193"/>
      <c r="AH999" s="193"/>
      <c r="AI999" s="193"/>
      <c r="AJ999" s="204"/>
      <c r="AK999" s="193"/>
      <c r="AL999" s="206"/>
      <c r="AM999" s="4">
        <f t="shared" si="91"/>
        <v>0</v>
      </c>
      <c r="AN999" s="4">
        <f t="shared" si="92"/>
        <v>0</v>
      </c>
      <c r="AO999" s="4">
        <f t="shared" si="93"/>
        <v>0</v>
      </c>
      <c r="AP999" s="4">
        <f t="shared" si="94"/>
        <v>0</v>
      </c>
      <c r="AW999" s="204"/>
    </row>
    <row r="1000" spans="6:49" ht="18" customHeight="1" x14ac:dyDescent="0.25">
      <c r="F1000" s="4">
        <f t="shared" si="90"/>
        <v>0</v>
      </c>
      <c r="G1000" s="200">
        <f t="shared" si="95"/>
        <v>0</v>
      </c>
      <c r="H1000" s="203"/>
      <c r="I1000" s="193"/>
      <c r="J1000" s="204"/>
      <c r="K1000" s="204"/>
      <c r="L1000" s="204"/>
      <c r="M1000" s="204"/>
      <c r="N1000" s="193"/>
      <c r="O1000" s="193"/>
      <c r="P1000" s="205"/>
      <c r="Q1000" s="193"/>
      <c r="R1000" s="193"/>
      <c r="S1000" s="193"/>
      <c r="T1000" s="193"/>
      <c r="U1000" s="193"/>
      <c r="V1000" s="193"/>
      <c r="W1000" s="193"/>
      <c r="X1000" s="193"/>
      <c r="Y1000" s="193"/>
      <c r="Z1000" s="193"/>
      <c r="AA1000" s="193"/>
      <c r="AB1000" s="193"/>
      <c r="AC1000" s="193"/>
      <c r="AD1000" s="193"/>
      <c r="AE1000" s="193"/>
      <c r="AF1000" s="193"/>
      <c r="AG1000" s="193"/>
      <c r="AH1000" s="193"/>
      <c r="AI1000" s="193"/>
      <c r="AJ1000" s="204"/>
      <c r="AK1000" s="193"/>
      <c r="AL1000" s="206"/>
      <c r="AM1000" s="4">
        <f t="shared" si="91"/>
        <v>0</v>
      </c>
      <c r="AN1000" s="4">
        <f t="shared" si="92"/>
        <v>0</v>
      </c>
      <c r="AO1000" s="4">
        <f t="shared" si="93"/>
        <v>0</v>
      </c>
      <c r="AP1000" s="4">
        <f t="shared" si="94"/>
        <v>0</v>
      </c>
      <c r="AW1000" s="204"/>
    </row>
    <row r="1001" spans="6:49" ht="18" customHeight="1" x14ac:dyDescent="0.25">
      <c r="F1001" s="4">
        <f t="shared" si="90"/>
        <v>0</v>
      </c>
      <c r="G1001" s="200">
        <f t="shared" si="95"/>
        <v>0</v>
      </c>
      <c r="H1001" s="203"/>
      <c r="I1001" s="193"/>
      <c r="J1001" s="204"/>
      <c r="K1001" s="204"/>
      <c r="L1001" s="204"/>
      <c r="M1001" s="204"/>
      <c r="N1001" s="193"/>
      <c r="O1001" s="193"/>
      <c r="P1001" s="205"/>
      <c r="Q1001" s="193"/>
      <c r="R1001" s="193"/>
      <c r="S1001" s="193"/>
      <c r="T1001" s="193"/>
      <c r="U1001" s="193"/>
      <c r="V1001" s="193"/>
      <c r="W1001" s="193"/>
      <c r="X1001" s="193"/>
      <c r="Y1001" s="193"/>
      <c r="Z1001" s="193"/>
      <c r="AA1001" s="193"/>
      <c r="AB1001" s="193"/>
      <c r="AC1001" s="193"/>
      <c r="AD1001" s="193"/>
      <c r="AE1001" s="193"/>
      <c r="AF1001" s="193"/>
      <c r="AG1001" s="193"/>
      <c r="AH1001" s="193"/>
      <c r="AI1001" s="193"/>
      <c r="AJ1001" s="204"/>
      <c r="AK1001" s="193"/>
      <c r="AL1001" s="206"/>
      <c r="AM1001" s="4">
        <f t="shared" si="91"/>
        <v>0</v>
      </c>
      <c r="AN1001" s="4">
        <f t="shared" si="92"/>
        <v>0</v>
      </c>
      <c r="AO1001" s="4">
        <f t="shared" si="93"/>
        <v>0</v>
      </c>
      <c r="AP1001" s="4">
        <f t="shared" si="94"/>
        <v>0</v>
      </c>
      <c r="AW1001" s="204"/>
    </row>
    <row r="1002" spans="6:49" ht="18" customHeight="1" x14ac:dyDescent="0.25">
      <c r="F1002" s="4">
        <f t="shared" si="90"/>
        <v>0</v>
      </c>
      <c r="G1002" s="200">
        <f t="shared" si="95"/>
        <v>0</v>
      </c>
      <c r="H1002" s="203"/>
      <c r="I1002" s="193"/>
      <c r="J1002" s="204"/>
      <c r="K1002" s="204"/>
      <c r="L1002" s="204"/>
      <c r="M1002" s="204"/>
      <c r="N1002" s="193"/>
      <c r="O1002" s="193"/>
      <c r="P1002" s="205"/>
      <c r="Q1002" s="193"/>
      <c r="R1002" s="193"/>
      <c r="S1002" s="193"/>
      <c r="T1002" s="193"/>
      <c r="U1002" s="193"/>
      <c r="V1002" s="193"/>
      <c r="W1002" s="193"/>
      <c r="X1002" s="193"/>
      <c r="Y1002" s="193"/>
      <c r="Z1002" s="193"/>
      <c r="AA1002" s="193"/>
      <c r="AB1002" s="193"/>
      <c r="AC1002" s="193"/>
      <c r="AD1002" s="193"/>
      <c r="AE1002" s="193"/>
      <c r="AF1002" s="193"/>
      <c r="AG1002" s="193"/>
      <c r="AH1002" s="193"/>
      <c r="AI1002" s="193"/>
      <c r="AJ1002" s="204"/>
      <c r="AK1002" s="193"/>
      <c r="AL1002" s="206"/>
      <c r="AM1002" s="4">
        <f t="shared" si="91"/>
        <v>0</v>
      </c>
      <c r="AN1002" s="4">
        <f t="shared" si="92"/>
        <v>0</v>
      </c>
      <c r="AO1002" s="4">
        <f t="shared" si="93"/>
        <v>0</v>
      </c>
      <c r="AP1002" s="4">
        <f t="shared" si="94"/>
        <v>0</v>
      </c>
      <c r="AW1002" s="204"/>
    </row>
    <row r="1003" spans="6:49" ht="18" customHeight="1" x14ac:dyDescent="0.25">
      <c r="F1003" s="4">
        <f t="shared" si="90"/>
        <v>0</v>
      </c>
      <c r="G1003" s="200">
        <f t="shared" si="95"/>
        <v>0</v>
      </c>
      <c r="H1003" s="203"/>
      <c r="I1003" s="193"/>
      <c r="J1003" s="204"/>
      <c r="K1003" s="204"/>
      <c r="L1003" s="204"/>
      <c r="M1003" s="204"/>
      <c r="N1003" s="193"/>
      <c r="O1003" s="193"/>
      <c r="P1003" s="205"/>
      <c r="Q1003" s="193"/>
      <c r="R1003" s="193"/>
      <c r="S1003" s="193"/>
      <c r="T1003" s="193"/>
      <c r="U1003" s="193"/>
      <c r="V1003" s="193"/>
      <c r="W1003" s="193"/>
      <c r="X1003" s="193"/>
      <c r="Y1003" s="193"/>
      <c r="Z1003" s="193"/>
      <c r="AA1003" s="193"/>
      <c r="AB1003" s="193"/>
      <c r="AC1003" s="193"/>
      <c r="AD1003" s="193"/>
      <c r="AE1003" s="193"/>
      <c r="AF1003" s="193"/>
      <c r="AG1003" s="193"/>
      <c r="AH1003" s="193"/>
      <c r="AI1003" s="193"/>
      <c r="AJ1003" s="204"/>
      <c r="AK1003" s="193"/>
      <c r="AL1003" s="206"/>
      <c r="AM1003" s="4">
        <f t="shared" si="91"/>
        <v>0</v>
      </c>
      <c r="AN1003" s="4">
        <f t="shared" si="92"/>
        <v>0</v>
      </c>
      <c r="AO1003" s="4">
        <f t="shared" si="93"/>
        <v>0</v>
      </c>
      <c r="AP1003" s="4">
        <f t="shared" si="94"/>
        <v>0</v>
      </c>
      <c r="AW1003" s="204"/>
    </row>
    <row r="1004" spans="6:49" ht="18" customHeight="1" x14ac:dyDescent="0.25">
      <c r="F1004" s="4">
        <f t="shared" si="90"/>
        <v>0</v>
      </c>
      <c r="G1004" s="200">
        <f t="shared" si="95"/>
        <v>0</v>
      </c>
      <c r="H1004" s="203"/>
      <c r="I1004" s="193"/>
      <c r="J1004" s="204"/>
      <c r="K1004" s="204"/>
      <c r="L1004" s="204"/>
      <c r="M1004" s="204"/>
      <c r="N1004" s="193"/>
      <c r="O1004" s="193"/>
      <c r="P1004" s="205"/>
      <c r="Q1004" s="193"/>
      <c r="R1004" s="193"/>
      <c r="S1004" s="193"/>
      <c r="T1004" s="193"/>
      <c r="U1004" s="193"/>
      <c r="V1004" s="193"/>
      <c r="W1004" s="193"/>
      <c r="X1004" s="193"/>
      <c r="Y1004" s="193"/>
      <c r="Z1004" s="193"/>
      <c r="AA1004" s="193"/>
      <c r="AB1004" s="193"/>
      <c r="AC1004" s="193"/>
      <c r="AD1004" s="193"/>
      <c r="AE1004" s="193"/>
      <c r="AF1004" s="193"/>
      <c r="AG1004" s="193"/>
      <c r="AH1004" s="193"/>
      <c r="AI1004" s="193"/>
      <c r="AJ1004" s="204"/>
      <c r="AK1004" s="193"/>
      <c r="AL1004" s="206"/>
      <c r="AM1004" s="4">
        <f t="shared" si="91"/>
        <v>0</v>
      </c>
      <c r="AN1004" s="4">
        <f t="shared" si="92"/>
        <v>0</v>
      </c>
      <c r="AO1004" s="4">
        <f t="shared" si="93"/>
        <v>0</v>
      </c>
      <c r="AP1004" s="4">
        <f t="shared" si="94"/>
        <v>0</v>
      </c>
      <c r="AW1004" s="204"/>
    </row>
    <row r="1005" spans="6:49" ht="18" customHeight="1" x14ac:dyDescent="0.25">
      <c r="F1005" s="4">
        <f t="shared" si="90"/>
        <v>0</v>
      </c>
      <c r="G1005" s="200">
        <f t="shared" si="95"/>
        <v>0</v>
      </c>
      <c r="H1005" s="203"/>
      <c r="I1005" s="193"/>
      <c r="J1005" s="204"/>
      <c r="K1005" s="204"/>
      <c r="L1005" s="204"/>
      <c r="M1005" s="204"/>
      <c r="N1005" s="193"/>
      <c r="O1005" s="193"/>
      <c r="P1005" s="205"/>
      <c r="Q1005" s="193"/>
      <c r="R1005" s="193"/>
      <c r="S1005" s="193"/>
      <c r="T1005" s="193"/>
      <c r="U1005" s="193"/>
      <c r="V1005" s="193"/>
      <c r="W1005" s="193"/>
      <c r="X1005" s="193"/>
      <c r="Y1005" s="193"/>
      <c r="Z1005" s="193"/>
      <c r="AA1005" s="193"/>
      <c r="AB1005" s="193"/>
      <c r="AC1005" s="193"/>
      <c r="AD1005" s="193"/>
      <c r="AE1005" s="193"/>
      <c r="AF1005" s="193"/>
      <c r="AG1005" s="193"/>
      <c r="AH1005" s="193"/>
      <c r="AI1005" s="193"/>
      <c r="AJ1005" s="204"/>
      <c r="AK1005" s="193"/>
      <c r="AL1005" s="206"/>
      <c r="AM1005" s="4">
        <f t="shared" si="91"/>
        <v>0</v>
      </c>
      <c r="AN1005" s="4">
        <f t="shared" si="92"/>
        <v>0</v>
      </c>
      <c r="AO1005" s="4">
        <f t="shared" si="93"/>
        <v>0</v>
      </c>
      <c r="AP1005" s="4">
        <f t="shared" si="94"/>
        <v>0</v>
      </c>
      <c r="AW1005" s="204"/>
    </row>
    <row r="1006" spans="6:49" ht="18" customHeight="1" x14ac:dyDescent="0.25">
      <c r="F1006" s="4">
        <f t="shared" si="90"/>
        <v>0</v>
      </c>
      <c r="G1006" s="200">
        <f t="shared" si="95"/>
        <v>0</v>
      </c>
      <c r="H1006" s="203"/>
      <c r="I1006" s="193"/>
      <c r="J1006" s="204"/>
      <c r="K1006" s="204"/>
      <c r="L1006" s="204"/>
      <c r="M1006" s="204"/>
      <c r="N1006" s="193"/>
      <c r="O1006" s="193"/>
      <c r="P1006" s="205"/>
      <c r="Q1006" s="193"/>
      <c r="R1006" s="193"/>
      <c r="S1006" s="193"/>
      <c r="T1006" s="193"/>
      <c r="U1006" s="193"/>
      <c r="V1006" s="193"/>
      <c r="W1006" s="193"/>
      <c r="X1006" s="193"/>
      <c r="Y1006" s="193"/>
      <c r="Z1006" s="193"/>
      <c r="AA1006" s="193"/>
      <c r="AB1006" s="193"/>
      <c r="AC1006" s="193"/>
      <c r="AD1006" s="193"/>
      <c r="AE1006" s="193"/>
      <c r="AF1006" s="193"/>
      <c r="AG1006" s="193"/>
      <c r="AH1006" s="193"/>
      <c r="AI1006" s="193"/>
      <c r="AJ1006" s="204"/>
      <c r="AK1006" s="193"/>
      <c r="AL1006" s="206"/>
      <c r="AM1006" s="4">
        <f t="shared" si="91"/>
        <v>0</v>
      </c>
      <c r="AN1006" s="4">
        <f t="shared" si="92"/>
        <v>0</v>
      </c>
      <c r="AO1006" s="4">
        <f t="shared" si="93"/>
        <v>0</v>
      </c>
      <c r="AP1006" s="4">
        <f t="shared" si="94"/>
        <v>0</v>
      </c>
      <c r="AW1006" s="204"/>
    </row>
    <row r="1007" spans="6:49" ht="18" customHeight="1" x14ac:dyDescent="0.25">
      <c r="F1007" s="4">
        <f t="shared" si="90"/>
        <v>0</v>
      </c>
      <c r="G1007" s="200">
        <f t="shared" si="95"/>
        <v>0</v>
      </c>
      <c r="H1007" s="203"/>
      <c r="I1007" s="193"/>
      <c r="J1007" s="204"/>
      <c r="K1007" s="204"/>
      <c r="L1007" s="204"/>
      <c r="M1007" s="204"/>
      <c r="N1007" s="193"/>
      <c r="O1007" s="193"/>
      <c r="P1007" s="205"/>
      <c r="Q1007" s="193"/>
      <c r="R1007" s="193"/>
      <c r="S1007" s="193"/>
      <c r="T1007" s="193"/>
      <c r="U1007" s="193"/>
      <c r="V1007" s="193"/>
      <c r="W1007" s="193"/>
      <c r="X1007" s="193"/>
      <c r="Y1007" s="193"/>
      <c r="Z1007" s="193"/>
      <c r="AA1007" s="193"/>
      <c r="AB1007" s="193"/>
      <c r="AC1007" s="193"/>
      <c r="AD1007" s="193"/>
      <c r="AE1007" s="193"/>
      <c r="AF1007" s="193"/>
      <c r="AG1007" s="193"/>
      <c r="AH1007" s="193"/>
      <c r="AI1007" s="193"/>
      <c r="AJ1007" s="204"/>
      <c r="AK1007" s="193"/>
      <c r="AL1007" s="206"/>
      <c r="AM1007" s="4">
        <f t="shared" si="91"/>
        <v>0</v>
      </c>
      <c r="AN1007" s="4">
        <f t="shared" si="92"/>
        <v>0</v>
      </c>
      <c r="AO1007" s="4">
        <f t="shared" si="93"/>
        <v>0</v>
      </c>
      <c r="AP1007" s="4">
        <f t="shared" si="94"/>
        <v>0</v>
      </c>
      <c r="AW1007" s="204"/>
    </row>
    <row r="1008" spans="6:49" ht="18" customHeight="1" x14ac:dyDescent="0.25">
      <c r="F1008" s="4">
        <f t="shared" si="90"/>
        <v>0</v>
      </c>
      <c r="G1008" s="200">
        <f t="shared" si="95"/>
        <v>0</v>
      </c>
      <c r="H1008" s="203"/>
      <c r="I1008" s="193"/>
      <c r="J1008" s="204"/>
      <c r="K1008" s="204"/>
      <c r="L1008" s="204"/>
      <c r="M1008" s="204"/>
      <c r="N1008" s="193"/>
      <c r="O1008" s="193"/>
      <c r="P1008" s="205"/>
      <c r="Q1008" s="193"/>
      <c r="R1008" s="193"/>
      <c r="S1008" s="193"/>
      <c r="T1008" s="193"/>
      <c r="U1008" s="193"/>
      <c r="V1008" s="193"/>
      <c r="W1008" s="193"/>
      <c r="X1008" s="193"/>
      <c r="Y1008" s="193"/>
      <c r="Z1008" s="193"/>
      <c r="AA1008" s="193"/>
      <c r="AB1008" s="193"/>
      <c r="AC1008" s="193"/>
      <c r="AD1008" s="193"/>
      <c r="AE1008" s="193"/>
      <c r="AF1008" s="193"/>
      <c r="AG1008" s="193"/>
      <c r="AH1008" s="193"/>
      <c r="AI1008" s="193"/>
      <c r="AJ1008" s="204"/>
      <c r="AK1008" s="193"/>
      <c r="AL1008" s="206"/>
      <c r="AM1008" s="4">
        <f t="shared" si="91"/>
        <v>0</v>
      </c>
      <c r="AN1008" s="4">
        <f t="shared" si="92"/>
        <v>0</v>
      </c>
      <c r="AO1008" s="4">
        <f t="shared" si="93"/>
        <v>0</v>
      </c>
      <c r="AP1008" s="4">
        <f t="shared" si="94"/>
        <v>0</v>
      </c>
      <c r="AW1008" s="204"/>
    </row>
  </sheetData>
  <sheetProtection password="CD8E" sheet="1" objects="1" scenarios="1"/>
  <mergeCells count="20">
    <mergeCell ref="Q6:R6"/>
    <mergeCell ref="J6:J7"/>
    <mergeCell ref="O6:O7"/>
    <mergeCell ref="P6:P7"/>
    <mergeCell ref="S6:S7"/>
    <mergeCell ref="G6:G7"/>
    <mergeCell ref="K6:K7"/>
    <mergeCell ref="L6:L7"/>
    <mergeCell ref="M6:M7"/>
    <mergeCell ref="N6:N7"/>
    <mergeCell ref="I6:I7"/>
    <mergeCell ref="H6:H7"/>
    <mergeCell ref="AE6:AH6"/>
    <mergeCell ref="W6:AD6"/>
    <mergeCell ref="AI6:AI7"/>
    <mergeCell ref="T6:V6"/>
    <mergeCell ref="AW6:AW7"/>
    <mergeCell ref="AJ6:AJ7"/>
    <mergeCell ref="AK6:AK7"/>
    <mergeCell ref="AL6:AL7"/>
  </mergeCells>
  <conditionalFormatting sqref="G8:AL1008">
    <cfRule type="cellIs" dxfId="37" priority="6" operator="equal">
      <formula>0</formula>
    </cfRule>
  </conditionalFormatting>
  <conditionalFormatting sqref="G9:AL1008">
    <cfRule type="expression" dxfId="36" priority="5">
      <formula>$G8=0</formula>
    </cfRule>
  </conditionalFormatting>
  <conditionalFormatting sqref="AW8:AW1008">
    <cfRule type="cellIs" dxfId="35" priority="4" operator="equal">
      <formula>0</formula>
    </cfRule>
  </conditionalFormatting>
  <conditionalFormatting sqref="AW9:AW1008">
    <cfRule type="expression" dxfId="34" priority="3">
      <formula>$G8=0</formula>
    </cfRule>
  </conditionalFormatting>
  <conditionalFormatting sqref="G8:AW1008">
    <cfRule type="expression" dxfId="33" priority="1">
      <formula>$AW8=$AX$4</formula>
    </cfRule>
    <cfRule type="expression" dxfId="32" priority="2">
      <formula>$AW8=$AX$5</formula>
    </cfRule>
  </conditionalFormatting>
  <dataValidations count="7">
    <dataValidation type="list" allowBlank="1" showInputMessage="1" showErrorMessage="1" sqref="I8:I1008">
      <formula1>आवेदन</formula1>
    </dataValidation>
    <dataValidation type="list" allowBlank="1" showInputMessage="1" showErrorMessage="1" sqref="N8:N1008">
      <formula1>रिश्ता</formula1>
    </dataValidation>
    <dataValidation type="list" allowBlank="1" showInputMessage="1" showErrorMessage="1" sqref="O8:O1008">
      <formula1>लिंग</formula1>
    </dataValidation>
    <dataValidation type="list" allowBlank="1" showInputMessage="1" showErrorMessage="1" sqref="S8:S1008">
      <formula1>विकलांगता</formula1>
    </dataValidation>
    <dataValidation type="list" allowBlank="1" showInputMessage="1" showErrorMessage="1" sqref="AH8:AH1008">
      <formula1>वास</formula1>
    </dataValidation>
    <dataValidation type="list" allowBlank="1" showInputMessage="1" showErrorMessage="1" sqref="AW8:AW1008">
      <formula1>स्थिति</formula1>
    </dataValidation>
    <dataValidation allowBlank="1" showInputMessage="1" showErrorMessage="1" prompt="क्र.सं. स्वत: प्रदर्शित होगी" sqref="G8"/>
  </dataValidations>
  <pageMargins left="0" right="0" top="0" bottom="0" header="0" footer="0"/>
  <pageSetup paperSize="9"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AF108"/>
  <sheetViews>
    <sheetView view="pageBreakPreview" zoomScaleNormal="100" zoomScaleSheetLayoutView="100" workbookViewId="0">
      <pane ySplit="6" topLeftCell="A89" activePane="bottomLeft" state="frozen"/>
      <selection pane="bottomLeft" activeCell="AB13" sqref="AB13"/>
    </sheetView>
  </sheetViews>
  <sheetFormatPr defaultRowHeight="15" x14ac:dyDescent="0.25"/>
  <cols>
    <col min="1" max="21" width="4.7109375" style="4" customWidth="1"/>
    <col min="22" max="22" width="1.7109375" style="4" customWidth="1"/>
    <col min="23" max="25" width="4.7109375" style="4" hidden="1" customWidth="1"/>
    <col min="26" max="53" width="4.7109375" style="4" customWidth="1"/>
    <col min="54" max="16384" width="9.140625" style="4"/>
  </cols>
  <sheetData>
    <row r="1" spans="1:32" x14ac:dyDescent="0.25">
      <c r="A1" s="481"/>
      <c r="B1" s="482"/>
      <c r="C1" s="482"/>
      <c r="D1" s="482"/>
      <c r="E1" s="482"/>
      <c r="F1" s="482"/>
      <c r="G1" s="502" t="s">
        <v>30</v>
      </c>
      <c r="H1" s="503"/>
      <c r="I1" s="503"/>
      <c r="J1" s="503"/>
      <c r="K1" s="503"/>
      <c r="L1" s="503"/>
      <c r="M1" s="503"/>
      <c r="N1" s="503"/>
      <c r="O1" s="503"/>
      <c r="P1" s="3"/>
      <c r="Q1" s="3"/>
      <c r="R1" s="3"/>
      <c r="S1" s="3"/>
      <c r="T1" s="3"/>
      <c r="U1" s="3"/>
      <c r="V1" s="495"/>
      <c r="W1" s="4">
        <f>IFERROR(IF($AB$4&gt;=1,VLOOKUP($AB$4,'R-6'!$G$8:$AQ$1007,33,0),0),0)</f>
        <v>0</v>
      </c>
      <c r="X1" s="5">
        <f ca="1">TODAY()</f>
        <v>44005</v>
      </c>
      <c r="Y1" s="6" t="s">
        <v>120</v>
      </c>
      <c r="Z1" s="542" t="s">
        <v>143</v>
      </c>
      <c r="AA1" s="542"/>
      <c r="AB1" s="542"/>
      <c r="AC1" s="542"/>
      <c r="AD1" s="542"/>
      <c r="AE1" s="542"/>
      <c r="AF1" s="542"/>
    </row>
    <row r="2" spans="1:32" x14ac:dyDescent="0.25">
      <c r="A2" s="483"/>
      <c r="B2" s="484"/>
      <c r="C2" s="484"/>
      <c r="D2" s="484"/>
      <c r="E2" s="484"/>
      <c r="F2" s="484"/>
      <c r="G2" s="504"/>
      <c r="H2" s="504"/>
      <c r="I2" s="504"/>
      <c r="J2" s="504"/>
      <c r="K2" s="504"/>
      <c r="L2" s="504"/>
      <c r="M2" s="504"/>
      <c r="N2" s="504"/>
      <c r="O2" s="504"/>
      <c r="P2" s="7"/>
      <c r="Q2" s="7"/>
      <c r="R2" s="7"/>
      <c r="S2" s="7"/>
      <c r="T2" s="7"/>
      <c r="U2" s="7"/>
      <c r="V2" s="500"/>
      <c r="W2" s="4">
        <f>IFERROR(IF($AB$4&gt;=1,VLOOKUP($AB$4,'R-6'!$G$8:$AQ$1007,34,0),0),0)</f>
        <v>0</v>
      </c>
      <c r="X2" s="4">
        <f ca="1">IFERROR(IF(X1&gt;=2000,YEAR(X1),0),0)</f>
        <v>2020</v>
      </c>
      <c r="Z2" s="542"/>
      <c r="AA2" s="542"/>
      <c r="AB2" s="542"/>
      <c r="AC2" s="542"/>
      <c r="AD2" s="542"/>
      <c r="AE2" s="542"/>
      <c r="AF2" s="542"/>
    </row>
    <row r="3" spans="1:32" ht="15" customHeight="1" thickBot="1" x14ac:dyDescent="0.3">
      <c r="A3" s="483"/>
      <c r="B3" s="484"/>
      <c r="C3" s="484"/>
      <c r="D3" s="484"/>
      <c r="E3" s="484"/>
      <c r="F3" s="484"/>
      <c r="G3" s="8"/>
      <c r="H3" s="8"/>
      <c r="I3" s="505" t="s">
        <v>31</v>
      </c>
      <c r="J3" s="505"/>
      <c r="K3" s="505"/>
      <c r="L3" s="505"/>
      <c r="M3" s="505"/>
      <c r="N3" s="8"/>
      <c r="O3" s="8"/>
      <c r="P3" s="7"/>
      <c r="Q3" s="7"/>
      <c r="R3" s="7"/>
      <c r="S3" s="7"/>
      <c r="T3" s="7"/>
      <c r="U3" s="7"/>
      <c r="V3" s="500"/>
      <c r="W3" s="4">
        <f>IFERROR(IF($AB$4&gt;=1,VLOOKUP($AB$4,'R-6'!$G$8:$AQ$1007,35,0),0),0)</f>
        <v>0</v>
      </c>
      <c r="Z3" s="542"/>
      <c r="AA3" s="542"/>
      <c r="AB3" s="542"/>
      <c r="AC3" s="542"/>
      <c r="AD3" s="542"/>
      <c r="AE3" s="542"/>
      <c r="AF3" s="542"/>
    </row>
    <row r="4" spans="1:32" ht="17.25" customHeight="1" x14ac:dyDescent="0.25">
      <c r="A4" s="483"/>
      <c r="B4" s="484"/>
      <c r="C4" s="484"/>
      <c r="D4" s="484"/>
      <c r="E4" s="484"/>
      <c r="F4" s="484"/>
      <c r="G4" s="8"/>
      <c r="H4" s="8"/>
      <c r="I4" s="505"/>
      <c r="J4" s="505"/>
      <c r="K4" s="505"/>
      <c r="L4" s="505"/>
      <c r="M4" s="505"/>
      <c r="N4" s="506" t="s">
        <v>32</v>
      </c>
      <c r="O4" s="506"/>
      <c r="P4" s="506"/>
      <c r="Q4" s="506"/>
      <c r="R4" s="506"/>
      <c r="S4" s="506"/>
      <c r="T4" s="506"/>
      <c r="U4" s="506"/>
      <c r="V4" s="500"/>
      <c r="AB4" s="553"/>
      <c r="AC4" s="554"/>
      <c r="AD4" s="555"/>
    </row>
    <row r="5" spans="1:32" ht="15.75" thickBot="1" x14ac:dyDescent="0.3">
      <c r="A5" s="483"/>
      <c r="B5" s="484"/>
      <c r="C5" s="484"/>
      <c r="D5" s="484"/>
      <c r="E5" s="484"/>
      <c r="F5" s="484"/>
      <c r="G5" s="7"/>
      <c r="H5" s="7"/>
      <c r="I5" s="7"/>
      <c r="J5" s="7"/>
      <c r="K5" s="7"/>
      <c r="L5" s="7"/>
      <c r="M5" s="7"/>
      <c r="N5" s="7"/>
      <c r="O5" s="7"/>
      <c r="P5" s="7"/>
      <c r="Q5" s="507" t="s">
        <v>33</v>
      </c>
      <c r="R5" s="507"/>
      <c r="S5" s="507"/>
      <c r="T5" s="507"/>
      <c r="U5" s="507"/>
      <c r="V5" s="500"/>
      <c r="W5" s="4" t="str">
        <f>IFERROR(IF($AB$4&gt;=1,VLOOKUP($AB$4,'R-6'!$G$8:$AQ$1007,10,0),""),"")</f>
        <v/>
      </c>
      <c r="AB5" s="556"/>
      <c r="AC5" s="557"/>
      <c r="AD5" s="558"/>
    </row>
    <row r="6" spans="1:32" ht="18.75" customHeight="1" thickBot="1" x14ac:dyDescent="0.3">
      <c r="A6" s="9"/>
      <c r="B6" s="10"/>
      <c r="C6" s="10"/>
      <c r="D6" s="480" t="s">
        <v>34</v>
      </c>
      <c r="E6" s="480"/>
      <c r="F6" s="480"/>
      <c r="G6" s="480"/>
      <c r="H6" s="480"/>
      <c r="I6" s="480"/>
      <c r="J6" s="480"/>
      <c r="K6" s="480"/>
      <c r="L6" s="480"/>
      <c r="M6" s="480"/>
      <c r="N6" s="480"/>
      <c r="O6" s="480"/>
      <c r="P6" s="480"/>
      <c r="Q6" s="480"/>
      <c r="R6" s="480"/>
      <c r="S6" s="10"/>
      <c r="T6" s="10"/>
      <c r="U6" s="10"/>
      <c r="V6" s="496"/>
      <c r="W6" s="4" t="e">
        <f>IF(W5&gt;=2000,YEAR(W5),0)</f>
        <v>#VALUE!</v>
      </c>
      <c r="AA6" s="11"/>
    </row>
    <row r="7" spans="1:32" x14ac:dyDescent="0.25">
      <c r="A7" s="538" t="s">
        <v>35</v>
      </c>
      <c r="B7" s="539"/>
      <c r="C7" s="539"/>
      <c r="D7" s="539"/>
      <c r="E7" s="539"/>
      <c r="F7" s="539"/>
      <c r="G7" s="539"/>
      <c r="H7" s="539"/>
      <c r="I7" s="539"/>
      <c r="J7" s="539"/>
      <c r="K7" s="539"/>
      <c r="L7" s="539"/>
      <c r="M7" s="539"/>
      <c r="N7" s="539"/>
      <c r="O7" s="539"/>
      <c r="P7" s="539"/>
      <c r="Q7" s="539"/>
      <c r="R7" s="539"/>
      <c r="S7" s="539"/>
      <c r="T7" s="539"/>
      <c r="U7" s="539"/>
      <c r="V7" s="495"/>
      <c r="W7" s="4" t="e">
        <f>IF(W5&gt;=2000,MONTH(W5),0)</f>
        <v>#VALUE!</v>
      </c>
    </row>
    <row r="8" spans="1:32" ht="15.75" thickBot="1" x14ac:dyDescent="0.3">
      <c r="A8" s="540" t="s">
        <v>36</v>
      </c>
      <c r="B8" s="541"/>
      <c r="C8" s="541"/>
      <c r="D8" s="541"/>
      <c r="E8" s="541"/>
      <c r="F8" s="541"/>
      <c r="G8" s="541"/>
      <c r="H8" s="541"/>
      <c r="I8" s="541"/>
      <c r="J8" s="541"/>
      <c r="K8" s="541"/>
      <c r="L8" s="541"/>
      <c r="M8" s="541"/>
      <c r="N8" s="541"/>
      <c r="O8" s="541"/>
      <c r="P8" s="541"/>
      <c r="Q8" s="541"/>
      <c r="R8" s="541"/>
      <c r="S8" s="541"/>
      <c r="T8" s="541"/>
      <c r="U8" s="541"/>
      <c r="V8" s="496"/>
      <c r="W8" s="4" t="e">
        <f>IF(W5&gt;=2000,DAY(W5),0)</f>
        <v>#VALUE!</v>
      </c>
    </row>
    <row r="9" spans="1:32" ht="20.100000000000001" customHeight="1" x14ac:dyDescent="0.25">
      <c r="A9" s="508" t="s">
        <v>37</v>
      </c>
      <c r="B9" s="509"/>
      <c r="C9" s="509"/>
      <c r="D9" s="509"/>
      <c r="E9" s="509"/>
      <c r="F9" s="509"/>
      <c r="G9" s="509"/>
      <c r="H9" s="509"/>
      <c r="I9" s="509"/>
      <c r="J9" s="509"/>
      <c r="K9" s="509"/>
      <c r="L9" s="509"/>
      <c r="M9" s="509"/>
      <c r="N9" s="509"/>
      <c r="O9" s="509"/>
      <c r="P9" s="509"/>
      <c r="Q9" s="509"/>
      <c r="R9" s="509"/>
      <c r="S9" s="509"/>
      <c r="T9" s="509"/>
      <c r="U9" s="509"/>
      <c r="V9" s="495"/>
      <c r="W9" s="4" t="str">
        <f>IFERROR(IF($AB$4&gt;=1,VLOOKUP($AB$4,'R-6'!$G$8:$AQ$1007,11,0),""),"")</f>
        <v/>
      </c>
    </row>
    <row r="10" spans="1:32" ht="20.100000000000001" customHeight="1" thickBot="1" x14ac:dyDescent="0.3">
      <c r="A10" s="9"/>
      <c r="B10" s="10"/>
      <c r="C10" s="511" t="s">
        <v>85</v>
      </c>
      <c r="D10" s="511"/>
      <c r="E10" s="511"/>
      <c r="F10" s="511"/>
      <c r="G10" s="511"/>
      <c r="H10" s="511"/>
      <c r="I10" s="511"/>
      <c r="J10" s="510" t="str">
        <f>IFERROR(IF($AB$4&gt;=1,CONCATENATE(HOME!AJ4," ",HOME!AR4),""),"")</f>
        <v/>
      </c>
      <c r="K10" s="510"/>
      <c r="L10" s="510"/>
      <c r="M10" s="510"/>
      <c r="N10" s="510"/>
      <c r="O10" s="510"/>
      <c r="P10" s="501" t="s">
        <v>38</v>
      </c>
      <c r="Q10" s="501"/>
      <c r="R10" s="501"/>
      <c r="S10" s="501"/>
      <c r="T10" s="501"/>
      <c r="U10" s="501"/>
      <c r="V10" s="496"/>
      <c r="W10" s="4" t="str">
        <f>IFERROR(IF($AB$4&gt;=1,VLOOKUP($AB$4,'R-6'!$G$8:$AQ$1007,12,0),""),"")</f>
        <v/>
      </c>
    </row>
    <row r="11" spans="1:32" ht="15" customHeight="1" x14ac:dyDescent="0.25">
      <c r="A11" s="522" t="s">
        <v>66</v>
      </c>
      <c r="B11" s="523"/>
      <c r="C11" s="523"/>
      <c r="D11" s="523"/>
      <c r="E11" s="523"/>
      <c r="F11" s="523"/>
      <c r="G11" s="523"/>
      <c r="H11" s="523"/>
      <c r="I11" s="523"/>
      <c r="J11" s="523"/>
      <c r="K11" s="523"/>
      <c r="L11" s="523"/>
      <c r="M11" s="523"/>
      <c r="N11" s="523"/>
      <c r="O11" s="523"/>
      <c r="P11" s="523"/>
      <c r="Q11" s="523"/>
      <c r="R11" s="523"/>
      <c r="S11" s="523"/>
      <c r="T11" s="523"/>
      <c r="U11" s="523"/>
      <c r="V11" s="495"/>
    </row>
    <row r="12" spans="1:32" ht="15" customHeight="1" x14ac:dyDescent="0.25">
      <c r="A12" s="367" t="s">
        <v>67</v>
      </c>
      <c r="B12" s="368"/>
      <c r="C12" s="368"/>
      <c r="D12" s="368"/>
      <c r="E12" s="368"/>
      <c r="F12" s="368"/>
      <c r="G12" s="368"/>
      <c r="H12" s="368"/>
      <c r="I12" s="368"/>
      <c r="J12" s="368"/>
      <c r="K12" s="12" t="str">
        <f>IFERROR(IF(W1=1,Y1,""),"")</f>
        <v/>
      </c>
      <c r="L12" s="370" t="s">
        <v>68</v>
      </c>
      <c r="M12" s="370"/>
      <c r="N12" s="370"/>
      <c r="O12" s="370"/>
      <c r="P12" s="370"/>
      <c r="Q12" s="370"/>
      <c r="R12" s="370"/>
      <c r="S12" s="370"/>
      <c r="T12" s="12" t="str">
        <f>IFERROR(IF(W1=2,Y1,""),"")</f>
        <v/>
      </c>
      <c r="U12" s="13"/>
      <c r="V12" s="500"/>
    </row>
    <row r="13" spans="1:32" ht="15" customHeight="1" thickBot="1" x14ac:dyDescent="0.3">
      <c r="A13" s="524" t="s">
        <v>69</v>
      </c>
      <c r="B13" s="525"/>
      <c r="C13" s="525"/>
      <c r="D13" s="525"/>
      <c r="E13" s="525"/>
      <c r="F13" s="525"/>
      <c r="G13" s="525"/>
      <c r="H13" s="525"/>
      <c r="I13" s="525"/>
      <c r="J13" s="525"/>
      <c r="K13" s="525"/>
      <c r="L13" s="525"/>
      <c r="M13" s="525"/>
      <c r="N13" s="525"/>
      <c r="O13" s="525"/>
      <c r="P13" s="525"/>
      <c r="Q13" s="525"/>
      <c r="R13" s="525"/>
      <c r="S13" s="525"/>
      <c r="T13" s="525"/>
      <c r="U13" s="525"/>
      <c r="V13" s="496"/>
    </row>
    <row r="14" spans="1:32" ht="19.5" customHeight="1" thickBot="1" x14ac:dyDescent="0.3">
      <c r="A14" s="526" t="s">
        <v>39</v>
      </c>
      <c r="B14" s="527"/>
      <c r="C14" s="527"/>
      <c r="D14" s="527"/>
      <c r="E14" s="527"/>
      <c r="F14" s="527"/>
      <c r="G14" s="527"/>
      <c r="H14" s="527"/>
      <c r="I14" s="527"/>
      <c r="J14" s="527"/>
      <c r="K14" s="527"/>
      <c r="L14" s="527"/>
      <c r="M14" s="527"/>
      <c r="N14" s="527"/>
      <c r="O14" s="527"/>
      <c r="P14" s="527"/>
      <c r="Q14" s="528"/>
      <c r="R14" s="529" t="s">
        <v>291</v>
      </c>
      <c r="S14" s="530"/>
      <c r="T14" s="530"/>
      <c r="U14" s="530"/>
      <c r="V14" s="531"/>
    </row>
    <row r="15" spans="1:32" ht="24.95" customHeight="1" thickBot="1" x14ac:dyDescent="0.3">
      <c r="A15" s="14" t="s">
        <v>40</v>
      </c>
      <c r="B15" s="512" t="s">
        <v>48</v>
      </c>
      <c r="C15" s="513"/>
      <c r="D15" s="514"/>
      <c r="E15" s="515" t="str">
        <f>IFERROR(IF($AB$4&gt;=1,VLOOKUP($AB$4,'R-6'!$G$8:$AQ$1007,4,0),""),"")</f>
        <v/>
      </c>
      <c r="F15" s="516"/>
      <c r="G15" s="516"/>
      <c r="H15" s="516"/>
      <c r="I15" s="516"/>
      <c r="J15" s="516"/>
      <c r="K15" s="516"/>
      <c r="L15" s="516"/>
      <c r="M15" s="516"/>
      <c r="N15" s="516"/>
      <c r="O15" s="516"/>
      <c r="P15" s="516"/>
      <c r="Q15" s="517"/>
      <c r="R15" s="532"/>
      <c r="S15" s="533"/>
      <c r="T15" s="533"/>
      <c r="U15" s="533"/>
      <c r="V15" s="534"/>
      <c r="W15" s="4" t="str">
        <f>IFERROR(IF($AB$4&gt;=1,VLOOKUP($AB$4,'R-6'!$G$8:$AQ$1007,6,0),""),"")</f>
        <v/>
      </c>
    </row>
    <row r="16" spans="1:32" ht="24.95" customHeight="1" thickBot="1" x14ac:dyDescent="0.3">
      <c r="A16" s="14" t="s">
        <v>41</v>
      </c>
      <c r="B16" s="512" t="s">
        <v>49</v>
      </c>
      <c r="C16" s="513"/>
      <c r="D16" s="513"/>
      <c r="E16" s="513"/>
      <c r="F16" s="513"/>
      <c r="G16" s="513"/>
      <c r="H16" s="514"/>
      <c r="I16" s="518" t="str">
        <f>IFERROR(IF($AB$4&gt;=1,VLOOKUP($AB$4,'R-6'!$G$8:$AQ$1007,5,0),""),"")</f>
        <v/>
      </c>
      <c r="J16" s="518"/>
      <c r="K16" s="518"/>
      <c r="L16" s="518"/>
      <c r="M16" s="518"/>
      <c r="N16" s="518"/>
      <c r="O16" s="518"/>
      <c r="P16" s="518"/>
      <c r="Q16" s="519"/>
      <c r="R16" s="532"/>
      <c r="S16" s="533"/>
      <c r="T16" s="533"/>
      <c r="U16" s="533"/>
      <c r="V16" s="534"/>
      <c r="W16" s="4" t="str">
        <f>IFERROR(IF($AB$4&gt;=1,VLOOKUP($AB$4,'R-6'!$G$8:$AQ$1007,7,0),""),"")</f>
        <v/>
      </c>
      <c r="X16" s="4">
        <f>LEN(W16)</f>
        <v>0</v>
      </c>
    </row>
    <row r="17" spans="1:24" ht="30" customHeight="1" thickBot="1" x14ac:dyDescent="0.3">
      <c r="A17" s="15" t="s">
        <v>42</v>
      </c>
      <c r="B17" s="471" t="s">
        <v>50</v>
      </c>
      <c r="C17" s="472"/>
      <c r="D17" s="472"/>
      <c r="E17" s="472"/>
      <c r="F17" s="472"/>
      <c r="G17" s="472"/>
      <c r="H17" s="472"/>
      <c r="I17" s="473"/>
      <c r="J17" s="520" t="str">
        <f>IFERROR(IF($AB$4&gt;=1,(IF(X16&gt;=2,CONCATENATE(W15,W17,W16,X17),W15)),""),"")</f>
        <v/>
      </c>
      <c r="K17" s="520"/>
      <c r="L17" s="520"/>
      <c r="M17" s="520"/>
      <c r="N17" s="520"/>
      <c r="O17" s="520"/>
      <c r="P17" s="520"/>
      <c r="Q17" s="521"/>
      <c r="R17" s="535"/>
      <c r="S17" s="536"/>
      <c r="T17" s="536"/>
      <c r="U17" s="536"/>
      <c r="V17" s="537"/>
      <c r="W17" s="4" t="s">
        <v>137</v>
      </c>
      <c r="X17" s="4" t="s">
        <v>138</v>
      </c>
    </row>
    <row r="18" spans="1:24" ht="9.9499999999999993" customHeight="1" x14ac:dyDescent="0.25">
      <c r="A18" s="468" t="s">
        <v>43</v>
      </c>
      <c r="B18" s="471" t="s">
        <v>70</v>
      </c>
      <c r="C18" s="472"/>
      <c r="D18" s="472"/>
      <c r="E18" s="472"/>
      <c r="F18" s="473"/>
      <c r="G18" s="485"/>
      <c r="H18" s="485"/>
      <c r="I18" s="485"/>
      <c r="J18" s="485"/>
      <c r="K18" s="485"/>
      <c r="L18" s="485"/>
      <c r="M18" s="485"/>
      <c r="N18" s="485"/>
      <c r="O18" s="485"/>
      <c r="P18" s="485"/>
      <c r="Q18" s="485"/>
      <c r="R18" s="485"/>
      <c r="S18" s="485"/>
      <c r="T18" s="485"/>
      <c r="U18" s="485"/>
      <c r="V18" s="497"/>
    </row>
    <row r="19" spans="1:24" ht="21.95" customHeight="1" x14ac:dyDescent="0.25">
      <c r="A19" s="469"/>
      <c r="B19" s="474"/>
      <c r="C19" s="475"/>
      <c r="D19" s="475"/>
      <c r="E19" s="475"/>
      <c r="F19" s="476"/>
      <c r="G19" s="489" t="s">
        <v>51</v>
      </c>
      <c r="H19" s="489"/>
      <c r="I19" s="16" t="str">
        <f>IFERROR(IF($W$2=1,$Y$1,""),"")</f>
        <v/>
      </c>
      <c r="J19" s="489" t="s">
        <v>52</v>
      </c>
      <c r="K19" s="489"/>
      <c r="L19" s="16" t="str">
        <f>IFERROR(IF($W$2=2,$Y$1,""),"")</f>
        <v/>
      </c>
      <c r="M19" s="489" t="s">
        <v>53</v>
      </c>
      <c r="N19" s="489"/>
      <c r="O19" s="16" t="str">
        <f>IFERROR(IF($W$2=3,$Y$1,""),"")</f>
        <v/>
      </c>
      <c r="P19" s="489" t="s">
        <v>54</v>
      </c>
      <c r="Q19" s="489"/>
      <c r="R19" s="16" t="str">
        <f>IFERROR(IF($W$2=4,$Y$1,""),"")</f>
        <v/>
      </c>
      <c r="S19" s="489" t="s">
        <v>55</v>
      </c>
      <c r="T19" s="489"/>
      <c r="U19" s="16" t="str">
        <f>IFERROR(IF($W$2=5,$Y$1,""),"")</f>
        <v/>
      </c>
      <c r="V19" s="498"/>
    </row>
    <row r="20" spans="1:24" ht="9.9499999999999993" customHeight="1" thickBot="1" x14ac:dyDescent="0.3">
      <c r="A20" s="490"/>
      <c r="B20" s="477"/>
      <c r="C20" s="478"/>
      <c r="D20" s="478"/>
      <c r="E20" s="478"/>
      <c r="F20" s="479"/>
      <c r="G20" s="486"/>
      <c r="H20" s="486"/>
      <c r="I20" s="486"/>
      <c r="J20" s="486"/>
      <c r="K20" s="486"/>
      <c r="L20" s="486"/>
      <c r="M20" s="486"/>
      <c r="N20" s="486"/>
      <c r="O20" s="486"/>
      <c r="P20" s="486"/>
      <c r="Q20" s="486"/>
      <c r="R20" s="486"/>
      <c r="S20" s="486"/>
      <c r="T20" s="486"/>
      <c r="U20" s="486"/>
      <c r="V20" s="499"/>
    </row>
    <row r="21" spans="1:24" ht="6.95" customHeight="1" x14ac:dyDescent="0.25">
      <c r="A21" s="468" t="s">
        <v>44</v>
      </c>
      <c r="B21" s="471" t="str">
        <f ca="1">CONCATENATE(W21,X2,W22)</f>
        <v>आयु (चालू कलेंडर वर्ष की 1 जनवरी 2020 को)</v>
      </c>
      <c r="C21" s="472"/>
      <c r="D21" s="472"/>
      <c r="E21" s="472"/>
      <c r="F21" s="472"/>
      <c r="G21" s="472"/>
      <c r="H21" s="472"/>
      <c r="I21" s="472"/>
      <c r="J21" s="473"/>
      <c r="K21" s="17"/>
      <c r="L21" s="17"/>
      <c r="M21" s="17"/>
      <c r="N21" s="17"/>
      <c r="O21" s="17"/>
      <c r="P21" s="17"/>
      <c r="Q21" s="17"/>
      <c r="R21" s="17"/>
      <c r="S21" s="17"/>
      <c r="T21" s="17"/>
      <c r="U21" s="17"/>
      <c r="V21" s="495"/>
      <c r="W21" s="4" t="s">
        <v>71</v>
      </c>
    </row>
    <row r="22" spans="1:24" ht="21.95" customHeight="1" x14ac:dyDescent="0.25">
      <c r="A22" s="469"/>
      <c r="B22" s="474"/>
      <c r="C22" s="475"/>
      <c r="D22" s="475"/>
      <c r="E22" s="475"/>
      <c r="F22" s="475"/>
      <c r="G22" s="475"/>
      <c r="H22" s="475"/>
      <c r="I22" s="475"/>
      <c r="J22" s="476"/>
      <c r="K22" s="488" t="s">
        <v>59</v>
      </c>
      <c r="L22" s="488"/>
      <c r="M22" s="18" t="str">
        <f>IFERROR(IF(AB4&gt;=1,(IF(W9&gt;=18,LEFT(W9,1),"")),""),"")</f>
        <v/>
      </c>
      <c r="N22" s="18" t="str">
        <f>IFERROR(IF(AB4&gt;=1,(IF(W9&gt;=18,RIGHT(W9,1),"")),""),"")</f>
        <v/>
      </c>
      <c r="O22" s="19"/>
      <c r="P22" s="488" t="s">
        <v>65</v>
      </c>
      <c r="Q22" s="488"/>
      <c r="R22" s="18" t="str">
        <f>IFERROR(IF(AB4&gt;=1,(IF(W10&gt;=10,LEFT(W10,1),0)),""),"")</f>
        <v/>
      </c>
      <c r="S22" s="18" t="str">
        <f>IFERROR(IF(AB4&gt;=1,(IF(W10&gt;=10,RIGHT(W10,1),W10)),""),"")</f>
        <v/>
      </c>
      <c r="T22" s="7"/>
      <c r="U22" s="20"/>
      <c r="V22" s="500"/>
      <c r="W22" s="4" t="s">
        <v>72</v>
      </c>
    </row>
    <row r="23" spans="1:24" ht="6.95" customHeight="1" thickBot="1" x14ac:dyDescent="0.3">
      <c r="A23" s="490"/>
      <c r="B23" s="477"/>
      <c r="C23" s="478"/>
      <c r="D23" s="478"/>
      <c r="E23" s="478"/>
      <c r="F23" s="478"/>
      <c r="G23" s="478"/>
      <c r="H23" s="478"/>
      <c r="I23" s="478"/>
      <c r="J23" s="479"/>
      <c r="K23" s="21"/>
      <c r="L23" s="21"/>
      <c r="M23" s="21"/>
      <c r="N23" s="21"/>
      <c r="O23" s="21"/>
      <c r="P23" s="21"/>
      <c r="Q23" s="21"/>
      <c r="R23" s="21"/>
      <c r="S23" s="21"/>
      <c r="T23" s="21"/>
      <c r="U23" s="21"/>
      <c r="V23" s="496"/>
    </row>
    <row r="24" spans="1:24" ht="6.95" customHeight="1" x14ac:dyDescent="0.25">
      <c r="A24" s="468" t="s">
        <v>45</v>
      </c>
      <c r="B24" s="471" t="s">
        <v>73</v>
      </c>
      <c r="C24" s="472"/>
      <c r="D24" s="472"/>
      <c r="E24" s="472"/>
      <c r="F24" s="472"/>
      <c r="G24" s="472"/>
      <c r="H24" s="472"/>
      <c r="I24" s="472"/>
      <c r="J24" s="473"/>
      <c r="K24" s="487"/>
      <c r="L24" s="487"/>
      <c r="M24" s="17"/>
      <c r="N24" s="492" t="s">
        <v>61</v>
      </c>
      <c r="O24" s="17"/>
      <c r="P24" s="17"/>
      <c r="Q24" s="492" t="s">
        <v>61</v>
      </c>
      <c r="R24" s="17"/>
      <c r="S24" s="17"/>
      <c r="T24" s="17"/>
      <c r="U24" s="17"/>
      <c r="V24" s="495"/>
    </row>
    <row r="25" spans="1:24" ht="21.95" customHeight="1" x14ac:dyDescent="0.25">
      <c r="A25" s="469"/>
      <c r="B25" s="474"/>
      <c r="C25" s="475"/>
      <c r="D25" s="475"/>
      <c r="E25" s="475"/>
      <c r="F25" s="475"/>
      <c r="G25" s="475"/>
      <c r="H25" s="475"/>
      <c r="I25" s="475"/>
      <c r="J25" s="476"/>
      <c r="K25" s="19"/>
      <c r="L25" s="18" t="str">
        <f>IFERROR(IF(AB4&gt;=1,(IF(W8&gt;=10,LEFT(W8,1),0)),""),"")</f>
        <v/>
      </c>
      <c r="M25" s="18" t="str">
        <f>IFERROR(IF(AB4&gt;=1,(IF(W8&gt;=10,RIGHT(W8,1),W8)),""),"")</f>
        <v/>
      </c>
      <c r="N25" s="493"/>
      <c r="O25" s="18" t="str">
        <f>IFERROR(IF(AB4&gt;=1,(IF(W7&gt;=10,LEFT(W7,1),0)),""),"")</f>
        <v/>
      </c>
      <c r="P25" s="18" t="str">
        <f>IFERROR(IF(AB4&gt;=1,(IF(W7&gt;=10,RIGHT(W7,1),W7)),""),"")</f>
        <v/>
      </c>
      <c r="Q25" s="493"/>
      <c r="R25" s="18" t="str">
        <f>IFERROR(IF(AB4&gt;=1,(IF(W6&gt;=1950,LEFT(W6,1),0)),""),"")</f>
        <v/>
      </c>
      <c r="S25" s="18" t="str">
        <f>IFERROR(IF(AB4&gt;=1,(IF(W6&gt;=1950,RIGHT(LEFT(W6,2),1),0)),""),"")</f>
        <v/>
      </c>
      <c r="T25" s="18" t="str">
        <f>IFERROR(IF(AB4&gt;=1,(IF(W6&gt;=1950,RIGHT(LEFT(W6,3),1),0)),""),"")</f>
        <v/>
      </c>
      <c r="U25" s="18" t="str">
        <f>IFERROR(IF(AB4&gt;=1,(IF(W6&gt;=1950,RIGHT(W6,1),0)),""),"")</f>
        <v/>
      </c>
      <c r="V25" s="500"/>
    </row>
    <row r="26" spans="1:24" ht="6.95" customHeight="1" thickBot="1" x14ac:dyDescent="0.3">
      <c r="A26" s="490"/>
      <c r="B26" s="477"/>
      <c r="C26" s="478"/>
      <c r="D26" s="478"/>
      <c r="E26" s="478"/>
      <c r="F26" s="478"/>
      <c r="G26" s="478"/>
      <c r="H26" s="478"/>
      <c r="I26" s="478"/>
      <c r="J26" s="479"/>
      <c r="K26" s="491"/>
      <c r="L26" s="491"/>
      <c r="M26" s="21"/>
      <c r="N26" s="494"/>
      <c r="O26" s="21"/>
      <c r="P26" s="21"/>
      <c r="Q26" s="494"/>
      <c r="R26" s="21"/>
      <c r="S26" s="21"/>
      <c r="T26" s="21"/>
      <c r="U26" s="21"/>
      <c r="V26" s="496"/>
    </row>
    <row r="27" spans="1:24" ht="6.95" customHeight="1" x14ac:dyDescent="0.25">
      <c r="A27" s="468" t="s">
        <v>46</v>
      </c>
      <c r="B27" s="471" t="s">
        <v>74</v>
      </c>
      <c r="C27" s="472"/>
      <c r="D27" s="472"/>
      <c r="E27" s="472"/>
      <c r="F27" s="472"/>
      <c r="G27" s="472"/>
      <c r="H27" s="473"/>
      <c r="I27" s="22"/>
      <c r="J27" s="22"/>
      <c r="K27" s="22"/>
      <c r="L27" s="22"/>
      <c r="M27" s="22"/>
      <c r="N27" s="22"/>
      <c r="O27" s="22"/>
      <c r="P27" s="22"/>
      <c r="Q27" s="22"/>
      <c r="R27" s="22"/>
      <c r="S27" s="3"/>
      <c r="T27" s="3"/>
      <c r="U27" s="3"/>
      <c r="V27" s="495"/>
    </row>
    <row r="28" spans="1:24" ht="21.95" customHeight="1" x14ac:dyDescent="0.25">
      <c r="A28" s="469"/>
      <c r="B28" s="474"/>
      <c r="C28" s="475"/>
      <c r="D28" s="475"/>
      <c r="E28" s="475"/>
      <c r="F28" s="475"/>
      <c r="G28" s="475"/>
      <c r="H28" s="476"/>
      <c r="I28" s="488" t="s">
        <v>62</v>
      </c>
      <c r="J28" s="488"/>
      <c r="K28" s="488"/>
      <c r="L28" s="16" t="str">
        <f>IFERROR(IF($W$3=1,$Y$1,""),"")</f>
        <v/>
      </c>
      <c r="M28" s="488" t="s">
        <v>63</v>
      </c>
      <c r="N28" s="488"/>
      <c r="O28" s="488"/>
      <c r="P28" s="16" t="str">
        <f>IFERROR(IF($W$3=2,$Y$1,""),"")</f>
        <v/>
      </c>
      <c r="Q28" s="488" t="s">
        <v>64</v>
      </c>
      <c r="R28" s="488"/>
      <c r="S28" s="488"/>
      <c r="T28" s="488"/>
      <c r="U28" s="16" t="str">
        <f>IFERROR(IF($W$3=3,$Y$1,""),"")</f>
        <v/>
      </c>
      <c r="V28" s="500"/>
    </row>
    <row r="29" spans="1:24" ht="6.95" customHeight="1" thickBot="1" x14ac:dyDescent="0.3">
      <c r="A29" s="470"/>
      <c r="B29" s="474"/>
      <c r="C29" s="475"/>
      <c r="D29" s="475"/>
      <c r="E29" s="475"/>
      <c r="F29" s="475"/>
      <c r="G29" s="475"/>
      <c r="H29" s="476"/>
      <c r="I29" s="19"/>
      <c r="J29" s="19"/>
      <c r="K29" s="19"/>
      <c r="L29" s="19"/>
      <c r="M29" s="19"/>
      <c r="N29" s="19"/>
      <c r="O29" s="19"/>
      <c r="P29" s="19"/>
      <c r="Q29" s="19"/>
      <c r="R29" s="19"/>
      <c r="S29" s="7"/>
      <c r="T29" s="7"/>
      <c r="U29" s="7"/>
      <c r="V29" s="500"/>
    </row>
    <row r="30" spans="1:24" ht="21.95" customHeight="1" x14ac:dyDescent="0.25">
      <c r="A30" s="441" t="s">
        <v>47</v>
      </c>
      <c r="B30" s="451" t="s">
        <v>79</v>
      </c>
      <c r="C30" s="451"/>
      <c r="D30" s="451"/>
      <c r="E30" s="451"/>
      <c r="F30" s="451"/>
      <c r="G30" s="451"/>
      <c r="H30" s="451"/>
      <c r="I30" s="451"/>
      <c r="J30" s="451"/>
      <c r="K30" s="451"/>
      <c r="L30" s="451"/>
      <c r="M30" s="452" t="s">
        <v>75</v>
      </c>
      <c r="N30" s="453"/>
      <c r="O30" s="454"/>
      <c r="P30" s="444" t="str">
        <f>IFERROR(IF($AB$4&gt;=1,VLOOKUP($AB$4,'R-6'!$G$8:$AQ$1007,27,0),""),"")</f>
        <v/>
      </c>
      <c r="Q30" s="444"/>
      <c r="R30" s="444"/>
      <c r="S30" s="444"/>
      <c r="T30" s="444"/>
      <c r="U30" s="445"/>
      <c r="V30" s="23"/>
      <c r="W30" s="4" t="str">
        <f>IFERROR(IF($AB$4&gt;=1,HOME!AQ6,""),"")</f>
        <v/>
      </c>
    </row>
    <row r="31" spans="1:24" ht="21.95" customHeight="1" x14ac:dyDescent="0.25">
      <c r="A31" s="442"/>
      <c r="B31" s="464" t="s">
        <v>76</v>
      </c>
      <c r="C31" s="464"/>
      <c r="D31" s="464"/>
      <c r="E31" s="464"/>
      <c r="F31" s="463" t="str">
        <f>IFERROR(IF($AB$4&gt;=1,VLOOKUP($AB$4,'R-6'!$G$8:$AQ$1007,28,0),""),"")</f>
        <v/>
      </c>
      <c r="G31" s="463"/>
      <c r="H31" s="463"/>
      <c r="I31" s="463"/>
      <c r="J31" s="463"/>
      <c r="K31" s="463"/>
      <c r="L31" s="463"/>
      <c r="M31" s="463"/>
      <c r="N31" s="463"/>
      <c r="O31" s="463"/>
      <c r="P31" s="463"/>
      <c r="Q31" s="463"/>
      <c r="R31" s="463"/>
      <c r="S31" s="463"/>
      <c r="T31" s="463"/>
      <c r="U31" s="465"/>
      <c r="V31" s="24"/>
      <c r="W31" s="4">
        <f>LEN(W30)</f>
        <v>0</v>
      </c>
    </row>
    <row r="32" spans="1:24" ht="21.95" customHeight="1" x14ac:dyDescent="0.25">
      <c r="A32" s="442"/>
      <c r="B32" s="464" t="s">
        <v>77</v>
      </c>
      <c r="C32" s="464"/>
      <c r="D32" s="464"/>
      <c r="E32" s="464"/>
      <c r="F32" s="463" t="str">
        <f>IFERROR(IF($AB$4&gt;=1,HOME!AG8,""),"")</f>
        <v/>
      </c>
      <c r="G32" s="463"/>
      <c r="H32" s="463"/>
      <c r="I32" s="463"/>
      <c r="J32" s="463"/>
      <c r="K32" s="463"/>
      <c r="L32" s="463"/>
      <c r="M32" s="463"/>
      <c r="N32" s="463"/>
      <c r="O32" s="463"/>
      <c r="P32" s="463"/>
      <c r="Q32" s="463"/>
      <c r="R32" s="463"/>
      <c r="S32" s="463"/>
      <c r="T32" s="463"/>
      <c r="U32" s="465"/>
      <c r="V32" s="25"/>
    </row>
    <row r="33" spans="1:22" ht="21.95" customHeight="1" x14ac:dyDescent="0.25">
      <c r="A33" s="442"/>
      <c r="B33" s="466" t="s">
        <v>58</v>
      </c>
      <c r="C33" s="467"/>
      <c r="D33" s="463" t="str">
        <f>IFERROR(IF($AB$4&gt;=1,HOME!X8,""),"")</f>
        <v/>
      </c>
      <c r="E33" s="463"/>
      <c r="F33" s="463"/>
      <c r="G33" s="463"/>
      <c r="H33" s="463"/>
      <c r="I33" s="463"/>
      <c r="J33" s="463"/>
      <c r="K33" s="463"/>
      <c r="L33" s="463"/>
      <c r="M33" s="460" t="s">
        <v>56</v>
      </c>
      <c r="N33" s="461"/>
      <c r="O33" s="462"/>
      <c r="P33" s="26" t="str">
        <f>IFERROR(IF(AB4&gt;=1,(IF(W31=6,LEFT(W30,1),0)),""),"")</f>
        <v/>
      </c>
      <c r="Q33" s="26" t="str">
        <f>IFERROR(IF(AB4&gt;=1,(IF(W31=6,RIGHT(LEFT(W30,2),1),0)),""),"")</f>
        <v/>
      </c>
      <c r="R33" s="26" t="str">
        <f>IFERROR(IF(AB4&gt;=1,(IF(W31=6,RIGHT(LEFT(W30,3),1),0)),""),"")</f>
        <v/>
      </c>
      <c r="S33" s="26" t="str">
        <f>IFERROR(IF(AB4&gt;=1,(IF(W31=6,RIGHT(LEFT(W30,4),1),0)),""),"")</f>
        <v/>
      </c>
      <c r="T33" s="26" t="str">
        <f>IFERROR(IF(AB4&gt;=1,(IF(W31=6,RIGHT(LEFT(W30,5),1),0)),""),"")</f>
        <v/>
      </c>
      <c r="U33" s="26" t="str">
        <f>IFERROR(IF(AB4&gt;=1,(IF(W31=6,RIGHT(W30,1),0)),""),"")</f>
        <v/>
      </c>
      <c r="V33" s="27"/>
    </row>
    <row r="34" spans="1:22" ht="21.95" customHeight="1" thickBot="1" x14ac:dyDescent="0.3">
      <c r="A34" s="443"/>
      <c r="B34" s="28" t="s">
        <v>3</v>
      </c>
      <c r="C34" s="28"/>
      <c r="D34" s="458" t="str">
        <f>IFERROR(IF($AB$4&gt;=1,HOME!U6,""),"")</f>
        <v/>
      </c>
      <c r="E34" s="458"/>
      <c r="F34" s="458"/>
      <c r="G34" s="458"/>
      <c r="H34" s="458"/>
      <c r="I34" s="458"/>
      <c r="J34" s="458"/>
      <c r="K34" s="455" t="s">
        <v>78</v>
      </c>
      <c r="L34" s="456"/>
      <c r="M34" s="456"/>
      <c r="N34" s="456"/>
      <c r="O34" s="457"/>
      <c r="P34" s="458" t="str">
        <f>IFERROR(IF($AB$4&gt;=1,HOME!O6,""),"")</f>
        <v/>
      </c>
      <c r="Q34" s="458"/>
      <c r="R34" s="458"/>
      <c r="S34" s="458"/>
      <c r="T34" s="458"/>
      <c r="U34" s="459"/>
      <c r="V34" s="29"/>
    </row>
    <row r="35" spans="1:22" x14ac:dyDescent="0.25">
      <c r="A35" s="30"/>
      <c r="B35" s="30"/>
      <c r="C35" s="31"/>
      <c r="D35" s="31"/>
      <c r="E35" s="31"/>
      <c r="F35" s="31"/>
      <c r="G35" s="31"/>
      <c r="H35" s="31"/>
      <c r="I35" s="31"/>
      <c r="J35" s="31"/>
      <c r="K35" s="31"/>
      <c r="L35" s="31"/>
      <c r="M35" s="31"/>
      <c r="N35" s="31"/>
      <c r="O35" s="31"/>
      <c r="P35" s="31"/>
      <c r="Q35" s="31"/>
      <c r="R35" s="31"/>
      <c r="S35" s="31"/>
      <c r="T35" s="31"/>
      <c r="U35" s="31"/>
      <c r="V35" s="31"/>
    </row>
    <row r="36" spans="1:22" x14ac:dyDescent="0.25">
      <c r="A36" s="30"/>
      <c r="B36" s="30"/>
      <c r="C36" s="31"/>
      <c r="D36" s="31"/>
      <c r="E36" s="31"/>
      <c r="F36" s="31"/>
      <c r="G36" s="31"/>
      <c r="H36" s="31"/>
      <c r="I36" s="31"/>
      <c r="J36" s="31"/>
      <c r="K36" s="31"/>
      <c r="L36" s="31"/>
      <c r="M36" s="31"/>
      <c r="N36" s="31"/>
      <c r="O36" s="31"/>
      <c r="P36" s="31"/>
      <c r="Q36" s="31"/>
      <c r="R36" s="31"/>
      <c r="S36" s="31"/>
      <c r="T36" s="31"/>
      <c r="U36" s="31"/>
      <c r="V36" s="31"/>
    </row>
    <row r="37" spans="1:22" x14ac:dyDescent="0.25">
      <c r="A37" s="31"/>
      <c r="B37" s="31"/>
      <c r="C37" s="31"/>
      <c r="D37" s="31"/>
      <c r="E37" s="31"/>
      <c r="F37" s="31"/>
      <c r="G37" s="31"/>
      <c r="H37" s="31"/>
      <c r="I37" s="31"/>
      <c r="J37" s="31"/>
      <c r="K37" s="31"/>
      <c r="L37" s="31"/>
      <c r="M37" s="31"/>
      <c r="N37" s="31"/>
      <c r="O37" s="31"/>
      <c r="P37" s="31"/>
      <c r="Q37" s="31"/>
      <c r="R37" s="31"/>
      <c r="S37" s="31"/>
      <c r="T37" s="31"/>
      <c r="U37" s="31"/>
      <c r="V37" s="31"/>
    </row>
    <row r="38" spans="1:22" x14ac:dyDescent="0.25">
      <c r="A38" s="31"/>
      <c r="B38" s="31"/>
      <c r="C38" s="31"/>
      <c r="D38" s="31"/>
      <c r="E38" s="31"/>
      <c r="F38" s="31"/>
      <c r="G38" s="31"/>
      <c r="H38" s="31"/>
      <c r="I38" s="31"/>
      <c r="J38" s="31"/>
      <c r="K38" s="31"/>
      <c r="L38" s="31"/>
      <c r="M38" s="31"/>
      <c r="N38" s="31"/>
      <c r="O38" s="31"/>
      <c r="P38" s="31"/>
      <c r="Q38" s="31"/>
      <c r="R38" s="31"/>
      <c r="S38" s="31"/>
      <c r="T38" s="31"/>
      <c r="U38" s="31"/>
      <c r="V38" s="31"/>
    </row>
    <row r="39" spans="1:22" x14ac:dyDescent="0.25">
      <c r="A39" s="31"/>
      <c r="B39" s="31"/>
      <c r="C39" s="31"/>
      <c r="D39" s="31"/>
      <c r="E39" s="31"/>
      <c r="F39" s="31"/>
      <c r="G39" s="31"/>
      <c r="H39" s="31"/>
      <c r="I39" s="31"/>
      <c r="J39" s="31"/>
      <c r="K39" s="31"/>
      <c r="L39" s="31"/>
      <c r="M39" s="31"/>
      <c r="N39" s="31"/>
      <c r="O39" s="31"/>
      <c r="P39" s="31"/>
      <c r="Q39" s="31"/>
      <c r="R39" s="31"/>
      <c r="S39" s="31"/>
      <c r="T39" s="31"/>
      <c r="U39" s="31"/>
      <c r="V39" s="31"/>
    </row>
    <row r="40" spans="1:22" x14ac:dyDescent="0.25">
      <c r="A40" s="31"/>
      <c r="B40" s="31"/>
      <c r="C40" s="31"/>
      <c r="D40" s="31"/>
      <c r="E40" s="31"/>
      <c r="F40" s="31"/>
      <c r="G40" s="31"/>
      <c r="H40" s="31"/>
      <c r="I40" s="31"/>
      <c r="J40" s="31"/>
      <c r="K40" s="31"/>
      <c r="L40" s="31"/>
      <c r="M40" s="31"/>
      <c r="N40" s="31"/>
      <c r="O40" s="31"/>
      <c r="P40" s="31"/>
      <c r="Q40" s="31"/>
      <c r="R40" s="31"/>
      <c r="S40" s="31"/>
      <c r="T40" s="31"/>
      <c r="U40" s="31"/>
      <c r="V40" s="31"/>
    </row>
    <row r="41" spans="1:22" x14ac:dyDescent="0.25">
      <c r="A41" s="31"/>
      <c r="B41" s="31"/>
      <c r="C41" s="31"/>
      <c r="D41" s="31"/>
      <c r="E41" s="31"/>
      <c r="F41" s="31"/>
      <c r="G41" s="31"/>
      <c r="H41" s="31"/>
      <c r="I41" s="31"/>
      <c r="J41" s="31"/>
      <c r="K41" s="31"/>
      <c r="L41" s="31"/>
      <c r="M41" s="31"/>
      <c r="N41" s="31"/>
      <c r="O41" s="31"/>
      <c r="P41" s="31"/>
      <c r="Q41" s="31"/>
      <c r="R41" s="31"/>
      <c r="S41" s="31"/>
      <c r="T41" s="31"/>
      <c r="U41" s="31"/>
      <c r="V41" s="31"/>
    </row>
    <row r="42" spans="1:22" x14ac:dyDescent="0.25">
      <c r="A42" s="31"/>
      <c r="B42" s="31"/>
      <c r="C42" s="31"/>
      <c r="D42" s="31"/>
      <c r="E42" s="31"/>
      <c r="F42" s="31"/>
      <c r="G42" s="31"/>
      <c r="H42" s="31"/>
      <c r="I42" s="31"/>
      <c r="J42" s="31"/>
      <c r="K42" s="31"/>
      <c r="L42" s="31"/>
      <c r="M42" s="31"/>
      <c r="N42" s="31"/>
      <c r="O42" s="31"/>
      <c r="P42" s="31"/>
      <c r="Q42" s="31"/>
      <c r="R42" s="31"/>
      <c r="S42" s="31"/>
      <c r="T42" s="31"/>
      <c r="U42" s="31"/>
      <c r="V42" s="31"/>
    </row>
    <row r="43" spans="1:22" x14ac:dyDescent="0.25">
      <c r="A43" s="31"/>
      <c r="B43" s="31"/>
      <c r="C43" s="31"/>
      <c r="D43" s="31"/>
      <c r="E43" s="31"/>
      <c r="F43" s="31"/>
      <c r="G43" s="31"/>
      <c r="H43" s="31"/>
      <c r="I43" s="31"/>
      <c r="J43" s="31"/>
      <c r="K43" s="31"/>
      <c r="L43" s="31"/>
      <c r="M43" s="31"/>
      <c r="N43" s="31"/>
      <c r="O43" s="31"/>
      <c r="P43" s="31"/>
      <c r="Q43" s="31"/>
      <c r="R43" s="31"/>
      <c r="S43" s="31"/>
      <c r="T43" s="31"/>
      <c r="U43" s="31"/>
      <c r="V43" s="31"/>
    </row>
    <row r="44" spans="1:22" x14ac:dyDescent="0.25">
      <c r="A44" s="31"/>
      <c r="B44" s="31"/>
      <c r="C44" s="31"/>
      <c r="D44" s="31"/>
      <c r="E44" s="31"/>
      <c r="F44" s="31"/>
      <c r="G44" s="31"/>
      <c r="H44" s="31"/>
      <c r="I44" s="31"/>
      <c r="J44" s="31"/>
      <c r="K44" s="31"/>
      <c r="L44" s="31"/>
      <c r="M44" s="31"/>
      <c r="N44" s="31"/>
      <c r="O44" s="31"/>
      <c r="P44" s="31"/>
      <c r="Q44" s="31"/>
      <c r="R44" s="31"/>
      <c r="S44" s="31"/>
      <c r="T44" s="31"/>
      <c r="U44" s="31"/>
      <c r="V44" s="31"/>
    </row>
    <row r="45" spans="1:22" x14ac:dyDescent="0.25">
      <c r="A45" s="31"/>
      <c r="B45" s="31"/>
      <c r="C45" s="31"/>
      <c r="D45" s="31"/>
      <c r="E45" s="31"/>
      <c r="F45" s="31"/>
      <c r="G45" s="31"/>
      <c r="H45" s="31"/>
      <c r="I45" s="31"/>
      <c r="J45" s="31"/>
      <c r="K45" s="31"/>
      <c r="L45" s="31"/>
      <c r="M45" s="31"/>
      <c r="N45" s="31"/>
      <c r="O45" s="31"/>
      <c r="P45" s="31"/>
      <c r="Q45" s="31"/>
      <c r="R45" s="31"/>
      <c r="S45" s="31"/>
      <c r="T45" s="31"/>
      <c r="U45" s="31"/>
      <c r="V45" s="31"/>
    </row>
    <row r="46" spans="1:22" x14ac:dyDescent="0.25">
      <c r="A46" s="31"/>
      <c r="B46" s="31"/>
      <c r="C46" s="31"/>
      <c r="D46" s="31"/>
      <c r="E46" s="31"/>
      <c r="F46" s="31"/>
      <c r="G46" s="31"/>
      <c r="H46" s="31"/>
      <c r="I46" s="31"/>
      <c r="J46" s="31"/>
      <c r="K46" s="31"/>
      <c r="L46" s="31"/>
      <c r="M46" s="31"/>
      <c r="N46" s="31"/>
      <c r="O46" s="31"/>
      <c r="P46" s="31"/>
      <c r="Q46" s="31"/>
      <c r="R46" s="31"/>
      <c r="S46" s="31"/>
      <c r="T46" s="31"/>
      <c r="U46" s="31"/>
      <c r="V46" s="31"/>
    </row>
    <row r="47" spans="1:22" x14ac:dyDescent="0.25">
      <c r="A47" s="31"/>
      <c r="B47" s="31"/>
      <c r="C47" s="31"/>
      <c r="D47" s="31"/>
      <c r="E47" s="31"/>
      <c r="F47" s="31"/>
      <c r="G47" s="31"/>
      <c r="H47" s="31"/>
      <c r="I47" s="31"/>
      <c r="J47" s="31"/>
      <c r="K47" s="31"/>
      <c r="L47" s="31"/>
      <c r="M47" s="31"/>
      <c r="N47" s="31"/>
      <c r="O47" s="31"/>
      <c r="P47" s="31"/>
      <c r="Q47" s="31"/>
      <c r="R47" s="31"/>
      <c r="S47" s="31"/>
      <c r="T47" s="31"/>
      <c r="U47" s="31"/>
      <c r="V47" s="31"/>
    </row>
    <row r="48" spans="1:22" x14ac:dyDescent="0.25">
      <c r="A48" s="31"/>
      <c r="B48" s="31"/>
      <c r="C48" s="31"/>
      <c r="D48" s="31"/>
      <c r="E48" s="31"/>
      <c r="F48" s="31"/>
      <c r="G48" s="31"/>
      <c r="H48" s="31"/>
      <c r="I48" s="31"/>
      <c r="J48" s="31"/>
      <c r="K48" s="31"/>
      <c r="L48" s="31"/>
      <c r="M48" s="31"/>
      <c r="N48" s="31"/>
      <c r="O48" s="31"/>
      <c r="P48" s="31"/>
      <c r="Q48" s="31"/>
      <c r="R48" s="31"/>
      <c r="S48" s="31"/>
      <c r="T48" s="31"/>
      <c r="U48" s="31"/>
      <c r="V48" s="31"/>
    </row>
    <row r="49" spans="1:23" x14ac:dyDescent="0.25">
      <c r="A49" s="31"/>
      <c r="B49" s="31"/>
      <c r="C49" s="31"/>
      <c r="D49" s="31"/>
      <c r="E49" s="31"/>
      <c r="F49" s="31"/>
      <c r="G49" s="31"/>
      <c r="H49" s="31"/>
      <c r="I49" s="31"/>
      <c r="J49" s="31"/>
      <c r="K49" s="31"/>
      <c r="L49" s="31"/>
      <c r="M49" s="31"/>
      <c r="N49" s="31"/>
      <c r="O49" s="31"/>
      <c r="P49" s="31"/>
      <c r="Q49" s="31"/>
      <c r="R49" s="31"/>
      <c r="S49" s="31"/>
      <c r="T49" s="31"/>
      <c r="U49" s="31"/>
      <c r="V49" s="31"/>
    </row>
    <row r="50" spans="1:23" x14ac:dyDescent="0.25">
      <c r="A50" s="31"/>
      <c r="B50" s="31"/>
      <c r="C50" s="31"/>
      <c r="D50" s="31"/>
      <c r="E50" s="31"/>
      <c r="F50" s="31"/>
      <c r="G50" s="31"/>
      <c r="H50" s="31"/>
      <c r="I50" s="31"/>
      <c r="J50" s="31"/>
      <c r="K50" s="31"/>
      <c r="L50" s="31"/>
      <c r="M50" s="31"/>
      <c r="N50" s="31"/>
      <c r="O50" s="31"/>
      <c r="P50" s="31"/>
      <c r="Q50" s="31"/>
      <c r="R50" s="31"/>
      <c r="S50" s="31"/>
      <c r="T50" s="31"/>
      <c r="U50" s="31"/>
      <c r="V50" s="31"/>
    </row>
    <row r="51" spans="1:23" x14ac:dyDescent="0.25">
      <c r="A51" s="31"/>
      <c r="B51" s="31"/>
      <c r="C51" s="31"/>
      <c r="D51" s="31"/>
      <c r="E51" s="31"/>
      <c r="F51" s="31"/>
      <c r="G51" s="31"/>
      <c r="H51" s="31"/>
      <c r="I51" s="31"/>
      <c r="J51" s="31"/>
      <c r="K51" s="31"/>
      <c r="L51" s="31"/>
      <c r="M51" s="31"/>
      <c r="N51" s="31"/>
      <c r="O51" s="31"/>
      <c r="P51" s="31"/>
      <c r="Q51" s="31"/>
      <c r="R51" s="31"/>
      <c r="S51" s="31"/>
      <c r="T51" s="31"/>
      <c r="U51" s="31"/>
      <c r="V51" s="31"/>
    </row>
    <row r="52" spans="1:23" ht="15.75" thickBot="1" x14ac:dyDescent="0.3">
      <c r="A52" s="31"/>
      <c r="B52" s="31"/>
      <c r="C52" s="31"/>
      <c r="D52" s="31"/>
      <c r="E52" s="31"/>
      <c r="F52" s="31"/>
      <c r="G52" s="31"/>
      <c r="H52" s="31"/>
      <c r="I52" s="31"/>
      <c r="J52" s="31"/>
      <c r="K52" s="31"/>
      <c r="L52" s="31"/>
      <c r="M52" s="31"/>
      <c r="N52" s="31"/>
      <c r="O52" s="31"/>
      <c r="P52" s="31"/>
      <c r="Q52" s="31"/>
      <c r="R52" s="31"/>
      <c r="S52" s="31"/>
      <c r="T52" s="31"/>
      <c r="U52" s="31"/>
      <c r="V52" s="31"/>
    </row>
    <row r="53" spans="1:23" ht="15" customHeight="1" x14ac:dyDescent="0.25">
      <c r="A53" s="446" t="s">
        <v>81</v>
      </c>
      <c r="B53" s="449" t="s">
        <v>80</v>
      </c>
      <c r="C53" s="449"/>
      <c r="D53" s="449"/>
      <c r="E53" s="449"/>
      <c r="F53" s="449"/>
      <c r="G53" s="449"/>
      <c r="H53" s="449"/>
      <c r="I53" s="449"/>
      <c r="J53" s="449"/>
      <c r="K53" s="449"/>
      <c r="L53" s="449"/>
      <c r="M53" s="450" t="s">
        <v>75</v>
      </c>
      <c r="N53" s="450"/>
      <c r="O53" s="450"/>
      <c r="P53" s="438" t="str">
        <f>IFERROR(IF(AB4&gt;=1,(IF(W1=1,P30,IF(W1=2,VLOOKUP(AB4,'R-6'!$G$8:$AL$1007,17,0),""))),""),"")</f>
        <v/>
      </c>
      <c r="Q53" s="438"/>
      <c r="R53" s="438"/>
      <c r="S53" s="438"/>
      <c r="T53" s="438"/>
      <c r="U53" s="438"/>
      <c r="V53" s="439"/>
      <c r="W53" s="4" t="str">
        <f>IFERROR(IF(AB4&gt;=1,(IF(W1=1,P30,IF(W1=2,VLOOKUP(AB4,'R-6'!$G$8:$AL$1007,24,0),""))),""),"")</f>
        <v/>
      </c>
    </row>
    <row r="54" spans="1:23" ht="15" customHeight="1" x14ac:dyDescent="0.25">
      <c r="A54" s="447"/>
      <c r="B54" s="381" t="s">
        <v>76</v>
      </c>
      <c r="C54" s="381"/>
      <c r="D54" s="381"/>
      <c r="E54" s="381"/>
      <c r="F54" s="379" t="str">
        <f>IFERROR(IF(AB4&gt;=1,(IF(W1=1,P30,IF(W1=2,VLOOKUP(AB4,'R-6'!$G$8:$AL$1007,18,0),""))),""),"")</f>
        <v/>
      </c>
      <c r="G54" s="379"/>
      <c r="H54" s="379"/>
      <c r="I54" s="379"/>
      <c r="J54" s="379"/>
      <c r="K54" s="379"/>
      <c r="L54" s="379"/>
      <c r="M54" s="379"/>
      <c r="N54" s="379"/>
      <c r="O54" s="379"/>
      <c r="P54" s="379"/>
      <c r="Q54" s="379"/>
      <c r="R54" s="379"/>
      <c r="S54" s="379"/>
      <c r="T54" s="379"/>
      <c r="U54" s="379"/>
      <c r="V54" s="413"/>
      <c r="W54" s="4">
        <f>LEN(W53)</f>
        <v>0</v>
      </c>
    </row>
    <row r="55" spans="1:23" ht="15" customHeight="1" x14ac:dyDescent="0.25">
      <c r="A55" s="447"/>
      <c r="B55" s="381" t="s">
        <v>77</v>
      </c>
      <c r="C55" s="381"/>
      <c r="D55" s="381"/>
      <c r="E55" s="381"/>
      <c r="F55" s="379" t="str">
        <f>IFERROR(IF(AB4&gt;=1,(IF(W1=1,P30,IF(W1=2,VLOOKUP(AB4,'R-6'!$G$8:$AL$1007,19,0),""))),""),"")</f>
        <v/>
      </c>
      <c r="G55" s="379"/>
      <c r="H55" s="379"/>
      <c r="I55" s="379"/>
      <c r="J55" s="379"/>
      <c r="K55" s="379"/>
      <c r="L55" s="379"/>
      <c r="M55" s="379"/>
      <c r="N55" s="379"/>
      <c r="O55" s="379"/>
      <c r="P55" s="379"/>
      <c r="Q55" s="379"/>
      <c r="R55" s="379"/>
      <c r="S55" s="379"/>
      <c r="T55" s="379"/>
      <c r="U55" s="379"/>
      <c r="V55" s="413"/>
      <c r="W55" s="4" t="str">
        <f>IFERROR(IF($AB$4&gt;=1,VLOOKUP($AB$4,'R-6'!$G$8:$AQ$1007,31,0),""),"")</f>
        <v/>
      </c>
    </row>
    <row r="56" spans="1:23" ht="15" customHeight="1" x14ac:dyDescent="0.25">
      <c r="A56" s="447"/>
      <c r="B56" s="32" t="s">
        <v>58</v>
      </c>
      <c r="C56" s="32"/>
      <c r="D56" s="379" t="str">
        <f>IFERROR(IF(AB4&gt;=1,(IF(W1=1,P30,IF(W1=2,VLOOKUP(AB4,'R-6'!$G$8:$AL$1007,20,0),""))),""),"")</f>
        <v/>
      </c>
      <c r="E56" s="379"/>
      <c r="F56" s="379"/>
      <c r="G56" s="379"/>
      <c r="H56" s="379"/>
      <c r="I56" s="379"/>
      <c r="J56" s="379"/>
      <c r="K56" s="379"/>
      <c r="L56" s="379"/>
      <c r="M56" s="385" t="s">
        <v>56</v>
      </c>
      <c r="N56" s="385"/>
      <c r="O56" s="385"/>
      <c r="P56" s="33" t="str">
        <f>IFERROR(IF(AB4&gt;=1,(IF(W1=1,P33,IF(W1=2,(IF(W54=6,LEFT(W53,1),0)),""))),""),"")</f>
        <v/>
      </c>
      <c r="Q56" s="33" t="str">
        <f>IFERROR(IF(AB4&gt;=1,(IF(W1=1,P33,IF(W1=2,(IF(W54=6,RIGHT(LEFT(W53,2),1),0)),""))),""),"")</f>
        <v/>
      </c>
      <c r="R56" s="33" t="str">
        <f>IFERROR(IF(AB4&gt;=1,(IF(W1=1,P33,IF(W1=2,(IF(W54=6,RIGHT(LEFT(W53,3),1),0)),""))),""),"")</f>
        <v/>
      </c>
      <c r="S56" s="33" t="str">
        <f>IFERROR(IF(AB4&gt;=1,(IF(W1=1,P33,IF(W1=2,(IF(W54=6,RIGHT(LEFT(W53,4),1),0)),""))),""),"")</f>
        <v/>
      </c>
      <c r="T56" s="33" t="str">
        <f>IFERROR(IF(AB4&gt;=1,(IF(W1=1,P33,IF(W1=2,(IF(W54=6,RIGHT(LEFT(W53,5),1),0)),""))),""),"")</f>
        <v/>
      </c>
      <c r="U56" s="33" t="str">
        <f>IFERROR(IF(AB4&gt;=1,(IF(W1=1,P33,IF(W1=2,(IF(W54=6,RIGHT(W53,1),0)),""))),""),"")</f>
        <v/>
      </c>
      <c r="V56" s="34"/>
      <c r="W56" s="4">
        <f>LEN(W55)</f>
        <v>0</v>
      </c>
    </row>
    <row r="57" spans="1:23" ht="15" customHeight="1" thickBot="1" x14ac:dyDescent="0.3">
      <c r="A57" s="448"/>
      <c r="B57" s="35" t="s">
        <v>3</v>
      </c>
      <c r="C57" s="35"/>
      <c r="D57" s="435" t="str">
        <f>IFERROR(IF(AB4&gt;=1,(IF(W1=1,P30,IF(W1=2,VLOOKUP(AB4,'R-6'!$G$8:$AL$1007,21,0),""))),""),"")</f>
        <v/>
      </c>
      <c r="E57" s="435"/>
      <c r="F57" s="435"/>
      <c r="G57" s="435"/>
      <c r="H57" s="435"/>
      <c r="I57" s="435"/>
      <c r="J57" s="435"/>
      <c r="K57" s="434" t="s">
        <v>78</v>
      </c>
      <c r="L57" s="434"/>
      <c r="M57" s="434"/>
      <c r="N57" s="434"/>
      <c r="O57" s="434"/>
      <c r="P57" s="435" t="str">
        <f>IFERROR(IF(AB4&gt;=1,(IF(W1=1,P30,IF(W1=2,VLOOKUP(AB4,'R-6'!$G$8:$AL$1007,23,0),""))),""),"")</f>
        <v/>
      </c>
      <c r="Q57" s="435"/>
      <c r="R57" s="435"/>
      <c r="S57" s="435"/>
      <c r="T57" s="435"/>
      <c r="U57" s="435"/>
      <c r="V57" s="436"/>
    </row>
    <row r="58" spans="1:23" ht="15" customHeight="1" thickBot="1" x14ac:dyDescent="0.3">
      <c r="A58" s="36" t="s">
        <v>82</v>
      </c>
      <c r="B58" s="423" t="s">
        <v>83</v>
      </c>
      <c r="C58" s="423"/>
      <c r="D58" s="423"/>
      <c r="E58" s="423"/>
      <c r="F58" s="423"/>
      <c r="G58" s="423"/>
      <c r="H58" s="423"/>
      <c r="I58" s="423"/>
      <c r="J58" s="424" t="str">
        <f>IFERROR(IF($AB$4&gt;=1,VLOOKUP($AB$4,'R-6'!$G$8:$AQ$1007,29,0),""),"")</f>
        <v/>
      </c>
      <c r="K58" s="424"/>
      <c r="L58" s="424"/>
      <c r="M58" s="424"/>
      <c r="N58" s="424"/>
      <c r="O58" s="424"/>
      <c r="P58" s="424"/>
      <c r="Q58" s="424"/>
      <c r="R58" s="424"/>
      <c r="S58" s="424"/>
      <c r="T58" s="424"/>
      <c r="U58" s="424"/>
      <c r="V58" s="425"/>
      <c r="W58" s="4">
        <f>IFERROR(IF($AB$4&gt;=1,VLOOKUP($AB$4,'R-6'!$G$8:$AQ$1007,36,0),0),0)</f>
        <v>0</v>
      </c>
    </row>
    <row r="59" spans="1:23" ht="15" customHeight="1" thickBot="1" x14ac:dyDescent="0.3">
      <c r="A59" s="426" t="s">
        <v>86</v>
      </c>
      <c r="B59" s="426"/>
      <c r="C59" s="426"/>
      <c r="D59" s="426"/>
      <c r="E59" s="426"/>
      <c r="F59" s="426"/>
      <c r="G59" s="426"/>
      <c r="H59" s="426"/>
      <c r="I59" s="426"/>
      <c r="J59" s="426"/>
      <c r="K59" s="426"/>
      <c r="L59" s="426"/>
      <c r="M59" s="426"/>
      <c r="N59" s="426"/>
      <c r="O59" s="426"/>
      <c r="P59" s="426"/>
      <c r="Q59" s="426"/>
      <c r="R59" s="426"/>
      <c r="S59" s="426"/>
      <c r="T59" s="426"/>
      <c r="U59" s="426"/>
      <c r="V59" s="426"/>
    </row>
    <row r="60" spans="1:23" ht="15" customHeight="1" thickBot="1" x14ac:dyDescent="0.3">
      <c r="A60" s="36" t="s">
        <v>84</v>
      </c>
      <c r="B60" s="427" t="s">
        <v>159</v>
      </c>
      <c r="C60" s="427"/>
      <c r="D60" s="427"/>
      <c r="E60" s="427"/>
      <c r="F60" s="427"/>
      <c r="G60" s="437" t="s">
        <v>88</v>
      </c>
      <c r="H60" s="437"/>
      <c r="I60" s="437"/>
      <c r="J60" s="37" t="str">
        <f>IFERROR(IF($W$58=1,$Y$1,""),"")</f>
        <v/>
      </c>
      <c r="K60" s="437" t="s">
        <v>87</v>
      </c>
      <c r="L60" s="437"/>
      <c r="M60" s="437"/>
      <c r="N60" s="37" t="str">
        <f>IFERROR(IF($W$58=2,$Y$1,""),"")</f>
        <v/>
      </c>
      <c r="O60" s="437" t="s">
        <v>89</v>
      </c>
      <c r="P60" s="437"/>
      <c r="Q60" s="437"/>
      <c r="R60" s="37" t="str">
        <f>IFERROR(IF($W$58=3,$Y$1,""),"")</f>
        <v/>
      </c>
      <c r="S60" s="437" t="s">
        <v>55</v>
      </c>
      <c r="T60" s="437"/>
      <c r="U60" s="38" t="str">
        <f>IFERROR(IF($W$58=4,$Y$1,""),"")</f>
        <v/>
      </c>
      <c r="V60" s="39"/>
    </row>
    <row r="61" spans="1:23" ht="15" customHeight="1" thickBot="1" x14ac:dyDescent="0.3">
      <c r="A61" s="36" t="s">
        <v>90</v>
      </c>
      <c r="B61" s="423" t="s">
        <v>93</v>
      </c>
      <c r="C61" s="423"/>
      <c r="D61" s="423"/>
      <c r="E61" s="423"/>
      <c r="F61" s="428" t="str">
        <f>IFERROR(IF($AB$4&gt;=1,VLOOKUP($AB$4,'R-6'!$G$8:$AQ$1007,30,0),""),"")</f>
        <v/>
      </c>
      <c r="G61" s="428"/>
      <c r="H61" s="428"/>
      <c r="I61" s="428"/>
      <c r="J61" s="428"/>
      <c r="K61" s="428"/>
      <c r="L61" s="428"/>
      <c r="M61" s="428"/>
      <c r="N61" s="428"/>
      <c r="O61" s="428"/>
      <c r="P61" s="428"/>
      <c r="Q61" s="428"/>
      <c r="R61" s="428"/>
      <c r="S61" s="428"/>
      <c r="T61" s="428"/>
      <c r="U61" s="428"/>
      <c r="V61" s="429"/>
    </row>
    <row r="62" spans="1:23" ht="15" customHeight="1" thickBot="1" x14ac:dyDescent="0.3">
      <c r="A62" s="36" t="s">
        <v>91</v>
      </c>
      <c r="B62" s="423" t="s">
        <v>92</v>
      </c>
      <c r="C62" s="423"/>
      <c r="D62" s="423"/>
      <c r="E62" s="423"/>
      <c r="F62" s="430"/>
      <c r="G62" s="40"/>
      <c r="H62" s="41" t="str">
        <f>IFERROR(IF(AB4&gt;=1,(IF(W56=10,LEFT(W55,1),"")),""),"")</f>
        <v/>
      </c>
      <c r="I62" s="41" t="str">
        <f>IFERROR(IF($AB$4&gt;=1,(IF($W$56=10,RIGHT(LEFT($W$55,2),1),"")),""),"")</f>
        <v/>
      </c>
      <c r="J62" s="41" t="str">
        <f>IFERROR(IF($AB$4&gt;=1,(IF($W$56=10,RIGHT(LEFT($W$55,3),1),"")),""),"")</f>
        <v/>
      </c>
      <c r="K62" s="41" t="str">
        <f>IFERROR(IF($AB$4&gt;=1,(IF($W$56=10,RIGHT(LEFT($W$55,4),1),"")),""),"")</f>
        <v/>
      </c>
      <c r="L62" s="41" t="str">
        <f>IFERROR(IF($AB$4&gt;=1,(IF($W$56=10,RIGHT(LEFT($W$55,5),1),"")),""),"")</f>
        <v/>
      </c>
      <c r="M62" s="41" t="str">
        <f>IFERROR(IF($AB$4&gt;=1,(IF($W$56=10,RIGHT(LEFT($W$55,6),1),"")),""),"")</f>
        <v/>
      </c>
      <c r="N62" s="41" t="str">
        <f>IFERROR(IF($AB$4&gt;=1,(IF($W$56=10,RIGHT(LEFT($W$55,7),1),"")),""),"")</f>
        <v/>
      </c>
      <c r="O62" s="41" t="str">
        <f>IFERROR(IF($AB$4&gt;=1,(IF($W$56=10,RIGHT(LEFT($W$55,8),1),"")),""),"")</f>
        <v/>
      </c>
      <c r="P62" s="41" t="str">
        <f>IFERROR(IF($AB$4&gt;=1,(IF($W$56=10,RIGHT(LEFT($W$55,9),1),"")),""),"")</f>
        <v/>
      </c>
      <c r="Q62" s="41" t="str">
        <f>IFERROR(IF(AB4&gt;=1,(IF(W56=10,RIGHT(W55,1),"")),""),"")</f>
        <v/>
      </c>
      <c r="R62" s="42"/>
      <c r="S62" s="43"/>
      <c r="T62" s="43"/>
      <c r="U62" s="43"/>
      <c r="V62" s="39"/>
    </row>
    <row r="63" spans="1:23" ht="15" customHeight="1" x14ac:dyDescent="0.25">
      <c r="A63" s="431" t="s">
        <v>94</v>
      </c>
      <c r="B63" s="432"/>
      <c r="C63" s="432"/>
      <c r="D63" s="432"/>
      <c r="E63" s="432"/>
      <c r="F63" s="432"/>
      <c r="G63" s="432"/>
      <c r="H63" s="432"/>
      <c r="I63" s="432"/>
      <c r="J63" s="432"/>
      <c r="K63" s="432"/>
      <c r="L63" s="432"/>
      <c r="M63" s="432"/>
      <c r="N63" s="432"/>
      <c r="O63" s="432"/>
      <c r="P63" s="432"/>
      <c r="Q63" s="432"/>
      <c r="R63" s="432"/>
      <c r="S63" s="432"/>
      <c r="T63" s="432"/>
      <c r="U63" s="432"/>
      <c r="V63" s="433"/>
    </row>
    <row r="64" spans="1:23" ht="15" customHeight="1" x14ac:dyDescent="0.25">
      <c r="A64" s="44" t="s">
        <v>81</v>
      </c>
      <c r="B64" s="370" t="s">
        <v>95</v>
      </c>
      <c r="C64" s="370"/>
      <c r="D64" s="370"/>
      <c r="E64" s="370"/>
      <c r="F64" s="370"/>
      <c r="G64" s="370"/>
      <c r="H64" s="370"/>
      <c r="I64" s="370"/>
      <c r="J64" s="370"/>
      <c r="K64" s="399" t="str">
        <f>IFERROR(IF($AB$4&gt;=1,VLOOKUP($AB$4,'R-6'!$G$8:$AQ$1007,14,0),""),"")</f>
        <v/>
      </c>
      <c r="L64" s="399"/>
      <c r="M64" s="399"/>
      <c r="N64" s="399"/>
      <c r="O64" s="399"/>
      <c r="P64" s="13" t="s">
        <v>96</v>
      </c>
      <c r="Q64" s="399" t="str">
        <f>IFERROR(IF($AB$4&gt;=1,VLOOKUP($AB$4,'R-6'!$G$8:$AQ$1007,15,0),""),"")</f>
        <v/>
      </c>
      <c r="R64" s="399"/>
      <c r="S64" s="399"/>
      <c r="T64" s="399"/>
      <c r="U64" s="399"/>
      <c r="V64" s="440"/>
    </row>
    <row r="65" spans="1:26" ht="15" customHeight="1" x14ac:dyDescent="0.25">
      <c r="A65" s="44"/>
      <c r="B65" s="13" t="s">
        <v>97</v>
      </c>
      <c r="C65" s="399" t="str">
        <f>IFERROR(IF($AB$4&gt;=1,VLOOKUP($AB$4,'R-6'!$G$8:$AQ$1007,16,0),""),"")</f>
        <v/>
      </c>
      <c r="D65" s="399"/>
      <c r="E65" s="399"/>
      <c r="F65" s="399"/>
      <c r="G65" s="399"/>
      <c r="H65" s="399"/>
      <c r="I65" s="368" t="s">
        <v>98</v>
      </c>
      <c r="J65" s="368"/>
      <c r="K65" s="368"/>
      <c r="L65" s="368"/>
      <c r="M65" s="368"/>
      <c r="N65" s="368"/>
      <c r="O65" s="368"/>
      <c r="P65" s="368"/>
      <c r="Q65" s="368"/>
      <c r="R65" s="368"/>
      <c r="S65" s="368"/>
      <c r="T65" s="368"/>
      <c r="U65" s="368"/>
      <c r="V65" s="369"/>
    </row>
    <row r="66" spans="1:26" ht="15" customHeight="1" x14ac:dyDescent="0.25">
      <c r="A66" s="44" t="s">
        <v>141</v>
      </c>
      <c r="B66" s="13" t="s">
        <v>99</v>
      </c>
      <c r="C66" s="399" t="str">
        <f>IFERROR(IF($AB$4&gt;=1,VLOOKUP($AB$4,'R-6'!$G$8:$AQ$1007,25,0),""),"")</f>
        <v/>
      </c>
      <c r="D66" s="399"/>
      <c r="E66" s="399"/>
      <c r="F66" s="370" t="s">
        <v>101</v>
      </c>
      <c r="G66" s="370"/>
      <c r="H66" s="370"/>
      <c r="I66" s="370"/>
      <c r="J66" s="370"/>
      <c r="K66" s="370"/>
      <c r="L66" s="370"/>
      <c r="M66" s="399" t="str">
        <f>IFERROR(IF($AB$4&gt;=1,VLOOKUP($AB$4,'R-6'!$G$8:$AQ$1007,26,0),""),"")</f>
        <v/>
      </c>
      <c r="N66" s="399"/>
      <c r="O66" s="399"/>
      <c r="P66" s="399"/>
      <c r="Q66" s="370" t="s">
        <v>160</v>
      </c>
      <c r="R66" s="370"/>
      <c r="S66" s="370"/>
      <c r="T66" s="370"/>
      <c r="U66" s="370"/>
      <c r="V66" s="371"/>
      <c r="W66" s="4" t="s">
        <v>102</v>
      </c>
    </row>
    <row r="67" spans="1:26" ht="15" hidden="1" customHeight="1" x14ac:dyDescent="0.25">
      <c r="A67" s="44"/>
      <c r="B67" s="368" t="s">
        <v>100</v>
      </c>
      <c r="C67" s="368"/>
      <c r="D67" s="368"/>
      <c r="E67" s="368"/>
      <c r="F67" s="368"/>
      <c r="G67" s="368"/>
      <c r="H67" s="368"/>
      <c r="I67" s="368"/>
      <c r="J67" s="368"/>
      <c r="K67" s="368"/>
      <c r="L67" s="368"/>
      <c r="M67" s="368"/>
      <c r="N67" s="368"/>
      <c r="O67" s="368"/>
      <c r="P67" s="368"/>
      <c r="Q67" s="368"/>
      <c r="R67" s="368"/>
      <c r="S67" s="368"/>
      <c r="T67" s="368"/>
      <c r="U67" s="368"/>
      <c r="V67" s="369"/>
      <c r="W67" s="4" t="s">
        <v>103</v>
      </c>
      <c r="Z67" s="4" t="s">
        <v>104</v>
      </c>
    </row>
    <row r="68" spans="1:26" ht="14.1" customHeight="1" x14ac:dyDescent="0.25">
      <c r="A68" s="44" t="s">
        <v>142</v>
      </c>
      <c r="B68" s="390" t="str">
        <f>IFERROR(IF(AB4&gt;=1,(IF(W1=1,W66,IF(W1=2,CONCATENATE(W67,VLOOKUP(AB4,'R-6'!$G$8:$AL$1007,20,0),Z67,VLOOKUP(AB4,'R-6'!$G$8:$AL$1007,19,0),W68),""))),""),"")</f>
        <v/>
      </c>
      <c r="C68" s="390"/>
      <c r="D68" s="390"/>
      <c r="E68" s="390"/>
      <c r="F68" s="390"/>
      <c r="G68" s="390"/>
      <c r="H68" s="390"/>
      <c r="I68" s="390"/>
      <c r="J68" s="390"/>
      <c r="K68" s="390"/>
      <c r="L68" s="390"/>
      <c r="M68" s="390"/>
      <c r="N68" s="390"/>
      <c r="O68" s="390"/>
      <c r="P68" s="390"/>
      <c r="Q68" s="390"/>
      <c r="R68" s="390"/>
      <c r="S68" s="390"/>
      <c r="T68" s="390"/>
      <c r="U68" s="390"/>
      <c r="V68" s="391"/>
      <c r="W68" s="4" t="s">
        <v>140</v>
      </c>
    </row>
    <row r="69" spans="1:26" ht="14.1" customHeight="1" x14ac:dyDescent="0.25">
      <c r="A69" s="44"/>
      <c r="B69" s="390"/>
      <c r="C69" s="390"/>
      <c r="D69" s="390"/>
      <c r="E69" s="390"/>
      <c r="F69" s="390"/>
      <c r="G69" s="390"/>
      <c r="H69" s="390"/>
      <c r="I69" s="390"/>
      <c r="J69" s="390"/>
      <c r="K69" s="390"/>
      <c r="L69" s="390"/>
      <c r="M69" s="390"/>
      <c r="N69" s="390"/>
      <c r="O69" s="390"/>
      <c r="P69" s="390"/>
      <c r="Q69" s="390"/>
      <c r="R69" s="390"/>
      <c r="S69" s="390"/>
      <c r="T69" s="390"/>
      <c r="U69" s="390"/>
      <c r="V69" s="391"/>
    </row>
    <row r="70" spans="1:26" ht="14.1" customHeight="1" thickBot="1" x14ac:dyDescent="0.3">
      <c r="A70" s="45"/>
      <c r="B70" s="559"/>
      <c r="C70" s="559"/>
      <c r="D70" s="559"/>
      <c r="E70" s="559"/>
      <c r="F70" s="559"/>
      <c r="G70" s="559"/>
      <c r="H70" s="559"/>
      <c r="I70" s="559"/>
      <c r="J70" s="559"/>
      <c r="K70" s="559"/>
      <c r="L70" s="559"/>
      <c r="M70" s="559"/>
      <c r="N70" s="559"/>
      <c r="O70" s="559"/>
      <c r="P70" s="559"/>
      <c r="Q70" s="559"/>
      <c r="R70" s="559"/>
      <c r="S70" s="559"/>
      <c r="T70" s="559"/>
      <c r="U70" s="559"/>
      <c r="V70" s="560"/>
    </row>
    <row r="71" spans="1:26" ht="15" customHeight="1" x14ac:dyDescent="0.25">
      <c r="A71" s="561" t="s">
        <v>105</v>
      </c>
      <c r="B71" s="562"/>
      <c r="C71" s="562"/>
      <c r="D71" s="562"/>
      <c r="E71" s="562"/>
      <c r="F71" s="562"/>
      <c r="G71" s="562"/>
      <c r="H71" s="562"/>
      <c r="I71" s="562"/>
      <c r="J71" s="562"/>
      <c r="K71" s="562"/>
      <c r="L71" s="562"/>
      <c r="M71" s="562"/>
      <c r="N71" s="562"/>
      <c r="O71" s="562"/>
      <c r="P71" s="562"/>
      <c r="Q71" s="562"/>
      <c r="R71" s="562"/>
      <c r="S71" s="562"/>
      <c r="T71" s="562"/>
      <c r="U71" s="562"/>
      <c r="V71" s="563"/>
    </row>
    <row r="72" spans="1:26" ht="15" customHeight="1" x14ac:dyDescent="0.25">
      <c r="A72" s="376" t="s">
        <v>106</v>
      </c>
      <c r="B72" s="377"/>
      <c r="C72" s="410" t="str">
        <f>IFERROR(IF(AB4&gt;=1,(IF(W1=2,P53,"")),""),"")</f>
        <v/>
      </c>
      <c r="D72" s="543"/>
      <c r="E72" s="543"/>
      <c r="F72" s="543"/>
      <c r="G72" s="544" t="s">
        <v>76</v>
      </c>
      <c r="H72" s="545"/>
      <c r="I72" s="545"/>
      <c r="J72" s="545"/>
      <c r="K72" s="543" t="str">
        <f>IFERROR(IF(AB4&gt;=1,(IF(W1=2,F54,"")),""),"")</f>
        <v/>
      </c>
      <c r="L72" s="543"/>
      <c r="M72" s="543"/>
      <c r="N72" s="543"/>
      <c r="O72" s="543"/>
      <c r="P72" s="543"/>
      <c r="Q72" s="543"/>
      <c r="R72" s="543"/>
      <c r="S72" s="543"/>
      <c r="T72" s="543"/>
      <c r="U72" s="543"/>
      <c r="V72" s="546"/>
    </row>
    <row r="73" spans="1:26" ht="15" customHeight="1" x14ac:dyDescent="0.25">
      <c r="A73" s="376" t="s">
        <v>77</v>
      </c>
      <c r="B73" s="377"/>
      <c r="C73" s="543" t="str">
        <f>IFERROR(IF(AB4&gt;=1,(IF(W1=2,F55,"")),""),"")</f>
        <v/>
      </c>
      <c r="D73" s="543"/>
      <c r="E73" s="543"/>
      <c r="F73" s="543"/>
      <c r="G73" s="543"/>
      <c r="H73" s="543"/>
      <c r="I73" s="543"/>
      <c r="J73" s="543"/>
      <c r="K73" s="543"/>
      <c r="L73" s="543"/>
      <c r="M73" s="543"/>
      <c r="N73" s="543"/>
      <c r="O73" s="543"/>
      <c r="P73" s="543"/>
      <c r="Q73" s="543"/>
      <c r="R73" s="543"/>
      <c r="S73" s="543"/>
      <c r="T73" s="543"/>
      <c r="U73" s="543"/>
      <c r="V73" s="546"/>
    </row>
    <row r="74" spans="1:26" ht="15" customHeight="1" x14ac:dyDescent="0.25">
      <c r="A74" s="376" t="s">
        <v>58</v>
      </c>
      <c r="B74" s="377"/>
      <c r="C74" s="543" t="str">
        <f>IFERROR(IF(AB4&gt;=1,(IF(W1=2,D56,"")),""),"")</f>
        <v/>
      </c>
      <c r="D74" s="543"/>
      <c r="E74" s="543"/>
      <c r="F74" s="543"/>
      <c r="G74" s="543"/>
      <c r="H74" s="543"/>
      <c r="I74" s="543"/>
      <c r="J74" s="543"/>
      <c r="K74" s="543"/>
      <c r="L74" s="566"/>
      <c r="M74" s="385" t="s">
        <v>56</v>
      </c>
      <c r="N74" s="385"/>
      <c r="O74" s="385"/>
      <c r="P74" s="33" t="str">
        <f>IFERROR(IF($AB$4&gt;=1,(IF($W$1=2,P56,"")),""),"")</f>
        <v/>
      </c>
      <c r="Q74" s="33" t="str">
        <f t="shared" ref="Q74:U74" si="0">IFERROR(IF($AB$4&gt;=1,(IF($W$1=2,Q56,"")),""),"")</f>
        <v/>
      </c>
      <c r="R74" s="33" t="str">
        <f t="shared" si="0"/>
        <v/>
      </c>
      <c r="S74" s="33" t="str">
        <f t="shared" si="0"/>
        <v/>
      </c>
      <c r="T74" s="33" t="str">
        <f t="shared" si="0"/>
        <v/>
      </c>
      <c r="U74" s="33" t="str">
        <f t="shared" si="0"/>
        <v/>
      </c>
      <c r="V74" s="46"/>
    </row>
    <row r="75" spans="1:26" ht="15" customHeight="1" thickBot="1" x14ac:dyDescent="0.3">
      <c r="A75" s="564" t="s">
        <v>3</v>
      </c>
      <c r="B75" s="565"/>
      <c r="C75" s="567" t="str">
        <f>IFERROR(IF(AB4&gt;=1,(IF(W1=2,D57,"")),""),"")</f>
        <v/>
      </c>
      <c r="D75" s="567"/>
      <c r="E75" s="567"/>
      <c r="F75" s="567"/>
      <c r="G75" s="567"/>
      <c r="H75" s="567"/>
      <c r="I75" s="567"/>
      <c r="J75" s="568"/>
      <c r="K75" s="434" t="s">
        <v>78</v>
      </c>
      <c r="L75" s="434"/>
      <c r="M75" s="434"/>
      <c r="N75" s="434"/>
      <c r="O75" s="434"/>
      <c r="P75" s="435" t="str">
        <f>IFERROR(IF(AB4&gt;=1,(IF(W1=2,P57,"")),""),"")</f>
        <v/>
      </c>
      <c r="Q75" s="435"/>
      <c r="R75" s="435"/>
      <c r="S75" s="435"/>
      <c r="T75" s="435"/>
      <c r="U75" s="435"/>
      <c r="V75" s="436"/>
    </row>
    <row r="76" spans="1:26" ht="12.95" customHeight="1" x14ac:dyDescent="0.25">
      <c r="A76" s="392" t="s">
        <v>116</v>
      </c>
      <c r="B76" s="393"/>
      <c r="C76" s="393"/>
      <c r="D76" s="393"/>
      <c r="E76" s="393"/>
      <c r="F76" s="393"/>
      <c r="G76" s="393"/>
      <c r="H76" s="393"/>
      <c r="I76" s="393"/>
      <c r="J76" s="393"/>
      <c r="K76" s="393"/>
      <c r="L76" s="393"/>
      <c r="M76" s="393"/>
      <c r="N76" s="393"/>
      <c r="O76" s="393"/>
      <c r="P76" s="393"/>
      <c r="Q76" s="393"/>
      <c r="R76" s="393"/>
      <c r="S76" s="393"/>
      <c r="T76" s="393"/>
      <c r="U76" s="393"/>
      <c r="V76" s="394"/>
    </row>
    <row r="77" spans="1:26" ht="12.95" customHeight="1" x14ac:dyDescent="0.25">
      <c r="A77" s="389"/>
      <c r="B77" s="390"/>
      <c r="C77" s="390"/>
      <c r="D77" s="390"/>
      <c r="E77" s="390"/>
      <c r="F77" s="390"/>
      <c r="G77" s="390"/>
      <c r="H77" s="390"/>
      <c r="I77" s="390"/>
      <c r="J77" s="390"/>
      <c r="K77" s="390"/>
      <c r="L77" s="390"/>
      <c r="M77" s="390"/>
      <c r="N77" s="390"/>
      <c r="O77" s="390"/>
      <c r="P77" s="390"/>
      <c r="Q77" s="390"/>
      <c r="R77" s="390"/>
      <c r="S77" s="390"/>
      <c r="T77" s="390"/>
      <c r="U77" s="390"/>
      <c r="V77" s="391"/>
    </row>
    <row r="78" spans="1:26" ht="12.95" customHeight="1" x14ac:dyDescent="0.25">
      <c r="A78" s="389"/>
      <c r="B78" s="390"/>
      <c r="C78" s="390"/>
      <c r="D78" s="390"/>
      <c r="E78" s="390"/>
      <c r="F78" s="390"/>
      <c r="G78" s="390"/>
      <c r="H78" s="390"/>
      <c r="I78" s="390"/>
      <c r="J78" s="390"/>
      <c r="K78" s="390"/>
      <c r="L78" s="390"/>
      <c r="M78" s="390"/>
      <c r="N78" s="390"/>
      <c r="O78" s="390"/>
      <c r="P78" s="390"/>
      <c r="Q78" s="390"/>
      <c r="R78" s="390"/>
      <c r="S78" s="390"/>
      <c r="T78" s="390"/>
      <c r="U78" s="390"/>
      <c r="V78" s="391"/>
    </row>
    <row r="79" spans="1:26" ht="15" customHeight="1" x14ac:dyDescent="0.25">
      <c r="A79" s="395" t="s">
        <v>107</v>
      </c>
      <c r="B79" s="396"/>
      <c r="C79" s="399" t="str">
        <f>IFERROR(IF($AB$4&gt;=1,HOME!AG8,""),"")</f>
        <v/>
      </c>
      <c r="D79" s="399"/>
      <c r="E79" s="399"/>
      <c r="F79" s="399"/>
      <c r="G79" s="399"/>
      <c r="H79" s="399"/>
      <c r="I79" s="47"/>
      <c r="J79" s="13"/>
      <c r="K79" s="13"/>
      <c r="L79" s="13"/>
      <c r="M79" s="13"/>
      <c r="N79" s="13"/>
      <c r="O79" s="13"/>
      <c r="P79" s="13"/>
      <c r="Q79" s="13"/>
      <c r="R79" s="13"/>
      <c r="S79" s="13"/>
      <c r="T79" s="13"/>
      <c r="U79" s="13"/>
      <c r="V79" s="48"/>
    </row>
    <row r="80" spans="1:26" ht="15" customHeight="1" thickBot="1" x14ac:dyDescent="0.3">
      <c r="A80" s="397" t="s">
        <v>108</v>
      </c>
      <c r="B80" s="398"/>
      <c r="C80" s="400" t="str">
        <f>IFERROR(IF($AB$4&gt;=1,VLOOKUP($AB$4,'R-6'!$G$8:$AQ$1007,2,0),""),"")</f>
        <v/>
      </c>
      <c r="D80" s="400"/>
      <c r="E80" s="400"/>
      <c r="F80" s="400"/>
      <c r="G80" s="400"/>
      <c r="H80" s="400"/>
      <c r="I80" s="49"/>
      <c r="J80" s="50"/>
      <c r="K80" s="50"/>
      <c r="L80" s="50"/>
      <c r="M80" s="50"/>
      <c r="N80" s="50"/>
      <c r="O80" s="365" t="s">
        <v>109</v>
      </c>
      <c r="P80" s="365"/>
      <c r="Q80" s="365"/>
      <c r="R80" s="365"/>
      <c r="S80" s="365"/>
      <c r="T80" s="365"/>
      <c r="U80" s="365"/>
      <c r="V80" s="51"/>
    </row>
    <row r="81" spans="1:23" ht="15" customHeight="1" x14ac:dyDescent="0.25">
      <c r="A81" s="373" t="s">
        <v>110</v>
      </c>
      <c r="B81" s="374"/>
      <c r="C81" s="374"/>
      <c r="D81" s="374"/>
      <c r="E81" s="374"/>
      <c r="F81" s="374"/>
      <c r="G81" s="374"/>
      <c r="H81" s="374"/>
      <c r="I81" s="374"/>
      <c r="J81" s="374"/>
      <c r="K81" s="374"/>
      <c r="L81" s="374"/>
      <c r="M81" s="374"/>
      <c r="N81" s="374"/>
      <c r="O81" s="374"/>
      <c r="P81" s="374"/>
      <c r="Q81" s="374"/>
      <c r="R81" s="374"/>
      <c r="S81" s="374"/>
      <c r="T81" s="374"/>
      <c r="U81" s="374"/>
      <c r="V81" s="375"/>
    </row>
    <row r="82" spans="1:23" ht="15" customHeight="1" x14ac:dyDescent="0.25">
      <c r="A82" s="547" t="str">
        <f>IFERROR(IF($AB$4&gt;=1,VLOOKUP($AB$4,'R-6'!$G$8:$AQ$1007,32,0),""),"")</f>
        <v/>
      </c>
      <c r="B82" s="548"/>
      <c r="C82" s="548"/>
      <c r="D82" s="548"/>
      <c r="E82" s="548"/>
      <c r="F82" s="548"/>
      <c r="G82" s="548"/>
      <c r="H82" s="548"/>
      <c r="I82" s="548"/>
      <c r="J82" s="548"/>
      <c r="K82" s="548"/>
      <c r="L82" s="548"/>
      <c r="M82" s="548"/>
      <c r="N82" s="548"/>
      <c r="O82" s="548"/>
      <c r="P82" s="548"/>
      <c r="Q82" s="548"/>
      <c r="R82" s="548"/>
      <c r="S82" s="548"/>
      <c r="T82" s="548"/>
      <c r="U82" s="548"/>
      <c r="V82" s="549"/>
    </row>
    <row r="83" spans="1:23" ht="15" customHeight="1" thickBot="1" x14ac:dyDescent="0.3">
      <c r="A83" s="550"/>
      <c r="B83" s="551"/>
      <c r="C83" s="551"/>
      <c r="D83" s="551"/>
      <c r="E83" s="551"/>
      <c r="F83" s="551"/>
      <c r="G83" s="551"/>
      <c r="H83" s="551"/>
      <c r="I83" s="551"/>
      <c r="J83" s="551"/>
      <c r="K83" s="551"/>
      <c r="L83" s="551"/>
      <c r="M83" s="551"/>
      <c r="N83" s="551"/>
      <c r="O83" s="551"/>
      <c r="P83" s="551"/>
      <c r="Q83" s="551"/>
      <c r="R83" s="551"/>
      <c r="S83" s="551"/>
      <c r="T83" s="551"/>
      <c r="U83" s="551"/>
      <c r="V83" s="552"/>
    </row>
    <row r="84" spans="1:23" ht="15" customHeight="1" x14ac:dyDescent="0.25">
      <c r="A84" s="402" t="s">
        <v>111</v>
      </c>
      <c r="B84" s="403"/>
      <c r="C84" s="403"/>
      <c r="D84" s="403"/>
      <c r="E84" s="403"/>
      <c r="F84" s="403"/>
      <c r="G84" s="403"/>
      <c r="H84" s="403"/>
      <c r="I84" s="403"/>
      <c r="J84" s="403"/>
      <c r="K84" s="403"/>
      <c r="L84" s="403"/>
      <c r="M84" s="403"/>
      <c r="N84" s="403"/>
      <c r="O84" s="403"/>
      <c r="P84" s="403"/>
      <c r="Q84" s="403"/>
      <c r="R84" s="403"/>
      <c r="S84" s="403"/>
      <c r="T84" s="403"/>
      <c r="U84" s="403"/>
      <c r="V84" s="404"/>
    </row>
    <row r="85" spans="1:23" ht="15" customHeight="1" x14ac:dyDescent="0.25">
      <c r="A85" s="405" t="s">
        <v>112</v>
      </c>
      <c r="B85" s="372"/>
      <c r="C85" s="372"/>
      <c r="D85" s="372"/>
      <c r="E85" s="372"/>
      <c r="F85" s="372"/>
      <c r="G85" s="372"/>
      <c r="H85" s="372"/>
      <c r="I85" s="372"/>
      <c r="J85" s="372"/>
      <c r="K85" s="372"/>
      <c r="L85" s="372"/>
      <c r="M85" s="372"/>
      <c r="N85" s="372"/>
      <c r="O85" s="372"/>
      <c r="P85" s="372"/>
      <c r="Q85" s="372"/>
      <c r="R85" s="372"/>
      <c r="S85" s="372"/>
      <c r="T85" s="372"/>
      <c r="U85" s="372"/>
      <c r="V85" s="406"/>
      <c r="W85" s="4" t="str">
        <f>IFERROR(IF($AB$4&gt;=1,VLOOKUP($AB$4,'R-6'!$G$8:$AQ$1007,4,0),""),"")</f>
        <v/>
      </c>
    </row>
    <row r="86" spans="1:23" ht="15" customHeight="1" x14ac:dyDescent="0.25">
      <c r="A86" s="52"/>
      <c r="B86" s="372" t="s">
        <v>113</v>
      </c>
      <c r="C86" s="372"/>
      <c r="D86" s="372"/>
      <c r="E86" s="372"/>
      <c r="F86" s="407" t="str">
        <f>IFERROR(IF($AB$4&gt;=1,CONCATENATE(W85,W87,W86),""),"")</f>
        <v/>
      </c>
      <c r="G86" s="407"/>
      <c r="H86" s="407"/>
      <c r="I86" s="407"/>
      <c r="J86" s="407"/>
      <c r="K86" s="407"/>
      <c r="L86" s="407"/>
      <c r="M86" s="407"/>
      <c r="N86" s="407"/>
      <c r="O86" s="407"/>
      <c r="P86" s="370" t="s">
        <v>117</v>
      </c>
      <c r="Q86" s="370"/>
      <c r="R86" s="370"/>
      <c r="S86" s="370"/>
      <c r="T86" s="370"/>
      <c r="U86" s="370"/>
      <c r="V86" s="371"/>
      <c r="W86" s="4" t="str">
        <f>IFERROR(IF($AB$4&gt;=1,VLOOKUP($AB$4,'R-6'!$G$8:$AQ$1007,6,0),""),"")</f>
        <v/>
      </c>
    </row>
    <row r="87" spans="1:23" ht="15" customHeight="1" x14ac:dyDescent="0.25">
      <c r="A87" s="367" t="s">
        <v>118</v>
      </c>
      <c r="B87" s="368"/>
      <c r="C87" s="368"/>
      <c r="D87" s="368"/>
      <c r="E87" s="368"/>
      <c r="F87" s="368"/>
      <c r="G87" s="368"/>
      <c r="H87" s="368"/>
      <c r="I87" s="368"/>
      <c r="J87" s="368"/>
      <c r="K87" s="368"/>
      <c r="L87" s="368"/>
      <c r="M87" s="368"/>
      <c r="N87" s="368"/>
      <c r="O87" s="368"/>
      <c r="P87" s="368"/>
      <c r="Q87" s="368"/>
      <c r="R87" s="368"/>
      <c r="S87" s="368"/>
      <c r="T87" s="368"/>
      <c r="U87" s="368"/>
      <c r="V87" s="369"/>
      <c r="W87" s="4" t="s">
        <v>146</v>
      </c>
    </row>
    <row r="88" spans="1:23" ht="15" customHeight="1" x14ac:dyDescent="0.25">
      <c r="A88" s="367" t="s">
        <v>119</v>
      </c>
      <c r="B88" s="368"/>
      <c r="C88" s="368"/>
      <c r="D88" s="368"/>
      <c r="E88" s="368"/>
      <c r="F88" s="368"/>
      <c r="G88" s="368"/>
      <c r="H88" s="368"/>
      <c r="I88" s="368"/>
      <c r="J88" s="368"/>
      <c r="K88" s="368"/>
      <c r="L88" s="368"/>
      <c r="M88" s="368"/>
      <c r="N88" s="368"/>
      <c r="O88" s="368"/>
      <c r="P88" s="368"/>
      <c r="Q88" s="368"/>
      <c r="R88" s="368"/>
      <c r="S88" s="368"/>
      <c r="T88" s="368"/>
      <c r="U88" s="368"/>
      <c r="V88" s="369"/>
    </row>
    <row r="89" spans="1:23" ht="15" customHeight="1" x14ac:dyDescent="0.25">
      <c r="A89" s="53" t="s">
        <v>107</v>
      </c>
      <c r="B89" s="13"/>
      <c r="C89" s="370"/>
      <c r="D89" s="370"/>
      <c r="E89" s="370"/>
      <c r="F89" s="370"/>
      <c r="G89" s="13"/>
      <c r="H89" s="13"/>
      <c r="I89" s="13"/>
      <c r="J89" s="13"/>
      <c r="K89" s="13"/>
      <c r="L89" s="13"/>
      <c r="M89" s="13"/>
      <c r="N89" s="13"/>
      <c r="O89" s="13"/>
      <c r="P89" s="13"/>
      <c r="Q89" s="13"/>
      <c r="R89" s="13"/>
      <c r="S89" s="13"/>
      <c r="T89" s="13"/>
      <c r="U89" s="13"/>
      <c r="V89" s="48"/>
    </row>
    <row r="90" spans="1:23" ht="15" customHeight="1" x14ac:dyDescent="0.25">
      <c r="A90" s="53" t="s">
        <v>108</v>
      </c>
      <c r="B90" s="13"/>
      <c r="C90" s="370"/>
      <c r="D90" s="370"/>
      <c r="E90" s="370"/>
      <c r="F90" s="370"/>
      <c r="G90" s="13"/>
      <c r="H90" s="13"/>
      <c r="I90" s="13"/>
      <c r="J90" s="370" t="s">
        <v>114</v>
      </c>
      <c r="K90" s="370"/>
      <c r="L90" s="370"/>
      <c r="M90" s="370"/>
      <c r="N90" s="370"/>
      <c r="O90" s="13"/>
      <c r="P90" s="13"/>
      <c r="Q90" s="370" t="s">
        <v>115</v>
      </c>
      <c r="R90" s="370"/>
      <c r="S90" s="370"/>
      <c r="T90" s="370"/>
      <c r="U90" s="370"/>
      <c r="V90" s="48"/>
    </row>
    <row r="91" spans="1:23" ht="27" customHeight="1" x14ac:dyDescent="0.25">
      <c r="A91" s="386" t="s">
        <v>147</v>
      </c>
      <c r="B91" s="387"/>
      <c r="C91" s="387"/>
      <c r="D91" s="387"/>
      <c r="E91" s="387"/>
      <c r="F91" s="387"/>
      <c r="G91" s="387"/>
      <c r="H91" s="387"/>
      <c r="I91" s="387"/>
      <c r="J91" s="387"/>
      <c r="K91" s="387"/>
      <c r="L91" s="387"/>
      <c r="M91" s="387"/>
      <c r="N91" s="387"/>
      <c r="O91" s="387"/>
      <c r="P91" s="387"/>
      <c r="Q91" s="387"/>
      <c r="R91" s="387"/>
      <c r="S91" s="387"/>
      <c r="T91" s="387"/>
      <c r="U91" s="387"/>
      <c r="V91" s="388"/>
    </row>
    <row r="92" spans="1:23" ht="15" customHeight="1" x14ac:dyDescent="0.25">
      <c r="A92" s="376" t="s">
        <v>113</v>
      </c>
      <c r="B92" s="377"/>
      <c r="C92" s="377"/>
      <c r="D92" s="377"/>
      <c r="E92" s="379" t="str">
        <f>IFERROR(IF($AB$4&gt;=1,F86,""),"")</f>
        <v/>
      </c>
      <c r="F92" s="379"/>
      <c r="G92" s="379"/>
      <c r="H92" s="379"/>
      <c r="I92" s="379"/>
      <c r="J92" s="379"/>
      <c r="K92" s="379"/>
      <c r="L92" s="379"/>
      <c r="M92" s="379"/>
      <c r="N92" s="378" t="s">
        <v>149</v>
      </c>
      <c r="O92" s="378"/>
      <c r="P92" s="378"/>
      <c r="Q92" s="378"/>
      <c r="R92" s="378"/>
      <c r="S92" s="414" t="s">
        <v>290</v>
      </c>
      <c r="T92" s="415"/>
      <c r="U92" s="415"/>
      <c r="V92" s="416"/>
    </row>
    <row r="93" spans="1:23" ht="15" customHeight="1" x14ac:dyDescent="0.25">
      <c r="A93" s="408" t="s">
        <v>148</v>
      </c>
      <c r="B93" s="409"/>
      <c r="C93" s="409"/>
      <c r="D93" s="409"/>
      <c r="E93" s="409"/>
      <c r="F93" s="409"/>
      <c r="G93" s="409"/>
      <c r="H93" s="409"/>
      <c r="I93" s="409"/>
      <c r="J93" s="409"/>
      <c r="K93" s="409"/>
      <c r="L93" s="409"/>
      <c r="M93" s="378" t="s">
        <v>106</v>
      </c>
      <c r="N93" s="378"/>
      <c r="O93" s="379" t="str">
        <f>IFERROR(IF($AB$4&gt;=1,P30,""),"")</f>
        <v/>
      </c>
      <c r="P93" s="379"/>
      <c r="Q93" s="379"/>
      <c r="R93" s="379"/>
      <c r="S93" s="417"/>
      <c r="T93" s="418"/>
      <c r="U93" s="418"/>
      <c r="V93" s="419"/>
    </row>
    <row r="94" spans="1:23" ht="15" customHeight="1" x14ac:dyDescent="0.25">
      <c r="A94" s="380" t="s">
        <v>76</v>
      </c>
      <c r="B94" s="381"/>
      <c r="C94" s="381"/>
      <c r="D94" s="381"/>
      <c r="E94" s="379" t="str">
        <f>IFERROR(IF($AB$4&gt;=1,F31,""),"")</f>
        <v/>
      </c>
      <c r="F94" s="379"/>
      <c r="G94" s="379"/>
      <c r="H94" s="379"/>
      <c r="I94" s="379"/>
      <c r="J94" s="379"/>
      <c r="K94" s="379"/>
      <c r="L94" s="379"/>
      <c r="M94" s="379"/>
      <c r="N94" s="379"/>
      <c r="O94" s="379"/>
      <c r="P94" s="379"/>
      <c r="Q94" s="379"/>
      <c r="R94" s="410"/>
      <c r="S94" s="417"/>
      <c r="T94" s="418"/>
      <c r="U94" s="418"/>
      <c r="V94" s="419"/>
    </row>
    <row r="95" spans="1:23" ht="15" customHeight="1" x14ac:dyDescent="0.25">
      <c r="A95" s="380" t="s">
        <v>77</v>
      </c>
      <c r="B95" s="381"/>
      <c r="C95" s="379" t="str">
        <f>IFERROR(IF($AB$4&gt;=1,F32,""),"")</f>
        <v/>
      </c>
      <c r="D95" s="379"/>
      <c r="E95" s="379"/>
      <c r="F95" s="379"/>
      <c r="G95" s="379"/>
      <c r="H95" s="379"/>
      <c r="I95" s="379"/>
      <c r="J95" s="379"/>
      <c r="K95" s="379"/>
      <c r="L95" s="379"/>
      <c r="M95" s="379"/>
      <c r="N95" s="379"/>
      <c r="O95" s="411"/>
      <c r="P95" s="411"/>
      <c r="Q95" s="411"/>
      <c r="R95" s="412"/>
      <c r="S95" s="420"/>
      <c r="T95" s="421"/>
      <c r="U95" s="421"/>
      <c r="V95" s="422"/>
    </row>
    <row r="96" spans="1:23" ht="15" customHeight="1" x14ac:dyDescent="0.25">
      <c r="A96" s="380" t="s">
        <v>58</v>
      </c>
      <c r="B96" s="381"/>
      <c r="C96" s="379" t="str">
        <f>IFERROR(IF($AB$4&gt;=1,D33,""),"")</f>
        <v/>
      </c>
      <c r="D96" s="379"/>
      <c r="E96" s="379"/>
      <c r="F96" s="379"/>
      <c r="G96" s="379"/>
      <c r="H96" s="379"/>
      <c r="I96" s="379"/>
      <c r="J96" s="379"/>
      <c r="K96" s="379"/>
      <c r="L96" s="384" t="s">
        <v>56</v>
      </c>
      <c r="M96" s="384"/>
      <c r="N96" s="384"/>
      <c r="O96" s="379" t="str">
        <f>IFERROR(IF($AB$4&gt;=1,W30,""),"")</f>
        <v/>
      </c>
      <c r="P96" s="379"/>
      <c r="Q96" s="379"/>
      <c r="R96" s="379"/>
      <c r="S96" s="379"/>
      <c r="T96" s="379"/>
      <c r="U96" s="379"/>
      <c r="V96" s="413"/>
    </row>
    <row r="97" spans="1:22" ht="15" customHeight="1" x14ac:dyDescent="0.25">
      <c r="A97" s="382" t="s">
        <v>3</v>
      </c>
      <c r="B97" s="383"/>
      <c r="C97" s="379" t="str">
        <f>IFERROR(IF($AB$4&gt;=1,D34,""),"")</f>
        <v/>
      </c>
      <c r="D97" s="379"/>
      <c r="E97" s="379"/>
      <c r="F97" s="379"/>
      <c r="G97" s="379"/>
      <c r="H97" s="379"/>
      <c r="I97" s="379"/>
      <c r="J97" s="379"/>
      <c r="K97" s="384" t="s">
        <v>78</v>
      </c>
      <c r="L97" s="385"/>
      <c r="M97" s="385"/>
      <c r="N97" s="385"/>
      <c r="O97" s="384"/>
      <c r="P97" s="379" t="str">
        <f>IFERROR(IF($AB$4&gt;=1,P34,""),"")</f>
        <v/>
      </c>
      <c r="Q97" s="379"/>
      <c r="R97" s="379"/>
      <c r="S97" s="379"/>
      <c r="T97" s="379"/>
      <c r="U97" s="379"/>
      <c r="V97" s="413"/>
    </row>
    <row r="98" spans="1:22" ht="27.75" customHeight="1" x14ac:dyDescent="0.25">
      <c r="A98" s="389" t="s">
        <v>157</v>
      </c>
      <c r="B98" s="390"/>
      <c r="C98" s="390"/>
      <c r="D98" s="390"/>
      <c r="E98" s="390"/>
      <c r="F98" s="390"/>
      <c r="G98" s="390"/>
      <c r="H98" s="390"/>
      <c r="I98" s="390"/>
      <c r="J98" s="390"/>
      <c r="K98" s="390"/>
      <c r="L98" s="390"/>
      <c r="M98" s="390"/>
      <c r="N98" s="390"/>
      <c r="O98" s="390"/>
      <c r="P98" s="390"/>
      <c r="Q98" s="390"/>
      <c r="R98" s="390"/>
      <c r="S98" s="390"/>
      <c r="T98" s="390"/>
      <c r="U98" s="390"/>
      <c r="V98" s="391"/>
    </row>
    <row r="99" spans="1:22" ht="15" customHeight="1" x14ac:dyDescent="0.25">
      <c r="A99" s="367" t="s">
        <v>158</v>
      </c>
      <c r="B99" s="368"/>
      <c r="C99" s="368"/>
      <c r="D99" s="368"/>
      <c r="E99" s="368"/>
      <c r="F99" s="368"/>
      <c r="G99" s="368"/>
      <c r="H99" s="368"/>
      <c r="I99" s="368"/>
      <c r="J99" s="368"/>
      <c r="K99" s="368"/>
      <c r="L99" s="368"/>
      <c r="M99" s="368"/>
      <c r="N99" s="368"/>
      <c r="O99" s="368"/>
      <c r="P99" s="368"/>
      <c r="Q99" s="368"/>
      <c r="R99" s="368"/>
      <c r="S99" s="368"/>
      <c r="T99" s="368"/>
      <c r="U99" s="368"/>
      <c r="V99" s="369"/>
    </row>
    <row r="100" spans="1:22" ht="12" customHeight="1" x14ac:dyDescent="0.25">
      <c r="A100" s="53" t="s">
        <v>108</v>
      </c>
      <c r="B100" s="13"/>
      <c r="C100" s="13"/>
      <c r="D100" s="13"/>
      <c r="E100" s="13"/>
      <c r="F100" s="13"/>
      <c r="G100" s="13"/>
      <c r="H100" s="13"/>
      <c r="I100" s="13"/>
      <c r="J100" s="13"/>
      <c r="K100" s="13"/>
      <c r="L100" s="13"/>
      <c r="M100" s="13"/>
      <c r="N100" s="13"/>
      <c r="O100" s="13"/>
      <c r="P100" s="13"/>
      <c r="Q100" s="13"/>
      <c r="R100" s="13"/>
      <c r="S100" s="13"/>
      <c r="T100" s="13"/>
      <c r="U100" s="13"/>
      <c r="V100" s="48"/>
    </row>
    <row r="101" spans="1:22" ht="12" customHeight="1" x14ac:dyDescent="0.25">
      <c r="A101" s="52"/>
      <c r="B101" s="13"/>
      <c r="C101" s="13"/>
      <c r="D101" s="13"/>
      <c r="E101" s="13"/>
      <c r="F101" s="13"/>
      <c r="G101" s="13"/>
      <c r="H101" s="13"/>
      <c r="I101" s="13"/>
      <c r="J101" s="13"/>
      <c r="K101" s="13"/>
      <c r="L101" s="13"/>
      <c r="M101" s="13" t="s">
        <v>150</v>
      </c>
      <c r="N101" s="13"/>
      <c r="O101" s="13"/>
      <c r="P101" s="13"/>
      <c r="Q101" s="13"/>
      <c r="R101" s="13"/>
      <c r="S101" s="13"/>
      <c r="T101" s="13"/>
      <c r="U101" s="13"/>
      <c r="V101" s="48"/>
    </row>
    <row r="102" spans="1:22" ht="12" customHeight="1" x14ac:dyDescent="0.25">
      <c r="A102" s="52"/>
      <c r="B102" s="13"/>
      <c r="C102" s="13"/>
      <c r="D102" s="13"/>
      <c r="E102" s="13"/>
      <c r="F102" s="13"/>
      <c r="G102" s="13"/>
      <c r="H102" s="13"/>
      <c r="I102" s="13"/>
      <c r="J102" s="13"/>
      <c r="K102" s="13" t="s">
        <v>151</v>
      </c>
      <c r="L102" s="13"/>
      <c r="M102" s="13"/>
      <c r="N102" s="13"/>
      <c r="O102" s="13"/>
      <c r="P102" s="13"/>
      <c r="Q102" s="13"/>
      <c r="R102" s="13"/>
      <c r="S102" s="13"/>
      <c r="T102" s="13"/>
      <c r="U102" s="13"/>
      <c r="V102" s="48"/>
    </row>
    <row r="103" spans="1:22" ht="15" customHeight="1" thickBot="1" x14ac:dyDescent="0.3">
      <c r="A103" s="364" t="s">
        <v>152</v>
      </c>
      <c r="B103" s="365"/>
      <c r="C103" s="365"/>
      <c r="D103" s="365"/>
      <c r="E103" s="365"/>
      <c r="F103" s="365"/>
      <c r="G103" s="365"/>
      <c r="H103" s="365"/>
      <c r="I103" s="365"/>
      <c r="J103" s="365"/>
      <c r="K103" s="365"/>
      <c r="L103" s="365"/>
      <c r="M103" s="365"/>
      <c r="N103" s="365"/>
      <c r="O103" s="365"/>
      <c r="P103" s="365"/>
      <c r="Q103" s="365"/>
      <c r="R103" s="365"/>
      <c r="S103" s="365"/>
      <c r="T103" s="365"/>
      <c r="U103" s="365"/>
      <c r="V103" s="366"/>
    </row>
    <row r="104" spans="1:22" ht="15" customHeight="1" x14ac:dyDescent="0.25">
      <c r="A104" s="54" t="s">
        <v>153</v>
      </c>
      <c r="B104" s="54"/>
      <c r="C104" s="54"/>
      <c r="D104" s="54"/>
      <c r="E104" s="54"/>
      <c r="F104" s="54"/>
      <c r="G104" s="54"/>
      <c r="H104" s="54"/>
      <c r="I104" s="54"/>
      <c r="J104" s="54"/>
      <c r="K104" s="54"/>
      <c r="L104" s="54"/>
      <c r="M104" s="54"/>
      <c r="N104" s="55" t="s">
        <v>108</v>
      </c>
      <c r="O104" s="54"/>
      <c r="P104" s="54"/>
      <c r="Q104" s="54"/>
      <c r="R104" s="54"/>
      <c r="S104" s="54"/>
      <c r="T104" s="54"/>
      <c r="U104" s="54"/>
      <c r="V104" s="54"/>
    </row>
    <row r="105" spans="1:22" ht="15" customHeight="1" x14ac:dyDescent="0.25">
      <c r="A105" s="54"/>
      <c r="B105" s="372" t="s">
        <v>113</v>
      </c>
      <c r="C105" s="372"/>
      <c r="D105" s="372"/>
      <c r="E105" s="372"/>
      <c r="F105" s="401" t="str">
        <f>IFERROR(IF($AB$4&gt;=1,F86,""),"")</f>
        <v/>
      </c>
      <c r="G105" s="401"/>
      <c r="H105" s="401"/>
      <c r="I105" s="401"/>
      <c r="J105" s="401"/>
      <c r="K105" s="401"/>
      <c r="L105" s="401"/>
      <c r="M105" s="401"/>
      <c r="N105" s="401"/>
      <c r="O105" s="363" t="s">
        <v>154</v>
      </c>
      <c r="P105" s="363"/>
      <c r="Q105" s="363"/>
      <c r="R105" s="363"/>
      <c r="S105" s="363"/>
      <c r="T105" s="363"/>
      <c r="U105" s="363"/>
      <c r="V105" s="363"/>
    </row>
    <row r="106" spans="1:22" ht="12" customHeight="1" x14ac:dyDescent="0.25">
      <c r="A106" s="54"/>
      <c r="B106" s="54"/>
      <c r="C106" s="362" t="s">
        <v>155</v>
      </c>
      <c r="D106" s="362"/>
      <c r="E106" s="362"/>
      <c r="F106" s="362"/>
      <c r="G106" s="362"/>
      <c r="H106" s="362"/>
      <c r="I106" s="362"/>
      <c r="J106" s="362"/>
      <c r="K106" s="362"/>
      <c r="L106" s="362"/>
      <c r="M106" s="362"/>
      <c r="N106" s="362"/>
      <c r="O106" s="362"/>
      <c r="P106" s="362"/>
      <c r="Q106" s="54"/>
      <c r="R106" s="54"/>
      <c r="S106" s="54"/>
      <c r="T106" s="54"/>
      <c r="U106" s="54"/>
      <c r="V106" s="54"/>
    </row>
    <row r="107" spans="1:22" ht="12" customHeight="1" x14ac:dyDescent="0.25">
      <c r="A107" s="54"/>
      <c r="B107" s="54"/>
      <c r="C107" s="54"/>
      <c r="D107" s="54"/>
      <c r="E107" s="54"/>
      <c r="F107" s="54"/>
      <c r="G107" s="54"/>
      <c r="H107" s="54"/>
      <c r="I107" s="54"/>
      <c r="J107" s="54"/>
      <c r="K107" s="54"/>
      <c r="L107" s="54"/>
      <c r="M107" s="54"/>
      <c r="N107" s="54"/>
      <c r="O107" s="54"/>
      <c r="P107" s="54"/>
      <c r="Q107" s="54"/>
      <c r="R107" s="54"/>
      <c r="S107" s="54"/>
      <c r="T107" s="54"/>
      <c r="U107" s="54"/>
      <c r="V107" s="54"/>
    </row>
    <row r="108" spans="1:22" ht="12" customHeight="1" x14ac:dyDescent="0.25">
      <c r="A108" s="54"/>
      <c r="B108" s="54"/>
      <c r="C108" s="54"/>
      <c r="D108" s="54"/>
      <c r="E108" s="54"/>
      <c r="F108" s="54"/>
      <c r="G108" s="54"/>
      <c r="H108" s="54"/>
      <c r="I108" s="54"/>
      <c r="J108" s="54"/>
      <c r="K108" s="54"/>
      <c r="L108" s="54"/>
      <c r="M108" s="54"/>
      <c r="N108" s="363" t="s">
        <v>156</v>
      </c>
      <c r="O108" s="363"/>
      <c r="P108" s="363"/>
      <c r="Q108" s="363"/>
      <c r="R108" s="363"/>
      <c r="S108" s="363"/>
      <c r="T108" s="363"/>
      <c r="U108" s="363"/>
      <c r="V108" s="363"/>
    </row>
  </sheetData>
  <sheetProtection password="CD8E" sheet="1" objects="1" scenarios="1"/>
  <mergeCells count="169">
    <mergeCell ref="V11:V13"/>
    <mergeCell ref="R14:V17"/>
    <mergeCell ref="A7:U7"/>
    <mergeCell ref="A8:U8"/>
    <mergeCell ref="Z1:AF3"/>
    <mergeCell ref="C72:F72"/>
    <mergeCell ref="G72:J72"/>
    <mergeCell ref="K72:V72"/>
    <mergeCell ref="A82:V83"/>
    <mergeCell ref="V27:V29"/>
    <mergeCell ref="Q24:Q26"/>
    <mergeCell ref="AB4:AD5"/>
    <mergeCell ref="B68:V70"/>
    <mergeCell ref="A71:V71"/>
    <mergeCell ref="A72:B72"/>
    <mergeCell ref="A73:B73"/>
    <mergeCell ref="A74:B74"/>
    <mergeCell ref="A75:B75"/>
    <mergeCell ref="C73:V73"/>
    <mergeCell ref="C74:L74"/>
    <mergeCell ref="C75:J75"/>
    <mergeCell ref="A21:A23"/>
    <mergeCell ref="A24:A26"/>
    <mergeCell ref="V1:V6"/>
    <mergeCell ref="V7:V8"/>
    <mergeCell ref="V9:V10"/>
    <mergeCell ref="V18:V20"/>
    <mergeCell ref="V21:V23"/>
    <mergeCell ref="V24:V26"/>
    <mergeCell ref="P10:U10"/>
    <mergeCell ref="G1:O2"/>
    <mergeCell ref="I3:M4"/>
    <mergeCell ref="N4:U4"/>
    <mergeCell ref="Q5:U5"/>
    <mergeCell ref="A9:U9"/>
    <mergeCell ref="J10:O10"/>
    <mergeCell ref="C10:I10"/>
    <mergeCell ref="B15:D15"/>
    <mergeCell ref="B16:H16"/>
    <mergeCell ref="B17:I17"/>
    <mergeCell ref="E15:Q15"/>
    <mergeCell ref="I16:Q16"/>
    <mergeCell ref="J17:Q17"/>
    <mergeCell ref="A11:U11"/>
    <mergeCell ref="A12:J12"/>
    <mergeCell ref="L12:S12"/>
    <mergeCell ref="A13:U13"/>
    <mergeCell ref="A14:Q14"/>
    <mergeCell ref="D6:R6"/>
    <mergeCell ref="A1:F5"/>
    <mergeCell ref="G18:U18"/>
    <mergeCell ref="G20:U20"/>
    <mergeCell ref="K24:L24"/>
    <mergeCell ref="I28:K28"/>
    <mergeCell ref="M28:O28"/>
    <mergeCell ref="Q28:T28"/>
    <mergeCell ref="S19:T19"/>
    <mergeCell ref="A18:A20"/>
    <mergeCell ref="K26:L26"/>
    <mergeCell ref="P22:Q22"/>
    <mergeCell ref="K22:L22"/>
    <mergeCell ref="N24:N26"/>
    <mergeCell ref="B18:F20"/>
    <mergeCell ref="G19:H19"/>
    <mergeCell ref="J19:K19"/>
    <mergeCell ref="M19:N19"/>
    <mergeCell ref="P19:Q19"/>
    <mergeCell ref="D34:J34"/>
    <mergeCell ref="B32:E32"/>
    <mergeCell ref="B31:E31"/>
    <mergeCell ref="F31:U31"/>
    <mergeCell ref="F32:U32"/>
    <mergeCell ref="B33:C33"/>
    <mergeCell ref="A27:A29"/>
    <mergeCell ref="B21:J23"/>
    <mergeCell ref="B24:J26"/>
    <mergeCell ref="B27:H29"/>
    <mergeCell ref="P53:V53"/>
    <mergeCell ref="F55:V55"/>
    <mergeCell ref="P57:V57"/>
    <mergeCell ref="B64:J64"/>
    <mergeCell ref="Q64:V64"/>
    <mergeCell ref="K64:O64"/>
    <mergeCell ref="A30:A34"/>
    <mergeCell ref="P30:U30"/>
    <mergeCell ref="A53:A57"/>
    <mergeCell ref="B53:L53"/>
    <mergeCell ref="M53:O53"/>
    <mergeCell ref="B54:E54"/>
    <mergeCell ref="B55:E55"/>
    <mergeCell ref="D56:L56"/>
    <mergeCell ref="M56:O56"/>
    <mergeCell ref="D57:J57"/>
    <mergeCell ref="K57:O57"/>
    <mergeCell ref="F54:V54"/>
    <mergeCell ref="B30:L30"/>
    <mergeCell ref="M30:O30"/>
    <mergeCell ref="K34:O34"/>
    <mergeCell ref="P34:U34"/>
    <mergeCell ref="M33:O33"/>
    <mergeCell ref="D33:L33"/>
    <mergeCell ref="B58:I58"/>
    <mergeCell ref="J58:V58"/>
    <mergeCell ref="A59:V59"/>
    <mergeCell ref="B60:F60"/>
    <mergeCell ref="B61:E61"/>
    <mergeCell ref="F61:V61"/>
    <mergeCell ref="B62:F62"/>
    <mergeCell ref="A63:V63"/>
    <mergeCell ref="K75:O75"/>
    <mergeCell ref="P75:V75"/>
    <mergeCell ref="M74:O74"/>
    <mergeCell ref="S60:T60"/>
    <mergeCell ref="O60:Q60"/>
    <mergeCell ref="B67:V67"/>
    <mergeCell ref="K60:M60"/>
    <mergeCell ref="G60:I60"/>
    <mergeCell ref="C65:H65"/>
    <mergeCell ref="I65:V65"/>
    <mergeCell ref="C66:E66"/>
    <mergeCell ref="F66:L66"/>
    <mergeCell ref="M66:P66"/>
    <mergeCell ref="Q66:V66"/>
    <mergeCell ref="A76:V78"/>
    <mergeCell ref="A79:B79"/>
    <mergeCell ref="A80:B80"/>
    <mergeCell ref="C79:H79"/>
    <mergeCell ref="C80:H80"/>
    <mergeCell ref="F105:N105"/>
    <mergeCell ref="O80:U80"/>
    <mergeCell ref="A84:V84"/>
    <mergeCell ref="A85:V85"/>
    <mergeCell ref="F86:O86"/>
    <mergeCell ref="C89:F89"/>
    <mergeCell ref="C90:F90"/>
    <mergeCell ref="M93:N93"/>
    <mergeCell ref="A93:L93"/>
    <mergeCell ref="O93:R93"/>
    <mergeCell ref="E94:R94"/>
    <mergeCell ref="C95:R95"/>
    <mergeCell ref="C96:K96"/>
    <mergeCell ref="C97:J97"/>
    <mergeCell ref="O96:V96"/>
    <mergeCell ref="P97:V97"/>
    <mergeCell ref="S92:V95"/>
    <mergeCell ref="C106:P106"/>
    <mergeCell ref="N108:V108"/>
    <mergeCell ref="A103:V103"/>
    <mergeCell ref="A88:V88"/>
    <mergeCell ref="P86:V86"/>
    <mergeCell ref="B86:E86"/>
    <mergeCell ref="A81:V81"/>
    <mergeCell ref="A92:D92"/>
    <mergeCell ref="N92:R92"/>
    <mergeCell ref="E92:M92"/>
    <mergeCell ref="A94:D94"/>
    <mergeCell ref="A95:B95"/>
    <mergeCell ref="J90:N90"/>
    <mergeCell ref="Q90:U90"/>
    <mergeCell ref="A96:B96"/>
    <mergeCell ref="A97:B97"/>
    <mergeCell ref="L96:N96"/>
    <mergeCell ref="K97:O97"/>
    <mergeCell ref="B105:E105"/>
    <mergeCell ref="A91:V91"/>
    <mergeCell ref="A98:V98"/>
    <mergeCell ref="A99:V99"/>
    <mergeCell ref="O105:V105"/>
    <mergeCell ref="A87:V87"/>
  </mergeCells>
  <conditionalFormatting sqref="A71:V75">
    <cfRule type="expression" dxfId="31" priority="5">
      <formula>$W$1=1</formula>
    </cfRule>
  </conditionalFormatting>
  <conditionalFormatting sqref="A94:D94">
    <cfRule type="expression" dxfId="30" priority="4">
      <formula>$W$1=1</formula>
    </cfRule>
  </conditionalFormatting>
  <conditionalFormatting sqref="A95:B97">
    <cfRule type="expression" dxfId="29" priority="3">
      <formula>$W$1=1</formula>
    </cfRule>
  </conditionalFormatting>
  <conditionalFormatting sqref="L96:N96">
    <cfRule type="expression" dxfId="28" priority="2">
      <formula>$W$1=1</formula>
    </cfRule>
  </conditionalFormatting>
  <conditionalFormatting sqref="K97:O97">
    <cfRule type="expression" dxfId="27" priority="1">
      <formula>$W$1=1</formula>
    </cfRule>
  </conditionalFormatting>
  <dataValidations count="1">
    <dataValidation type="list" allowBlank="1" showInputMessage="1" showErrorMessage="1" sqref="AB4:AD5">
      <formula1>SNA</formula1>
    </dataValidation>
  </dataValidations>
  <pageMargins left="0" right="0" top="0" bottom="0" header="0" footer="0"/>
  <pageSetup paperSize="9" orientation="portrait" r:id="rId1"/>
  <rowBreaks count="1" manualBreakCount="1">
    <brk id="52" max="2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E1008"/>
  <sheetViews>
    <sheetView view="pageBreakPreview" topLeftCell="H6" zoomScaleNormal="100" zoomScaleSheetLayoutView="100" workbookViewId="0">
      <pane xSplit="4" ySplit="3" topLeftCell="L9" activePane="bottomRight" state="frozen"/>
      <selection activeCell="H6" sqref="H6"/>
      <selection pane="topRight" activeCell="L6" sqref="L6"/>
      <selection pane="bottomLeft" activeCell="H9" sqref="H9"/>
      <selection pane="bottomRight" activeCell="N20" sqref="N20"/>
    </sheetView>
  </sheetViews>
  <sheetFormatPr defaultRowHeight="15" x14ac:dyDescent="0.25"/>
  <cols>
    <col min="1" max="7" width="9.140625" style="4" hidden="1" customWidth="1"/>
    <col min="8" max="8" width="7.42578125" style="4" customWidth="1"/>
    <col min="9" max="9" width="10.7109375" style="4" customWidth="1"/>
    <col min="10" max="10" width="20" style="4" customWidth="1"/>
    <col min="11" max="11" width="15.7109375" style="4" customWidth="1"/>
    <col min="12" max="12" width="11.42578125" style="4" customWidth="1"/>
    <col min="13" max="13" width="6.42578125" style="4" customWidth="1"/>
    <col min="14" max="14" width="9.5703125" style="4" customWidth="1"/>
    <col min="15" max="15" width="19" style="4" customWidth="1"/>
    <col min="16" max="16" width="15.7109375" style="4" customWidth="1"/>
    <col min="17" max="17" width="11.42578125" style="4" customWidth="1"/>
    <col min="18" max="18" width="6.42578125" style="4" customWidth="1"/>
    <col min="19" max="19" width="9.5703125" style="4" customWidth="1"/>
    <col min="20" max="20" width="19.28515625" style="4" customWidth="1"/>
    <col min="21" max="21" width="22.85546875" style="4" customWidth="1"/>
    <col min="22" max="22" width="7.140625" style="4" customWidth="1"/>
    <col min="23" max="23" width="20.7109375" style="4" customWidth="1"/>
    <col min="24" max="26" width="17.7109375" style="4" customWidth="1"/>
    <col min="27" max="27" width="14.7109375" style="4" customWidth="1"/>
    <col min="28" max="28" width="12.5703125" style="4" customWidth="1"/>
    <col min="29" max="29" width="9.28515625" style="4" customWidth="1"/>
    <col min="30" max="30" width="77.7109375" style="4" customWidth="1"/>
    <col min="31" max="31" width="9.140625" style="4" hidden="1" customWidth="1"/>
    <col min="32" max="32" width="9.140625" style="4" customWidth="1"/>
    <col min="33" max="16384" width="9.140625" style="4"/>
  </cols>
  <sheetData>
    <row r="1" spans="1:31" hidden="1" x14ac:dyDescent="0.25">
      <c r="A1" s="4" t="s">
        <v>214</v>
      </c>
      <c r="B1" s="4">
        <v>1</v>
      </c>
    </row>
    <row r="2" spans="1:31" hidden="1" x14ac:dyDescent="0.25">
      <c r="A2" s="4" t="s">
        <v>215</v>
      </c>
      <c r="B2" s="4">
        <v>2</v>
      </c>
      <c r="E2" s="4" t="e">
        <f ca="1">OFFSET($H$9:$H$1008,,,COUNTIF($H$9:$H$1008,"&gt;=1"))</f>
        <v>#REF!</v>
      </c>
    </row>
    <row r="3" spans="1:31" hidden="1" x14ac:dyDescent="0.25">
      <c r="A3" s="4" t="s">
        <v>216</v>
      </c>
      <c r="B3" s="4">
        <v>3</v>
      </c>
    </row>
    <row r="4" spans="1:31" hidden="1" x14ac:dyDescent="0.25"/>
    <row r="5" spans="1:31" hidden="1" x14ac:dyDescent="0.25"/>
    <row r="6" spans="1:31" ht="23.25" customHeight="1" x14ac:dyDescent="0.25">
      <c r="E6" s="4">
        <v>36526</v>
      </c>
      <c r="H6" s="209" t="s">
        <v>292</v>
      </c>
      <c r="I6" s="195"/>
      <c r="J6" s="195"/>
      <c r="K6" s="195"/>
      <c r="L6" s="195"/>
      <c r="M6" s="195"/>
      <c r="N6" s="195"/>
      <c r="O6" s="195"/>
      <c r="P6" s="195"/>
      <c r="Q6" s="195"/>
      <c r="R6" s="195"/>
      <c r="S6" s="195"/>
      <c r="T6" s="195"/>
      <c r="U6" s="195"/>
      <c r="V6" s="195"/>
      <c r="W6" s="195"/>
      <c r="X6" s="195"/>
      <c r="Y6" s="195"/>
      <c r="Z6" s="195"/>
      <c r="AA6" s="195"/>
      <c r="AB6" s="195"/>
      <c r="AC6" s="195"/>
      <c r="AD6" s="195"/>
    </row>
    <row r="7" spans="1:31" ht="30.75" customHeight="1" x14ac:dyDescent="0.25">
      <c r="H7" s="358" t="s">
        <v>15</v>
      </c>
      <c r="I7" s="358" t="s">
        <v>132</v>
      </c>
      <c r="J7" s="358" t="s">
        <v>217</v>
      </c>
      <c r="K7" s="358" t="s">
        <v>218</v>
      </c>
      <c r="L7" s="358"/>
      <c r="M7" s="358"/>
      <c r="N7" s="358"/>
      <c r="O7" s="358"/>
      <c r="P7" s="569" t="s">
        <v>175</v>
      </c>
      <c r="Q7" s="569"/>
      <c r="R7" s="569"/>
      <c r="S7" s="569"/>
      <c r="T7" s="569"/>
      <c r="U7" s="569"/>
      <c r="V7" s="358" t="s">
        <v>221</v>
      </c>
      <c r="W7" s="358"/>
      <c r="X7" s="358"/>
      <c r="Y7" s="358"/>
      <c r="Z7" s="358"/>
      <c r="AA7" s="358"/>
      <c r="AB7" s="358"/>
      <c r="AC7" s="358"/>
      <c r="AD7" s="358" t="s">
        <v>133</v>
      </c>
    </row>
    <row r="8" spans="1:31" ht="31.5" customHeight="1" x14ac:dyDescent="0.25">
      <c r="H8" s="358"/>
      <c r="I8" s="358"/>
      <c r="J8" s="358"/>
      <c r="K8" s="207" t="s">
        <v>121</v>
      </c>
      <c r="L8" s="207" t="s">
        <v>134</v>
      </c>
      <c r="M8" s="207" t="s">
        <v>173</v>
      </c>
      <c r="N8" s="207" t="s">
        <v>219</v>
      </c>
      <c r="O8" s="207" t="s">
        <v>220</v>
      </c>
      <c r="P8" s="207" t="s">
        <v>48</v>
      </c>
      <c r="Q8" s="207" t="s">
        <v>134</v>
      </c>
      <c r="R8" s="207" t="s">
        <v>173</v>
      </c>
      <c r="S8" s="207" t="s">
        <v>219</v>
      </c>
      <c r="T8" s="207" t="s">
        <v>220</v>
      </c>
      <c r="U8" s="210" t="s">
        <v>176</v>
      </c>
      <c r="V8" s="208" t="s">
        <v>106</v>
      </c>
      <c r="W8" s="208" t="s">
        <v>126</v>
      </c>
      <c r="X8" s="208" t="s">
        <v>127</v>
      </c>
      <c r="Y8" s="208" t="s">
        <v>128</v>
      </c>
      <c r="Z8" s="208" t="s">
        <v>96</v>
      </c>
      <c r="AA8" s="208" t="s">
        <v>139</v>
      </c>
      <c r="AB8" s="208" t="s">
        <v>97</v>
      </c>
      <c r="AC8" s="208" t="s">
        <v>129</v>
      </c>
      <c r="AD8" s="358"/>
    </row>
    <row r="9" spans="1:31" ht="20.100000000000001" customHeight="1" x14ac:dyDescent="0.25">
      <c r="G9" s="4">
        <f>IFERROR(IF($E$12=1,(IF(H9&gt;=1,(IF(I9&gt;=$E$10,(IF(I9&lt;=$E$11,H9,0)),0)),0)),0),0)</f>
        <v>0</v>
      </c>
      <c r="H9" s="211">
        <f>IFERROR(IF(I9&gt;=2000,(IF(LEN(J9)&gt;=3,(IF(LEN(K9)&gt;=2,1,0)),0)),0),0)</f>
        <v>0</v>
      </c>
      <c r="I9" s="212"/>
      <c r="J9" s="150"/>
      <c r="K9" s="152"/>
      <c r="L9" s="152"/>
      <c r="M9" s="150"/>
      <c r="N9" s="150"/>
      <c r="O9" s="150"/>
      <c r="P9" s="152"/>
      <c r="Q9" s="152"/>
      <c r="R9" s="150"/>
      <c r="S9" s="150"/>
      <c r="T9" s="150"/>
      <c r="U9" s="213"/>
      <c r="V9" s="150"/>
      <c r="W9" s="150"/>
      <c r="X9" s="150"/>
      <c r="Y9" s="150"/>
      <c r="Z9" s="150"/>
      <c r="AA9" s="150"/>
      <c r="AB9" s="150"/>
      <c r="AC9" s="150"/>
      <c r="AD9" s="214"/>
      <c r="AE9" s="4">
        <f>IFERROR(IF(H9&gt;=1,VLOOKUP(J9,$A$1:$B$3,2,0),0),0)</f>
        <v>0</v>
      </c>
    </row>
    <row r="10" spans="1:31" ht="20.100000000000001" customHeight="1" x14ac:dyDescent="0.25">
      <c r="E10" s="4">
        <f>REPORT!AD11</f>
        <v>0</v>
      </c>
      <c r="G10" s="4">
        <f t="shared" ref="G10:G73" si="0">IFERROR(IF($E$12=1,(IF(H10&gt;=1,(IF(I10&gt;=$E$10,(IF(I10&lt;=$E$11,H10,0)),0)),0)),0),0)</f>
        <v>0</v>
      </c>
      <c r="H10" s="211">
        <f>IFERROR(IF(I10&gt;=2000,(IF(LEN(J10)&gt;=3,(IF(LEN(K10)&gt;=2,H9+1,0)),0)),0),0)</f>
        <v>0</v>
      </c>
      <c r="I10" s="212"/>
      <c r="J10" s="150"/>
      <c r="K10" s="152"/>
      <c r="L10" s="152"/>
      <c r="M10" s="150"/>
      <c r="N10" s="150"/>
      <c r="O10" s="150"/>
      <c r="P10" s="152"/>
      <c r="Q10" s="152"/>
      <c r="R10" s="150"/>
      <c r="S10" s="150"/>
      <c r="T10" s="150"/>
      <c r="U10" s="213"/>
      <c r="V10" s="150"/>
      <c r="W10" s="150"/>
      <c r="X10" s="150"/>
      <c r="Y10" s="150"/>
      <c r="Z10" s="150"/>
      <c r="AA10" s="150"/>
      <c r="AB10" s="150"/>
      <c r="AC10" s="150"/>
      <c r="AD10" s="214"/>
      <c r="AE10" s="4">
        <f>IFERROR(IF(H10&gt;=1,VLOOKUP(J10,$A$1:$B$3,2,0),0),0)</f>
        <v>0</v>
      </c>
    </row>
    <row r="11" spans="1:31" ht="20.100000000000001" customHeight="1" x14ac:dyDescent="0.25">
      <c r="E11" s="4">
        <f>REPORT!AG11</f>
        <v>0</v>
      </c>
      <c r="G11" s="4">
        <f>IFERROR(IF($E$12=1,(IF(H11&gt;=1,(IF(I11&gt;=$E$10,(IF(I11&lt;=$E$11,H11,0)),0)),0)),0),0)</f>
        <v>0</v>
      </c>
      <c r="H11" s="211">
        <f t="shared" ref="H11:H74" si="1">IFERROR(IF(I11&gt;=2000,(IF(LEN(J11)&gt;=3,(IF(LEN(K11)&gt;=2,H10+1,0)),0)),0),0)</f>
        <v>0</v>
      </c>
      <c r="I11" s="212"/>
      <c r="J11" s="150"/>
      <c r="K11" s="152"/>
      <c r="L11" s="152"/>
      <c r="M11" s="150"/>
      <c r="N11" s="150"/>
      <c r="O11" s="150"/>
      <c r="P11" s="152"/>
      <c r="Q11" s="152"/>
      <c r="R11" s="150"/>
      <c r="S11" s="150"/>
      <c r="T11" s="150"/>
      <c r="U11" s="213"/>
      <c r="V11" s="150"/>
      <c r="W11" s="150"/>
      <c r="X11" s="150"/>
      <c r="Y11" s="150"/>
      <c r="Z11" s="150"/>
      <c r="AA11" s="150"/>
      <c r="AB11" s="150"/>
      <c r="AC11" s="150"/>
      <c r="AD11" s="214"/>
      <c r="AE11" s="4">
        <f t="shared" ref="AE11:AE74" si="2">IFERROR(IF(H11&gt;=1,VLOOKUP(J11,$A$1:$B$3,2,0),0),0)</f>
        <v>0</v>
      </c>
    </row>
    <row r="12" spans="1:31" ht="20.100000000000001" customHeight="1" x14ac:dyDescent="0.25">
      <c r="E12" s="4">
        <f>IFERROR(IF(E10&gt;=F6,(IF(E11&gt;=F6,(IF(E11&gt;=E10,1,0)),0)),0),0)</f>
        <v>1</v>
      </c>
      <c r="G12" s="4">
        <f t="shared" si="0"/>
        <v>0</v>
      </c>
      <c r="H12" s="211">
        <f t="shared" si="1"/>
        <v>0</v>
      </c>
      <c r="I12" s="212"/>
      <c r="J12" s="150"/>
      <c r="K12" s="152"/>
      <c r="L12" s="152"/>
      <c r="M12" s="150"/>
      <c r="N12" s="150"/>
      <c r="O12" s="150"/>
      <c r="P12" s="152"/>
      <c r="Q12" s="152"/>
      <c r="R12" s="150"/>
      <c r="S12" s="150"/>
      <c r="T12" s="150"/>
      <c r="U12" s="213"/>
      <c r="V12" s="150"/>
      <c r="W12" s="150"/>
      <c r="X12" s="150"/>
      <c r="Y12" s="150"/>
      <c r="Z12" s="150"/>
      <c r="AA12" s="150"/>
      <c r="AB12" s="150"/>
      <c r="AC12" s="150"/>
      <c r="AD12" s="214"/>
      <c r="AE12" s="4">
        <f t="shared" si="2"/>
        <v>0</v>
      </c>
    </row>
    <row r="13" spans="1:31" ht="20.100000000000001" customHeight="1" x14ac:dyDescent="0.25">
      <c r="G13" s="4">
        <f t="shared" si="0"/>
        <v>0</v>
      </c>
      <c r="H13" s="211">
        <f t="shared" si="1"/>
        <v>0</v>
      </c>
      <c r="I13" s="212"/>
      <c r="J13" s="150"/>
      <c r="K13" s="152"/>
      <c r="L13" s="152"/>
      <c r="M13" s="150"/>
      <c r="N13" s="150"/>
      <c r="O13" s="150"/>
      <c r="P13" s="152"/>
      <c r="Q13" s="152"/>
      <c r="R13" s="150"/>
      <c r="S13" s="150"/>
      <c r="T13" s="150"/>
      <c r="U13" s="213"/>
      <c r="V13" s="150"/>
      <c r="W13" s="150"/>
      <c r="X13" s="150"/>
      <c r="Y13" s="150"/>
      <c r="Z13" s="150"/>
      <c r="AA13" s="150"/>
      <c r="AB13" s="150"/>
      <c r="AC13" s="150"/>
      <c r="AD13" s="214"/>
      <c r="AE13" s="4">
        <f t="shared" si="2"/>
        <v>0</v>
      </c>
    </row>
    <row r="14" spans="1:31" ht="20.100000000000001" customHeight="1" x14ac:dyDescent="0.25">
      <c r="G14" s="4">
        <f t="shared" si="0"/>
        <v>0</v>
      </c>
      <c r="H14" s="211">
        <f t="shared" si="1"/>
        <v>0</v>
      </c>
      <c r="I14" s="212"/>
      <c r="J14" s="150"/>
      <c r="K14" s="152"/>
      <c r="L14" s="152"/>
      <c r="M14" s="150"/>
      <c r="N14" s="150"/>
      <c r="O14" s="150"/>
      <c r="P14" s="152"/>
      <c r="Q14" s="152"/>
      <c r="R14" s="150"/>
      <c r="S14" s="150"/>
      <c r="T14" s="150"/>
      <c r="U14" s="213"/>
      <c r="V14" s="150"/>
      <c r="W14" s="150"/>
      <c r="X14" s="150"/>
      <c r="Y14" s="150"/>
      <c r="Z14" s="150"/>
      <c r="AA14" s="150"/>
      <c r="AB14" s="150"/>
      <c r="AC14" s="150"/>
      <c r="AD14" s="214"/>
      <c r="AE14" s="4">
        <f t="shared" si="2"/>
        <v>0</v>
      </c>
    </row>
    <row r="15" spans="1:31" ht="20.100000000000001" customHeight="1" x14ac:dyDescent="0.25">
      <c r="G15" s="4">
        <f t="shared" si="0"/>
        <v>0</v>
      </c>
      <c r="H15" s="211">
        <f t="shared" si="1"/>
        <v>0</v>
      </c>
      <c r="I15" s="212"/>
      <c r="J15" s="150"/>
      <c r="K15" s="152"/>
      <c r="L15" s="152"/>
      <c r="M15" s="150"/>
      <c r="N15" s="150"/>
      <c r="O15" s="150"/>
      <c r="P15" s="152"/>
      <c r="Q15" s="152"/>
      <c r="R15" s="150"/>
      <c r="S15" s="150"/>
      <c r="T15" s="150"/>
      <c r="U15" s="213"/>
      <c r="V15" s="150"/>
      <c r="W15" s="150"/>
      <c r="X15" s="150"/>
      <c r="Y15" s="150"/>
      <c r="Z15" s="150"/>
      <c r="AA15" s="150"/>
      <c r="AB15" s="150"/>
      <c r="AC15" s="150"/>
      <c r="AD15" s="214"/>
      <c r="AE15" s="4">
        <f t="shared" si="2"/>
        <v>0</v>
      </c>
    </row>
    <row r="16" spans="1:31" ht="20.100000000000001" customHeight="1" x14ac:dyDescent="0.25">
      <c r="G16" s="4">
        <f t="shared" si="0"/>
        <v>0</v>
      </c>
      <c r="H16" s="211">
        <f t="shared" si="1"/>
        <v>0</v>
      </c>
      <c r="I16" s="212"/>
      <c r="J16" s="150"/>
      <c r="K16" s="152"/>
      <c r="L16" s="152"/>
      <c r="M16" s="150"/>
      <c r="N16" s="150"/>
      <c r="O16" s="150"/>
      <c r="P16" s="152"/>
      <c r="Q16" s="152"/>
      <c r="R16" s="150"/>
      <c r="S16" s="150"/>
      <c r="T16" s="150"/>
      <c r="U16" s="213"/>
      <c r="V16" s="150"/>
      <c r="W16" s="150"/>
      <c r="X16" s="150"/>
      <c r="Y16" s="150"/>
      <c r="Z16" s="150"/>
      <c r="AA16" s="150"/>
      <c r="AB16" s="150"/>
      <c r="AC16" s="150"/>
      <c r="AD16" s="214"/>
      <c r="AE16" s="4">
        <f t="shared" si="2"/>
        <v>0</v>
      </c>
    </row>
    <row r="17" spans="7:31" ht="20.100000000000001" customHeight="1" x14ac:dyDescent="0.25">
      <c r="G17" s="4">
        <f t="shared" si="0"/>
        <v>0</v>
      </c>
      <c r="H17" s="211">
        <f t="shared" si="1"/>
        <v>0</v>
      </c>
      <c r="I17" s="212"/>
      <c r="J17" s="150"/>
      <c r="K17" s="152"/>
      <c r="L17" s="152"/>
      <c r="M17" s="150"/>
      <c r="N17" s="150"/>
      <c r="O17" s="150"/>
      <c r="P17" s="152"/>
      <c r="Q17" s="152"/>
      <c r="R17" s="150"/>
      <c r="S17" s="150"/>
      <c r="T17" s="150"/>
      <c r="U17" s="213"/>
      <c r="V17" s="150"/>
      <c r="W17" s="150"/>
      <c r="X17" s="150"/>
      <c r="Y17" s="150"/>
      <c r="Z17" s="150"/>
      <c r="AA17" s="150"/>
      <c r="AB17" s="150"/>
      <c r="AC17" s="150"/>
      <c r="AD17" s="214"/>
      <c r="AE17" s="4">
        <f t="shared" si="2"/>
        <v>0</v>
      </c>
    </row>
    <row r="18" spans="7:31" ht="20.100000000000001" customHeight="1" x14ac:dyDescent="0.25">
      <c r="G18" s="4">
        <f t="shared" si="0"/>
        <v>0</v>
      </c>
      <c r="H18" s="211">
        <f t="shared" si="1"/>
        <v>0</v>
      </c>
      <c r="I18" s="212"/>
      <c r="J18" s="150"/>
      <c r="K18" s="152"/>
      <c r="L18" s="152"/>
      <c r="M18" s="150"/>
      <c r="N18" s="150"/>
      <c r="O18" s="150"/>
      <c r="P18" s="152"/>
      <c r="Q18" s="152"/>
      <c r="R18" s="150"/>
      <c r="S18" s="150"/>
      <c r="T18" s="150"/>
      <c r="U18" s="213"/>
      <c r="V18" s="150"/>
      <c r="W18" s="150"/>
      <c r="X18" s="150"/>
      <c r="Y18" s="150"/>
      <c r="Z18" s="150"/>
      <c r="AA18" s="150"/>
      <c r="AB18" s="150"/>
      <c r="AC18" s="150"/>
      <c r="AD18" s="214"/>
      <c r="AE18" s="4">
        <f t="shared" si="2"/>
        <v>0</v>
      </c>
    </row>
    <row r="19" spans="7:31" ht="20.100000000000001" customHeight="1" x14ac:dyDescent="0.25">
      <c r="G19" s="4">
        <f t="shared" si="0"/>
        <v>0</v>
      </c>
      <c r="H19" s="211">
        <f t="shared" si="1"/>
        <v>0</v>
      </c>
      <c r="I19" s="212"/>
      <c r="J19" s="150"/>
      <c r="K19" s="152"/>
      <c r="L19" s="152"/>
      <c r="M19" s="150"/>
      <c r="N19" s="150"/>
      <c r="O19" s="150"/>
      <c r="P19" s="152"/>
      <c r="Q19" s="152"/>
      <c r="R19" s="150"/>
      <c r="S19" s="150"/>
      <c r="T19" s="150"/>
      <c r="U19" s="213"/>
      <c r="V19" s="150"/>
      <c r="W19" s="150"/>
      <c r="X19" s="150"/>
      <c r="Y19" s="150"/>
      <c r="Z19" s="150"/>
      <c r="AA19" s="150"/>
      <c r="AB19" s="150"/>
      <c r="AC19" s="150"/>
      <c r="AD19" s="214"/>
      <c r="AE19" s="4">
        <f t="shared" si="2"/>
        <v>0</v>
      </c>
    </row>
    <row r="20" spans="7:31" ht="20.100000000000001" customHeight="1" x14ac:dyDescent="0.25">
      <c r="G20" s="4">
        <f t="shared" si="0"/>
        <v>0</v>
      </c>
      <c r="H20" s="211">
        <f t="shared" si="1"/>
        <v>0</v>
      </c>
      <c r="I20" s="212"/>
      <c r="J20" s="150"/>
      <c r="K20" s="152"/>
      <c r="L20" s="152"/>
      <c r="M20" s="150"/>
      <c r="N20" s="150"/>
      <c r="O20" s="150"/>
      <c r="P20" s="152"/>
      <c r="Q20" s="152"/>
      <c r="R20" s="150"/>
      <c r="S20" s="150"/>
      <c r="T20" s="150"/>
      <c r="U20" s="213"/>
      <c r="V20" s="150"/>
      <c r="W20" s="150"/>
      <c r="X20" s="150"/>
      <c r="Y20" s="150"/>
      <c r="Z20" s="150"/>
      <c r="AA20" s="150"/>
      <c r="AB20" s="150"/>
      <c r="AC20" s="150"/>
      <c r="AD20" s="214"/>
      <c r="AE20" s="4">
        <f t="shared" si="2"/>
        <v>0</v>
      </c>
    </row>
    <row r="21" spans="7:31" ht="20.100000000000001" customHeight="1" x14ac:dyDescent="0.25">
      <c r="G21" s="4">
        <f t="shared" si="0"/>
        <v>0</v>
      </c>
      <c r="H21" s="211">
        <f t="shared" si="1"/>
        <v>0</v>
      </c>
      <c r="I21" s="212"/>
      <c r="J21" s="150"/>
      <c r="K21" s="152"/>
      <c r="L21" s="152"/>
      <c r="M21" s="150"/>
      <c r="N21" s="150"/>
      <c r="O21" s="150"/>
      <c r="P21" s="152"/>
      <c r="Q21" s="152"/>
      <c r="R21" s="150"/>
      <c r="S21" s="150"/>
      <c r="T21" s="150"/>
      <c r="U21" s="213"/>
      <c r="V21" s="150"/>
      <c r="W21" s="150"/>
      <c r="X21" s="150"/>
      <c r="Y21" s="150"/>
      <c r="Z21" s="150"/>
      <c r="AA21" s="150"/>
      <c r="AB21" s="150"/>
      <c r="AC21" s="150"/>
      <c r="AD21" s="214"/>
      <c r="AE21" s="4">
        <f t="shared" si="2"/>
        <v>0</v>
      </c>
    </row>
    <row r="22" spans="7:31" ht="20.100000000000001" customHeight="1" x14ac:dyDescent="0.25">
      <c r="G22" s="4">
        <f t="shared" si="0"/>
        <v>0</v>
      </c>
      <c r="H22" s="211">
        <f t="shared" si="1"/>
        <v>0</v>
      </c>
      <c r="I22" s="212"/>
      <c r="J22" s="150"/>
      <c r="K22" s="152"/>
      <c r="L22" s="152"/>
      <c r="M22" s="150"/>
      <c r="N22" s="150"/>
      <c r="O22" s="150"/>
      <c r="P22" s="152"/>
      <c r="Q22" s="152"/>
      <c r="R22" s="150"/>
      <c r="S22" s="150"/>
      <c r="T22" s="150"/>
      <c r="U22" s="213"/>
      <c r="V22" s="150"/>
      <c r="W22" s="150"/>
      <c r="X22" s="150"/>
      <c r="Y22" s="150"/>
      <c r="Z22" s="150"/>
      <c r="AA22" s="150"/>
      <c r="AB22" s="150"/>
      <c r="AC22" s="150"/>
      <c r="AD22" s="214"/>
      <c r="AE22" s="4">
        <f t="shared" si="2"/>
        <v>0</v>
      </c>
    </row>
    <row r="23" spans="7:31" ht="20.100000000000001" customHeight="1" x14ac:dyDescent="0.25">
      <c r="G23" s="4">
        <f t="shared" si="0"/>
        <v>0</v>
      </c>
      <c r="H23" s="211">
        <f t="shared" si="1"/>
        <v>0</v>
      </c>
      <c r="I23" s="212"/>
      <c r="J23" s="150"/>
      <c r="K23" s="152"/>
      <c r="L23" s="152"/>
      <c r="M23" s="150"/>
      <c r="N23" s="150"/>
      <c r="O23" s="150"/>
      <c r="P23" s="152"/>
      <c r="Q23" s="152"/>
      <c r="R23" s="150"/>
      <c r="S23" s="150"/>
      <c r="T23" s="150"/>
      <c r="U23" s="213"/>
      <c r="V23" s="150"/>
      <c r="W23" s="150"/>
      <c r="X23" s="150"/>
      <c r="Y23" s="150"/>
      <c r="Z23" s="150"/>
      <c r="AA23" s="150"/>
      <c r="AB23" s="150"/>
      <c r="AC23" s="150"/>
      <c r="AD23" s="214"/>
      <c r="AE23" s="4">
        <f t="shared" si="2"/>
        <v>0</v>
      </c>
    </row>
    <row r="24" spans="7:31" ht="20.100000000000001" customHeight="1" x14ac:dyDescent="0.25">
      <c r="G24" s="4">
        <f t="shared" si="0"/>
        <v>0</v>
      </c>
      <c r="H24" s="211">
        <f t="shared" si="1"/>
        <v>0</v>
      </c>
      <c r="I24" s="212"/>
      <c r="J24" s="150"/>
      <c r="K24" s="152"/>
      <c r="L24" s="152"/>
      <c r="M24" s="150"/>
      <c r="N24" s="150"/>
      <c r="O24" s="150"/>
      <c r="P24" s="152"/>
      <c r="Q24" s="152"/>
      <c r="R24" s="150"/>
      <c r="S24" s="150"/>
      <c r="T24" s="150"/>
      <c r="U24" s="213"/>
      <c r="V24" s="150"/>
      <c r="W24" s="150"/>
      <c r="X24" s="150"/>
      <c r="Y24" s="150"/>
      <c r="Z24" s="150"/>
      <c r="AA24" s="150"/>
      <c r="AB24" s="150"/>
      <c r="AC24" s="150"/>
      <c r="AD24" s="214"/>
      <c r="AE24" s="4">
        <f t="shared" si="2"/>
        <v>0</v>
      </c>
    </row>
    <row r="25" spans="7:31" ht="20.100000000000001" customHeight="1" x14ac:dyDescent="0.25">
      <c r="G25" s="4">
        <f t="shared" si="0"/>
        <v>0</v>
      </c>
      <c r="H25" s="211">
        <f t="shared" si="1"/>
        <v>0</v>
      </c>
      <c r="I25" s="212"/>
      <c r="J25" s="150"/>
      <c r="K25" s="152"/>
      <c r="L25" s="152"/>
      <c r="M25" s="150"/>
      <c r="N25" s="150"/>
      <c r="O25" s="150"/>
      <c r="P25" s="152"/>
      <c r="Q25" s="152"/>
      <c r="R25" s="150"/>
      <c r="S25" s="150"/>
      <c r="T25" s="150"/>
      <c r="U25" s="213"/>
      <c r="V25" s="150"/>
      <c r="W25" s="150"/>
      <c r="X25" s="150"/>
      <c r="Y25" s="150"/>
      <c r="Z25" s="150"/>
      <c r="AA25" s="150"/>
      <c r="AB25" s="150"/>
      <c r="AC25" s="150"/>
      <c r="AD25" s="214"/>
      <c r="AE25" s="4">
        <f t="shared" si="2"/>
        <v>0</v>
      </c>
    </row>
    <row r="26" spans="7:31" ht="20.100000000000001" customHeight="1" x14ac:dyDescent="0.25">
      <c r="G26" s="4">
        <f t="shared" si="0"/>
        <v>0</v>
      </c>
      <c r="H26" s="211">
        <f t="shared" si="1"/>
        <v>0</v>
      </c>
      <c r="I26" s="212"/>
      <c r="J26" s="150"/>
      <c r="K26" s="152"/>
      <c r="L26" s="152"/>
      <c r="M26" s="150"/>
      <c r="N26" s="150"/>
      <c r="O26" s="150"/>
      <c r="P26" s="152"/>
      <c r="Q26" s="152"/>
      <c r="R26" s="150"/>
      <c r="S26" s="150"/>
      <c r="T26" s="150"/>
      <c r="U26" s="213"/>
      <c r="V26" s="150"/>
      <c r="W26" s="150"/>
      <c r="X26" s="150"/>
      <c r="Y26" s="150"/>
      <c r="Z26" s="150"/>
      <c r="AA26" s="150"/>
      <c r="AB26" s="150"/>
      <c r="AC26" s="150"/>
      <c r="AD26" s="214"/>
      <c r="AE26" s="4">
        <f t="shared" si="2"/>
        <v>0</v>
      </c>
    </row>
    <row r="27" spans="7:31" ht="20.100000000000001" customHeight="1" x14ac:dyDescent="0.25">
      <c r="G27" s="4">
        <f t="shared" si="0"/>
        <v>0</v>
      </c>
      <c r="H27" s="211">
        <f t="shared" si="1"/>
        <v>0</v>
      </c>
      <c r="I27" s="212"/>
      <c r="J27" s="150"/>
      <c r="K27" s="152"/>
      <c r="L27" s="152"/>
      <c r="M27" s="150"/>
      <c r="N27" s="150"/>
      <c r="O27" s="150"/>
      <c r="P27" s="152"/>
      <c r="Q27" s="152"/>
      <c r="R27" s="150"/>
      <c r="S27" s="150"/>
      <c r="T27" s="150"/>
      <c r="U27" s="213"/>
      <c r="V27" s="150"/>
      <c r="W27" s="150"/>
      <c r="X27" s="150"/>
      <c r="Y27" s="150"/>
      <c r="Z27" s="150"/>
      <c r="AA27" s="150"/>
      <c r="AB27" s="150"/>
      <c r="AC27" s="150"/>
      <c r="AD27" s="214"/>
      <c r="AE27" s="4">
        <f t="shared" si="2"/>
        <v>0</v>
      </c>
    </row>
    <row r="28" spans="7:31" ht="20.100000000000001" customHeight="1" x14ac:dyDescent="0.25">
      <c r="G28" s="4">
        <f t="shared" si="0"/>
        <v>0</v>
      </c>
      <c r="H28" s="211">
        <f t="shared" si="1"/>
        <v>0</v>
      </c>
      <c r="I28" s="212"/>
      <c r="J28" s="150"/>
      <c r="K28" s="152"/>
      <c r="L28" s="152"/>
      <c r="M28" s="150"/>
      <c r="N28" s="150"/>
      <c r="O28" s="150"/>
      <c r="P28" s="152"/>
      <c r="Q28" s="152"/>
      <c r="R28" s="150"/>
      <c r="S28" s="150"/>
      <c r="T28" s="150"/>
      <c r="U28" s="213"/>
      <c r="V28" s="150"/>
      <c r="W28" s="150"/>
      <c r="X28" s="150"/>
      <c r="Y28" s="150"/>
      <c r="Z28" s="150"/>
      <c r="AA28" s="150"/>
      <c r="AB28" s="150"/>
      <c r="AC28" s="150"/>
      <c r="AD28" s="214"/>
      <c r="AE28" s="4">
        <f t="shared" si="2"/>
        <v>0</v>
      </c>
    </row>
    <row r="29" spans="7:31" ht="20.100000000000001" customHeight="1" x14ac:dyDescent="0.25">
      <c r="G29" s="4">
        <f t="shared" si="0"/>
        <v>0</v>
      </c>
      <c r="H29" s="211">
        <f t="shared" si="1"/>
        <v>0</v>
      </c>
      <c r="I29" s="212"/>
      <c r="J29" s="150"/>
      <c r="K29" s="152"/>
      <c r="L29" s="152"/>
      <c r="M29" s="150"/>
      <c r="N29" s="150"/>
      <c r="O29" s="150"/>
      <c r="P29" s="152"/>
      <c r="Q29" s="152"/>
      <c r="R29" s="150"/>
      <c r="S29" s="150"/>
      <c r="T29" s="150"/>
      <c r="U29" s="213"/>
      <c r="V29" s="150"/>
      <c r="W29" s="150"/>
      <c r="X29" s="150"/>
      <c r="Y29" s="150"/>
      <c r="Z29" s="150"/>
      <c r="AA29" s="150"/>
      <c r="AB29" s="150"/>
      <c r="AC29" s="150"/>
      <c r="AD29" s="214"/>
      <c r="AE29" s="4">
        <f t="shared" si="2"/>
        <v>0</v>
      </c>
    </row>
    <row r="30" spans="7:31" ht="20.100000000000001" customHeight="1" x14ac:dyDescent="0.25">
      <c r="G30" s="4">
        <f t="shared" si="0"/>
        <v>0</v>
      </c>
      <c r="H30" s="211">
        <f t="shared" si="1"/>
        <v>0</v>
      </c>
      <c r="I30" s="212"/>
      <c r="J30" s="150"/>
      <c r="K30" s="152"/>
      <c r="L30" s="152"/>
      <c r="M30" s="150"/>
      <c r="N30" s="150"/>
      <c r="O30" s="150"/>
      <c r="P30" s="152"/>
      <c r="Q30" s="152"/>
      <c r="R30" s="150"/>
      <c r="S30" s="150"/>
      <c r="T30" s="150"/>
      <c r="U30" s="213"/>
      <c r="V30" s="150"/>
      <c r="W30" s="150"/>
      <c r="X30" s="150"/>
      <c r="Y30" s="150"/>
      <c r="Z30" s="150"/>
      <c r="AA30" s="150"/>
      <c r="AB30" s="150"/>
      <c r="AC30" s="150"/>
      <c r="AD30" s="214"/>
      <c r="AE30" s="4">
        <f t="shared" si="2"/>
        <v>0</v>
      </c>
    </row>
    <row r="31" spans="7:31" ht="20.100000000000001" customHeight="1" x14ac:dyDescent="0.25">
      <c r="G31" s="4">
        <f t="shared" si="0"/>
        <v>0</v>
      </c>
      <c r="H31" s="211">
        <f t="shared" si="1"/>
        <v>0</v>
      </c>
      <c r="I31" s="212"/>
      <c r="J31" s="150"/>
      <c r="K31" s="152"/>
      <c r="L31" s="152"/>
      <c r="M31" s="150"/>
      <c r="N31" s="150"/>
      <c r="O31" s="150"/>
      <c r="P31" s="152"/>
      <c r="Q31" s="152"/>
      <c r="R31" s="150"/>
      <c r="S31" s="150"/>
      <c r="T31" s="150"/>
      <c r="U31" s="213"/>
      <c r="V31" s="150"/>
      <c r="W31" s="150"/>
      <c r="X31" s="150"/>
      <c r="Y31" s="150"/>
      <c r="Z31" s="150"/>
      <c r="AA31" s="150"/>
      <c r="AB31" s="150"/>
      <c r="AC31" s="150"/>
      <c r="AD31" s="214"/>
      <c r="AE31" s="4">
        <f t="shared" si="2"/>
        <v>0</v>
      </c>
    </row>
    <row r="32" spans="7:31" ht="20.100000000000001" customHeight="1" x14ac:dyDescent="0.25">
      <c r="G32" s="4">
        <f t="shared" si="0"/>
        <v>0</v>
      </c>
      <c r="H32" s="211">
        <f t="shared" si="1"/>
        <v>0</v>
      </c>
      <c r="I32" s="212"/>
      <c r="J32" s="150"/>
      <c r="K32" s="152"/>
      <c r="L32" s="152"/>
      <c r="M32" s="150"/>
      <c r="N32" s="150"/>
      <c r="O32" s="150"/>
      <c r="P32" s="152"/>
      <c r="Q32" s="152"/>
      <c r="R32" s="150"/>
      <c r="S32" s="150"/>
      <c r="T32" s="150"/>
      <c r="U32" s="213"/>
      <c r="V32" s="150"/>
      <c r="W32" s="150"/>
      <c r="X32" s="150"/>
      <c r="Y32" s="150"/>
      <c r="Z32" s="150"/>
      <c r="AA32" s="150"/>
      <c r="AB32" s="150"/>
      <c r="AC32" s="150"/>
      <c r="AD32" s="214"/>
      <c r="AE32" s="4">
        <f t="shared" si="2"/>
        <v>0</v>
      </c>
    </row>
    <row r="33" spans="7:31" ht="20.100000000000001" customHeight="1" x14ac:dyDescent="0.25">
      <c r="G33" s="4">
        <f t="shared" si="0"/>
        <v>0</v>
      </c>
      <c r="H33" s="211">
        <f t="shared" si="1"/>
        <v>0</v>
      </c>
      <c r="I33" s="212"/>
      <c r="J33" s="150"/>
      <c r="K33" s="152"/>
      <c r="L33" s="152"/>
      <c r="M33" s="150"/>
      <c r="N33" s="150"/>
      <c r="O33" s="150"/>
      <c r="P33" s="152"/>
      <c r="Q33" s="152"/>
      <c r="R33" s="150"/>
      <c r="S33" s="150"/>
      <c r="T33" s="150"/>
      <c r="U33" s="213"/>
      <c r="V33" s="150"/>
      <c r="W33" s="150"/>
      <c r="X33" s="150"/>
      <c r="Y33" s="150"/>
      <c r="Z33" s="150"/>
      <c r="AA33" s="150"/>
      <c r="AB33" s="150"/>
      <c r="AC33" s="150"/>
      <c r="AD33" s="214"/>
      <c r="AE33" s="4">
        <f t="shared" si="2"/>
        <v>0</v>
      </c>
    </row>
    <row r="34" spans="7:31" ht="20.100000000000001" customHeight="1" x14ac:dyDescent="0.25">
      <c r="G34" s="4">
        <f t="shared" si="0"/>
        <v>0</v>
      </c>
      <c r="H34" s="211">
        <f t="shared" si="1"/>
        <v>0</v>
      </c>
      <c r="I34" s="212"/>
      <c r="J34" s="150"/>
      <c r="K34" s="152"/>
      <c r="L34" s="152"/>
      <c r="M34" s="150"/>
      <c r="N34" s="150"/>
      <c r="O34" s="150"/>
      <c r="P34" s="152"/>
      <c r="Q34" s="152"/>
      <c r="R34" s="150"/>
      <c r="S34" s="150"/>
      <c r="T34" s="150"/>
      <c r="U34" s="213"/>
      <c r="V34" s="150"/>
      <c r="W34" s="150"/>
      <c r="X34" s="150"/>
      <c r="Y34" s="150"/>
      <c r="Z34" s="150"/>
      <c r="AA34" s="150"/>
      <c r="AB34" s="150"/>
      <c r="AC34" s="150"/>
      <c r="AD34" s="214"/>
      <c r="AE34" s="4">
        <f t="shared" si="2"/>
        <v>0</v>
      </c>
    </row>
    <row r="35" spans="7:31" ht="20.100000000000001" customHeight="1" x14ac:dyDescent="0.25">
      <c r="G35" s="4">
        <f t="shared" si="0"/>
        <v>0</v>
      </c>
      <c r="H35" s="211">
        <f t="shared" si="1"/>
        <v>0</v>
      </c>
      <c r="I35" s="212"/>
      <c r="J35" s="150"/>
      <c r="K35" s="152"/>
      <c r="L35" s="152"/>
      <c r="M35" s="150"/>
      <c r="N35" s="150"/>
      <c r="O35" s="150"/>
      <c r="P35" s="152"/>
      <c r="Q35" s="152"/>
      <c r="R35" s="150"/>
      <c r="S35" s="150"/>
      <c r="T35" s="150"/>
      <c r="U35" s="213"/>
      <c r="V35" s="150"/>
      <c r="W35" s="150"/>
      <c r="X35" s="150"/>
      <c r="Y35" s="150"/>
      <c r="Z35" s="150"/>
      <c r="AA35" s="150"/>
      <c r="AB35" s="150"/>
      <c r="AC35" s="150"/>
      <c r="AD35" s="214"/>
      <c r="AE35" s="4">
        <f t="shared" si="2"/>
        <v>0</v>
      </c>
    </row>
    <row r="36" spans="7:31" ht="20.100000000000001" customHeight="1" x14ac:dyDescent="0.25">
      <c r="G36" s="4">
        <f t="shared" si="0"/>
        <v>0</v>
      </c>
      <c r="H36" s="211">
        <f t="shared" si="1"/>
        <v>0</v>
      </c>
      <c r="I36" s="212"/>
      <c r="J36" s="150"/>
      <c r="K36" s="152"/>
      <c r="L36" s="152"/>
      <c r="M36" s="150"/>
      <c r="N36" s="150"/>
      <c r="O36" s="150"/>
      <c r="P36" s="152"/>
      <c r="Q36" s="152"/>
      <c r="R36" s="150"/>
      <c r="S36" s="150"/>
      <c r="T36" s="150"/>
      <c r="U36" s="213"/>
      <c r="V36" s="150"/>
      <c r="W36" s="150"/>
      <c r="X36" s="150"/>
      <c r="Y36" s="150"/>
      <c r="Z36" s="150"/>
      <c r="AA36" s="150"/>
      <c r="AB36" s="150"/>
      <c r="AC36" s="150"/>
      <c r="AD36" s="214"/>
      <c r="AE36" s="4">
        <f t="shared" si="2"/>
        <v>0</v>
      </c>
    </row>
    <row r="37" spans="7:31" ht="20.100000000000001" customHeight="1" x14ac:dyDescent="0.25">
      <c r="G37" s="4">
        <f t="shared" si="0"/>
        <v>0</v>
      </c>
      <c r="H37" s="211">
        <f t="shared" si="1"/>
        <v>0</v>
      </c>
      <c r="I37" s="212"/>
      <c r="J37" s="150"/>
      <c r="K37" s="152"/>
      <c r="L37" s="152"/>
      <c r="M37" s="150"/>
      <c r="N37" s="150"/>
      <c r="O37" s="150"/>
      <c r="P37" s="152"/>
      <c r="Q37" s="152"/>
      <c r="R37" s="150"/>
      <c r="S37" s="150"/>
      <c r="T37" s="150"/>
      <c r="U37" s="213"/>
      <c r="V37" s="150"/>
      <c r="W37" s="150"/>
      <c r="X37" s="150"/>
      <c r="Y37" s="150"/>
      <c r="Z37" s="150"/>
      <c r="AA37" s="150"/>
      <c r="AB37" s="150"/>
      <c r="AC37" s="150"/>
      <c r="AD37" s="214"/>
      <c r="AE37" s="4">
        <f t="shared" si="2"/>
        <v>0</v>
      </c>
    </row>
    <row r="38" spans="7:31" ht="20.100000000000001" customHeight="1" x14ac:dyDescent="0.25">
      <c r="G38" s="4">
        <f t="shared" si="0"/>
        <v>0</v>
      </c>
      <c r="H38" s="211">
        <f t="shared" si="1"/>
        <v>0</v>
      </c>
      <c r="I38" s="212"/>
      <c r="J38" s="150"/>
      <c r="K38" s="152"/>
      <c r="L38" s="152"/>
      <c r="M38" s="150"/>
      <c r="N38" s="150"/>
      <c r="O38" s="150"/>
      <c r="P38" s="152"/>
      <c r="Q38" s="152"/>
      <c r="R38" s="150"/>
      <c r="S38" s="150"/>
      <c r="T38" s="150"/>
      <c r="U38" s="213"/>
      <c r="V38" s="150"/>
      <c r="W38" s="150"/>
      <c r="X38" s="150"/>
      <c r="Y38" s="150"/>
      <c r="Z38" s="150"/>
      <c r="AA38" s="150"/>
      <c r="AB38" s="150"/>
      <c r="AC38" s="150"/>
      <c r="AD38" s="214"/>
      <c r="AE38" s="4">
        <f t="shared" si="2"/>
        <v>0</v>
      </c>
    </row>
    <row r="39" spans="7:31" ht="20.100000000000001" customHeight="1" x14ac:dyDescent="0.25">
      <c r="G39" s="4">
        <f t="shared" si="0"/>
        <v>0</v>
      </c>
      <c r="H39" s="211">
        <f t="shared" si="1"/>
        <v>0</v>
      </c>
      <c r="I39" s="212"/>
      <c r="J39" s="150"/>
      <c r="K39" s="152"/>
      <c r="L39" s="152"/>
      <c r="M39" s="150"/>
      <c r="N39" s="150"/>
      <c r="O39" s="150"/>
      <c r="P39" s="152"/>
      <c r="Q39" s="152"/>
      <c r="R39" s="150"/>
      <c r="S39" s="150"/>
      <c r="T39" s="150"/>
      <c r="U39" s="213"/>
      <c r="V39" s="150"/>
      <c r="W39" s="150"/>
      <c r="X39" s="150"/>
      <c r="Y39" s="150"/>
      <c r="Z39" s="150"/>
      <c r="AA39" s="150"/>
      <c r="AB39" s="150"/>
      <c r="AC39" s="150"/>
      <c r="AD39" s="214"/>
      <c r="AE39" s="4">
        <f t="shared" si="2"/>
        <v>0</v>
      </c>
    </row>
    <row r="40" spans="7:31" ht="20.100000000000001" customHeight="1" x14ac:dyDescent="0.25">
      <c r="G40" s="4">
        <f t="shared" si="0"/>
        <v>0</v>
      </c>
      <c r="H40" s="211">
        <f t="shared" si="1"/>
        <v>0</v>
      </c>
      <c r="I40" s="212"/>
      <c r="J40" s="150"/>
      <c r="K40" s="152"/>
      <c r="L40" s="152"/>
      <c r="M40" s="150"/>
      <c r="N40" s="150"/>
      <c r="O40" s="150"/>
      <c r="P40" s="152"/>
      <c r="Q40" s="152"/>
      <c r="R40" s="150"/>
      <c r="S40" s="150"/>
      <c r="T40" s="150"/>
      <c r="U40" s="213"/>
      <c r="V40" s="150"/>
      <c r="W40" s="150"/>
      <c r="X40" s="150"/>
      <c r="Y40" s="150"/>
      <c r="Z40" s="150"/>
      <c r="AA40" s="150"/>
      <c r="AB40" s="150"/>
      <c r="AC40" s="150"/>
      <c r="AD40" s="214"/>
      <c r="AE40" s="4">
        <f t="shared" si="2"/>
        <v>0</v>
      </c>
    </row>
    <row r="41" spans="7:31" ht="20.100000000000001" customHeight="1" x14ac:dyDescent="0.25">
      <c r="G41" s="4">
        <f t="shared" si="0"/>
        <v>0</v>
      </c>
      <c r="H41" s="211">
        <f t="shared" si="1"/>
        <v>0</v>
      </c>
      <c r="I41" s="212"/>
      <c r="J41" s="150"/>
      <c r="K41" s="152"/>
      <c r="L41" s="152"/>
      <c r="M41" s="150"/>
      <c r="N41" s="150"/>
      <c r="O41" s="150"/>
      <c r="P41" s="152"/>
      <c r="Q41" s="152"/>
      <c r="R41" s="150"/>
      <c r="S41" s="150"/>
      <c r="T41" s="150"/>
      <c r="U41" s="213"/>
      <c r="V41" s="150"/>
      <c r="W41" s="150"/>
      <c r="X41" s="150"/>
      <c r="Y41" s="150"/>
      <c r="Z41" s="150"/>
      <c r="AA41" s="150"/>
      <c r="AB41" s="150"/>
      <c r="AC41" s="150"/>
      <c r="AD41" s="214"/>
      <c r="AE41" s="4">
        <f t="shared" si="2"/>
        <v>0</v>
      </c>
    </row>
    <row r="42" spans="7:31" ht="20.100000000000001" customHeight="1" x14ac:dyDescent="0.25">
      <c r="G42" s="4">
        <f t="shared" si="0"/>
        <v>0</v>
      </c>
      <c r="H42" s="211">
        <f t="shared" si="1"/>
        <v>0</v>
      </c>
      <c r="I42" s="212"/>
      <c r="J42" s="150"/>
      <c r="K42" s="152"/>
      <c r="L42" s="152"/>
      <c r="M42" s="150"/>
      <c r="N42" s="150"/>
      <c r="O42" s="150"/>
      <c r="P42" s="152"/>
      <c r="Q42" s="152"/>
      <c r="R42" s="150"/>
      <c r="S42" s="150"/>
      <c r="T42" s="150"/>
      <c r="U42" s="213"/>
      <c r="V42" s="150"/>
      <c r="W42" s="150"/>
      <c r="X42" s="150"/>
      <c r="Y42" s="150"/>
      <c r="Z42" s="150"/>
      <c r="AA42" s="150"/>
      <c r="AB42" s="150"/>
      <c r="AC42" s="150"/>
      <c r="AD42" s="214"/>
      <c r="AE42" s="4">
        <f t="shared" si="2"/>
        <v>0</v>
      </c>
    </row>
    <row r="43" spans="7:31" ht="20.100000000000001" customHeight="1" x14ac:dyDescent="0.25">
      <c r="G43" s="4">
        <f t="shared" si="0"/>
        <v>0</v>
      </c>
      <c r="H43" s="211">
        <f t="shared" si="1"/>
        <v>0</v>
      </c>
      <c r="I43" s="212"/>
      <c r="J43" s="150"/>
      <c r="K43" s="152"/>
      <c r="L43" s="152"/>
      <c r="M43" s="150"/>
      <c r="N43" s="150"/>
      <c r="O43" s="150"/>
      <c r="P43" s="152"/>
      <c r="Q43" s="152"/>
      <c r="R43" s="150"/>
      <c r="S43" s="150"/>
      <c r="T43" s="150"/>
      <c r="U43" s="213"/>
      <c r="V43" s="150"/>
      <c r="W43" s="150"/>
      <c r="X43" s="150"/>
      <c r="Y43" s="150"/>
      <c r="Z43" s="150"/>
      <c r="AA43" s="150"/>
      <c r="AB43" s="150"/>
      <c r="AC43" s="150"/>
      <c r="AD43" s="214"/>
      <c r="AE43" s="4">
        <f t="shared" si="2"/>
        <v>0</v>
      </c>
    </row>
    <row r="44" spans="7:31" ht="20.100000000000001" customHeight="1" x14ac:dyDescent="0.25">
      <c r="G44" s="4">
        <f t="shared" si="0"/>
        <v>0</v>
      </c>
      <c r="H44" s="211">
        <f t="shared" si="1"/>
        <v>0</v>
      </c>
      <c r="I44" s="212"/>
      <c r="J44" s="150"/>
      <c r="K44" s="152"/>
      <c r="L44" s="152"/>
      <c r="M44" s="150"/>
      <c r="N44" s="150"/>
      <c r="O44" s="150"/>
      <c r="P44" s="152"/>
      <c r="Q44" s="152"/>
      <c r="R44" s="150"/>
      <c r="S44" s="150"/>
      <c r="T44" s="150"/>
      <c r="U44" s="213"/>
      <c r="V44" s="150"/>
      <c r="W44" s="150"/>
      <c r="X44" s="150"/>
      <c r="Y44" s="150"/>
      <c r="Z44" s="150"/>
      <c r="AA44" s="150"/>
      <c r="AB44" s="150"/>
      <c r="AC44" s="150"/>
      <c r="AD44" s="214"/>
      <c r="AE44" s="4">
        <f t="shared" si="2"/>
        <v>0</v>
      </c>
    </row>
    <row r="45" spans="7:31" ht="20.100000000000001" customHeight="1" x14ac:dyDescent="0.25">
      <c r="G45" s="4">
        <f t="shared" si="0"/>
        <v>0</v>
      </c>
      <c r="H45" s="211">
        <f t="shared" si="1"/>
        <v>0</v>
      </c>
      <c r="I45" s="212"/>
      <c r="J45" s="150"/>
      <c r="K45" s="152"/>
      <c r="L45" s="152"/>
      <c r="M45" s="150"/>
      <c r="N45" s="150"/>
      <c r="O45" s="150"/>
      <c r="P45" s="152"/>
      <c r="Q45" s="152"/>
      <c r="R45" s="150"/>
      <c r="S45" s="150"/>
      <c r="T45" s="150"/>
      <c r="U45" s="213"/>
      <c r="V45" s="150"/>
      <c r="W45" s="150"/>
      <c r="X45" s="150"/>
      <c r="Y45" s="150"/>
      <c r="Z45" s="150"/>
      <c r="AA45" s="150"/>
      <c r="AB45" s="150"/>
      <c r="AC45" s="150"/>
      <c r="AD45" s="214"/>
      <c r="AE45" s="4">
        <f t="shared" si="2"/>
        <v>0</v>
      </c>
    </row>
    <row r="46" spans="7:31" ht="20.100000000000001" customHeight="1" x14ac:dyDescent="0.25">
      <c r="G46" s="4">
        <f t="shared" si="0"/>
        <v>0</v>
      </c>
      <c r="H46" s="211">
        <f t="shared" si="1"/>
        <v>0</v>
      </c>
      <c r="I46" s="212"/>
      <c r="J46" s="150"/>
      <c r="K46" s="152"/>
      <c r="L46" s="152"/>
      <c r="M46" s="150"/>
      <c r="N46" s="150"/>
      <c r="O46" s="150"/>
      <c r="P46" s="152"/>
      <c r="Q46" s="152"/>
      <c r="R46" s="150"/>
      <c r="S46" s="150"/>
      <c r="T46" s="150"/>
      <c r="U46" s="213"/>
      <c r="V46" s="150"/>
      <c r="W46" s="150"/>
      <c r="X46" s="150"/>
      <c r="Y46" s="150"/>
      <c r="Z46" s="150"/>
      <c r="AA46" s="150"/>
      <c r="AB46" s="150"/>
      <c r="AC46" s="150"/>
      <c r="AD46" s="214"/>
      <c r="AE46" s="4">
        <f t="shared" si="2"/>
        <v>0</v>
      </c>
    </row>
    <row r="47" spans="7:31" ht="20.100000000000001" customHeight="1" x14ac:dyDescent="0.25">
      <c r="G47" s="4">
        <f t="shared" si="0"/>
        <v>0</v>
      </c>
      <c r="H47" s="211">
        <f t="shared" si="1"/>
        <v>0</v>
      </c>
      <c r="I47" s="212"/>
      <c r="J47" s="150"/>
      <c r="K47" s="152"/>
      <c r="L47" s="152"/>
      <c r="M47" s="150"/>
      <c r="N47" s="150"/>
      <c r="O47" s="150"/>
      <c r="P47" s="152"/>
      <c r="Q47" s="152"/>
      <c r="R47" s="150"/>
      <c r="S47" s="150"/>
      <c r="T47" s="150"/>
      <c r="U47" s="213"/>
      <c r="V47" s="150"/>
      <c r="W47" s="150"/>
      <c r="X47" s="150"/>
      <c r="Y47" s="150"/>
      <c r="Z47" s="150"/>
      <c r="AA47" s="150"/>
      <c r="AB47" s="150"/>
      <c r="AC47" s="150"/>
      <c r="AD47" s="214"/>
      <c r="AE47" s="4">
        <f t="shared" si="2"/>
        <v>0</v>
      </c>
    </row>
    <row r="48" spans="7:31" ht="20.100000000000001" customHeight="1" x14ac:dyDescent="0.25">
      <c r="G48" s="4">
        <f t="shared" si="0"/>
        <v>0</v>
      </c>
      <c r="H48" s="211">
        <f t="shared" si="1"/>
        <v>0</v>
      </c>
      <c r="I48" s="212"/>
      <c r="J48" s="150"/>
      <c r="K48" s="152"/>
      <c r="L48" s="152"/>
      <c r="M48" s="150"/>
      <c r="N48" s="150"/>
      <c r="O48" s="150"/>
      <c r="P48" s="152"/>
      <c r="Q48" s="152"/>
      <c r="R48" s="150"/>
      <c r="S48" s="150"/>
      <c r="T48" s="150"/>
      <c r="U48" s="213"/>
      <c r="V48" s="150"/>
      <c r="W48" s="150"/>
      <c r="X48" s="150"/>
      <c r="Y48" s="150"/>
      <c r="Z48" s="150"/>
      <c r="AA48" s="150"/>
      <c r="AB48" s="150"/>
      <c r="AC48" s="150"/>
      <c r="AD48" s="214"/>
      <c r="AE48" s="4">
        <f t="shared" si="2"/>
        <v>0</v>
      </c>
    </row>
    <row r="49" spans="7:31" ht="20.100000000000001" customHeight="1" x14ac:dyDescent="0.25">
      <c r="G49" s="4">
        <f t="shared" si="0"/>
        <v>0</v>
      </c>
      <c r="H49" s="211">
        <f t="shared" si="1"/>
        <v>0</v>
      </c>
      <c r="I49" s="212"/>
      <c r="J49" s="150"/>
      <c r="K49" s="152"/>
      <c r="L49" s="152"/>
      <c r="M49" s="150"/>
      <c r="N49" s="150"/>
      <c r="O49" s="150"/>
      <c r="P49" s="152"/>
      <c r="Q49" s="152"/>
      <c r="R49" s="150"/>
      <c r="S49" s="150"/>
      <c r="T49" s="150"/>
      <c r="U49" s="213"/>
      <c r="V49" s="150"/>
      <c r="W49" s="150"/>
      <c r="X49" s="150"/>
      <c r="Y49" s="150"/>
      <c r="Z49" s="150"/>
      <c r="AA49" s="150"/>
      <c r="AB49" s="150"/>
      <c r="AC49" s="150"/>
      <c r="AD49" s="214"/>
      <c r="AE49" s="4">
        <f t="shared" si="2"/>
        <v>0</v>
      </c>
    </row>
    <row r="50" spans="7:31" ht="20.100000000000001" customHeight="1" x14ac:dyDescent="0.25">
      <c r="G50" s="4">
        <f t="shared" si="0"/>
        <v>0</v>
      </c>
      <c r="H50" s="211">
        <f t="shared" si="1"/>
        <v>0</v>
      </c>
      <c r="I50" s="212"/>
      <c r="J50" s="150"/>
      <c r="K50" s="152"/>
      <c r="L50" s="152"/>
      <c r="M50" s="150"/>
      <c r="N50" s="150"/>
      <c r="O50" s="150"/>
      <c r="P50" s="152"/>
      <c r="Q50" s="152"/>
      <c r="R50" s="150"/>
      <c r="S50" s="150"/>
      <c r="T50" s="150"/>
      <c r="U50" s="213"/>
      <c r="V50" s="150"/>
      <c r="W50" s="150"/>
      <c r="X50" s="150"/>
      <c r="Y50" s="150"/>
      <c r="Z50" s="150"/>
      <c r="AA50" s="150"/>
      <c r="AB50" s="150"/>
      <c r="AC50" s="150"/>
      <c r="AD50" s="214"/>
      <c r="AE50" s="4">
        <f t="shared" si="2"/>
        <v>0</v>
      </c>
    </row>
    <row r="51" spans="7:31" ht="20.100000000000001" customHeight="1" x14ac:dyDescent="0.25">
      <c r="G51" s="4">
        <f t="shared" si="0"/>
        <v>0</v>
      </c>
      <c r="H51" s="211">
        <f t="shared" si="1"/>
        <v>0</v>
      </c>
      <c r="I51" s="212"/>
      <c r="J51" s="150"/>
      <c r="K51" s="152"/>
      <c r="L51" s="152"/>
      <c r="M51" s="150"/>
      <c r="N51" s="150"/>
      <c r="O51" s="150"/>
      <c r="P51" s="152"/>
      <c r="Q51" s="152"/>
      <c r="R51" s="150"/>
      <c r="S51" s="150"/>
      <c r="T51" s="150"/>
      <c r="U51" s="213"/>
      <c r="V51" s="150"/>
      <c r="W51" s="150"/>
      <c r="X51" s="150"/>
      <c r="Y51" s="150"/>
      <c r="Z51" s="150"/>
      <c r="AA51" s="150"/>
      <c r="AB51" s="150"/>
      <c r="AC51" s="150"/>
      <c r="AD51" s="214"/>
      <c r="AE51" s="4">
        <f t="shared" si="2"/>
        <v>0</v>
      </c>
    </row>
    <row r="52" spans="7:31" ht="20.100000000000001" customHeight="1" x14ac:dyDescent="0.25">
      <c r="G52" s="4">
        <f t="shared" si="0"/>
        <v>0</v>
      </c>
      <c r="H52" s="211">
        <f t="shared" si="1"/>
        <v>0</v>
      </c>
      <c r="I52" s="212"/>
      <c r="J52" s="150"/>
      <c r="K52" s="152"/>
      <c r="L52" s="152"/>
      <c r="M52" s="150"/>
      <c r="N52" s="150"/>
      <c r="O52" s="150"/>
      <c r="P52" s="152"/>
      <c r="Q52" s="152"/>
      <c r="R52" s="150"/>
      <c r="S52" s="150"/>
      <c r="T52" s="150"/>
      <c r="U52" s="213"/>
      <c r="V52" s="150"/>
      <c r="W52" s="150"/>
      <c r="X52" s="150"/>
      <c r="Y52" s="150"/>
      <c r="Z52" s="150"/>
      <c r="AA52" s="150"/>
      <c r="AB52" s="150"/>
      <c r="AC52" s="150"/>
      <c r="AD52" s="214"/>
      <c r="AE52" s="4">
        <f t="shared" si="2"/>
        <v>0</v>
      </c>
    </row>
    <row r="53" spans="7:31" ht="20.100000000000001" customHeight="1" x14ac:dyDescent="0.25">
      <c r="G53" s="4">
        <f t="shared" si="0"/>
        <v>0</v>
      </c>
      <c r="H53" s="211">
        <f t="shared" si="1"/>
        <v>0</v>
      </c>
      <c r="I53" s="212"/>
      <c r="J53" s="150"/>
      <c r="K53" s="152"/>
      <c r="L53" s="152"/>
      <c r="M53" s="150"/>
      <c r="N53" s="150"/>
      <c r="O53" s="150"/>
      <c r="P53" s="152"/>
      <c r="Q53" s="152"/>
      <c r="R53" s="150"/>
      <c r="S53" s="150"/>
      <c r="T53" s="150"/>
      <c r="U53" s="213"/>
      <c r="V53" s="150"/>
      <c r="W53" s="150"/>
      <c r="X53" s="150"/>
      <c r="Y53" s="150"/>
      <c r="Z53" s="150"/>
      <c r="AA53" s="150"/>
      <c r="AB53" s="150"/>
      <c r="AC53" s="150"/>
      <c r="AD53" s="214"/>
      <c r="AE53" s="4">
        <f t="shared" si="2"/>
        <v>0</v>
      </c>
    </row>
    <row r="54" spans="7:31" ht="20.100000000000001" customHeight="1" x14ac:dyDescent="0.25">
      <c r="G54" s="4">
        <f t="shared" si="0"/>
        <v>0</v>
      </c>
      <c r="H54" s="211">
        <f t="shared" si="1"/>
        <v>0</v>
      </c>
      <c r="I54" s="212"/>
      <c r="J54" s="150"/>
      <c r="K54" s="152"/>
      <c r="L54" s="152"/>
      <c r="M54" s="150"/>
      <c r="N54" s="150"/>
      <c r="O54" s="150"/>
      <c r="P54" s="152"/>
      <c r="Q54" s="152"/>
      <c r="R54" s="150"/>
      <c r="S54" s="150"/>
      <c r="T54" s="150"/>
      <c r="U54" s="213"/>
      <c r="V54" s="150"/>
      <c r="W54" s="150"/>
      <c r="X54" s="150"/>
      <c r="Y54" s="150"/>
      <c r="Z54" s="150"/>
      <c r="AA54" s="150"/>
      <c r="AB54" s="150"/>
      <c r="AC54" s="150"/>
      <c r="AD54" s="214"/>
      <c r="AE54" s="4">
        <f t="shared" si="2"/>
        <v>0</v>
      </c>
    </row>
    <row r="55" spans="7:31" ht="20.100000000000001" customHeight="1" x14ac:dyDescent="0.25">
      <c r="G55" s="4">
        <f t="shared" si="0"/>
        <v>0</v>
      </c>
      <c r="H55" s="211">
        <f t="shared" si="1"/>
        <v>0</v>
      </c>
      <c r="I55" s="212"/>
      <c r="J55" s="150"/>
      <c r="K55" s="152"/>
      <c r="L55" s="152"/>
      <c r="M55" s="150"/>
      <c r="N55" s="150"/>
      <c r="O55" s="150"/>
      <c r="P55" s="152"/>
      <c r="Q55" s="152"/>
      <c r="R55" s="150"/>
      <c r="S55" s="150"/>
      <c r="T55" s="150"/>
      <c r="U55" s="213"/>
      <c r="V55" s="150"/>
      <c r="W55" s="150"/>
      <c r="X55" s="150"/>
      <c r="Y55" s="150"/>
      <c r="Z55" s="150"/>
      <c r="AA55" s="150"/>
      <c r="AB55" s="150"/>
      <c r="AC55" s="150"/>
      <c r="AD55" s="214"/>
      <c r="AE55" s="4">
        <f t="shared" si="2"/>
        <v>0</v>
      </c>
    </row>
    <row r="56" spans="7:31" ht="20.100000000000001" customHeight="1" x14ac:dyDescent="0.25">
      <c r="G56" s="4">
        <f t="shared" si="0"/>
        <v>0</v>
      </c>
      <c r="H56" s="211">
        <f t="shared" si="1"/>
        <v>0</v>
      </c>
      <c r="I56" s="212"/>
      <c r="J56" s="150"/>
      <c r="K56" s="152"/>
      <c r="L56" s="152"/>
      <c r="M56" s="150"/>
      <c r="N56" s="150"/>
      <c r="O56" s="150"/>
      <c r="P56" s="152"/>
      <c r="Q56" s="152"/>
      <c r="R56" s="150"/>
      <c r="S56" s="150"/>
      <c r="T56" s="150"/>
      <c r="U56" s="213"/>
      <c r="V56" s="150"/>
      <c r="W56" s="150"/>
      <c r="X56" s="150"/>
      <c r="Y56" s="150"/>
      <c r="Z56" s="150"/>
      <c r="AA56" s="150"/>
      <c r="AB56" s="150"/>
      <c r="AC56" s="150"/>
      <c r="AD56" s="214"/>
      <c r="AE56" s="4">
        <f t="shared" si="2"/>
        <v>0</v>
      </c>
    </row>
    <row r="57" spans="7:31" ht="20.100000000000001" customHeight="1" x14ac:dyDescent="0.25">
      <c r="G57" s="4">
        <f t="shared" si="0"/>
        <v>0</v>
      </c>
      <c r="H57" s="211">
        <f t="shared" si="1"/>
        <v>0</v>
      </c>
      <c r="I57" s="212"/>
      <c r="J57" s="150"/>
      <c r="K57" s="152"/>
      <c r="L57" s="152"/>
      <c r="M57" s="150"/>
      <c r="N57" s="150"/>
      <c r="O57" s="150"/>
      <c r="P57" s="152"/>
      <c r="Q57" s="152"/>
      <c r="R57" s="150"/>
      <c r="S57" s="150"/>
      <c r="T57" s="150"/>
      <c r="U57" s="213"/>
      <c r="V57" s="150"/>
      <c r="W57" s="150"/>
      <c r="X57" s="150"/>
      <c r="Y57" s="150"/>
      <c r="Z57" s="150"/>
      <c r="AA57" s="150"/>
      <c r="AB57" s="150"/>
      <c r="AC57" s="150"/>
      <c r="AD57" s="214"/>
      <c r="AE57" s="4">
        <f t="shared" si="2"/>
        <v>0</v>
      </c>
    </row>
    <row r="58" spans="7:31" ht="20.100000000000001" customHeight="1" x14ac:dyDescent="0.25">
      <c r="G58" s="4">
        <f t="shared" si="0"/>
        <v>0</v>
      </c>
      <c r="H58" s="211">
        <f t="shared" si="1"/>
        <v>0</v>
      </c>
      <c r="I58" s="212"/>
      <c r="J58" s="150"/>
      <c r="K58" s="152"/>
      <c r="L58" s="152"/>
      <c r="M58" s="150"/>
      <c r="N58" s="150"/>
      <c r="O58" s="150"/>
      <c r="P58" s="152"/>
      <c r="Q58" s="152"/>
      <c r="R58" s="150"/>
      <c r="S58" s="150"/>
      <c r="T58" s="150"/>
      <c r="U58" s="213"/>
      <c r="V58" s="150"/>
      <c r="W58" s="150"/>
      <c r="X58" s="150"/>
      <c r="Y58" s="150"/>
      <c r="Z58" s="150"/>
      <c r="AA58" s="150"/>
      <c r="AB58" s="150"/>
      <c r="AC58" s="150"/>
      <c r="AD58" s="214"/>
      <c r="AE58" s="4">
        <f t="shared" si="2"/>
        <v>0</v>
      </c>
    </row>
    <row r="59" spans="7:31" ht="20.100000000000001" customHeight="1" x14ac:dyDescent="0.25">
      <c r="G59" s="4">
        <f t="shared" si="0"/>
        <v>0</v>
      </c>
      <c r="H59" s="211">
        <f t="shared" si="1"/>
        <v>0</v>
      </c>
      <c r="I59" s="212"/>
      <c r="J59" s="150"/>
      <c r="K59" s="152"/>
      <c r="L59" s="152"/>
      <c r="M59" s="150"/>
      <c r="N59" s="150"/>
      <c r="O59" s="150"/>
      <c r="P59" s="152"/>
      <c r="Q59" s="152"/>
      <c r="R59" s="150"/>
      <c r="S59" s="150"/>
      <c r="T59" s="150"/>
      <c r="U59" s="213"/>
      <c r="V59" s="150"/>
      <c r="W59" s="150"/>
      <c r="X59" s="150"/>
      <c r="Y59" s="150"/>
      <c r="Z59" s="150"/>
      <c r="AA59" s="150"/>
      <c r="AB59" s="150"/>
      <c r="AC59" s="150"/>
      <c r="AD59" s="214"/>
      <c r="AE59" s="4">
        <f t="shared" si="2"/>
        <v>0</v>
      </c>
    </row>
    <row r="60" spans="7:31" ht="20.100000000000001" customHeight="1" x14ac:dyDescent="0.25">
      <c r="G60" s="4">
        <f t="shared" si="0"/>
        <v>0</v>
      </c>
      <c r="H60" s="211">
        <f t="shared" si="1"/>
        <v>0</v>
      </c>
      <c r="I60" s="212"/>
      <c r="J60" s="150"/>
      <c r="K60" s="152"/>
      <c r="L60" s="152"/>
      <c r="M60" s="150"/>
      <c r="N60" s="150"/>
      <c r="O60" s="150"/>
      <c r="P60" s="152"/>
      <c r="Q60" s="152"/>
      <c r="R60" s="150"/>
      <c r="S60" s="150"/>
      <c r="T60" s="150"/>
      <c r="U60" s="213"/>
      <c r="V60" s="150"/>
      <c r="W60" s="150"/>
      <c r="X60" s="150"/>
      <c r="Y60" s="150"/>
      <c r="Z60" s="150"/>
      <c r="AA60" s="150"/>
      <c r="AB60" s="150"/>
      <c r="AC60" s="150"/>
      <c r="AD60" s="214"/>
      <c r="AE60" s="4">
        <f t="shared" si="2"/>
        <v>0</v>
      </c>
    </row>
    <row r="61" spans="7:31" ht="20.100000000000001" customHeight="1" x14ac:dyDescent="0.25">
      <c r="G61" s="4">
        <f t="shared" si="0"/>
        <v>0</v>
      </c>
      <c r="H61" s="211">
        <f t="shared" si="1"/>
        <v>0</v>
      </c>
      <c r="I61" s="212"/>
      <c r="J61" s="150"/>
      <c r="K61" s="152"/>
      <c r="L61" s="152"/>
      <c r="M61" s="150"/>
      <c r="N61" s="150"/>
      <c r="O61" s="150"/>
      <c r="P61" s="152"/>
      <c r="Q61" s="152"/>
      <c r="R61" s="150"/>
      <c r="S61" s="150"/>
      <c r="T61" s="150"/>
      <c r="U61" s="213"/>
      <c r="V61" s="150"/>
      <c r="W61" s="150"/>
      <c r="X61" s="150"/>
      <c r="Y61" s="150"/>
      <c r="Z61" s="150"/>
      <c r="AA61" s="150"/>
      <c r="AB61" s="150"/>
      <c r="AC61" s="150"/>
      <c r="AD61" s="214"/>
      <c r="AE61" s="4">
        <f t="shared" si="2"/>
        <v>0</v>
      </c>
    </row>
    <row r="62" spans="7:31" ht="20.100000000000001" customHeight="1" x14ac:dyDescent="0.25">
      <c r="G62" s="4">
        <f t="shared" si="0"/>
        <v>0</v>
      </c>
      <c r="H62" s="211">
        <f t="shared" si="1"/>
        <v>0</v>
      </c>
      <c r="I62" s="212"/>
      <c r="J62" s="150"/>
      <c r="K62" s="152"/>
      <c r="L62" s="152"/>
      <c r="M62" s="150"/>
      <c r="N62" s="150"/>
      <c r="O62" s="150"/>
      <c r="P62" s="152"/>
      <c r="Q62" s="152"/>
      <c r="R62" s="150"/>
      <c r="S62" s="150"/>
      <c r="T62" s="150"/>
      <c r="U62" s="213"/>
      <c r="V62" s="150"/>
      <c r="W62" s="150"/>
      <c r="X62" s="150"/>
      <c r="Y62" s="150"/>
      <c r="Z62" s="150"/>
      <c r="AA62" s="150"/>
      <c r="AB62" s="150"/>
      <c r="AC62" s="150"/>
      <c r="AD62" s="214"/>
      <c r="AE62" s="4">
        <f t="shared" si="2"/>
        <v>0</v>
      </c>
    </row>
    <row r="63" spans="7:31" ht="20.100000000000001" customHeight="1" x14ac:dyDescent="0.25">
      <c r="G63" s="4">
        <f t="shared" si="0"/>
        <v>0</v>
      </c>
      <c r="H63" s="211">
        <f t="shared" si="1"/>
        <v>0</v>
      </c>
      <c r="I63" s="212"/>
      <c r="J63" s="150"/>
      <c r="K63" s="152"/>
      <c r="L63" s="152"/>
      <c r="M63" s="150"/>
      <c r="N63" s="150"/>
      <c r="O63" s="150"/>
      <c r="P63" s="152"/>
      <c r="Q63" s="152"/>
      <c r="R63" s="150"/>
      <c r="S63" s="150"/>
      <c r="T63" s="150"/>
      <c r="U63" s="213"/>
      <c r="V63" s="150"/>
      <c r="W63" s="150"/>
      <c r="X63" s="150"/>
      <c r="Y63" s="150"/>
      <c r="Z63" s="150"/>
      <c r="AA63" s="150"/>
      <c r="AB63" s="150"/>
      <c r="AC63" s="150"/>
      <c r="AD63" s="214"/>
      <c r="AE63" s="4">
        <f t="shared" si="2"/>
        <v>0</v>
      </c>
    </row>
    <row r="64" spans="7:31" ht="20.100000000000001" customHeight="1" x14ac:dyDescent="0.25">
      <c r="G64" s="4">
        <f t="shared" si="0"/>
        <v>0</v>
      </c>
      <c r="H64" s="211">
        <f t="shared" si="1"/>
        <v>0</v>
      </c>
      <c r="I64" s="212"/>
      <c r="J64" s="150"/>
      <c r="K64" s="152"/>
      <c r="L64" s="152"/>
      <c r="M64" s="150"/>
      <c r="N64" s="150"/>
      <c r="O64" s="150"/>
      <c r="P64" s="152"/>
      <c r="Q64" s="152"/>
      <c r="R64" s="150"/>
      <c r="S64" s="150"/>
      <c r="T64" s="150"/>
      <c r="U64" s="213"/>
      <c r="V64" s="150"/>
      <c r="W64" s="150"/>
      <c r="X64" s="150"/>
      <c r="Y64" s="150"/>
      <c r="Z64" s="150"/>
      <c r="AA64" s="150"/>
      <c r="AB64" s="150"/>
      <c r="AC64" s="150"/>
      <c r="AD64" s="214"/>
      <c r="AE64" s="4">
        <f t="shared" si="2"/>
        <v>0</v>
      </c>
    </row>
    <row r="65" spans="7:31" ht="20.100000000000001" customHeight="1" x14ac:dyDescent="0.25">
      <c r="G65" s="4">
        <f t="shared" si="0"/>
        <v>0</v>
      </c>
      <c r="H65" s="211">
        <f t="shared" si="1"/>
        <v>0</v>
      </c>
      <c r="I65" s="212"/>
      <c r="J65" s="150"/>
      <c r="K65" s="152"/>
      <c r="L65" s="152"/>
      <c r="M65" s="150"/>
      <c r="N65" s="150"/>
      <c r="O65" s="150"/>
      <c r="P65" s="152"/>
      <c r="Q65" s="152"/>
      <c r="R65" s="150"/>
      <c r="S65" s="150"/>
      <c r="T65" s="150"/>
      <c r="U65" s="213"/>
      <c r="V65" s="150"/>
      <c r="W65" s="150"/>
      <c r="X65" s="150"/>
      <c r="Y65" s="150"/>
      <c r="Z65" s="150"/>
      <c r="AA65" s="150"/>
      <c r="AB65" s="150"/>
      <c r="AC65" s="150"/>
      <c r="AD65" s="214"/>
      <c r="AE65" s="4">
        <f t="shared" si="2"/>
        <v>0</v>
      </c>
    </row>
    <row r="66" spans="7:31" ht="20.100000000000001" customHeight="1" x14ac:dyDescent="0.25">
      <c r="G66" s="4">
        <f t="shared" si="0"/>
        <v>0</v>
      </c>
      <c r="H66" s="211">
        <f t="shared" si="1"/>
        <v>0</v>
      </c>
      <c r="I66" s="212"/>
      <c r="J66" s="150"/>
      <c r="K66" s="152"/>
      <c r="L66" s="152"/>
      <c r="M66" s="150"/>
      <c r="N66" s="150"/>
      <c r="O66" s="150"/>
      <c r="P66" s="152"/>
      <c r="Q66" s="152"/>
      <c r="R66" s="150"/>
      <c r="S66" s="150"/>
      <c r="T66" s="150"/>
      <c r="U66" s="213"/>
      <c r="V66" s="150"/>
      <c r="W66" s="150"/>
      <c r="X66" s="150"/>
      <c r="Y66" s="150"/>
      <c r="Z66" s="150"/>
      <c r="AA66" s="150"/>
      <c r="AB66" s="150"/>
      <c r="AC66" s="150"/>
      <c r="AD66" s="214"/>
      <c r="AE66" s="4">
        <f t="shared" si="2"/>
        <v>0</v>
      </c>
    </row>
    <row r="67" spans="7:31" ht="20.100000000000001" customHeight="1" x14ac:dyDescent="0.25">
      <c r="G67" s="4">
        <f t="shared" si="0"/>
        <v>0</v>
      </c>
      <c r="H67" s="211">
        <f t="shared" si="1"/>
        <v>0</v>
      </c>
      <c r="I67" s="212"/>
      <c r="J67" s="150"/>
      <c r="K67" s="152"/>
      <c r="L67" s="152"/>
      <c r="M67" s="150"/>
      <c r="N67" s="150"/>
      <c r="O67" s="150"/>
      <c r="P67" s="152"/>
      <c r="Q67" s="152"/>
      <c r="R67" s="150"/>
      <c r="S67" s="150"/>
      <c r="T67" s="150"/>
      <c r="U67" s="213"/>
      <c r="V67" s="150"/>
      <c r="W67" s="150"/>
      <c r="X67" s="150"/>
      <c r="Y67" s="150"/>
      <c r="Z67" s="150"/>
      <c r="AA67" s="150"/>
      <c r="AB67" s="150"/>
      <c r="AC67" s="150"/>
      <c r="AD67" s="214"/>
      <c r="AE67" s="4">
        <f t="shared" si="2"/>
        <v>0</v>
      </c>
    </row>
    <row r="68" spans="7:31" ht="20.100000000000001" customHeight="1" x14ac:dyDescent="0.25">
      <c r="G68" s="4">
        <f t="shared" si="0"/>
        <v>0</v>
      </c>
      <c r="H68" s="211">
        <f t="shared" si="1"/>
        <v>0</v>
      </c>
      <c r="I68" s="212"/>
      <c r="J68" s="150"/>
      <c r="K68" s="152"/>
      <c r="L68" s="152"/>
      <c r="M68" s="150"/>
      <c r="N68" s="150"/>
      <c r="O68" s="150"/>
      <c r="P68" s="152"/>
      <c r="Q68" s="152"/>
      <c r="R68" s="150"/>
      <c r="S68" s="150"/>
      <c r="T68" s="150"/>
      <c r="U68" s="213"/>
      <c r="V68" s="150"/>
      <c r="W68" s="150"/>
      <c r="X68" s="150"/>
      <c r="Y68" s="150"/>
      <c r="Z68" s="150"/>
      <c r="AA68" s="150"/>
      <c r="AB68" s="150"/>
      <c r="AC68" s="150"/>
      <c r="AD68" s="214"/>
      <c r="AE68" s="4">
        <f t="shared" si="2"/>
        <v>0</v>
      </c>
    </row>
    <row r="69" spans="7:31" ht="20.100000000000001" customHeight="1" x14ac:dyDescent="0.25">
      <c r="G69" s="4">
        <f t="shared" si="0"/>
        <v>0</v>
      </c>
      <c r="H69" s="211">
        <f t="shared" si="1"/>
        <v>0</v>
      </c>
      <c r="I69" s="212"/>
      <c r="J69" s="150"/>
      <c r="K69" s="152"/>
      <c r="L69" s="152"/>
      <c r="M69" s="150"/>
      <c r="N69" s="150"/>
      <c r="O69" s="150"/>
      <c r="P69" s="152"/>
      <c r="Q69" s="152"/>
      <c r="R69" s="150"/>
      <c r="S69" s="150"/>
      <c r="T69" s="150"/>
      <c r="U69" s="213"/>
      <c r="V69" s="150"/>
      <c r="W69" s="150"/>
      <c r="X69" s="150"/>
      <c r="Y69" s="150"/>
      <c r="Z69" s="150"/>
      <c r="AA69" s="150"/>
      <c r="AB69" s="150"/>
      <c r="AC69" s="150"/>
      <c r="AD69" s="214"/>
      <c r="AE69" s="4">
        <f t="shared" si="2"/>
        <v>0</v>
      </c>
    </row>
    <row r="70" spans="7:31" ht="20.100000000000001" customHeight="1" x14ac:dyDescent="0.25">
      <c r="G70" s="4">
        <f t="shared" si="0"/>
        <v>0</v>
      </c>
      <c r="H70" s="211">
        <f t="shared" si="1"/>
        <v>0</v>
      </c>
      <c r="I70" s="212"/>
      <c r="J70" s="150"/>
      <c r="K70" s="152"/>
      <c r="L70" s="152"/>
      <c r="M70" s="150"/>
      <c r="N70" s="150"/>
      <c r="O70" s="150"/>
      <c r="P70" s="152"/>
      <c r="Q70" s="152"/>
      <c r="R70" s="150"/>
      <c r="S70" s="150"/>
      <c r="T70" s="150"/>
      <c r="U70" s="213"/>
      <c r="V70" s="150"/>
      <c r="W70" s="150"/>
      <c r="X70" s="150"/>
      <c r="Y70" s="150"/>
      <c r="Z70" s="150"/>
      <c r="AA70" s="150"/>
      <c r="AB70" s="150"/>
      <c r="AC70" s="150"/>
      <c r="AD70" s="214"/>
      <c r="AE70" s="4">
        <f t="shared" si="2"/>
        <v>0</v>
      </c>
    </row>
    <row r="71" spans="7:31" ht="20.100000000000001" customHeight="1" x14ac:dyDescent="0.25">
      <c r="G71" s="4">
        <f t="shared" si="0"/>
        <v>0</v>
      </c>
      <c r="H71" s="211">
        <f t="shared" si="1"/>
        <v>0</v>
      </c>
      <c r="I71" s="212"/>
      <c r="J71" s="150"/>
      <c r="K71" s="152"/>
      <c r="L71" s="152"/>
      <c r="M71" s="150"/>
      <c r="N71" s="150"/>
      <c r="O71" s="150"/>
      <c r="P71" s="152"/>
      <c r="Q71" s="152"/>
      <c r="R71" s="150"/>
      <c r="S71" s="150"/>
      <c r="T71" s="150"/>
      <c r="U71" s="213"/>
      <c r="V71" s="150"/>
      <c r="W71" s="150"/>
      <c r="X71" s="150"/>
      <c r="Y71" s="150"/>
      <c r="Z71" s="150"/>
      <c r="AA71" s="150"/>
      <c r="AB71" s="150"/>
      <c r="AC71" s="150"/>
      <c r="AD71" s="214"/>
      <c r="AE71" s="4">
        <f t="shared" si="2"/>
        <v>0</v>
      </c>
    </row>
    <row r="72" spans="7:31" ht="20.100000000000001" customHeight="1" x14ac:dyDescent="0.25">
      <c r="G72" s="4">
        <f t="shared" si="0"/>
        <v>0</v>
      </c>
      <c r="H72" s="211">
        <f t="shared" si="1"/>
        <v>0</v>
      </c>
      <c r="I72" s="212"/>
      <c r="J72" s="150"/>
      <c r="K72" s="152"/>
      <c r="L72" s="152"/>
      <c r="M72" s="150"/>
      <c r="N72" s="150"/>
      <c r="O72" s="150"/>
      <c r="P72" s="152"/>
      <c r="Q72" s="152"/>
      <c r="R72" s="150"/>
      <c r="S72" s="150"/>
      <c r="T72" s="150"/>
      <c r="U72" s="213"/>
      <c r="V72" s="150"/>
      <c r="W72" s="150"/>
      <c r="X72" s="150"/>
      <c r="Y72" s="150"/>
      <c r="Z72" s="150"/>
      <c r="AA72" s="150"/>
      <c r="AB72" s="150"/>
      <c r="AC72" s="150"/>
      <c r="AD72" s="214"/>
      <c r="AE72" s="4">
        <f t="shared" si="2"/>
        <v>0</v>
      </c>
    </row>
    <row r="73" spans="7:31" ht="20.100000000000001" customHeight="1" x14ac:dyDescent="0.25">
      <c r="G73" s="4">
        <f t="shared" si="0"/>
        <v>0</v>
      </c>
      <c r="H73" s="211">
        <f t="shared" si="1"/>
        <v>0</v>
      </c>
      <c r="I73" s="212"/>
      <c r="J73" s="150"/>
      <c r="K73" s="152"/>
      <c r="L73" s="152"/>
      <c r="M73" s="150"/>
      <c r="N73" s="150"/>
      <c r="O73" s="150"/>
      <c r="P73" s="152"/>
      <c r="Q73" s="152"/>
      <c r="R73" s="150"/>
      <c r="S73" s="150"/>
      <c r="T73" s="150"/>
      <c r="U73" s="213"/>
      <c r="V73" s="150"/>
      <c r="W73" s="150"/>
      <c r="X73" s="150"/>
      <c r="Y73" s="150"/>
      <c r="Z73" s="150"/>
      <c r="AA73" s="150"/>
      <c r="AB73" s="150"/>
      <c r="AC73" s="150"/>
      <c r="AD73" s="214"/>
      <c r="AE73" s="4">
        <f t="shared" si="2"/>
        <v>0</v>
      </c>
    </row>
    <row r="74" spans="7:31" ht="20.100000000000001" customHeight="1" x14ac:dyDescent="0.25">
      <c r="G74" s="4">
        <f t="shared" ref="G74:G137" si="3">IFERROR(IF($E$12=1,(IF(H74&gt;=1,(IF(I74&gt;=$E$10,(IF(I74&lt;=$E$11,H74,0)),0)),0)),0),0)</f>
        <v>0</v>
      </c>
      <c r="H74" s="211">
        <f t="shared" si="1"/>
        <v>0</v>
      </c>
      <c r="I74" s="212"/>
      <c r="J74" s="150"/>
      <c r="K74" s="152"/>
      <c r="L74" s="152"/>
      <c r="M74" s="150"/>
      <c r="N74" s="150"/>
      <c r="O74" s="150"/>
      <c r="P74" s="152"/>
      <c r="Q74" s="152"/>
      <c r="R74" s="150"/>
      <c r="S74" s="150"/>
      <c r="T74" s="150"/>
      <c r="U74" s="213"/>
      <c r="V74" s="150"/>
      <c r="W74" s="150"/>
      <c r="X74" s="150"/>
      <c r="Y74" s="150"/>
      <c r="Z74" s="150"/>
      <c r="AA74" s="150"/>
      <c r="AB74" s="150"/>
      <c r="AC74" s="150"/>
      <c r="AD74" s="214"/>
      <c r="AE74" s="4">
        <f t="shared" si="2"/>
        <v>0</v>
      </c>
    </row>
    <row r="75" spans="7:31" ht="20.100000000000001" customHeight="1" x14ac:dyDescent="0.25">
      <c r="G75" s="4">
        <f t="shared" si="3"/>
        <v>0</v>
      </c>
      <c r="H75" s="211">
        <f t="shared" ref="H75:H138" si="4">IFERROR(IF(I75&gt;=2000,(IF(LEN(J75)&gt;=3,(IF(LEN(K75)&gt;=2,H74+1,0)),0)),0),0)</f>
        <v>0</v>
      </c>
      <c r="I75" s="212"/>
      <c r="J75" s="150"/>
      <c r="K75" s="152"/>
      <c r="L75" s="152"/>
      <c r="M75" s="150"/>
      <c r="N75" s="150"/>
      <c r="O75" s="150"/>
      <c r="P75" s="152"/>
      <c r="Q75" s="152"/>
      <c r="R75" s="150"/>
      <c r="S75" s="150"/>
      <c r="T75" s="150"/>
      <c r="U75" s="213"/>
      <c r="V75" s="150"/>
      <c r="W75" s="150"/>
      <c r="X75" s="150"/>
      <c r="Y75" s="150"/>
      <c r="Z75" s="150"/>
      <c r="AA75" s="150"/>
      <c r="AB75" s="150"/>
      <c r="AC75" s="150"/>
      <c r="AD75" s="214"/>
      <c r="AE75" s="4">
        <f t="shared" ref="AE75:AE138" si="5">IFERROR(IF(H75&gt;=1,VLOOKUP(J75,$A$1:$B$3,2,0),0),0)</f>
        <v>0</v>
      </c>
    </row>
    <row r="76" spans="7:31" ht="20.100000000000001" customHeight="1" x14ac:dyDescent="0.25">
      <c r="G76" s="4">
        <f t="shared" si="3"/>
        <v>0</v>
      </c>
      <c r="H76" s="211">
        <f t="shared" si="4"/>
        <v>0</v>
      </c>
      <c r="I76" s="212"/>
      <c r="J76" s="150"/>
      <c r="K76" s="152"/>
      <c r="L76" s="152"/>
      <c r="M76" s="150"/>
      <c r="N76" s="150"/>
      <c r="O76" s="150"/>
      <c r="P76" s="152"/>
      <c r="Q76" s="152"/>
      <c r="R76" s="150"/>
      <c r="S76" s="150"/>
      <c r="T76" s="150"/>
      <c r="U76" s="213"/>
      <c r="V76" s="150"/>
      <c r="W76" s="150"/>
      <c r="X76" s="150"/>
      <c r="Y76" s="150"/>
      <c r="Z76" s="150"/>
      <c r="AA76" s="150"/>
      <c r="AB76" s="150"/>
      <c r="AC76" s="150"/>
      <c r="AD76" s="214"/>
      <c r="AE76" s="4">
        <f t="shared" si="5"/>
        <v>0</v>
      </c>
    </row>
    <row r="77" spans="7:31" ht="20.100000000000001" customHeight="1" x14ac:dyDescent="0.25">
      <c r="G77" s="4">
        <f t="shared" si="3"/>
        <v>0</v>
      </c>
      <c r="H77" s="211">
        <f t="shared" si="4"/>
        <v>0</v>
      </c>
      <c r="I77" s="212"/>
      <c r="J77" s="150"/>
      <c r="K77" s="152"/>
      <c r="L77" s="152"/>
      <c r="M77" s="150"/>
      <c r="N77" s="150"/>
      <c r="O77" s="150"/>
      <c r="P77" s="152"/>
      <c r="Q77" s="152"/>
      <c r="R77" s="150"/>
      <c r="S77" s="150"/>
      <c r="T77" s="150"/>
      <c r="U77" s="213"/>
      <c r="V77" s="150"/>
      <c r="W77" s="150"/>
      <c r="X77" s="150"/>
      <c r="Y77" s="150"/>
      <c r="Z77" s="150"/>
      <c r="AA77" s="150"/>
      <c r="AB77" s="150"/>
      <c r="AC77" s="150"/>
      <c r="AD77" s="214"/>
      <c r="AE77" s="4">
        <f t="shared" si="5"/>
        <v>0</v>
      </c>
    </row>
    <row r="78" spans="7:31" ht="20.100000000000001" customHeight="1" x14ac:dyDescent="0.25">
      <c r="G78" s="4">
        <f t="shared" si="3"/>
        <v>0</v>
      </c>
      <c r="H78" s="211">
        <f t="shared" si="4"/>
        <v>0</v>
      </c>
      <c r="I78" s="212"/>
      <c r="J78" s="150"/>
      <c r="K78" s="152"/>
      <c r="L78" s="152"/>
      <c r="M78" s="150"/>
      <c r="N78" s="150"/>
      <c r="O78" s="150"/>
      <c r="P78" s="152"/>
      <c r="Q78" s="152"/>
      <c r="R78" s="150"/>
      <c r="S78" s="150"/>
      <c r="T78" s="150"/>
      <c r="U78" s="213"/>
      <c r="V78" s="150"/>
      <c r="W78" s="150"/>
      <c r="X78" s="150"/>
      <c r="Y78" s="150"/>
      <c r="Z78" s="150"/>
      <c r="AA78" s="150"/>
      <c r="AB78" s="150"/>
      <c r="AC78" s="150"/>
      <c r="AD78" s="214"/>
      <c r="AE78" s="4">
        <f t="shared" si="5"/>
        <v>0</v>
      </c>
    </row>
    <row r="79" spans="7:31" ht="20.100000000000001" customHeight="1" x14ac:dyDescent="0.25">
      <c r="G79" s="4">
        <f t="shared" si="3"/>
        <v>0</v>
      </c>
      <c r="H79" s="211">
        <f t="shared" si="4"/>
        <v>0</v>
      </c>
      <c r="I79" s="212"/>
      <c r="J79" s="150"/>
      <c r="K79" s="152"/>
      <c r="L79" s="152"/>
      <c r="M79" s="150"/>
      <c r="N79" s="150"/>
      <c r="O79" s="150"/>
      <c r="P79" s="152"/>
      <c r="Q79" s="152"/>
      <c r="R79" s="150"/>
      <c r="S79" s="150"/>
      <c r="T79" s="150"/>
      <c r="U79" s="213"/>
      <c r="V79" s="150"/>
      <c r="W79" s="150"/>
      <c r="X79" s="150"/>
      <c r="Y79" s="150"/>
      <c r="Z79" s="150"/>
      <c r="AA79" s="150"/>
      <c r="AB79" s="150"/>
      <c r="AC79" s="150"/>
      <c r="AD79" s="214"/>
      <c r="AE79" s="4">
        <f t="shared" si="5"/>
        <v>0</v>
      </c>
    </row>
    <row r="80" spans="7:31" ht="20.100000000000001" customHeight="1" x14ac:dyDescent="0.25">
      <c r="G80" s="4">
        <f t="shared" si="3"/>
        <v>0</v>
      </c>
      <c r="H80" s="211">
        <f t="shared" si="4"/>
        <v>0</v>
      </c>
      <c r="I80" s="212"/>
      <c r="J80" s="150"/>
      <c r="K80" s="152"/>
      <c r="L80" s="152"/>
      <c r="M80" s="150"/>
      <c r="N80" s="150"/>
      <c r="O80" s="150"/>
      <c r="P80" s="152"/>
      <c r="Q80" s="152"/>
      <c r="R80" s="150"/>
      <c r="S80" s="150"/>
      <c r="T80" s="150"/>
      <c r="U80" s="213"/>
      <c r="V80" s="150"/>
      <c r="W80" s="150"/>
      <c r="X80" s="150"/>
      <c r="Y80" s="150"/>
      <c r="Z80" s="150"/>
      <c r="AA80" s="150"/>
      <c r="AB80" s="150"/>
      <c r="AC80" s="150"/>
      <c r="AD80" s="214"/>
      <c r="AE80" s="4">
        <f t="shared" si="5"/>
        <v>0</v>
      </c>
    </row>
    <row r="81" spans="7:31" ht="20.100000000000001" customHeight="1" x14ac:dyDescent="0.25">
      <c r="G81" s="4">
        <f t="shared" si="3"/>
        <v>0</v>
      </c>
      <c r="H81" s="211">
        <f t="shared" si="4"/>
        <v>0</v>
      </c>
      <c r="I81" s="212"/>
      <c r="J81" s="150"/>
      <c r="K81" s="152"/>
      <c r="L81" s="152"/>
      <c r="M81" s="150"/>
      <c r="N81" s="150"/>
      <c r="O81" s="150"/>
      <c r="P81" s="152"/>
      <c r="Q81" s="152"/>
      <c r="R81" s="150"/>
      <c r="S81" s="150"/>
      <c r="T81" s="150"/>
      <c r="U81" s="213"/>
      <c r="V81" s="150"/>
      <c r="W81" s="150"/>
      <c r="X81" s="150"/>
      <c r="Y81" s="150"/>
      <c r="Z81" s="150"/>
      <c r="AA81" s="150"/>
      <c r="AB81" s="150"/>
      <c r="AC81" s="150"/>
      <c r="AD81" s="214"/>
      <c r="AE81" s="4">
        <f t="shared" si="5"/>
        <v>0</v>
      </c>
    </row>
    <row r="82" spans="7:31" ht="20.100000000000001" customHeight="1" x14ac:dyDescent="0.25">
      <c r="G82" s="4">
        <f t="shared" si="3"/>
        <v>0</v>
      </c>
      <c r="H82" s="211">
        <f t="shared" si="4"/>
        <v>0</v>
      </c>
      <c r="I82" s="212"/>
      <c r="J82" s="150"/>
      <c r="K82" s="152"/>
      <c r="L82" s="152"/>
      <c r="M82" s="150"/>
      <c r="N82" s="150"/>
      <c r="O82" s="150"/>
      <c r="P82" s="152"/>
      <c r="Q82" s="152"/>
      <c r="R82" s="150"/>
      <c r="S82" s="150"/>
      <c r="T82" s="150"/>
      <c r="U82" s="213"/>
      <c r="V82" s="150"/>
      <c r="W82" s="150"/>
      <c r="X82" s="150"/>
      <c r="Y82" s="150"/>
      <c r="Z82" s="150"/>
      <c r="AA82" s="150"/>
      <c r="AB82" s="150"/>
      <c r="AC82" s="150"/>
      <c r="AD82" s="214"/>
      <c r="AE82" s="4">
        <f t="shared" si="5"/>
        <v>0</v>
      </c>
    </row>
    <row r="83" spans="7:31" ht="20.100000000000001" customHeight="1" x14ac:dyDescent="0.25">
      <c r="G83" s="4">
        <f t="shared" si="3"/>
        <v>0</v>
      </c>
      <c r="H83" s="211">
        <f t="shared" si="4"/>
        <v>0</v>
      </c>
      <c r="I83" s="212"/>
      <c r="J83" s="150"/>
      <c r="K83" s="152"/>
      <c r="L83" s="152"/>
      <c r="M83" s="150"/>
      <c r="N83" s="150"/>
      <c r="O83" s="150"/>
      <c r="P83" s="152"/>
      <c r="Q83" s="152"/>
      <c r="R83" s="150"/>
      <c r="S83" s="150"/>
      <c r="T83" s="150"/>
      <c r="U83" s="213"/>
      <c r="V83" s="150"/>
      <c r="W83" s="150"/>
      <c r="X83" s="150"/>
      <c r="Y83" s="150"/>
      <c r="Z83" s="150"/>
      <c r="AA83" s="150"/>
      <c r="AB83" s="150"/>
      <c r="AC83" s="150"/>
      <c r="AD83" s="214"/>
      <c r="AE83" s="4">
        <f t="shared" si="5"/>
        <v>0</v>
      </c>
    </row>
    <row r="84" spans="7:31" ht="20.100000000000001" customHeight="1" x14ac:dyDescent="0.25">
      <c r="G84" s="4">
        <f t="shared" si="3"/>
        <v>0</v>
      </c>
      <c r="H84" s="211">
        <f t="shared" si="4"/>
        <v>0</v>
      </c>
      <c r="I84" s="212"/>
      <c r="J84" s="150"/>
      <c r="K84" s="152"/>
      <c r="L84" s="152"/>
      <c r="M84" s="150"/>
      <c r="N84" s="150"/>
      <c r="O84" s="150"/>
      <c r="P84" s="152"/>
      <c r="Q84" s="152"/>
      <c r="R84" s="150"/>
      <c r="S84" s="150"/>
      <c r="T84" s="150"/>
      <c r="U84" s="213"/>
      <c r="V84" s="150"/>
      <c r="W84" s="150"/>
      <c r="X84" s="150"/>
      <c r="Y84" s="150"/>
      <c r="Z84" s="150"/>
      <c r="AA84" s="150"/>
      <c r="AB84" s="150"/>
      <c r="AC84" s="150"/>
      <c r="AD84" s="214"/>
      <c r="AE84" s="4">
        <f t="shared" si="5"/>
        <v>0</v>
      </c>
    </row>
    <row r="85" spans="7:31" ht="20.100000000000001" customHeight="1" x14ac:dyDescent="0.25">
      <c r="G85" s="4">
        <f t="shared" si="3"/>
        <v>0</v>
      </c>
      <c r="H85" s="211">
        <f t="shared" si="4"/>
        <v>0</v>
      </c>
      <c r="I85" s="212"/>
      <c r="J85" s="150"/>
      <c r="K85" s="152"/>
      <c r="L85" s="152"/>
      <c r="M85" s="150"/>
      <c r="N85" s="150"/>
      <c r="O85" s="150"/>
      <c r="P85" s="152"/>
      <c r="Q85" s="152"/>
      <c r="R85" s="150"/>
      <c r="S85" s="150"/>
      <c r="T85" s="150"/>
      <c r="U85" s="213"/>
      <c r="V85" s="150"/>
      <c r="W85" s="150"/>
      <c r="X85" s="150"/>
      <c r="Y85" s="150"/>
      <c r="Z85" s="150"/>
      <c r="AA85" s="150"/>
      <c r="AB85" s="150"/>
      <c r="AC85" s="150"/>
      <c r="AD85" s="214"/>
      <c r="AE85" s="4">
        <f t="shared" si="5"/>
        <v>0</v>
      </c>
    </row>
    <row r="86" spans="7:31" ht="20.100000000000001" customHeight="1" x14ac:dyDescent="0.25">
      <c r="G86" s="4">
        <f t="shared" si="3"/>
        <v>0</v>
      </c>
      <c r="H86" s="211">
        <f t="shared" si="4"/>
        <v>0</v>
      </c>
      <c r="I86" s="212"/>
      <c r="J86" s="150"/>
      <c r="K86" s="152"/>
      <c r="L86" s="152"/>
      <c r="M86" s="150"/>
      <c r="N86" s="150"/>
      <c r="O86" s="150"/>
      <c r="P86" s="152"/>
      <c r="Q86" s="152"/>
      <c r="R86" s="150"/>
      <c r="S86" s="150"/>
      <c r="T86" s="150"/>
      <c r="U86" s="213"/>
      <c r="V86" s="150"/>
      <c r="W86" s="150"/>
      <c r="X86" s="150"/>
      <c r="Y86" s="150"/>
      <c r="Z86" s="150"/>
      <c r="AA86" s="150"/>
      <c r="AB86" s="150"/>
      <c r="AC86" s="150"/>
      <c r="AD86" s="214"/>
      <c r="AE86" s="4">
        <f t="shared" si="5"/>
        <v>0</v>
      </c>
    </row>
    <row r="87" spans="7:31" ht="20.100000000000001" customHeight="1" x14ac:dyDescent="0.25">
      <c r="G87" s="4">
        <f t="shared" si="3"/>
        <v>0</v>
      </c>
      <c r="H87" s="211">
        <f t="shared" si="4"/>
        <v>0</v>
      </c>
      <c r="I87" s="212"/>
      <c r="J87" s="150"/>
      <c r="K87" s="152"/>
      <c r="L87" s="152"/>
      <c r="M87" s="150"/>
      <c r="N87" s="150"/>
      <c r="O87" s="150"/>
      <c r="P87" s="152"/>
      <c r="Q87" s="152"/>
      <c r="R87" s="150"/>
      <c r="S87" s="150"/>
      <c r="T87" s="150"/>
      <c r="U87" s="213"/>
      <c r="V87" s="150"/>
      <c r="W87" s="150"/>
      <c r="X87" s="150"/>
      <c r="Y87" s="150"/>
      <c r="Z87" s="150"/>
      <c r="AA87" s="150"/>
      <c r="AB87" s="150"/>
      <c r="AC87" s="150"/>
      <c r="AD87" s="214"/>
      <c r="AE87" s="4">
        <f t="shared" si="5"/>
        <v>0</v>
      </c>
    </row>
    <row r="88" spans="7:31" ht="20.100000000000001" customHeight="1" x14ac:dyDescent="0.25">
      <c r="G88" s="4">
        <f t="shared" si="3"/>
        <v>0</v>
      </c>
      <c r="H88" s="211">
        <f t="shared" si="4"/>
        <v>0</v>
      </c>
      <c r="I88" s="212"/>
      <c r="J88" s="150"/>
      <c r="K88" s="152"/>
      <c r="L88" s="152"/>
      <c r="M88" s="150"/>
      <c r="N88" s="150"/>
      <c r="O88" s="150"/>
      <c r="P88" s="152"/>
      <c r="Q88" s="152"/>
      <c r="R88" s="150"/>
      <c r="S88" s="150"/>
      <c r="T88" s="150"/>
      <c r="U88" s="213"/>
      <c r="V88" s="150"/>
      <c r="W88" s="150"/>
      <c r="X88" s="150"/>
      <c r="Y88" s="150"/>
      <c r="Z88" s="150"/>
      <c r="AA88" s="150"/>
      <c r="AB88" s="150"/>
      <c r="AC88" s="150"/>
      <c r="AD88" s="214"/>
      <c r="AE88" s="4">
        <f t="shared" si="5"/>
        <v>0</v>
      </c>
    </row>
    <row r="89" spans="7:31" ht="20.100000000000001" customHeight="1" x14ac:dyDescent="0.25">
      <c r="G89" s="4">
        <f t="shared" si="3"/>
        <v>0</v>
      </c>
      <c r="H89" s="211">
        <f t="shared" si="4"/>
        <v>0</v>
      </c>
      <c r="I89" s="212"/>
      <c r="J89" s="150"/>
      <c r="K89" s="152"/>
      <c r="L89" s="152"/>
      <c r="M89" s="150"/>
      <c r="N89" s="150"/>
      <c r="O89" s="150"/>
      <c r="P89" s="152"/>
      <c r="Q89" s="152"/>
      <c r="R89" s="150"/>
      <c r="S89" s="150"/>
      <c r="T89" s="150"/>
      <c r="U89" s="213"/>
      <c r="V89" s="150"/>
      <c r="W89" s="150"/>
      <c r="X89" s="150"/>
      <c r="Y89" s="150"/>
      <c r="Z89" s="150"/>
      <c r="AA89" s="150"/>
      <c r="AB89" s="150"/>
      <c r="AC89" s="150"/>
      <c r="AD89" s="214"/>
      <c r="AE89" s="4">
        <f t="shared" si="5"/>
        <v>0</v>
      </c>
    </row>
    <row r="90" spans="7:31" ht="20.100000000000001" customHeight="1" x14ac:dyDescent="0.25">
      <c r="G90" s="4">
        <f t="shared" si="3"/>
        <v>0</v>
      </c>
      <c r="H90" s="211">
        <f t="shared" si="4"/>
        <v>0</v>
      </c>
      <c r="I90" s="212"/>
      <c r="J90" s="150"/>
      <c r="K90" s="152"/>
      <c r="L90" s="152"/>
      <c r="M90" s="150"/>
      <c r="N90" s="150"/>
      <c r="O90" s="150"/>
      <c r="P90" s="152"/>
      <c r="Q90" s="152"/>
      <c r="R90" s="150"/>
      <c r="S90" s="150"/>
      <c r="T90" s="150"/>
      <c r="U90" s="213"/>
      <c r="V90" s="150"/>
      <c r="W90" s="150"/>
      <c r="X90" s="150"/>
      <c r="Y90" s="150"/>
      <c r="Z90" s="150"/>
      <c r="AA90" s="150"/>
      <c r="AB90" s="150"/>
      <c r="AC90" s="150"/>
      <c r="AD90" s="214"/>
      <c r="AE90" s="4">
        <f t="shared" si="5"/>
        <v>0</v>
      </c>
    </row>
    <row r="91" spans="7:31" ht="20.100000000000001" customHeight="1" x14ac:dyDescent="0.25">
      <c r="G91" s="4">
        <f t="shared" si="3"/>
        <v>0</v>
      </c>
      <c r="H91" s="211">
        <f t="shared" si="4"/>
        <v>0</v>
      </c>
      <c r="I91" s="212"/>
      <c r="J91" s="150"/>
      <c r="K91" s="152"/>
      <c r="L91" s="152"/>
      <c r="M91" s="150"/>
      <c r="N91" s="150"/>
      <c r="O91" s="150"/>
      <c r="P91" s="152"/>
      <c r="Q91" s="152"/>
      <c r="R91" s="150"/>
      <c r="S91" s="150"/>
      <c r="T91" s="150"/>
      <c r="U91" s="213"/>
      <c r="V91" s="150"/>
      <c r="W91" s="150"/>
      <c r="X91" s="150"/>
      <c r="Y91" s="150"/>
      <c r="Z91" s="150"/>
      <c r="AA91" s="150"/>
      <c r="AB91" s="150"/>
      <c r="AC91" s="150"/>
      <c r="AD91" s="214"/>
      <c r="AE91" s="4">
        <f t="shared" si="5"/>
        <v>0</v>
      </c>
    </row>
    <row r="92" spans="7:31" ht="20.100000000000001" customHeight="1" x14ac:dyDescent="0.25">
      <c r="G92" s="4">
        <f t="shared" si="3"/>
        <v>0</v>
      </c>
      <c r="H92" s="211">
        <f t="shared" si="4"/>
        <v>0</v>
      </c>
      <c r="I92" s="212"/>
      <c r="J92" s="150"/>
      <c r="K92" s="152"/>
      <c r="L92" s="152"/>
      <c r="M92" s="150"/>
      <c r="N92" s="150"/>
      <c r="O92" s="150"/>
      <c r="P92" s="152"/>
      <c r="Q92" s="152"/>
      <c r="R92" s="150"/>
      <c r="S92" s="150"/>
      <c r="T92" s="150"/>
      <c r="U92" s="213"/>
      <c r="V92" s="150"/>
      <c r="W92" s="150"/>
      <c r="X92" s="150"/>
      <c r="Y92" s="150"/>
      <c r="Z92" s="150"/>
      <c r="AA92" s="150"/>
      <c r="AB92" s="150"/>
      <c r="AC92" s="150"/>
      <c r="AD92" s="214"/>
      <c r="AE92" s="4">
        <f t="shared" si="5"/>
        <v>0</v>
      </c>
    </row>
    <row r="93" spans="7:31" ht="20.100000000000001" customHeight="1" x14ac:dyDescent="0.25">
      <c r="G93" s="4">
        <f t="shared" si="3"/>
        <v>0</v>
      </c>
      <c r="H93" s="211">
        <f t="shared" si="4"/>
        <v>0</v>
      </c>
      <c r="I93" s="212"/>
      <c r="J93" s="150"/>
      <c r="K93" s="152"/>
      <c r="L93" s="152"/>
      <c r="M93" s="150"/>
      <c r="N93" s="150"/>
      <c r="O93" s="150"/>
      <c r="P93" s="152"/>
      <c r="Q93" s="152"/>
      <c r="R93" s="150"/>
      <c r="S93" s="150"/>
      <c r="T93" s="150"/>
      <c r="U93" s="213"/>
      <c r="V93" s="150"/>
      <c r="W93" s="150"/>
      <c r="X93" s="150"/>
      <c r="Y93" s="150"/>
      <c r="Z93" s="150"/>
      <c r="AA93" s="150"/>
      <c r="AB93" s="150"/>
      <c r="AC93" s="150"/>
      <c r="AD93" s="214"/>
      <c r="AE93" s="4">
        <f t="shared" si="5"/>
        <v>0</v>
      </c>
    </row>
    <row r="94" spans="7:31" ht="20.100000000000001" customHeight="1" x14ac:dyDescent="0.25">
      <c r="G94" s="4">
        <f t="shared" si="3"/>
        <v>0</v>
      </c>
      <c r="H94" s="211">
        <f t="shared" si="4"/>
        <v>0</v>
      </c>
      <c r="I94" s="212"/>
      <c r="J94" s="150"/>
      <c r="K94" s="152"/>
      <c r="L94" s="152"/>
      <c r="M94" s="150"/>
      <c r="N94" s="150"/>
      <c r="O94" s="150"/>
      <c r="P94" s="152"/>
      <c r="Q94" s="152"/>
      <c r="R94" s="150"/>
      <c r="S94" s="150"/>
      <c r="T94" s="150"/>
      <c r="U94" s="213"/>
      <c r="V94" s="150"/>
      <c r="W94" s="150"/>
      <c r="X94" s="150"/>
      <c r="Y94" s="150"/>
      <c r="Z94" s="150"/>
      <c r="AA94" s="150"/>
      <c r="AB94" s="150"/>
      <c r="AC94" s="150"/>
      <c r="AD94" s="214"/>
      <c r="AE94" s="4">
        <f t="shared" si="5"/>
        <v>0</v>
      </c>
    </row>
    <row r="95" spans="7:31" ht="20.100000000000001" customHeight="1" x14ac:dyDescent="0.25">
      <c r="G95" s="4">
        <f t="shared" si="3"/>
        <v>0</v>
      </c>
      <c r="H95" s="211">
        <f t="shared" si="4"/>
        <v>0</v>
      </c>
      <c r="I95" s="212"/>
      <c r="J95" s="150"/>
      <c r="K95" s="152"/>
      <c r="L95" s="152"/>
      <c r="M95" s="150"/>
      <c r="N95" s="150"/>
      <c r="O95" s="150"/>
      <c r="P95" s="152"/>
      <c r="Q95" s="152"/>
      <c r="R95" s="150"/>
      <c r="S95" s="150"/>
      <c r="T95" s="150"/>
      <c r="U95" s="213"/>
      <c r="V95" s="150"/>
      <c r="W95" s="150"/>
      <c r="X95" s="150"/>
      <c r="Y95" s="150"/>
      <c r="Z95" s="150"/>
      <c r="AA95" s="150"/>
      <c r="AB95" s="150"/>
      <c r="AC95" s="150"/>
      <c r="AD95" s="214"/>
      <c r="AE95" s="4">
        <f t="shared" si="5"/>
        <v>0</v>
      </c>
    </row>
    <row r="96" spans="7:31" ht="20.100000000000001" customHeight="1" x14ac:dyDescent="0.25">
      <c r="G96" s="4">
        <f t="shared" si="3"/>
        <v>0</v>
      </c>
      <c r="H96" s="211">
        <f t="shared" si="4"/>
        <v>0</v>
      </c>
      <c r="I96" s="212"/>
      <c r="J96" s="150"/>
      <c r="K96" s="152"/>
      <c r="L96" s="152"/>
      <c r="M96" s="150"/>
      <c r="N96" s="150"/>
      <c r="O96" s="150"/>
      <c r="P96" s="152"/>
      <c r="Q96" s="152"/>
      <c r="R96" s="150"/>
      <c r="S96" s="150"/>
      <c r="T96" s="150"/>
      <c r="U96" s="213"/>
      <c r="V96" s="150"/>
      <c r="W96" s="150"/>
      <c r="X96" s="150"/>
      <c r="Y96" s="150"/>
      <c r="Z96" s="150"/>
      <c r="AA96" s="150"/>
      <c r="AB96" s="150"/>
      <c r="AC96" s="150"/>
      <c r="AD96" s="214"/>
      <c r="AE96" s="4">
        <f t="shared" si="5"/>
        <v>0</v>
      </c>
    </row>
    <row r="97" spans="7:31" ht="20.100000000000001" customHeight="1" x14ac:dyDescent="0.25">
      <c r="G97" s="4">
        <f t="shared" si="3"/>
        <v>0</v>
      </c>
      <c r="H97" s="211">
        <f t="shared" si="4"/>
        <v>0</v>
      </c>
      <c r="I97" s="212"/>
      <c r="J97" s="150"/>
      <c r="K97" s="152"/>
      <c r="L97" s="152"/>
      <c r="M97" s="150"/>
      <c r="N97" s="150"/>
      <c r="O97" s="150"/>
      <c r="P97" s="152"/>
      <c r="Q97" s="152"/>
      <c r="R97" s="150"/>
      <c r="S97" s="150"/>
      <c r="T97" s="150"/>
      <c r="U97" s="213"/>
      <c r="V97" s="150"/>
      <c r="W97" s="150"/>
      <c r="X97" s="150"/>
      <c r="Y97" s="150"/>
      <c r="Z97" s="150"/>
      <c r="AA97" s="150"/>
      <c r="AB97" s="150"/>
      <c r="AC97" s="150"/>
      <c r="AD97" s="214"/>
      <c r="AE97" s="4">
        <f t="shared" si="5"/>
        <v>0</v>
      </c>
    </row>
    <row r="98" spans="7:31" ht="20.100000000000001" customHeight="1" x14ac:dyDescent="0.25">
      <c r="G98" s="4">
        <f t="shared" si="3"/>
        <v>0</v>
      </c>
      <c r="H98" s="211">
        <f t="shared" si="4"/>
        <v>0</v>
      </c>
      <c r="I98" s="212"/>
      <c r="J98" s="150"/>
      <c r="K98" s="152"/>
      <c r="L98" s="152"/>
      <c r="M98" s="150"/>
      <c r="N98" s="150"/>
      <c r="O98" s="150"/>
      <c r="P98" s="152"/>
      <c r="Q98" s="152"/>
      <c r="R98" s="150"/>
      <c r="S98" s="150"/>
      <c r="T98" s="150"/>
      <c r="U98" s="213"/>
      <c r="V98" s="150"/>
      <c r="W98" s="150"/>
      <c r="X98" s="150"/>
      <c r="Y98" s="150"/>
      <c r="Z98" s="150"/>
      <c r="AA98" s="150"/>
      <c r="AB98" s="150"/>
      <c r="AC98" s="150"/>
      <c r="AD98" s="214"/>
      <c r="AE98" s="4">
        <f t="shared" si="5"/>
        <v>0</v>
      </c>
    </row>
    <row r="99" spans="7:31" ht="20.100000000000001" customHeight="1" x14ac:dyDescent="0.25">
      <c r="G99" s="4">
        <f t="shared" si="3"/>
        <v>0</v>
      </c>
      <c r="H99" s="211">
        <f t="shared" si="4"/>
        <v>0</v>
      </c>
      <c r="I99" s="212"/>
      <c r="J99" s="150"/>
      <c r="K99" s="152"/>
      <c r="L99" s="152"/>
      <c r="M99" s="150"/>
      <c r="N99" s="150"/>
      <c r="O99" s="150"/>
      <c r="P99" s="152"/>
      <c r="Q99" s="152"/>
      <c r="R99" s="150"/>
      <c r="S99" s="150"/>
      <c r="T99" s="150"/>
      <c r="U99" s="213"/>
      <c r="V99" s="150"/>
      <c r="W99" s="150"/>
      <c r="X99" s="150"/>
      <c r="Y99" s="150"/>
      <c r="Z99" s="150"/>
      <c r="AA99" s="150"/>
      <c r="AB99" s="150"/>
      <c r="AC99" s="150"/>
      <c r="AD99" s="214"/>
      <c r="AE99" s="4">
        <f t="shared" si="5"/>
        <v>0</v>
      </c>
    </row>
    <row r="100" spans="7:31" ht="20.100000000000001" customHeight="1" x14ac:dyDescent="0.25">
      <c r="G100" s="4">
        <f t="shared" si="3"/>
        <v>0</v>
      </c>
      <c r="H100" s="211">
        <f t="shared" si="4"/>
        <v>0</v>
      </c>
      <c r="I100" s="212"/>
      <c r="J100" s="150"/>
      <c r="K100" s="152"/>
      <c r="L100" s="152"/>
      <c r="M100" s="150"/>
      <c r="N100" s="150"/>
      <c r="O100" s="150"/>
      <c r="P100" s="152"/>
      <c r="Q100" s="152"/>
      <c r="R100" s="150"/>
      <c r="S100" s="150"/>
      <c r="T100" s="150"/>
      <c r="U100" s="213"/>
      <c r="V100" s="150"/>
      <c r="W100" s="150"/>
      <c r="X100" s="150"/>
      <c r="Y100" s="150"/>
      <c r="Z100" s="150"/>
      <c r="AA100" s="150"/>
      <c r="AB100" s="150"/>
      <c r="AC100" s="150"/>
      <c r="AD100" s="214"/>
      <c r="AE100" s="4">
        <f t="shared" si="5"/>
        <v>0</v>
      </c>
    </row>
    <row r="101" spans="7:31" ht="20.100000000000001" customHeight="1" x14ac:dyDescent="0.25">
      <c r="G101" s="4">
        <f t="shared" si="3"/>
        <v>0</v>
      </c>
      <c r="H101" s="211">
        <f t="shared" si="4"/>
        <v>0</v>
      </c>
      <c r="I101" s="212"/>
      <c r="J101" s="150"/>
      <c r="K101" s="152"/>
      <c r="L101" s="152"/>
      <c r="M101" s="150"/>
      <c r="N101" s="150"/>
      <c r="O101" s="150"/>
      <c r="P101" s="152"/>
      <c r="Q101" s="152"/>
      <c r="R101" s="150"/>
      <c r="S101" s="150"/>
      <c r="T101" s="150"/>
      <c r="U101" s="213"/>
      <c r="V101" s="150"/>
      <c r="W101" s="150"/>
      <c r="X101" s="150"/>
      <c r="Y101" s="150"/>
      <c r="Z101" s="150"/>
      <c r="AA101" s="150"/>
      <c r="AB101" s="150"/>
      <c r="AC101" s="150"/>
      <c r="AD101" s="214"/>
      <c r="AE101" s="4">
        <f t="shared" si="5"/>
        <v>0</v>
      </c>
    </row>
    <row r="102" spans="7:31" ht="20.100000000000001" customHeight="1" x14ac:dyDescent="0.25">
      <c r="G102" s="4">
        <f t="shared" si="3"/>
        <v>0</v>
      </c>
      <c r="H102" s="211">
        <f t="shared" si="4"/>
        <v>0</v>
      </c>
      <c r="I102" s="212"/>
      <c r="J102" s="150"/>
      <c r="K102" s="152"/>
      <c r="L102" s="152"/>
      <c r="M102" s="150"/>
      <c r="N102" s="150"/>
      <c r="O102" s="150"/>
      <c r="P102" s="152"/>
      <c r="Q102" s="152"/>
      <c r="R102" s="150"/>
      <c r="S102" s="150"/>
      <c r="T102" s="150"/>
      <c r="U102" s="213"/>
      <c r="V102" s="150"/>
      <c r="W102" s="150"/>
      <c r="X102" s="150"/>
      <c r="Y102" s="150"/>
      <c r="Z102" s="150"/>
      <c r="AA102" s="150"/>
      <c r="AB102" s="150"/>
      <c r="AC102" s="150"/>
      <c r="AD102" s="214"/>
      <c r="AE102" s="4">
        <f t="shared" si="5"/>
        <v>0</v>
      </c>
    </row>
    <row r="103" spans="7:31" ht="20.100000000000001" customHeight="1" x14ac:dyDescent="0.25">
      <c r="G103" s="4">
        <f t="shared" si="3"/>
        <v>0</v>
      </c>
      <c r="H103" s="211">
        <f t="shared" si="4"/>
        <v>0</v>
      </c>
      <c r="I103" s="212"/>
      <c r="J103" s="150"/>
      <c r="K103" s="152"/>
      <c r="L103" s="152"/>
      <c r="M103" s="150"/>
      <c r="N103" s="150"/>
      <c r="O103" s="150"/>
      <c r="P103" s="152"/>
      <c r="Q103" s="152"/>
      <c r="R103" s="150"/>
      <c r="S103" s="150"/>
      <c r="T103" s="150"/>
      <c r="U103" s="213"/>
      <c r="V103" s="150"/>
      <c r="W103" s="150"/>
      <c r="X103" s="150"/>
      <c r="Y103" s="150"/>
      <c r="Z103" s="150"/>
      <c r="AA103" s="150"/>
      <c r="AB103" s="150"/>
      <c r="AC103" s="150"/>
      <c r="AD103" s="214"/>
      <c r="AE103" s="4">
        <f t="shared" si="5"/>
        <v>0</v>
      </c>
    </row>
    <row r="104" spans="7:31" ht="20.100000000000001" customHeight="1" x14ac:dyDescent="0.25">
      <c r="G104" s="4">
        <f t="shared" si="3"/>
        <v>0</v>
      </c>
      <c r="H104" s="211">
        <f t="shared" si="4"/>
        <v>0</v>
      </c>
      <c r="I104" s="212"/>
      <c r="J104" s="150"/>
      <c r="K104" s="152"/>
      <c r="L104" s="152"/>
      <c r="M104" s="150"/>
      <c r="N104" s="150"/>
      <c r="O104" s="150"/>
      <c r="P104" s="152"/>
      <c r="Q104" s="152"/>
      <c r="R104" s="150"/>
      <c r="S104" s="150"/>
      <c r="T104" s="150"/>
      <c r="U104" s="213"/>
      <c r="V104" s="150"/>
      <c r="W104" s="150"/>
      <c r="X104" s="150"/>
      <c r="Y104" s="150"/>
      <c r="Z104" s="150"/>
      <c r="AA104" s="150"/>
      <c r="AB104" s="150"/>
      <c r="AC104" s="150"/>
      <c r="AD104" s="214"/>
      <c r="AE104" s="4">
        <f t="shared" si="5"/>
        <v>0</v>
      </c>
    </row>
    <row r="105" spans="7:31" ht="20.100000000000001" customHeight="1" x14ac:dyDescent="0.25">
      <c r="G105" s="4">
        <f t="shared" si="3"/>
        <v>0</v>
      </c>
      <c r="H105" s="211">
        <f t="shared" si="4"/>
        <v>0</v>
      </c>
      <c r="I105" s="212"/>
      <c r="J105" s="150"/>
      <c r="K105" s="152"/>
      <c r="L105" s="152"/>
      <c r="M105" s="150"/>
      <c r="N105" s="150"/>
      <c r="O105" s="150"/>
      <c r="P105" s="152"/>
      <c r="Q105" s="152"/>
      <c r="R105" s="150"/>
      <c r="S105" s="150"/>
      <c r="T105" s="150"/>
      <c r="U105" s="213"/>
      <c r="V105" s="150"/>
      <c r="W105" s="150"/>
      <c r="X105" s="150"/>
      <c r="Y105" s="150"/>
      <c r="Z105" s="150"/>
      <c r="AA105" s="150"/>
      <c r="AB105" s="150"/>
      <c r="AC105" s="150"/>
      <c r="AD105" s="214"/>
      <c r="AE105" s="4">
        <f t="shared" si="5"/>
        <v>0</v>
      </c>
    </row>
    <row r="106" spans="7:31" ht="20.100000000000001" customHeight="1" x14ac:dyDescent="0.25">
      <c r="G106" s="4">
        <f t="shared" si="3"/>
        <v>0</v>
      </c>
      <c r="H106" s="211">
        <f t="shared" si="4"/>
        <v>0</v>
      </c>
      <c r="I106" s="212"/>
      <c r="J106" s="150"/>
      <c r="K106" s="152"/>
      <c r="L106" s="152"/>
      <c r="M106" s="150"/>
      <c r="N106" s="150"/>
      <c r="O106" s="150"/>
      <c r="P106" s="152"/>
      <c r="Q106" s="152"/>
      <c r="R106" s="150"/>
      <c r="S106" s="150"/>
      <c r="T106" s="150"/>
      <c r="U106" s="213"/>
      <c r="V106" s="150"/>
      <c r="W106" s="150"/>
      <c r="X106" s="150"/>
      <c r="Y106" s="150"/>
      <c r="Z106" s="150"/>
      <c r="AA106" s="150"/>
      <c r="AB106" s="150"/>
      <c r="AC106" s="150"/>
      <c r="AD106" s="214"/>
      <c r="AE106" s="4">
        <f t="shared" si="5"/>
        <v>0</v>
      </c>
    </row>
    <row r="107" spans="7:31" ht="20.100000000000001" customHeight="1" x14ac:dyDescent="0.25">
      <c r="G107" s="4">
        <f t="shared" si="3"/>
        <v>0</v>
      </c>
      <c r="H107" s="211">
        <f t="shared" si="4"/>
        <v>0</v>
      </c>
      <c r="I107" s="212"/>
      <c r="J107" s="150"/>
      <c r="K107" s="152"/>
      <c r="L107" s="152"/>
      <c r="M107" s="150"/>
      <c r="N107" s="150"/>
      <c r="O107" s="150"/>
      <c r="P107" s="152"/>
      <c r="Q107" s="152"/>
      <c r="R107" s="150"/>
      <c r="S107" s="150"/>
      <c r="T107" s="150"/>
      <c r="U107" s="213"/>
      <c r="V107" s="150"/>
      <c r="W107" s="150"/>
      <c r="X107" s="150"/>
      <c r="Y107" s="150"/>
      <c r="Z107" s="150"/>
      <c r="AA107" s="150"/>
      <c r="AB107" s="150"/>
      <c r="AC107" s="150"/>
      <c r="AD107" s="214"/>
      <c r="AE107" s="4">
        <f t="shared" si="5"/>
        <v>0</v>
      </c>
    </row>
    <row r="108" spans="7:31" ht="20.100000000000001" customHeight="1" x14ac:dyDescent="0.25">
      <c r="G108" s="4">
        <f t="shared" si="3"/>
        <v>0</v>
      </c>
      <c r="H108" s="211">
        <f t="shared" si="4"/>
        <v>0</v>
      </c>
      <c r="I108" s="212"/>
      <c r="J108" s="150"/>
      <c r="K108" s="152"/>
      <c r="L108" s="152"/>
      <c r="M108" s="150"/>
      <c r="N108" s="150"/>
      <c r="O108" s="150"/>
      <c r="P108" s="152"/>
      <c r="Q108" s="152"/>
      <c r="R108" s="150"/>
      <c r="S108" s="150"/>
      <c r="T108" s="150"/>
      <c r="U108" s="213"/>
      <c r="V108" s="150"/>
      <c r="W108" s="150"/>
      <c r="X108" s="150"/>
      <c r="Y108" s="150"/>
      <c r="Z108" s="150"/>
      <c r="AA108" s="150"/>
      <c r="AB108" s="150"/>
      <c r="AC108" s="150"/>
      <c r="AD108" s="214"/>
      <c r="AE108" s="4">
        <f t="shared" si="5"/>
        <v>0</v>
      </c>
    </row>
    <row r="109" spans="7:31" ht="20.100000000000001" customHeight="1" x14ac:dyDescent="0.25">
      <c r="G109" s="4">
        <f t="shared" si="3"/>
        <v>0</v>
      </c>
      <c r="H109" s="211">
        <f t="shared" si="4"/>
        <v>0</v>
      </c>
      <c r="I109" s="212"/>
      <c r="J109" s="150"/>
      <c r="K109" s="152"/>
      <c r="L109" s="152"/>
      <c r="M109" s="150"/>
      <c r="N109" s="150"/>
      <c r="O109" s="150"/>
      <c r="P109" s="152"/>
      <c r="Q109" s="152"/>
      <c r="R109" s="150"/>
      <c r="S109" s="150"/>
      <c r="T109" s="150"/>
      <c r="U109" s="213"/>
      <c r="V109" s="150"/>
      <c r="W109" s="150"/>
      <c r="X109" s="150"/>
      <c r="Y109" s="150"/>
      <c r="Z109" s="150"/>
      <c r="AA109" s="150"/>
      <c r="AB109" s="150"/>
      <c r="AC109" s="150"/>
      <c r="AD109" s="214"/>
      <c r="AE109" s="4">
        <f t="shared" si="5"/>
        <v>0</v>
      </c>
    </row>
    <row r="110" spans="7:31" ht="20.100000000000001" customHeight="1" x14ac:dyDescent="0.25">
      <c r="G110" s="4">
        <f t="shared" si="3"/>
        <v>0</v>
      </c>
      <c r="H110" s="211">
        <f t="shared" si="4"/>
        <v>0</v>
      </c>
      <c r="I110" s="212"/>
      <c r="J110" s="150"/>
      <c r="K110" s="152"/>
      <c r="L110" s="152"/>
      <c r="M110" s="150"/>
      <c r="N110" s="150"/>
      <c r="O110" s="150"/>
      <c r="P110" s="152"/>
      <c r="Q110" s="152"/>
      <c r="R110" s="150"/>
      <c r="S110" s="150"/>
      <c r="T110" s="150"/>
      <c r="U110" s="213"/>
      <c r="V110" s="150"/>
      <c r="W110" s="150"/>
      <c r="X110" s="150"/>
      <c r="Y110" s="150"/>
      <c r="Z110" s="150"/>
      <c r="AA110" s="150"/>
      <c r="AB110" s="150"/>
      <c r="AC110" s="150"/>
      <c r="AD110" s="214"/>
      <c r="AE110" s="4">
        <f t="shared" si="5"/>
        <v>0</v>
      </c>
    </row>
    <row r="111" spans="7:31" ht="20.100000000000001" customHeight="1" x14ac:dyDescent="0.25">
      <c r="G111" s="4">
        <f t="shared" si="3"/>
        <v>0</v>
      </c>
      <c r="H111" s="211">
        <f t="shared" si="4"/>
        <v>0</v>
      </c>
      <c r="I111" s="212"/>
      <c r="J111" s="150"/>
      <c r="K111" s="152"/>
      <c r="L111" s="152"/>
      <c r="M111" s="150"/>
      <c r="N111" s="150"/>
      <c r="O111" s="150"/>
      <c r="P111" s="152"/>
      <c r="Q111" s="152"/>
      <c r="R111" s="150"/>
      <c r="S111" s="150"/>
      <c r="T111" s="150"/>
      <c r="U111" s="213"/>
      <c r="V111" s="150"/>
      <c r="W111" s="150"/>
      <c r="X111" s="150"/>
      <c r="Y111" s="150"/>
      <c r="Z111" s="150"/>
      <c r="AA111" s="150"/>
      <c r="AB111" s="150"/>
      <c r="AC111" s="150"/>
      <c r="AD111" s="214"/>
      <c r="AE111" s="4">
        <f t="shared" si="5"/>
        <v>0</v>
      </c>
    </row>
    <row r="112" spans="7:31" ht="20.100000000000001" customHeight="1" x14ac:dyDescent="0.25">
      <c r="G112" s="4">
        <f t="shared" si="3"/>
        <v>0</v>
      </c>
      <c r="H112" s="211">
        <f t="shared" si="4"/>
        <v>0</v>
      </c>
      <c r="I112" s="212"/>
      <c r="J112" s="150"/>
      <c r="K112" s="152"/>
      <c r="L112" s="152"/>
      <c r="M112" s="150"/>
      <c r="N112" s="150"/>
      <c r="O112" s="150"/>
      <c r="P112" s="152"/>
      <c r="Q112" s="152"/>
      <c r="R112" s="150"/>
      <c r="S112" s="150"/>
      <c r="T112" s="150"/>
      <c r="U112" s="213"/>
      <c r="V112" s="150"/>
      <c r="W112" s="150"/>
      <c r="X112" s="150"/>
      <c r="Y112" s="150"/>
      <c r="Z112" s="150"/>
      <c r="AA112" s="150"/>
      <c r="AB112" s="150"/>
      <c r="AC112" s="150"/>
      <c r="AD112" s="214"/>
      <c r="AE112" s="4">
        <f t="shared" si="5"/>
        <v>0</v>
      </c>
    </row>
    <row r="113" spans="7:31" ht="20.100000000000001" customHeight="1" x14ac:dyDescent="0.25">
      <c r="G113" s="4">
        <f t="shared" si="3"/>
        <v>0</v>
      </c>
      <c r="H113" s="211">
        <f t="shared" si="4"/>
        <v>0</v>
      </c>
      <c r="I113" s="212"/>
      <c r="J113" s="150"/>
      <c r="K113" s="152"/>
      <c r="L113" s="152"/>
      <c r="M113" s="150"/>
      <c r="N113" s="150"/>
      <c r="O113" s="150"/>
      <c r="P113" s="152"/>
      <c r="Q113" s="152"/>
      <c r="R113" s="150"/>
      <c r="S113" s="150"/>
      <c r="T113" s="150"/>
      <c r="U113" s="213"/>
      <c r="V113" s="150"/>
      <c r="W113" s="150"/>
      <c r="X113" s="150"/>
      <c r="Y113" s="150"/>
      <c r="Z113" s="150"/>
      <c r="AA113" s="150"/>
      <c r="AB113" s="150"/>
      <c r="AC113" s="150"/>
      <c r="AD113" s="214"/>
      <c r="AE113" s="4">
        <f t="shared" si="5"/>
        <v>0</v>
      </c>
    </row>
    <row r="114" spans="7:31" ht="20.100000000000001" customHeight="1" x14ac:dyDescent="0.25">
      <c r="G114" s="4">
        <f t="shared" si="3"/>
        <v>0</v>
      </c>
      <c r="H114" s="211">
        <f t="shared" si="4"/>
        <v>0</v>
      </c>
      <c r="I114" s="212"/>
      <c r="J114" s="150"/>
      <c r="K114" s="152"/>
      <c r="L114" s="152"/>
      <c r="M114" s="150"/>
      <c r="N114" s="150"/>
      <c r="O114" s="150"/>
      <c r="P114" s="152"/>
      <c r="Q114" s="152"/>
      <c r="R114" s="150"/>
      <c r="S114" s="150"/>
      <c r="T114" s="150"/>
      <c r="U114" s="213"/>
      <c r="V114" s="150"/>
      <c r="W114" s="150"/>
      <c r="X114" s="150"/>
      <c r="Y114" s="150"/>
      <c r="Z114" s="150"/>
      <c r="AA114" s="150"/>
      <c r="AB114" s="150"/>
      <c r="AC114" s="150"/>
      <c r="AD114" s="214"/>
      <c r="AE114" s="4">
        <f t="shared" si="5"/>
        <v>0</v>
      </c>
    </row>
    <row r="115" spans="7:31" ht="20.100000000000001" customHeight="1" x14ac:dyDescent="0.25">
      <c r="G115" s="4">
        <f t="shared" si="3"/>
        <v>0</v>
      </c>
      <c r="H115" s="211">
        <f t="shared" si="4"/>
        <v>0</v>
      </c>
      <c r="I115" s="212"/>
      <c r="J115" s="150"/>
      <c r="K115" s="152"/>
      <c r="L115" s="152"/>
      <c r="M115" s="150"/>
      <c r="N115" s="150"/>
      <c r="O115" s="150"/>
      <c r="P115" s="152"/>
      <c r="Q115" s="152"/>
      <c r="R115" s="150"/>
      <c r="S115" s="150"/>
      <c r="T115" s="150"/>
      <c r="U115" s="213"/>
      <c r="V115" s="150"/>
      <c r="W115" s="150"/>
      <c r="X115" s="150"/>
      <c r="Y115" s="150"/>
      <c r="Z115" s="150"/>
      <c r="AA115" s="150"/>
      <c r="AB115" s="150"/>
      <c r="AC115" s="150"/>
      <c r="AD115" s="214"/>
      <c r="AE115" s="4">
        <f t="shared" si="5"/>
        <v>0</v>
      </c>
    </row>
    <row r="116" spans="7:31" ht="20.100000000000001" customHeight="1" x14ac:dyDescent="0.25">
      <c r="G116" s="4">
        <f t="shared" si="3"/>
        <v>0</v>
      </c>
      <c r="H116" s="211">
        <f t="shared" si="4"/>
        <v>0</v>
      </c>
      <c r="I116" s="212"/>
      <c r="J116" s="150"/>
      <c r="K116" s="152"/>
      <c r="L116" s="152"/>
      <c r="M116" s="150"/>
      <c r="N116" s="150"/>
      <c r="O116" s="150"/>
      <c r="P116" s="152"/>
      <c r="Q116" s="152"/>
      <c r="R116" s="150"/>
      <c r="S116" s="150"/>
      <c r="T116" s="150"/>
      <c r="U116" s="213"/>
      <c r="V116" s="150"/>
      <c r="W116" s="150"/>
      <c r="X116" s="150"/>
      <c r="Y116" s="150"/>
      <c r="Z116" s="150"/>
      <c r="AA116" s="150"/>
      <c r="AB116" s="150"/>
      <c r="AC116" s="150"/>
      <c r="AD116" s="214"/>
      <c r="AE116" s="4">
        <f t="shared" si="5"/>
        <v>0</v>
      </c>
    </row>
    <row r="117" spans="7:31" ht="20.100000000000001" customHeight="1" x14ac:dyDescent="0.25">
      <c r="G117" s="4">
        <f t="shared" si="3"/>
        <v>0</v>
      </c>
      <c r="H117" s="211">
        <f t="shared" si="4"/>
        <v>0</v>
      </c>
      <c r="I117" s="212"/>
      <c r="J117" s="150"/>
      <c r="K117" s="152"/>
      <c r="L117" s="152"/>
      <c r="M117" s="150"/>
      <c r="N117" s="150"/>
      <c r="O117" s="150"/>
      <c r="P117" s="152"/>
      <c r="Q117" s="152"/>
      <c r="R117" s="150"/>
      <c r="S117" s="150"/>
      <c r="T117" s="150"/>
      <c r="U117" s="213"/>
      <c r="V117" s="150"/>
      <c r="W117" s="150"/>
      <c r="X117" s="150"/>
      <c r="Y117" s="150"/>
      <c r="Z117" s="150"/>
      <c r="AA117" s="150"/>
      <c r="AB117" s="150"/>
      <c r="AC117" s="150"/>
      <c r="AD117" s="214"/>
      <c r="AE117" s="4">
        <f t="shared" si="5"/>
        <v>0</v>
      </c>
    </row>
    <row r="118" spans="7:31" ht="20.100000000000001" customHeight="1" x14ac:dyDescent="0.25">
      <c r="G118" s="4">
        <f t="shared" si="3"/>
        <v>0</v>
      </c>
      <c r="H118" s="211">
        <f t="shared" si="4"/>
        <v>0</v>
      </c>
      <c r="I118" s="212"/>
      <c r="J118" s="150"/>
      <c r="K118" s="152"/>
      <c r="L118" s="152"/>
      <c r="M118" s="150"/>
      <c r="N118" s="150"/>
      <c r="O118" s="150"/>
      <c r="P118" s="152"/>
      <c r="Q118" s="152"/>
      <c r="R118" s="150"/>
      <c r="S118" s="150"/>
      <c r="T118" s="150"/>
      <c r="U118" s="213"/>
      <c r="V118" s="150"/>
      <c r="W118" s="150"/>
      <c r="X118" s="150"/>
      <c r="Y118" s="150"/>
      <c r="Z118" s="150"/>
      <c r="AA118" s="150"/>
      <c r="AB118" s="150"/>
      <c r="AC118" s="150"/>
      <c r="AD118" s="214"/>
      <c r="AE118" s="4">
        <f t="shared" si="5"/>
        <v>0</v>
      </c>
    </row>
    <row r="119" spans="7:31" ht="20.100000000000001" customHeight="1" x14ac:dyDescent="0.25">
      <c r="G119" s="4">
        <f t="shared" si="3"/>
        <v>0</v>
      </c>
      <c r="H119" s="211">
        <f t="shared" si="4"/>
        <v>0</v>
      </c>
      <c r="I119" s="212"/>
      <c r="J119" s="150"/>
      <c r="K119" s="152"/>
      <c r="L119" s="152"/>
      <c r="M119" s="150"/>
      <c r="N119" s="150"/>
      <c r="O119" s="150"/>
      <c r="P119" s="152"/>
      <c r="Q119" s="152"/>
      <c r="R119" s="150"/>
      <c r="S119" s="150"/>
      <c r="T119" s="150"/>
      <c r="U119" s="213"/>
      <c r="V119" s="150"/>
      <c r="W119" s="150"/>
      <c r="X119" s="150"/>
      <c r="Y119" s="150"/>
      <c r="Z119" s="150"/>
      <c r="AA119" s="150"/>
      <c r="AB119" s="150"/>
      <c r="AC119" s="150"/>
      <c r="AD119" s="214"/>
      <c r="AE119" s="4">
        <f t="shared" si="5"/>
        <v>0</v>
      </c>
    </row>
    <row r="120" spans="7:31" ht="20.100000000000001" customHeight="1" x14ac:dyDescent="0.25">
      <c r="G120" s="4">
        <f t="shared" si="3"/>
        <v>0</v>
      </c>
      <c r="H120" s="211">
        <f t="shared" si="4"/>
        <v>0</v>
      </c>
      <c r="I120" s="212"/>
      <c r="J120" s="150"/>
      <c r="K120" s="152"/>
      <c r="L120" s="152"/>
      <c r="M120" s="150"/>
      <c r="N120" s="150"/>
      <c r="O120" s="150"/>
      <c r="P120" s="152"/>
      <c r="Q120" s="152"/>
      <c r="R120" s="150"/>
      <c r="S120" s="150"/>
      <c r="T120" s="150"/>
      <c r="U120" s="213"/>
      <c r="V120" s="150"/>
      <c r="W120" s="150"/>
      <c r="X120" s="150"/>
      <c r="Y120" s="150"/>
      <c r="Z120" s="150"/>
      <c r="AA120" s="150"/>
      <c r="AB120" s="150"/>
      <c r="AC120" s="150"/>
      <c r="AD120" s="214"/>
      <c r="AE120" s="4">
        <f t="shared" si="5"/>
        <v>0</v>
      </c>
    </row>
    <row r="121" spans="7:31" ht="20.100000000000001" customHeight="1" x14ac:dyDescent="0.25">
      <c r="G121" s="4">
        <f t="shared" si="3"/>
        <v>0</v>
      </c>
      <c r="H121" s="211">
        <f t="shared" si="4"/>
        <v>0</v>
      </c>
      <c r="I121" s="212"/>
      <c r="J121" s="150"/>
      <c r="K121" s="152"/>
      <c r="L121" s="152"/>
      <c r="M121" s="150"/>
      <c r="N121" s="150"/>
      <c r="O121" s="150"/>
      <c r="P121" s="152"/>
      <c r="Q121" s="152"/>
      <c r="R121" s="150"/>
      <c r="S121" s="150"/>
      <c r="T121" s="150"/>
      <c r="U121" s="213"/>
      <c r="V121" s="150"/>
      <c r="W121" s="150"/>
      <c r="X121" s="150"/>
      <c r="Y121" s="150"/>
      <c r="Z121" s="150"/>
      <c r="AA121" s="150"/>
      <c r="AB121" s="150"/>
      <c r="AC121" s="150"/>
      <c r="AD121" s="214"/>
      <c r="AE121" s="4">
        <f t="shared" si="5"/>
        <v>0</v>
      </c>
    </row>
    <row r="122" spans="7:31" ht="20.100000000000001" customHeight="1" x14ac:dyDescent="0.25">
      <c r="G122" s="4">
        <f t="shared" si="3"/>
        <v>0</v>
      </c>
      <c r="H122" s="211">
        <f t="shared" si="4"/>
        <v>0</v>
      </c>
      <c r="I122" s="212"/>
      <c r="J122" s="150"/>
      <c r="K122" s="152"/>
      <c r="L122" s="152"/>
      <c r="M122" s="150"/>
      <c r="N122" s="150"/>
      <c r="O122" s="150"/>
      <c r="P122" s="152"/>
      <c r="Q122" s="152"/>
      <c r="R122" s="150"/>
      <c r="S122" s="150"/>
      <c r="T122" s="150"/>
      <c r="U122" s="213"/>
      <c r="V122" s="150"/>
      <c r="W122" s="150"/>
      <c r="X122" s="150"/>
      <c r="Y122" s="150"/>
      <c r="Z122" s="150"/>
      <c r="AA122" s="150"/>
      <c r="AB122" s="150"/>
      <c r="AC122" s="150"/>
      <c r="AD122" s="214"/>
      <c r="AE122" s="4">
        <f t="shared" si="5"/>
        <v>0</v>
      </c>
    </row>
    <row r="123" spans="7:31" ht="20.100000000000001" customHeight="1" x14ac:dyDescent="0.25">
      <c r="G123" s="4">
        <f t="shared" si="3"/>
        <v>0</v>
      </c>
      <c r="H123" s="211">
        <f t="shared" si="4"/>
        <v>0</v>
      </c>
      <c r="I123" s="212"/>
      <c r="J123" s="150"/>
      <c r="K123" s="152"/>
      <c r="L123" s="152"/>
      <c r="M123" s="150"/>
      <c r="N123" s="150"/>
      <c r="O123" s="150"/>
      <c r="P123" s="152"/>
      <c r="Q123" s="152"/>
      <c r="R123" s="150"/>
      <c r="S123" s="150"/>
      <c r="T123" s="150"/>
      <c r="U123" s="213"/>
      <c r="V123" s="150"/>
      <c r="W123" s="150"/>
      <c r="X123" s="150"/>
      <c r="Y123" s="150"/>
      <c r="Z123" s="150"/>
      <c r="AA123" s="150"/>
      <c r="AB123" s="150"/>
      <c r="AC123" s="150"/>
      <c r="AD123" s="214"/>
      <c r="AE123" s="4">
        <f t="shared" si="5"/>
        <v>0</v>
      </c>
    </row>
    <row r="124" spans="7:31" ht="20.100000000000001" customHeight="1" x14ac:dyDescent="0.25">
      <c r="G124" s="4">
        <f t="shared" si="3"/>
        <v>0</v>
      </c>
      <c r="H124" s="211">
        <f t="shared" si="4"/>
        <v>0</v>
      </c>
      <c r="I124" s="212"/>
      <c r="J124" s="150"/>
      <c r="K124" s="152"/>
      <c r="L124" s="152"/>
      <c r="M124" s="150"/>
      <c r="N124" s="150"/>
      <c r="O124" s="150"/>
      <c r="P124" s="152"/>
      <c r="Q124" s="152"/>
      <c r="R124" s="150"/>
      <c r="S124" s="150"/>
      <c r="T124" s="150"/>
      <c r="U124" s="213"/>
      <c r="V124" s="150"/>
      <c r="W124" s="150"/>
      <c r="X124" s="150"/>
      <c r="Y124" s="150"/>
      <c r="Z124" s="150"/>
      <c r="AA124" s="150"/>
      <c r="AB124" s="150"/>
      <c r="AC124" s="150"/>
      <c r="AD124" s="214"/>
      <c r="AE124" s="4">
        <f t="shared" si="5"/>
        <v>0</v>
      </c>
    </row>
    <row r="125" spans="7:31" ht="20.100000000000001" customHeight="1" x14ac:dyDescent="0.25">
      <c r="G125" s="4">
        <f t="shared" si="3"/>
        <v>0</v>
      </c>
      <c r="H125" s="211">
        <f t="shared" si="4"/>
        <v>0</v>
      </c>
      <c r="I125" s="212"/>
      <c r="J125" s="150"/>
      <c r="K125" s="152"/>
      <c r="L125" s="152"/>
      <c r="M125" s="150"/>
      <c r="N125" s="150"/>
      <c r="O125" s="150"/>
      <c r="P125" s="152"/>
      <c r="Q125" s="152"/>
      <c r="R125" s="150"/>
      <c r="S125" s="150"/>
      <c r="T125" s="150"/>
      <c r="U125" s="213"/>
      <c r="V125" s="150"/>
      <c r="W125" s="150"/>
      <c r="X125" s="150"/>
      <c r="Y125" s="150"/>
      <c r="Z125" s="150"/>
      <c r="AA125" s="150"/>
      <c r="AB125" s="150"/>
      <c r="AC125" s="150"/>
      <c r="AD125" s="214"/>
      <c r="AE125" s="4">
        <f t="shared" si="5"/>
        <v>0</v>
      </c>
    </row>
    <row r="126" spans="7:31" ht="20.100000000000001" customHeight="1" x14ac:dyDescent="0.25">
      <c r="G126" s="4">
        <f t="shared" si="3"/>
        <v>0</v>
      </c>
      <c r="H126" s="211">
        <f t="shared" si="4"/>
        <v>0</v>
      </c>
      <c r="I126" s="212"/>
      <c r="J126" s="150"/>
      <c r="K126" s="152"/>
      <c r="L126" s="152"/>
      <c r="M126" s="150"/>
      <c r="N126" s="150"/>
      <c r="O126" s="150"/>
      <c r="P126" s="152"/>
      <c r="Q126" s="152"/>
      <c r="R126" s="150"/>
      <c r="S126" s="150"/>
      <c r="T126" s="150"/>
      <c r="U126" s="213"/>
      <c r="V126" s="150"/>
      <c r="W126" s="150"/>
      <c r="X126" s="150"/>
      <c r="Y126" s="150"/>
      <c r="Z126" s="150"/>
      <c r="AA126" s="150"/>
      <c r="AB126" s="150"/>
      <c r="AC126" s="150"/>
      <c r="AD126" s="214"/>
      <c r="AE126" s="4">
        <f t="shared" si="5"/>
        <v>0</v>
      </c>
    </row>
    <row r="127" spans="7:31" ht="20.100000000000001" customHeight="1" x14ac:dyDescent="0.25">
      <c r="G127" s="4">
        <f t="shared" si="3"/>
        <v>0</v>
      </c>
      <c r="H127" s="211">
        <f t="shared" si="4"/>
        <v>0</v>
      </c>
      <c r="I127" s="212"/>
      <c r="J127" s="150"/>
      <c r="K127" s="152"/>
      <c r="L127" s="152"/>
      <c r="M127" s="150"/>
      <c r="N127" s="150"/>
      <c r="O127" s="150"/>
      <c r="P127" s="152"/>
      <c r="Q127" s="152"/>
      <c r="R127" s="150"/>
      <c r="S127" s="150"/>
      <c r="T127" s="150"/>
      <c r="U127" s="213"/>
      <c r="V127" s="150"/>
      <c r="W127" s="150"/>
      <c r="X127" s="150"/>
      <c r="Y127" s="150"/>
      <c r="Z127" s="150"/>
      <c r="AA127" s="150"/>
      <c r="AB127" s="150"/>
      <c r="AC127" s="150"/>
      <c r="AD127" s="214"/>
      <c r="AE127" s="4">
        <f t="shared" si="5"/>
        <v>0</v>
      </c>
    </row>
    <row r="128" spans="7:31" ht="20.100000000000001" customHeight="1" x14ac:dyDescent="0.25">
      <c r="G128" s="4">
        <f t="shared" si="3"/>
        <v>0</v>
      </c>
      <c r="H128" s="211">
        <f t="shared" si="4"/>
        <v>0</v>
      </c>
      <c r="I128" s="212"/>
      <c r="J128" s="150"/>
      <c r="K128" s="152"/>
      <c r="L128" s="152"/>
      <c r="M128" s="150"/>
      <c r="N128" s="150"/>
      <c r="O128" s="150"/>
      <c r="P128" s="152"/>
      <c r="Q128" s="152"/>
      <c r="R128" s="150"/>
      <c r="S128" s="150"/>
      <c r="T128" s="150"/>
      <c r="U128" s="213"/>
      <c r="V128" s="150"/>
      <c r="W128" s="150"/>
      <c r="X128" s="150"/>
      <c r="Y128" s="150"/>
      <c r="Z128" s="150"/>
      <c r="AA128" s="150"/>
      <c r="AB128" s="150"/>
      <c r="AC128" s="150"/>
      <c r="AD128" s="214"/>
      <c r="AE128" s="4">
        <f t="shared" si="5"/>
        <v>0</v>
      </c>
    </row>
    <row r="129" spans="7:31" ht="20.100000000000001" customHeight="1" x14ac:dyDescent="0.25">
      <c r="G129" s="4">
        <f t="shared" si="3"/>
        <v>0</v>
      </c>
      <c r="H129" s="211">
        <f t="shared" si="4"/>
        <v>0</v>
      </c>
      <c r="I129" s="212"/>
      <c r="J129" s="150"/>
      <c r="K129" s="152"/>
      <c r="L129" s="152"/>
      <c r="M129" s="150"/>
      <c r="N129" s="150"/>
      <c r="O129" s="150"/>
      <c r="P129" s="152"/>
      <c r="Q129" s="152"/>
      <c r="R129" s="150"/>
      <c r="S129" s="150"/>
      <c r="T129" s="150"/>
      <c r="U129" s="213"/>
      <c r="V129" s="150"/>
      <c r="W129" s="150"/>
      <c r="X129" s="150"/>
      <c r="Y129" s="150"/>
      <c r="Z129" s="150"/>
      <c r="AA129" s="150"/>
      <c r="AB129" s="150"/>
      <c r="AC129" s="150"/>
      <c r="AD129" s="214"/>
      <c r="AE129" s="4">
        <f t="shared" si="5"/>
        <v>0</v>
      </c>
    </row>
    <row r="130" spans="7:31" ht="20.100000000000001" customHeight="1" x14ac:dyDescent="0.25">
      <c r="G130" s="4">
        <f t="shared" si="3"/>
        <v>0</v>
      </c>
      <c r="H130" s="211">
        <f t="shared" si="4"/>
        <v>0</v>
      </c>
      <c r="I130" s="212"/>
      <c r="J130" s="150"/>
      <c r="K130" s="152"/>
      <c r="L130" s="152"/>
      <c r="M130" s="150"/>
      <c r="N130" s="150"/>
      <c r="O130" s="150"/>
      <c r="P130" s="152"/>
      <c r="Q130" s="152"/>
      <c r="R130" s="150"/>
      <c r="S130" s="150"/>
      <c r="T130" s="150"/>
      <c r="U130" s="213"/>
      <c r="V130" s="150"/>
      <c r="W130" s="150"/>
      <c r="X130" s="150"/>
      <c r="Y130" s="150"/>
      <c r="Z130" s="150"/>
      <c r="AA130" s="150"/>
      <c r="AB130" s="150"/>
      <c r="AC130" s="150"/>
      <c r="AD130" s="214"/>
      <c r="AE130" s="4">
        <f t="shared" si="5"/>
        <v>0</v>
      </c>
    </row>
    <row r="131" spans="7:31" ht="20.100000000000001" customHeight="1" x14ac:dyDescent="0.25">
      <c r="G131" s="4">
        <f t="shared" si="3"/>
        <v>0</v>
      </c>
      <c r="H131" s="211">
        <f t="shared" si="4"/>
        <v>0</v>
      </c>
      <c r="I131" s="212"/>
      <c r="J131" s="150"/>
      <c r="K131" s="152"/>
      <c r="L131" s="152"/>
      <c r="M131" s="150"/>
      <c r="N131" s="150"/>
      <c r="O131" s="150"/>
      <c r="P131" s="152"/>
      <c r="Q131" s="152"/>
      <c r="R131" s="150"/>
      <c r="S131" s="150"/>
      <c r="T131" s="150"/>
      <c r="U131" s="213"/>
      <c r="V131" s="150"/>
      <c r="W131" s="150"/>
      <c r="X131" s="150"/>
      <c r="Y131" s="150"/>
      <c r="Z131" s="150"/>
      <c r="AA131" s="150"/>
      <c r="AB131" s="150"/>
      <c r="AC131" s="150"/>
      <c r="AD131" s="214"/>
      <c r="AE131" s="4">
        <f t="shared" si="5"/>
        <v>0</v>
      </c>
    </row>
    <row r="132" spans="7:31" ht="20.100000000000001" customHeight="1" x14ac:dyDescent="0.25">
      <c r="G132" s="4">
        <f t="shared" si="3"/>
        <v>0</v>
      </c>
      <c r="H132" s="211">
        <f t="shared" si="4"/>
        <v>0</v>
      </c>
      <c r="I132" s="212"/>
      <c r="J132" s="150"/>
      <c r="K132" s="152"/>
      <c r="L132" s="152"/>
      <c r="M132" s="150"/>
      <c r="N132" s="150"/>
      <c r="O132" s="150"/>
      <c r="P132" s="152"/>
      <c r="Q132" s="152"/>
      <c r="R132" s="150"/>
      <c r="S132" s="150"/>
      <c r="T132" s="150"/>
      <c r="U132" s="213"/>
      <c r="V132" s="150"/>
      <c r="W132" s="150"/>
      <c r="X132" s="150"/>
      <c r="Y132" s="150"/>
      <c r="Z132" s="150"/>
      <c r="AA132" s="150"/>
      <c r="AB132" s="150"/>
      <c r="AC132" s="150"/>
      <c r="AD132" s="214"/>
      <c r="AE132" s="4">
        <f t="shared" si="5"/>
        <v>0</v>
      </c>
    </row>
    <row r="133" spans="7:31" ht="20.100000000000001" customHeight="1" x14ac:dyDescent="0.25">
      <c r="G133" s="4">
        <f t="shared" si="3"/>
        <v>0</v>
      </c>
      <c r="H133" s="211">
        <f t="shared" si="4"/>
        <v>0</v>
      </c>
      <c r="I133" s="212"/>
      <c r="J133" s="150"/>
      <c r="K133" s="152"/>
      <c r="L133" s="152"/>
      <c r="M133" s="150"/>
      <c r="N133" s="150"/>
      <c r="O133" s="150"/>
      <c r="P133" s="152"/>
      <c r="Q133" s="152"/>
      <c r="R133" s="150"/>
      <c r="S133" s="150"/>
      <c r="T133" s="150"/>
      <c r="U133" s="213"/>
      <c r="V133" s="150"/>
      <c r="W133" s="150"/>
      <c r="X133" s="150"/>
      <c r="Y133" s="150"/>
      <c r="Z133" s="150"/>
      <c r="AA133" s="150"/>
      <c r="AB133" s="150"/>
      <c r="AC133" s="150"/>
      <c r="AD133" s="214"/>
      <c r="AE133" s="4">
        <f t="shared" si="5"/>
        <v>0</v>
      </c>
    </row>
    <row r="134" spans="7:31" ht="20.100000000000001" customHeight="1" x14ac:dyDescent="0.25">
      <c r="G134" s="4">
        <f t="shared" si="3"/>
        <v>0</v>
      </c>
      <c r="H134" s="211">
        <f t="shared" si="4"/>
        <v>0</v>
      </c>
      <c r="I134" s="212"/>
      <c r="J134" s="150"/>
      <c r="K134" s="152"/>
      <c r="L134" s="152"/>
      <c r="M134" s="150"/>
      <c r="N134" s="150"/>
      <c r="O134" s="150"/>
      <c r="P134" s="152"/>
      <c r="Q134" s="152"/>
      <c r="R134" s="150"/>
      <c r="S134" s="150"/>
      <c r="T134" s="150"/>
      <c r="U134" s="213"/>
      <c r="V134" s="150"/>
      <c r="W134" s="150"/>
      <c r="X134" s="150"/>
      <c r="Y134" s="150"/>
      <c r="Z134" s="150"/>
      <c r="AA134" s="150"/>
      <c r="AB134" s="150"/>
      <c r="AC134" s="150"/>
      <c r="AD134" s="214"/>
      <c r="AE134" s="4">
        <f t="shared" si="5"/>
        <v>0</v>
      </c>
    </row>
    <row r="135" spans="7:31" ht="20.100000000000001" customHeight="1" x14ac:dyDescent="0.25">
      <c r="G135" s="4">
        <f t="shared" si="3"/>
        <v>0</v>
      </c>
      <c r="H135" s="211">
        <f t="shared" si="4"/>
        <v>0</v>
      </c>
      <c r="I135" s="212"/>
      <c r="J135" s="150"/>
      <c r="K135" s="152"/>
      <c r="L135" s="152"/>
      <c r="M135" s="150"/>
      <c r="N135" s="150"/>
      <c r="O135" s="150"/>
      <c r="P135" s="152"/>
      <c r="Q135" s="152"/>
      <c r="R135" s="150"/>
      <c r="S135" s="150"/>
      <c r="T135" s="150"/>
      <c r="U135" s="213"/>
      <c r="V135" s="150"/>
      <c r="W135" s="150"/>
      <c r="X135" s="150"/>
      <c r="Y135" s="150"/>
      <c r="Z135" s="150"/>
      <c r="AA135" s="150"/>
      <c r="AB135" s="150"/>
      <c r="AC135" s="150"/>
      <c r="AD135" s="214"/>
      <c r="AE135" s="4">
        <f t="shared" si="5"/>
        <v>0</v>
      </c>
    </row>
    <row r="136" spans="7:31" ht="20.100000000000001" customHeight="1" x14ac:dyDescent="0.25">
      <c r="G136" s="4">
        <f t="shared" si="3"/>
        <v>0</v>
      </c>
      <c r="H136" s="211">
        <f t="shared" si="4"/>
        <v>0</v>
      </c>
      <c r="I136" s="212"/>
      <c r="J136" s="150"/>
      <c r="K136" s="152"/>
      <c r="L136" s="152"/>
      <c r="M136" s="150"/>
      <c r="N136" s="150"/>
      <c r="O136" s="150"/>
      <c r="P136" s="152"/>
      <c r="Q136" s="152"/>
      <c r="R136" s="150"/>
      <c r="S136" s="150"/>
      <c r="T136" s="150"/>
      <c r="U136" s="213"/>
      <c r="V136" s="150"/>
      <c r="W136" s="150"/>
      <c r="X136" s="150"/>
      <c r="Y136" s="150"/>
      <c r="Z136" s="150"/>
      <c r="AA136" s="150"/>
      <c r="AB136" s="150"/>
      <c r="AC136" s="150"/>
      <c r="AD136" s="214"/>
      <c r="AE136" s="4">
        <f t="shared" si="5"/>
        <v>0</v>
      </c>
    </row>
    <row r="137" spans="7:31" ht="20.100000000000001" customHeight="1" x14ac:dyDescent="0.25">
      <c r="G137" s="4">
        <f t="shared" si="3"/>
        <v>0</v>
      </c>
      <c r="H137" s="211">
        <f t="shared" si="4"/>
        <v>0</v>
      </c>
      <c r="I137" s="212"/>
      <c r="J137" s="150"/>
      <c r="K137" s="152"/>
      <c r="L137" s="152"/>
      <c r="M137" s="150"/>
      <c r="N137" s="150"/>
      <c r="O137" s="150"/>
      <c r="P137" s="152"/>
      <c r="Q137" s="152"/>
      <c r="R137" s="150"/>
      <c r="S137" s="150"/>
      <c r="T137" s="150"/>
      <c r="U137" s="213"/>
      <c r="V137" s="150"/>
      <c r="W137" s="150"/>
      <c r="X137" s="150"/>
      <c r="Y137" s="150"/>
      <c r="Z137" s="150"/>
      <c r="AA137" s="150"/>
      <c r="AB137" s="150"/>
      <c r="AC137" s="150"/>
      <c r="AD137" s="214"/>
      <c r="AE137" s="4">
        <f t="shared" si="5"/>
        <v>0</v>
      </c>
    </row>
    <row r="138" spans="7:31" ht="20.100000000000001" customHeight="1" x14ac:dyDescent="0.25">
      <c r="G138" s="4">
        <f t="shared" ref="G138:G201" si="6">IFERROR(IF($E$12=1,(IF(H138&gt;=1,(IF(I138&gt;=$E$10,(IF(I138&lt;=$E$11,H138,0)),0)),0)),0),0)</f>
        <v>0</v>
      </c>
      <c r="H138" s="211">
        <f t="shared" si="4"/>
        <v>0</v>
      </c>
      <c r="I138" s="212"/>
      <c r="J138" s="150"/>
      <c r="K138" s="152"/>
      <c r="L138" s="152"/>
      <c r="M138" s="150"/>
      <c r="N138" s="150"/>
      <c r="O138" s="150"/>
      <c r="P138" s="152"/>
      <c r="Q138" s="152"/>
      <c r="R138" s="150"/>
      <c r="S138" s="150"/>
      <c r="T138" s="150"/>
      <c r="U138" s="213"/>
      <c r="V138" s="150"/>
      <c r="W138" s="150"/>
      <c r="X138" s="150"/>
      <c r="Y138" s="150"/>
      <c r="Z138" s="150"/>
      <c r="AA138" s="150"/>
      <c r="AB138" s="150"/>
      <c r="AC138" s="150"/>
      <c r="AD138" s="214"/>
      <c r="AE138" s="4">
        <f t="shared" si="5"/>
        <v>0</v>
      </c>
    </row>
    <row r="139" spans="7:31" ht="20.100000000000001" customHeight="1" x14ac:dyDescent="0.25">
      <c r="G139" s="4">
        <f t="shared" si="6"/>
        <v>0</v>
      </c>
      <c r="H139" s="211">
        <f t="shared" ref="H139:H202" si="7">IFERROR(IF(I139&gt;=2000,(IF(LEN(J139)&gt;=3,(IF(LEN(K139)&gt;=2,H138+1,0)),0)),0),0)</f>
        <v>0</v>
      </c>
      <c r="I139" s="212"/>
      <c r="J139" s="150"/>
      <c r="K139" s="152"/>
      <c r="L139" s="152"/>
      <c r="M139" s="150"/>
      <c r="N139" s="150"/>
      <c r="O139" s="150"/>
      <c r="P139" s="152"/>
      <c r="Q139" s="152"/>
      <c r="R139" s="150"/>
      <c r="S139" s="150"/>
      <c r="T139" s="150"/>
      <c r="U139" s="213"/>
      <c r="V139" s="150"/>
      <c r="W139" s="150"/>
      <c r="X139" s="150"/>
      <c r="Y139" s="150"/>
      <c r="Z139" s="150"/>
      <c r="AA139" s="150"/>
      <c r="AB139" s="150"/>
      <c r="AC139" s="150"/>
      <c r="AD139" s="214"/>
      <c r="AE139" s="4">
        <f t="shared" ref="AE139:AE202" si="8">IFERROR(IF(H139&gt;=1,VLOOKUP(J139,$A$1:$B$3,2,0),0),0)</f>
        <v>0</v>
      </c>
    </row>
    <row r="140" spans="7:31" ht="20.100000000000001" customHeight="1" x14ac:dyDescent="0.25">
      <c r="G140" s="4">
        <f t="shared" si="6"/>
        <v>0</v>
      </c>
      <c r="H140" s="211">
        <f t="shared" si="7"/>
        <v>0</v>
      </c>
      <c r="I140" s="212"/>
      <c r="J140" s="150"/>
      <c r="K140" s="152"/>
      <c r="L140" s="152"/>
      <c r="M140" s="150"/>
      <c r="N140" s="150"/>
      <c r="O140" s="150"/>
      <c r="P140" s="152"/>
      <c r="Q140" s="152"/>
      <c r="R140" s="150"/>
      <c r="S140" s="150"/>
      <c r="T140" s="150"/>
      <c r="U140" s="213"/>
      <c r="V140" s="150"/>
      <c r="W140" s="150"/>
      <c r="X140" s="150"/>
      <c r="Y140" s="150"/>
      <c r="Z140" s="150"/>
      <c r="AA140" s="150"/>
      <c r="AB140" s="150"/>
      <c r="AC140" s="150"/>
      <c r="AD140" s="214"/>
      <c r="AE140" s="4">
        <f t="shared" si="8"/>
        <v>0</v>
      </c>
    </row>
    <row r="141" spans="7:31" ht="20.100000000000001" customHeight="1" x14ac:dyDescent="0.25">
      <c r="G141" s="4">
        <f t="shared" si="6"/>
        <v>0</v>
      </c>
      <c r="H141" s="211">
        <f t="shared" si="7"/>
        <v>0</v>
      </c>
      <c r="I141" s="212"/>
      <c r="J141" s="150"/>
      <c r="K141" s="152"/>
      <c r="L141" s="152"/>
      <c r="M141" s="150"/>
      <c r="N141" s="150"/>
      <c r="O141" s="150"/>
      <c r="P141" s="152"/>
      <c r="Q141" s="152"/>
      <c r="R141" s="150"/>
      <c r="S141" s="150"/>
      <c r="T141" s="150"/>
      <c r="U141" s="213"/>
      <c r="V141" s="150"/>
      <c r="W141" s="150"/>
      <c r="X141" s="150"/>
      <c r="Y141" s="150"/>
      <c r="Z141" s="150"/>
      <c r="AA141" s="150"/>
      <c r="AB141" s="150"/>
      <c r="AC141" s="150"/>
      <c r="AD141" s="214"/>
      <c r="AE141" s="4">
        <f t="shared" si="8"/>
        <v>0</v>
      </c>
    </row>
    <row r="142" spans="7:31" ht="20.100000000000001" customHeight="1" x14ac:dyDescent="0.25">
      <c r="G142" s="4">
        <f t="shared" si="6"/>
        <v>0</v>
      </c>
      <c r="H142" s="211">
        <f t="shared" si="7"/>
        <v>0</v>
      </c>
      <c r="I142" s="212"/>
      <c r="J142" s="150"/>
      <c r="K142" s="152"/>
      <c r="L142" s="152"/>
      <c r="M142" s="150"/>
      <c r="N142" s="150"/>
      <c r="O142" s="150"/>
      <c r="P142" s="152"/>
      <c r="Q142" s="152"/>
      <c r="R142" s="150"/>
      <c r="S142" s="150"/>
      <c r="T142" s="150"/>
      <c r="U142" s="213"/>
      <c r="V142" s="150"/>
      <c r="W142" s="150"/>
      <c r="X142" s="150"/>
      <c r="Y142" s="150"/>
      <c r="Z142" s="150"/>
      <c r="AA142" s="150"/>
      <c r="AB142" s="150"/>
      <c r="AC142" s="150"/>
      <c r="AD142" s="214"/>
      <c r="AE142" s="4">
        <f t="shared" si="8"/>
        <v>0</v>
      </c>
    </row>
    <row r="143" spans="7:31" ht="20.100000000000001" customHeight="1" x14ac:dyDescent="0.25">
      <c r="G143" s="4">
        <f t="shared" si="6"/>
        <v>0</v>
      </c>
      <c r="H143" s="211">
        <f t="shared" si="7"/>
        <v>0</v>
      </c>
      <c r="I143" s="212"/>
      <c r="J143" s="150"/>
      <c r="K143" s="152"/>
      <c r="L143" s="152"/>
      <c r="M143" s="150"/>
      <c r="N143" s="150"/>
      <c r="O143" s="150"/>
      <c r="P143" s="152"/>
      <c r="Q143" s="152"/>
      <c r="R143" s="150"/>
      <c r="S143" s="150"/>
      <c r="T143" s="150"/>
      <c r="U143" s="213"/>
      <c r="V143" s="150"/>
      <c r="W143" s="150"/>
      <c r="X143" s="150"/>
      <c r="Y143" s="150"/>
      <c r="Z143" s="150"/>
      <c r="AA143" s="150"/>
      <c r="AB143" s="150"/>
      <c r="AC143" s="150"/>
      <c r="AD143" s="214"/>
      <c r="AE143" s="4">
        <f t="shared" si="8"/>
        <v>0</v>
      </c>
    </row>
    <row r="144" spans="7:31" ht="20.100000000000001" customHeight="1" x14ac:dyDescent="0.25">
      <c r="G144" s="4">
        <f t="shared" si="6"/>
        <v>0</v>
      </c>
      <c r="H144" s="211">
        <f t="shared" si="7"/>
        <v>0</v>
      </c>
      <c r="I144" s="212"/>
      <c r="J144" s="150"/>
      <c r="K144" s="152"/>
      <c r="L144" s="152"/>
      <c r="M144" s="150"/>
      <c r="N144" s="150"/>
      <c r="O144" s="150"/>
      <c r="P144" s="152"/>
      <c r="Q144" s="152"/>
      <c r="R144" s="150"/>
      <c r="S144" s="150"/>
      <c r="T144" s="150"/>
      <c r="U144" s="213"/>
      <c r="V144" s="150"/>
      <c r="W144" s="150"/>
      <c r="X144" s="150"/>
      <c r="Y144" s="150"/>
      <c r="Z144" s="150"/>
      <c r="AA144" s="150"/>
      <c r="AB144" s="150"/>
      <c r="AC144" s="150"/>
      <c r="AD144" s="214"/>
      <c r="AE144" s="4">
        <f t="shared" si="8"/>
        <v>0</v>
      </c>
    </row>
    <row r="145" spans="7:31" ht="20.100000000000001" customHeight="1" x14ac:dyDescent="0.25">
      <c r="G145" s="4">
        <f t="shared" si="6"/>
        <v>0</v>
      </c>
      <c r="H145" s="211">
        <f t="shared" si="7"/>
        <v>0</v>
      </c>
      <c r="I145" s="212"/>
      <c r="J145" s="150"/>
      <c r="K145" s="152"/>
      <c r="L145" s="152"/>
      <c r="M145" s="150"/>
      <c r="N145" s="150"/>
      <c r="O145" s="150"/>
      <c r="P145" s="152"/>
      <c r="Q145" s="152"/>
      <c r="R145" s="150"/>
      <c r="S145" s="150"/>
      <c r="T145" s="150"/>
      <c r="U145" s="213"/>
      <c r="V145" s="150"/>
      <c r="W145" s="150"/>
      <c r="X145" s="150"/>
      <c r="Y145" s="150"/>
      <c r="Z145" s="150"/>
      <c r="AA145" s="150"/>
      <c r="AB145" s="150"/>
      <c r="AC145" s="150"/>
      <c r="AD145" s="214"/>
      <c r="AE145" s="4">
        <f t="shared" si="8"/>
        <v>0</v>
      </c>
    </row>
    <row r="146" spans="7:31" ht="20.100000000000001" customHeight="1" x14ac:dyDescent="0.25">
      <c r="G146" s="4">
        <f t="shared" si="6"/>
        <v>0</v>
      </c>
      <c r="H146" s="211">
        <f t="shared" si="7"/>
        <v>0</v>
      </c>
      <c r="I146" s="212"/>
      <c r="J146" s="150"/>
      <c r="K146" s="152"/>
      <c r="L146" s="152"/>
      <c r="M146" s="150"/>
      <c r="N146" s="150"/>
      <c r="O146" s="150"/>
      <c r="P146" s="152"/>
      <c r="Q146" s="152"/>
      <c r="R146" s="150"/>
      <c r="S146" s="150"/>
      <c r="T146" s="150"/>
      <c r="U146" s="213"/>
      <c r="V146" s="150"/>
      <c r="W146" s="150"/>
      <c r="X146" s="150"/>
      <c r="Y146" s="150"/>
      <c r="Z146" s="150"/>
      <c r="AA146" s="150"/>
      <c r="AB146" s="150"/>
      <c r="AC146" s="150"/>
      <c r="AD146" s="214"/>
      <c r="AE146" s="4">
        <f t="shared" si="8"/>
        <v>0</v>
      </c>
    </row>
    <row r="147" spans="7:31" ht="20.100000000000001" customHeight="1" x14ac:dyDescent="0.25">
      <c r="G147" s="4">
        <f t="shared" si="6"/>
        <v>0</v>
      </c>
      <c r="H147" s="211">
        <f t="shared" si="7"/>
        <v>0</v>
      </c>
      <c r="I147" s="212"/>
      <c r="J147" s="150"/>
      <c r="K147" s="152"/>
      <c r="L147" s="152"/>
      <c r="M147" s="150"/>
      <c r="N147" s="150"/>
      <c r="O147" s="150"/>
      <c r="P147" s="152"/>
      <c r="Q147" s="152"/>
      <c r="R147" s="150"/>
      <c r="S147" s="150"/>
      <c r="T147" s="150"/>
      <c r="U147" s="213"/>
      <c r="V147" s="150"/>
      <c r="W147" s="150"/>
      <c r="X147" s="150"/>
      <c r="Y147" s="150"/>
      <c r="Z147" s="150"/>
      <c r="AA147" s="150"/>
      <c r="AB147" s="150"/>
      <c r="AC147" s="150"/>
      <c r="AD147" s="214"/>
      <c r="AE147" s="4">
        <f t="shared" si="8"/>
        <v>0</v>
      </c>
    </row>
    <row r="148" spans="7:31" ht="20.100000000000001" customHeight="1" x14ac:dyDescent="0.25">
      <c r="G148" s="4">
        <f t="shared" si="6"/>
        <v>0</v>
      </c>
      <c r="H148" s="211">
        <f t="shared" si="7"/>
        <v>0</v>
      </c>
      <c r="I148" s="212"/>
      <c r="J148" s="150"/>
      <c r="K148" s="152"/>
      <c r="L148" s="152"/>
      <c r="M148" s="150"/>
      <c r="N148" s="150"/>
      <c r="O148" s="150"/>
      <c r="P148" s="152"/>
      <c r="Q148" s="152"/>
      <c r="R148" s="150"/>
      <c r="S148" s="150"/>
      <c r="T148" s="150"/>
      <c r="U148" s="213"/>
      <c r="V148" s="150"/>
      <c r="W148" s="150"/>
      <c r="X148" s="150"/>
      <c r="Y148" s="150"/>
      <c r="Z148" s="150"/>
      <c r="AA148" s="150"/>
      <c r="AB148" s="150"/>
      <c r="AC148" s="150"/>
      <c r="AD148" s="214"/>
      <c r="AE148" s="4">
        <f t="shared" si="8"/>
        <v>0</v>
      </c>
    </row>
    <row r="149" spans="7:31" ht="20.100000000000001" customHeight="1" x14ac:dyDescent="0.25">
      <c r="G149" s="4">
        <f t="shared" si="6"/>
        <v>0</v>
      </c>
      <c r="H149" s="211">
        <f t="shared" si="7"/>
        <v>0</v>
      </c>
      <c r="I149" s="212"/>
      <c r="J149" s="150"/>
      <c r="K149" s="152"/>
      <c r="L149" s="152"/>
      <c r="M149" s="150"/>
      <c r="N149" s="150"/>
      <c r="O149" s="150"/>
      <c r="P149" s="152"/>
      <c r="Q149" s="152"/>
      <c r="R149" s="150"/>
      <c r="S149" s="150"/>
      <c r="T149" s="150"/>
      <c r="U149" s="213"/>
      <c r="V149" s="150"/>
      <c r="W149" s="150"/>
      <c r="X149" s="150"/>
      <c r="Y149" s="150"/>
      <c r="Z149" s="150"/>
      <c r="AA149" s="150"/>
      <c r="AB149" s="150"/>
      <c r="AC149" s="150"/>
      <c r="AD149" s="214"/>
      <c r="AE149" s="4">
        <f t="shared" si="8"/>
        <v>0</v>
      </c>
    </row>
    <row r="150" spans="7:31" ht="20.100000000000001" customHeight="1" x14ac:dyDescent="0.25">
      <c r="G150" s="4">
        <f t="shared" si="6"/>
        <v>0</v>
      </c>
      <c r="H150" s="211">
        <f t="shared" si="7"/>
        <v>0</v>
      </c>
      <c r="I150" s="212"/>
      <c r="J150" s="150"/>
      <c r="K150" s="152"/>
      <c r="L150" s="152"/>
      <c r="M150" s="150"/>
      <c r="N150" s="150"/>
      <c r="O150" s="150"/>
      <c r="P150" s="152"/>
      <c r="Q150" s="152"/>
      <c r="R150" s="150"/>
      <c r="S150" s="150"/>
      <c r="T150" s="150"/>
      <c r="U150" s="213"/>
      <c r="V150" s="150"/>
      <c r="W150" s="150"/>
      <c r="X150" s="150"/>
      <c r="Y150" s="150"/>
      <c r="Z150" s="150"/>
      <c r="AA150" s="150"/>
      <c r="AB150" s="150"/>
      <c r="AC150" s="150"/>
      <c r="AD150" s="214"/>
      <c r="AE150" s="4">
        <f t="shared" si="8"/>
        <v>0</v>
      </c>
    </row>
    <row r="151" spans="7:31" ht="20.100000000000001" customHeight="1" x14ac:dyDescent="0.25">
      <c r="G151" s="4">
        <f t="shared" si="6"/>
        <v>0</v>
      </c>
      <c r="H151" s="211">
        <f t="shared" si="7"/>
        <v>0</v>
      </c>
      <c r="I151" s="212"/>
      <c r="J151" s="150"/>
      <c r="K151" s="152"/>
      <c r="L151" s="152"/>
      <c r="M151" s="150"/>
      <c r="N151" s="150"/>
      <c r="O151" s="150"/>
      <c r="P151" s="152"/>
      <c r="Q151" s="152"/>
      <c r="R151" s="150"/>
      <c r="S151" s="150"/>
      <c r="T151" s="150"/>
      <c r="U151" s="213"/>
      <c r="V151" s="150"/>
      <c r="W151" s="150"/>
      <c r="X151" s="150"/>
      <c r="Y151" s="150"/>
      <c r="Z151" s="150"/>
      <c r="AA151" s="150"/>
      <c r="AB151" s="150"/>
      <c r="AC151" s="150"/>
      <c r="AD151" s="214"/>
      <c r="AE151" s="4">
        <f t="shared" si="8"/>
        <v>0</v>
      </c>
    </row>
    <row r="152" spans="7:31" ht="20.100000000000001" customHeight="1" x14ac:dyDescent="0.25">
      <c r="G152" s="4">
        <f t="shared" si="6"/>
        <v>0</v>
      </c>
      <c r="H152" s="211">
        <f t="shared" si="7"/>
        <v>0</v>
      </c>
      <c r="I152" s="212"/>
      <c r="J152" s="150"/>
      <c r="K152" s="152"/>
      <c r="L152" s="152"/>
      <c r="M152" s="150"/>
      <c r="N152" s="150"/>
      <c r="O152" s="150"/>
      <c r="P152" s="152"/>
      <c r="Q152" s="152"/>
      <c r="R152" s="150"/>
      <c r="S152" s="150"/>
      <c r="T152" s="150"/>
      <c r="U152" s="213"/>
      <c r="V152" s="150"/>
      <c r="W152" s="150"/>
      <c r="X152" s="150"/>
      <c r="Y152" s="150"/>
      <c r="Z152" s="150"/>
      <c r="AA152" s="150"/>
      <c r="AB152" s="150"/>
      <c r="AC152" s="150"/>
      <c r="AD152" s="214"/>
      <c r="AE152" s="4">
        <f t="shared" si="8"/>
        <v>0</v>
      </c>
    </row>
    <row r="153" spans="7:31" ht="20.100000000000001" customHeight="1" x14ac:dyDescent="0.25">
      <c r="G153" s="4">
        <f t="shared" si="6"/>
        <v>0</v>
      </c>
      <c r="H153" s="211">
        <f t="shared" si="7"/>
        <v>0</v>
      </c>
      <c r="I153" s="212"/>
      <c r="J153" s="150"/>
      <c r="K153" s="152"/>
      <c r="L153" s="152"/>
      <c r="M153" s="150"/>
      <c r="N153" s="150"/>
      <c r="O153" s="150"/>
      <c r="P153" s="152"/>
      <c r="Q153" s="152"/>
      <c r="R153" s="150"/>
      <c r="S153" s="150"/>
      <c r="T153" s="150"/>
      <c r="U153" s="213"/>
      <c r="V153" s="150"/>
      <c r="W153" s="150"/>
      <c r="X153" s="150"/>
      <c r="Y153" s="150"/>
      <c r="Z153" s="150"/>
      <c r="AA153" s="150"/>
      <c r="AB153" s="150"/>
      <c r="AC153" s="150"/>
      <c r="AD153" s="214"/>
      <c r="AE153" s="4">
        <f t="shared" si="8"/>
        <v>0</v>
      </c>
    </row>
    <row r="154" spans="7:31" ht="20.100000000000001" customHeight="1" x14ac:dyDescent="0.25">
      <c r="G154" s="4">
        <f t="shared" si="6"/>
        <v>0</v>
      </c>
      <c r="H154" s="211">
        <f t="shared" si="7"/>
        <v>0</v>
      </c>
      <c r="I154" s="212"/>
      <c r="J154" s="150"/>
      <c r="K154" s="152"/>
      <c r="L154" s="152"/>
      <c r="M154" s="150"/>
      <c r="N154" s="150"/>
      <c r="O154" s="150"/>
      <c r="P154" s="152"/>
      <c r="Q154" s="152"/>
      <c r="R154" s="150"/>
      <c r="S154" s="150"/>
      <c r="T154" s="150"/>
      <c r="U154" s="213"/>
      <c r="V154" s="150"/>
      <c r="W154" s="150"/>
      <c r="X154" s="150"/>
      <c r="Y154" s="150"/>
      <c r="Z154" s="150"/>
      <c r="AA154" s="150"/>
      <c r="AB154" s="150"/>
      <c r="AC154" s="150"/>
      <c r="AD154" s="214"/>
      <c r="AE154" s="4">
        <f t="shared" si="8"/>
        <v>0</v>
      </c>
    </row>
    <row r="155" spans="7:31" ht="20.100000000000001" customHeight="1" x14ac:dyDescent="0.25">
      <c r="G155" s="4">
        <f t="shared" si="6"/>
        <v>0</v>
      </c>
      <c r="H155" s="211">
        <f t="shared" si="7"/>
        <v>0</v>
      </c>
      <c r="I155" s="212"/>
      <c r="J155" s="150"/>
      <c r="K155" s="152"/>
      <c r="L155" s="152"/>
      <c r="M155" s="150"/>
      <c r="N155" s="150"/>
      <c r="O155" s="150"/>
      <c r="P155" s="152"/>
      <c r="Q155" s="152"/>
      <c r="R155" s="150"/>
      <c r="S155" s="150"/>
      <c r="T155" s="150"/>
      <c r="U155" s="213"/>
      <c r="V155" s="150"/>
      <c r="W155" s="150"/>
      <c r="X155" s="150"/>
      <c r="Y155" s="150"/>
      <c r="Z155" s="150"/>
      <c r="AA155" s="150"/>
      <c r="AB155" s="150"/>
      <c r="AC155" s="150"/>
      <c r="AD155" s="214"/>
      <c r="AE155" s="4">
        <f t="shared" si="8"/>
        <v>0</v>
      </c>
    </row>
    <row r="156" spans="7:31" ht="20.100000000000001" customHeight="1" x14ac:dyDescent="0.25">
      <c r="G156" s="4">
        <f t="shared" si="6"/>
        <v>0</v>
      </c>
      <c r="H156" s="211">
        <f t="shared" si="7"/>
        <v>0</v>
      </c>
      <c r="I156" s="212"/>
      <c r="J156" s="150"/>
      <c r="K156" s="152"/>
      <c r="L156" s="152"/>
      <c r="M156" s="150"/>
      <c r="N156" s="150"/>
      <c r="O156" s="150"/>
      <c r="P156" s="152"/>
      <c r="Q156" s="152"/>
      <c r="R156" s="150"/>
      <c r="S156" s="150"/>
      <c r="T156" s="150"/>
      <c r="U156" s="213"/>
      <c r="V156" s="150"/>
      <c r="W156" s="150"/>
      <c r="X156" s="150"/>
      <c r="Y156" s="150"/>
      <c r="Z156" s="150"/>
      <c r="AA156" s="150"/>
      <c r="AB156" s="150"/>
      <c r="AC156" s="150"/>
      <c r="AD156" s="214"/>
      <c r="AE156" s="4">
        <f t="shared" si="8"/>
        <v>0</v>
      </c>
    </row>
    <row r="157" spans="7:31" ht="20.100000000000001" customHeight="1" x14ac:dyDescent="0.25">
      <c r="G157" s="4">
        <f t="shared" si="6"/>
        <v>0</v>
      </c>
      <c r="H157" s="211">
        <f t="shared" si="7"/>
        <v>0</v>
      </c>
      <c r="I157" s="212"/>
      <c r="J157" s="150"/>
      <c r="K157" s="152"/>
      <c r="L157" s="152"/>
      <c r="M157" s="150"/>
      <c r="N157" s="150"/>
      <c r="O157" s="150"/>
      <c r="P157" s="152"/>
      <c r="Q157" s="152"/>
      <c r="R157" s="150"/>
      <c r="S157" s="150"/>
      <c r="T157" s="150"/>
      <c r="U157" s="213"/>
      <c r="V157" s="150"/>
      <c r="W157" s="150"/>
      <c r="X157" s="150"/>
      <c r="Y157" s="150"/>
      <c r="Z157" s="150"/>
      <c r="AA157" s="150"/>
      <c r="AB157" s="150"/>
      <c r="AC157" s="150"/>
      <c r="AD157" s="214"/>
      <c r="AE157" s="4">
        <f t="shared" si="8"/>
        <v>0</v>
      </c>
    </row>
    <row r="158" spans="7:31" ht="20.100000000000001" customHeight="1" x14ac:dyDescent="0.25">
      <c r="G158" s="4">
        <f t="shared" si="6"/>
        <v>0</v>
      </c>
      <c r="H158" s="211">
        <f t="shared" si="7"/>
        <v>0</v>
      </c>
      <c r="I158" s="212"/>
      <c r="J158" s="150"/>
      <c r="K158" s="152"/>
      <c r="L158" s="152"/>
      <c r="M158" s="150"/>
      <c r="N158" s="150"/>
      <c r="O158" s="150"/>
      <c r="P158" s="152"/>
      <c r="Q158" s="152"/>
      <c r="R158" s="150"/>
      <c r="S158" s="150"/>
      <c r="T158" s="150"/>
      <c r="U158" s="213"/>
      <c r="V158" s="150"/>
      <c r="W158" s="150"/>
      <c r="X158" s="150"/>
      <c r="Y158" s="150"/>
      <c r="Z158" s="150"/>
      <c r="AA158" s="150"/>
      <c r="AB158" s="150"/>
      <c r="AC158" s="150"/>
      <c r="AD158" s="214"/>
      <c r="AE158" s="4">
        <f t="shared" si="8"/>
        <v>0</v>
      </c>
    </row>
    <row r="159" spans="7:31" ht="20.100000000000001" customHeight="1" x14ac:dyDescent="0.25">
      <c r="G159" s="4">
        <f t="shared" si="6"/>
        <v>0</v>
      </c>
      <c r="H159" s="211">
        <f t="shared" si="7"/>
        <v>0</v>
      </c>
      <c r="I159" s="212"/>
      <c r="J159" s="150"/>
      <c r="K159" s="152"/>
      <c r="L159" s="152"/>
      <c r="M159" s="150"/>
      <c r="N159" s="150"/>
      <c r="O159" s="150"/>
      <c r="P159" s="152"/>
      <c r="Q159" s="152"/>
      <c r="R159" s="150"/>
      <c r="S159" s="150"/>
      <c r="T159" s="150"/>
      <c r="U159" s="213"/>
      <c r="V159" s="150"/>
      <c r="W159" s="150"/>
      <c r="X159" s="150"/>
      <c r="Y159" s="150"/>
      <c r="Z159" s="150"/>
      <c r="AA159" s="150"/>
      <c r="AB159" s="150"/>
      <c r="AC159" s="150"/>
      <c r="AD159" s="214"/>
      <c r="AE159" s="4">
        <f t="shared" si="8"/>
        <v>0</v>
      </c>
    </row>
    <row r="160" spans="7:31" ht="20.100000000000001" customHeight="1" x14ac:dyDescent="0.25">
      <c r="G160" s="4">
        <f t="shared" si="6"/>
        <v>0</v>
      </c>
      <c r="H160" s="211">
        <f t="shared" si="7"/>
        <v>0</v>
      </c>
      <c r="I160" s="212"/>
      <c r="J160" s="150"/>
      <c r="K160" s="152"/>
      <c r="L160" s="152"/>
      <c r="M160" s="150"/>
      <c r="N160" s="150"/>
      <c r="O160" s="150"/>
      <c r="P160" s="152"/>
      <c r="Q160" s="152"/>
      <c r="R160" s="150"/>
      <c r="S160" s="150"/>
      <c r="T160" s="150"/>
      <c r="U160" s="213"/>
      <c r="V160" s="150"/>
      <c r="W160" s="150"/>
      <c r="X160" s="150"/>
      <c r="Y160" s="150"/>
      <c r="Z160" s="150"/>
      <c r="AA160" s="150"/>
      <c r="AB160" s="150"/>
      <c r="AC160" s="150"/>
      <c r="AD160" s="214"/>
      <c r="AE160" s="4">
        <f t="shared" si="8"/>
        <v>0</v>
      </c>
    </row>
    <row r="161" spans="7:31" ht="20.100000000000001" customHeight="1" x14ac:dyDescent="0.25">
      <c r="G161" s="4">
        <f t="shared" si="6"/>
        <v>0</v>
      </c>
      <c r="H161" s="211">
        <f t="shared" si="7"/>
        <v>0</v>
      </c>
      <c r="I161" s="212"/>
      <c r="J161" s="150"/>
      <c r="K161" s="152"/>
      <c r="L161" s="152"/>
      <c r="M161" s="150"/>
      <c r="N161" s="150"/>
      <c r="O161" s="150"/>
      <c r="P161" s="152"/>
      <c r="Q161" s="152"/>
      <c r="R161" s="150"/>
      <c r="S161" s="150"/>
      <c r="T161" s="150"/>
      <c r="U161" s="213"/>
      <c r="V161" s="150"/>
      <c r="W161" s="150"/>
      <c r="X161" s="150"/>
      <c r="Y161" s="150"/>
      <c r="Z161" s="150"/>
      <c r="AA161" s="150"/>
      <c r="AB161" s="150"/>
      <c r="AC161" s="150"/>
      <c r="AD161" s="214"/>
      <c r="AE161" s="4">
        <f t="shared" si="8"/>
        <v>0</v>
      </c>
    </row>
    <row r="162" spans="7:31" ht="20.100000000000001" customHeight="1" x14ac:dyDescent="0.25">
      <c r="G162" s="4">
        <f t="shared" si="6"/>
        <v>0</v>
      </c>
      <c r="H162" s="211">
        <f t="shared" si="7"/>
        <v>0</v>
      </c>
      <c r="I162" s="212"/>
      <c r="J162" s="150"/>
      <c r="K162" s="152"/>
      <c r="L162" s="152"/>
      <c r="M162" s="150"/>
      <c r="N162" s="150"/>
      <c r="O162" s="150"/>
      <c r="P162" s="152"/>
      <c r="Q162" s="152"/>
      <c r="R162" s="150"/>
      <c r="S162" s="150"/>
      <c r="T162" s="150"/>
      <c r="U162" s="213"/>
      <c r="V162" s="150"/>
      <c r="W162" s="150"/>
      <c r="X162" s="150"/>
      <c r="Y162" s="150"/>
      <c r="Z162" s="150"/>
      <c r="AA162" s="150"/>
      <c r="AB162" s="150"/>
      <c r="AC162" s="150"/>
      <c r="AD162" s="214"/>
      <c r="AE162" s="4">
        <f t="shared" si="8"/>
        <v>0</v>
      </c>
    </row>
    <row r="163" spans="7:31" ht="20.100000000000001" customHeight="1" x14ac:dyDescent="0.25">
      <c r="G163" s="4">
        <f t="shared" si="6"/>
        <v>0</v>
      </c>
      <c r="H163" s="211">
        <f t="shared" si="7"/>
        <v>0</v>
      </c>
      <c r="I163" s="212"/>
      <c r="J163" s="150"/>
      <c r="K163" s="152"/>
      <c r="L163" s="152"/>
      <c r="M163" s="150"/>
      <c r="N163" s="150"/>
      <c r="O163" s="150"/>
      <c r="P163" s="152"/>
      <c r="Q163" s="152"/>
      <c r="R163" s="150"/>
      <c r="S163" s="150"/>
      <c r="T163" s="150"/>
      <c r="U163" s="213"/>
      <c r="V163" s="150"/>
      <c r="W163" s="150"/>
      <c r="X163" s="150"/>
      <c r="Y163" s="150"/>
      <c r="Z163" s="150"/>
      <c r="AA163" s="150"/>
      <c r="AB163" s="150"/>
      <c r="AC163" s="150"/>
      <c r="AD163" s="214"/>
      <c r="AE163" s="4">
        <f t="shared" si="8"/>
        <v>0</v>
      </c>
    </row>
    <row r="164" spans="7:31" ht="20.100000000000001" customHeight="1" x14ac:dyDescent="0.25">
      <c r="G164" s="4">
        <f t="shared" si="6"/>
        <v>0</v>
      </c>
      <c r="H164" s="211">
        <f t="shared" si="7"/>
        <v>0</v>
      </c>
      <c r="I164" s="212"/>
      <c r="J164" s="150"/>
      <c r="K164" s="152"/>
      <c r="L164" s="152"/>
      <c r="M164" s="150"/>
      <c r="N164" s="150"/>
      <c r="O164" s="150"/>
      <c r="P164" s="152"/>
      <c r="Q164" s="152"/>
      <c r="R164" s="150"/>
      <c r="S164" s="150"/>
      <c r="T164" s="150"/>
      <c r="U164" s="213"/>
      <c r="V164" s="150"/>
      <c r="W164" s="150"/>
      <c r="X164" s="150"/>
      <c r="Y164" s="150"/>
      <c r="Z164" s="150"/>
      <c r="AA164" s="150"/>
      <c r="AB164" s="150"/>
      <c r="AC164" s="150"/>
      <c r="AD164" s="214"/>
      <c r="AE164" s="4">
        <f t="shared" si="8"/>
        <v>0</v>
      </c>
    </row>
    <row r="165" spans="7:31" ht="20.100000000000001" customHeight="1" x14ac:dyDescent="0.25">
      <c r="G165" s="4">
        <f t="shared" si="6"/>
        <v>0</v>
      </c>
      <c r="H165" s="211">
        <f t="shared" si="7"/>
        <v>0</v>
      </c>
      <c r="I165" s="212"/>
      <c r="J165" s="150"/>
      <c r="K165" s="152"/>
      <c r="L165" s="152"/>
      <c r="M165" s="150"/>
      <c r="N165" s="150"/>
      <c r="O165" s="150"/>
      <c r="P165" s="152"/>
      <c r="Q165" s="152"/>
      <c r="R165" s="150"/>
      <c r="S165" s="150"/>
      <c r="T165" s="150"/>
      <c r="U165" s="213"/>
      <c r="V165" s="150"/>
      <c r="W165" s="150"/>
      <c r="X165" s="150"/>
      <c r="Y165" s="150"/>
      <c r="Z165" s="150"/>
      <c r="AA165" s="150"/>
      <c r="AB165" s="150"/>
      <c r="AC165" s="150"/>
      <c r="AD165" s="214"/>
      <c r="AE165" s="4">
        <f t="shared" si="8"/>
        <v>0</v>
      </c>
    </row>
    <row r="166" spans="7:31" ht="20.100000000000001" customHeight="1" x14ac:dyDescent="0.25">
      <c r="G166" s="4">
        <f t="shared" si="6"/>
        <v>0</v>
      </c>
      <c r="H166" s="211">
        <f t="shared" si="7"/>
        <v>0</v>
      </c>
      <c r="I166" s="212"/>
      <c r="J166" s="150"/>
      <c r="K166" s="152"/>
      <c r="L166" s="152"/>
      <c r="M166" s="150"/>
      <c r="N166" s="150"/>
      <c r="O166" s="150"/>
      <c r="P166" s="152"/>
      <c r="Q166" s="152"/>
      <c r="R166" s="150"/>
      <c r="S166" s="150"/>
      <c r="T166" s="150"/>
      <c r="U166" s="213"/>
      <c r="V166" s="150"/>
      <c r="W166" s="150"/>
      <c r="X166" s="150"/>
      <c r="Y166" s="150"/>
      <c r="Z166" s="150"/>
      <c r="AA166" s="150"/>
      <c r="AB166" s="150"/>
      <c r="AC166" s="150"/>
      <c r="AD166" s="214"/>
      <c r="AE166" s="4">
        <f t="shared" si="8"/>
        <v>0</v>
      </c>
    </row>
    <row r="167" spans="7:31" ht="20.100000000000001" customHeight="1" x14ac:dyDescent="0.25">
      <c r="G167" s="4">
        <f t="shared" si="6"/>
        <v>0</v>
      </c>
      <c r="H167" s="211">
        <f t="shared" si="7"/>
        <v>0</v>
      </c>
      <c r="I167" s="212"/>
      <c r="J167" s="150"/>
      <c r="K167" s="152"/>
      <c r="L167" s="152"/>
      <c r="M167" s="150"/>
      <c r="N167" s="150"/>
      <c r="O167" s="150"/>
      <c r="P167" s="152"/>
      <c r="Q167" s="152"/>
      <c r="R167" s="150"/>
      <c r="S167" s="150"/>
      <c r="T167" s="150"/>
      <c r="U167" s="213"/>
      <c r="V167" s="150"/>
      <c r="W167" s="150"/>
      <c r="X167" s="150"/>
      <c r="Y167" s="150"/>
      <c r="Z167" s="150"/>
      <c r="AA167" s="150"/>
      <c r="AB167" s="150"/>
      <c r="AC167" s="150"/>
      <c r="AD167" s="214"/>
      <c r="AE167" s="4">
        <f t="shared" si="8"/>
        <v>0</v>
      </c>
    </row>
    <row r="168" spans="7:31" ht="20.100000000000001" customHeight="1" x14ac:dyDescent="0.25">
      <c r="G168" s="4">
        <f t="shared" si="6"/>
        <v>0</v>
      </c>
      <c r="H168" s="211">
        <f t="shared" si="7"/>
        <v>0</v>
      </c>
      <c r="I168" s="212"/>
      <c r="J168" s="150"/>
      <c r="K168" s="152"/>
      <c r="L168" s="152"/>
      <c r="M168" s="150"/>
      <c r="N168" s="150"/>
      <c r="O168" s="150"/>
      <c r="P168" s="152"/>
      <c r="Q168" s="152"/>
      <c r="R168" s="150"/>
      <c r="S168" s="150"/>
      <c r="T168" s="150"/>
      <c r="U168" s="213"/>
      <c r="V168" s="150"/>
      <c r="W168" s="150"/>
      <c r="X168" s="150"/>
      <c r="Y168" s="150"/>
      <c r="Z168" s="150"/>
      <c r="AA168" s="150"/>
      <c r="AB168" s="150"/>
      <c r="AC168" s="150"/>
      <c r="AD168" s="214"/>
      <c r="AE168" s="4">
        <f t="shared" si="8"/>
        <v>0</v>
      </c>
    </row>
    <row r="169" spans="7:31" ht="20.100000000000001" customHeight="1" x14ac:dyDescent="0.25">
      <c r="G169" s="4">
        <f t="shared" si="6"/>
        <v>0</v>
      </c>
      <c r="H169" s="211">
        <f t="shared" si="7"/>
        <v>0</v>
      </c>
      <c r="I169" s="212"/>
      <c r="J169" s="150"/>
      <c r="K169" s="152"/>
      <c r="L169" s="152"/>
      <c r="M169" s="150"/>
      <c r="N169" s="150"/>
      <c r="O169" s="150"/>
      <c r="P169" s="152"/>
      <c r="Q169" s="152"/>
      <c r="R169" s="150"/>
      <c r="S169" s="150"/>
      <c r="T169" s="150"/>
      <c r="U169" s="213"/>
      <c r="V169" s="150"/>
      <c r="W169" s="150"/>
      <c r="X169" s="150"/>
      <c r="Y169" s="150"/>
      <c r="Z169" s="150"/>
      <c r="AA169" s="150"/>
      <c r="AB169" s="150"/>
      <c r="AC169" s="150"/>
      <c r="AD169" s="214"/>
      <c r="AE169" s="4">
        <f t="shared" si="8"/>
        <v>0</v>
      </c>
    </row>
    <row r="170" spans="7:31" ht="20.100000000000001" customHeight="1" x14ac:dyDescent="0.25">
      <c r="G170" s="4">
        <f t="shared" si="6"/>
        <v>0</v>
      </c>
      <c r="H170" s="211">
        <f t="shared" si="7"/>
        <v>0</v>
      </c>
      <c r="I170" s="212"/>
      <c r="J170" s="150"/>
      <c r="K170" s="152"/>
      <c r="L170" s="152"/>
      <c r="M170" s="150"/>
      <c r="N170" s="150"/>
      <c r="O170" s="150"/>
      <c r="P170" s="152"/>
      <c r="Q170" s="152"/>
      <c r="R170" s="150"/>
      <c r="S170" s="150"/>
      <c r="T170" s="150"/>
      <c r="U170" s="213"/>
      <c r="V170" s="150"/>
      <c r="W170" s="150"/>
      <c r="X170" s="150"/>
      <c r="Y170" s="150"/>
      <c r="Z170" s="150"/>
      <c r="AA170" s="150"/>
      <c r="AB170" s="150"/>
      <c r="AC170" s="150"/>
      <c r="AD170" s="214"/>
      <c r="AE170" s="4">
        <f t="shared" si="8"/>
        <v>0</v>
      </c>
    </row>
    <row r="171" spans="7:31" ht="20.100000000000001" customHeight="1" x14ac:dyDescent="0.25">
      <c r="G171" s="4">
        <f t="shared" si="6"/>
        <v>0</v>
      </c>
      <c r="H171" s="211">
        <f t="shared" si="7"/>
        <v>0</v>
      </c>
      <c r="I171" s="212"/>
      <c r="J171" s="150"/>
      <c r="K171" s="152"/>
      <c r="L171" s="152"/>
      <c r="M171" s="150"/>
      <c r="N171" s="150"/>
      <c r="O171" s="150"/>
      <c r="P171" s="152"/>
      <c r="Q171" s="152"/>
      <c r="R171" s="150"/>
      <c r="S171" s="150"/>
      <c r="T171" s="150"/>
      <c r="U171" s="213"/>
      <c r="V171" s="150"/>
      <c r="W171" s="150"/>
      <c r="X171" s="150"/>
      <c r="Y171" s="150"/>
      <c r="Z171" s="150"/>
      <c r="AA171" s="150"/>
      <c r="AB171" s="150"/>
      <c r="AC171" s="150"/>
      <c r="AD171" s="214"/>
      <c r="AE171" s="4">
        <f t="shared" si="8"/>
        <v>0</v>
      </c>
    </row>
    <row r="172" spans="7:31" ht="20.100000000000001" customHeight="1" x14ac:dyDescent="0.25">
      <c r="G172" s="4">
        <f t="shared" si="6"/>
        <v>0</v>
      </c>
      <c r="H172" s="211">
        <f t="shared" si="7"/>
        <v>0</v>
      </c>
      <c r="I172" s="212"/>
      <c r="J172" s="150"/>
      <c r="K172" s="152"/>
      <c r="L172" s="152"/>
      <c r="M172" s="150"/>
      <c r="N172" s="150"/>
      <c r="O172" s="150"/>
      <c r="P172" s="152"/>
      <c r="Q172" s="152"/>
      <c r="R172" s="150"/>
      <c r="S172" s="150"/>
      <c r="T172" s="150"/>
      <c r="U172" s="213"/>
      <c r="V172" s="150"/>
      <c r="W172" s="150"/>
      <c r="X172" s="150"/>
      <c r="Y172" s="150"/>
      <c r="Z172" s="150"/>
      <c r="AA172" s="150"/>
      <c r="AB172" s="150"/>
      <c r="AC172" s="150"/>
      <c r="AD172" s="214"/>
      <c r="AE172" s="4">
        <f t="shared" si="8"/>
        <v>0</v>
      </c>
    </row>
    <row r="173" spans="7:31" ht="20.100000000000001" customHeight="1" x14ac:dyDescent="0.25">
      <c r="G173" s="4">
        <f t="shared" si="6"/>
        <v>0</v>
      </c>
      <c r="H173" s="211">
        <f t="shared" si="7"/>
        <v>0</v>
      </c>
      <c r="I173" s="212"/>
      <c r="J173" s="150"/>
      <c r="K173" s="152"/>
      <c r="L173" s="152"/>
      <c r="M173" s="150"/>
      <c r="N173" s="150"/>
      <c r="O173" s="150"/>
      <c r="P173" s="152"/>
      <c r="Q173" s="152"/>
      <c r="R173" s="150"/>
      <c r="S173" s="150"/>
      <c r="T173" s="150"/>
      <c r="U173" s="213"/>
      <c r="V173" s="150"/>
      <c r="W173" s="150"/>
      <c r="X173" s="150"/>
      <c r="Y173" s="150"/>
      <c r="Z173" s="150"/>
      <c r="AA173" s="150"/>
      <c r="AB173" s="150"/>
      <c r="AC173" s="150"/>
      <c r="AD173" s="214"/>
      <c r="AE173" s="4">
        <f t="shared" si="8"/>
        <v>0</v>
      </c>
    </row>
    <row r="174" spans="7:31" ht="20.100000000000001" customHeight="1" x14ac:dyDescent="0.25">
      <c r="G174" s="4">
        <f t="shared" si="6"/>
        <v>0</v>
      </c>
      <c r="H174" s="211">
        <f t="shared" si="7"/>
        <v>0</v>
      </c>
      <c r="I174" s="212"/>
      <c r="J174" s="150"/>
      <c r="K174" s="152"/>
      <c r="L174" s="152"/>
      <c r="M174" s="150"/>
      <c r="N174" s="150"/>
      <c r="O174" s="150"/>
      <c r="P174" s="152"/>
      <c r="Q174" s="152"/>
      <c r="R174" s="150"/>
      <c r="S174" s="150"/>
      <c r="T174" s="150"/>
      <c r="U174" s="213"/>
      <c r="V174" s="150"/>
      <c r="W174" s="150"/>
      <c r="X174" s="150"/>
      <c r="Y174" s="150"/>
      <c r="Z174" s="150"/>
      <c r="AA174" s="150"/>
      <c r="AB174" s="150"/>
      <c r="AC174" s="150"/>
      <c r="AD174" s="214"/>
      <c r="AE174" s="4">
        <f t="shared" si="8"/>
        <v>0</v>
      </c>
    </row>
    <row r="175" spans="7:31" ht="20.100000000000001" customHeight="1" x14ac:dyDescent="0.25">
      <c r="G175" s="4">
        <f t="shared" si="6"/>
        <v>0</v>
      </c>
      <c r="H175" s="211">
        <f t="shared" si="7"/>
        <v>0</v>
      </c>
      <c r="I175" s="212"/>
      <c r="J175" s="150"/>
      <c r="K175" s="152"/>
      <c r="L175" s="152"/>
      <c r="M175" s="150"/>
      <c r="N175" s="150"/>
      <c r="O175" s="150"/>
      <c r="P175" s="152"/>
      <c r="Q175" s="152"/>
      <c r="R175" s="150"/>
      <c r="S175" s="150"/>
      <c r="T175" s="150"/>
      <c r="U175" s="213"/>
      <c r="V175" s="150"/>
      <c r="W175" s="150"/>
      <c r="X175" s="150"/>
      <c r="Y175" s="150"/>
      <c r="Z175" s="150"/>
      <c r="AA175" s="150"/>
      <c r="AB175" s="150"/>
      <c r="AC175" s="150"/>
      <c r="AD175" s="214"/>
      <c r="AE175" s="4">
        <f t="shared" si="8"/>
        <v>0</v>
      </c>
    </row>
    <row r="176" spans="7:31" ht="20.100000000000001" customHeight="1" x14ac:dyDescent="0.25">
      <c r="G176" s="4">
        <f t="shared" si="6"/>
        <v>0</v>
      </c>
      <c r="H176" s="211">
        <f t="shared" si="7"/>
        <v>0</v>
      </c>
      <c r="I176" s="212"/>
      <c r="J176" s="150"/>
      <c r="K176" s="152"/>
      <c r="L176" s="152"/>
      <c r="M176" s="150"/>
      <c r="N176" s="150"/>
      <c r="O176" s="150"/>
      <c r="P176" s="152"/>
      <c r="Q176" s="152"/>
      <c r="R176" s="150"/>
      <c r="S176" s="150"/>
      <c r="T176" s="150"/>
      <c r="U176" s="213"/>
      <c r="V176" s="150"/>
      <c r="W176" s="150"/>
      <c r="X176" s="150"/>
      <c r="Y176" s="150"/>
      <c r="Z176" s="150"/>
      <c r="AA176" s="150"/>
      <c r="AB176" s="150"/>
      <c r="AC176" s="150"/>
      <c r="AD176" s="214"/>
      <c r="AE176" s="4">
        <f t="shared" si="8"/>
        <v>0</v>
      </c>
    </row>
    <row r="177" spans="7:31" ht="20.100000000000001" customHeight="1" x14ac:dyDescent="0.25">
      <c r="G177" s="4">
        <f t="shared" si="6"/>
        <v>0</v>
      </c>
      <c r="H177" s="211">
        <f t="shared" si="7"/>
        <v>0</v>
      </c>
      <c r="I177" s="212"/>
      <c r="J177" s="150"/>
      <c r="K177" s="152"/>
      <c r="L177" s="152"/>
      <c r="M177" s="150"/>
      <c r="N177" s="150"/>
      <c r="O177" s="150"/>
      <c r="P177" s="152"/>
      <c r="Q177" s="152"/>
      <c r="R177" s="150"/>
      <c r="S177" s="150"/>
      <c r="T177" s="150"/>
      <c r="U177" s="213"/>
      <c r="V177" s="150"/>
      <c r="W177" s="150"/>
      <c r="X177" s="150"/>
      <c r="Y177" s="150"/>
      <c r="Z177" s="150"/>
      <c r="AA177" s="150"/>
      <c r="AB177" s="150"/>
      <c r="AC177" s="150"/>
      <c r="AD177" s="214"/>
      <c r="AE177" s="4">
        <f t="shared" si="8"/>
        <v>0</v>
      </c>
    </row>
    <row r="178" spans="7:31" ht="20.100000000000001" customHeight="1" x14ac:dyDescent="0.25">
      <c r="G178" s="4">
        <f t="shared" si="6"/>
        <v>0</v>
      </c>
      <c r="H178" s="211">
        <f t="shared" si="7"/>
        <v>0</v>
      </c>
      <c r="I178" s="212"/>
      <c r="J178" s="150"/>
      <c r="K178" s="152"/>
      <c r="L178" s="152"/>
      <c r="M178" s="150"/>
      <c r="N178" s="150"/>
      <c r="O178" s="150"/>
      <c r="P178" s="152"/>
      <c r="Q178" s="152"/>
      <c r="R178" s="150"/>
      <c r="S178" s="150"/>
      <c r="T178" s="150"/>
      <c r="U178" s="213"/>
      <c r="V178" s="150"/>
      <c r="W178" s="150"/>
      <c r="X178" s="150"/>
      <c r="Y178" s="150"/>
      <c r="Z178" s="150"/>
      <c r="AA178" s="150"/>
      <c r="AB178" s="150"/>
      <c r="AC178" s="150"/>
      <c r="AD178" s="214"/>
      <c r="AE178" s="4">
        <f t="shared" si="8"/>
        <v>0</v>
      </c>
    </row>
    <row r="179" spans="7:31" ht="20.100000000000001" customHeight="1" x14ac:dyDescent="0.25">
      <c r="G179" s="4">
        <f t="shared" si="6"/>
        <v>0</v>
      </c>
      <c r="H179" s="211">
        <f t="shared" si="7"/>
        <v>0</v>
      </c>
      <c r="I179" s="212"/>
      <c r="J179" s="150"/>
      <c r="K179" s="152"/>
      <c r="L179" s="152"/>
      <c r="M179" s="150"/>
      <c r="N179" s="150"/>
      <c r="O179" s="150"/>
      <c r="P179" s="152"/>
      <c r="Q179" s="152"/>
      <c r="R179" s="150"/>
      <c r="S179" s="150"/>
      <c r="T179" s="150"/>
      <c r="U179" s="213"/>
      <c r="V179" s="150"/>
      <c r="W179" s="150"/>
      <c r="X179" s="150"/>
      <c r="Y179" s="150"/>
      <c r="Z179" s="150"/>
      <c r="AA179" s="150"/>
      <c r="AB179" s="150"/>
      <c r="AC179" s="150"/>
      <c r="AD179" s="214"/>
      <c r="AE179" s="4">
        <f t="shared" si="8"/>
        <v>0</v>
      </c>
    </row>
    <row r="180" spans="7:31" ht="20.100000000000001" customHeight="1" x14ac:dyDescent="0.25">
      <c r="G180" s="4">
        <f t="shared" si="6"/>
        <v>0</v>
      </c>
      <c r="H180" s="211">
        <f t="shared" si="7"/>
        <v>0</v>
      </c>
      <c r="I180" s="212"/>
      <c r="J180" s="150"/>
      <c r="K180" s="152"/>
      <c r="L180" s="152"/>
      <c r="M180" s="150"/>
      <c r="N180" s="150"/>
      <c r="O180" s="150"/>
      <c r="P180" s="152"/>
      <c r="Q180" s="152"/>
      <c r="R180" s="150"/>
      <c r="S180" s="150"/>
      <c r="T180" s="150"/>
      <c r="U180" s="213"/>
      <c r="V180" s="150"/>
      <c r="W180" s="150"/>
      <c r="X180" s="150"/>
      <c r="Y180" s="150"/>
      <c r="Z180" s="150"/>
      <c r="AA180" s="150"/>
      <c r="AB180" s="150"/>
      <c r="AC180" s="150"/>
      <c r="AD180" s="214"/>
      <c r="AE180" s="4">
        <f t="shared" si="8"/>
        <v>0</v>
      </c>
    </row>
    <row r="181" spans="7:31" ht="20.100000000000001" customHeight="1" x14ac:dyDescent="0.25">
      <c r="G181" s="4">
        <f t="shared" si="6"/>
        <v>0</v>
      </c>
      <c r="H181" s="211">
        <f t="shared" si="7"/>
        <v>0</v>
      </c>
      <c r="I181" s="212"/>
      <c r="J181" s="150"/>
      <c r="K181" s="152"/>
      <c r="L181" s="152"/>
      <c r="M181" s="150"/>
      <c r="N181" s="150"/>
      <c r="O181" s="150"/>
      <c r="P181" s="152"/>
      <c r="Q181" s="152"/>
      <c r="R181" s="150"/>
      <c r="S181" s="150"/>
      <c r="T181" s="150"/>
      <c r="U181" s="213"/>
      <c r="V181" s="150"/>
      <c r="W181" s="150"/>
      <c r="X181" s="150"/>
      <c r="Y181" s="150"/>
      <c r="Z181" s="150"/>
      <c r="AA181" s="150"/>
      <c r="AB181" s="150"/>
      <c r="AC181" s="150"/>
      <c r="AD181" s="214"/>
      <c r="AE181" s="4">
        <f t="shared" si="8"/>
        <v>0</v>
      </c>
    </row>
    <row r="182" spans="7:31" ht="20.100000000000001" customHeight="1" x14ac:dyDescent="0.25">
      <c r="G182" s="4">
        <f t="shared" si="6"/>
        <v>0</v>
      </c>
      <c r="H182" s="211">
        <f t="shared" si="7"/>
        <v>0</v>
      </c>
      <c r="I182" s="212"/>
      <c r="J182" s="150"/>
      <c r="K182" s="152"/>
      <c r="L182" s="152"/>
      <c r="M182" s="150"/>
      <c r="N182" s="150"/>
      <c r="O182" s="150"/>
      <c r="P182" s="152"/>
      <c r="Q182" s="152"/>
      <c r="R182" s="150"/>
      <c r="S182" s="150"/>
      <c r="T182" s="150"/>
      <c r="U182" s="213"/>
      <c r="V182" s="150"/>
      <c r="W182" s="150"/>
      <c r="X182" s="150"/>
      <c r="Y182" s="150"/>
      <c r="Z182" s="150"/>
      <c r="AA182" s="150"/>
      <c r="AB182" s="150"/>
      <c r="AC182" s="150"/>
      <c r="AD182" s="214"/>
      <c r="AE182" s="4">
        <f t="shared" si="8"/>
        <v>0</v>
      </c>
    </row>
    <row r="183" spans="7:31" ht="20.100000000000001" customHeight="1" x14ac:dyDescent="0.25">
      <c r="G183" s="4">
        <f t="shared" si="6"/>
        <v>0</v>
      </c>
      <c r="H183" s="211">
        <f t="shared" si="7"/>
        <v>0</v>
      </c>
      <c r="I183" s="212"/>
      <c r="J183" s="150"/>
      <c r="K183" s="152"/>
      <c r="L183" s="152"/>
      <c r="M183" s="150"/>
      <c r="N183" s="150"/>
      <c r="O183" s="150"/>
      <c r="P183" s="152"/>
      <c r="Q183" s="152"/>
      <c r="R183" s="150"/>
      <c r="S183" s="150"/>
      <c r="T183" s="150"/>
      <c r="U183" s="213"/>
      <c r="V183" s="150"/>
      <c r="W183" s="150"/>
      <c r="X183" s="150"/>
      <c r="Y183" s="150"/>
      <c r="Z183" s="150"/>
      <c r="AA183" s="150"/>
      <c r="AB183" s="150"/>
      <c r="AC183" s="150"/>
      <c r="AD183" s="214"/>
      <c r="AE183" s="4">
        <f t="shared" si="8"/>
        <v>0</v>
      </c>
    </row>
    <row r="184" spans="7:31" ht="20.100000000000001" customHeight="1" x14ac:dyDescent="0.25">
      <c r="G184" s="4">
        <f t="shared" si="6"/>
        <v>0</v>
      </c>
      <c r="H184" s="211">
        <f t="shared" si="7"/>
        <v>0</v>
      </c>
      <c r="I184" s="212"/>
      <c r="J184" s="150"/>
      <c r="K184" s="152"/>
      <c r="L184" s="152"/>
      <c r="M184" s="150"/>
      <c r="N184" s="150"/>
      <c r="O184" s="150"/>
      <c r="P184" s="152"/>
      <c r="Q184" s="152"/>
      <c r="R184" s="150"/>
      <c r="S184" s="150"/>
      <c r="T184" s="150"/>
      <c r="U184" s="213"/>
      <c r="V184" s="150"/>
      <c r="W184" s="150"/>
      <c r="X184" s="150"/>
      <c r="Y184" s="150"/>
      <c r="Z184" s="150"/>
      <c r="AA184" s="150"/>
      <c r="AB184" s="150"/>
      <c r="AC184" s="150"/>
      <c r="AD184" s="214"/>
      <c r="AE184" s="4">
        <f t="shared" si="8"/>
        <v>0</v>
      </c>
    </row>
    <row r="185" spans="7:31" ht="20.100000000000001" customHeight="1" x14ac:dyDescent="0.25">
      <c r="G185" s="4">
        <f t="shared" si="6"/>
        <v>0</v>
      </c>
      <c r="H185" s="211">
        <f t="shared" si="7"/>
        <v>0</v>
      </c>
      <c r="I185" s="212"/>
      <c r="J185" s="150"/>
      <c r="K185" s="152"/>
      <c r="L185" s="152"/>
      <c r="M185" s="150"/>
      <c r="N185" s="150"/>
      <c r="O185" s="150"/>
      <c r="P185" s="152"/>
      <c r="Q185" s="152"/>
      <c r="R185" s="150"/>
      <c r="S185" s="150"/>
      <c r="T185" s="150"/>
      <c r="U185" s="213"/>
      <c r="V185" s="150"/>
      <c r="W185" s="150"/>
      <c r="X185" s="150"/>
      <c r="Y185" s="150"/>
      <c r="Z185" s="150"/>
      <c r="AA185" s="150"/>
      <c r="AB185" s="150"/>
      <c r="AC185" s="150"/>
      <c r="AD185" s="214"/>
      <c r="AE185" s="4">
        <f t="shared" si="8"/>
        <v>0</v>
      </c>
    </row>
    <row r="186" spans="7:31" ht="20.100000000000001" customHeight="1" x14ac:dyDescent="0.25">
      <c r="G186" s="4">
        <f t="shared" si="6"/>
        <v>0</v>
      </c>
      <c r="H186" s="211">
        <f t="shared" si="7"/>
        <v>0</v>
      </c>
      <c r="I186" s="212"/>
      <c r="J186" s="150"/>
      <c r="K186" s="152"/>
      <c r="L186" s="152"/>
      <c r="M186" s="150"/>
      <c r="N186" s="150"/>
      <c r="O186" s="150"/>
      <c r="P186" s="152"/>
      <c r="Q186" s="152"/>
      <c r="R186" s="150"/>
      <c r="S186" s="150"/>
      <c r="T186" s="150"/>
      <c r="U186" s="213"/>
      <c r="V186" s="150"/>
      <c r="W186" s="150"/>
      <c r="X186" s="150"/>
      <c r="Y186" s="150"/>
      <c r="Z186" s="150"/>
      <c r="AA186" s="150"/>
      <c r="AB186" s="150"/>
      <c r="AC186" s="150"/>
      <c r="AD186" s="214"/>
      <c r="AE186" s="4">
        <f t="shared" si="8"/>
        <v>0</v>
      </c>
    </row>
    <row r="187" spans="7:31" ht="20.100000000000001" customHeight="1" x14ac:dyDescent="0.25">
      <c r="G187" s="4">
        <f t="shared" si="6"/>
        <v>0</v>
      </c>
      <c r="H187" s="211">
        <f t="shared" si="7"/>
        <v>0</v>
      </c>
      <c r="I187" s="212"/>
      <c r="J187" s="150"/>
      <c r="K187" s="152"/>
      <c r="L187" s="152"/>
      <c r="M187" s="150"/>
      <c r="N187" s="150"/>
      <c r="O187" s="150"/>
      <c r="P187" s="152"/>
      <c r="Q187" s="152"/>
      <c r="R187" s="150"/>
      <c r="S187" s="150"/>
      <c r="T187" s="150"/>
      <c r="U187" s="213"/>
      <c r="V187" s="150"/>
      <c r="W187" s="150"/>
      <c r="X187" s="150"/>
      <c r="Y187" s="150"/>
      <c r="Z187" s="150"/>
      <c r="AA187" s="150"/>
      <c r="AB187" s="150"/>
      <c r="AC187" s="150"/>
      <c r="AD187" s="214"/>
      <c r="AE187" s="4">
        <f t="shared" si="8"/>
        <v>0</v>
      </c>
    </row>
    <row r="188" spans="7:31" ht="20.100000000000001" customHeight="1" x14ac:dyDescent="0.25">
      <c r="G188" s="4">
        <f t="shared" si="6"/>
        <v>0</v>
      </c>
      <c r="H188" s="211">
        <f t="shared" si="7"/>
        <v>0</v>
      </c>
      <c r="I188" s="212"/>
      <c r="J188" s="150"/>
      <c r="K188" s="152"/>
      <c r="L188" s="152"/>
      <c r="M188" s="150"/>
      <c r="N188" s="150"/>
      <c r="O188" s="150"/>
      <c r="P188" s="152"/>
      <c r="Q188" s="152"/>
      <c r="R188" s="150"/>
      <c r="S188" s="150"/>
      <c r="T188" s="150"/>
      <c r="U188" s="213"/>
      <c r="V188" s="150"/>
      <c r="W188" s="150"/>
      <c r="X188" s="150"/>
      <c r="Y188" s="150"/>
      <c r="Z188" s="150"/>
      <c r="AA188" s="150"/>
      <c r="AB188" s="150"/>
      <c r="AC188" s="150"/>
      <c r="AD188" s="214"/>
      <c r="AE188" s="4">
        <f t="shared" si="8"/>
        <v>0</v>
      </c>
    </row>
    <row r="189" spans="7:31" ht="20.100000000000001" customHeight="1" x14ac:dyDescent="0.25">
      <c r="G189" s="4">
        <f t="shared" si="6"/>
        <v>0</v>
      </c>
      <c r="H189" s="211">
        <f t="shared" si="7"/>
        <v>0</v>
      </c>
      <c r="I189" s="212"/>
      <c r="J189" s="150"/>
      <c r="K189" s="152"/>
      <c r="L189" s="152"/>
      <c r="M189" s="150"/>
      <c r="N189" s="150"/>
      <c r="O189" s="150"/>
      <c r="P189" s="152"/>
      <c r="Q189" s="152"/>
      <c r="R189" s="150"/>
      <c r="S189" s="150"/>
      <c r="T189" s="150"/>
      <c r="U189" s="213"/>
      <c r="V189" s="150"/>
      <c r="W189" s="150"/>
      <c r="X189" s="150"/>
      <c r="Y189" s="150"/>
      <c r="Z189" s="150"/>
      <c r="AA189" s="150"/>
      <c r="AB189" s="150"/>
      <c r="AC189" s="150"/>
      <c r="AD189" s="214"/>
      <c r="AE189" s="4">
        <f t="shared" si="8"/>
        <v>0</v>
      </c>
    </row>
    <row r="190" spans="7:31" ht="20.100000000000001" customHeight="1" x14ac:dyDescent="0.25">
      <c r="G190" s="4">
        <f t="shared" si="6"/>
        <v>0</v>
      </c>
      <c r="H190" s="211">
        <f t="shared" si="7"/>
        <v>0</v>
      </c>
      <c r="I190" s="212"/>
      <c r="J190" s="150"/>
      <c r="K190" s="152"/>
      <c r="L190" s="152"/>
      <c r="M190" s="150"/>
      <c r="N190" s="150"/>
      <c r="O190" s="150"/>
      <c r="P190" s="152"/>
      <c r="Q190" s="152"/>
      <c r="R190" s="150"/>
      <c r="S190" s="150"/>
      <c r="T190" s="150"/>
      <c r="U190" s="213"/>
      <c r="V190" s="150"/>
      <c r="W190" s="150"/>
      <c r="X190" s="150"/>
      <c r="Y190" s="150"/>
      <c r="Z190" s="150"/>
      <c r="AA190" s="150"/>
      <c r="AB190" s="150"/>
      <c r="AC190" s="150"/>
      <c r="AD190" s="214"/>
      <c r="AE190" s="4">
        <f t="shared" si="8"/>
        <v>0</v>
      </c>
    </row>
    <row r="191" spans="7:31" ht="20.100000000000001" customHeight="1" x14ac:dyDescent="0.25">
      <c r="G191" s="4">
        <f t="shared" si="6"/>
        <v>0</v>
      </c>
      <c r="H191" s="211">
        <f t="shared" si="7"/>
        <v>0</v>
      </c>
      <c r="I191" s="212"/>
      <c r="J191" s="150"/>
      <c r="K191" s="152"/>
      <c r="L191" s="152"/>
      <c r="M191" s="150"/>
      <c r="N191" s="150"/>
      <c r="O191" s="150"/>
      <c r="P191" s="152"/>
      <c r="Q191" s="152"/>
      <c r="R191" s="150"/>
      <c r="S191" s="150"/>
      <c r="T191" s="150"/>
      <c r="U191" s="213"/>
      <c r="V191" s="150"/>
      <c r="W191" s="150"/>
      <c r="X191" s="150"/>
      <c r="Y191" s="150"/>
      <c r="Z191" s="150"/>
      <c r="AA191" s="150"/>
      <c r="AB191" s="150"/>
      <c r="AC191" s="150"/>
      <c r="AD191" s="214"/>
      <c r="AE191" s="4">
        <f t="shared" si="8"/>
        <v>0</v>
      </c>
    </row>
    <row r="192" spans="7:31" ht="20.100000000000001" customHeight="1" x14ac:dyDescent="0.25">
      <c r="G192" s="4">
        <f t="shared" si="6"/>
        <v>0</v>
      </c>
      <c r="H192" s="211">
        <f t="shared" si="7"/>
        <v>0</v>
      </c>
      <c r="I192" s="212"/>
      <c r="J192" s="150"/>
      <c r="K192" s="152"/>
      <c r="L192" s="152"/>
      <c r="M192" s="150"/>
      <c r="N192" s="150"/>
      <c r="O192" s="150"/>
      <c r="P192" s="152"/>
      <c r="Q192" s="152"/>
      <c r="R192" s="150"/>
      <c r="S192" s="150"/>
      <c r="T192" s="150"/>
      <c r="U192" s="213"/>
      <c r="V192" s="150"/>
      <c r="W192" s="150"/>
      <c r="X192" s="150"/>
      <c r="Y192" s="150"/>
      <c r="Z192" s="150"/>
      <c r="AA192" s="150"/>
      <c r="AB192" s="150"/>
      <c r="AC192" s="150"/>
      <c r="AD192" s="214"/>
      <c r="AE192" s="4">
        <f t="shared" si="8"/>
        <v>0</v>
      </c>
    </row>
    <row r="193" spans="7:31" ht="20.100000000000001" customHeight="1" x14ac:dyDescent="0.25">
      <c r="G193" s="4">
        <f t="shared" si="6"/>
        <v>0</v>
      </c>
      <c r="H193" s="211">
        <f t="shared" si="7"/>
        <v>0</v>
      </c>
      <c r="I193" s="212"/>
      <c r="J193" s="150"/>
      <c r="K193" s="152"/>
      <c r="L193" s="152"/>
      <c r="M193" s="150"/>
      <c r="N193" s="150"/>
      <c r="O193" s="150"/>
      <c r="P193" s="152"/>
      <c r="Q193" s="152"/>
      <c r="R193" s="150"/>
      <c r="S193" s="150"/>
      <c r="T193" s="150"/>
      <c r="U193" s="213"/>
      <c r="V193" s="150"/>
      <c r="W193" s="150"/>
      <c r="X193" s="150"/>
      <c r="Y193" s="150"/>
      <c r="Z193" s="150"/>
      <c r="AA193" s="150"/>
      <c r="AB193" s="150"/>
      <c r="AC193" s="150"/>
      <c r="AD193" s="214"/>
      <c r="AE193" s="4">
        <f t="shared" si="8"/>
        <v>0</v>
      </c>
    </row>
    <row r="194" spans="7:31" ht="20.100000000000001" customHeight="1" x14ac:dyDescent="0.25">
      <c r="G194" s="4">
        <f t="shared" si="6"/>
        <v>0</v>
      </c>
      <c r="H194" s="211">
        <f t="shared" si="7"/>
        <v>0</v>
      </c>
      <c r="I194" s="212"/>
      <c r="J194" s="150"/>
      <c r="K194" s="152"/>
      <c r="L194" s="152"/>
      <c r="M194" s="150"/>
      <c r="N194" s="150"/>
      <c r="O194" s="150"/>
      <c r="P194" s="152"/>
      <c r="Q194" s="152"/>
      <c r="R194" s="150"/>
      <c r="S194" s="150"/>
      <c r="T194" s="150"/>
      <c r="U194" s="213"/>
      <c r="V194" s="150"/>
      <c r="W194" s="150"/>
      <c r="X194" s="150"/>
      <c r="Y194" s="150"/>
      <c r="Z194" s="150"/>
      <c r="AA194" s="150"/>
      <c r="AB194" s="150"/>
      <c r="AC194" s="150"/>
      <c r="AD194" s="214"/>
      <c r="AE194" s="4">
        <f t="shared" si="8"/>
        <v>0</v>
      </c>
    </row>
    <row r="195" spans="7:31" ht="20.100000000000001" customHeight="1" x14ac:dyDescent="0.25">
      <c r="G195" s="4">
        <f t="shared" si="6"/>
        <v>0</v>
      </c>
      <c r="H195" s="211">
        <f t="shared" si="7"/>
        <v>0</v>
      </c>
      <c r="I195" s="212"/>
      <c r="J195" s="150"/>
      <c r="K195" s="152"/>
      <c r="L195" s="152"/>
      <c r="M195" s="150"/>
      <c r="N195" s="150"/>
      <c r="O195" s="150"/>
      <c r="P195" s="152"/>
      <c r="Q195" s="152"/>
      <c r="R195" s="150"/>
      <c r="S195" s="150"/>
      <c r="T195" s="150"/>
      <c r="U195" s="213"/>
      <c r="V195" s="150"/>
      <c r="W195" s="150"/>
      <c r="X195" s="150"/>
      <c r="Y195" s="150"/>
      <c r="Z195" s="150"/>
      <c r="AA195" s="150"/>
      <c r="AB195" s="150"/>
      <c r="AC195" s="150"/>
      <c r="AD195" s="214"/>
      <c r="AE195" s="4">
        <f t="shared" si="8"/>
        <v>0</v>
      </c>
    </row>
    <row r="196" spans="7:31" ht="20.100000000000001" customHeight="1" x14ac:dyDescent="0.25">
      <c r="G196" s="4">
        <f t="shared" si="6"/>
        <v>0</v>
      </c>
      <c r="H196" s="211">
        <f t="shared" si="7"/>
        <v>0</v>
      </c>
      <c r="I196" s="212"/>
      <c r="J196" s="150"/>
      <c r="K196" s="152"/>
      <c r="L196" s="152"/>
      <c r="M196" s="150"/>
      <c r="N196" s="150"/>
      <c r="O196" s="150"/>
      <c r="P196" s="152"/>
      <c r="Q196" s="152"/>
      <c r="R196" s="150"/>
      <c r="S196" s="150"/>
      <c r="T196" s="150"/>
      <c r="U196" s="213"/>
      <c r="V196" s="150"/>
      <c r="W196" s="150"/>
      <c r="X196" s="150"/>
      <c r="Y196" s="150"/>
      <c r="Z196" s="150"/>
      <c r="AA196" s="150"/>
      <c r="AB196" s="150"/>
      <c r="AC196" s="150"/>
      <c r="AD196" s="214"/>
      <c r="AE196" s="4">
        <f t="shared" si="8"/>
        <v>0</v>
      </c>
    </row>
    <row r="197" spans="7:31" ht="20.100000000000001" customHeight="1" x14ac:dyDescent="0.25">
      <c r="G197" s="4">
        <f t="shared" si="6"/>
        <v>0</v>
      </c>
      <c r="H197" s="211">
        <f t="shared" si="7"/>
        <v>0</v>
      </c>
      <c r="I197" s="212"/>
      <c r="J197" s="150"/>
      <c r="K197" s="152"/>
      <c r="L197" s="152"/>
      <c r="M197" s="150"/>
      <c r="N197" s="150"/>
      <c r="O197" s="150"/>
      <c r="P197" s="152"/>
      <c r="Q197" s="152"/>
      <c r="R197" s="150"/>
      <c r="S197" s="150"/>
      <c r="T197" s="150"/>
      <c r="U197" s="213"/>
      <c r="V197" s="150"/>
      <c r="W197" s="150"/>
      <c r="X197" s="150"/>
      <c r="Y197" s="150"/>
      <c r="Z197" s="150"/>
      <c r="AA197" s="150"/>
      <c r="AB197" s="150"/>
      <c r="AC197" s="150"/>
      <c r="AD197" s="214"/>
      <c r="AE197" s="4">
        <f t="shared" si="8"/>
        <v>0</v>
      </c>
    </row>
    <row r="198" spans="7:31" ht="20.100000000000001" customHeight="1" x14ac:dyDescent="0.25">
      <c r="G198" s="4">
        <f t="shared" si="6"/>
        <v>0</v>
      </c>
      <c r="H198" s="211">
        <f t="shared" si="7"/>
        <v>0</v>
      </c>
      <c r="I198" s="212"/>
      <c r="J198" s="150"/>
      <c r="K198" s="152"/>
      <c r="L198" s="152"/>
      <c r="M198" s="150"/>
      <c r="N198" s="150"/>
      <c r="O198" s="150"/>
      <c r="P198" s="152"/>
      <c r="Q198" s="152"/>
      <c r="R198" s="150"/>
      <c r="S198" s="150"/>
      <c r="T198" s="150"/>
      <c r="U198" s="213"/>
      <c r="V198" s="150"/>
      <c r="W198" s="150"/>
      <c r="X198" s="150"/>
      <c r="Y198" s="150"/>
      <c r="Z198" s="150"/>
      <c r="AA198" s="150"/>
      <c r="AB198" s="150"/>
      <c r="AC198" s="150"/>
      <c r="AD198" s="214"/>
      <c r="AE198" s="4">
        <f t="shared" si="8"/>
        <v>0</v>
      </c>
    </row>
    <row r="199" spans="7:31" ht="20.100000000000001" customHeight="1" x14ac:dyDescent="0.25">
      <c r="G199" s="4">
        <f t="shared" si="6"/>
        <v>0</v>
      </c>
      <c r="H199" s="211">
        <f t="shared" si="7"/>
        <v>0</v>
      </c>
      <c r="I199" s="212"/>
      <c r="J199" s="150"/>
      <c r="K199" s="152"/>
      <c r="L199" s="152"/>
      <c r="M199" s="150"/>
      <c r="N199" s="150"/>
      <c r="O199" s="150"/>
      <c r="P199" s="152"/>
      <c r="Q199" s="152"/>
      <c r="R199" s="150"/>
      <c r="S199" s="150"/>
      <c r="T199" s="150"/>
      <c r="U199" s="213"/>
      <c r="V199" s="150"/>
      <c r="W199" s="150"/>
      <c r="X199" s="150"/>
      <c r="Y199" s="150"/>
      <c r="Z199" s="150"/>
      <c r="AA199" s="150"/>
      <c r="AB199" s="150"/>
      <c r="AC199" s="150"/>
      <c r="AD199" s="214"/>
      <c r="AE199" s="4">
        <f t="shared" si="8"/>
        <v>0</v>
      </c>
    </row>
    <row r="200" spans="7:31" ht="20.100000000000001" customHeight="1" x14ac:dyDescent="0.25">
      <c r="G200" s="4">
        <f t="shared" si="6"/>
        <v>0</v>
      </c>
      <c r="H200" s="211">
        <f t="shared" si="7"/>
        <v>0</v>
      </c>
      <c r="I200" s="212"/>
      <c r="J200" s="150"/>
      <c r="K200" s="152"/>
      <c r="L200" s="152"/>
      <c r="M200" s="150"/>
      <c r="N200" s="150"/>
      <c r="O200" s="150"/>
      <c r="P200" s="152"/>
      <c r="Q200" s="152"/>
      <c r="R200" s="150"/>
      <c r="S200" s="150"/>
      <c r="T200" s="150"/>
      <c r="U200" s="213"/>
      <c r="V200" s="150"/>
      <c r="W200" s="150"/>
      <c r="X200" s="150"/>
      <c r="Y200" s="150"/>
      <c r="Z200" s="150"/>
      <c r="AA200" s="150"/>
      <c r="AB200" s="150"/>
      <c r="AC200" s="150"/>
      <c r="AD200" s="214"/>
      <c r="AE200" s="4">
        <f t="shared" si="8"/>
        <v>0</v>
      </c>
    </row>
    <row r="201" spans="7:31" ht="20.100000000000001" customHeight="1" x14ac:dyDescent="0.25">
      <c r="G201" s="4">
        <f t="shared" si="6"/>
        <v>0</v>
      </c>
      <c r="H201" s="211">
        <f t="shared" si="7"/>
        <v>0</v>
      </c>
      <c r="I201" s="212"/>
      <c r="J201" s="150"/>
      <c r="K201" s="152"/>
      <c r="L201" s="152"/>
      <c r="M201" s="150"/>
      <c r="N201" s="150"/>
      <c r="O201" s="150"/>
      <c r="P201" s="152"/>
      <c r="Q201" s="152"/>
      <c r="R201" s="150"/>
      <c r="S201" s="150"/>
      <c r="T201" s="150"/>
      <c r="U201" s="213"/>
      <c r="V201" s="150"/>
      <c r="W201" s="150"/>
      <c r="X201" s="150"/>
      <c r="Y201" s="150"/>
      <c r="Z201" s="150"/>
      <c r="AA201" s="150"/>
      <c r="AB201" s="150"/>
      <c r="AC201" s="150"/>
      <c r="AD201" s="214"/>
      <c r="AE201" s="4">
        <f t="shared" si="8"/>
        <v>0</v>
      </c>
    </row>
    <row r="202" spans="7:31" ht="20.100000000000001" customHeight="1" x14ac:dyDescent="0.25">
      <c r="G202" s="4">
        <f t="shared" ref="G202:G265" si="9">IFERROR(IF($E$12=1,(IF(H202&gt;=1,(IF(I202&gt;=$E$10,(IF(I202&lt;=$E$11,H202,0)),0)),0)),0),0)</f>
        <v>0</v>
      </c>
      <c r="H202" s="211">
        <f t="shared" si="7"/>
        <v>0</v>
      </c>
      <c r="I202" s="212"/>
      <c r="J202" s="150"/>
      <c r="K202" s="152"/>
      <c r="L202" s="152"/>
      <c r="M202" s="150"/>
      <c r="N202" s="150"/>
      <c r="O202" s="150"/>
      <c r="P202" s="152"/>
      <c r="Q202" s="152"/>
      <c r="R202" s="150"/>
      <c r="S202" s="150"/>
      <c r="T202" s="150"/>
      <c r="U202" s="213"/>
      <c r="V202" s="150"/>
      <c r="W202" s="150"/>
      <c r="X202" s="150"/>
      <c r="Y202" s="150"/>
      <c r="Z202" s="150"/>
      <c r="AA202" s="150"/>
      <c r="AB202" s="150"/>
      <c r="AC202" s="150"/>
      <c r="AD202" s="214"/>
      <c r="AE202" s="4">
        <f t="shared" si="8"/>
        <v>0</v>
      </c>
    </row>
    <row r="203" spans="7:31" ht="20.100000000000001" customHeight="1" x14ac:dyDescent="0.25">
      <c r="G203" s="4">
        <f t="shared" si="9"/>
        <v>0</v>
      </c>
      <c r="H203" s="211">
        <f t="shared" ref="H203:H266" si="10">IFERROR(IF(I203&gt;=2000,(IF(LEN(J203)&gt;=3,(IF(LEN(K203)&gt;=2,H202+1,0)),0)),0),0)</f>
        <v>0</v>
      </c>
      <c r="I203" s="212"/>
      <c r="J203" s="150"/>
      <c r="K203" s="152"/>
      <c r="L203" s="152"/>
      <c r="M203" s="150"/>
      <c r="N203" s="150"/>
      <c r="O203" s="150"/>
      <c r="P203" s="152"/>
      <c r="Q203" s="152"/>
      <c r="R203" s="150"/>
      <c r="S203" s="150"/>
      <c r="T203" s="150"/>
      <c r="U203" s="213"/>
      <c r="V203" s="150"/>
      <c r="W203" s="150"/>
      <c r="X203" s="150"/>
      <c r="Y203" s="150"/>
      <c r="Z203" s="150"/>
      <c r="AA203" s="150"/>
      <c r="AB203" s="150"/>
      <c r="AC203" s="150"/>
      <c r="AD203" s="214"/>
      <c r="AE203" s="4">
        <f t="shared" ref="AE203:AE266" si="11">IFERROR(IF(H203&gt;=1,VLOOKUP(J203,$A$1:$B$3,2,0),0),0)</f>
        <v>0</v>
      </c>
    </row>
    <row r="204" spans="7:31" ht="20.100000000000001" customHeight="1" x14ac:dyDescent="0.25">
      <c r="G204" s="4">
        <f t="shared" si="9"/>
        <v>0</v>
      </c>
      <c r="H204" s="211">
        <f t="shared" si="10"/>
        <v>0</v>
      </c>
      <c r="I204" s="212"/>
      <c r="J204" s="150"/>
      <c r="K204" s="152"/>
      <c r="L204" s="152"/>
      <c r="M204" s="150"/>
      <c r="N204" s="150"/>
      <c r="O204" s="150"/>
      <c r="P204" s="152"/>
      <c r="Q204" s="152"/>
      <c r="R204" s="150"/>
      <c r="S204" s="150"/>
      <c r="T204" s="150"/>
      <c r="U204" s="213"/>
      <c r="V204" s="150"/>
      <c r="W204" s="150"/>
      <c r="X204" s="150"/>
      <c r="Y204" s="150"/>
      <c r="Z204" s="150"/>
      <c r="AA204" s="150"/>
      <c r="AB204" s="150"/>
      <c r="AC204" s="150"/>
      <c r="AD204" s="214"/>
      <c r="AE204" s="4">
        <f t="shared" si="11"/>
        <v>0</v>
      </c>
    </row>
    <row r="205" spans="7:31" ht="20.100000000000001" customHeight="1" x14ac:dyDescent="0.25">
      <c r="G205" s="4">
        <f t="shared" si="9"/>
        <v>0</v>
      </c>
      <c r="H205" s="211">
        <f t="shared" si="10"/>
        <v>0</v>
      </c>
      <c r="I205" s="212"/>
      <c r="J205" s="150"/>
      <c r="K205" s="152"/>
      <c r="L205" s="152"/>
      <c r="M205" s="150"/>
      <c r="N205" s="150"/>
      <c r="O205" s="150"/>
      <c r="P205" s="152"/>
      <c r="Q205" s="152"/>
      <c r="R205" s="150"/>
      <c r="S205" s="150"/>
      <c r="T205" s="150"/>
      <c r="U205" s="213"/>
      <c r="V205" s="150"/>
      <c r="W205" s="150"/>
      <c r="X205" s="150"/>
      <c r="Y205" s="150"/>
      <c r="Z205" s="150"/>
      <c r="AA205" s="150"/>
      <c r="AB205" s="150"/>
      <c r="AC205" s="150"/>
      <c r="AD205" s="214"/>
      <c r="AE205" s="4">
        <f t="shared" si="11"/>
        <v>0</v>
      </c>
    </row>
    <row r="206" spans="7:31" ht="20.100000000000001" customHeight="1" x14ac:dyDescent="0.25">
      <c r="G206" s="4">
        <f t="shared" si="9"/>
        <v>0</v>
      </c>
      <c r="H206" s="211">
        <f t="shared" si="10"/>
        <v>0</v>
      </c>
      <c r="I206" s="212"/>
      <c r="J206" s="150"/>
      <c r="K206" s="152"/>
      <c r="L206" s="152"/>
      <c r="M206" s="150"/>
      <c r="N206" s="150"/>
      <c r="O206" s="150"/>
      <c r="P206" s="152"/>
      <c r="Q206" s="152"/>
      <c r="R206" s="150"/>
      <c r="S206" s="150"/>
      <c r="T206" s="150"/>
      <c r="U206" s="213"/>
      <c r="V206" s="150"/>
      <c r="W206" s="150"/>
      <c r="X206" s="150"/>
      <c r="Y206" s="150"/>
      <c r="Z206" s="150"/>
      <c r="AA206" s="150"/>
      <c r="AB206" s="150"/>
      <c r="AC206" s="150"/>
      <c r="AD206" s="214"/>
      <c r="AE206" s="4">
        <f t="shared" si="11"/>
        <v>0</v>
      </c>
    </row>
    <row r="207" spans="7:31" ht="20.100000000000001" customHeight="1" x14ac:dyDescent="0.25">
      <c r="G207" s="4">
        <f t="shared" si="9"/>
        <v>0</v>
      </c>
      <c r="H207" s="211">
        <f t="shared" si="10"/>
        <v>0</v>
      </c>
      <c r="I207" s="212"/>
      <c r="J207" s="150"/>
      <c r="K207" s="152"/>
      <c r="L207" s="152"/>
      <c r="M207" s="150"/>
      <c r="N207" s="150"/>
      <c r="O207" s="150"/>
      <c r="P207" s="152"/>
      <c r="Q207" s="152"/>
      <c r="R207" s="150"/>
      <c r="S207" s="150"/>
      <c r="T207" s="150"/>
      <c r="U207" s="213"/>
      <c r="V207" s="150"/>
      <c r="W207" s="150"/>
      <c r="X207" s="150"/>
      <c r="Y207" s="150"/>
      <c r="Z207" s="150"/>
      <c r="AA207" s="150"/>
      <c r="AB207" s="150"/>
      <c r="AC207" s="150"/>
      <c r="AD207" s="214"/>
      <c r="AE207" s="4">
        <f t="shared" si="11"/>
        <v>0</v>
      </c>
    </row>
    <row r="208" spans="7:31" ht="20.100000000000001" customHeight="1" x14ac:dyDescent="0.25">
      <c r="G208" s="4">
        <f t="shared" si="9"/>
        <v>0</v>
      </c>
      <c r="H208" s="211">
        <f t="shared" si="10"/>
        <v>0</v>
      </c>
      <c r="I208" s="212"/>
      <c r="J208" s="150"/>
      <c r="K208" s="152"/>
      <c r="L208" s="152"/>
      <c r="M208" s="150"/>
      <c r="N208" s="150"/>
      <c r="O208" s="150"/>
      <c r="P208" s="152"/>
      <c r="Q208" s="152"/>
      <c r="R208" s="150"/>
      <c r="S208" s="150"/>
      <c r="T208" s="150"/>
      <c r="U208" s="213"/>
      <c r="V208" s="150"/>
      <c r="W208" s="150"/>
      <c r="X208" s="150"/>
      <c r="Y208" s="150"/>
      <c r="Z208" s="150"/>
      <c r="AA208" s="150"/>
      <c r="AB208" s="150"/>
      <c r="AC208" s="150"/>
      <c r="AD208" s="214"/>
      <c r="AE208" s="4">
        <f t="shared" si="11"/>
        <v>0</v>
      </c>
    </row>
    <row r="209" spans="7:31" ht="20.100000000000001" customHeight="1" x14ac:dyDescent="0.25">
      <c r="G209" s="4">
        <f t="shared" si="9"/>
        <v>0</v>
      </c>
      <c r="H209" s="211">
        <f t="shared" si="10"/>
        <v>0</v>
      </c>
      <c r="I209" s="212"/>
      <c r="J209" s="150"/>
      <c r="K209" s="152"/>
      <c r="L209" s="152"/>
      <c r="M209" s="150"/>
      <c r="N209" s="150"/>
      <c r="O209" s="150"/>
      <c r="P209" s="152"/>
      <c r="Q209" s="152"/>
      <c r="R209" s="150"/>
      <c r="S209" s="150"/>
      <c r="T209" s="150"/>
      <c r="U209" s="213"/>
      <c r="V209" s="150"/>
      <c r="W209" s="150"/>
      <c r="X209" s="150"/>
      <c r="Y209" s="150"/>
      <c r="Z209" s="150"/>
      <c r="AA209" s="150"/>
      <c r="AB209" s="150"/>
      <c r="AC209" s="150"/>
      <c r="AD209" s="214"/>
      <c r="AE209" s="4">
        <f t="shared" si="11"/>
        <v>0</v>
      </c>
    </row>
    <row r="210" spans="7:31" ht="20.100000000000001" customHeight="1" x14ac:dyDescent="0.25">
      <c r="G210" s="4">
        <f t="shared" si="9"/>
        <v>0</v>
      </c>
      <c r="H210" s="211">
        <f t="shared" si="10"/>
        <v>0</v>
      </c>
      <c r="I210" s="212"/>
      <c r="J210" s="150"/>
      <c r="K210" s="152"/>
      <c r="L210" s="152"/>
      <c r="M210" s="150"/>
      <c r="N210" s="150"/>
      <c r="O210" s="150"/>
      <c r="P210" s="152"/>
      <c r="Q210" s="152"/>
      <c r="R210" s="150"/>
      <c r="S210" s="150"/>
      <c r="T210" s="150"/>
      <c r="U210" s="213"/>
      <c r="V210" s="150"/>
      <c r="W210" s="150"/>
      <c r="X210" s="150"/>
      <c r="Y210" s="150"/>
      <c r="Z210" s="150"/>
      <c r="AA210" s="150"/>
      <c r="AB210" s="150"/>
      <c r="AC210" s="150"/>
      <c r="AD210" s="214"/>
      <c r="AE210" s="4">
        <f t="shared" si="11"/>
        <v>0</v>
      </c>
    </row>
    <row r="211" spans="7:31" ht="20.100000000000001" customHeight="1" x14ac:dyDescent="0.25">
      <c r="G211" s="4">
        <f t="shared" si="9"/>
        <v>0</v>
      </c>
      <c r="H211" s="211">
        <f t="shared" si="10"/>
        <v>0</v>
      </c>
      <c r="I211" s="212"/>
      <c r="J211" s="150"/>
      <c r="K211" s="152"/>
      <c r="L211" s="152"/>
      <c r="M211" s="150"/>
      <c r="N211" s="150"/>
      <c r="O211" s="150"/>
      <c r="P211" s="152"/>
      <c r="Q211" s="152"/>
      <c r="R211" s="150"/>
      <c r="S211" s="150"/>
      <c r="T211" s="150"/>
      <c r="U211" s="213"/>
      <c r="V211" s="150"/>
      <c r="W211" s="150"/>
      <c r="X211" s="150"/>
      <c r="Y211" s="150"/>
      <c r="Z211" s="150"/>
      <c r="AA211" s="150"/>
      <c r="AB211" s="150"/>
      <c r="AC211" s="150"/>
      <c r="AD211" s="214"/>
      <c r="AE211" s="4">
        <f t="shared" si="11"/>
        <v>0</v>
      </c>
    </row>
    <row r="212" spans="7:31" ht="20.100000000000001" customHeight="1" x14ac:dyDescent="0.25">
      <c r="G212" s="4">
        <f t="shared" si="9"/>
        <v>0</v>
      </c>
      <c r="H212" s="211">
        <f t="shared" si="10"/>
        <v>0</v>
      </c>
      <c r="I212" s="212"/>
      <c r="J212" s="150"/>
      <c r="K212" s="152"/>
      <c r="L212" s="152"/>
      <c r="M212" s="150"/>
      <c r="N212" s="150"/>
      <c r="O212" s="150"/>
      <c r="P212" s="152"/>
      <c r="Q212" s="152"/>
      <c r="R212" s="150"/>
      <c r="S212" s="150"/>
      <c r="T212" s="150"/>
      <c r="U212" s="213"/>
      <c r="V212" s="150"/>
      <c r="W212" s="150"/>
      <c r="X212" s="150"/>
      <c r="Y212" s="150"/>
      <c r="Z212" s="150"/>
      <c r="AA212" s="150"/>
      <c r="AB212" s="150"/>
      <c r="AC212" s="150"/>
      <c r="AD212" s="214"/>
      <c r="AE212" s="4">
        <f t="shared" si="11"/>
        <v>0</v>
      </c>
    </row>
    <row r="213" spans="7:31" ht="20.100000000000001" customHeight="1" x14ac:dyDescent="0.25">
      <c r="G213" s="4">
        <f t="shared" si="9"/>
        <v>0</v>
      </c>
      <c r="H213" s="211">
        <f t="shared" si="10"/>
        <v>0</v>
      </c>
      <c r="I213" s="212"/>
      <c r="J213" s="150"/>
      <c r="K213" s="152"/>
      <c r="L213" s="152"/>
      <c r="M213" s="150"/>
      <c r="N213" s="150"/>
      <c r="O213" s="150"/>
      <c r="P213" s="152"/>
      <c r="Q213" s="152"/>
      <c r="R213" s="150"/>
      <c r="S213" s="150"/>
      <c r="T213" s="150"/>
      <c r="U213" s="213"/>
      <c r="V213" s="150"/>
      <c r="W213" s="150"/>
      <c r="X213" s="150"/>
      <c r="Y213" s="150"/>
      <c r="Z213" s="150"/>
      <c r="AA213" s="150"/>
      <c r="AB213" s="150"/>
      <c r="AC213" s="150"/>
      <c r="AD213" s="214"/>
      <c r="AE213" s="4">
        <f t="shared" si="11"/>
        <v>0</v>
      </c>
    </row>
    <row r="214" spans="7:31" ht="20.100000000000001" customHeight="1" x14ac:dyDescent="0.25">
      <c r="G214" s="4">
        <f t="shared" si="9"/>
        <v>0</v>
      </c>
      <c r="H214" s="211">
        <f t="shared" si="10"/>
        <v>0</v>
      </c>
      <c r="I214" s="212"/>
      <c r="J214" s="150"/>
      <c r="K214" s="152"/>
      <c r="L214" s="152"/>
      <c r="M214" s="150"/>
      <c r="N214" s="150"/>
      <c r="O214" s="150"/>
      <c r="P214" s="152"/>
      <c r="Q214" s="152"/>
      <c r="R214" s="150"/>
      <c r="S214" s="150"/>
      <c r="T214" s="150"/>
      <c r="U214" s="213"/>
      <c r="V214" s="150"/>
      <c r="W214" s="150"/>
      <c r="X214" s="150"/>
      <c r="Y214" s="150"/>
      <c r="Z214" s="150"/>
      <c r="AA214" s="150"/>
      <c r="AB214" s="150"/>
      <c r="AC214" s="150"/>
      <c r="AD214" s="214"/>
      <c r="AE214" s="4">
        <f t="shared" si="11"/>
        <v>0</v>
      </c>
    </row>
    <row r="215" spans="7:31" ht="20.100000000000001" customHeight="1" x14ac:dyDescent="0.25">
      <c r="G215" s="4">
        <f t="shared" si="9"/>
        <v>0</v>
      </c>
      <c r="H215" s="211">
        <f t="shared" si="10"/>
        <v>0</v>
      </c>
      <c r="I215" s="212"/>
      <c r="J215" s="150"/>
      <c r="K215" s="152"/>
      <c r="L215" s="152"/>
      <c r="M215" s="150"/>
      <c r="N215" s="150"/>
      <c r="O215" s="150"/>
      <c r="P215" s="152"/>
      <c r="Q215" s="152"/>
      <c r="R215" s="150"/>
      <c r="S215" s="150"/>
      <c r="T215" s="150"/>
      <c r="U215" s="213"/>
      <c r="V215" s="150"/>
      <c r="W215" s="150"/>
      <c r="X215" s="150"/>
      <c r="Y215" s="150"/>
      <c r="Z215" s="150"/>
      <c r="AA215" s="150"/>
      <c r="AB215" s="150"/>
      <c r="AC215" s="150"/>
      <c r="AD215" s="214"/>
      <c r="AE215" s="4">
        <f t="shared" si="11"/>
        <v>0</v>
      </c>
    </row>
    <row r="216" spans="7:31" ht="20.100000000000001" customHeight="1" x14ac:dyDescent="0.25">
      <c r="G216" s="4">
        <f t="shared" si="9"/>
        <v>0</v>
      </c>
      <c r="H216" s="211">
        <f t="shared" si="10"/>
        <v>0</v>
      </c>
      <c r="I216" s="212"/>
      <c r="J216" s="150"/>
      <c r="K216" s="152"/>
      <c r="L216" s="152"/>
      <c r="M216" s="150"/>
      <c r="N216" s="150"/>
      <c r="O216" s="150"/>
      <c r="P216" s="152"/>
      <c r="Q216" s="152"/>
      <c r="R216" s="150"/>
      <c r="S216" s="150"/>
      <c r="T216" s="150"/>
      <c r="U216" s="213"/>
      <c r="V216" s="150"/>
      <c r="W216" s="150"/>
      <c r="X216" s="150"/>
      <c r="Y216" s="150"/>
      <c r="Z216" s="150"/>
      <c r="AA216" s="150"/>
      <c r="AB216" s="150"/>
      <c r="AC216" s="150"/>
      <c r="AD216" s="214"/>
      <c r="AE216" s="4">
        <f t="shared" si="11"/>
        <v>0</v>
      </c>
    </row>
    <row r="217" spans="7:31" ht="20.100000000000001" customHeight="1" x14ac:dyDescent="0.25">
      <c r="G217" s="4">
        <f t="shared" si="9"/>
        <v>0</v>
      </c>
      <c r="H217" s="211">
        <f t="shared" si="10"/>
        <v>0</v>
      </c>
      <c r="I217" s="212"/>
      <c r="J217" s="150"/>
      <c r="K217" s="152"/>
      <c r="L217" s="152"/>
      <c r="M217" s="150"/>
      <c r="N217" s="150"/>
      <c r="O217" s="150"/>
      <c r="P217" s="152"/>
      <c r="Q217" s="152"/>
      <c r="R217" s="150"/>
      <c r="S217" s="150"/>
      <c r="T217" s="150"/>
      <c r="U217" s="213"/>
      <c r="V217" s="150"/>
      <c r="W217" s="150"/>
      <c r="X217" s="150"/>
      <c r="Y217" s="150"/>
      <c r="Z217" s="150"/>
      <c r="AA217" s="150"/>
      <c r="AB217" s="150"/>
      <c r="AC217" s="150"/>
      <c r="AD217" s="214"/>
      <c r="AE217" s="4">
        <f t="shared" si="11"/>
        <v>0</v>
      </c>
    </row>
    <row r="218" spans="7:31" ht="20.100000000000001" customHeight="1" x14ac:dyDescent="0.25">
      <c r="G218" s="4">
        <f t="shared" si="9"/>
        <v>0</v>
      </c>
      <c r="H218" s="211">
        <f t="shared" si="10"/>
        <v>0</v>
      </c>
      <c r="I218" s="212"/>
      <c r="J218" s="150"/>
      <c r="K218" s="152"/>
      <c r="L218" s="152"/>
      <c r="M218" s="150"/>
      <c r="N218" s="150"/>
      <c r="O218" s="150"/>
      <c r="P218" s="152"/>
      <c r="Q218" s="152"/>
      <c r="R218" s="150"/>
      <c r="S218" s="150"/>
      <c r="T218" s="150"/>
      <c r="U218" s="213"/>
      <c r="V218" s="150"/>
      <c r="W218" s="150"/>
      <c r="X218" s="150"/>
      <c r="Y218" s="150"/>
      <c r="Z218" s="150"/>
      <c r="AA218" s="150"/>
      <c r="AB218" s="150"/>
      <c r="AC218" s="150"/>
      <c r="AD218" s="214"/>
      <c r="AE218" s="4">
        <f t="shared" si="11"/>
        <v>0</v>
      </c>
    </row>
    <row r="219" spans="7:31" ht="20.100000000000001" customHeight="1" x14ac:dyDescent="0.25">
      <c r="G219" s="4">
        <f t="shared" si="9"/>
        <v>0</v>
      </c>
      <c r="H219" s="211">
        <f t="shared" si="10"/>
        <v>0</v>
      </c>
      <c r="I219" s="212"/>
      <c r="J219" s="150"/>
      <c r="K219" s="152"/>
      <c r="L219" s="152"/>
      <c r="M219" s="150"/>
      <c r="N219" s="150"/>
      <c r="O219" s="150"/>
      <c r="P219" s="152"/>
      <c r="Q219" s="152"/>
      <c r="R219" s="150"/>
      <c r="S219" s="150"/>
      <c r="T219" s="150"/>
      <c r="U219" s="213"/>
      <c r="V219" s="150"/>
      <c r="W219" s="150"/>
      <c r="X219" s="150"/>
      <c r="Y219" s="150"/>
      <c r="Z219" s="150"/>
      <c r="AA219" s="150"/>
      <c r="AB219" s="150"/>
      <c r="AC219" s="150"/>
      <c r="AD219" s="214"/>
      <c r="AE219" s="4">
        <f t="shared" si="11"/>
        <v>0</v>
      </c>
    </row>
    <row r="220" spans="7:31" ht="20.100000000000001" customHeight="1" x14ac:dyDescent="0.25">
      <c r="G220" s="4">
        <f t="shared" si="9"/>
        <v>0</v>
      </c>
      <c r="H220" s="211">
        <f t="shared" si="10"/>
        <v>0</v>
      </c>
      <c r="I220" s="212"/>
      <c r="J220" s="150"/>
      <c r="K220" s="152"/>
      <c r="L220" s="152"/>
      <c r="M220" s="150"/>
      <c r="N220" s="150"/>
      <c r="O220" s="150"/>
      <c r="P220" s="152"/>
      <c r="Q220" s="152"/>
      <c r="R220" s="150"/>
      <c r="S220" s="150"/>
      <c r="T220" s="150"/>
      <c r="U220" s="213"/>
      <c r="V220" s="150"/>
      <c r="W220" s="150"/>
      <c r="X220" s="150"/>
      <c r="Y220" s="150"/>
      <c r="Z220" s="150"/>
      <c r="AA220" s="150"/>
      <c r="AB220" s="150"/>
      <c r="AC220" s="150"/>
      <c r="AD220" s="214"/>
      <c r="AE220" s="4">
        <f t="shared" si="11"/>
        <v>0</v>
      </c>
    </row>
    <row r="221" spans="7:31" ht="20.100000000000001" customHeight="1" x14ac:dyDescent="0.25">
      <c r="G221" s="4">
        <f t="shared" si="9"/>
        <v>0</v>
      </c>
      <c r="H221" s="211">
        <f t="shared" si="10"/>
        <v>0</v>
      </c>
      <c r="I221" s="212"/>
      <c r="J221" s="150"/>
      <c r="K221" s="152"/>
      <c r="L221" s="152"/>
      <c r="M221" s="150"/>
      <c r="N221" s="150"/>
      <c r="O221" s="150"/>
      <c r="P221" s="152"/>
      <c r="Q221" s="152"/>
      <c r="R221" s="150"/>
      <c r="S221" s="150"/>
      <c r="T221" s="150"/>
      <c r="U221" s="213"/>
      <c r="V221" s="150"/>
      <c r="W221" s="150"/>
      <c r="X221" s="150"/>
      <c r="Y221" s="150"/>
      <c r="Z221" s="150"/>
      <c r="AA221" s="150"/>
      <c r="AB221" s="150"/>
      <c r="AC221" s="150"/>
      <c r="AD221" s="214"/>
      <c r="AE221" s="4">
        <f t="shared" si="11"/>
        <v>0</v>
      </c>
    </row>
    <row r="222" spans="7:31" ht="20.100000000000001" customHeight="1" x14ac:dyDescent="0.25">
      <c r="G222" s="4">
        <f t="shared" si="9"/>
        <v>0</v>
      </c>
      <c r="H222" s="211">
        <f t="shared" si="10"/>
        <v>0</v>
      </c>
      <c r="I222" s="212"/>
      <c r="J222" s="150"/>
      <c r="K222" s="152"/>
      <c r="L222" s="152"/>
      <c r="M222" s="150"/>
      <c r="N222" s="150"/>
      <c r="O222" s="150"/>
      <c r="P222" s="152"/>
      <c r="Q222" s="152"/>
      <c r="R222" s="150"/>
      <c r="S222" s="150"/>
      <c r="T222" s="150"/>
      <c r="U222" s="213"/>
      <c r="V222" s="150"/>
      <c r="W222" s="150"/>
      <c r="X222" s="150"/>
      <c r="Y222" s="150"/>
      <c r="Z222" s="150"/>
      <c r="AA222" s="150"/>
      <c r="AB222" s="150"/>
      <c r="AC222" s="150"/>
      <c r="AD222" s="214"/>
      <c r="AE222" s="4">
        <f t="shared" si="11"/>
        <v>0</v>
      </c>
    </row>
    <row r="223" spans="7:31" ht="20.100000000000001" customHeight="1" x14ac:dyDescent="0.25">
      <c r="G223" s="4">
        <f t="shared" si="9"/>
        <v>0</v>
      </c>
      <c r="H223" s="211">
        <f t="shared" si="10"/>
        <v>0</v>
      </c>
      <c r="I223" s="212"/>
      <c r="J223" s="150"/>
      <c r="K223" s="152"/>
      <c r="L223" s="152"/>
      <c r="M223" s="150"/>
      <c r="N223" s="150"/>
      <c r="O223" s="150"/>
      <c r="P223" s="152"/>
      <c r="Q223" s="152"/>
      <c r="R223" s="150"/>
      <c r="S223" s="150"/>
      <c r="T223" s="150"/>
      <c r="U223" s="213"/>
      <c r="V223" s="150"/>
      <c r="W223" s="150"/>
      <c r="X223" s="150"/>
      <c r="Y223" s="150"/>
      <c r="Z223" s="150"/>
      <c r="AA223" s="150"/>
      <c r="AB223" s="150"/>
      <c r="AC223" s="150"/>
      <c r="AD223" s="214"/>
      <c r="AE223" s="4">
        <f t="shared" si="11"/>
        <v>0</v>
      </c>
    </row>
    <row r="224" spans="7:31" ht="20.100000000000001" customHeight="1" x14ac:dyDescent="0.25">
      <c r="G224" s="4">
        <f t="shared" si="9"/>
        <v>0</v>
      </c>
      <c r="H224" s="211">
        <f t="shared" si="10"/>
        <v>0</v>
      </c>
      <c r="I224" s="212"/>
      <c r="J224" s="150"/>
      <c r="K224" s="152"/>
      <c r="L224" s="152"/>
      <c r="M224" s="150"/>
      <c r="N224" s="150"/>
      <c r="O224" s="150"/>
      <c r="P224" s="152"/>
      <c r="Q224" s="152"/>
      <c r="R224" s="150"/>
      <c r="S224" s="150"/>
      <c r="T224" s="150"/>
      <c r="U224" s="213"/>
      <c r="V224" s="150"/>
      <c r="W224" s="150"/>
      <c r="X224" s="150"/>
      <c r="Y224" s="150"/>
      <c r="Z224" s="150"/>
      <c r="AA224" s="150"/>
      <c r="AB224" s="150"/>
      <c r="AC224" s="150"/>
      <c r="AD224" s="214"/>
      <c r="AE224" s="4">
        <f t="shared" si="11"/>
        <v>0</v>
      </c>
    </row>
    <row r="225" spans="7:31" ht="20.100000000000001" customHeight="1" x14ac:dyDescent="0.25">
      <c r="G225" s="4">
        <f t="shared" si="9"/>
        <v>0</v>
      </c>
      <c r="H225" s="211">
        <f t="shared" si="10"/>
        <v>0</v>
      </c>
      <c r="I225" s="212"/>
      <c r="J225" s="150"/>
      <c r="K225" s="152"/>
      <c r="L225" s="152"/>
      <c r="M225" s="150"/>
      <c r="N225" s="150"/>
      <c r="O225" s="150"/>
      <c r="P225" s="152"/>
      <c r="Q225" s="152"/>
      <c r="R225" s="150"/>
      <c r="S225" s="150"/>
      <c r="T225" s="150"/>
      <c r="U225" s="213"/>
      <c r="V225" s="150"/>
      <c r="W225" s="150"/>
      <c r="X225" s="150"/>
      <c r="Y225" s="150"/>
      <c r="Z225" s="150"/>
      <c r="AA225" s="150"/>
      <c r="AB225" s="150"/>
      <c r="AC225" s="150"/>
      <c r="AD225" s="214"/>
      <c r="AE225" s="4">
        <f t="shared" si="11"/>
        <v>0</v>
      </c>
    </row>
    <row r="226" spans="7:31" ht="20.100000000000001" customHeight="1" x14ac:dyDescent="0.25">
      <c r="G226" s="4">
        <f t="shared" si="9"/>
        <v>0</v>
      </c>
      <c r="H226" s="211">
        <f t="shared" si="10"/>
        <v>0</v>
      </c>
      <c r="I226" s="212"/>
      <c r="J226" s="150"/>
      <c r="K226" s="152"/>
      <c r="L226" s="152"/>
      <c r="M226" s="150"/>
      <c r="N226" s="150"/>
      <c r="O226" s="150"/>
      <c r="P226" s="152"/>
      <c r="Q226" s="152"/>
      <c r="R226" s="150"/>
      <c r="S226" s="150"/>
      <c r="T226" s="150"/>
      <c r="U226" s="213"/>
      <c r="V226" s="150"/>
      <c r="W226" s="150"/>
      <c r="X226" s="150"/>
      <c r="Y226" s="150"/>
      <c r="Z226" s="150"/>
      <c r="AA226" s="150"/>
      <c r="AB226" s="150"/>
      <c r="AC226" s="150"/>
      <c r="AD226" s="214"/>
      <c r="AE226" s="4">
        <f t="shared" si="11"/>
        <v>0</v>
      </c>
    </row>
    <row r="227" spans="7:31" ht="20.100000000000001" customHeight="1" x14ac:dyDescent="0.25">
      <c r="G227" s="4">
        <f t="shared" si="9"/>
        <v>0</v>
      </c>
      <c r="H227" s="211">
        <f t="shared" si="10"/>
        <v>0</v>
      </c>
      <c r="I227" s="212"/>
      <c r="J227" s="150"/>
      <c r="K227" s="152"/>
      <c r="L227" s="152"/>
      <c r="M227" s="150"/>
      <c r="N227" s="150"/>
      <c r="O227" s="150"/>
      <c r="P227" s="152"/>
      <c r="Q227" s="152"/>
      <c r="R227" s="150"/>
      <c r="S227" s="150"/>
      <c r="T227" s="150"/>
      <c r="U227" s="213"/>
      <c r="V227" s="150"/>
      <c r="W227" s="150"/>
      <c r="X227" s="150"/>
      <c r="Y227" s="150"/>
      <c r="Z227" s="150"/>
      <c r="AA227" s="150"/>
      <c r="AB227" s="150"/>
      <c r="AC227" s="150"/>
      <c r="AD227" s="214"/>
      <c r="AE227" s="4">
        <f t="shared" si="11"/>
        <v>0</v>
      </c>
    </row>
    <row r="228" spans="7:31" ht="20.100000000000001" customHeight="1" x14ac:dyDescent="0.25">
      <c r="G228" s="4">
        <f t="shared" si="9"/>
        <v>0</v>
      </c>
      <c r="H228" s="211">
        <f t="shared" si="10"/>
        <v>0</v>
      </c>
      <c r="I228" s="212"/>
      <c r="J228" s="150"/>
      <c r="K228" s="152"/>
      <c r="L228" s="152"/>
      <c r="M228" s="150"/>
      <c r="N228" s="150"/>
      <c r="O228" s="150"/>
      <c r="P228" s="152"/>
      <c r="Q228" s="152"/>
      <c r="R228" s="150"/>
      <c r="S228" s="150"/>
      <c r="T228" s="150"/>
      <c r="U228" s="213"/>
      <c r="V228" s="150"/>
      <c r="W228" s="150"/>
      <c r="X228" s="150"/>
      <c r="Y228" s="150"/>
      <c r="Z228" s="150"/>
      <c r="AA228" s="150"/>
      <c r="AB228" s="150"/>
      <c r="AC228" s="150"/>
      <c r="AD228" s="214"/>
      <c r="AE228" s="4">
        <f t="shared" si="11"/>
        <v>0</v>
      </c>
    </row>
    <row r="229" spans="7:31" ht="20.100000000000001" customHeight="1" x14ac:dyDescent="0.25">
      <c r="G229" s="4">
        <f t="shared" si="9"/>
        <v>0</v>
      </c>
      <c r="H229" s="211">
        <f t="shared" si="10"/>
        <v>0</v>
      </c>
      <c r="I229" s="212"/>
      <c r="J229" s="150"/>
      <c r="K229" s="152"/>
      <c r="L229" s="152"/>
      <c r="M229" s="150"/>
      <c r="N229" s="150"/>
      <c r="O229" s="150"/>
      <c r="P229" s="152"/>
      <c r="Q229" s="152"/>
      <c r="R229" s="150"/>
      <c r="S229" s="150"/>
      <c r="T229" s="150"/>
      <c r="U229" s="213"/>
      <c r="V229" s="150"/>
      <c r="W229" s="150"/>
      <c r="X229" s="150"/>
      <c r="Y229" s="150"/>
      <c r="Z229" s="150"/>
      <c r="AA229" s="150"/>
      <c r="AB229" s="150"/>
      <c r="AC229" s="150"/>
      <c r="AD229" s="214"/>
      <c r="AE229" s="4">
        <f t="shared" si="11"/>
        <v>0</v>
      </c>
    </row>
    <row r="230" spans="7:31" ht="20.100000000000001" customHeight="1" x14ac:dyDescent="0.25">
      <c r="G230" s="4">
        <f t="shared" si="9"/>
        <v>0</v>
      </c>
      <c r="H230" s="211">
        <f t="shared" si="10"/>
        <v>0</v>
      </c>
      <c r="I230" s="212"/>
      <c r="J230" s="150"/>
      <c r="K230" s="152"/>
      <c r="L230" s="152"/>
      <c r="M230" s="150"/>
      <c r="N230" s="150"/>
      <c r="O230" s="150"/>
      <c r="P230" s="152"/>
      <c r="Q230" s="152"/>
      <c r="R230" s="150"/>
      <c r="S230" s="150"/>
      <c r="T230" s="150"/>
      <c r="U230" s="213"/>
      <c r="V230" s="150"/>
      <c r="W230" s="150"/>
      <c r="X230" s="150"/>
      <c r="Y230" s="150"/>
      <c r="Z230" s="150"/>
      <c r="AA230" s="150"/>
      <c r="AB230" s="150"/>
      <c r="AC230" s="150"/>
      <c r="AD230" s="214"/>
      <c r="AE230" s="4">
        <f t="shared" si="11"/>
        <v>0</v>
      </c>
    </row>
    <row r="231" spans="7:31" ht="20.100000000000001" customHeight="1" x14ac:dyDescent="0.25">
      <c r="G231" s="4">
        <f t="shared" si="9"/>
        <v>0</v>
      </c>
      <c r="H231" s="211">
        <f t="shared" si="10"/>
        <v>0</v>
      </c>
      <c r="I231" s="212"/>
      <c r="J231" s="150"/>
      <c r="K231" s="152"/>
      <c r="L231" s="152"/>
      <c r="M231" s="150"/>
      <c r="N231" s="150"/>
      <c r="O231" s="150"/>
      <c r="P231" s="152"/>
      <c r="Q231" s="152"/>
      <c r="R231" s="150"/>
      <c r="S231" s="150"/>
      <c r="T231" s="150"/>
      <c r="U231" s="213"/>
      <c r="V231" s="150"/>
      <c r="W231" s="150"/>
      <c r="X231" s="150"/>
      <c r="Y231" s="150"/>
      <c r="Z231" s="150"/>
      <c r="AA231" s="150"/>
      <c r="AB231" s="150"/>
      <c r="AC231" s="150"/>
      <c r="AD231" s="214"/>
      <c r="AE231" s="4">
        <f t="shared" si="11"/>
        <v>0</v>
      </c>
    </row>
    <row r="232" spans="7:31" ht="20.100000000000001" customHeight="1" x14ac:dyDescent="0.25">
      <c r="G232" s="4">
        <f t="shared" si="9"/>
        <v>0</v>
      </c>
      <c r="H232" s="211">
        <f t="shared" si="10"/>
        <v>0</v>
      </c>
      <c r="I232" s="212"/>
      <c r="J232" s="150"/>
      <c r="K232" s="152"/>
      <c r="L232" s="152"/>
      <c r="M232" s="150"/>
      <c r="N232" s="150"/>
      <c r="O232" s="150"/>
      <c r="P232" s="152"/>
      <c r="Q232" s="152"/>
      <c r="R232" s="150"/>
      <c r="S232" s="150"/>
      <c r="T232" s="150"/>
      <c r="U232" s="213"/>
      <c r="V232" s="150"/>
      <c r="W232" s="150"/>
      <c r="X232" s="150"/>
      <c r="Y232" s="150"/>
      <c r="Z232" s="150"/>
      <c r="AA232" s="150"/>
      <c r="AB232" s="150"/>
      <c r="AC232" s="150"/>
      <c r="AD232" s="214"/>
      <c r="AE232" s="4">
        <f t="shared" si="11"/>
        <v>0</v>
      </c>
    </row>
    <row r="233" spans="7:31" ht="20.100000000000001" customHeight="1" x14ac:dyDescent="0.25">
      <c r="G233" s="4">
        <f t="shared" si="9"/>
        <v>0</v>
      </c>
      <c r="H233" s="211">
        <f t="shared" si="10"/>
        <v>0</v>
      </c>
      <c r="I233" s="212"/>
      <c r="J233" s="150"/>
      <c r="K233" s="152"/>
      <c r="L233" s="152"/>
      <c r="M233" s="150"/>
      <c r="N233" s="150"/>
      <c r="O233" s="150"/>
      <c r="P233" s="152"/>
      <c r="Q233" s="152"/>
      <c r="R233" s="150"/>
      <c r="S233" s="150"/>
      <c r="T233" s="150"/>
      <c r="U233" s="213"/>
      <c r="V233" s="150"/>
      <c r="W233" s="150"/>
      <c r="X233" s="150"/>
      <c r="Y233" s="150"/>
      <c r="Z233" s="150"/>
      <c r="AA233" s="150"/>
      <c r="AB233" s="150"/>
      <c r="AC233" s="150"/>
      <c r="AD233" s="214"/>
      <c r="AE233" s="4">
        <f t="shared" si="11"/>
        <v>0</v>
      </c>
    </row>
    <row r="234" spans="7:31" ht="20.100000000000001" customHeight="1" x14ac:dyDescent="0.25">
      <c r="G234" s="4">
        <f t="shared" si="9"/>
        <v>0</v>
      </c>
      <c r="H234" s="211">
        <f t="shared" si="10"/>
        <v>0</v>
      </c>
      <c r="I234" s="212"/>
      <c r="J234" s="150"/>
      <c r="K234" s="152"/>
      <c r="L234" s="152"/>
      <c r="M234" s="150"/>
      <c r="N234" s="150"/>
      <c r="O234" s="150"/>
      <c r="P234" s="152"/>
      <c r="Q234" s="152"/>
      <c r="R234" s="150"/>
      <c r="S234" s="150"/>
      <c r="T234" s="150"/>
      <c r="U234" s="213"/>
      <c r="V234" s="150"/>
      <c r="W234" s="150"/>
      <c r="X234" s="150"/>
      <c r="Y234" s="150"/>
      <c r="Z234" s="150"/>
      <c r="AA234" s="150"/>
      <c r="AB234" s="150"/>
      <c r="AC234" s="150"/>
      <c r="AD234" s="214"/>
      <c r="AE234" s="4">
        <f t="shared" si="11"/>
        <v>0</v>
      </c>
    </row>
    <row r="235" spans="7:31" ht="20.100000000000001" customHeight="1" x14ac:dyDescent="0.25">
      <c r="G235" s="4">
        <f t="shared" si="9"/>
        <v>0</v>
      </c>
      <c r="H235" s="211">
        <f t="shared" si="10"/>
        <v>0</v>
      </c>
      <c r="I235" s="212"/>
      <c r="J235" s="150"/>
      <c r="K235" s="152"/>
      <c r="L235" s="152"/>
      <c r="M235" s="150"/>
      <c r="N235" s="150"/>
      <c r="O235" s="150"/>
      <c r="P235" s="152"/>
      <c r="Q235" s="152"/>
      <c r="R235" s="150"/>
      <c r="S235" s="150"/>
      <c r="T235" s="150"/>
      <c r="U235" s="213"/>
      <c r="V235" s="150"/>
      <c r="W235" s="150"/>
      <c r="X235" s="150"/>
      <c r="Y235" s="150"/>
      <c r="Z235" s="150"/>
      <c r="AA235" s="150"/>
      <c r="AB235" s="150"/>
      <c r="AC235" s="150"/>
      <c r="AD235" s="214"/>
      <c r="AE235" s="4">
        <f t="shared" si="11"/>
        <v>0</v>
      </c>
    </row>
    <row r="236" spans="7:31" ht="20.100000000000001" customHeight="1" x14ac:dyDescent="0.25">
      <c r="G236" s="4">
        <f t="shared" si="9"/>
        <v>0</v>
      </c>
      <c r="H236" s="211">
        <f t="shared" si="10"/>
        <v>0</v>
      </c>
      <c r="I236" s="212"/>
      <c r="J236" s="150"/>
      <c r="K236" s="152"/>
      <c r="L236" s="152"/>
      <c r="M236" s="150"/>
      <c r="N236" s="150"/>
      <c r="O236" s="150"/>
      <c r="P236" s="152"/>
      <c r="Q236" s="152"/>
      <c r="R236" s="150"/>
      <c r="S236" s="150"/>
      <c r="T236" s="150"/>
      <c r="U236" s="213"/>
      <c r="V236" s="150"/>
      <c r="W236" s="150"/>
      <c r="X236" s="150"/>
      <c r="Y236" s="150"/>
      <c r="Z236" s="150"/>
      <c r="AA236" s="150"/>
      <c r="AB236" s="150"/>
      <c r="AC236" s="150"/>
      <c r="AD236" s="214"/>
      <c r="AE236" s="4">
        <f t="shared" si="11"/>
        <v>0</v>
      </c>
    </row>
    <row r="237" spans="7:31" ht="20.100000000000001" customHeight="1" x14ac:dyDescent="0.25">
      <c r="G237" s="4">
        <f t="shared" si="9"/>
        <v>0</v>
      </c>
      <c r="H237" s="211">
        <f t="shared" si="10"/>
        <v>0</v>
      </c>
      <c r="I237" s="212"/>
      <c r="J237" s="150"/>
      <c r="K237" s="152"/>
      <c r="L237" s="152"/>
      <c r="M237" s="150"/>
      <c r="N237" s="150"/>
      <c r="O237" s="150"/>
      <c r="P237" s="152"/>
      <c r="Q237" s="152"/>
      <c r="R237" s="150"/>
      <c r="S237" s="150"/>
      <c r="T237" s="150"/>
      <c r="U237" s="213"/>
      <c r="V237" s="150"/>
      <c r="W237" s="150"/>
      <c r="X237" s="150"/>
      <c r="Y237" s="150"/>
      <c r="Z237" s="150"/>
      <c r="AA237" s="150"/>
      <c r="AB237" s="150"/>
      <c r="AC237" s="150"/>
      <c r="AD237" s="214"/>
      <c r="AE237" s="4">
        <f t="shared" si="11"/>
        <v>0</v>
      </c>
    </row>
    <row r="238" spans="7:31" ht="20.100000000000001" customHeight="1" x14ac:dyDescent="0.25">
      <c r="G238" s="4">
        <f t="shared" si="9"/>
        <v>0</v>
      </c>
      <c r="H238" s="211">
        <f t="shared" si="10"/>
        <v>0</v>
      </c>
      <c r="I238" s="212"/>
      <c r="J238" s="150"/>
      <c r="K238" s="152"/>
      <c r="L238" s="152"/>
      <c r="M238" s="150"/>
      <c r="N238" s="150"/>
      <c r="O238" s="150"/>
      <c r="P238" s="152"/>
      <c r="Q238" s="152"/>
      <c r="R238" s="150"/>
      <c r="S238" s="150"/>
      <c r="T238" s="150"/>
      <c r="U238" s="213"/>
      <c r="V238" s="150"/>
      <c r="W238" s="150"/>
      <c r="X238" s="150"/>
      <c r="Y238" s="150"/>
      <c r="Z238" s="150"/>
      <c r="AA238" s="150"/>
      <c r="AB238" s="150"/>
      <c r="AC238" s="150"/>
      <c r="AD238" s="214"/>
      <c r="AE238" s="4">
        <f t="shared" si="11"/>
        <v>0</v>
      </c>
    </row>
    <row r="239" spans="7:31" ht="20.100000000000001" customHeight="1" x14ac:dyDescent="0.25">
      <c r="G239" s="4">
        <f t="shared" si="9"/>
        <v>0</v>
      </c>
      <c r="H239" s="211">
        <f t="shared" si="10"/>
        <v>0</v>
      </c>
      <c r="I239" s="212"/>
      <c r="J239" s="150"/>
      <c r="K239" s="152"/>
      <c r="L239" s="152"/>
      <c r="M239" s="150"/>
      <c r="N239" s="150"/>
      <c r="O239" s="150"/>
      <c r="P239" s="152"/>
      <c r="Q239" s="152"/>
      <c r="R239" s="150"/>
      <c r="S239" s="150"/>
      <c r="T239" s="150"/>
      <c r="U239" s="213"/>
      <c r="V239" s="150"/>
      <c r="W239" s="150"/>
      <c r="X239" s="150"/>
      <c r="Y239" s="150"/>
      <c r="Z239" s="150"/>
      <c r="AA239" s="150"/>
      <c r="AB239" s="150"/>
      <c r="AC239" s="150"/>
      <c r="AD239" s="214"/>
      <c r="AE239" s="4">
        <f t="shared" si="11"/>
        <v>0</v>
      </c>
    </row>
    <row r="240" spans="7:31" ht="20.100000000000001" customHeight="1" x14ac:dyDescent="0.25">
      <c r="G240" s="4">
        <f t="shared" si="9"/>
        <v>0</v>
      </c>
      <c r="H240" s="211">
        <f t="shared" si="10"/>
        <v>0</v>
      </c>
      <c r="I240" s="212"/>
      <c r="J240" s="150"/>
      <c r="K240" s="152"/>
      <c r="L240" s="152"/>
      <c r="M240" s="150"/>
      <c r="N240" s="150"/>
      <c r="O240" s="150"/>
      <c r="P240" s="152"/>
      <c r="Q240" s="152"/>
      <c r="R240" s="150"/>
      <c r="S240" s="150"/>
      <c r="T240" s="150"/>
      <c r="U240" s="213"/>
      <c r="V240" s="150"/>
      <c r="W240" s="150"/>
      <c r="X240" s="150"/>
      <c r="Y240" s="150"/>
      <c r="Z240" s="150"/>
      <c r="AA240" s="150"/>
      <c r="AB240" s="150"/>
      <c r="AC240" s="150"/>
      <c r="AD240" s="214"/>
      <c r="AE240" s="4">
        <f t="shared" si="11"/>
        <v>0</v>
      </c>
    </row>
    <row r="241" spans="7:31" ht="20.100000000000001" customHeight="1" x14ac:dyDescent="0.25">
      <c r="G241" s="4">
        <f t="shared" si="9"/>
        <v>0</v>
      </c>
      <c r="H241" s="211">
        <f t="shared" si="10"/>
        <v>0</v>
      </c>
      <c r="I241" s="212"/>
      <c r="J241" s="150"/>
      <c r="K241" s="152"/>
      <c r="L241" s="152"/>
      <c r="M241" s="150"/>
      <c r="N241" s="150"/>
      <c r="O241" s="150"/>
      <c r="P241" s="152"/>
      <c r="Q241" s="152"/>
      <c r="R241" s="150"/>
      <c r="S241" s="150"/>
      <c r="T241" s="150"/>
      <c r="U241" s="213"/>
      <c r="V241" s="150"/>
      <c r="W241" s="150"/>
      <c r="X241" s="150"/>
      <c r="Y241" s="150"/>
      <c r="Z241" s="150"/>
      <c r="AA241" s="150"/>
      <c r="AB241" s="150"/>
      <c r="AC241" s="150"/>
      <c r="AD241" s="214"/>
      <c r="AE241" s="4">
        <f t="shared" si="11"/>
        <v>0</v>
      </c>
    </row>
    <row r="242" spans="7:31" ht="20.100000000000001" customHeight="1" x14ac:dyDescent="0.25">
      <c r="G242" s="4">
        <f t="shared" si="9"/>
        <v>0</v>
      </c>
      <c r="H242" s="211">
        <f t="shared" si="10"/>
        <v>0</v>
      </c>
      <c r="I242" s="212"/>
      <c r="J242" s="150"/>
      <c r="K242" s="152"/>
      <c r="L242" s="152"/>
      <c r="M242" s="150"/>
      <c r="N242" s="150"/>
      <c r="O242" s="150"/>
      <c r="P242" s="152"/>
      <c r="Q242" s="152"/>
      <c r="R242" s="150"/>
      <c r="S242" s="150"/>
      <c r="T242" s="150"/>
      <c r="U242" s="213"/>
      <c r="V242" s="150"/>
      <c r="W242" s="150"/>
      <c r="X242" s="150"/>
      <c r="Y242" s="150"/>
      <c r="Z242" s="150"/>
      <c r="AA242" s="150"/>
      <c r="AB242" s="150"/>
      <c r="AC242" s="150"/>
      <c r="AD242" s="214"/>
      <c r="AE242" s="4">
        <f t="shared" si="11"/>
        <v>0</v>
      </c>
    </row>
    <row r="243" spans="7:31" ht="20.100000000000001" customHeight="1" x14ac:dyDescent="0.25">
      <c r="G243" s="4">
        <f t="shared" si="9"/>
        <v>0</v>
      </c>
      <c r="H243" s="211">
        <f t="shared" si="10"/>
        <v>0</v>
      </c>
      <c r="I243" s="212"/>
      <c r="J243" s="150"/>
      <c r="K243" s="152"/>
      <c r="L243" s="152"/>
      <c r="M243" s="150"/>
      <c r="N243" s="150"/>
      <c r="O243" s="150"/>
      <c r="P243" s="152"/>
      <c r="Q243" s="152"/>
      <c r="R243" s="150"/>
      <c r="S243" s="150"/>
      <c r="T243" s="150"/>
      <c r="U243" s="213"/>
      <c r="V243" s="150"/>
      <c r="W243" s="150"/>
      <c r="X243" s="150"/>
      <c r="Y243" s="150"/>
      <c r="Z243" s="150"/>
      <c r="AA243" s="150"/>
      <c r="AB243" s="150"/>
      <c r="AC243" s="150"/>
      <c r="AD243" s="214"/>
      <c r="AE243" s="4">
        <f t="shared" si="11"/>
        <v>0</v>
      </c>
    </row>
    <row r="244" spans="7:31" ht="20.100000000000001" customHeight="1" x14ac:dyDescent="0.25">
      <c r="G244" s="4">
        <f t="shared" si="9"/>
        <v>0</v>
      </c>
      <c r="H244" s="211">
        <f t="shared" si="10"/>
        <v>0</v>
      </c>
      <c r="I244" s="212"/>
      <c r="J244" s="150"/>
      <c r="K244" s="152"/>
      <c r="L244" s="152"/>
      <c r="M244" s="150"/>
      <c r="N244" s="150"/>
      <c r="O244" s="150"/>
      <c r="P244" s="152"/>
      <c r="Q244" s="152"/>
      <c r="R244" s="150"/>
      <c r="S244" s="150"/>
      <c r="T244" s="150"/>
      <c r="U244" s="213"/>
      <c r="V244" s="150"/>
      <c r="W244" s="150"/>
      <c r="X244" s="150"/>
      <c r="Y244" s="150"/>
      <c r="Z244" s="150"/>
      <c r="AA244" s="150"/>
      <c r="AB244" s="150"/>
      <c r="AC244" s="150"/>
      <c r="AD244" s="214"/>
      <c r="AE244" s="4">
        <f t="shared" si="11"/>
        <v>0</v>
      </c>
    </row>
    <row r="245" spans="7:31" ht="20.100000000000001" customHeight="1" x14ac:dyDescent="0.25">
      <c r="G245" s="4">
        <f t="shared" si="9"/>
        <v>0</v>
      </c>
      <c r="H245" s="211">
        <f t="shared" si="10"/>
        <v>0</v>
      </c>
      <c r="I245" s="212"/>
      <c r="J245" s="150"/>
      <c r="K245" s="152"/>
      <c r="L245" s="152"/>
      <c r="M245" s="150"/>
      <c r="N245" s="150"/>
      <c r="O245" s="150"/>
      <c r="P245" s="152"/>
      <c r="Q245" s="152"/>
      <c r="R245" s="150"/>
      <c r="S245" s="150"/>
      <c r="T245" s="150"/>
      <c r="U245" s="213"/>
      <c r="V245" s="150"/>
      <c r="W245" s="150"/>
      <c r="X245" s="150"/>
      <c r="Y245" s="150"/>
      <c r="Z245" s="150"/>
      <c r="AA245" s="150"/>
      <c r="AB245" s="150"/>
      <c r="AC245" s="150"/>
      <c r="AD245" s="214"/>
      <c r="AE245" s="4">
        <f t="shared" si="11"/>
        <v>0</v>
      </c>
    </row>
    <row r="246" spans="7:31" ht="20.100000000000001" customHeight="1" x14ac:dyDescent="0.25">
      <c r="G246" s="4">
        <f t="shared" si="9"/>
        <v>0</v>
      </c>
      <c r="H246" s="211">
        <f t="shared" si="10"/>
        <v>0</v>
      </c>
      <c r="I246" s="212"/>
      <c r="J246" s="150"/>
      <c r="K246" s="152"/>
      <c r="L246" s="152"/>
      <c r="M246" s="150"/>
      <c r="N246" s="150"/>
      <c r="O246" s="150"/>
      <c r="P246" s="152"/>
      <c r="Q246" s="152"/>
      <c r="R246" s="150"/>
      <c r="S246" s="150"/>
      <c r="T246" s="150"/>
      <c r="U246" s="213"/>
      <c r="V246" s="150"/>
      <c r="W246" s="150"/>
      <c r="X246" s="150"/>
      <c r="Y246" s="150"/>
      <c r="Z246" s="150"/>
      <c r="AA246" s="150"/>
      <c r="AB246" s="150"/>
      <c r="AC246" s="150"/>
      <c r="AD246" s="214"/>
      <c r="AE246" s="4">
        <f t="shared" si="11"/>
        <v>0</v>
      </c>
    </row>
    <row r="247" spans="7:31" ht="20.100000000000001" customHeight="1" x14ac:dyDescent="0.25">
      <c r="G247" s="4">
        <f t="shared" si="9"/>
        <v>0</v>
      </c>
      <c r="H247" s="211">
        <f t="shared" si="10"/>
        <v>0</v>
      </c>
      <c r="I247" s="212"/>
      <c r="J247" s="150"/>
      <c r="K247" s="152"/>
      <c r="L247" s="152"/>
      <c r="M247" s="150"/>
      <c r="N247" s="150"/>
      <c r="O247" s="150"/>
      <c r="P247" s="152"/>
      <c r="Q247" s="152"/>
      <c r="R247" s="150"/>
      <c r="S247" s="150"/>
      <c r="T247" s="150"/>
      <c r="U247" s="213"/>
      <c r="V247" s="150"/>
      <c r="W247" s="150"/>
      <c r="X247" s="150"/>
      <c r="Y247" s="150"/>
      <c r="Z247" s="150"/>
      <c r="AA247" s="150"/>
      <c r="AB247" s="150"/>
      <c r="AC247" s="150"/>
      <c r="AD247" s="214"/>
      <c r="AE247" s="4">
        <f t="shared" si="11"/>
        <v>0</v>
      </c>
    </row>
    <row r="248" spans="7:31" ht="20.100000000000001" customHeight="1" x14ac:dyDescent="0.25">
      <c r="G248" s="4">
        <f t="shared" si="9"/>
        <v>0</v>
      </c>
      <c r="H248" s="211">
        <f t="shared" si="10"/>
        <v>0</v>
      </c>
      <c r="I248" s="212"/>
      <c r="J248" s="150"/>
      <c r="K248" s="152"/>
      <c r="L248" s="152"/>
      <c r="M248" s="150"/>
      <c r="N248" s="150"/>
      <c r="O248" s="150"/>
      <c r="P248" s="152"/>
      <c r="Q248" s="152"/>
      <c r="R248" s="150"/>
      <c r="S248" s="150"/>
      <c r="T248" s="150"/>
      <c r="U248" s="213"/>
      <c r="V248" s="150"/>
      <c r="W248" s="150"/>
      <c r="X248" s="150"/>
      <c r="Y248" s="150"/>
      <c r="Z248" s="150"/>
      <c r="AA248" s="150"/>
      <c r="AB248" s="150"/>
      <c r="AC248" s="150"/>
      <c r="AD248" s="214"/>
      <c r="AE248" s="4">
        <f t="shared" si="11"/>
        <v>0</v>
      </c>
    </row>
    <row r="249" spans="7:31" ht="20.100000000000001" customHeight="1" x14ac:dyDescent="0.25">
      <c r="G249" s="4">
        <f t="shared" si="9"/>
        <v>0</v>
      </c>
      <c r="H249" s="211">
        <f t="shared" si="10"/>
        <v>0</v>
      </c>
      <c r="I249" s="212"/>
      <c r="J249" s="150"/>
      <c r="K249" s="152"/>
      <c r="L249" s="152"/>
      <c r="M249" s="150"/>
      <c r="N249" s="150"/>
      <c r="O249" s="150"/>
      <c r="P249" s="152"/>
      <c r="Q249" s="152"/>
      <c r="R249" s="150"/>
      <c r="S249" s="150"/>
      <c r="T249" s="150"/>
      <c r="U249" s="213"/>
      <c r="V249" s="150"/>
      <c r="W249" s="150"/>
      <c r="X249" s="150"/>
      <c r="Y249" s="150"/>
      <c r="Z249" s="150"/>
      <c r="AA249" s="150"/>
      <c r="AB249" s="150"/>
      <c r="AC249" s="150"/>
      <c r="AD249" s="214"/>
      <c r="AE249" s="4">
        <f t="shared" si="11"/>
        <v>0</v>
      </c>
    </row>
    <row r="250" spans="7:31" ht="20.100000000000001" customHeight="1" x14ac:dyDescent="0.25">
      <c r="G250" s="4">
        <f t="shared" si="9"/>
        <v>0</v>
      </c>
      <c r="H250" s="211">
        <f t="shared" si="10"/>
        <v>0</v>
      </c>
      <c r="I250" s="212"/>
      <c r="J250" s="150"/>
      <c r="K250" s="152"/>
      <c r="L250" s="152"/>
      <c r="M250" s="150"/>
      <c r="N250" s="150"/>
      <c r="O250" s="150"/>
      <c r="P250" s="152"/>
      <c r="Q250" s="152"/>
      <c r="R250" s="150"/>
      <c r="S250" s="150"/>
      <c r="T250" s="150"/>
      <c r="U250" s="213"/>
      <c r="V250" s="150"/>
      <c r="W250" s="150"/>
      <c r="X250" s="150"/>
      <c r="Y250" s="150"/>
      <c r="Z250" s="150"/>
      <c r="AA250" s="150"/>
      <c r="AB250" s="150"/>
      <c r="AC250" s="150"/>
      <c r="AD250" s="214"/>
      <c r="AE250" s="4">
        <f t="shared" si="11"/>
        <v>0</v>
      </c>
    </row>
    <row r="251" spans="7:31" ht="20.100000000000001" customHeight="1" x14ac:dyDescent="0.25">
      <c r="G251" s="4">
        <f t="shared" si="9"/>
        <v>0</v>
      </c>
      <c r="H251" s="211">
        <f t="shared" si="10"/>
        <v>0</v>
      </c>
      <c r="I251" s="212"/>
      <c r="J251" s="150"/>
      <c r="K251" s="152"/>
      <c r="L251" s="152"/>
      <c r="M251" s="150"/>
      <c r="N251" s="150"/>
      <c r="O251" s="150"/>
      <c r="P251" s="152"/>
      <c r="Q251" s="152"/>
      <c r="R251" s="150"/>
      <c r="S251" s="150"/>
      <c r="T251" s="150"/>
      <c r="U251" s="213"/>
      <c r="V251" s="150"/>
      <c r="W251" s="150"/>
      <c r="X251" s="150"/>
      <c r="Y251" s="150"/>
      <c r="Z251" s="150"/>
      <c r="AA251" s="150"/>
      <c r="AB251" s="150"/>
      <c r="AC251" s="150"/>
      <c r="AD251" s="214"/>
      <c r="AE251" s="4">
        <f t="shared" si="11"/>
        <v>0</v>
      </c>
    </row>
    <row r="252" spans="7:31" ht="20.100000000000001" customHeight="1" x14ac:dyDescent="0.25">
      <c r="G252" s="4">
        <f t="shared" si="9"/>
        <v>0</v>
      </c>
      <c r="H252" s="211">
        <f t="shared" si="10"/>
        <v>0</v>
      </c>
      <c r="I252" s="212"/>
      <c r="J252" s="150"/>
      <c r="K252" s="152"/>
      <c r="L252" s="152"/>
      <c r="M252" s="150"/>
      <c r="N252" s="150"/>
      <c r="O252" s="150"/>
      <c r="P252" s="152"/>
      <c r="Q252" s="152"/>
      <c r="R252" s="150"/>
      <c r="S252" s="150"/>
      <c r="T252" s="150"/>
      <c r="U252" s="213"/>
      <c r="V252" s="150"/>
      <c r="W252" s="150"/>
      <c r="X252" s="150"/>
      <c r="Y252" s="150"/>
      <c r="Z252" s="150"/>
      <c r="AA252" s="150"/>
      <c r="AB252" s="150"/>
      <c r="AC252" s="150"/>
      <c r="AD252" s="214"/>
      <c r="AE252" s="4">
        <f t="shared" si="11"/>
        <v>0</v>
      </c>
    </row>
    <row r="253" spans="7:31" ht="20.100000000000001" customHeight="1" x14ac:dyDescent="0.25">
      <c r="G253" s="4">
        <f t="shared" si="9"/>
        <v>0</v>
      </c>
      <c r="H253" s="211">
        <f t="shared" si="10"/>
        <v>0</v>
      </c>
      <c r="I253" s="212"/>
      <c r="J253" s="150"/>
      <c r="K253" s="152"/>
      <c r="L253" s="152"/>
      <c r="M253" s="150"/>
      <c r="N253" s="150"/>
      <c r="O253" s="150"/>
      <c r="P253" s="152"/>
      <c r="Q253" s="152"/>
      <c r="R253" s="150"/>
      <c r="S253" s="150"/>
      <c r="T253" s="150"/>
      <c r="U253" s="213"/>
      <c r="V253" s="150"/>
      <c r="W253" s="150"/>
      <c r="X253" s="150"/>
      <c r="Y253" s="150"/>
      <c r="Z253" s="150"/>
      <c r="AA253" s="150"/>
      <c r="AB253" s="150"/>
      <c r="AC253" s="150"/>
      <c r="AD253" s="214"/>
      <c r="AE253" s="4">
        <f t="shared" si="11"/>
        <v>0</v>
      </c>
    </row>
    <row r="254" spans="7:31" ht="20.100000000000001" customHeight="1" x14ac:dyDescent="0.25">
      <c r="G254" s="4">
        <f t="shared" si="9"/>
        <v>0</v>
      </c>
      <c r="H254" s="211">
        <f t="shared" si="10"/>
        <v>0</v>
      </c>
      <c r="I254" s="212"/>
      <c r="J254" s="150"/>
      <c r="K254" s="152"/>
      <c r="L254" s="152"/>
      <c r="M254" s="150"/>
      <c r="N254" s="150"/>
      <c r="O254" s="150"/>
      <c r="P254" s="152"/>
      <c r="Q254" s="152"/>
      <c r="R254" s="150"/>
      <c r="S254" s="150"/>
      <c r="T254" s="150"/>
      <c r="U254" s="213"/>
      <c r="V254" s="150"/>
      <c r="W254" s="150"/>
      <c r="X254" s="150"/>
      <c r="Y254" s="150"/>
      <c r="Z254" s="150"/>
      <c r="AA254" s="150"/>
      <c r="AB254" s="150"/>
      <c r="AC254" s="150"/>
      <c r="AD254" s="214"/>
      <c r="AE254" s="4">
        <f t="shared" si="11"/>
        <v>0</v>
      </c>
    </row>
    <row r="255" spans="7:31" ht="20.100000000000001" customHeight="1" x14ac:dyDescent="0.25">
      <c r="G255" s="4">
        <f t="shared" si="9"/>
        <v>0</v>
      </c>
      <c r="H255" s="211">
        <f t="shared" si="10"/>
        <v>0</v>
      </c>
      <c r="I255" s="212"/>
      <c r="J255" s="150"/>
      <c r="K255" s="152"/>
      <c r="L255" s="152"/>
      <c r="M255" s="150"/>
      <c r="N255" s="150"/>
      <c r="O255" s="150"/>
      <c r="P255" s="152"/>
      <c r="Q255" s="152"/>
      <c r="R255" s="150"/>
      <c r="S255" s="150"/>
      <c r="T255" s="150"/>
      <c r="U255" s="213"/>
      <c r="V255" s="150"/>
      <c r="W255" s="150"/>
      <c r="X255" s="150"/>
      <c r="Y255" s="150"/>
      <c r="Z255" s="150"/>
      <c r="AA255" s="150"/>
      <c r="AB255" s="150"/>
      <c r="AC255" s="150"/>
      <c r="AD255" s="214"/>
      <c r="AE255" s="4">
        <f t="shared" si="11"/>
        <v>0</v>
      </c>
    </row>
    <row r="256" spans="7:31" ht="20.100000000000001" customHeight="1" x14ac:dyDescent="0.25">
      <c r="G256" s="4">
        <f t="shared" si="9"/>
        <v>0</v>
      </c>
      <c r="H256" s="211">
        <f t="shared" si="10"/>
        <v>0</v>
      </c>
      <c r="I256" s="212"/>
      <c r="J256" s="150"/>
      <c r="K256" s="152"/>
      <c r="L256" s="152"/>
      <c r="M256" s="150"/>
      <c r="N256" s="150"/>
      <c r="O256" s="150"/>
      <c r="P256" s="152"/>
      <c r="Q256" s="152"/>
      <c r="R256" s="150"/>
      <c r="S256" s="150"/>
      <c r="T256" s="150"/>
      <c r="U256" s="213"/>
      <c r="V256" s="150"/>
      <c r="W256" s="150"/>
      <c r="X256" s="150"/>
      <c r="Y256" s="150"/>
      <c r="Z256" s="150"/>
      <c r="AA256" s="150"/>
      <c r="AB256" s="150"/>
      <c r="AC256" s="150"/>
      <c r="AD256" s="214"/>
      <c r="AE256" s="4">
        <f t="shared" si="11"/>
        <v>0</v>
      </c>
    </row>
    <row r="257" spans="7:31" ht="20.100000000000001" customHeight="1" x14ac:dyDescent="0.25">
      <c r="G257" s="4">
        <f t="shared" si="9"/>
        <v>0</v>
      </c>
      <c r="H257" s="211">
        <f t="shared" si="10"/>
        <v>0</v>
      </c>
      <c r="I257" s="212"/>
      <c r="J257" s="150"/>
      <c r="K257" s="152"/>
      <c r="L257" s="152"/>
      <c r="M257" s="150"/>
      <c r="N257" s="150"/>
      <c r="O257" s="150"/>
      <c r="P257" s="152"/>
      <c r="Q257" s="152"/>
      <c r="R257" s="150"/>
      <c r="S257" s="150"/>
      <c r="T257" s="150"/>
      <c r="U257" s="213"/>
      <c r="V257" s="150"/>
      <c r="W257" s="150"/>
      <c r="X257" s="150"/>
      <c r="Y257" s="150"/>
      <c r="Z257" s="150"/>
      <c r="AA257" s="150"/>
      <c r="AB257" s="150"/>
      <c r="AC257" s="150"/>
      <c r="AD257" s="214"/>
      <c r="AE257" s="4">
        <f t="shared" si="11"/>
        <v>0</v>
      </c>
    </row>
    <row r="258" spans="7:31" ht="20.100000000000001" customHeight="1" x14ac:dyDescent="0.25">
      <c r="G258" s="4">
        <f t="shared" si="9"/>
        <v>0</v>
      </c>
      <c r="H258" s="211">
        <f t="shared" si="10"/>
        <v>0</v>
      </c>
      <c r="I258" s="212"/>
      <c r="J258" s="150"/>
      <c r="K258" s="152"/>
      <c r="L258" s="152"/>
      <c r="M258" s="150"/>
      <c r="N258" s="150"/>
      <c r="O258" s="150"/>
      <c r="P258" s="152"/>
      <c r="Q258" s="152"/>
      <c r="R258" s="150"/>
      <c r="S258" s="150"/>
      <c r="T258" s="150"/>
      <c r="U258" s="213"/>
      <c r="V258" s="150"/>
      <c r="W258" s="150"/>
      <c r="X258" s="150"/>
      <c r="Y258" s="150"/>
      <c r="Z258" s="150"/>
      <c r="AA258" s="150"/>
      <c r="AB258" s="150"/>
      <c r="AC258" s="150"/>
      <c r="AD258" s="214"/>
      <c r="AE258" s="4">
        <f t="shared" si="11"/>
        <v>0</v>
      </c>
    </row>
    <row r="259" spans="7:31" ht="20.100000000000001" customHeight="1" x14ac:dyDescent="0.25">
      <c r="G259" s="4">
        <f t="shared" si="9"/>
        <v>0</v>
      </c>
      <c r="H259" s="211">
        <f t="shared" si="10"/>
        <v>0</v>
      </c>
      <c r="I259" s="212"/>
      <c r="J259" s="150"/>
      <c r="K259" s="152"/>
      <c r="L259" s="152"/>
      <c r="M259" s="150"/>
      <c r="N259" s="150"/>
      <c r="O259" s="150"/>
      <c r="P259" s="152"/>
      <c r="Q259" s="152"/>
      <c r="R259" s="150"/>
      <c r="S259" s="150"/>
      <c r="T259" s="150"/>
      <c r="U259" s="213"/>
      <c r="V259" s="150"/>
      <c r="W259" s="150"/>
      <c r="X259" s="150"/>
      <c r="Y259" s="150"/>
      <c r="Z259" s="150"/>
      <c r="AA259" s="150"/>
      <c r="AB259" s="150"/>
      <c r="AC259" s="150"/>
      <c r="AD259" s="214"/>
      <c r="AE259" s="4">
        <f t="shared" si="11"/>
        <v>0</v>
      </c>
    </row>
    <row r="260" spans="7:31" ht="20.100000000000001" customHeight="1" x14ac:dyDescent="0.25">
      <c r="G260" s="4">
        <f t="shared" si="9"/>
        <v>0</v>
      </c>
      <c r="H260" s="211">
        <f t="shared" si="10"/>
        <v>0</v>
      </c>
      <c r="I260" s="212"/>
      <c r="J260" s="150"/>
      <c r="K260" s="152"/>
      <c r="L260" s="152"/>
      <c r="M260" s="150"/>
      <c r="N260" s="150"/>
      <c r="O260" s="150"/>
      <c r="P260" s="152"/>
      <c r="Q260" s="152"/>
      <c r="R260" s="150"/>
      <c r="S260" s="150"/>
      <c r="T260" s="150"/>
      <c r="U260" s="213"/>
      <c r="V260" s="150"/>
      <c r="W260" s="150"/>
      <c r="X260" s="150"/>
      <c r="Y260" s="150"/>
      <c r="Z260" s="150"/>
      <c r="AA260" s="150"/>
      <c r="AB260" s="150"/>
      <c r="AC260" s="150"/>
      <c r="AD260" s="214"/>
      <c r="AE260" s="4">
        <f t="shared" si="11"/>
        <v>0</v>
      </c>
    </row>
    <row r="261" spans="7:31" ht="20.100000000000001" customHeight="1" x14ac:dyDescent="0.25">
      <c r="G261" s="4">
        <f t="shared" si="9"/>
        <v>0</v>
      </c>
      <c r="H261" s="211">
        <f t="shared" si="10"/>
        <v>0</v>
      </c>
      <c r="I261" s="212"/>
      <c r="J261" s="150"/>
      <c r="K261" s="152"/>
      <c r="L261" s="152"/>
      <c r="M261" s="150"/>
      <c r="N261" s="150"/>
      <c r="O261" s="150"/>
      <c r="P261" s="152"/>
      <c r="Q261" s="152"/>
      <c r="R261" s="150"/>
      <c r="S261" s="150"/>
      <c r="T261" s="150"/>
      <c r="U261" s="213"/>
      <c r="V261" s="150"/>
      <c r="W261" s="150"/>
      <c r="X261" s="150"/>
      <c r="Y261" s="150"/>
      <c r="Z261" s="150"/>
      <c r="AA261" s="150"/>
      <c r="AB261" s="150"/>
      <c r="AC261" s="150"/>
      <c r="AD261" s="214"/>
      <c r="AE261" s="4">
        <f t="shared" si="11"/>
        <v>0</v>
      </c>
    </row>
    <row r="262" spans="7:31" ht="20.100000000000001" customHeight="1" x14ac:dyDescent="0.25">
      <c r="G262" s="4">
        <f t="shared" si="9"/>
        <v>0</v>
      </c>
      <c r="H262" s="211">
        <f t="shared" si="10"/>
        <v>0</v>
      </c>
      <c r="I262" s="212"/>
      <c r="J262" s="150"/>
      <c r="K262" s="152"/>
      <c r="L262" s="152"/>
      <c r="M262" s="150"/>
      <c r="N262" s="150"/>
      <c r="O262" s="150"/>
      <c r="P262" s="152"/>
      <c r="Q262" s="152"/>
      <c r="R262" s="150"/>
      <c r="S262" s="150"/>
      <c r="T262" s="150"/>
      <c r="U262" s="213"/>
      <c r="V262" s="150"/>
      <c r="W262" s="150"/>
      <c r="X262" s="150"/>
      <c r="Y262" s="150"/>
      <c r="Z262" s="150"/>
      <c r="AA262" s="150"/>
      <c r="AB262" s="150"/>
      <c r="AC262" s="150"/>
      <c r="AD262" s="214"/>
      <c r="AE262" s="4">
        <f t="shared" si="11"/>
        <v>0</v>
      </c>
    </row>
    <row r="263" spans="7:31" ht="20.100000000000001" customHeight="1" x14ac:dyDescent="0.25">
      <c r="G263" s="4">
        <f t="shared" si="9"/>
        <v>0</v>
      </c>
      <c r="H263" s="211">
        <f t="shared" si="10"/>
        <v>0</v>
      </c>
      <c r="I263" s="212"/>
      <c r="J263" s="150"/>
      <c r="K263" s="152"/>
      <c r="L263" s="152"/>
      <c r="M263" s="150"/>
      <c r="N263" s="150"/>
      <c r="O263" s="150"/>
      <c r="P263" s="152"/>
      <c r="Q263" s="152"/>
      <c r="R263" s="150"/>
      <c r="S263" s="150"/>
      <c r="T263" s="150"/>
      <c r="U263" s="213"/>
      <c r="V263" s="150"/>
      <c r="W263" s="150"/>
      <c r="X263" s="150"/>
      <c r="Y263" s="150"/>
      <c r="Z263" s="150"/>
      <c r="AA263" s="150"/>
      <c r="AB263" s="150"/>
      <c r="AC263" s="150"/>
      <c r="AD263" s="214"/>
      <c r="AE263" s="4">
        <f t="shared" si="11"/>
        <v>0</v>
      </c>
    </row>
    <row r="264" spans="7:31" ht="20.100000000000001" customHeight="1" x14ac:dyDescent="0.25">
      <c r="G264" s="4">
        <f t="shared" si="9"/>
        <v>0</v>
      </c>
      <c r="H264" s="211">
        <f t="shared" si="10"/>
        <v>0</v>
      </c>
      <c r="I264" s="212"/>
      <c r="J264" s="150"/>
      <c r="K264" s="152"/>
      <c r="L264" s="152"/>
      <c r="M264" s="150"/>
      <c r="N264" s="150"/>
      <c r="O264" s="150"/>
      <c r="P264" s="152"/>
      <c r="Q264" s="152"/>
      <c r="R264" s="150"/>
      <c r="S264" s="150"/>
      <c r="T264" s="150"/>
      <c r="U264" s="213"/>
      <c r="V264" s="150"/>
      <c r="W264" s="150"/>
      <c r="X264" s="150"/>
      <c r="Y264" s="150"/>
      <c r="Z264" s="150"/>
      <c r="AA264" s="150"/>
      <c r="AB264" s="150"/>
      <c r="AC264" s="150"/>
      <c r="AD264" s="214"/>
      <c r="AE264" s="4">
        <f t="shared" si="11"/>
        <v>0</v>
      </c>
    </row>
    <row r="265" spans="7:31" ht="20.100000000000001" customHeight="1" x14ac:dyDescent="0.25">
      <c r="G265" s="4">
        <f t="shared" si="9"/>
        <v>0</v>
      </c>
      <c r="H265" s="211">
        <f t="shared" si="10"/>
        <v>0</v>
      </c>
      <c r="I265" s="212"/>
      <c r="J265" s="150"/>
      <c r="K265" s="152"/>
      <c r="L265" s="152"/>
      <c r="M265" s="150"/>
      <c r="N265" s="150"/>
      <c r="O265" s="150"/>
      <c r="P265" s="152"/>
      <c r="Q265" s="152"/>
      <c r="R265" s="150"/>
      <c r="S265" s="150"/>
      <c r="T265" s="150"/>
      <c r="U265" s="213"/>
      <c r="V265" s="150"/>
      <c r="W265" s="150"/>
      <c r="X265" s="150"/>
      <c r="Y265" s="150"/>
      <c r="Z265" s="150"/>
      <c r="AA265" s="150"/>
      <c r="AB265" s="150"/>
      <c r="AC265" s="150"/>
      <c r="AD265" s="214"/>
      <c r="AE265" s="4">
        <f t="shared" si="11"/>
        <v>0</v>
      </c>
    </row>
    <row r="266" spans="7:31" ht="20.100000000000001" customHeight="1" x14ac:dyDescent="0.25">
      <c r="G266" s="4">
        <f t="shared" ref="G266:G329" si="12">IFERROR(IF($E$12=1,(IF(H266&gt;=1,(IF(I266&gt;=$E$10,(IF(I266&lt;=$E$11,H266,0)),0)),0)),0),0)</f>
        <v>0</v>
      </c>
      <c r="H266" s="211">
        <f t="shared" si="10"/>
        <v>0</v>
      </c>
      <c r="I266" s="212"/>
      <c r="J266" s="150"/>
      <c r="K266" s="152"/>
      <c r="L266" s="152"/>
      <c r="M266" s="150"/>
      <c r="N266" s="150"/>
      <c r="O266" s="150"/>
      <c r="P266" s="152"/>
      <c r="Q266" s="152"/>
      <c r="R266" s="150"/>
      <c r="S266" s="150"/>
      <c r="T266" s="150"/>
      <c r="U266" s="213"/>
      <c r="V266" s="150"/>
      <c r="W266" s="150"/>
      <c r="X266" s="150"/>
      <c r="Y266" s="150"/>
      <c r="Z266" s="150"/>
      <c r="AA266" s="150"/>
      <c r="AB266" s="150"/>
      <c r="AC266" s="150"/>
      <c r="AD266" s="214"/>
      <c r="AE266" s="4">
        <f t="shared" si="11"/>
        <v>0</v>
      </c>
    </row>
    <row r="267" spans="7:31" ht="20.100000000000001" customHeight="1" x14ac:dyDescent="0.25">
      <c r="G267" s="4">
        <f t="shared" si="12"/>
        <v>0</v>
      </c>
      <c r="H267" s="211">
        <f t="shared" ref="H267:H330" si="13">IFERROR(IF(I267&gt;=2000,(IF(LEN(J267)&gt;=3,(IF(LEN(K267)&gt;=2,H266+1,0)),0)),0),0)</f>
        <v>0</v>
      </c>
      <c r="I267" s="212"/>
      <c r="J267" s="150"/>
      <c r="K267" s="152"/>
      <c r="L267" s="152"/>
      <c r="M267" s="150"/>
      <c r="N267" s="150"/>
      <c r="O267" s="150"/>
      <c r="P267" s="152"/>
      <c r="Q267" s="152"/>
      <c r="R267" s="150"/>
      <c r="S267" s="150"/>
      <c r="T267" s="150"/>
      <c r="U267" s="213"/>
      <c r="V267" s="150"/>
      <c r="W267" s="150"/>
      <c r="X267" s="150"/>
      <c r="Y267" s="150"/>
      <c r="Z267" s="150"/>
      <c r="AA267" s="150"/>
      <c r="AB267" s="150"/>
      <c r="AC267" s="150"/>
      <c r="AD267" s="214"/>
      <c r="AE267" s="4">
        <f t="shared" ref="AE267:AE330" si="14">IFERROR(IF(H267&gt;=1,VLOOKUP(J267,$A$1:$B$3,2,0),0),0)</f>
        <v>0</v>
      </c>
    </row>
    <row r="268" spans="7:31" ht="20.100000000000001" customHeight="1" x14ac:dyDescent="0.25">
      <c r="G268" s="4">
        <f t="shared" si="12"/>
        <v>0</v>
      </c>
      <c r="H268" s="211">
        <f t="shared" si="13"/>
        <v>0</v>
      </c>
      <c r="I268" s="212"/>
      <c r="J268" s="150"/>
      <c r="K268" s="152"/>
      <c r="L268" s="152"/>
      <c r="M268" s="150"/>
      <c r="N268" s="150"/>
      <c r="O268" s="150"/>
      <c r="P268" s="152"/>
      <c r="Q268" s="152"/>
      <c r="R268" s="150"/>
      <c r="S268" s="150"/>
      <c r="T268" s="150"/>
      <c r="U268" s="213"/>
      <c r="V268" s="150"/>
      <c r="W268" s="150"/>
      <c r="X268" s="150"/>
      <c r="Y268" s="150"/>
      <c r="Z268" s="150"/>
      <c r="AA268" s="150"/>
      <c r="AB268" s="150"/>
      <c r="AC268" s="150"/>
      <c r="AD268" s="214"/>
      <c r="AE268" s="4">
        <f t="shared" si="14"/>
        <v>0</v>
      </c>
    </row>
    <row r="269" spans="7:31" ht="20.100000000000001" customHeight="1" x14ac:dyDescent="0.25">
      <c r="G269" s="4">
        <f t="shared" si="12"/>
        <v>0</v>
      </c>
      <c r="H269" s="211">
        <f t="shared" si="13"/>
        <v>0</v>
      </c>
      <c r="I269" s="212"/>
      <c r="J269" s="150"/>
      <c r="K269" s="152"/>
      <c r="L269" s="152"/>
      <c r="M269" s="150"/>
      <c r="N269" s="150"/>
      <c r="O269" s="150"/>
      <c r="P269" s="152"/>
      <c r="Q269" s="152"/>
      <c r="R269" s="150"/>
      <c r="S269" s="150"/>
      <c r="T269" s="150"/>
      <c r="U269" s="213"/>
      <c r="V269" s="150"/>
      <c r="W269" s="150"/>
      <c r="X269" s="150"/>
      <c r="Y269" s="150"/>
      <c r="Z269" s="150"/>
      <c r="AA269" s="150"/>
      <c r="AB269" s="150"/>
      <c r="AC269" s="150"/>
      <c r="AD269" s="214"/>
      <c r="AE269" s="4">
        <f t="shared" si="14"/>
        <v>0</v>
      </c>
    </row>
    <row r="270" spans="7:31" ht="20.100000000000001" customHeight="1" x14ac:dyDescent="0.25">
      <c r="G270" s="4">
        <f t="shared" si="12"/>
        <v>0</v>
      </c>
      <c r="H270" s="211">
        <f t="shared" si="13"/>
        <v>0</v>
      </c>
      <c r="I270" s="212"/>
      <c r="J270" s="150"/>
      <c r="K270" s="152"/>
      <c r="L270" s="152"/>
      <c r="M270" s="150"/>
      <c r="N270" s="150"/>
      <c r="O270" s="150"/>
      <c r="P270" s="152"/>
      <c r="Q270" s="152"/>
      <c r="R270" s="150"/>
      <c r="S270" s="150"/>
      <c r="T270" s="150"/>
      <c r="U270" s="213"/>
      <c r="V270" s="150"/>
      <c r="W270" s="150"/>
      <c r="X270" s="150"/>
      <c r="Y270" s="150"/>
      <c r="Z270" s="150"/>
      <c r="AA270" s="150"/>
      <c r="AB270" s="150"/>
      <c r="AC270" s="150"/>
      <c r="AD270" s="214"/>
      <c r="AE270" s="4">
        <f t="shared" si="14"/>
        <v>0</v>
      </c>
    </row>
    <row r="271" spans="7:31" ht="20.100000000000001" customHeight="1" x14ac:dyDescent="0.25">
      <c r="G271" s="4">
        <f t="shared" si="12"/>
        <v>0</v>
      </c>
      <c r="H271" s="211">
        <f t="shared" si="13"/>
        <v>0</v>
      </c>
      <c r="I271" s="212"/>
      <c r="J271" s="150"/>
      <c r="K271" s="152"/>
      <c r="L271" s="152"/>
      <c r="M271" s="150"/>
      <c r="N271" s="150"/>
      <c r="O271" s="150"/>
      <c r="P271" s="152"/>
      <c r="Q271" s="152"/>
      <c r="R271" s="150"/>
      <c r="S271" s="150"/>
      <c r="T271" s="150"/>
      <c r="U271" s="213"/>
      <c r="V271" s="150"/>
      <c r="W271" s="150"/>
      <c r="X271" s="150"/>
      <c r="Y271" s="150"/>
      <c r="Z271" s="150"/>
      <c r="AA271" s="150"/>
      <c r="AB271" s="150"/>
      <c r="AC271" s="150"/>
      <c r="AD271" s="214"/>
      <c r="AE271" s="4">
        <f t="shared" si="14"/>
        <v>0</v>
      </c>
    </row>
    <row r="272" spans="7:31" ht="20.100000000000001" customHeight="1" x14ac:dyDescent="0.25">
      <c r="G272" s="4">
        <f t="shared" si="12"/>
        <v>0</v>
      </c>
      <c r="H272" s="211">
        <f t="shared" si="13"/>
        <v>0</v>
      </c>
      <c r="I272" s="212"/>
      <c r="J272" s="150"/>
      <c r="K272" s="152"/>
      <c r="L272" s="152"/>
      <c r="M272" s="150"/>
      <c r="N272" s="150"/>
      <c r="O272" s="150"/>
      <c r="P272" s="152"/>
      <c r="Q272" s="152"/>
      <c r="R272" s="150"/>
      <c r="S272" s="150"/>
      <c r="T272" s="150"/>
      <c r="U272" s="213"/>
      <c r="V272" s="150"/>
      <c r="W272" s="150"/>
      <c r="X272" s="150"/>
      <c r="Y272" s="150"/>
      <c r="Z272" s="150"/>
      <c r="AA272" s="150"/>
      <c r="AB272" s="150"/>
      <c r="AC272" s="150"/>
      <c r="AD272" s="214"/>
      <c r="AE272" s="4">
        <f t="shared" si="14"/>
        <v>0</v>
      </c>
    </row>
    <row r="273" spans="7:31" ht="20.100000000000001" customHeight="1" x14ac:dyDescent="0.25">
      <c r="G273" s="4">
        <f t="shared" si="12"/>
        <v>0</v>
      </c>
      <c r="H273" s="211">
        <f t="shared" si="13"/>
        <v>0</v>
      </c>
      <c r="I273" s="212"/>
      <c r="J273" s="150"/>
      <c r="K273" s="152"/>
      <c r="L273" s="152"/>
      <c r="M273" s="150"/>
      <c r="N273" s="150"/>
      <c r="O273" s="150"/>
      <c r="P273" s="152"/>
      <c r="Q273" s="152"/>
      <c r="R273" s="150"/>
      <c r="S273" s="150"/>
      <c r="T273" s="150"/>
      <c r="U273" s="213"/>
      <c r="V273" s="150"/>
      <c r="W273" s="150"/>
      <c r="X273" s="150"/>
      <c r="Y273" s="150"/>
      <c r="Z273" s="150"/>
      <c r="AA273" s="150"/>
      <c r="AB273" s="150"/>
      <c r="AC273" s="150"/>
      <c r="AD273" s="214"/>
      <c r="AE273" s="4">
        <f t="shared" si="14"/>
        <v>0</v>
      </c>
    </row>
    <row r="274" spans="7:31" ht="20.100000000000001" customHeight="1" x14ac:dyDescent="0.25">
      <c r="G274" s="4">
        <f t="shared" si="12"/>
        <v>0</v>
      </c>
      <c r="H274" s="211">
        <f t="shared" si="13"/>
        <v>0</v>
      </c>
      <c r="I274" s="212"/>
      <c r="J274" s="150"/>
      <c r="K274" s="152"/>
      <c r="L274" s="152"/>
      <c r="M274" s="150"/>
      <c r="N274" s="150"/>
      <c r="O274" s="150"/>
      <c r="P274" s="152"/>
      <c r="Q274" s="152"/>
      <c r="R274" s="150"/>
      <c r="S274" s="150"/>
      <c r="T274" s="150"/>
      <c r="U274" s="213"/>
      <c r="V274" s="150"/>
      <c r="W274" s="150"/>
      <c r="X274" s="150"/>
      <c r="Y274" s="150"/>
      <c r="Z274" s="150"/>
      <c r="AA274" s="150"/>
      <c r="AB274" s="150"/>
      <c r="AC274" s="150"/>
      <c r="AD274" s="214"/>
      <c r="AE274" s="4">
        <f t="shared" si="14"/>
        <v>0</v>
      </c>
    </row>
    <row r="275" spans="7:31" ht="20.100000000000001" customHeight="1" x14ac:dyDescent="0.25">
      <c r="G275" s="4">
        <f t="shared" si="12"/>
        <v>0</v>
      </c>
      <c r="H275" s="211">
        <f t="shared" si="13"/>
        <v>0</v>
      </c>
      <c r="I275" s="212"/>
      <c r="J275" s="150"/>
      <c r="K275" s="152"/>
      <c r="L275" s="152"/>
      <c r="M275" s="150"/>
      <c r="N275" s="150"/>
      <c r="O275" s="150"/>
      <c r="P275" s="152"/>
      <c r="Q275" s="152"/>
      <c r="R275" s="150"/>
      <c r="S275" s="150"/>
      <c r="T275" s="150"/>
      <c r="U275" s="213"/>
      <c r="V275" s="150"/>
      <c r="W275" s="150"/>
      <c r="X275" s="150"/>
      <c r="Y275" s="150"/>
      <c r="Z275" s="150"/>
      <c r="AA275" s="150"/>
      <c r="AB275" s="150"/>
      <c r="AC275" s="150"/>
      <c r="AD275" s="214"/>
      <c r="AE275" s="4">
        <f t="shared" si="14"/>
        <v>0</v>
      </c>
    </row>
    <row r="276" spans="7:31" ht="20.100000000000001" customHeight="1" x14ac:dyDescent="0.25">
      <c r="G276" s="4">
        <f t="shared" si="12"/>
        <v>0</v>
      </c>
      <c r="H276" s="211">
        <f t="shared" si="13"/>
        <v>0</v>
      </c>
      <c r="I276" s="212"/>
      <c r="J276" s="150"/>
      <c r="K276" s="152"/>
      <c r="L276" s="152"/>
      <c r="M276" s="150"/>
      <c r="N276" s="150"/>
      <c r="O276" s="150"/>
      <c r="P276" s="152"/>
      <c r="Q276" s="152"/>
      <c r="R276" s="150"/>
      <c r="S276" s="150"/>
      <c r="T276" s="150"/>
      <c r="U276" s="213"/>
      <c r="V276" s="150"/>
      <c r="W276" s="150"/>
      <c r="X276" s="150"/>
      <c r="Y276" s="150"/>
      <c r="Z276" s="150"/>
      <c r="AA276" s="150"/>
      <c r="AB276" s="150"/>
      <c r="AC276" s="150"/>
      <c r="AD276" s="214"/>
      <c r="AE276" s="4">
        <f t="shared" si="14"/>
        <v>0</v>
      </c>
    </row>
    <row r="277" spans="7:31" ht="20.100000000000001" customHeight="1" x14ac:dyDescent="0.25">
      <c r="G277" s="4">
        <f t="shared" si="12"/>
        <v>0</v>
      </c>
      <c r="H277" s="211">
        <f t="shared" si="13"/>
        <v>0</v>
      </c>
      <c r="I277" s="212"/>
      <c r="J277" s="150"/>
      <c r="K277" s="152"/>
      <c r="L277" s="152"/>
      <c r="M277" s="150"/>
      <c r="N277" s="150"/>
      <c r="O277" s="150"/>
      <c r="P277" s="152"/>
      <c r="Q277" s="152"/>
      <c r="R277" s="150"/>
      <c r="S277" s="150"/>
      <c r="T277" s="150"/>
      <c r="U277" s="213"/>
      <c r="V277" s="150"/>
      <c r="W277" s="150"/>
      <c r="X277" s="150"/>
      <c r="Y277" s="150"/>
      <c r="Z277" s="150"/>
      <c r="AA277" s="150"/>
      <c r="AB277" s="150"/>
      <c r="AC277" s="150"/>
      <c r="AD277" s="214"/>
      <c r="AE277" s="4">
        <f t="shared" si="14"/>
        <v>0</v>
      </c>
    </row>
    <row r="278" spans="7:31" ht="20.100000000000001" customHeight="1" x14ac:dyDescent="0.25">
      <c r="G278" s="4">
        <f t="shared" si="12"/>
        <v>0</v>
      </c>
      <c r="H278" s="211">
        <f t="shared" si="13"/>
        <v>0</v>
      </c>
      <c r="I278" s="212"/>
      <c r="J278" s="150"/>
      <c r="K278" s="152"/>
      <c r="L278" s="152"/>
      <c r="M278" s="150"/>
      <c r="N278" s="150"/>
      <c r="O278" s="150"/>
      <c r="P278" s="152"/>
      <c r="Q278" s="152"/>
      <c r="R278" s="150"/>
      <c r="S278" s="150"/>
      <c r="T278" s="150"/>
      <c r="U278" s="213"/>
      <c r="V278" s="150"/>
      <c r="W278" s="150"/>
      <c r="X278" s="150"/>
      <c r="Y278" s="150"/>
      <c r="Z278" s="150"/>
      <c r="AA278" s="150"/>
      <c r="AB278" s="150"/>
      <c r="AC278" s="150"/>
      <c r="AD278" s="214"/>
      <c r="AE278" s="4">
        <f t="shared" si="14"/>
        <v>0</v>
      </c>
    </row>
    <row r="279" spans="7:31" ht="20.100000000000001" customHeight="1" x14ac:dyDescent="0.25">
      <c r="G279" s="4">
        <f t="shared" si="12"/>
        <v>0</v>
      </c>
      <c r="H279" s="211">
        <f t="shared" si="13"/>
        <v>0</v>
      </c>
      <c r="I279" s="212"/>
      <c r="J279" s="150"/>
      <c r="K279" s="152"/>
      <c r="L279" s="152"/>
      <c r="M279" s="150"/>
      <c r="N279" s="150"/>
      <c r="O279" s="150"/>
      <c r="P279" s="152"/>
      <c r="Q279" s="152"/>
      <c r="R279" s="150"/>
      <c r="S279" s="150"/>
      <c r="T279" s="150"/>
      <c r="U279" s="213"/>
      <c r="V279" s="150"/>
      <c r="W279" s="150"/>
      <c r="X279" s="150"/>
      <c r="Y279" s="150"/>
      <c r="Z279" s="150"/>
      <c r="AA279" s="150"/>
      <c r="AB279" s="150"/>
      <c r="AC279" s="150"/>
      <c r="AD279" s="214"/>
      <c r="AE279" s="4">
        <f t="shared" si="14"/>
        <v>0</v>
      </c>
    </row>
    <row r="280" spans="7:31" ht="20.100000000000001" customHeight="1" x14ac:dyDescent="0.25">
      <c r="G280" s="4">
        <f t="shared" si="12"/>
        <v>0</v>
      </c>
      <c r="H280" s="211">
        <f t="shared" si="13"/>
        <v>0</v>
      </c>
      <c r="I280" s="212"/>
      <c r="J280" s="150"/>
      <c r="K280" s="152"/>
      <c r="L280" s="152"/>
      <c r="M280" s="150"/>
      <c r="N280" s="150"/>
      <c r="O280" s="150"/>
      <c r="P280" s="152"/>
      <c r="Q280" s="152"/>
      <c r="R280" s="150"/>
      <c r="S280" s="150"/>
      <c r="T280" s="150"/>
      <c r="U280" s="213"/>
      <c r="V280" s="150"/>
      <c r="W280" s="150"/>
      <c r="X280" s="150"/>
      <c r="Y280" s="150"/>
      <c r="Z280" s="150"/>
      <c r="AA280" s="150"/>
      <c r="AB280" s="150"/>
      <c r="AC280" s="150"/>
      <c r="AD280" s="214"/>
      <c r="AE280" s="4">
        <f t="shared" si="14"/>
        <v>0</v>
      </c>
    </row>
    <row r="281" spans="7:31" ht="20.100000000000001" customHeight="1" x14ac:dyDescent="0.25">
      <c r="G281" s="4">
        <f t="shared" si="12"/>
        <v>0</v>
      </c>
      <c r="H281" s="211">
        <f t="shared" si="13"/>
        <v>0</v>
      </c>
      <c r="I281" s="212"/>
      <c r="J281" s="150"/>
      <c r="K281" s="152"/>
      <c r="L281" s="152"/>
      <c r="M281" s="150"/>
      <c r="N281" s="150"/>
      <c r="O281" s="150"/>
      <c r="P281" s="152"/>
      <c r="Q281" s="152"/>
      <c r="R281" s="150"/>
      <c r="S281" s="150"/>
      <c r="T281" s="150"/>
      <c r="U281" s="213"/>
      <c r="V281" s="150"/>
      <c r="W281" s="150"/>
      <c r="X281" s="150"/>
      <c r="Y281" s="150"/>
      <c r="Z281" s="150"/>
      <c r="AA281" s="150"/>
      <c r="AB281" s="150"/>
      <c r="AC281" s="150"/>
      <c r="AD281" s="214"/>
      <c r="AE281" s="4">
        <f t="shared" si="14"/>
        <v>0</v>
      </c>
    </row>
    <row r="282" spans="7:31" ht="20.100000000000001" customHeight="1" x14ac:dyDescent="0.25">
      <c r="G282" s="4">
        <f t="shared" si="12"/>
        <v>0</v>
      </c>
      <c r="H282" s="211">
        <f t="shared" si="13"/>
        <v>0</v>
      </c>
      <c r="I282" s="212"/>
      <c r="J282" s="150"/>
      <c r="K282" s="152"/>
      <c r="L282" s="152"/>
      <c r="M282" s="150"/>
      <c r="N282" s="150"/>
      <c r="O282" s="150"/>
      <c r="P282" s="152"/>
      <c r="Q282" s="152"/>
      <c r="R282" s="150"/>
      <c r="S282" s="150"/>
      <c r="T282" s="150"/>
      <c r="U282" s="213"/>
      <c r="V282" s="150"/>
      <c r="W282" s="150"/>
      <c r="X282" s="150"/>
      <c r="Y282" s="150"/>
      <c r="Z282" s="150"/>
      <c r="AA282" s="150"/>
      <c r="AB282" s="150"/>
      <c r="AC282" s="150"/>
      <c r="AD282" s="214"/>
      <c r="AE282" s="4">
        <f t="shared" si="14"/>
        <v>0</v>
      </c>
    </row>
    <row r="283" spans="7:31" ht="20.100000000000001" customHeight="1" x14ac:dyDescent="0.25">
      <c r="G283" s="4">
        <f t="shared" si="12"/>
        <v>0</v>
      </c>
      <c r="H283" s="211">
        <f t="shared" si="13"/>
        <v>0</v>
      </c>
      <c r="I283" s="212"/>
      <c r="J283" s="150"/>
      <c r="K283" s="152"/>
      <c r="L283" s="152"/>
      <c r="M283" s="150"/>
      <c r="N283" s="150"/>
      <c r="O283" s="150"/>
      <c r="P283" s="152"/>
      <c r="Q283" s="152"/>
      <c r="R283" s="150"/>
      <c r="S283" s="150"/>
      <c r="T283" s="150"/>
      <c r="U283" s="213"/>
      <c r="V283" s="150"/>
      <c r="W283" s="150"/>
      <c r="X283" s="150"/>
      <c r="Y283" s="150"/>
      <c r="Z283" s="150"/>
      <c r="AA283" s="150"/>
      <c r="AB283" s="150"/>
      <c r="AC283" s="150"/>
      <c r="AD283" s="214"/>
      <c r="AE283" s="4">
        <f t="shared" si="14"/>
        <v>0</v>
      </c>
    </row>
    <row r="284" spans="7:31" ht="20.100000000000001" customHeight="1" x14ac:dyDescent="0.25">
      <c r="G284" s="4">
        <f t="shared" si="12"/>
        <v>0</v>
      </c>
      <c r="H284" s="211">
        <f t="shared" si="13"/>
        <v>0</v>
      </c>
      <c r="I284" s="212"/>
      <c r="J284" s="150"/>
      <c r="K284" s="152"/>
      <c r="L284" s="152"/>
      <c r="M284" s="150"/>
      <c r="N284" s="150"/>
      <c r="O284" s="150"/>
      <c r="P284" s="152"/>
      <c r="Q284" s="152"/>
      <c r="R284" s="150"/>
      <c r="S284" s="150"/>
      <c r="T284" s="150"/>
      <c r="U284" s="213"/>
      <c r="V284" s="150"/>
      <c r="W284" s="150"/>
      <c r="X284" s="150"/>
      <c r="Y284" s="150"/>
      <c r="Z284" s="150"/>
      <c r="AA284" s="150"/>
      <c r="AB284" s="150"/>
      <c r="AC284" s="150"/>
      <c r="AD284" s="214"/>
      <c r="AE284" s="4">
        <f t="shared" si="14"/>
        <v>0</v>
      </c>
    </row>
    <row r="285" spans="7:31" ht="20.100000000000001" customHeight="1" x14ac:dyDescent="0.25">
      <c r="G285" s="4">
        <f t="shared" si="12"/>
        <v>0</v>
      </c>
      <c r="H285" s="211">
        <f t="shared" si="13"/>
        <v>0</v>
      </c>
      <c r="I285" s="212"/>
      <c r="J285" s="150"/>
      <c r="K285" s="152"/>
      <c r="L285" s="152"/>
      <c r="M285" s="150"/>
      <c r="N285" s="150"/>
      <c r="O285" s="150"/>
      <c r="P285" s="152"/>
      <c r="Q285" s="152"/>
      <c r="R285" s="150"/>
      <c r="S285" s="150"/>
      <c r="T285" s="150"/>
      <c r="U285" s="213"/>
      <c r="V285" s="150"/>
      <c r="W285" s="150"/>
      <c r="X285" s="150"/>
      <c r="Y285" s="150"/>
      <c r="Z285" s="150"/>
      <c r="AA285" s="150"/>
      <c r="AB285" s="150"/>
      <c r="AC285" s="150"/>
      <c r="AD285" s="214"/>
      <c r="AE285" s="4">
        <f t="shared" si="14"/>
        <v>0</v>
      </c>
    </row>
    <row r="286" spans="7:31" ht="20.100000000000001" customHeight="1" x14ac:dyDescent="0.25">
      <c r="G286" s="4">
        <f t="shared" si="12"/>
        <v>0</v>
      </c>
      <c r="H286" s="211">
        <f t="shared" si="13"/>
        <v>0</v>
      </c>
      <c r="I286" s="212"/>
      <c r="J286" s="150"/>
      <c r="K286" s="152"/>
      <c r="L286" s="152"/>
      <c r="M286" s="150"/>
      <c r="N286" s="150"/>
      <c r="O286" s="150"/>
      <c r="P286" s="152"/>
      <c r="Q286" s="152"/>
      <c r="R286" s="150"/>
      <c r="S286" s="150"/>
      <c r="T286" s="150"/>
      <c r="U286" s="213"/>
      <c r="V286" s="150"/>
      <c r="W286" s="150"/>
      <c r="X286" s="150"/>
      <c r="Y286" s="150"/>
      <c r="Z286" s="150"/>
      <c r="AA286" s="150"/>
      <c r="AB286" s="150"/>
      <c r="AC286" s="150"/>
      <c r="AD286" s="214"/>
      <c r="AE286" s="4">
        <f t="shared" si="14"/>
        <v>0</v>
      </c>
    </row>
    <row r="287" spans="7:31" ht="20.100000000000001" customHeight="1" x14ac:dyDescent="0.25">
      <c r="G287" s="4">
        <f t="shared" si="12"/>
        <v>0</v>
      </c>
      <c r="H287" s="211">
        <f t="shared" si="13"/>
        <v>0</v>
      </c>
      <c r="I287" s="212"/>
      <c r="J287" s="150"/>
      <c r="K287" s="152"/>
      <c r="L287" s="152"/>
      <c r="M287" s="150"/>
      <c r="N287" s="150"/>
      <c r="O287" s="150"/>
      <c r="P287" s="152"/>
      <c r="Q287" s="152"/>
      <c r="R287" s="150"/>
      <c r="S287" s="150"/>
      <c r="T287" s="150"/>
      <c r="U287" s="213"/>
      <c r="V287" s="150"/>
      <c r="W287" s="150"/>
      <c r="X287" s="150"/>
      <c r="Y287" s="150"/>
      <c r="Z287" s="150"/>
      <c r="AA287" s="150"/>
      <c r="AB287" s="150"/>
      <c r="AC287" s="150"/>
      <c r="AD287" s="214"/>
      <c r="AE287" s="4">
        <f t="shared" si="14"/>
        <v>0</v>
      </c>
    </row>
    <row r="288" spans="7:31" ht="20.100000000000001" customHeight="1" x14ac:dyDescent="0.25">
      <c r="G288" s="4">
        <f t="shared" si="12"/>
        <v>0</v>
      </c>
      <c r="H288" s="211">
        <f t="shared" si="13"/>
        <v>0</v>
      </c>
      <c r="I288" s="212"/>
      <c r="J288" s="150"/>
      <c r="K288" s="152"/>
      <c r="L288" s="152"/>
      <c r="M288" s="150"/>
      <c r="N288" s="150"/>
      <c r="O288" s="150"/>
      <c r="P288" s="152"/>
      <c r="Q288" s="152"/>
      <c r="R288" s="150"/>
      <c r="S288" s="150"/>
      <c r="T288" s="150"/>
      <c r="U288" s="213"/>
      <c r="V288" s="150"/>
      <c r="W288" s="150"/>
      <c r="X288" s="150"/>
      <c r="Y288" s="150"/>
      <c r="Z288" s="150"/>
      <c r="AA288" s="150"/>
      <c r="AB288" s="150"/>
      <c r="AC288" s="150"/>
      <c r="AD288" s="214"/>
      <c r="AE288" s="4">
        <f t="shared" si="14"/>
        <v>0</v>
      </c>
    </row>
    <row r="289" spans="7:31" ht="20.100000000000001" customHeight="1" x14ac:dyDescent="0.25">
      <c r="G289" s="4">
        <f t="shared" si="12"/>
        <v>0</v>
      </c>
      <c r="H289" s="211">
        <f t="shared" si="13"/>
        <v>0</v>
      </c>
      <c r="I289" s="212"/>
      <c r="J289" s="150"/>
      <c r="K289" s="152"/>
      <c r="L289" s="152"/>
      <c r="M289" s="150"/>
      <c r="N289" s="150"/>
      <c r="O289" s="150"/>
      <c r="P289" s="152"/>
      <c r="Q289" s="152"/>
      <c r="R289" s="150"/>
      <c r="S289" s="150"/>
      <c r="T289" s="150"/>
      <c r="U289" s="213"/>
      <c r="V289" s="150"/>
      <c r="W289" s="150"/>
      <c r="X289" s="150"/>
      <c r="Y289" s="150"/>
      <c r="Z289" s="150"/>
      <c r="AA289" s="150"/>
      <c r="AB289" s="150"/>
      <c r="AC289" s="150"/>
      <c r="AD289" s="214"/>
      <c r="AE289" s="4">
        <f t="shared" si="14"/>
        <v>0</v>
      </c>
    </row>
    <row r="290" spans="7:31" ht="20.100000000000001" customHeight="1" x14ac:dyDescent="0.25">
      <c r="G290" s="4">
        <f t="shared" si="12"/>
        <v>0</v>
      </c>
      <c r="H290" s="211">
        <f t="shared" si="13"/>
        <v>0</v>
      </c>
      <c r="I290" s="212"/>
      <c r="J290" s="150"/>
      <c r="K290" s="152"/>
      <c r="L290" s="152"/>
      <c r="M290" s="150"/>
      <c r="N290" s="150"/>
      <c r="O290" s="150"/>
      <c r="P290" s="152"/>
      <c r="Q290" s="152"/>
      <c r="R290" s="150"/>
      <c r="S290" s="150"/>
      <c r="T290" s="150"/>
      <c r="U290" s="213"/>
      <c r="V290" s="150"/>
      <c r="W290" s="150"/>
      <c r="X290" s="150"/>
      <c r="Y290" s="150"/>
      <c r="Z290" s="150"/>
      <c r="AA290" s="150"/>
      <c r="AB290" s="150"/>
      <c r="AC290" s="150"/>
      <c r="AD290" s="214"/>
      <c r="AE290" s="4">
        <f t="shared" si="14"/>
        <v>0</v>
      </c>
    </row>
    <row r="291" spans="7:31" ht="20.100000000000001" customHeight="1" x14ac:dyDescent="0.25">
      <c r="G291" s="4">
        <f t="shared" si="12"/>
        <v>0</v>
      </c>
      <c r="H291" s="211">
        <f t="shared" si="13"/>
        <v>0</v>
      </c>
      <c r="I291" s="212"/>
      <c r="J291" s="150"/>
      <c r="K291" s="152"/>
      <c r="L291" s="152"/>
      <c r="M291" s="150"/>
      <c r="N291" s="150"/>
      <c r="O291" s="150"/>
      <c r="P291" s="152"/>
      <c r="Q291" s="152"/>
      <c r="R291" s="150"/>
      <c r="S291" s="150"/>
      <c r="T291" s="150"/>
      <c r="U291" s="213"/>
      <c r="V291" s="150"/>
      <c r="W291" s="150"/>
      <c r="X291" s="150"/>
      <c r="Y291" s="150"/>
      <c r="Z291" s="150"/>
      <c r="AA291" s="150"/>
      <c r="AB291" s="150"/>
      <c r="AC291" s="150"/>
      <c r="AD291" s="214"/>
      <c r="AE291" s="4">
        <f t="shared" si="14"/>
        <v>0</v>
      </c>
    </row>
    <row r="292" spans="7:31" ht="20.100000000000001" customHeight="1" x14ac:dyDescent="0.25">
      <c r="G292" s="4">
        <f t="shared" si="12"/>
        <v>0</v>
      </c>
      <c r="H292" s="211">
        <f t="shared" si="13"/>
        <v>0</v>
      </c>
      <c r="I292" s="212"/>
      <c r="J292" s="150"/>
      <c r="K292" s="152"/>
      <c r="L292" s="152"/>
      <c r="M292" s="150"/>
      <c r="N292" s="150"/>
      <c r="O292" s="150"/>
      <c r="P292" s="152"/>
      <c r="Q292" s="152"/>
      <c r="R292" s="150"/>
      <c r="S292" s="150"/>
      <c r="T292" s="150"/>
      <c r="U292" s="213"/>
      <c r="V292" s="150"/>
      <c r="W292" s="150"/>
      <c r="X292" s="150"/>
      <c r="Y292" s="150"/>
      <c r="Z292" s="150"/>
      <c r="AA292" s="150"/>
      <c r="AB292" s="150"/>
      <c r="AC292" s="150"/>
      <c r="AD292" s="214"/>
      <c r="AE292" s="4">
        <f t="shared" si="14"/>
        <v>0</v>
      </c>
    </row>
    <row r="293" spans="7:31" ht="20.100000000000001" customHeight="1" x14ac:dyDescent="0.25">
      <c r="G293" s="4">
        <f t="shared" si="12"/>
        <v>0</v>
      </c>
      <c r="H293" s="211">
        <f t="shared" si="13"/>
        <v>0</v>
      </c>
      <c r="I293" s="212"/>
      <c r="J293" s="150"/>
      <c r="K293" s="152"/>
      <c r="L293" s="152"/>
      <c r="M293" s="150"/>
      <c r="N293" s="150"/>
      <c r="O293" s="150"/>
      <c r="P293" s="152"/>
      <c r="Q293" s="152"/>
      <c r="R293" s="150"/>
      <c r="S293" s="150"/>
      <c r="T293" s="150"/>
      <c r="U293" s="213"/>
      <c r="V293" s="150"/>
      <c r="W293" s="150"/>
      <c r="X293" s="150"/>
      <c r="Y293" s="150"/>
      <c r="Z293" s="150"/>
      <c r="AA293" s="150"/>
      <c r="AB293" s="150"/>
      <c r="AC293" s="150"/>
      <c r="AD293" s="214"/>
      <c r="AE293" s="4">
        <f t="shared" si="14"/>
        <v>0</v>
      </c>
    </row>
    <row r="294" spans="7:31" ht="20.100000000000001" customHeight="1" x14ac:dyDescent="0.25">
      <c r="G294" s="4">
        <f t="shared" si="12"/>
        <v>0</v>
      </c>
      <c r="H294" s="211">
        <f t="shared" si="13"/>
        <v>0</v>
      </c>
      <c r="I294" s="212"/>
      <c r="J294" s="150"/>
      <c r="K294" s="152"/>
      <c r="L294" s="152"/>
      <c r="M294" s="150"/>
      <c r="N294" s="150"/>
      <c r="O294" s="150"/>
      <c r="P294" s="152"/>
      <c r="Q294" s="152"/>
      <c r="R294" s="150"/>
      <c r="S294" s="150"/>
      <c r="T294" s="150"/>
      <c r="U294" s="213"/>
      <c r="V294" s="150"/>
      <c r="W294" s="150"/>
      <c r="X294" s="150"/>
      <c r="Y294" s="150"/>
      <c r="Z294" s="150"/>
      <c r="AA294" s="150"/>
      <c r="AB294" s="150"/>
      <c r="AC294" s="150"/>
      <c r="AD294" s="214"/>
      <c r="AE294" s="4">
        <f t="shared" si="14"/>
        <v>0</v>
      </c>
    </row>
    <row r="295" spans="7:31" ht="20.100000000000001" customHeight="1" x14ac:dyDescent="0.25">
      <c r="G295" s="4">
        <f t="shared" si="12"/>
        <v>0</v>
      </c>
      <c r="H295" s="211">
        <f t="shared" si="13"/>
        <v>0</v>
      </c>
      <c r="I295" s="212"/>
      <c r="J295" s="150"/>
      <c r="K295" s="152"/>
      <c r="L295" s="152"/>
      <c r="M295" s="150"/>
      <c r="N295" s="150"/>
      <c r="O295" s="150"/>
      <c r="P295" s="152"/>
      <c r="Q295" s="152"/>
      <c r="R295" s="150"/>
      <c r="S295" s="150"/>
      <c r="T295" s="150"/>
      <c r="U295" s="213"/>
      <c r="V295" s="150"/>
      <c r="W295" s="150"/>
      <c r="X295" s="150"/>
      <c r="Y295" s="150"/>
      <c r="Z295" s="150"/>
      <c r="AA295" s="150"/>
      <c r="AB295" s="150"/>
      <c r="AC295" s="150"/>
      <c r="AD295" s="214"/>
      <c r="AE295" s="4">
        <f t="shared" si="14"/>
        <v>0</v>
      </c>
    </row>
    <row r="296" spans="7:31" ht="20.100000000000001" customHeight="1" x14ac:dyDescent="0.25">
      <c r="G296" s="4">
        <f t="shared" si="12"/>
        <v>0</v>
      </c>
      <c r="H296" s="211">
        <f t="shared" si="13"/>
        <v>0</v>
      </c>
      <c r="I296" s="212"/>
      <c r="J296" s="150"/>
      <c r="K296" s="152"/>
      <c r="L296" s="152"/>
      <c r="M296" s="150"/>
      <c r="N296" s="150"/>
      <c r="O296" s="150"/>
      <c r="P296" s="152"/>
      <c r="Q296" s="152"/>
      <c r="R296" s="150"/>
      <c r="S296" s="150"/>
      <c r="T296" s="150"/>
      <c r="U296" s="213"/>
      <c r="V296" s="150"/>
      <c r="W296" s="150"/>
      <c r="X296" s="150"/>
      <c r="Y296" s="150"/>
      <c r="Z296" s="150"/>
      <c r="AA296" s="150"/>
      <c r="AB296" s="150"/>
      <c r="AC296" s="150"/>
      <c r="AD296" s="214"/>
      <c r="AE296" s="4">
        <f t="shared" si="14"/>
        <v>0</v>
      </c>
    </row>
    <row r="297" spans="7:31" ht="20.100000000000001" customHeight="1" x14ac:dyDescent="0.25">
      <c r="G297" s="4">
        <f t="shared" si="12"/>
        <v>0</v>
      </c>
      <c r="H297" s="211">
        <f t="shared" si="13"/>
        <v>0</v>
      </c>
      <c r="I297" s="212"/>
      <c r="J297" s="150"/>
      <c r="K297" s="152"/>
      <c r="L297" s="152"/>
      <c r="M297" s="150"/>
      <c r="N297" s="150"/>
      <c r="O297" s="150"/>
      <c r="P297" s="152"/>
      <c r="Q297" s="152"/>
      <c r="R297" s="150"/>
      <c r="S297" s="150"/>
      <c r="T297" s="150"/>
      <c r="U297" s="213"/>
      <c r="V297" s="150"/>
      <c r="W297" s="150"/>
      <c r="X297" s="150"/>
      <c r="Y297" s="150"/>
      <c r="Z297" s="150"/>
      <c r="AA297" s="150"/>
      <c r="AB297" s="150"/>
      <c r="AC297" s="150"/>
      <c r="AD297" s="214"/>
      <c r="AE297" s="4">
        <f t="shared" si="14"/>
        <v>0</v>
      </c>
    </row>
    <row r="298" spans="7:31" ht="20.100000000000001" customHeight="1" x14ac:dyDescent="0.25">
      <c r="G298" s="4">
        <f t="shared" si="12"/>
        <v>0</v>
      </c>
      <c r="H298" s="211">
        <f t="shared" si="13"/>
        <v>0</v>
      </c>
      <c r="I298" s="212"/>
      <c r="J298" s="150"/>
      <c r="K298" s="152"/>
      <c r="L298" s="152"/>
      <c r="M298" s="150"/>
      <c r="N298" s="150"/>
      <c r="O298" s="150"/>
      <c r="P298" s="152"/>
      <c r="Q298" s="152"/>
      <c r="R298" s="150"/>
      <c r="S298" s="150"/>
      <c r="T298" s="150"/>
      <c r="U298" s="213"/>
      <c r="V298" s="150"/>
      <c r="W298" s="150"/>
      <c r="X298" s="150"/>
      <c r="Y298" s="150"/>
      <c r="Z298" s="150"/>
      <c r="AA298" s="150"/>
      <c r="AB298" s="150"/>
      <c r="AC298" s="150"/>
      <c r="AD298" s="214"/>
      <c r="AE298" s="4">
        <f t="shared" si="14"/>
        <v>0</v>
      </c>
    </row>
    <row r="299" spans="7:31" ht="20.100000000000001" customHeight="1" x14ac:dyDescent="0.25">
      <c r="G299" s="4">
        <f t="shared" si="12"/>
        <v>0</v>
      </c>
      <c r="H299" s="211">
        <f t="shared" si="13"/>
        <v>0</v>
      </c>
      <c r="I299" s="212"/>
      <c r="J299" s="150"/>
      <c r="K299" s="152"/>
      <c r="L299" s="152"/>
      <c r="M299" s="150"/>
      <c r="N299" s="150"/>
      <c r="O299" s="150"/>
      <c r="P299" s="152"/>
      <c r="Q299" s="152"/>
      <c r="R299" s="150"/>
      <c r="S299" s="150"/>
      <c r="T299" s="150"/>
      <c r="U299" s="213"/>
      <c r="V299" s="150"/>
      <c r="W299" s="150"/>
      <c r="X299" s="150"/>
      <c r="Y299" s="150"/>
      <c r="Z299" s="150"/>
      <c r="AA299" s="150"/>
      <c r="AB299" s="150"/>
      <c r="AC299" s="150"/>
      <c r="AD299" s="214"/>
      <c r="AE299" s="4">
        <f t="shared" si="14"/>
        <v>0</v>
      </c>
    </row>
    <row r="300" spans="7:31" ht="20.100000000000001" customHeight="1" x14ac:dyDescent="0.25">
      <c r="G300" s="4">
        <f t="shared" si="12"/>
        <v>0</v>
      </c>
      <c r="H300" s="211">
        <f t="shared" si="13"/>
        <v>0</v>
      </c>
      <c r="I300" s="212"/>
      <c r="J300" s="150"/>
      <c r="K300" s="152"/>
      <c r="L300" s="152"/>
      <c r="M300" s="150"/>
      <c r="N300" s="150"/>
      <c r="O300" s="150"/>
      <c r="P300" s="152"/>
      <c r="Q300" s="152"/>
      <c r="R300" s="150"/>
      <c r="S300" s="150"/>
      <c r="T300" s="150"/>
      <c r="U300" s="213"/>
      <c r="V300" s="150"/>
      <c r="W300" s="150"/>
      <c r="X300" s="150"/>
      <c r="Y300" s="150"/>
      <c r="Z300" s="150"/>
      <c r="AA300" s="150"/>
      <c r="AB300" s="150"/>
      <c r="AC300" s="150"/>
      <c r="AD300" s="214"/>
      <c r="AE300" s="4">
        <f t="shared" si="14"/>
        <v>0</v>
      </c>
    </row>
    <row r="301" spans="7:31" ht="20.100000000000001" customHeight="1" x14ac:dyDescent="0.25">
      <c r="G301" s="4">
        <f t="shared" si="12"/>
        <v>0</v>
      </c>
      <c r="H301" s="211">
        <f t="shared" si="13"/>
        <v>0</v>
      </c>
      <c r="I301" s="212"/>
      <c r="J301" s="150"/>
      <c r="K301" s="152"/>
      <c r="L301" s="152"/>
      <c r="M301" s="150"/>
      <c r="N301" s="150"/>
      <c r="O301" s="150"/>
      <c r="P301" s="152"/>
      <c r="Q301" s="152"/>
      <c r="R301" s="150"/>
      <c r="S301" s="150"/>
      <c r="T301" s="150"/>
      <c r="U301" s="213"/>
      <c r="V301" s="150"/>
      <c r="W301" s="150"/>
      <c r="X301" s="150"/>
      <c r="Y301" s="150"/>
      <c r="Z301" s="150"/>
      <c r="AA301" s="150"/>
      <c r="AB301" s="150"/>
      <c r="AC301" s="150"/>
      <c r="AD301" s="214"/>
      <c r="AE301" s="4">
        <f t="shared" si="14"/>
        <v>0</v>
      </c>
    </row>
    <row r="302" spans="7:31" ht="20.100000000000001" customHeight="1" x14ac:dyDescent="0.25">
      <c r="G302" s="4">
        <f t="shared" si="12"/>
        <v>0</v>
      </c>
      <c r="H302" s="211">
        <f t="shared" si="13"/>
        <v>0</v>
      </c>
      <c r="I302" s="212"/>
      <c r="J302" s="150"/>
      <c r="K302" s="152"/>
      <c r="L302" s="152"/>
      <c r="M302" s="150"/>
      <c r="N302" s="150"/>
      <c r="O302" s="150"/>
      <c r="P302" s="152"/>
      <c r="Q302" s="152"/>
      <c r="R302" s="150"/>
      <c r="S302" s="150"/>
      <c r="T302" s="150"/>
      <c r="U302" s="213"/>
      <c r="V302" s="150"/>
      <c r="W302" s="150"/>
      <c r="X302" s="150"/>
      <c r="Y302" s="150"/>
      <c r="Z302" s="150"/>
      <c r="AA302" s="150"/>
      <c r="AB302" s="150"/>
      <c r="AC302" s="150"/>
      <c r="AD302" s="214"/>
      <c r="AE302" s="4">
        <f t="shared" si="14"/>
        <v>0</v>
      </c>
    </row>
    <row r="303" spans="7:31" ht="20.100000000000001" customHeight="1" x14ac:dyDescent="0.25">
      <c r="G303" s="4">
        <f t="shared" si="12"/>
        <v>0</v>
      </c>
      <c r="H303" s="211">
        <f t="shared" si="13"/>
        <v>0</v>
      </c>
      <c r="I303" s="212"/>
      <c r="J303" s="150"/>
      <c r="K303" s="152"/>
      <c r="L303" s="152"/>
      <c r="M303" s="150"/>
      <c r="N303" s="150"/>
      <c r="O303" s="150"/>
      <c r="P303" s="152"/>
      <c r="Q303" s="152"/>
      <c r="R303" s="150"/>
      <c r="S303" s="150"/>
      <c r="T303" s="150"/>
      <c r="U303" s="213"/>
      <c r="V303" s="150"/>
      <c r="W303" s="150"/>
      <c r="X303" s="150"/>
      <c r="Y303" s="150"/>
      <c r="Z303" s="150"/>
      <c r="AA303" s="150"/>
      <c r="AB303" s="150"/>
      <c r="AC303" s="150"/>
      <c r="AD303" s="214"/>
      <c r="AE303" s="4">
        <f t="shared" si="14"/>
        <v>0</v>
      </c>
    </row>
    <row r="304" spans="7:31" ht="20.100000000000001" customHeight="1" x14ac:dyDescent="0.25">
      <c r="G304" s="4">
        <f t="shared" si="12"/>
        <v>0</v>
      </c>
      <c r="H304" s="211">
        <f t="shared" si="13"/>
        <v>0</v>
      </c>
      <c r="I304" s="212"/>
      <c r="J304" s="150"/>
      <c r="K304" s="152"/>
      <c r="L304" s="152"/>
      <c r="M304" s="150"/>
      <c r="N304" s="150"/>
      <c r="O304" s="150"/>
      <c r="P304" s="152"/>
      <c r="Q304" s="152"/>
      <c r="R304" s="150"/>
      <c r="S304" s="150"/>
      <c r="T304" s="150"/>
      <c r="U304" s="213"/>
      <c r="V304" s="150"/>
      <c r="W304" s="150"/>
      <c r="X304" s="150"/>
      <c r="Y304" s="150"/>
      <c r="Z304" s="150"/>
      <c r="AA304" s="150"/>
      <c r="AB304" s="150"/>
      <c r="AC304" s="150"/>
      <c r="AD304" s="214"/>
      <c r="AE304" s="4">
        <f t="shared" si="14"/>
        <v>0</v>
      </c>
    </row>
    <row r="305" spans="7:31" ht="20.100000000000001" customHeight="1" x14ac:dyDescent="0.25">
      <c r="G305" s="4">
        <f t="shared" si="12"/>
        <v>0</v>
      </c>
      <c r="H305" s="211">
        <f t="shared" si="13"/>
        <v>0</v>
      </c>
      <c r="I305" s="212"/>
      <c r="J305" s="150"/>
      <c r="K305" s="152"/>
      <c r="L305" s="152"/>
      <c r="M305" s="150"/>
      <c r="N305" s="150"/>
      <c r="O305" s="150"/>
      <c r="P305" s="152"/>
      <c r="Q305" s="152"/>
      <c r="R305" s="150"/>
      <c r="S305" s="150"/>
      <c r="T305" s="150"/>
      <c r="U305" s="213"/>
      <c r="V305" s="150"/>
      <c r="W305" s="150"/>
      <c r="X305" s="150"/>
      <c r="Y305" s="150"/>
      <c r="Z305" s="150"/>
      <c r="AA305" s="150"/>
      <c r="AB305" s="150"/>
      <c r="AC305" s="150"/>
      <c r="AD305" s="214"/>
      <c r="AE305" s="4">
        <f t="shared" si="14"/>
        <v>0</v>
      </c>
    </row>
    <row r="306" spans="7:31" ht="20.100000000000001" customHeight="1" x14ac:dyDescent="0.25">
      <c r="G306" s="4">
        <f t="shared" si="12"/>
        <v>0</v>
      </c>
      <c r="H306" s="211">
        <f t="shared" si="13"/>
        <v>0</v>
      </c>
      <c r="I306" s="212"/>
      <c r="J306" s="150"/>
      <c r="K306" s="152"/>
      <c r="L306" s="152"/>
      <c r="M306" s="150"/>
      <c r="N306" s="150"/>
      <c r="O306" s="150"/>
      <c r="P306" s="152"/>
      <c r="Q306" s="152"/>
      <c r="R306" s="150"/>
      <c r="S306" s="150"/>
      <c r="T306" s="150"/>
      <c r="U306" s="213"/>
      <c r="V306" s="150"/>
      <c r="W306" s="150"/>
      <c r="X306" s="150"/>
      <c r="Y306" s="150"/>
      <c r="Z306" s="150"/>
      <c r="AA306" s="150"/>
      <c r="AB306" s="150"/>
      <c r="AC306" s="150"/>
      <c r="AD306" s="214"/>
      <c r="AE306" s="4">
        <f t="shared" si="14"/>
        <v>0</v>
      </c>
    </row>
    <row r="307" spans="7:31" ht="20.100000000000001" customHeight="1" x14ac:dyDescent="0.25">
      <c r="G307" s="4">
        <f t="shared" si="12"/>
        <v>0</v>
      </c>
      <c r="H307" s="211">
        <f t="shared" si="13"/>
        <v>0</v>
      </c>
      <c r="I307" s="212"/>
      <c r="J307" s="150"/>
      <c r="K307" s="152"/>
      <c r="L307" s="152"/>
      <c r="M307" s="150"/>
      <c r="N307" s="150"/>
      <c r="O307" s="150"/>
      <c r="P307" s="152"/>
      <c r="Q307" s="152"/>
      <c r="R307" s="150"/>
      <c r="S307" s="150"/>
      <c r="T307" s="150"/>
      <c r="U307" s="213"/>
      <c r="V307" s="150"/>
      <c r="W307" s="150"/>
      <c r="X307" s="150"/>
      <c r="Y307" s="150"/>
      <c r="Z307" s="150"/>
      <c r="AA307" s="150"/>
      <c r="AB307" s="150"/>
      <c r="AC307" s="150"/>
      <c r="AD307" s="214"/>
      <c r="AE307" s="4">
        <f t="shared" si="14"/>
        <v>0</v>
      </c>
    </row>
    <row r="308" spans="7:31" ht="20.100000000000001" customHeight="1" x14ac:dyDescent="0.25">
      <c r="G308" s="4">
        <f t="shared" si="12"/>
        <v>0</v>
      </c>
      <c r="H308" s="211">
        <f t="shared" si="13"/>
        <v>0</v>
      </c>
      <c r="I308" s="212"/>
      <c r="J308" s="150"/>
      <c r="K308" s="152"/>
      <c r="L308" s="152"/>
      <c r="M308" s="150"/>
      <c r="N308" s="150"/>
      <c r="O308" s="150"/>
      <c r="P308" s="152"/>
      <c r="Q308" s="152"/>
      <c r="R308" s="150"/>
      <c r="S308" s="150"/>
      <c r="T308" s="150"/>
      <c r="U308" s="213"/>
      <c r="V308" s="150"/>
      <c r="W308" s="150"/>
      <c r="X308" s="150"/>
      <c r="Y308" s="150"/>
      <c r="Z308" s="150"/>
      <c r="AA308" s="150"/>
      <c r="AB308" s="150"/>
      <c r="AC308" s="150"/>
      <c r="AD308" s="214"/>
      <c r="AE308" s="4">
        <f t="shared" si="14"/>
        <v>0</v>
      </c>
    </row>
    <row r="309" spans="7:31" ht="20.100000000000001" customHeight="1" x14ac:dyDescent="0.25">
      <c r="G309" s="4">
        <f t="shared" si="12"/>
        <v>0</v>
      </c>
      <c r="H309" s="211">
        <f t="shared" si="13"/>
        <v>0</v>
      </c>
      <c r="I309" s="212"/>
      <c r="J309" s="150"/>
      <c r="K309" s="152"/>
      <c r="L309" s="152"/>
      <c r="M309" s="150"/>
      <c r="N309" s="150"/>
      <c r="O309" s="150"/>
      <c r="P309" s="152"/>
      <c r="Q309" s="152"/>
      <c r="R309" s="150"/>
      <c r="S309" s="150"/>
      <c r="T309" s="150"/>
      <c r="U309" s="213"/>
      <c r="V309" s="150"/>
      <c r="W309" s="150"/>
      <c r="X309" s="150"/>
      <c r="Y309" s="150"/>
      <c r="Z309" s="150"/>
      <c r="AA309" s="150"/>
      <c r="AB309" s="150"/>
      <c r="AC309" s="150"/>
      <c r="AD309" s="214"/>
      <c r="AE309" s="4">
        <f t="shared" si="14"/>
        <v>0</v>
      </c>
    </row>
    <row r="310" spans="7:31" ht="20.100000000000001" customHeight="1" x14ac:dyDescent="0.25">
      <c r="G310" s="4">
        <f t="shared" si="12"/>
        <v>0</v>
      </c>
      <c r="H310" s="211">
        <f t="shared" si="13"/>
        <v>0</v>
      </c>
      <c r="I310" s="212"/>
      <c r="J310" s="150"/>
      <c r="K310" s="152"/>
      <c r="L310" s="152"/>
      <c r="M310" s="150"/>
      <c r="N310" s="150"/>
      <c r="O310" s="150"/>
      <c r="P310" s="152"/>
      <c r="Q310" s="152"/>
      <c r="R310" s="150"/>
      <c r="S310" s="150"/>
      <c r="T310" s="150"/>
      <c r="U310" s="213"/>
      <c r="V310" s="150"/>
      <c r="W310" s="150"/>
      <c r="X310" s="150"/>
      <c r="Y310" s="150"/>
      <c r="Z310" s="150"/>
      <c r="AA310" s="150"/>
      <c r="AB310" s="150"/>
      <c r="AC310" s="150"/>
      <c r="AD310" s="214"/>
      <c r="AE310" s="4">
        <f t="shared" si="14"/>
        <v>0</v>
      </c>
    </row>
    <row r="311" spans="7:31" ht="20.100000000000001" customHeight="1" x14ac:dyDescent="0.25">
      <c r="G311" s="4">
        <f t="shared" si="12"/>
        <v>0</v>
      </c>
      <c r="H311" s="211">
        <f t="shared" si="13"/>
        <v>0</v>
      </c>
      <c r="I311" s="212"/>
      <c r="J311" s="150"/>
      <c r="K311" s="152"/>
      <c r="L311" s="152"/>
      <c r="M311" s="150"/>
      <c r="N311" s="150"/>
      <c r="O311" s="150"/>
      <c r="P311" s="152"/>
      <c r="Q311" s="152"/>
      <c r="R311" s="150"/>
      <c r="S311" s="150"/>
      <c r="T311" s="150"/>
      <c r="U311" s="213"/>
      <c r="V311" s="150"/>
      <c r="W311" s="150"/>
      <c r="X311" s="150"/>
      <c r="Y311" s="150"/>
      <c r="Z311" s="150"/>
      <c r="AA311" s="150"/>
      <c r="AB311" s="150"/>
      <c r="AC311" s="150"/>
      <c r="AD311" s="214"/>
      <c r="AE311" s="4">
        <f t="shared" si="14"/>
        <v>0</v>
      </c>
    </row>
    <row r="312" spans="7:31" ht="20.100000000000001" customHeight="1" x14ac:dyDescent="0.25">
      <c r="G312" s="4">
        <f t="shared" si="12"/>
        <v>0</v>
      </c>
      <c r="H312" s="211">
        <f t="shared" si="13"/>
        <v>0</v>
      </c>
      <c r="I312" s="212"/>
      <c r="J312" s="150"/>
      <c r="K312" s="152"/>
      <c r="L312" s="152"/>
      <c r="M312" s="150"/>
      <c r="N312" s="150"/>
      <c r="O312" s="150"/>
      <c r="P312" s="152"/>
      <c r="Q312" s="152"/>
      <c r="R312" s="150"/>
      <c r="S312" s="150"/>
      <c r="T312" s="150"/>
      <c r="U312" s="213"/>
      <c r="V312" s="150"/>
      <c r="W312" s="150"/>
      <c r="X312" s="150"/>
      <c r="Y312" s="150"/>
      <c r="Z312" s="150"/>
      <c r="AA312" s="150"/>
      <c r="AB312" s="150"/>
      <c r="AC312" s="150"/>
      <c r="AD312" s="214"/>
      <c r="AE312" s="4">
        <f t="shared" si="14"/>
        <v>0</v>
      </c>
    </row>
    <row r="313" spans="7:31" ht="20.100000000000001" customHeight="1" x14ac:dyDescent="0.25">
      <c r="G313" s="4">
        <f t="shared" si="12"/>
        <v>0</v>
      </c>
      <c r="H313" s="211">
        <f t="shared" si="13"/>
        <v>0</v>
      </c>
      <c r="I313" s="212"/>
      <c r="J313" s="150"/>
      <c r="K313" s="152"/>
      <c r="L313" s="152"/>
      <c r="M313" s="150"/>
      <c r="N313" s="150"/>
      <c r="O313" s="150"/>
      <c r="P313" s="152"/>
      <c r="Q313" s="152"/>
      <c r="R313" s="150"/>
      <c r="S313" s="150"/>
      <c r="T313" s="150"/>
      <c r="U313" s="213"/>
      <c r="V313" s="150"/>
      <c r="W313" s="150"/>
      <c r="X313" s="150"/>
      <c r="Y313" s="150"/>
      <c r="Z313" s="150"/>
      <c r="AA313" s="150"/>
      <c r="AB313" s="150"/>
      <c r="AC313" s="150"/>
      <c r="AD313" s="214"/>
      <c r="AE313" s="4">
        <f t="shared" si="14"/>
        <v>0</v>
      </c>
    </row>
    <row r="314" spans="7:31" ht="20.100000000000001" customHeight="1" x14ac:dyDescent="0.25">
      <c r="G314" s="4">
        <f t="shared" si="12"/>
        <v>0</v>
      </c>
      <c r="H314" s="211">
        <f t="shared" si="13"/>
        <v>0</v>
      </c>
      <c r="I314" s="212"/>
      <c r="J314" s="150"/>
      <c r="K314" s="152"/>
      <c r="L314" s="152"/>
      <c r="M314" s="150"/>
      <c r="N314" s="150"/>
      <c r="O314" s="150"/>
      <c r="P314" s="152"/>
      <c r="Q314" s="152"/>
      <c r="R314" s="150"/>
      <c r="S314" s="150"/>
      <c r="T314" s="150"/>
      <c r="U314" s="213"/>
      <c r="V314" s="150"/>
      <c r="W314" s="150"/>
      <c r="X314" s="150"/>
      <c r="Y314" s="150"/>
      <c r="Z314" s="150"/>
      <c r="AA314" s="150"/>
      <c r="AB314" s="150"/>
      <c r="AC314" s="150"/>
      <c r="AD314" s="214"/>
      <c r="AE314" s="4">
        <f t="shared" si="14"/>
        <v>0</v>
      </c>
    </row>
    <row r="315" spans="7:31" ht="20.100000000000001" customHeight="1" x14ac:dyDescent="0.25">
      <c r="G315" s="4">
        <f t="shared" si="12"/>
        <v>0</v>
      </c>
      <c r="H315" s="211">
        <f t="shared" si="13"/>
        <v>0</v>
      </c>
      <c r="I315" s="212"/>
      <c r="J315" s="150"/>
      <c r="K315" s="152"/>
      <c r="L315" s="152"/>
      <c r="M315" s="150"/>
      <c r="N315" s="150"/>
      <c r="O315" s="150"/>
      <c r="P315" s="152"/>
      <c r="Q315" s="152"/>
      <c r="R315" s="150"/>
      <c r="S315" s="150"/>
      <c r="T315" s="150"/>
      <c r="U315" s="213"/>
      <c r="V315" s="150"/>
      <c r="W315" s="150"/>
      <c r="X315" s="150"/>
      <c r="Y315" s="150"/>
      <c r="Z315" s="150"/>
      <c r="AA315" s="150"/>
      <c r="AB315" s="150"/>
      <c r="AC315" s="150"/>
      <c r="AD315" s="214"/>
      <c r="AE315" s="4">
        <f t="shared" si="14"/>
        <v>0</v>
      </c>
    </row>
    <row r="316" spans="7:31" ht="20.100000000000001" customHeight="1" x14ac:dyDescent="0.25">
      <c r="G316" s="4">
        <f t="shared" si="12"/>
        <v>0</v>
      </c>
      <c r="H316" s="211">
        <f t="shared" si="13"/>
        <v>0</v>
      </c>
      <c r="I316" s="212"/>
      <c r="J316" s="150"/>
      <c r="K316" s="152"/>
      <c r="L316" s="152"/>
      <c r="M316" s="150"/>
      <c r="N316" s="150"/>
      <c r="O316" s="150"/>
      <c r="P316" s="152"/>
      <c r="Q316" s="152"/>
      <c r="R316" s="150"/>
      <c r="S316" s="150"/>
      <c r="T316" s="150"/>
      <c r="U316" s="213"/>
      <c r="V316" s="150"/>
      <c r="W316" s="150"/>
      <c r="X316" s="150"/>
      <c r="Y316" s="150"/>
      <c r="Z316" s="150"/>
      <c r="AA316" s="150"/>
      <c r="AB316" s="150"/>
      <c r="AC316" s="150"/>
      <c r="AD316" s="214"/>
      <c r="AE316" s="4">
        <f t="shared" si="14"/>
        <v>0</v>
      </c>
    </row>
    <row r="317" spans="7:31" ht="20.100000000000001" customHeight="1" x14ac:dyDescent="0.25">
      <c r="G317" s="4">
        <f t="shared" si="12"/>
        <v>0</v>
      </c>
      <c r="H317" s="211">
        <f t="shared" si="13"/>
        <v>0</v>
      </c>
      <c r="I317" s="212"/>
      <c r="J317" s="150"/>
      <c r="K317" s="152"/>
      <c r="L317" s="152"/>
      <c r="M317" s="150"/>
      <c r="N317" s="150"/>
      <c r="O317" s="150"/>
      <c r="P317" s="152"/>
      <c r="Q317" s="152"/>
      <c r="R317" s="150"/>
      <c r="S317" s="150"/>
      <c r="T317" s="150"/>
      <c r="U317" s="213"/>
      <c r="V317" s="150"/>
      <c r="W317" s="150"/>
      <c r="X317" s="150"/>
      <c r="Y317" s="150"/>
      <c r="Z317" s="150"/>
      <c r="AA317" s="150"/>
      <c r="AB317" s="150"/>
      <c r="AC317" s="150"/>
      <c r="AD317" s="214"/>
      <c r="AE317" s="4">
        <f t="shared" si="14"/>
        <v>0</v>
      </c>
    </row>
    <row r="318" spans="7:31" ht="20.100000000000001" customHeight="1" x14ac:dyDescent="0.25">
      <c r="G318" s="4">
        <f t="shared" si="12"/>
        <v>0</v>
      </c>
      <c r="H318" s="211">
        <f t="shared" si="13"/>
        <v>0</v>
      </c>
      <c r="I318" s="212"/>
      <c r="J318" s="150"/>
      <c r="K318" s="152"/>
      <c r="L318" s="152"/>
      <c r="M318" s="150"/>
      <c r="N318" s="150"/>
      <c r="O318" s="150"/>
      <c r="P318" s="152"/>
      <c r="Q318" s="152"/>
      <c r="R318" s="150"/>
      <c r="S318" s="150"/>
      <c r="T318" s="150"/>
      <c r="U318" s="213"/>
      <c r="V318" s="150"/>
      <c r="W318" s="150"/>
      <c r="X318" s="150"/>
      <c r="Y318" s="150"/>
      <c r="Z318" s="150"/>
      <c r="AA318" s="150"/>
      <c r="AB318" s="150"/>
      <c r="AC318" s="150"/>
      <c r="AD318" s="214"/>
      <c r="AE318" s="4">
        <f t="shared" si="14"/>
        <v>0</v>
      </c>
    </row>
    <row r="319" spans="7:31" ht="20.100000000000001" customHeight="1" x14ac:dyDescent="0.25">
      <c r="G319" s="4">
        <f t="shared" si="12"/>
        <v>0</v>
      </c>
      <c r="H319" s="211">
        <f t="shared" si="13"/>
        <v>0</v>
      </c>
      <c r="I319" s="212"/>
      <c r="J319" s="150"/>
      <c r="K319" s="152"/>
      <c r="L319" s="152"/>
      <c r="M319" s="150"/>
      <c r="N319" s="150"/>
      <c r="O319" s="150"/>
      <c r="P319" s="152"/>
      <c r="Q319" s="152"/>
      <c r="R319" s="150"/>
      <c r="S319" s="150"/>
      <c r="T319" s="150"/>
      <c r="U319" s="213"/>
      <c r="V319" s="150"/>
      <c r="W319" s="150"/>
      <c r="X319" s="150"/>
      <c r="Y319" s="150"/>
      <c r="Z319" s="150"/>
      <c r="AA319" s="150"/>
      <c r="AB319" s="150"/>
      <c r="AC319" s="150"/>
      <c r="AD319" s="214"/>
      <c r="AE319" s="4">
        <f t="shared" si="14"/>
        <v>0</v>
      </c>
    </row>
    <row r="320" spans="7:31" ht="20.100000000000001" customHeight="1" x14ac:dyDescent="0.25">
      <c r="G320" s="4">
        <f t="shared" si="12"/>
        <v>0</v>
      </c>
      <c r="H320" s="211">
        <f t="shared" si="13"/>
        <v>0</v>
      </c>
      <c r="I320" s="212"/>
      <c r="J320" s="150"/>
      <c r="K320" s="152"/>
      <c r="L320" s="152"/>
      <c r="M320" s="150"/>
      <c r="N320" s="150"/>
      <c r="O320" s="150"/>
      <c r="P320" s="152"/>
      <c r="Q320" s="152"/>
      <c r="R320" s="150"/>
      <c r="S320" s="150"/>
      <c r="T320" s="150"/>
      <c r="U320" s="213"/>
      <c r="V320" s="150"/>
      <c r="W320" s="150"/>
      <c r="X320" s="150"/>
      <c r="Y320" s="150"/>
      <c r="Z320" s="150"/>
      <c r="AA320" s="150"/>
      <c r="AB320" s="150"/>
      <c r="AC320" s="150"/>
      <c r="AD320" s="214"/>
      <c r="AE320" s="4">
        <f t="shared" si="14"/>
        <v>0</v>
      </c>
    </row>
    <row r="321" spans="7:31" ht="20.100000000000001" customHeight="1" x14ac:dyDescent="0.25">
      <c r="G321" s="4">
        <f t="shared" si="12"/>
        <v>0</v>
      </c>
      <c r="H321" s="211">
        <f t="shared" si="13"/>
        <v>0</v>
      </c>
      <c r="I321" s="212"/>
      <c r="J321" s="150"/>
      <c r="K321" s="152"/>
      <c r="L321" s="152"/>
      <c r="M321" s="150"/>
      <c r="N321" s="150"/>
      <c r="O321" s="150"/>
      <c r="P321" s="152"/>
      <c r="Q321" s="152"/>
      <c r="R321" s="150"/>
      <c r="S321" s="150"/>
      <c r="T321" s="150"/>
      <c r="U321" s="213"/>
      <c r="V321" s="150"/>
      <c r="W321" s="150"/>
      <c r="X321" s="150"/>
      <c r="Y321" s="150"/>
      <c r="Z321" s="150"/>
      <c r="AA321" s="150"/>
      <c r="AB321" s="150"/>
      <c r="AC321" s="150"/>
      <c r="AD321" s="214"/>
      <c r="AE321" s="4">
        <f t="shared" si="14"/>
        <v>0</v>
      </c>
    </row>
    <row r="322" spans="7:31" ht="20.100000000000001" customHeight="1" x14ac:dyDescent="0.25">
      <c r="G322" s="4">
        <f t="shared" si="12"/>
        <v>0</v>
      </c>
      <c r="H322" s="211">
        <f t="shared" si="13"/>
        <v>0</v>
      </c>
      <c r="I322" s="212"/>
      <c r="J322" s="150"/>
      <c r="K322" s="152"/>
      <c r="L322" s="152"/>
      <c r="M322" s="150"/>
      <c r="N322" s="150"/>
      <c r="O322" s="150"/>
      <c r="P322" s="152"/>
      <c r="Q322" s="152"/>
      <c r="R322" s="150"/>
      <c r="S322" s="150"/>
      <c r="T322" s="150"/>
      <c r="U322" s="213"/>
      <c r="V322" s="150"/>
      <c r="W322" s="150"/>
      <c r="X322" s="150"/>
      <c r="Y322" s="150"/>
      <c r="Z322" s="150"/>
      <c r="AA322" s="150"/>
      <c r="AB322" s="150"/>
      <c r="AC322" s="150"/>
      <c r="AD322" s="214"/>
      <c r="AE322" s="4">
        <f t="shared" si="14"/>
        <v>0</v>
      </c>
    </row>
    <row r="323" spans="7:31" ht="20.100000000000001" customHeight="1" x14ac:dyDescent="0.25">
      <c r="G323" s="4">
        <f t="shared" si="12"/>
        <v>0</v>
      </c>
      <c r="H323" s="211">
        <f t="shared" si="13"/>
        <v>0</v>
      </c>
      <c r="I323" s="212"/>
      <c r="J323" s="150"/>
      <c r="K323" s="152"/>
      <c r="L323" s="152"/>
      <c r="M323" s="150"/>
      <c r="N323" s="150"/>
      <c r="O323" s="150"/>
      <c r="P323" s="152"/>
      <c r="Q323" s="152"/>
      <c r="R323" s="150"/>
      <c r="S323" s="150"/>
      <c r="T323" s="150"/>
      <c r="U323" s="213"/>
      <c r="V323" s="150"/>
      <c r="W323" s="150"/>
      <c r="X323" s="150"/>
      <c r="Y323" s="150"/>
      <c r="Z323" s="150"/>
      <c r="AA323" s="150"/>
      <c r="AB323" s="150"/>
      <c r="AC323" s="150"/>
      <c r="AD323" s="214"/>
      <c r="AE323" s="4">
        <f t="shared" si="14"/>
        <v>0</v>
      </c>
    </row>
    <row r="324" spans="7:31" ht="20.100000000000001" customHeight="1" x14ac:dyDescent="0.25">
      <c r="G324" s="4">
        <f t="shared" si="12"/>
        <v>0</v>
      </c>
      <c r="H324" s="211">
        <f t="shared" si="13"/>
        <v>0</v>
      </c>
      <c r="I324" s="212"/>
      <c r="J324" s="150"/>
      <c r="K324" s="152"/>
      <c r="L324" s="152"/>
      <c r="M324" s="150"/>
      <c r="N324" s="150"/>
      <c r="O324" s="150"/>
      <c r="P324" s="152"/>
      <c r="Q324" s="152"/>
      <c r="R324" s="150"/>
      <c r="S324" s="150"/>
      <c r="T324" s="150"/>
      <c r="U324" s="213"/>
      <c r="V324" s="150"/>
      <c r="W324" s="150"/>
      <c r="X324" s="150"/>
      <c r="Y324" s="150"/>
      <c r="Z324" s="150"/>
      <c r="AA324" s="150"/>
      <c r="AB324" s="150"/>
      <c r="AC324" s="150"/>
      <c r="AD324" s="214"/>
      <c r="AE324" s="4">
        <f t="shared" si="14"/>
        <v>0</v>
      </c>
    </row>
    <row r="325" spans="7:31" ht="20.100000000000001" customHeight="1" x14ac:dyDescent="0.25">
      <c r="G325" s="4">
        <f t="shared" si="12"/>
        <v>0</v>
      </c>
      <c r="H325" s="211">
        <f t="shared" si="13"/>
        <v>0</v>
      </c>
      <c r="I325" s="212"/>
      <c r="J325" s="150"/>
      <c r="K325" s="152"/>
      <c r="L325" s="152"/>
      <c r="M325" s="150"/>
      <c r="N325" s="150"/>
      <c r="O325" s="150"/>
      <c r="P325" s="152"/>
      <c r="Q325" s="152"/>
      <c r="R325" s="150"/>
      <c r="S325" s="150"/>
      <c r="T325" s="150"/>
      <c r="U325" s="213"/>
      <c r="V325" s="150"/>
      <c r="W325" s="150"/>
      <c r="X325" s="150"/>
      <c r="Y325" s="150"/>
      <c r="Z325" s="150"/>
      <c r="AA325" s="150"/>
      <c r="AB325" s="150"/>
      <c r="AC325" s="150"/>
      <c r="AD325" s="214"/>
      <c r="AE325" s="4">
        <f t="shared" si="14"/>
        <v>0</v>
      </c>
    </row>
    <row r="326" spans="7:31" ht="20.100000000000001" customHeight="1" x14ac:dyDescent="0.25">
      <c r="G326" s="4">
        <f t="shared" si="12"/>
        <v>0</v>
      </c>
      <c r="H326" s="211">
        <f t="shared" si="13"/>
        <v>0</v>
      </c>
      <c r="I326" s="212"/>
      <c r="J326" s="150"/>
      <c r="K326" s="152"/>
      <c r="L326" s="152"/>
      <c r="M326" s="150"/>
      <c r="N326" s="150"/>
      <c r="O326" s="150"/>
      <c r="P326" s="152"/>
      <c r="Q326" s="152"/>
      <c r="R326" s="150"/>
      <c r="S326" s="150"/>
      <c r="T326" s="150"/>
      <c r="U326" s="213"/>
      <c r="V326" s="150"/>
      <c r="W326" s="150"/>
      <c r="X326" s="150"/>
      <c r="Y326" s="150"/>
      <c r="Z326" s="150"/>
      <c r="AA326" s="150"/>
      <c r="AB326" s="150"/>
      <c r="AC326" s="150"/>
      <c r="AD326" s="214"/>
      <c r="AE326" s="4">
        <f t="shared" si="14"/>
        <v>0</v>
      </c>
    </row>
    <row r="327" spans="7:31" ht="20.100000000000001" customHeight="1" x14ac:dyDescent="0.25">
      <c r="G327" s="4">
        <f t="shared" si="12"/>
        <v>0</v>
      </c>
      <c r="H327" s="211">
        <f t="shared" si="13"/>
        <v>0</v>
      </c>
      <c r="I327" s="212"/>
      <c r="J327" s="150"/>
      <c r="K327" s="152"/>
      <c r="L327" s="152"/>
      <c r="M327" s="150"/>
      <c r="N327" s="150"/>
      <c r="O327" s="150"/>
      <c r="P327" s="152"/>
      <c r="Q327" s="152"/>
      <c r="R327" s="150"/>
      <c r="S327" s="150"/>
      <c r="T327" s="150"/>
      <c r="U327" s="213"/>
      <c r="V327" s="150"/>
      <c r="W327" s="150"/>
      <c r="X327" s="150"/>
      <c r="Y327" s="150"/>
      <c r="Z327" s="150"/>
      <c r="AA327" s="150"/>
      <c r="AB327" s="150"/>
      <c r="AC327" s="150"/>
      <c r="AD327" s="214"/>
      <c r="AE327" s="4">
        <f t="shared" si="14"/>
        <v>0</v>
      </c>
    </row>
    <row r="328" spans="7:31" ht="20.100000000000001" customHeight="1" x14ac:dyDescent="0.25">
      <c r="G328" s="4">
        <f t="shared" si="12"/>
        <v>0</v>
      </c>
      <c r="H328" s="211">
        <f t="shared" si="13"/>
        <v>0</v>
      </c>
      <c r="I328" s="212"/>
      <c r="J328" s="150"/>
      <c r="K328" s="152"/>
      <c r="L328" s="152"/>
      <c r="M328" s="150"/>
      <c r="N328" s="150"/>
      <c r="O328" s="150"/>
      <c r="P328" s="152"/>
      <c r="Q328" s="152"/>
      <c r="R328" s="150"/>
      <c r="S328" s="150"/>
      <c r="T328" s="150"/>
      <c r="U328" s="213"/>
      <c r="V328" s="150"/>
      <c r="W328" s="150"/>
      <c r="X328" s="150"/>
      <c r="Y328" s="150"/>
      <c r="Z328" s="150"/>
      <c r="AA328" s="150"/>
      <c r="AB328" s="150"/>
      <c r="AC328" s="150"/>
      <c r="AD328" s="214"/>
      <c r="AE328" s="4">
        <f t="shared" si="14"/>
        <v>0</v>
      </c>
    </row>
    <row r="329" spans="7:31" ht="20.100000000000001" customHeight="1" x14ac:dyDescent="0.25">
      <c r="G329" s="4">
        <f t="shared" si="12"/>
        <v>0</v>
      </c>
      <c r="H329" s="211">
        <f t="shared" si="13"/>
        <v>0</v>
      </c>
      <c r="I329" s="212"/>
      <c r="J329" s="150"/>
      <c r="K329" s="152"/>
      <c r="L329" s="152"/>
      <c r="M329" s="150"/>
      <c r="N329" s="150"/>
      <c r="O329" s="150"/>
      <c r="P329" s="152"/>
      <c r="Q329" s="152"/>
      <c r="R329" s="150"/>
      <c r="S329" s="150"/>
      <c r="T329" s="150"/>
      <c r="U329" s="213"/>
      <c r="V329" s="150"/>
      <c r="W329" s="150"/>
      <c r="X329" s="150"/>
      <c r="Y329" s="150"/>
      <c r="Z329" s="150"/>
      <c r="AA329" s="150"/>
      <c r="AB329" s="150"/>
      <c r="AC329" s="150"/>
      <c r="AD329" s="214"/>
      <c r="AE329" s="4">
        <f t="shared" si="14"/>
        <v>0</v>
      </c>
    </row>
    <row r="330" spans="7:31" ht="20.100000000000001" customHeight="1" x14ac:dyDescent="0.25">
      <c r="G330" s="4">
        <f t="shared" ref="G330:G393" si="15">IFERROR(IF($E$12=1,(IF(H330&gt;=1,(IF(I330&gt;=$E$10,(IF(I330&lt;=$E$11,H330,0)),0)),0)),0),0)</f>
        <v>0</v>
      </c>
      <c r="H330" s="211">
        <f t="shared" si="13"/>
        <v>0</v>
      </c>
      <c r="I330" s="212"/>
      <c r="J330" s="150"/>
      <c r="K330" s="152"/>
      <c r="L330" s="152"/>
      <c r="M330" s="150"/>
      <c r="N330" s="150"/>
      <c r="O330" s="150"/>
      <c r="P330" s="152"/>
      <c r="Q330" s="152"/>
      <c r="R330" s="150"/>
      <c r="S330" s="150"/>
      <c r="T330" s="150"/>
      <c r="U330" s="213"/>
      <c r="V330" s="150"/>
      <c r="W330" s="150"/>
      <c r="X330" s="150"/>
      <c r="Y330" s="150"/>
      <c r="Z330" s="150"/>
      <c r="AA330" s="150"/>
      <c r="AB330" s="150"/>
      <c r="AC330" s="150"/>
      <c r="AD330" s="214"/>
      <c r="AE330" s="4">
        <f t="shared" si="14"/>
        <v>0</v>
      </c>
    </row>
    <row r="331" spans="7:31" ht="20.100000000000001" customHeight="1" x14ac:dyDescent="0.25">
      <c r="G331" s="4">
        <f t="shared" si="15"/>
        <v>0</v>
      </c>
      <c r="H331" s="211">
        <f t="shared" ref="H331:H394" si="16">IFERROR(IF(I331&gt;=2000,(IF(LEN(J331)&gt;=3,(IF(LEN(K331)&gt;=2,H330+1,0)),0)),0),0)</f>
        <v>0</v>
      </c>
      <c r="I331" s="212"/>
      <c r="J331" s="150"/>
      <c r="K331" s="152"/>
      <c r="L331" s="152"/>
      <c r="M331" s="150"/>
      <c r="N331" s="150"/>
      <c r="O331" s="150"/>
      <c r="P331" s="152"/>
      <c r="Q331" s="152"/>
      <c r="R331" s="150"/>
      <c r="S331" s="150"/>
      <c r="T331" s="150"/>
      <c r="U331" s="213"/>
      <c r="V331" s="150"/>
      <c r="W331" s="150"/>
      <c r="X331" s="150"/>
      <c r="Y331" s="150"/>
      <c r="Z331" s="150"/>
      <c r="AA331" s="150"/>
      <c r="AB331" s="150"/>
      <c r="AC331" s="150"/>
      <c r="AD331" s="214"/>
      <c r="AE331" s="4">
        <f t="shared" ref="AE331:AE394" si="17">IFERROR(IF(H331&gt;=1,VLOOKUP(J331,$A$1:$B$3,2,0),0),0)</f>
        <v>0</v>
      </c>
    </row>
    <row r="332" spans="7:31" ht="20.100000000000001" customHeight="1" x14ac:dyDescent="0.25">
      <c r="G332" s="4">
        <f t="shared" si="15"/>
        <v>0</v>
      </c>
      <c r="H332" s="211">
        <f t="shared" si="16"/>
        <v>0</v>
      </c>
      <c r="I332" s="212"/>
      <c r="J332" s="150"/>
      <c r="K332" s="152"/>
      <c r="L332" s="152"/>
      <c r="M332" s="150"/>
      <c r="N332" s="150"/>
      <c r="O332" s="150"/>
      <c r="P332" s="152"/>
      <c r="Q332" s="152"/>
      <c r="R332" s="150"/>
      <c r="S332" s="150"/>
      <c r="T332" s="150"/>
      <c r="U332" s="213"/>
      <c r="V332" s="150"/>
      <c r="W332" s="150"/>
      <c r="X332" s="150"/>
      <c r="Y332" s="150"/>
      <c r="Z332" s="150"/>
      <c r="AA332" s="150"/>
      <c r="AB332" s="150"/>
      <c r="AC332" s="150"/>
      <c r="AD332" s="214"/>
      <c r="AE332" s="4">
        <f t="shared" si="17"/>
        <v>0</v>
      </c>
    </row>
    <row r="333" spans="7:31" ht="20.100000000000001" customHeight="1" x14ac:dyDescent="0.25">
      <c r="G333" s="4">
        <f t="shared" si="15"/>
        <v>0</v>
      </c>
      <c r="H333" s="211">
        <f t="shared" si="16"/>
        <v>0</v>
      </c>
      <c r="I333" s="212"/>
      <c r="J333" s="150"/>
      <c r="K333" s="152"/>
      <c r="L333" s="152"/>
      <c r="M333" s="150"/>
      <c r="N333" s="150"/>
      <c r="O333" s="150"/>
      <c r="P333" s="152"/>
      <c r="Q333" s="152"/>
      <c r="R333" s="150"/>
      <c r="S333" s="150"/>
      <c r="T333" s="150"/>
      <c r="U333" s="213"/>
      <c r="V333" s="150"/>
      <c r="W333" s="150"/>
      <c r="X333" s="150"/>
      <c r="Y333" s="150"/>
      <c r="Z333" s="150"/>
      <c r="AA333" s="150"/>
      <c r="AB333" s="150"/>
      <c r="AC333" s="150"/>
      <c r="AD333" s="214"/>
      <c r="AE333" s="4">
        <f t="shared" si="17"/>
        <v>0</v>
      </c>
    </row>
    <row r="334" spans="7:31" ht="20.100000000000001" customHeight="1" x14ac:dyDescent="0.25">
      <c r="G334" s="4">
        <f t="shared" si="15"/>
        <v>0</v>
      </c>
      <c r="H334" s="211">
        <f t="shared" si="16"/>
        <v>0</v>
      </c>
      <c r="I334" s="212"/>
      <c r="J334" s="150"/>
      <c r="K334" s="152"/>
      <c r="L334" s="152"/>
      <c r="M334" s="150"/>
      <c r="N334" s="150"/>
      <c r="O334" s="150"/>
      <c r="P334" s="152"/>
      <c r="Q334" s="152"/>
      <c r="R334" s="150"/>
      <c r="S334" s="150"/>
      <c r="T334" s="150"/>
      <c r="U334" s="213"/>
      <c r="V334" s="150"/>
      <c r="W334" s="150"/>
      <c r="X334" s="150"/>
      <c r="Y334" s="150"/>
      <c r="Z334" s="150"/>
      <c r="AA334" s="150"/>
      <c r="AB334" s="150"/>
      <c r="AC334" s="150"/>
      <c r="AD334" s="214"/>
      <c r="AE334" s="4">
        <f t="shared" si="17"/>
        <v>0</v>
      </c>
    </row>
    <row r="335" spans="7:31" ht="20.100000000000001" customHeight="1" x14ac:dyDescent="0.25">
      <c r="G335" s="4">
        <f t="shared" si="15"/>
        <v>0</v>
      </c>
      <c r="H335" s="211">
        <f t="shared" si="16"/>
        <v>0</v>
      </c>
      <c r="I335" s="212"/>
      <c r="J335" s="150"/>
      <c r="K335" s="152"/>
      <c r="L335" s="152"/>
      <c r="M335" s="150"/>
      <c r="N335" s="150"/>
      <c r="O335" s="150"/>
      <c r="P335" s="152"/>
      <c r="Q335" s="152"/>
      <c r="R335" s="150"/>
      <c r="S335" s="150"/>
      <c r="T335" s="150"/>
      <c r="U335" s="213"/>
      <c r="V335" s="150"/>
      <c r="W335" s="150"/>
      <c r="X335" s="150"/>
      <c r="Y335" s="150"/>
      <c r="Z335" s="150"/>
      <c r="AA335" s="150"/>
      <c r="AB335" s="150"/>
      <c r="AC335" s="150"/>
      <c r="AD335" s="214"/>
      <c r="AE335" s="4">
        <f t="shared" si="17"/>
        <v>0</v>
      </c>
    </row>
    <row r="336" spans="7:31" ht="20.100000000000001" customHeight="1" x14ac:dyDescent="0.25">
      <c r="G336" s="4">
        <f t="shared" si="15"/>
        <v>0</v>
      </c>
      <c r="H336" s="211">
        <f t="shared" si="16"/>
        <v>0</v>
      </c>
      <c r="I336" s="212"/>
      <c r="J336" s="150"/>
      <c r="K336" s="152"/>
      <c r="L336" s="152"/>
      <c r="M336" s="150"/>
      <c r="N336" s="150"/>
      <c r="O336" s="150"/>
      <c r="P336" s="152"/>
      <c r="Q336" s="152"/>
      <c r="R336" s="150"/>
      <c r="S336" s="150"/>
      <c r="T336" s="150"/>
      <c r="U336" s="213"/>
      <c r="V336" s="150"/>
      <c r="W336" s="150"/>
      <c r="X336" s="150"/>
      <c r="Y336" s="150"/>
      <c r="Z336" s="150"/>
      <c r="AA336" s="150"/>
      <c r="AB336" s="150"/>
      <c r="AC336" s="150"/>
      <c r="AD336" s="214"/>
      <c r="AE336" s="4">
        <f t="shared" si="17"/>
        <v>0</v>
      </c>
    </row>
    <row r="337" spans="7:31" ht="20.100000000000001" customHeight="1" x14ac:dyDescent="0.25">
      <c r="G337" s="4">
        <f t="shared" si="15"/>
        <v>0</v>
      </c>
      <c r="H337" s="211">
        <f t="shared" si="16"/>
        <v>0</v>
      </c>
      <c r="I337" s="212"/>
      <c r="J337" s="150"/>
      <c r="K337" s="152"/>
      <c r="L337" s="152"/>
      <c r="M337" s="150"/>
      <c r="N337" s="150"/>
      <c r="O337" s="150"/>
      <c r="P337" s="152"/>
      <c r="Q337" s="152"/>
      <c r="R337" s="150"/>
      <c r="S337" s="150"/>
      <c r="T337" s="150"/>
      <c r="U337" s="213"/>
      <c r="V337" s="150"/>
      <c r="W337" s="150"/>
      <c r="X337" s="150"/>
      <c r="Y337" s="150"/>
      <c r="Z337" s="150"/>
      <c r="AA337" s="150"/>
      <c r="AB337" s="150"/>
      <c r="AC337" s="150"/>
      <c r="AD337" s="214"/>
      <c r="AE337" s="4">
        <f t="shared" si="17"/>
        <v>0</v>
      </c>
    </row>
    <row r="338" spans="7:31" ht="20.100000000000001" customHeight="1" x14ac:dyDescent="0.25">
      <c r="G338" s="4">
        <f t="shared" si="15"/>
        <v>0</v>
      </c>
      <c r="H338" s="211">
        <f t="shared" si="16"/>
        <v>0</v>
      </c>
      <c r="I338" s="212"/>
      <c r="J338" s="150"/>
      <c r="K338" s="152"/>
      <c r="L338" s="152"/>
      <c r="M338" s="150"/>
      <c r="N338" s="150"/>
      <c r="O338" s="150"/>
      <c r="P338" s="152"/>
      <c r="Q338" s="152"/>
      <c r="R338" s="150"/>
      <c r="S338" s="150"/>
      <c r="T338" s="150"/>
      <c r="U338" s="213"/>
      <c r="V338" s="150"/>
      <c r="W338" s="150"/>
      <c r="X338" s="150"/>
      <c r="Y338" s="150"/>
      <c r="Z338" s="150"/>
      <c r="AA338" s="150"/>
      <c r="AB338" s="150"/>
      <c r="AC338" s="150"/>
      <c r="AD338" s="214"/>
      <c r="AE338" s="4">
        <f t="shared" si="17"/>
        <v>0</v>
      </c>
    </row>
    <row r="339" spans="7:31" ht="20.100000000000001" customHeight="1" x14ac:dyDescent="0.25">
      <c r="G339" s="4">
        <f t="shared" si="15"/>
        <v>0</v>
      </c>
      <c r="H339" s="211">
        <f t="shared" si="16"/>
        <v>0</v>
      </c>
      <c r="I339" s="212"/>
      <c r="J339" s="150"/>
      <c r="K339" s="152"/>
      <c r="L339" s="152"/>
      <c r="M339" s="150"/>
      <c r="N339" s="150"/>
      <c r="O339" s="150"/>
      <c r="P339" s="152"/>
      <c r="Q339" s="152"/>
      <c r="R339" s="150"/>
      <c r="S339" s="150"/>
      <c r="T339" s="150"/>
      <c r="U339" s="213"/>
      <c r="V339" s="150"/>
      <c r="W339" s="150"/>
      <c r="X339" s="150"/>
      <c r="Y339" s="150"/>
      <c r="Z339" s="150"/>
      <c r="AA339" s="150"/>
      <c r="AB339" s="150"/>
      <c r="AC339" s="150"/>
      <c r="AD339" s="214"/>
      <c r="AE339" s="4">
        <f t="shared" si="17"/>
        <v>0</v>
      </c>
    </row>
    <row r="340" spans="7:31" ht="20.100000000000001" customHeight="1" x14ac:dyDescent="0.25">
      <c r="G340" s="4">
        <f t="shared" si="15"/>
        <v>0</v>
      </c>
      <c r="H340" s="211">
        <f t="shared" si="16"/>
        <v>0</v>
      </c>
      <c r="I340" s="212"/>
      <c r="J340" s="150"/>
      <c r="K340" s="152"/>
      <c r="L340" s="152"/>
      <c r="M340" s="150"/>
      <c r="N340" s="150"/>
      <c r="O340" s="150"/>
      <c r="P340" s="152"/>
      <c r="Q340" s="152"/>
      <c r="R340" s="150"/>
      <c r="S340" s="150"/>
      <c r="T340" s="150"/>
      <c r="U340" s="213"/>
      <c r="V340" s="150"/>
      <c r="W340" s="150"/>
      <c r="X340" s="150"/>
      <c r="Y340" s="150"/>
      <c r="Z340" s="150"/>
      <c r="AA340" s="150"/>
      <c r="AB340" s="150"/>
      <c r="AC340" s="150"/>
      <c r="AD340" s="214"/>
      <c r="AE340" s="4">
        <f t="shared" si="17"/>
        <v>0</v>
      </c>
    </row>
    <row r="341" spans="7:31" ht="20.100000000000001" customHeight="1" x14ac:dyDescent="0.25">
      <c r="G341" s="4">
        <f t="shared" si="15"/>
        <v>0</v>
      </c>
      <c r="H341" s="211">
        <f t="shared" si="16"/>
        <v>0</v>
      </c>
      <c r="I341" s="212"/>
      <c r="J341" s="150"/>
      <c r="K341" s="152"/>
      <c r="L341" s="152"/>
      <c r="M341" s="150"/>
      <c r="N341" s="150"/>
      <c r="O341" s="150"/>
      <c r="P341" s="152"/>
      <c r="Q341" s="152"/>
      <c r="R341" s="150"/>
      <c r="S341" s="150"/>
      <c r="T341" s="150"/>
      <c r="U341" s="213"/>
      <c r="V341" s="150"/>
      <c r="W341" s="150"/>
      <c r="X341" s="150"/>
      <c r="Y341" s="150"/>
      <c r="Z341" s="150"/>
      <c r="AA341" s="150"/>
      <c r="AB341" s="150"/>
      <c r="AC341" s="150"/>
      <c r="AD341" s="214"/>
      <c r="AE341" s="4">
        <f t="shared" si="17"/>
        <v>0</v>
      </c>
    </row>
    <row r="342" spans="7:31" ht="20.100000000000001" customHeight="1" x14ac:dyDescent="0.25">
      <c r="G342" s="4">
        <f t="shared" si="15"/>
        <v>0</v>
      </c>
      <c r="H342" s="211">
        <f t="shared" si="16"/>
        <v>0</v>
      </c>
      <c r="I342" s="212"/>
      <c r="J342" s="150"/>
      <c r="K342" s="152"/>
      <c r="L342" s="152"/>
      <c r="M342" s="150"/>
      <c r="N342" s="150"/>
      <c r="O342" s="150"/>
      <c r="P342" s="152"/>
      <c r="Q342" s="152"/>
      <c r="R342" s="150"/>
      <c r="S342" s="150"/>
      <c r="T342" s="150"/>
      <c r="U342" s="213"/>
      <c r="V342" s="150"/>
      <c r="W342" s="150"/>
      <c r="X342" s="150"/>
      <c r="Y342" s="150"/>
      <c r="Z342" s="150"/>
      <c r="AA342" s="150"/>
      <c r="AB342" s="150"/>
      <c r="AC342" s="150"/>
      <c r="AD342" s="214"/>
      <c r="AE342" s="4">
        <f t="shared" si="17"/>
        <v>0</v>
      </c>
    </row>
    <row r="343" spans="7:31" ht="20.100000000000001" customHeight="1" x14ac:dyDescent="0.25">
      <c r="G343" s="4">
        <f t="shared" si="15"/>
        <v>0</v>
      </c>
      <c r="H343" s="211">
        <f t="shared" si="16"/>
        <v>0</v>
      </c>
      <c r="I343" s="212"/>
      <c r="J343" s="150"/>
      <c r="K343" s="152"/>
      <c r="L343" s="152"/>
      <c r="M343" s="150"/>
      <c r="N343" s="150"/>
      <c r="O343" s="150"/>
      <c r="P343" s="152"/>
      <c r="Q343" s="152"/>
      <c r="R343" s="150"/>
      <c r="S343" s="150"/>
      <c r="T343" s="150"/>
      <c r="U343" s="213"/>
      <c r="V343" s="150"/>
      <c r="W343" s="150"/>
      <c r="X343" s="150"/>
      <c r="Y343" s="150"/>
      <c r="Z343" s="150"/>
      <c r="AA343" s="150"/>
      <c r="AB343" s="150"/>
      <c r="AC343" s="150"/>
      <c r="AD343" s="214"/>
      <c r="AE343" s="4">
        <f t="shared" si="17"/>
        <v>0</v>
      </c>
    </row>
    <row r="344" spans="7:31" ht="20.100000000000001" customHeight="1" x14ac:dyDescent="0.25">
      <c r="G344" s="4">
        <f t="shared" si="15"/>
        <v>0</v>
      </c>
      <c r="H344" s="211">
        <f t="shared" si="16"/>
        <v>0</v>
      </c>
      <c r="I344" s="212"/>
      <c r="J344" s="150"/>
      <c r="K344" s="152"/>
      <c r="L344" s="152"/>
      <c r="M344" s="150"/>
      <c r="N344" s="150"/>
      <c r="O344" s="150"/>
      <c r="P344" s="152"/>
      <c r="Q344" s="152"/>
      <c r="R344" s="150"/>
      <c r="S344" s="150"/>
      <c r="T344" s="150"/>
      <c r="U344" s="213"/>
      <c r="V344" s="150"/>
      <c r="W344" s="150"/>
      <c r="X344" s="150"/>
      <c r="Y344" s="150"/>
      <c r="Z344" s="150"/>
      <c r="AA344" s="150"/>
      <c r="AB344" s="150"/>
      <c r="AC344" s="150"/>
      <c r="AD344" s="214"/>
      <c r="AE344" s="4">
        <f t="shared" si="17"/>
        <v>0</v>
      </c>
    </row>
    <row r="345" spans="7:31" ht="20.100000000000001" customHeight="1" x14ac:dyDescent="0.25">
      <c r="G345" s="4">
        <f t="shared" si="15"/>
        <v>0</v>
      </c>
      <c r="H345" s="211">
        <f t="shared" si="16"/>
        <v>0</v>
      </c>
      <c r="I345" s="212"/>
      <c r="J345" s="150"/>
      <c r="K345" s="152"/>
      <c r="L345" s="152"/>
      <c r="M345" s="150"/>
      <c r="N345" s="150"/>
      <c r="O345" s="150"/>
      <c r="P345" s="152"/>
      <c r="Q345" s="152"/>
      <c r="R345" s="150"/>
      <c r="S345" s="150"/>
      <c r="T345" s="150"/>
      <c r="U345" s="213"/>
      <c r="V345" s="150"/>
      <c r="W345" s="150"/>
      <c r="X345" s="150"/>
      <c r="Y345" s="150"/>
      <c r="Z345" s="150"/>
      <c r="AA345" s="150"/>
      <c r="AB345" s="150"/>
      <c r="AC345" s="150"/>
      <c r="AD345" s="214"/>
      <c r="AE345" s="4">
        <f t="shared" si="17"/>
        <v>0</v>
      </c>
    </row>
    <row r="346" spans="7:31" ht="20.100000000000001" customHeight="1" x14ac:dyDescent="0.25">
      <c r="G346" s="4">
        <f t="shared" si="15"/>
        <v>0</v>
      </c>
      <c r="H346" s="211">
        <f t="shared" si="16"/>
        <v>0</v>
      </c>
      <c r="I346" s="212"/>
      <c r="J346" s="150"/>
      <c r="K346" s="152"/>
      <c r="L346" s="152"/>
      <c r="M346" s="150"/>
      <c r="N346" s="150"/>
      <c r="O346" s="150"/>
      <c r="P346" s="152"/>
      <c r="Q346" s="152"/>
      <c r="R346" s="150"/>
      <c r="S346" s="150"/>
      <c r="T346" s="150"/>
      <c r="U346" s="213"/>
      <c r="V346" s="150"/>
      <c r="W346" s="150"/>
      <c r="X346" s="150"/>
      <c r="Y346" s="150"/>
      <c r="Z346" s="150"/>
      <c r="AA346" s="150"/>
      <c r="AB346" s="150"/>
      <c r="AC346" s="150"/>
      <c r="AD346" s="214"/>
      <c r="AE346" s="4">
        <f t="shared" si="17"/>
        <v>0</v>
      </c>
    </row>
    <row r="347" spans="7:31" ht="20.100000000000001" customHeight="1" x14ac:dyDescent="0.25">
      <c r="G347" s="4">
        <f t="shared" si="15"/>
        <v>0</v>
      </c>
      <c r="H347" s="211">
        <f t="shared" si="16"/>
        <v>0</v>
      </c>
      <c r="I347" s="212"/>
      <c r="J347" s="150"/>
      <c r="K347" s="152"/>
      <c r="L347" s="152"/>
      <c r="M347" s="150"/>
      <c r="N347" s="150"/>
      <c r="O347" s="150"/>
      <c r="P347" s="152"/>
      <c r="Q347" s="152"/>
      <c r="R347" s="150"/>
      <c r="S347" s="150"/>
      <c r="T347" s="150"/>
      <c r="U347" s="213"/>
      <c r="V347" s="150"/>
      <c r="W347" s="150"/>
      <c r="X347" s="150"/>
      <c r="Y347" s="150"/>
      <c r="Z347" s="150"/>
      <c r="AA347" s="150"/>
      <c r="AB347" s="150"/>
      <c r="AC347" s="150"/>
      <c r="AD347" s="214"/>
      <c r="AE347" s="4">
        <f t="shared" si="17"/>
        <v>0</v>
      </c>
    </row>
    <row r="348" spans="7:31" ht="20.100000000000001" customHeight="1" x14ac:dyDescent="0.25">
      <c r="G348" s="4">
        <f t="shared" si="15"/>
        <v>0</v>
      </c>
      <c r="H348" s="211">
        <f t="shared" si="16"/>
        <v>0</v>
      </c>
      <c r="I348" s="212"/>
      <c r="J348" s="150"/>
      <c r="K348" s="152"/>
      <c r="L348" s="152"/>
      <c r="M348" s="150"/>
      <c r="N348" s="150"/>
      <c r="O348" s="150"/>
      <c r="P348" s="152"/>
      <c r="Q348" s="152"/>
      <c r="R348" s="150"/>
      <c r="S348" s="150"/>
      <c r="T348" s="150"/>
      <c r="U348" s="213"/>
      <c r="V348" s="150"/>
      <c r="W348" s="150"/>
      <c r="X348" s="150"/>
      <c r="Y348" s="150"/>
      <c r="Z348" s="150"/>
      <c r="AA348" s="150"/>
      <c r="AB348" s="150"/>
      <c r="AC348" s="150"/>
      <c r="AD348" s="214"/>
      <c r="AE348" s="4">
        <f t="shared" si="17"/>
        <v>0</v>
      </c>
    </row>
    <row r="349" spans="7:31" ht="20.100000000000001" customHeight="1" x14ac:dyDescent="0.25">
      <c r="G349" s="4">
        <f t="shared" si="15"/>
        <v>0</v>
      </c>
      <c r="H349" s="211">
        <f t="shared" si="16"/>
        <v>0</v>
      </c>
      <c r="I349" s="212"/>
      <c r="J349" s="150"/>
      <c r="K349" s="152"/>
      <c r="L349" s="152"/>
      <c r="M349" s="150"/>
      <c r="N349" s="150"/>
      <c r="O349" s="150"/>
      <c r="P349" s="152"/>
      <c r="Q349" s="152"/>
      <c r="R349" s="150"/>
      <c r="S349" s="150"/>
      <c r="T349" s="150"/>
      <c r="U349" s="213"/>
      <c r="V349" s="150"/>
      <c r="W349" s="150"/>
      <c r="X349" s="150"/>
      <c r="Y349" s="150"/>
      <c r="Z349" s="150"/>
      <c r="AA349" s="150"/>
      <c r="AB349" s="150"/>
      <c r="AC349" s="150"/>
      <c r="AD349" s="214"/>
      <c r="AE349" s="4">
        <f t="shared" si="17"/>
        <v>0</v>
      </c>
    </row>
    <row r="350" spans="7:31" ht="20.100000000000001" customHeight="1" x14ac:dyDescent="0.25">
      <c r="G350" s="4">
        <f t="shared" si="15"/>
        <v>0</v>
      </c>
      <c r="H350" s="211">
        <f t="shared" si="16"/>
        <v>0</v>
      </c>
      <c r="I350" s="212"/>
      <c r="J350" s="150"/>
      <c r="K350" s="152"/>
      <c r="L350" s="152"/>
      <c r="M350" s="150"/>
      <c r="N350" s="150"/>
      <c r="O350" s="150"/>
      <c r="P350" s="152"/>
      <c r="Q350" s="152"/>
      <c r="R350" s="150"/>
      <c r="S350" s="150"/>
      <c r="T350" s="150"/>
      <c r="U350" s="213"/>
      <c r="V350" s="150"/>
      <c r="W350" s="150"/>
      <c r="X350" s="150"/>
      <c r="Y350" s="150"/>
      <c r="Z350" s="150"/>
      <c r="AA350" s="150"/>
      <c r="AB350" s="150"/>
      <c r="AC350" s="150"/>
      <c r="AD350" s="214"/>
      <c r="AE350" s="4">
        <f t="shared" si="17"/>
        <v>0</v>
      </c>
    </row>
    <row r="351" spans="7:31" ht="20.100000000000001" customHeight="1" x14ac:dyDescent="0.25">
      <c r="G351" s="4">
        <f t="shared" si="15"/>
        <v>0</v>
      </c>
      <c r="H351" s="211">
        <f t="shared" si="16"/>
        <v>0</v>
      </c>
      <c r="I351" s="212"/>
      <c r="J351" s="150"/>
      <c r="K351" s="152"/>
      <c r="L351" s="152"/>
      <c r="M351" s="150"/>
      <c r="N351" s="150"/>
      <c r="O351" s="150"/>
      <c r="P351" s="152"/>
      <c r="Q351" s="152"/>
      <c r="R351" s="150"/>
      <c r="S351" s="150"/>
      <c r="T351" s="150"/>
      <c r="U351" s="213"/>
      <c r="V351" s="150"/>
      <c r="W351" s="150"/>
      <c r="X351" s="150"/>
      <c r="Y351" s="150"/>
      <c r="Z351" s="150"/>
      <c r="AA351" s="150"/>
      <c r="AB351" s="150"/>
      <c r="AC351" s="150"/>
      <c r="AD351" s="214"/>
      <c r="AE351" s="4">
        <f t="shared" si="17"/>
        <v>0</v>
      </c>
    </row>
    <row r="352" spans="7:31" ht="20.100000000000001" customHeight="1" x14ac:dyDescent="0.25">
      <c r="G352" s="4">
        <f t="shared" si="15"/>
        <v>0</v>
      </c>
      <c r="H352" s="211">
        <f t="shared" si="16"/>
        <v>0</v>
      </c>
      <c r="I352" s="212"/>
      <c r="J352" s="150"/>
      <c r="K352" s="152"/>
      <c r="L352" s="152"/>
      <c r="M352" s="150"/>
      <c r="N352" s="150"/>
      <c r="O352" s="150"/>
      <c r="P352" s="152"/>
      <c r="Q352" s="152"/>
      <c r="R352" s="150"/>
      <c r="S352" s="150"/>
      <c r="T352" s="150"/>
      <c r="U352" s="213"/>
      <c r="V352" s="150"/>
      <c r="W352" s="150"/>
      <c r="X352" s="150"/>
      <c r="Y352" s="150"/>
      <c r="Z352" s="150"/>
      <c r="AA352" s="150"/>
      <c r="AB352" s="150"/>
      <c r="AC352" s="150"/>
      <c r="AD352" s="214"/>
      <c r="AE352" s="4">
        <f t="shared" si="17"/>
        <v>0</v>
      </c>
    </row>
    <row r="353" spans="7:31" ht="20.100000000000001" customHeight="1" x14ac:dyDescent="0.25">
      <c r="G353" s="4">
        <f t="shared" si="15"/>
        <v>0</v>
      </c>
      <c r="H353" s="211">
        <f t="shared" si="16"/>
        <v>0</v>
      </c>
      <c r="I353" s="212"/>
      <c r="J353" s="150"/>
      <c r="K353" s="152"/>
      <c r="L353" s="152"/>
      <c r="M353" s="150"/>
      <c r="N353" s="150"/>
      <c r="O353" s="150"/>
      <c r="P353" s="152"/>
      <c r="Q353" s="152"/>
      <c r="R353" s="150"/>
      <c r="S353" s="150"/>
      <c r="T353" s="150"/>
      <c r="U353" s="213"/>
      <c r="V353" s="150"/>
      <c r="W353" s="150"/>
      <c r="X353" s="150"/>
      <c r="Y353" s="150"/>
      <c r="Z353" s="150"/>
      <c r="AA353" s="150"/>
      <c r="AB353" s="150"/>
      <c r="AC353" s="150"/>
      <c r="AD353" s="214"/>
      <c r="AE353" s="4">
        <f t="shared" si="17"/>
        <v>0</v>
      </c>
    </row>
    <row r="354" spans="7:31" ht="20.100000000000001" customHeight="1" x14ac:dyDescent="0.25">
      <c r="G354" s="4">
        <f t="shared" si="15"/>
        <v>0</v>
      </c>
      <c r="H354" s="211">
        <f t="shared" si="16"/>
        <v>0</v>
      </c>
      <c r="I354" s="212"/>
      <c r="J354" s="150"/>
      <c r="K354" s="152"/>
      <c r="L354" s="152"/>
      <c r="M354" s="150"/>
      <c r="N354" s="150"/>
      <c r="O354" s="150"/>
      <c r="P354" s="152"/>
      <c r="Q354" s="152"/>
      <c r="R354" s="150"/>
      <c r="S354" s="150"/>
      <c r="T354" s="150"/>
      <c r="U354" s="213"/>
      <c r="V354" s="150"/>
      <c r="W354" s="150"/>
      <c r="X354" s="150"/>
      <c r="Y354" s="150"/>
      <c r="Z354" s="150"/>
      <c r="AA354" s="150"/>
      <c r="AB354" s="150"/>
      <c r="AC354" s="150"/>
      <c r="AD354" s="214"/>
      <c r="AE354" s="4">
        <f t="shared" si="17"/>
        <v>0</v>
      </c>
    </row>
    <row r="355" spans="7:31" ht="20.100000000000001" customHeight="1" x14ac:dyDescent="0.25">
      <c r="G355" s="4">
        <f t="shared" si="15"/>
        <v>0</v>
      </c>
      <c r="H355" s="211">
        <f t="shared" si="16"/>
        <v>0</v>
      </c>
      <c r="I355" s="212"/>
      <c r="J355" s="150"/>
      <c r="K355" s="152"/>
      <c r="L355" s="152"/>
      <c r="M355" s="150"/>
      <c r="N355" s="150"/>
      <c r="O355" s="150"/>
      <c r="P355" s="152"/>
      <c r="Q355" s="152"/>
      <c r="R355" s="150"/>
      <c r="S355" s="150"/>
      <c r="T355" s="150"/>
      <c r="U355" s="213"/>
      <c r="V355" s="150"/>
      <c r="W355" s="150"/>
      <c r="X355" s="150"/>
      <c r="Y355" s="150"/>
      <c r="Z355" s="150"/>
      <c r="AA355" s="150"/>
      <c r="AB355" s="150"/>
      <c r="AC355" s="150"/>
      <c r="AD355" s="214"/>
      <c r="AE355" s="4">
        <f t="shared" si="17"/>
        <v>0</v>
      </c>
    </row>
    <row r="356" spans="7:31" ht="20.100000000000001" customHeight="1" x14ac:dyDescent="0.25">
      <c r="G356" s="4">
        <f t="shared" si="15"/>
        <v>0</v>
      </c>
      <c r="H356" s="211">
        <f t="shared" si="16"/>
        <v>0</v>
      </c>
      <c r="I356" s="212"/>
      <c r="J356" s="150"/>
      <c r="K356" s="152"/>
      <c r="L356" s="152"/>
      <c r="M356" s="150"/>
      <c r="N356" s="150"/>
      <c r="O356" s="150"/>
      <c r="P356" s="152"/>
      <c r="Q356" s="152"/>
      <c r="R356" s="150"/>
      <c r="S356" s="150"/>
      <c r="T356" s="150"/>
      <c r="U356" s="213"/>
      <c r="V356" s="150"/>
      <c r="W356" s="150"/>
      <c r="X356" s="150"/>
      <c r="Y356" s="150"/>
      <c r="Z356" s="150"/>
      <c r="AA356" s="150"/>
      <c r="AB356" s="150"/>
      <c r="AC356" s="150"/>
      <c r="AD356" s="214"/>
      <c r="AE356" s="4">
        <f t="shared" si="17"/>
        <v>0</v>
      </c>
    </row>
    <row r="357" spans="7:31" ht="20.100000000000001" customHeight="1" x14ac:dyDescent="0.25">
      <c r="G357" s="4">
        <f t="shared" si="15"/>
        <v>0</v>
      </c>
      <c r="H357" s="211">
        <f t="shared" si="16"/>
        <v>0</v>
      </c>
      <c r="I357" s="212"/>
      <c r="J357" s="150"/>
      <c r="K357" s="152"/>
      <c r="L357" s="152"/>
      <c r="M357" s="150"/>
      <c r="N357" s="150"/>
      <c r="O357" s="150"/>
      <c r="P357" s="152"/>
      <c r="Q357" s="152"/>
      <c r="R357" s="150"/>
      <c r="S357" s="150"/>
      <c r="T357" s="150"/>
      <c r="U357" s="213"/>
      <c r="V357" s="150"/>
      <c r="W357" s="150"/>
      <c r="X357" s="150"/>
      <c r="Y357" s="150"/>
      <c r="Z357" s="150"/>
      <c r="AA357" s="150"/>
      <c r="AB357" s="150"/>
      <c r="AC357" s="150"/>
      <c r="AD357" s="214"/>
      <c r="AE357" s="4">
        <f t="shared" si="17"/>
        <v>0</v>
      </c>
    </row>
    <row r="358" spans="7:31" ht="20.100000000000001" customHeight="1" x14ac:dyDescent="0.25">
      <c r="G358" s="4">
        <f t="shared" si="15"/>
        <v>0</v>
      </c>
      <c r="H358" s="211">
        <f t="shared" si="16"/>
        <v>0</v>
      </c>
      <c r="I358" s="212"/>
      <c r="J358" s="150"/>
      <c r="K358" s="152"/>
      <c r="L358" s="152"/>
      <c r="M358" s="150"/>
      <c r="N358" s="150"/>
      <c r="O358" s="150"/>
      <c r="P358" s="152"/>
      <c r="Q358" s="152"/>
      <c r="R358" s="150"/>
      <c r="S358" s="150"/>
      <c r="T358" s="150"/>
      <c r="U358" s="213"/>
      <c r="V358" s="150"/>
      <c r="W358" s="150"/>
      <c r="X358" s="150"/>
      <c r="Y358" s="150"/>
      <c r="Z358" s="150"/>
      <c r="AA358" s="150"/>
      <c r="AB358" s="150"/>
      <c r="AC358" s="150"/>
      <c r="AD358" s="214"/>
      <c r="AE358" s="4">
        <f t="shared" si="17"/>
        <v>0</v>
      </c>
    </row>
    <row r="359" spans="7:31" ht="20.100000000000001" customHeight="1" x14ac:dyDescent="0.25">
      <c r="G359" s="4">
        <f t="shared" si="15"/>
        <v>0</v>
      </c>
      <c r="H359" s="211">
        <f t="shared" si="16"/>
        <v>0</v>
      </c>
      <c r="I359" s="212"/>
      <c r="J359" s="150"/>
      <c r="K359" s="152"/>
      <c r="L359" s="152"/>
      <c r="M359" s="150"/>
      <c r="N359" s="150"/>
      <c r="O359" s="150"/>
      <c r="P359" s="152"/>
      <c r="Q359" s="152"/>
      <c r="R359" s="150"/>
      <c r="S359" s="150"/>
      <c r="T359" s="150"/>
      <c r="U359" s="213"/>
      <c r="V359" s="150"/>
      <c r="W359" s="150"/>
      <c r="X359" s="150"/>
      <c r="Y359" s="150"/>
      <c r="Z359" s="150"/>
      <c r="AA359" s="150"/>
      <c r="AB359" s="150"/>
      <c r="AC359" s="150"/>
      <c r="AD359" s="214"/>
      <c r="AE359" s="4">
        <f t="shared" si="17"/>
        <v>0</v>
      </c>
    </row>
    <row r="360" spans="7:31" ht="20.100000000000001" customHeight="1" x14ac:dyDescent="0.25">
      <c r="G360" s="4">
        <f t="shared" si="15"/>
        <v>0</v>
      </c>
      <c r="H360" s="211">
        <f t="shared" si="16"/>
        <v>0</v>
      </c>
      <c r="I360" s="212"/>
      <c r="J360" s="150"/>
      <c r="K360" s="152"/>
      <c r="L360" s="152"/>
      <c r="M360" s="150"/>
      <c r="N360" s="150"/>
      <c r="O360" s="150"/>
      <c r="P360" s="152"/>
      <c r="Q360" s="152"/>
      <c r="R360" s="150"/>
      <c r="S360" s="150"/>
      <c r="T360" s="150"/>
      <c r="U360" s="213"/>
      <c r="V360" s="150"/>
      <c r="W360" s="150"/>
      <c r="X360" s="150"/>
      <c r="Y360" s="150"/>
      <c r="Z360" s="150"/>
      <c r="AA360" s="150"/>
      <c r="AB360" s="150"/>
      <c r="AC360" s="150"/>
      <c r="AD360" s="214"/>
      <c r="AE360" s="4">
        <f t="shared" si="17"/>
        <v>0</v>
      </c>
    </row>
    <row r="361" spans="7:31" ht="20.100000000000001" customHeight="1" x14ac:dyDescent="0.25">
      <c r="G361" s="4">
        <f t="shared" si="15"/>
        <v>0</v>
      </c>
      <c r="H361" s="211">
        <f t="shared" si="16"/>
        <v>0</v>
      </c>
      <c r="I361" s="212"/>
      <c r="J361" s="150"/>
      <c r="K361" s="152"/>
      <c r="L361" s="152"/>
      <c r="M361" s="150"/>
      <c r="N361" s="150"/>
      <c r="O361" s="150"/>
      <c r="P361" s="152"/>
      <c r="Q361" s="152"/>
      <c r="R361" s="150"/>
      <c r="S361" s="150"/>
      <c r="T361" s="150"/>
      <c r="U361" s="213"/>
      <c r="V361" s="150"/>
      <c r="W361" s="150"/>
      <c r="X361" s="150"/>
      <c r="Y361" s="150"/>
      <c r="Z361" s="150"/>
      <c r="AA361" s="150"/>
      <c r="AB361" s="150"/>
      <c r="AC361" s="150"/>
      <c r="AD361" s="214"/>
      <c r="AE361" s="4">
        <f t="shared" si="17"/>
        <v>0</v>
      </c>
    </row>
    <row r="362" spans="7:31" ht="20.100000000000001" customHeight="1" x14ac:dyDescent="0.25">
      <c r="G362" s="4">
        <f t="shared" si="15"/>
        <v>0</v>
      </c>
      <c r="H362" s="211">
        <f t="shared" si="16"/>
        <v>0</v>
      </c>
      <c r="I362" s="212"/>
      <c r="J362" s="150"/>
      <c r="K362" s="152"/>
      <c r="L362" s="152"/>
      <c r="M362" s="150"/>
      <c r="N362" s="150"/>
      <c r="O362" s="150"/>
      <c r="P362" s="152"/>
      <c r="Q362" s="152"/>
      <c r="R362" s="150"/>
      <c r="S362" s="150"/>
      <c r="T362" s="150"/>
      <c r="U362" s="213"/>
      <c r="V362" s="150"/>
      <c r="W362" s="150"/>
      <c r="X362" s="150"/>
      <c r="Y362" s="150"/>
      <c r="Z362" s="150"/>
      <c r="AA362" s="150"/>
      <c r="AB362" s="150"/>
      <c r="AC362" s="150"/>
      <c r="AD362" s="214"/>
      <c r="AE362" s="4">
        <f t="shared" si="17"/>
        <v>0</v>
      </c>
    </row>
    <row r="363" spans="7:31" ht="20.100000000000001" customHeight="1" x14ac:dyDescent="0.25">
      <c r="G363" s="4">
        <f t="shared" si="15"/>
        <v>0</v>
      </c>
      <c r="H363" s="211">
        <f t="shared" si="16"/>
        <v>0</v>
      </c>
      <c r="I363" s="212"/>
      <c r="J363" s="150"/>
      <c r="K363" s="152"/>
      <c r="L363" s="152"/>
      <c r="M363" s="150"/>
      <c r="N363" s="150"/>
      <c r="O363" s="150"/>
      <c r="P363" s="152"/>
      <c r="Q363" s="152"/>
      <c r="R363" s="150"/>
      <c r="S363" s="150"/>
      <c r="T363" s="150"/>
      <c r="U363" s="213"/>
      <c r="V363" s="150"/>
      <c r="W363" s="150"/>
      <c r="X363" s="150"/>
      <c r="Y363" s="150"/>
      <c r="Z363" s="150"/>
      <c r="AA363" s="150"/>
      <c r="AB363" s="150"/>
      <c r="AC363" s="150"/>
      <c r="AD363" s="214"/>
      <c r="AE363" s="4">
        <f t="shared" si="17"/>
        <v>0</v>
      </c>
    </row>
    <row r="364" spans="7:31" ht="20.100000000000001" customHeight="1" x14ac:dyDescent="0.25">
      <c r="G364" s="4">
        <f t="shared" si="15"/>
        <v>0</v>
      </c>
      <c r="H364" s="211">
        <f t="shared" si="16"/>
        <v>0</v>
      </c>
      <c r="I364" s="212"/>
      <c r="J364" s="150"/>
      <c r="K364" s="152"/>
      <c r="L364" s="152"/>
      <c r="M364" s="150"/>
      <c r="N364" s="150"/>
      <c r="O364" s="150"/>
      <c r="P364" s="152"/>
      <c r="Q364" s="152"/>
      <c r="R364" s="150"/>
      <c r="S364" s="150"/>
      <c r="T364" s="150"/>
      <c r="U364" s="213"/>
      <c r="V364" s="150"/>
      <c r="W364" s="150"/>
      <c r="X364" s="150"/>
      <c r="Y364" s="150"/>
      <c r="Z364" s="150"/>
      <c r="AA364" s="150"/>
      <c r="AB364" s="150"/>
      <c r="AC364" s="150"/>
      <c r="AD364" s="214"/>
      <c r="AE364" s="4">
        <f t="shared" si="17"/>
        <v>0</v>
      </c>
    </row>
    <row r="365" spans="7:31" ht="20.100000000000001" customHeight="1" x14ac:dyDescent="0.25">
      <c r="G365" s="4">
        <f t="shared" si="15"/>
        <v>0</v>
      </c>
      <c r="H365" s="211">
        <f t="shared" si="16"/>
        <v>0</v>
      </c>
      <c r="I365" s="212"/>
      <c r="J365" s="150"/>
      <c r="K365" s="152"/>
      <c r="L365" s="152"/>
      <c r="M365" s="150"/>
      <c r="N365" s="150"/>
      <c r="O365" s="150"/>
      <c r="P365" s="152"/>
      <c r="Q365" s="152"/>
      <c r="R365" s="150"/>
      <c r="S365" s="150"/>
      <c r="T365" s="150"/>
      <c r="U365" s="213"/>
      <c r="V365" s="150"/>
      <c r="W365" s="150"/>
      <c r="X365" s="150"/>
      <c r="Y365" s="150"/>
      <c r="Z365" s="150"/>
      <c r="AA365" s="150"/>
      <c r="AB365" s="150"/>
      <c r="AC365" s="150"/>
      <c r="AD365" s="214"/>
      <c r="AE365" s="4">
        <f t="shared" si="17"/>
        <v>0</v>
      </c>
    </row>
    <row r="366" spans="7:31" ht="20.100000000000001" customHeight="1" x14ac:dyDescent="0.25">
      <c r="G366" s="4">
        <f t="shared" si="15"/>
        <v>0</v>
      </c>
      <c r="H366" s="211">
        <f t="shared" si="16"/>
        <v>0</v>
      </c>
      <c r="I366" s="212"/>
      <c r="J366" s="150"/>
      <c r="K366" s="152"/>
      <c r="L366" s="152"/>
      <c r="M366" s="150"/>
      <c r="N366" s="150"/>
      <c r="O366" s="150"/>
      <c r="P366" s="152"/>
      <c r="Q366" s="152"/>
      <c r="R366" s="150"/>
      <c r="S366" s="150"/>
      <c r="T366" s="150"/>
      <c r="U366" s="213"/>
      <c r="V366" s="150"/>
      <c r="W366" s="150"/>
      <c r="X366" s="150"/>
      <c r="Y366" s="150"/>
      <c r="Z366" s="150"/>
      <c r="AA366" s="150"/>
      <c r="AB366" s="150"/>
      <c r="AC366" s="150"/>
      <c r="AD366" s="214"/>
      <c r="AE366" s="4">
        <f t="shared" si="17"/>
        <v>0</v>
      </c>
    </row>
    <row r="367" spans="7:31" ht="20.100000000000001" customHeight="1" x14ac:dyDescent="0.25">
      <c r="G367" s="4">
        <f t="shared" si="15"/>
        <v>0</v>
      </c>
      <c r="H367" s="211">
        <f t="shared" si="16"/>
        <v>0</v>
      </c>
      <c r="I367" s="212"/>
      <c r="J367" s="150"/>
      <c r="K367" s="152"/>
      <c r="L367" s="152"/>
      <c r="M367" s="150"/>
      <c r="N367" s="150"/>
      <c r="O367" s="150"/>
      <c r="P367" s="152"/>
      <c r="Q367" s="152"/>
      <c r="R367" s="150"/>
      <c r="S367" s="150"/>
      <c r="T367" s="150"/>
      <c r="U367" s="213"/>
      <c r="V367" s="150"/>
      <c r="W367" s="150"/>
      <c r="X367" s="150"/>
      <c r="Y367" s="150"/>
      <c r="Z367" s="150"/>
      <c r="AA367" s="150"/>
      <c r="AB367" s="150"/>
      <c r="AC367" s="150"/>
      <c r="AD367" s="214"/>
      <c r="AE367" s="4">
        <f t="shared" si="17"/>
        <v>0</v>
      </c>
    </row>
    <row r="368" spans="7:31" ht="20.100000000000001" customHeight="1" x14ac:dyDescent="0.25">
      <c r="G368" s="4">
        <f t="shared" si="15"/>
        <v>0</v>
      </c>
      <c r="H368" s="211">
        <f t="shared" si="16"/>
        <v>0</v>
      </c>
      <c r="I368" s="212"/>
      <c r="J368" s="150"/>
      <c r="K368" s="152"/>
      <c r="L368" s="152"/>
      <c r="M368" s="150"/>
      <c r="N368" s="150"/>
      <c r="O368" s="150"/>
      <c r="P368" s="152"/>
      <c r="Q368" s="152"/>
      <c r="R368" s="150"/>
      <c r="S368" s="150"/>
      <c r="T368" s="150"/>
      <c r="U368" s="213"/>
      <c r="V368" s="150"/>
      <c r="W368" s="150"/>
      <c r="X368" s="150"/>
      <c r="Y368" s="150"/>
      <c r="Z368" s="150"/>
      <c r="AA368" s="150"/>
      <c r="AB368" s="150"/>
      <c r="AC368" s="150"/>
      <c r="AD368" s="214"/>
      <c r="AE368" s="4">
        <f t="shared" si="17"/>
        <v>0</v>
      </c>
    </row>
    <row r="369" spans="7:31" ht="20.100000000000001" customHeight="1" x14ac:dyDescent="0.25">
      <c r="G369" s="4">
        <f t="shared" si="15"/>
        <v>0</v>
      </c>
      <c r="H369" s="211">
        <f t="shared" si="16"/>
        <v>0</v>
      </c>
      <c r="I369" s="212"/>
      <c r="J369" s="150"/>
      <c r="K369" s="152"/>
      <c r="L369" s="152"/>
      <c r="M369" s="150"/>
      <c r="N369" s="150"/>
      <c r="O369" s="150"/>
      <c r="P369" s="152"/>
      <c r="Q369" s="152"/>
      <c r="R369" s="150"/>
      <c r="S369" s="150"/>
      <c r="T369" s="150"/>
      <c r="U369" s="213"/>
      <c r="V369" s="150"/>
      <c r="W369" s="150"/>
      <c r="X369" s="150"/>
      <c r="Y369" s="150"/>
      <c r="Z369" s="150"/>
      <c r="AA369" s="150"/>
      <c r="AB369" s="150"/>
      <c r="AC369" s="150"/>
      <c r="AD369" s="214"/>
      <c r="AE369" s="4">
        <f t="shared" si="17"/>
        <v>0</v>
      </c>
    </row>
    <row r="370" spans="7:31" ht="20.100000000000001" customHeight="1" x14ac:dyDescent="0.25">
      <c r="G370" s="4">
        <f t="shared" si="15"/>
        <v>0</v>
      </c>
      <c r="H370" s="211">
        <f t="shared" si="16"/>
        <v>0</v>
      </c>
      <c r="I370" s="212"/>
      <c r="J370" s="150"/>
      <c r="K370" s="152"/>
      <c r="L370" s="152"/>
      <c r="M370" s="150"/>
      <c r="N370" s="150"/>
      <c r="O370" s="150"/>
      <c r="P370" s="152"/>
      <c r="Q370" s="152"/>
      <c r="R370" s="150"/>
      <c r="S370" s="150"/>
      <c r="T370" s="150"/>
      <c r="U370" s="213"/>
      <c r="V370" s="150"/>
      <c r="W370" s="150"/>
      <c r="X370" s="150"/>
      <c r="Y370" s="150"/>
      <c r="Z370" s="150"/>
      <c r="AA370" s="150"/>
      <c r="AB370" s="150"/>
      <c r="AC370" s="150"/>
      <c r="AD370" s="214"/>
      <c r="AE370" s="4">
        <f t="shared" si="17"/>
        <v>0</v>
      </c>
    </row>
    <row r="371" spans="7:31" ht="20.100000000000001" customHeight="1" x14ac:dyDescent="0.25">
      <c r="G371" s="4">
        <f t="shared" si="15"/>
        <v>0</v>
      </c>
      <c r="H371" s="211">
        <f t="shared" si="16"/>
        <v>0</v>
      </c>
      <c r="I371" s="212"/>
      <c r="J371" s="150"/>
      <c r="K371" s="152"/>
      <c r="L371" s="152"/>
      <c r="M371" s="150"/>
      <c r="N371" s="150"/>
      <c r="O371" s="150"/>
      <c r="P371" s="152"/>
      <c r="Q371" s="152"/>
      <c r="R371" s="150"/>
      <c r="S371" s="150"/>
      <c r="T371" s="150"/>
      <c r="U371" s="213"/>
      <c r="V371" s="150"/>
      <c r="W371" s="150"/>
      <c r="X371" s="150"/>
      <c r="Y371" s="150"/>
      <c r="Z371" s="150"/>
      <c r="AA371" s="150"/>
      <c r="AB371" s="150"/>
      <c r="AC371" s="150"/>
      <c r="AD371" s="214"/>
      <c r="AE371" s="4">
        <f t="shared" si="17"/>
        <v>0</v>
      </c>
    </row>
    <row r="372" spans="7:31" ht="20.100000000000001" customHeight="1" x14ac:dyDescent="0.25">
      <c r="G372" s="4">
        <f t="shared" si="15"/>
        <v>0</v>
      </c>
      <c r="H372" s="211">
        <f t="shared" si="16"/>
        <v>0</v>
      </c>
      <c r="I372" s="212"/>
      <c r="J372" s="150"/>
      <c r="K372" s="152"/>
      <c r="L372" s="152"/>
      <c r="M372" s="150"/>
      <c r="N372" s="150"/>
      <c r="O372" s="150"/>
      <c r="P372" s="152"/>
      <c r="Q372" s="152"/>
      <c r="R372" s="150"/>
      <c r="S372" s="150"/>
      <c r="T372" s="150"/>
      <c r="U372" s="213"/>
      <c r="V372" s="150"/>
      <c r="W372" s="150"/>
      <c r="X372" s="150"/>
      <c r="Y372" s="150"/>
      <c r="Z372" s="150"/>
      <c r="AA372" s="150"/>
      <c r="AB372" s="150"/>
      <c r="AC372" s="150"/>
      <c r="AD372" s="214"/>
      <c r="AE372" s="4">
        <f t="shared" si="17"/>
        <v>0</v>
      </c>
    </row>
    <row r="373" spans="7:31" ht="20.100000000000001" customHeight="1" x14ac:dyDescent="0.25">
      <c r="G373" s="4">
        <f t="shared" si="15"/>
        <v>0</v>
      </c>
      <c r="H373" s="211">
        <f t="shared" si="16"/>
        <v>0</v>
      </c>
      <c r="I373" s="212"/>
      <c r="J373" s="150"/>
      <c r="K373" s="152"/>
      <c r="L373" s="152"/>
      <c r="M373" s="150"/>
      <c r="N373" s="150"/>
      <c r="O373" s="150"/>
      <c r="P373" s="152"/>
      <c r="Q373" s="152"/>
      <c r="R373" s="150"/>
      <c r="S373" s="150"/>
      <c r="T373" s="150"/>
      <c r="U373" s="213"/>
      <c r="V373" s="150"/>
      <c r="W373" s="150"/>
      <c r="X373" s="150"/>
      <c r="Y373" s="150"/>
      <c r="Z373" s="150"/>
      <c r="AA373" s="150"/>
      <c r="AB373" s="150"/>
      <c r="AC373" s="150"/>
      <c r="AD373" s="214"/>
      <c r="AE373" s="4">
        <f t="shared" si="17"/>
        <v>0</v>
      </c>
    </row>
    <row r="374" spans="7:31" ht="20.100000000000001" customHeight="1" x14ac:dyDescent="0.25">
      <c r="G374" s="4">
        <f t="shared" si="15"/>
        <v>0</v>
      </c>
      <c r="H374" s="211">
        <f t="shared" si="16"/>
        <v>0</v>
      </c>
      <c r="I374" s="212"/>
      <c r="J374" s="150"/>
      <c r="K374" s="152"/>
      <c r="L374" s="152"/>
      <c r="M374" s="150"/>
      <c r="N374" s="150"/>
      <c r="O374" s="150"/>
      <c r="P374" s="152"/>
      <c r="Q374" s="152"/>
      <c r="R374" s="150"/>
      <c r="S374" s="150"/>
      <c r="T374" s="150"/>
      <c r="U374" s="213"/>
      <c r="V374" s="150"/>
      <c r="W374" s="150"/>
      <c r="X374" s="150"/>
      <c r="Y374" s="150"/>
      <c r="Z374" s="150"/>
      <c r="AA374" s="150"/>
      <c r="AB374" s="150"/>
      <c r="AC374" s="150"/>
      <c r="AD374" s="214"/>
      <c r="AE374" s="4">
        <f t="shared" si="17"/>
        <v>0</v>
      </c>
    </row>
    <row r="375" spans="7:31" ht="20.100000000000001" customHeight="1" x14ac:dyDescent="0.25">
      <c r="G375" s="4">
        <f t="shared" si="15"/>
        <v>0</v>
      </c>
      <c r="H375" s="211">
        <f t="shared" si="16"/>
        <v>0</v>
      </c>
      <c r="I375" s="212"/>
      <c r="J375" s="150"/>
      <c r="K375" s="152"/>
      <c r="L375" s="152"/>
      <c r="M375" s="150"/>
      <c r="N375" s="150"/>
      <c r="O375" s="150"/>
      <c r="P375" s="152"/>
      <c r="Q375" s="152"/>
      <c r="R375" s="150"/>
      <c r="S375" s="150"/>
      <c r="T375" s="150"/>
      <c r="U375" s="213"/>
      <c r="V375" s="150"/>
      <c r="W375" s="150"/>
      <c r="X375" s="150"/>
      <c r="Y375" s="150"/>
      <c r="Z375" s="150"/>
      <c r="AA375" s="150"/>
      <c r="AB375" s="150"/>
      <c r="AC375" s="150"/>
      <c r="AD375" s="214"/>
      <c r="AE375" s="4">
        <f t="shared" si="17"/>
        <v>0</v>
      </c>
    </row>
    <row r="376" spans="7:31" ht="20.100000000000001" customHeight="1" x14ac:dyDescent="0.25">
      <c r="G376" s="4">
        <f t="shared" si="15"/>
        <v>0</v>
      </c>
      <c r="H376" s="211">
        <f t="shared" si="16"/>
        <v>0</v>
      </c>
      <c r="I376" s="212"/>
      <c r="J376" s="150"/>
      <c r="K376" s="152"/>
      <c r="L376" s="152"/>
      <c r="M376" s="150"/>
      <c r="N376" s="150"/>
      <c r="O376" s="150"/>
      <c r="P376" s="152"/>
      <c r="Q376" s="152"/>
      <c r="R376" s="150"/>
      <c r="S376" s="150"/>
      <c r="T376" s="150"/>
      <c r="U376" s="213"/>
      <c r="V376" s="150"/>
      <c r="W376" s="150"/>
      <c r="X376" s="150"/>
      <c r="Y376" s="150"/>
      <c r="Z376" s="150"/>
      <c r="AA376" s="150"/>
      <c r="AB376" s="150"/>
      <c r="AC376" s="150"/>
      <c r="AD376" s="214"/>
      <c r="AE376" s="4">
        <f t="shared" si="17"/>
        <v>0</v>
      </c>
    </row>
    <row r="377" spans="7:31" ht="20.100000000000001" customHeight="1" x14ac:dyDescent="0.25">
      <c r="G377" s="4">
        <f t="shared" si="15"/>
        <v>0</v>
      </c>
      <c r="H377" s="211">
        <f t="shared" si="16"/>
        <v>0</v>
      </c>
      <c r="I377" s="212"/>
      <c r="J377" s="150"/>
      <c r="K377" s="152"/>
      <c r="L377" s="152"/>
      <c r="M377" s="150"/>
      <c r="N377" s="150"/>
      <c r="O377" s="150"/>
      <c r="P377" s="152"/>
      <c r="Q377" s="152"/>
      <c r="R377" s="150"/>
      <c r="S377" s="150"/>
      <c r="T377" s="150"/>
      <c r="U377" s="213"/>
      <c r="V377" s="150"/>
      <c r="W377" s="150"/>
      <c r="X377" s="150"/>
      <c r="Y377" s="150"/>
      <c r="Z377" s="150"/>
      <c r="AA377" s="150"/>
      <c r="AB377" s="150"/>
      <c r="AC377" s="150"/>
      <c r="AD377" s="214"/>
      <c r="AE377" s="4">
        <f t="shared" si="17"/>
        <v>0</v>
      </c>
    </row>
    <row r="378" spans="7:31" ht="20.100000000000001" customHeight="1" x14ac:dyDescent="0.25">
      <c r="G378" s="4">
        <f t="shared" si="15"/>
        <v>0</v>
      </c>
      <c r="H378" s="211">
        <f t="shared" si="16"/>
        <v>0</v>
      </c>
      <c r="I378" s="212"/>
      <c r="J378" s="150"/>
      <c r="K378" s="152"/>
      <c r="L378" s="152"/>
      <c r="M378" s="150"/>
      <c r="N378" s="150"/>
      <c r="O378" s="150"/>
      <c r="P378" s="152"/>
      <c r="Q378" s="152"/>
      <c r="R378" s="150"/>
      <c r="S378" s="150"/>
      <c r="T378" s="150"/>
      <c r="U378" s="213"/>
      <c r="V378" s="150"/>
      <c r="W378" s="150"/>
      <c r="X378" s="150"/>
      <c r="Y378" s="150"/>
      <c r="Z378" s="150"/>
      <c r="AA378" s="150"/>
      <c r="AB378" s="150"/>
      <c r="AC378" s="150"/>
      <c r="AD378" s="214"/>
      <c r="AE378" s="4">
        <f t="shared" si="17"/>
        <v>0</v>
      </c>
    </row>
    <row r="379" spans="7:31" ht="20.100000000000001" customHeight="1" x14ac:dyDescent="0.25">
      <c r="G379" s="4">
        <f t="shared" si="15"/>
        <v>0</v>
      </c>
      <c r="H379" s="211">
        <f t="shared" si="16"/>
        <v>0</v>
      </c>
      <c r="I379" s="212"/>
      <c r="J379" s="150"/>
      <c r="K379" s="152"/>
      <c r="L379" s="152"/>
      <c r="M379" s="150"/>
      <c r="N379" s="150"/>
      <c r="O379" s="150"/>
      <c r="P379" s="152"/>
      <c r="Q379" s="152"/>
      <c r="R379" s="150"/>
      <c r="S379" s="150"/>
      <c r="T379" s="150"/>
      <c r="U379" s="213"/>
      <c r="V379" s="150"/>
      <c r="W379" s="150"/>
      <c r="X379" s="150"/>
      <c r="Y379" s="150"/>
      <c r="Z379" s="150"/>
      <c r="AA379" s="150"/>
      <c r="AB379" s="150"/>
      <c r="AC379" s="150"/>
      <c r="AD379" s="214"/>
      <c r="AE379" s="4">
        <f t="shared" si="17"/>
        <v>0</v>
      </c>
    </row>
    <row r="380" spans="7:31" ht="20.100000000000001" customHeight="1" x14ac:dyDescent="0.25">
      <c r="G380" s="4">
        <f t="shared" si="15"/>
        <v>0</v>
      </c>
      <c r="H380" s="211">
        <f t="shared" si="16"/>
        <v>0</v>
      </c>
      <c r="I380" s="212"/>
      <c r="J380" s="150"/>
      <c r="K380" s="152"/>
      <c r="L380" s="152"/>
      <c r="M380" s="150"/>
      <c r="N380" s="150"/>
      <c r="O380" s="150"/>
      <c r="P380" s="152"/>
      <c r="Q380" s="152"/>
      <c r="R380" s="150"/>
      <c r="S380" s="150"/>
      <c r="T380" s="150"/>
      <c r="U380" s="213"/>
      <c r="V380" s="150"/>
      <c r="W380" s="150"/>
      <c r="X380" s="150"/>
      <c r="Y380" s="150"/>
      <c r="Z380" s="150"/>
      <c r="AA380" s="150"/>
      <c r="AB380" s="150"/>
      <c r="AC380" s="150"/>
      <c r="AD380" s="214"/>
      <c r="AE380" s="4">
        <f t="shared" si="17"/>
        <v>0</v>
      </c>
    </row>
    <row r="381" spans="7:31" ht="20.100000000000001" customHeight="1" x14ac:dyDescent="0.25">
      <c r="G381" s="4">
        <f t="shared" si="15"/>
        <v>0</v>
      </c>
      <c r="H381" s="211">
        <f t="shared" si="16"/>
        <v>0</v>
      </c>
      <c r="I381" s="212"/>
      <c r="J381" s="150"/>
      <c r="K381" s="152"/>
      <c r="L381" s="152"/>
      <c r="M381" s="150"/>
      <c r="N381" s="150"/>
      <c r="O381" s="150"/>
      <c r="P381" s="152"/>
      <c r="Q381" s="152"/>
      <c r="R381" s="150"/>
      <c r="S381" s="150"/>
      <c r="T381" s="150"/>
      <c r="U381" s="213"/>
      <c r="V381" s="150"/>
      <c r="W381" s="150"/>
      <c r="X381" s="150"/>
      <c r="Y381" s="150"/>
      <c r="Z381" s="150"/>
      <c r="AA381" s="150"/>
      <c r="AB381" s="150"/>
      <c r="AC381" s="150"/>
      <c r="AD381" s="214"/>
      <c r="AE381" s="4">
        <f t="shared" si="17"/>
        <v>0</v>
      </c>
    </row>
    <row r="382" spans="7:31" ht="20.100000000000001" customHeight="1" x14ac:dyDescent="0.25">
      <c r="G382" s="4">
        <f t="shared" si="15"/>
        <v>0</v>
      </c>
      <c r="H382" s="211">
        <f t="shared" si="16"/>
        <v>0</v>
      </c>
      <c r="I382" s="212"/>
      <c r="J382" s="150"/>
      <c r="K382" s="152"/>
      <c r="L382" s="152"/>
      <c r="M382" s="150"/>
      <c r="N382" s="150"/>
      <c r="O382" s="150"/>
      <c r="P382" s="152"/>
      <c r="Q382" s="152"/>
      <c r="R382" s="150"/>
      <c r="S382" s="150"/>
      <c r="T382" s="150"/>
      <c r="U382" s="213"/>
      <c r="V382" s="150"/>
      <c r="W382" s="150"/>
      <c r="X382" s="150"/>
      <c r="Y382" s="150"/>
      <c r="Z382" s="150"/>
      <c r="AA382" s="150"/>
      <c r="AB382" s="150"/>
      <c r="AC382" s="150"/>
      <c r="AD382" s="214"/>
      <c r="AE382" s="4">
        <f t="shared" si="17"/>
        <v>0</v>
      </c>
    </row>
    <row r="383" spans="7:31" ht="20.100000000000001" customHeight="1" x14ac:dyDescent="0.25">
      <c r="G383" s="4">
        <f t="shared" si="15"/>
        <v>0</v>
      </c>
      <c r="H383" s="211">
        <f t="shared" si="16"/>
        <v>0</v>
      </c>
      <c r="I383" s="212"/>
      <c r="J383" s="150"/>
      <c r="K383" s="152"/>
      <c r="L383" s="152"/>
      <c r="M383" s="150"/>
      <c r="N383" s="150"/>
      <c r="O383" s="150"/>
      <c r="P383" s="152"/>
      <c r="Q383" s="152"/>
      <c r="R383" s="150"/>
      <c r="S383" s="150"/>
      <c r="T383" s="150"/>
      <c r="U383" s="213"/>
      <c r="V383" s="150"/>
      <c r="W383" s="150"/>
      <c r="X383" s="150"/>
      <c r="Y383" s="150"/>
      <c r="Z383" s="150"/>
      <c r="AA383" s="150"/>
      <c r="AB383" s="150"/>
      <c r="AC383" s="150"/>
      <c r="AD383" s="214"/>
      <c r="AE383" s="4">
        <f t="shared" si="17"/>
        <v>0</v>
      </c>
    </row>
    <row r="384" spans="7:31" ht="20.100000000000001" customHeight="1" x14ac:dyDescent="0.25">
      <c r="G384" s="4">
        <f t="shared" si="15"/>
        <v>0</v>
      </c>
      <c r="H384" s="211">
        <f t="shared" si="16"/>
        <v>0</v>
      </c>
      <c r="I384" s="212"/>
      <c r="J384" s="150"/>
      <c r="K384" s="152"/>
      <c r="L384" s="152"/>
      <c r="M384" s="150"/>
      <c r="N384" s="150"/>
      <c r="O384" s="150"/>
      <c r="P384" s="152"/>
      <c r="Q384" s="152"/>
      <c r="R384" s="150"/>
      <c r="S384" s="150"/>
      <c r="T384" s="150"/>
      <c r="U384" s="213"/>
      <c r="V384" s="150"/>
      <c r="W384" s="150"/>
      <c r="X384" s="150"/>
      <c r="Y384" s="150"/>
      <c r="Z384" s="150"/>
      <c r="AA384" s="150"/>
      <c r="AB384" s="150"/>
      <c r="AC384" s="150"/>
      <c r="AD384" s="214"/>
      <c r="AE384" s="4">
        <f t="shared" si="17"/>
        <v>0</v>
      </c>
    </row>
    <row r="385" spans="7:31" ht="20.100000000000001" customHeight="1" x14ac:dyDescent="0.25">
      <c r="G385" s="4">
        <f t="shared" si="15"/>
        <v>0</v>
      </c>
      <c r="H385" s="211">
        <f t="shared" si="16"/>
        <v>0</v>
      </c>
      <c r="I385" s="212"/>
      <c r="J385" s="150"/>
      <c r="K385" s="152"/>
      <c r="L385" s="152"/>
      <c r="M385" s="150"/>
      <c r="N385" s="150"/>
      <c r="O385" s="150"/>
      <c r="P385" s="152"/>
      <c r="Q385" s="152"/>
      <c r="R385" s="150"/>
      <c r="S385" s="150"/>
      <c r="T385" s="150"/>
      <c r="U385" s="213"/>
      <c r="V385" s="150"/>
      <c r="W385" s="150"/>
      <c r="X385" s="150"/>
      <c r="Y385" s="150"/>
      <c r="Z385" s="150"/>
      <c r="AA385" s="150"/>
      <c r="AB385" s="150"/>
      <c r="AC385" s="150"/>
      <c r="AD385" s="214"/>
      <c r="AE385" s="4">
        <f t="shared" si="17"/>
        <v>0</v>
      </c>
    </row>
    <row r="386" spans="7:31" ht="20.100000000000001" customHeight="1" x14ac:dyDescent="0.25">
      <c r="G386" s="4">
        <f t="shared" si="15"/>
        <v>0</v>
      </c>
      <c r="H386" s="211">
        <f t="shared" si="16"/>
        <v>0</v>
      </c>
      <c r="I386" s="212"/>
      <c r="J386" s="150"/>
      <c r="K386" s="152"/>
      <c r="L386" s="152"/>
      <c r="M386" s="150"/>
      <c r="N386" s="150"/>
      <c r="O386" s="150"/>
      <c r="P386" s="152"/>
      <c r="Q386" s="152"/>
      <c r="R386" s="150"/>
      <c r="S386" s="150"/>
      <c r="T386" s="150"/>
      <c r="U386" s="213"/>
      <c r="V386" s="150"/>
      <c r="W386" s="150"/>
      <c r="X386" s="150"/>
      <c r="Y386" s="150"/>
      <c r="Z386" s="150"/>
      <c r="AA386" s="150"/>
      <c r="AB386" s="150"/>
      <c r="AC386" s="150"/>
      <c r="AD386" s="214"/>
      <c r="AE386" s="4">
        <f t="shared" si="17"/>
        <v>0</v>
      </c>
    </row>
    <row r="387" spans="7:31" ht="20.100000000000001" customHeight="1" x14ac:dyDescent="0.25">
      <c r="G387" s="4">
        <f t="shared" si="15"/>
        <v>0</v>
      </c>
      <c r="H387" s="211">
        <f t="shared" si="16"/>
        <v>0</v>
      </c>
      <c r="I387" s="212"/>
      <c r="J387" s="150"/>
      <c r="K387" s="152"/>
      <c r="L387" s="152"/>
      <c r="M387" s="150"/>
      <c r="N387" s="150"/>
      <c r="O387" s="150"/>
      <c r="P387" s="152"/>
      <c r="Q387" s="152"/>
      <c r="R387" s="150"/>
      <c r="S387" s="150"/>
      <c r="T387" s="150"/>
      <c r="U387" s="213"/>
      <c r="V387" s="150"/>
      <c r="W387" s="150"/>
      <c r="X387" s="150"/>
      <c r="Y387" s="150"/>
      <c r="Z387" s="150"/>
      <c r="AA387" s="150"/>
      <c r="AB387" s="150"/>
      <c r="AC387" s="150"/>
      <c r="AD387" s="214"/>
      <c r="AE387" s="4">
        <f t="shared" si="17"/>
        <v>0</v>
      </c>
    </row>
    <row r="388" spans="7:31" ht="20.100000000000001" customHeight="1" x14ac:dyDescent="0.25">
      <c r="G388" s="4">
        <f t="shared" si="15"/>
        <v>0</v>
      </c>
      <c r="H388" s="211">
        <f t="shared" si="16"/>
        <v>0</v>
      </c>
      <c r="I388" s="212"/>
      <c r="J388" s="150"/>
      <c r="K388" s="152"/>
      <c r="L388" s="152"/>
      <c r="M388" s="150"/>
      <c r="N388" s="150"/>
      <c r="O388" s="150"/>
      <c r="P388" s="152"/>
      <c r="Q388" s="152"/>
      <c r="R388" s="150"/>
      <c r="S388" s="150"/>
      <c r="T388" s="150"/>
      <c r="U388" s="213"/>
      <c r="V388" s="150"/>
      <c r="W388" s="150"/>
      <c r="X388" s="150"/>
      <c r="Y388" s="150"/>
      <c r="Z388" s="150"/>
      <c r="AA388" s="150"/>
      <c r="AB388" s="150"/>
      <c r="AC388" s="150"/>
      <c r="AD388" s="214"/>
      <c r="AE388" s="4">
        <f t="shared" si="17"/>
        <v>0</v>
      </c>
    </row>
    <row r="389" spans="7:31" ht="20.100000000000001" customHeight="1" x14ac:dyDescent="0.25">
      <c r="G389" s="4">
        <f t="shared" si="15"/>
        <v>0</v>
      </c>
      <c r="H389" s="211">
        <f t="shared" si="16"/>
        <v>0</v>
      </c>
      <c r="I389" s="212"/>
      <c r="J389" s="150"/>
      <c r="K389" s="152"/>
      <c r="L389" s="152"/>
      <c r="M389" s="150"/>
      <c r="N389" s="150"/>
      <c r="O389" s="150"/>
      <c r="P389" s="152"/>
      <c r="Q389" s="152"/>
      <c r="R389" s="150"/>
      <c r="S389" s="150"/>
      <c r="T389" s="150"/>
      <c r="U389" s="213"/>
      <c r="V389" s="150"/>
      <c r="W389" s="150"/>
      <c r="X389" s="150"/>
      <c r="Y389" s="150"/>
      <c r="Z389" s="150"/>
      <c r="AA389" s="150"/>
      <c r="AB389" s="150"/>
      <c r="AC389" s="150"/>
      <c r="AD389" s="214"/>
      <c r="AE389" s="4">
        <f t="shared" si="17"/>
        <v>0</v>
      </c>
    </row>
    <row r="390" spans="7:31" ht="20.100000000000001" customHeight="1" x14ac:dyDescent="0.25">
      <c r="G390" s="4">
        <f t="shared" si="15"/>
        <v>0</v>
      </c>
      <c r="H390" s="211">
        <f t="shared" si="16"/>
        <v>0</v>
      </c>
      <c r="I390" s="212"/>
      <c r="J390" s="150"/>
      <c r="K390" s="152"/>
      <c r="L390" s="152"/>
      <c r="M390" s="150"/>
      <c r="N390" s="150"/>
      <c r="O390" s="150"/>
      <c r="P390" s="152"/>
      <c r="Q390" s="152"/>
      <c r="R390" s="150"/>
      <c r="S390" s="150"/>
      <c r="T390" s="150"/>
      <c r="U390" s="213"/>
      <c r="V390" s="150"/>
      <c r="W390" s="150"/>
      <c r="X390" s="150"/>
      <c r="Y390" s="150"/>
      <c r="Z390" s="150"/>
      <c r="AA390" s="150"/>
      <c r="AB390" s="150"/>
      <c r="AC390" s="150"/>
      <c r="AD390" s="214"/>
      <c r="AE390" s="4">
        <f t="shared" si="17"/>
        <v>0</v>
      </c>
    </row>
    <row r="391" spans="7:31" ht="20.100000000000001" customHeight="1" x14ac:dyDescent="0.25">
      <c r="G391" s="4">
        <f t="shared" si="15"/>
        <v>0</v>
      </c>
      <c r="H391" s="211">
        <f t="shared" si="16"/>
        <v>0</v>
      </c>
      <c r="I391" s="212"/>
      <c r="J391" s="150"/>
      <c r="K391" s="152"/>
      <c r="L391" s="152"/>
      <c r="M391" s="150"/>
      <c r="N391" s="150"/>
      <c r="O391" s="150"/>
      <c r="P391" s="152"/>
      <c r="Q391" s="152"/>
      <c r="R391" s="150"/>
      <c r="S391" s="150"/>
      <c r="T391" s="150"/>
      <c r="U391" s="213"/>
      <c r="V391" s="150"/>
      <c r="W391" s="150"/>
      <c r="X391" s="150"/>
      <c r="Y391" s="150"/>
      <c r="Z391" s="150"/>
      <c r="AA391" s="150"/>
      <c r="AB391" s="150"/>
      <c r="AC391" s="150"/>
      <c r="AD391" s="214"/>
      <c r="AE391" s="4">
        <f t="shared" si="17"/>
        <v>0</v>
      </c>
    </row>
    <row r="392" spans="7:31" ht="20.100000000000001" customHeight="1" x14ac:dyDescent="0.25">
      <c r="G392" s="4">
        <f t="shared" si="15"/>
        <v>0</v>
      </c>
      <c r="H392" s="211">
        <f t="shared" si="16"/>
        <v>0</v>
      </c>
      <c r="I392" s="212"/>
      <c r="J392" s="150"/>
      <c r="K392" s="152"/>
      <c r="L392" s="152"/>
      <c r="M392" s="150"/>
      <c r="N392" s="150"/>
      <c r="O392" s="150"/>
      <c r="P392" s="152"/>
      <c r="Q392" s="152"/>
      <c r="R392" s="150"/>
      <c r="S392" s="150"/>
      <c r="T392" s="150"/>
      <c r="U392" s="213"/>
      <c r="V392" s="150"/>
      <c r="W392" s="150"/>
      <c r="X392" s="150"/>
      <c r="Y392" s="150"/>
      <c r="Z392" s="150"/>
      <c r="AA392" s="150"/>
      <c r="AB392" s="150"/>
      <c r="AC392" s="150"/>
      <c r="AD392" s="214"/>
      <c r="AE392" s="4">
        <f t="shared" si="17"/>
        <v>0</v>
      </c>
    </row>
    <row r="393" spans="7:31" ht="20.100000000000001" customHeight="1" x14ac:dyDescent="0.25">
      <c r="G393" s="4">
        <f t="shared" si="15"/>
        <v>0</v>
      </c>
      <c r="H393" s="211">
        <f t="shared" si="16"/>
        <v>0</v>
      </c>
      <c r="I393" s="212"/>
      <c r="J393" s="150"/>
      <c r="K393" s="152"/>
      <c r="L393" s="152"/>
      <c r="M393" s="150"/>
      <c r="N393" s="150"/>
      <c r="O393" s="150"/>
      <c r="P393" s="152"/>
      <c r="Q393" s="152"/>
      <c r="R393" s="150"/>
      <c r="S393" s="150"/>
      <c r="T393" s="150"/>
      <c r="U393" s="213"/>
      <c r="V393" s="150"/>
      <c r="W393" s="150"/>
      <c r="X393" s="150"/>
      <c r="Y393" s="150"/>
      <c r="Z393" s="150"/>
      <c r="AA393" s="150"/>
      <c r="AB393" s="150"/>
      <c r="AC393" s="150"/>
      <c r="AD393" s="214"/>
      <c r="AE393" s="4">
        <f t="shared" si="17"/>
        <v>0</v>
      </c>
    </row>
    <row r="394" spans="7:31" ht="20.100000000000001" customHeight="1" x14ac:dyDescent="0.25">
      <c r="G394" s="4">
        <f t="shared" ref="G394:G457" si="18">IFERROR(IF($E$12=1,(IF(H394&gt;=1,(IF(I394&gt;=$E$10,(IF(I394&lt;=$E$11,H394,0)),0)),0)),0),0)</f>
        <v>0</v>
      </c>
      <c r="H394" s="211">
        <f t="shared" si="16"/>
        <v>0</v>
      </c>
      <c r="I394" s="212"/>
      <c r="J394" s="150"/>
      <c r="K394" s="152"/>
      <c r="L394" s="152"/>
      <c r="M394" s="150"/>
      <c r="N394" s="150"/>
      <c r="O394" s="150"/>
      <c r="P394" s="152"/>
      <c r="Q394" s="152"/>
      <c r="R394" s="150"/>
      <c r="S394" s="150"/>
      <c r="T394" s="150"/>
      <c r="U394" s="213"/>
      <c r="V394" s="150"/>
      <c r="W394" s="150"/>
      <c r="X394" s="150"/>
      <c r="Y394" s="150"/>
      <c r="Z394" s="150"/>
      <c r="AA394" s="150"/>
      <c r="AB394" s="150"/>
      <c r="AC394" s="150"/>
      <c r="AD394" s="214"/>
      <c r="AE394" s="4">
        <f t="shared" si="17"/>
        <v>0</v>
      </c>
    </row>
    <row r="395" spans="7:31" ht="20.100000000000001" customHeight="1" x14ac:dyDescent="0.25">
      <c r="G395" s="4">
        <f t="shared" si="18"/>
        <v>0</v>
      </c>
      <c r="H395" s="211">
        <f t="shared" ref="H395:H458" si="19">IFERROR(IF(I395&gt;=2000,(IF(LEN(J395)&gt;=3,(IF(LEN(K395)&gt;=2,H394+1,0)),0)),0),0)</f>
        <v>0</v>
      </c>
      <c r="I395" s="212"/>
      <c r="J395" s="150"/>
      <c r="K395" s="152"/>
      <c r="L395" s="152"/>
      <c r="M395" s="150"/>
      <c r="N395" s="150"/>
      <c r="O395" s="150"/>
      <c r="P395" s="152"/>
      <c r="Q395" s="152"/>
      <c r="R395" s="150"/>
      <c r="S395" s="150"/>
      <c r="T395" s="150"/>
      <c r="U395" s="213"/>
      <c r="V395" s="150"/>
      <c r="W395" s="150"/>
      <c r="X395" s="150"/>
      <c r="Y395" s="150"/>
      <c r="Z395" s="150"/>
      <c r="AA395" s="150"/>
      <c r="AB395" s="150"/>
      <c r="AC395" s="150"/>
      <c r="AD395" s="214"/>
      <c r="AE395" s="4">
        <f t="shared" ref="AE395:AE458" si="20">IFERROR(IF(H395&gt;=1,VLOOKUP(J395,$A$1:$B$3,2,0),0),0)</f>
        <v>0</v>
      </c>
    </row>
    <row r="396" spans="7:31" ht="20.100000000000001" customHeight="1" x14ac:dyDescent="0.25">
      <c r="G396" s="4">
        <f t="shared" si="18"/>
        <v>0</v>
      </c>
      <c r="H396" s="211">
        <f t="shared" si="19"/>
        <v>0</v>
      </c>
      <c r="I396" s="212"/>
      <c r="J396" s="150"/>
      <c r="K396" s="152"/>
      <c r="L396" s="152"/>
      <c r="M396" s="150"/>
      <c r="N396" s="150"/>
      <c r="O396" s="150"/>
      <c r="P396" s="152"/>
      <c r="Q396" s="152"/>
      <c r="R396" s="150"/>
      <c r="S396" s="150"/>
      <c r="T396" s="150"/>
      <c r="U396" s="213"/>
      <c r="V396" s="150"/>
      <c r="W396" s="150"/>
      <c r="X396" s="150"/>
      <c r="Y396" s="150"/>
      <c r="Z396" s="150"/>
      <c r="AA396" s="150"/>
      <c r="AB396" s="150"/>
      <c r="AC396" s="150"/>
      <c r="AD396" s="214"/>
      <c r="AE396" s="4">
        <f t="shared" si="20"/>
        <v>0</v>
      </c>
    </row>
    <row r="397" spans="7:31" ht="20.100000000000001" customHeight="1" x14ac:dyDescent="0.25">
      <c r="G397" s="4">
        <f t="shared" si="18"/>
        <v>0</v>
      </c>
      <c r="H397" s="211">
        <f t="shared" si="19"/>
        <v>0</v>
      </c>
      <c r="I397" s="212"/>
      <c r="J397" s="150"/>
      <c r="K397" s="152"/>
      <c r="L397" s="152"/>
      <c r="M397" s="150"/>
      <c r="N397" s="150"/>
      <c r="O397" s="150"/>
      <c r="P397" s="152"/>
      <c r="Q397" s="152"/>
      <c r="R397" s="150"/>
      <c r="S397" s="150"/>
      <c r="T397" s="150"/>
      <c r="U397" s="213"/>
      <c r="V397" s="150"/>
      <c r="W397" s="150"/>
      <c r="X397" s="150"/>
      <c r="Y397" s="150"/>
      <c r="Z397" s="150"/>
      <c r="AA397" s="150"/>
      <c r="AB397" s="150"/>
      <c r="AC397" s="150"/>
      <c r="AD397" s="214"/>
      <c r="AE397" s="4">
        <f t="shared" si="20"/>
        <v>0</v>
      </c>
    </row>
    <row r="398" spans="7:31" ht="20.100000000000001" customHeight="1" x14ac:dyDescent="0.25">
      <c r="G398" s="4">
        <f t="shared" si="18"/>
        <v>0</v>
      </c>
      <c r="H398" s="211">
        <f t="shared" si="19"/>
        <v>0</v>
      </c>
      <c r="I398" s="212"/>
      <c r="J398" s="150"/>
      <c r="K398" s="152"/>
      <c r="L398" s="152"/>
      <c r="M398" s="150"/>
      <c r="N398" s="150"/>
      <c r="O398" s="150"/>
      <c r="P398" s="152"/>
      <c r="Q398" s="152"/>
      <c r="R398" s="150"/>
      <c r="S398" s="150"/>
      <c r="T398" s="150"/>
      <c r="U398" s="213"/>
      <c r="V398" s="150"/>
      <c r="W398" s="150"/>
      <c r="X398" s="150"/>
      <c r="Y398" s="150"/>
      <c r="Z398" s="150"/>
      <c r="AA398" s="150"/>
      <c r="AB398" s="150"/>
      <c r="AC398" s="150"/>
      <c r="AD398" s="214"/>
      <c r="AE398" s="4">
        <f t="shared" si="20"/>
        <v>0</v>
      </c>
    </row>
    <row r="399" spans="7:31" ht="20.100000000000001" customHeight="1" x14ac:dyDescent="0.25">
      <c r="G399" s="4">
        <f t="shared" si="18"/>
        <v>0</v>
      </c>
      <c r="H399" s="211">
        <f t="shared" si="19"/>
        <v>0</v>
      </c>
      <c r="I399" s="212"/>
      <c r="J399" s="150"/>
      <c r="K399" s="152"/>
      <c r="L399" s="152"/>
      <c r="M399" s="150"/>
      <c r="N399" s="150"/>
      <c r="O399" s="150"/>
      <c r="P399" s="152"/>
      <c r="Q399" s="152"/>
      <c r="R399" s="150"/>
      <c r="S399" s="150"/>
      <c r="T399" s="150"/>
      <c r="U399" s="213"/>
      <c r="V399" s="150"/>
      <c r="W399" s="150"/>
      <c r="X399" s="150"/>
      <c r="Y399" s="150"/>
      <c r="Z399" s="150"/>
      <c r="AA399" s="150"/>
      <c r="AB399" s="150"/>
      <c r="AC399" s="150"/>
      <c r="AD399" s="214"/>
      <c r="AE399" s="4">
        <f t="shared" si="20"/>
        <v>0</v>
      </c>
    </row>
    <row r="400" spans="7:31" ht="20.100000000000001" customHeight="1" x14ac:dyDescent="0.25">
      <c r="G400" s="4">
        <f t="shared" si="18"/>
        <v>0</v>
      </c>
      <c r="H400" s="211">
        <f t="shared" si="19"/>
        <v>0</v>
      </c>
      <c r="I400" s="212"/>
      <c r="J400" s="150"/>
      <c r="K400" s="152"/>
      <c r="L400" s="152"/>
      <c r="M400" s="150"/>
      <c r="N400" s="150"/>
      <c r="O400" s="150"/>
      <c r="P400" s="152"/>
      <c r="Q400" s="152"/>
      <c r="R400" s="150"/>
      <c r="S400" s="150"/>
      <c r="T400" s="150"/>
      <c r="U400" s="213"/>
      <c r="V400" s="150"/>
      <c r="W400" s="150"/>
      <c r="X400" s="150"/>
      <c r="Y400" s="150"/>
      <c r="Z400" s="150"/>
      <c r="AA400" s="150"/>
      <c r="AB400" s="150"/>
      <c r="AC400" s="150"/>
      <c r="AD400" s="214"/>
      <c r="AE400" s="4">
        <f t="shared" si="20"/>
        <v>0</v>
      </c>
    </row>
    <row r="401" spans="7:31" ht="20.100000000000001" customHeight="1" x14ac:dyDescent="0.25">
      <c r="G401" s="4">
        <f t="shared" si="18"/>
        <v>0</v>
      </c>
      <c r="H401" s="211">
        <f t="shared" si="19"/>
        <v>0</v>
      </c>
      <c r="I401" s="212"/>
      <c r="J401" s="150"/>
      <c r="K401" s="152"/>
      <c r="L401" s="152"/>
      <c r="M401" s="150"/>
      <c r="N401" s="150"/>
      <c r="O401" s="150"/>
      <c r="P401" s="152"/>
      <c r="Q401" s="152"/>
      <c r="R401" s="150"/>
      <c r="S401" s="150"/>
      <c r="T401" s="150"/>
      <c r="U401" s="213"/>
      <c r="V401" s="150"/>
      <c r="W401" s="150"/>
      <c r="X401" s="150"/>
      <c r="Y401" s="150"/>
      <c r="Z401" s="150"/>
      <c r="AA401" s="150"/>
      <c r="AB401" s="150"/>
      <c r="AC401" s="150"/>
      <c r="AD401" s="214"/>
      <c r="AE401" s="4">
        <f t="shared" si="20"/>
        <v>0</v>
      </c>
    </row>
    <row r="402" spans="7:31" ht="20.100000000000001" customHeight="1" x14ac:dyDescent="0.25">
      <c r="G402" s="4">
        <f t="shared" si="18"/>
        <v>0</v>
      </c>
      <c r="H402" s="211">
        <f t="shared" si="19"/>
        <v>0</v>
      </c>
      <c r="I402" s="212"/>
      <c r="J402" s="150"/>
      <c r="K402" s="152"/>
      <c r="L402" s="152"/>
      <c r="M402" s="150"/>
      <c r="N402" s="150"/>
      <c r="O402" s="150"/>
      <c r="P402" s="152"/>
      <c r="Q402" s="152"/>
      <c r="R402" s="150"/>
      <c r="S402" s="150"/>
      <c r="T402" s="150"/>
      <c r="U402" s="213"/>
      <c r="V402" s="150"/>
      <c r="W402" s="150"/>
      <c r="X402" s="150"/>
      <c r="Y402" s="150"/>
      <c r="Z402" s="150"/>
      <c r="AA402" s="150"/>
      <c r="AB402" s="150"/>
      <c r="AC402" s="150"/>
      <c r="AD402" s="214"/>
      <c r="AE402" s="4">
        <f t="shared" si="20"/>
        <v>0</v>
      </c>
    </row>
    <row r="403" spans="7:31" ht="20.100000000000001" customHeight="1" x14ac:dyDescent="0.25">
      <c r="G403" s="4">
        <f t="shared" si="18"/>
        <v>0</v>
      </c>
      <c r="H403" s="211">
        <f t="shared" si="19"/>
        <v>0</v>
      </c>
      <c r="I403" s="212"/>
      <c r="J403" s="150"/>
      <c r="K403" s="152"/>
      <c r="L403" s="152"/>
      <c r="M403" s="150"/>
      <c r="N403" s="150"/>
      <c r="O403" s="150"/>
      <c r="P403" s="152"/>
      <c r="Q403" s="152"/>
      <c r="R403" s="150"/>
      <c r="S403" s="150"/>
      <c r="T403" s="150"/>
      <c r="U403" s="213"/>
      <c r="V403" s="150"/>
      <c r="W403" s="150"/>
      <c r="X403" s="150"/>
      <c r="Y403" s="150"/>
      <c r="Z403" s="150"/>
      <c r="AA403" s="150"/>
      <c r="AB403" s="150"/>
      <c r="AC403" s="150"/>
      <c r="AD403" s="214"/>
      <c r="AE403" s="4">
        <f t="shared" si="20"/>
        <v>0</v>
      </c>
    </row>
    <row r="404" spans="7:31" ht="20.100000000000001" customHeight="1" x14ac:dyDescent="0.25">
      <c r="G404" s="4">
        <f t="shared" si="18"/>
        <v>0</v>
      </c>
      <c r="H404" s="211">
        <f t="shared" si="19"/>
        <v>0</v>
      </c>
      <c r="I404" s="212"/>
      <c r="J404" s="150"/>
      <c r="K404" s="152"/>
      <c r="L404" s="152"/>
      <c r="M404" s="150"/>
      <c r="N404" s="150"/>
      <c r="O404" s="150"/>
      <c r="P404" s="152"/>
      <c r="Q404" s="152"/>
      <c r="R404" s="150"/>
      <c r="S404" s="150"/>
      <c r="T404" s="150"/>
      <c r="U404" s="213"/>
      <c r="V404" s="150"/>
      <c r="W404" s="150"/>
      <c r="X404" s="150"/>
      <c r="Y404" s="150"/>
      <c r="Z404" s="150"/>
      <c r="AA404" s="150"/>
      <c r="AB404" s="150"/>
      <c r="AC404" s="150"/>
      <c r="AD404" s="214"/>
      <c r="AE404" s="4">
        <f t="shared" si="20"/>
        <v>0</v>
      </c>
    </row>
    <row r="405" spans="7:31" ht="20.100000000000001" customHeight="1" x14ac:dyDescent="0.25">
      <c r="G405" s="4">
        <f t="shared" si="18"/>
        <v>0</v>
      </c>
      <c r="H405" s="211">
        <f t="shared" si="19"/>
        <v>0</v>
      </c>
      <c r="I405" s="212"/>
      <c r="J405" s="150"/>
      <c r="K405" s="152"/>
      <c r="L405" s="152"/>
      <c r="M405" s="150"/>
      <c r="N405" s="150"/>
      <c r="O405" s="150"/>
      <c r="P405" s="152"/>
      <c r="Q405" s="152"/>
      <c r="R405" s="150"/>
      <c r="S405" s="150"/>
      <c r="T405" s="150"/>
      <c r="U405" s="213"/>
      <c r="V405" s="150"/>
      <c r="W405" s="150"/>
      <c r="X405" s="150"/>
      <c r="Y405" s="150"/>
      <c r="Z405" s="150"/>
      <c r="AA405" s="150"/>
      <c r="AB405" s="150"/>
      <c r="AC405" s="150"/>
      <c r="AD405" s="214"/>
      <c r="AE405" s="4">
        <f t="shared" si="20"/>
        <v>0</v>
      </c>
    </row>
    <row r="406" spans="7:31" ht="20.100000000000001" customHeight="1" x14ac:dyDescent="0.25">
      <c r="G406" s="4">
        <f t="shared" si="18"/>
        <v>0</v>
      </c>
      <c r="H406" s="211">
        <f t="shared" si="19"/>
        <v>0</v>
      </c>
      <c r="I406" s="212"/>
      <c r="J406" s="150"/>
      <c r="K406" s="152"/>
      <c r="L406" s="152"/>
      <c r="M406" s="150"/>
      <c r="N406" s="150"/>
      <c r="O406" s="150"/>
      <c r="P406" s="152"/>
      <c r="Q406" s="152"/>
      <c r="R406" s="150"/>
      <c r="S406" s="150"/>
      <c r="T406" s="150"/>
      <c r="U406" s="213"/>
      <c r="V406" s="150"/>
      <c r="W406" s="150"/>
      <c r="X406" s="150"/>
      <c r="Y406" s="150"/>
      <c r="Z406" s="150"/>
      <c r="AA406" s="150"/>
      <c r="AB406" s="150"/>
      <c r="AC406" s="150"/>
      <c r="AD406" s="214"/>
      <c r="AE406" s="4">
        <f t="shared" si="20"/>
        <v>0</v>
      </c>
    </row>
    <row r="407" spans="7:31" ht="20.100000000000001" customHeight="1" x14ac:dyDescent="0.25">
      <c r="G407" s="4">
        <f t="shared" si="18"/>
        <v>0</v>
      </c>
      <c r="H407" s="211">
        <f t="shared" si="19"/>
        <v>0</v>
      </c>
      <c r="I407" s="212"/>
      <c r="J407" s="150"/>
      <c r="K407" s="152"/>
      <c r="L407" s="152"/>
      <c r="M407" s="150"/>
      <c r="N407" s="150"/>
      <c r="O407" s="150"/>
      <c r="P407" s="152"/>
      <c r="Q407" s="152"/>
      <c r="R407" s="150"/>
      <c r="S407" s="150"/>
      <c r="T407" s="150"/>
      <c r="U407" s="213"/>
      <c r="V407" s="150"/>
      <c r="W407" s="150"/>
      <c r="X407" s="150"/>
      <c r="Y407" s="150"/>
      <c r="Z407" s="150"/>
      <c r="AA407" s="150"/>
      <c r="AB407" s="150"/>
      <c r="AC407" s="150"/>
      <c r="AD407" s="214"/>
      <c r="AE407" s="4">
        <f t="shared" si="20"/>
        <v>0</v>
      </c>
    </row>
    <row r="408" spans="7:31" ht="20.100000000000001" customHeight="1" x14ac:dyDescent="0.25">
      <c r="G408" s="4">
        <f t="shared" si="18"/>
        <v>0</v>
      </c>
      <c r="H408" s="211">
        <f t="shared" si="19"/>
        <v>0</v>
      </c>
      <c r="I408" s="212"/>
      <c r="J408" s="150"/>
      <c r="K408" s="152"/>
      <c r="L408" s="152"/>
      <c r="M408" s="150"/>
      <c r="N408" s="150"/>
      <c r="O408" s="150"/>
      <c r="P408" s="152"/>
      <c r="Q408" s="152"/>
      <c r="R408" s="150"/>
      <c r="S408" s="150"/>
      <c r="T408" s="150"/>
      <c r="U408" s="213"/>
      <c r="V408" s="150"/>
      <c r="W408" s="150"/>
      <c r="X408" s="150"/>
      <c r="Y408" s="150"/>
      <c r="Z408" s="150"/>
      <c r="AA408" s="150"/>
      <c r="AB408" s="150"/>
      <c r="AC408" s="150"/>
      <c r="AD408" s="214"/>
      <c r="AE408" s="4">
        <f t="shared" si="20"/>
        <v>0</v>
      </c>
    </row>
    <row r="409" spans="7:31" ht="20.100000000000001" customHeight="1" x14ac:dyDescent="0.25">
      <c r="G409" s="4">
        <f t="shared" si="18"/>
        <v>0</v>
      </c>
      <c r="H409" s="211">
        <f t="shared" si="19"/>
        <v>0</v>
      </c>
      <c r="I409" s="212"/>
      <c r="J409" s="150"/>
      <c r="K409" s="152"/>
      <c r="L409" s="152"/>
      <c r="M409" s="150"/>
      <c r="N409" s="150"/>
      <c r="O409" s="150"/>
      <c r="P409" s="152"/>
      <c r="Q409" s="152"/>
      <c r="R409" s="150"/>
      <c r="S409" s="150"/>
      <c r="T409" s="150"/>
      <c r="U409" s="213"/>
      <c r="V409" s="150"/>
      <c r="W409" s="150"/>
      <c r="X409" s="150"/>
      <c r="Y409" s="150"/>
      <c r="Z409" s="150"/>
      <c r="AA409" s="150"/>
      <c r="AB409" s="150"/>
      <c r="AC409" s="150"/>
      <c r="AD409" s="214"/>
      <c r="AE409" s="4">
        <f t="shared" si="20"/>
        <v>0</v>
      </c>
    </row>
    <row r="410" spans="7:31" ht="20.100000000000001" customHeight="1" x14ac:dyDescent="0.25">
      <c r="G410" s="4">
        <f t="shared" si="18"/>
        <v>0</v>
      </c>
      <c r="H410" s="211">
        <f t="shared" si="19"/>
        <v>0</v>
      </c>
      <c r="I410" s="212"/>
      <c r="J410" s="150"/>
      <c r="K410" s="152"/>
      <c r="L410" s="152"/>
      <c r="M410" s="150"/>
      <c r="N410" s="150"/>
      <c r="O410" s="150"/>
      <c r="P410" s="152"/>
      <c r="Q410" s="152"/>
      <c r="R410" s="150"/>
      <c r="S410" s="150"/>
      <c r="T410" s="150"/>
      <c r="U410" s="213"/>
      <c r="V410" s="150"/>
      <c r="W410" s="150"/>
      <c r="X410" s="150"/>
      <c r="Y410" s="150"/>
      <c r="Z410" s="150"/>
      <c r="AA410" s="150"/>
      <c r="AB410" s="150"/>
      <c r="AC410" s="150"/>
      <c r="AD410" s="214"/>
      <c r="AE410" s="4">
        <f t="shared" si="20"/>
        <v>0</v>
      </c>
    </row>
    <row r="411" spans="7:31" ht="20.100000000000001" customHeight="1" x14ac:dyDescent="0.25">
      <c r="G411" s="4">
        <f t="shared" si="18"/>
        <v>0</v>
      </c>
      <c r="H411" s="211">
        <f t="shared" si="19"/>
        <v>0</v>
      </c>
      <c r="I411" s="212"/>
      <c r="J411" s="150"/>
      <c r="K411" s="152"/>
      <c r="L411" s="152"/>
      <c r="M411" s="150"/>
      <c r="N411" s="150"/>
      <c r="O411" s="150"/>
      <c r="P411" s="152"/>
      <c r="Q411" s="152"/>
      <c r="R411" s="150"/>
      <c r="S411" s="150"/>
      <c r="T411" s="150"/>
      <c r="U411" s="213"/>
      <c r="V411" s="150"/>
      <c r="W411" s="150"/>
      <c r="X411" s="150"/>
      <c r="Y411" s="150"/>
      <c r="Z411" s="150"/>
      <c r="AA411" s="150"/>
      <c r="AB411" s="150"/>
      <c r="AC411" s="150"/>
      <c r="AD411" s="214"/>
      <c r="AE411" s="4">
        <f t="shared" si="20"/>
        <v>0</v>
      </c>
    </row>
    <row r="412" spans="7:31" ht="20.100000000000001" customHeight="1" x14ac:dyDescent="0.25">
      <c r="G412" s="4">
        <f t="shared" si="18"/>
        <v>0</v>
      </c>
      <c r="H412" s="211">
        <f t="shared" si="19"/>
        <v>0</v>
      </c>
      <c r="I412" s="212"/>
      <c r="J412" s="150"/>
      <c r="K412" s="152"/>
      <c r="L412" s="152"/>
      <c r="M412" s="150"/>
      <c r="N412" s="150"/>
      <c r="O412" s="150"/>
      <c r="P412" s="152"/>
      <c r="Q412" s="152"/>
      <c r="R412" s="150"/>
      <c r="S412" s="150"/>
      <c r="T412" s="150"/>
      <c r="U412" s="213"/>
      <c r="V412" s="150"/>
      <c r="W412" s="150"/>
      <c r="X412" s="150"/>
      <c r="Y412" s="150"/>
      <c r="Z412" s="150"/>
      <c r="AA412" s="150"/>
      <c r="AB412" s="150"/>
      <c r="AC412" s="150"/>
      <c r="AD412" s="214"/>
      <c r="AE412" s="4">
        <f t="shared" si="20"/>
        <v>0</v>
      </c>
    </row>
    <row r="413" spans="7:31" ht="20.100000000000001" customHeight="1" x14ac:dyDescent="0.25">
      <c r="G413" s="4">
        <f t="shared" si="18"/>
        <v>0</v>
      </c>
      <c r="H413" s="211">
        <f t="shared" si="19"/>
        <v>0</v>
      </c>
      <c r="I413" s="212"/>
      <c r="J413" s="150"/>
      <c r="K413" s="152"/>
      <c r="L413" s="152"/>
      <c r="M413" s="150"/>
      <c r="N413" s="150"/>
      <c r="O413" s="150"/>
      <c r="P413" s="152"/>
      <c r="Q413" s="152"/>
      <c r="R413" s="150"/>
      <c r="S413" s="150"/>
      <c r="T413" s="150"/>
      <c r="U413" s="213"/>
      <c r="V413" s="150"/>
      <c r="W413" s="150"/>
      <c r="X413" s="150"/>
      <c r="Y413" s="150"/>
      <c r="Z413" s="150"/>
      <c r="AA413" s="150"/>
      <c r="AB413" s="150"/>
      <c r="AC413" s="150"/>
      <c r="AD413" s="214"/>
      <c r="AE413" s="4">
        <f t="shared" si="20"/>
        <v>0</v>
      </c>
    </row>
    <row r="414" spans="7:31" ht="20.100000000000001" customHeight="1" x14ac:dyDescent="0.25">
      <c r="G414" s="4">
        <f t="shared" si="18"/>
        <v>0</v>
      </c>
      <c r="H414" s="211">
        <f t="shared" si="19"/>
        <v>0</v>
      </c>
      <c r="I414" s="212"/>
      <c r="J414" s="150"/>
      <c r="K414" s="152"/>
      <c r="L414" s="152"/>
      <c r="M414" s="150"/>
      <c r="N414" s="150"/>
      <c r="O414" s="150"/>
      <c r="P414" s="152"/>
      <c r="Q414" s="152"/>
      <c r="R414" s="150"/>
      <c r="S414" s="150"/>
      <c r="T414" s="150"/>
      <c r="U414" s="213"/>
      <c r="V414" s="150"/>
      <c r="W414" s="150"/>
      <c r="X414" s="150"/>
      <c r="Y414" s="150"/>
      <c r="Z414" s="150"/>
      <c r="AA414" s="150"/>
      <c r="AB414" s="150"/>
      <c r="AC414" s="150"/>
      <c r="AD414" s="214"/>
      <c r="AE414" s="4">
        <f t="shared" si="20"/>
        <v>0</v>
      </c>
    </row>
    <row r="415" spans="7:31" ht="20.100000000000001" customHeight="1" x14ac:dyDescent="0.25">
      <c r="G415" s="4">
        <f t="shared" si="18"/>
        <v>0</v>
      </c>
      <c r="H415" s="211">
        <f t="shared" si="19"/>
        <v>0</v>
      </c>
      <c r="I415" s="212"/>
      <c r="J415" s="150"/>
      <c r="K415" s="152"/>
      <c r="L415" s="152"/>
      <c r="M415" s="150"/>
      <c r="N415" s="150"/>
      <c r="O415" s="150"/>
      <c r="P415" s="152"/>
      <c r="Q415" s="152"/>
      <c r="R415" s="150"/>
      <c r="S415" s="150"/>
      <c r="T415" s="150"/>
      <c r="U415" s="213"/>
      <c r="V415" s="150"/>
      <c r="W415" s="150"/>
      <c r="X415" s="150"/>
      <c r="Y415" s="150"/>
      <c r="Z415" s="150"/>
      <c r="AA415" s="150"/>
      <c r="AB415" s="150"/>
      <c r="AC415" s="150"/>
      <c r="AD415" s="214"/>
      <c r="AE415" s="4">
        <f t="shared" si="20"/>
        <v>0</v>
      </c>
    </row>
    <row r="416" spans="7:31" ht="20.100000000000001" customHeight="1" x14ac:dyDescent="0.25">
      <c r="G416" s="4">
        <f t="shared" si="18"/>
        <v>0</v>
      </c>
      <c r="H416" s="211">
        <f t="shared" si="19"/>
        <v>0</v>
      </c>
      <c r="I416" s="212"/>
      <c r="J416" s="150"/>
      <c r="K416" s="152"/>
      <c r="L416" s="152"/>
      <c r="M416" s="150"/>
      <c r="N416" s="150"/>
      <c r="O416" s="150"/>
      <c r="P416" s="152"/>
      <c r="Q416" s="152"/>
      <c r="R416" s="150"/>
      <c r="S416" s="150"/>
      <c r="T416" s="150"/>
      <c r="U416" s="213"/>
      <c r="V416" s="150"/>
      <c r="W416" s="150"/>
      <c r="X416" s="150"/>
      <c r="Y416" s="150"/>
      <c r="Z416" s="150"/>
      <c r="AA416" s="150"/>
      <c r="AB416" s="150"/>
      <c r="AC416" s="150"/>
      <c r="AD416" s="214"/>
      <c r="AE416" s="4">
        <f t="shared" si="20"/>
        <v>0</v>
      </c>
    </row>
    <row r="417" spans="7:31" ht="20.100000000000001" customHeight="1" x14ac:dyDescent="0.25">
      <c r="G417" s="4">
        <f t="shared" si="18"/>
        <v>0</v>
      </c>
      <c r="H417" s="211">
        <f t="shared" si="19"/>
        <v>0</v>
      </c>
      <c r="I417" s="212"/>
      <c r="J417" s="150"/>
      <c r="K417" s="152"/>
      <c r="L417" s="152"/>
      <c r="M417" s="150"/>
      <c r="N417" s="150"/>
      <c r="O417" s="150"/>
      <c r="P417" s="152"/>
      <c r="Q417" s="152"/>
      <c r="R417" s="150"/>
      <c r="S417" s="150"/>
      <c r="T417" s="150"/>
      <c r="U417" s="213"/>
      <c r="V417" s="150"/>
      <c r="W417" s="150"/>
      <c r="X417" s="150"/>
      <c r="Y417" s="150"/>
      <c r="Z417" s="150"/>
      <c r="AA417" s="150"/>
      <c r="AB417" s="150"/>
      <c r="AC417" s="150"/>
      <c r="AD417" s="214"/>
      <c r="AE417" s="4">
        <f t="shared" si="20"/>
        <v>0</v>
      </c>
    </row>
    <row r="418" spans="7:31" ht="20.100000000000001" customHeight="1" x14ac:dyDescent="0.25">
      <c r="G418" s="4">
        <f t="shared" si="18"/>
        <v>0</v>
      </c>
      <c r="H418" s="211">
        <f t="shared" si="19"/>
        <v>0</v>
      </c>
      <c r="I418" s="212"/>
      <c r="J418" s="150"/>
      <c r="K418" s="152"/>
      <c r="L418" s="152"/>
      <c r="M418" s="150"/>
      <c r="N418" s="150"/>
      <c r="O418" s="150"/>
      <c r="P418" s="152"/>
      <c r="Q418" s="152"/>
      <c r="R418" s="150"/>
      <c r="S418" s="150"/>
      <c r="T418" s="150"/>
      <c r="U418" s="213"/>
      <c r="V418" s="150"/>
      <c r="W418" s="150"/>
      <c r="X418" s="150"/>
      <c r="Y418" s="150"/>
      <c r="Z418" s="150"/>
      <c r="AA418" s="150"/>
      <c r="AB418" s="150"/>
      <c r="AC418" s="150"/>
      <c r="AD418" s="214"/>
      <c r="AE418" s="4">
        <f t="shared" si="20"/>
        <v>0</v>
      </c>
    </row>
    <row r="419" spans="7:31" ht="20.100000000000001" customHeight="1" x14ac:dyDescent="0.25">
      <c r="G419" s="4">
        <f t="shared" si="18"/>
        <v>0</v>
      </c>
      <c r="H419" s="211">
        <f t="shared" si="19"/>
        <v>0</v>
      </c>
      <c r="I419" s="212"/>
      <c r="J419" s="150"/>
      <c r="K419" s="152"/>
      <c r="L419" s="152"/>
      <c r="M419" s="150"/>
      <c r="N419" s="150"/>
      <c r="O419" s="150"/>
      <c r="P419" s="152"/>
      <c r="Q419" s="152"/>
      <c r="R419" s="150"/>
      <c r="S419" s="150"/>
      <c r="T419" s="150"/>
      <c r="U419" s="213"/>
      <c r="V419" s="150"/>
      <c r="W419" s="150"/>
      <c r="X419" s="150"/>
      <c r="Y419" s="150"/>
      <c r="Z419" s="150"/>
      <c r="AA419" s="150"/>
      <c r="AB419" s="150"/>
      <c r="AC419" s="150"/>
      <c r="AD419" s="214"/>
      <c r="AE419" s="4">
        <f t="shared" si="20"/>
        <v>0</v>
      </c>
    </row>
    <row r="420" spans="7:31" ht="20.100000000000001" customHeight="1" x14ac:dyDescent="0.25">
      <c r="G420" s="4">
        <f t="shared" si="18"/>
        <v>0</v>
      </c>
      <c r="H420" s="211">
        <f t="shared" si="19"/>
        <v>0</v>
      </c>
      <c r="I420" s="212"/>
      <c r="J420" s="150"/>
      <c r="K420" s="152"/>
      <c r="L420" s="152"/>
      <c r="M420" s="150"/>
      <c r="N420" s="150"/>
      <c r="O420" s="150"/>
      <c r="P420" s="152"/>
      <c r="Q420" s="152"/>
      <c r="R420" s="150"/>
      <c r="S420" s="150"/>
      <c r="T420" s="150"/>
      <c r="U420" s="213"/>
      <c r="V420" s="150"/>
      <c r="W420" s="150"/>
      <c r="X420" s="150"/>
      <c r="Y420" s="150"/>
      <c r="Z420" s="150"/>
      <c r="AA420" s="150"/>
      <c r="AB420" s="150"/>
      <c r="AC420" s="150"/>
      <c r="AD420" s="214"/>
      <c r="AE420" s="4">
        <f t="shared" si="20"/>
        <v>0</v>
      </c>
    </row>
    <row r="421" spans="7:31" ht="20.100000000000001" customHeight="1" x14ac:dyDescent="0.25">
      <c r="G421" s="4">
        <f t="shared" si="18"/>
        <v>0</v>
      </c>
      <c r="H421" s="211">
        <f t="shared" si="19"/>
        <v>0</v>
      </c>
      <c r="I421" s="212"/>
      <c r="J421" s="150"/>
      <c r="K421" s="152"/>
      <c r="L421" s="152"/>
      <c r="M421" s="150"/>
      <c r="N421" s="150"/>
      <c r="O421" s="150"/>
      <c r="P421" s="152"/>
      <c r="Q421" s="152"/>
      <c r="R421" s="150"/>
      <c r="S421" s="150"/>
      <c r="T421" s="150"/>
      <c r="U421" s="213"/>
      <c r="V421" s="150"/>
      <c r="W421" s="150"/>
      <c r="X421" s="150"/>
      <c r="Y421" s="150"/>
      <c r="Z421" s="150"/>
      <c r="AA421" s="150"/>
      <c r="AB421" s="150"/>
      <c r="AC421" s="150"/>
      <c r="AD421" s="214"/>
      <c r="AE421" s="4">
        <f t="shared" si="20"/>
        <v>0</v>
      </c>
    </row>
    <row r="422" spans="7:31" ht="20.100000000000001" customHeight="1" x14ac:dyDescent="0.25">
      <c r="G422" s="4">
        <f t="shared" si="18"/>
        <v>0</v>
      </c>
      <c r="H422" s="211">
        <f t="shared" si="19"/>
        <v>0</v>
      </c>
      <c r="I422" s="212"/>
      <c r="J422" s="150"/>
      <c r="K422" s="152"/>
      <c r="L422" s="152"/>
      <c r="M422" s="150"/>
      <c r="N422" s="150"/>
      <c r="O422" s="150"/>
      <c r="P422" s="152"/>
      <c r="Q422" s="152"/>
      <c r="R422" s="150"/>
      <c r="S422" s="150"/>
      <c r="T422" s="150"/>
      <c r="U422" s="213"/>
      <c r="V422" s="150"/>
      <c r="W422" s="150"/>
      <c r="X422" s="150"/>
      <c r="Y422" s="150"/>
      <c r="Z422" s="150"/>
      <c r="AA422" s="150"/>
      <c r="AB422" s="150"/>
      <c r="AC422" s="150"/>
      <c r="AD422" s="214"/>
      <c r="AE422" s="4">
        <f t="shared" si="20"/>
        <v>0</v>
      </c>
    </row>
    <row r="423" spans="7:31" ht="20.100000000000001" customHeight="1" x14ac:dyDescent="0.25">
      <c r="G423" s="4">
        <f t="shared" si="18"/>
        <v>0</v>
      </c>
      <c r="H423" s="211">
        <f t="shared" si="19"/>
        <v>0</v>
      </c>
      <c r="I423" s="212"/>
      <c r="J423" s="150"/>
      <c r="K423" s="152"/>
      <c r="L423" s="152"/>
      <c r="M423" s="150"/>
      <c r="N423" s="150"/>
      <c r="O423" s="150"/>
      <c r="P423" s="152"/>
      <c r="Q423" s="152"/>
      <c r="R423" s="150"/>
      <c r="S423" s="150"/>
      <c r="T423" s="150"/>
      <c r="U423" s="213"/>
      <c r="V423" s="150"/>
      <c r="W423" s="150"/>
      <c r="X423" s="150"/>
      <c r="Y423" s="150"/>
      <c r="Z423" s="150"/>
      <c r="AA423" s="150"/>
      <c r="AB423" s="150"/>
      <c r="AC423" s="150"/>
      <c r="AD423" s="214"/>
      <c r="AE423" s="4">
        <f t="shared" si="20"/>
        <v>0</v>
      </c>
    </row>
    <row r="424" spans="7:31" ht="20.100000000000001" customHeight="1" x14ac:dyDescent="0.25">
      <c r="G424" s="4">
        <f t="shared" si="18"/>
        <v>0</v>
      </c>
      <c r="H424" s="211">
        <f t="shared" si="19"/>
        <v>0</v>
      </c>
      <c r="I424" s="212"/>
      <c r="J424" s="150"/>
      <c r="K424" s="152"/>
      <c r="L424" s="152"/>
      <c r="M424" s="150"/>
      <c r="N424" s="150"/>
      <c r="O424" s="150"/>
      <c r="P424" s="152"/>
      <c r="Q424" s="152"/>
      <c r="R424" s="150"/>
      <c r="S424" s="150"/>
      <c r="T424" s="150"/>
      <c r="U424" s="213"/>
      <c r="V424" s="150"/>
      <c r="W424" s="150"/>
      <c r="X424" s="150"/>
      <c r="Y424" s="150"/>
      <c r="Z424" s="150"/>
      <c r="AA424" s="150"/>
      <c r="AB424" s="150"/>
      <c r="AC424" s="150"/>
      <c r="AD424" s="214"/>
      <c r="AE424" s="4">
        <f t="shared" si="20"/>
        <v>0</v>
      </c>
    </row>
    <row r="425" spans="7:31" ht="20.100000000000001" customHeight="1" x14ac:dyDescent="0.25">
      <c r="G425" s="4">
        <f t="shared" si="18"/>
        <v>0</v>
      </c>
      <c r="H425" s="211">
        <f t="shared" si="19"/>
        <v>0</v>
      </c>
      <c r="I425" s="212"/>
      <c r="J425" s="150"/>
      <c r="K425" s="152"/>
      <c r="L425" s="152"/>
      <c r="M425" s="150"/>
      <c r="N425" s="150"/>
      <c r="O425" s="150"/>
      <c r="P425" s="152"/>
      <c r="Q425" s="152"/>
      <c r="R425" s="150"/>
      <c r="S425" s="150"/>
      <c r="T425" s="150"/>
      <c r="U425" s="213"/>
      <c r="V425" s="150"/>
      <c r="W425" s="150"/>
      <c r="X425" s="150"/>
      <c r="Y425" s="150"/>
      <c r="Z425" s="150"/>
      <c r="AA425" s="150"/>
      <c r="AB425" s="150"/>
      <c r="AC425" s="150"/>
      <c r="AD425" s="214"/>
      <c r="AE425" s="4">
        <f t="shared" si="20"/>
        <v>0</v>
      </c>
    </row>
    <row r="426" spans="7:31" ht="20.100000000000001" customHeight="1" x14ac:dyDescent="0.25">
      <c r="G426" s="4">
        <f t="shared" si="18"/>
        <v>0</v>
      </c>
      <c r="H426" s="211">
        <f t="shared" si="19"/>
        <v>0</v>
      </c>
      <c r="I426" s="212"/>
      <c r="J426" s="150"/>
      <c r="K426" s="152"/>
      <c r="L426" s="152"/>
      <c r="M426" s="150"/>
      <c r="N426" s="150"/>
      <c r="O426" s="150"/>
      <c r="P426" s="152"/>
      <c r="Q426" s="152"/>
      <c r="R426" s="150"/>
      <c r="S426" s="150"/>
      <c r="T426" s="150"/>
      <c r="U426" s="213"/>
      <c r="V426" s="150"/>
      <c r="W426" s="150"/>
      <c r="X426" s="150"/>
      <c r="Y426" s="150"/>
      <c r="Z426" s="150"/>
      <c r="AA426" s="150"/>
      <c r="AB426" s="150"/>
      <c r="AC426" s="150"/>
      <c r="AD426" s="214"/>
      <c r="AE426" s="4">
        <f t="shared" si="20"/>
        <v>0</v>
      </c>
    </row>
    <row r="427" spans="7:31" ht="20.100000000000001" customHeight="1" x14ac:dyDescent="0.25">
      <c r="G427" s="4">
        <f t="shared" si="18"/>
        <v>0</v>
      </c>
      <c r="H427" s="211">
        <f t="shared" si="19"/>
        <v>0</v>
      </c>
      <c r="I427" s="212"/>
      <c r="J427" s="150"/>
      <c r="K427" s="152"/>
      <c r="L427" s="152"/>
      <c r="M427" s="150"/>
      <c r="N427" s="150"/>
      <c r="O427" s="150"/>
      <c r="P427" s="152"/>
      <c r="Q427" s="152"/>
      <c r="R427" s="150"/>
      <c r="S427" s="150"/>
      <c r="T427" s="150"/>
      <c r="U427" s="213"/>
      <c r="V427" s="150"/>
      <c r="W427" s="150"/>
      <c r="X427" s="150"/>
      <c r="Y427" s="150"/>
      <c r="Z427" s="150"/>
      <c r="AA427" s="150"/>
      <c r="AB427" s="150"/>
      <c r="AC427" s="150"/>
      <c r="AD427" s="214"/>
      <c r="AE427" s="4">
        <f t="shared" si="20"/>
        <v>0</v>
      </c>
    </row>
    <row r="428" spans="7:31" ht="20.100000000000001" customHeight="1" x14ac:dyDescent="0.25">
      <c r="G428" s="4">
        <f t="shared" si="18"/>
        <v>0</v>
      </c>
      <c r="H428" s="211">
        <f t="shared" si="19"/>
        <v>0</v>
      </c>
      <c r="I428" s="212"/>
      <c r="J428" s="150"/>
      <c r="K428" s="152"/>
      <c r="L428" s="152"/>
      <c r="M428" s="150"/>
      <c r="N428" s="150"/>
      <c r="O428" s="150"/>
      <c r="P428" s="152"/>
      <c r="Q428" s="152"/>
      <c r="R428" s="150"/>
      <c r="S428" s="150"/>
      <c r="T428" s="150"/>
      <c r="U428" s="213"/>
      <c r="V428" s="150"/>
      <c r="W428" s="150"/>
      <c r="X428" s="150"/>
      <c r="Y428" s="150"/>
      <c r="Z428" s="150"/>
      <c r="AA428" s="150"/>
      <c r="AB428" s="150"/>
      <c r="AC428" s="150"/>
      <c r="AD428" s="214"/>
      <c r="AE428" s="4">
        <f t="shared" si="20"/>
        <v>0</v>
      </c>
    </row>
    <row r="429" spans="7:31" ht="20.100000000000001" customHeight="1" x14ac:dyDescent="0.25">
      <c r="G429" s="4">
        <f t="shared" si="18"/>
        <v>0</v>
      </c>
      <c r="H429" s="211">
        <f t="shared" si="19"/>
        <v>0</v>
      </c>
      <c r="I429" s="212"/>
      <c r="J429" s="150"/>
      <c r="K429" s="152"/>
      <c r="L429" s="152"/>
      <c r="M429" s="150"/>
      <c r="N429" s="150"/>
      <c r="O429" s="150"/>
      <c r="P429" s="152"/>
      <c r="Q429" s="152"/>
      <c r="R429" s="150"/>
      <c r="S429" s="150"/>
      <c r="T429" s="150"/>
      <c r="U429" s="213"/>
      <c r="V429" s="150"/>
      <c r="W429" s="150"/>
      <c r="X429" s="150"/>
      <c r="Y429" s="150"/>
      <c r="Z429" s="150"/>
      <c r="AA429" s="150"/>
      <c r="AB429" s="150"/>
      <c r="AC429" s="150"/>
      <c r="AD429" s="214"/>
      <c r="AE429" s="4">
        <f t="shared" si="20"/>
        <v>0</v>
      </c>
    </row>
    <row r="430" spans="7:31" ht="20.100000000000001" customHeight="1" x14ac:dyDescent="0.25">
      <c r="G430" s="4">
        <f t="shared" si="18"/>
        <v>0</v>
      </c>
      <c r="H430" s="211">
        <f t="shared" si="19"/>
        <v>0</v>
      </c>
      <c r="I430" s="212"/>
      <c r="J430" s="150"/>
      <c r="K430" s="152"/>
      <c r="L430" s="152"/>
      <c r="M430" s="150"/>
      <c r="N430" s="150"/>
      <c r="O430" s="150"/>
      <c r="P430" s="152"/>
      <c r="Q430" s="152"/>
      <c r="R430" s="150"/>
      <c r="S430" s="150"/>
      <c r="T430" s="150"/>
      <c r="U430" s="213"/>
      <c r="V430" s="150"/>
      <c r="W430" s="150"/>
      <c r="X430" s="150"/>
      <c r="Y430" s="150"/>
      <c r="Z430" s="150"/>
      <c r="AA430" s="150"/>
      <c r="AB430" s="150"/>
      <c r="AC430" s="150"/>
      <c r="AD430" s="214"/>
      <c r="AE430" s="4">
        <f t="shared" si="20"/>
        <v>0</v>
      </c>
    </row>
    <row r="431" spans="7:31" ht="20.100000000000001" customHeight="1" x14ac:dyDescent="0.25">
      <c r="G431" s="4">
        <f t="shared" si="18"/>
        <v>0</v>
      </c>
      <c r="H431" s="211">
        <f t="shared" si="19"/>
        <v>0</v>
      </c>
      <c r="I431" s="212"/>
      <c r="J431" s="150"/>
      <c r="K431" s="152"/>
      <c r="L431" s="152"/>
      <c r="M431" s="150"/>
      <c r="N431" s="150"/>
      <c r="O431" s="150"/>
      <c r="P431" s="152"/>
      <c r="Q431" s="152"/>
      <c r="R431" s="150"/>
      <c r="S431" s="150"/>
      <c r="T431" s="150"/>
      <c r="U431" s="213"/>
      <c r="V431" s="150"/>
      <c r="W431" s="150"/>
      <c r="X431" s="150"/>
      <c r="Y431" s="150"/>
      <c r="Z431" s="150"/>
      <c r="AA431" s="150"/>
      <c r="AB431" s="150"/>
      <c r="AC431" s="150"/>
      <c r="AD431" s="214"/>
      <c r="AE431" s="4">
        <f t="shared" si="20"/>
        <v>0</v>
      </c>
    </row>
    <row r="432" spans="7:31" ht="20.100000000000001" customHeight="1" x14ac:dyDescent="0.25">
      <c r="G432" s="4">
        <f t="shared" si="18"/>
        <v>0</v>
      </c>
      <c r="H432" s="211">
        <f t="shared" si="19"/>
        <v>0</v>
      </c>
      <c r="I432" s="212"/>
      <c r="J432" s="150"/>
      <c r="K432" s="152"/>
      <c r="L432" s="152"/>
      <c r="M432" s="150"/>
      <c r="N432" s="150"/>
      <c r="O432" s="150"/>
      <c r="P432" s="152"/>
      <c r="Q432" s="152"/>
      <c r="R432" s="150"/>
      <c r="S432" s="150"/>
      <c r="T432" s="150"/>
      <c r="U432" s="213"/>
      <c r="V432" s="150"/>
      <c r="W432" s="150"/>
      <c r="X432" s="150"/>
      <c r="Y432" s="150"/>
      <c r="Z432" s="150"/>
      <c r="AA432" s="150"/>
      <c r="AB432" s="150"/>
      <c r="AC432" s="150"/>
      <c r="AD432" s="214"/>
      <c r="AE432" s="4">
        <f t="shared" si="20"/>
        <v>0</v>
      </c>
    </row>
    <row r="433" spans="7:31" ht="20.100000000000001" customHeight="1" x14ac:dyDescent="0.25">
      <c r="G433" s="4">
        <f t="shared" si="18"/>
        <v>0</v>
      </c>
      <c r="H433" s="211">
        <f t="shared" si="19"/>
        <v>0</v>
      </c>
      <c r="I433" s="212"/>
      <c r="J433" s="150"/>
      <c r="K433" s="152"/>
      <c r="L433" s="152"/>
      <c r="M433" s="150"/>
      <c r="N433" s="150"/>
      <c r="O433" s="150"/>
      <c r="P433" s="152"/>
      <c r="Q433" s="152"/>
      <c r="R433" s="150"/>
      <c r="S433" s="150"/>
      <c r="T433" s="150"/>
      <c r="U433" s="213"/>
      <c r="V433" s="150"/>
      <c r="W433" s="150"/>
      <c r="X433" s="150"/>
      <c r="Y433" s="150"/>
      <c r="Z433" s="150"/>
      <c r="AA433" s="150"/>
      <c r="AB433" s="150"/>
      <c r="AC433" s="150"/>
      <c r="AD433" s="214"/>
      <c r="AE433" s="4">
        <f t="shared" si="20"/>
        <v>0</v>
      </c>
    </row>
    <row r="434" spans="7:31" ht="20.100000000000001" customHeight="1" x14ac:dyDescent="0.25">
      <c r="G434" s="4">
        <f t="shared" si="18"/>
        <v>0</v>
      </c>
      <c r="H434" s="211">
        <f t="shared" si="19"/>
        <v>0</v>
      </c>
      <c r="I434" s="212"/>
      <c r="J434" s="150"/>
      <c r="K434" s="152"/>
      <c r="L434" s="152"/>
      <c r="M434" s="150"/>
      <c r="N434" s="150"/>
      <c r="O434" s="150"/>
      <c r="P434" s="152"/>
      <c r="Q434" s="152"/>
      <c r="R434" s="150"/>
      <c r="S434" s="150"/>
      <c r="T434" s="150"/>
      <c r="U434" s="213"/>
      <c r="V434" s="150"/>
      <c r="W434" s="150"/>
      <c r="X434" s="150"/>
      <c r="Y434" s="150"/>
      <c r="Z434" s="150"/>
      <c r="AA434" s="150"/>
      <c r="AB434" s="150"/>
      <c r="AC434" s="150"/>
      <c r="AD434" s="214"/>
      <c r="AE434" s="4">
        <f t="shared" si="20"/>
        <v>0</v>
      </c>
    </row>
    <row r="435" spans="7:31" ht="20.100000000000001" customHeight="1" x14ac:dyDescent="0.25">
      <c r="G435" s="4">
        <f t="shared" si="18"/>
        <v>0</v>
      </c>
      <c r="H435" s="211">
        <f t="shared" si="19"/>
        <v>0</v>
      </c>
      <c r="I435" s="212"/>
      <c r="J435" s="150"/>
      <c r="K435" s="152"/>
      <c r="L435" s="152"/>
      <c r="M435" s="150"/>
      <c r="N435" s="150"/>
      <c r="O435" s="150"/>
      <c r="P435" s="152"/>
      <c r="Q435" s="152"/>
      <c r="R435" s="150"/>
      <c r="S435" s="150"/>
      <c r="T435" s="150"/>
      <c r="U435" s="213"/>
      <c r="V435" s="150"/>
      <c r="W435" s="150"/>
      <c r="X435" s="150"/>
      <c r="Y435" s="150"/>
      <c r="Z435" s="150"/>
      <c r="AA435" s="150"/>
      <c r="AB435" s="150"/>
      <c r="AC435" s="150"/>
      <c r="AD435" s="214"/>
      <c r="AE435" s="4">
        <f t="shared" si="20"/>
        <v>0</v>
      </c>
    </row>
    <row r="436" spans="7:31" ht="20.100000000000001" customHeight="1" x14ac:dyDescent="0.25">
      <c r="G436" s="4">
        <f t="shared" si="18"/>
        <v>0</v>
      </c>
      <c r="H436" s="211">
        <f t="shared" si="19"/>
        <v>0</v>
      </c>
      <c r="I436" s="212"/>
      <c r="J436" s="150"/>
      <c r="K436" s="152"/>
      <c r="L436" s="152"/>
      <c r="M436" s="150"/>
      <c r="N436" s="150"/>
      <c r="O436" s="150"/>
      <c r="P436" s="152"/>
      <c r="Q436" s="152"/>
      <c r="R436" s="150"/>
      <c r="S436" s="150"/>
      <c r="T436" s="150"/>
      <c r="U436" s="213"/>
      <c r="V436" s="150"/>
      <c r="W436" s="150"/>
      <c r="X436" s="150"/>
      <c r="Y436" s="150"/>
      <c r="Z436" s="150"/>
      <c r="AA436" s="150"/>
      <c r="AB436" s="150"/>
      <c r="AC436" s="150"/>
      <c r="AD436" s="214"/>
      <c r="AE436" s="4">
        <f t="shared" si="20"/>
        <v>0</v>
      </c>
    </row>
    <row r="437" spans="7:31" ht="20.100000000000001" customHeight="1" x14ac:dyDescent="0.25">
      <c r="G437" s="4">
        <f t="shared" si="18"/>
        <v>0</v>
      </c>
      <c r="H437" s="211">
        <f t="shared" si="19"/>
        <v>0</v>
      </c>
      <c r="I437" s="212"/>
      <c r="J437" s="150"/>
      <c r="K437" s="152"/>
      <c r="L437" s="152"/>
      <c r="M437" s="150"/>
      <c r="N437" s="150"/>
      <c r="O437" s="150"/>
      <c r="P437" s="152"/>
      <c r="Q437" s="152"/>
      <c r="R437" s="150"/>
      <c r="S437" s="150"/>
      <c r="T437" s="150"/>
      <c r="U437" s="213"/>
      <c r="V437" s="150"/>
      <c r="W437" s="150"/>
      <c r="X437" s="150"/>
      <c r="Y437" s="150"/>
      <c r="Z437" s="150"/>
      <c r="AA437" s="150"/>
      <c r="AB437" s="150"/>
      <c r="AC437" s="150"/>
      <c r="AD437" s="214"/>
      <c r="AE437" s="4">
        <f t="shared" si="20"/>
        <v>0</v>
      </c>
    </row>
    <row r="438" spans="7:31" ht="20.100000000000001" customHeight="1" x14ac:dyDescent="0.25">
      <c r="G438" s="4">
        <f t="shared" si="18"/>
        <v>0</v>
      </c>
      <c r="H438" s="211">
        <f t="shared" si="19"/>
        <v>0</v>
      </c>
      <c r="I438" s="212"/>
      <c r="J438" s="150"/>
      <c r="K438" s="152"/>
      <c r="L438" s="152"/>
      <c r="M438" s="150"/>
      <c r="N438" s="150"/>
      <c r="O438" s="150"/>
      <c r="P438" s="152"/>
      <c r="Q438" s="152"/>
      <c r="R438" s="150"/>
      <c r="S438" s="150"/>
      <c r="T438" s="150"/>
      <c r="U438" s="213"/>
      <c r="V438" s="150"/>
      <c r="W438" s="150"/>
      <c r="X438" s="150"/>
      <c r="Y438" s="150"/>
      <c r="Z438" s="150"/>
      <c r="AA438" s="150"/>
      <c r="AB438" s="150"/>
      <c r="AC438" s="150"/>
      <c r="AD438" s="214"/>
      <c r="AE438" s="4">
        <f t="shared" si="20"/>
        <v>0</v>
      </c>
    </row>
    <row r="439" spans="7:31" ht="20.100000000000001" customHeight="1" x14ac:dyDescent="0.25">
      <c r="G439" s="4">
        <f t="shared" si="18"/>
        <v>0</v>
      </c>
      <c r="H439" s="211">
        <f t="shared" si="19"/>
        <v>0</v>
      </c>
      <c r="I439" s="212"/>
      <c r="J439" s="150"/>
      <c r="K439" s="152"/>
      <c r="L439" s="152"/>
      <c r="M439" s="150"/>
      <c r="N439" s="150"/>
      <c r="O439" s="150"/>
      <c r="P439" s="152"/>
      <c r="Q439" s="152"/>
      <c r="R439" s="150"/>
      <c r="S439" s="150"/>
      <c r="T439" s="150"/>
      <c r="U439" s="213"/>
      <c r="V439" s="150"/>
      <c r="W439" s="150"/>
      <c r="X439" s="150"/>
      <c r="Y439" s="150"/>
      <c r="Z439" s="150"/>
      <c r="AA439" s="150"/>
      <c r="AB439" s="150"/>
      <c r="AC439" s="150"/>
      <c r="AD439" s="214"/>
      <c r="AE439" s="4">
        <f t="shared" si="20"/>
        <v>0</v>
      </c>
    </row>
    <row r="440" spans="7:31" ht="20.100000000000001" customHeight="1" x14ac:dyDescent="0.25">
      <c r="G440" s="4">
        <f t="shared" si="18"/>
        <v>0</v>
      </c>
      <c r="H440" s="211">
        <f t="shared" si="19"/>
        <v>0</v>
      </c>
      <c r="I440" s="212"/>
      <c r="J440" s="150"/>
      <c r="K440" s="152"/>
      <c r="L440" s="152"/>
      <c r="M440" s="150"/>
      <c r="N440" s="150"/>
      <c r="O440" s="150"/>
      <c r="P440" s="152"/>
      <c r="Q440" s="152"/>
      <c r="R440" s="150"/>
      <c r="S440" s="150"/>
      <c r="T440" s="150"/>
      <c r="U440" s="213"/>
      <c r="V440" s="150"/>
      <c r="W440" s="150"/>
      <c r="X440" s="150"/>
      <c r="Y440" s="150"/>
      <c r="Z440" s="150"/>
      <c r="AA440" s="150"/>
      <c r="AB440" s="150"/>
      <c r="AC440" s="150"/>
      <c r="AD440" s="214"/>
      <c r="AE440" s="4">
        <f t="shared" si="20"/>
        <v>0</v>
      </c>
    </row>
    <row r="441" spans="7:31" ht="20.100000000000001" customHeight="1" x14ac:dyDescent="0.25">
      <c r="G441" s="4">
        <f t="shared" si="18"/>
        <v>0</v>
      </c>
      <c r="H441" s="211">
        <f t="shared" si="19"/>
        <v>0</v>
      </c>
      <c r="I441" s="212"/>
      <c r="J441" s="150"/>
      <c r="K441" s="152"/>
      <c r="L441" s="152"/>
      <c r="M441" s="150"/>
      <c r="N441" s="150"/>
      <c r="O441" s="150"/>
      <c r="P441" s="152"/>
      <c r="Q441" s="152"/>
      <c r="R441" s="150"/>
      <c r="S441" s="150"/>
      <c r="T441" s="150"/>
      <c r="U441" s="213"/>
      <c r="V441" s="150"/>
      <c r="W441" s="150"/>
      <c r="X441" s="150"/>
      <c r="Y441" s="150"/>
      <c r="Z441" s="150"/>
      <c r="AA441" s="150"/>
      <c r="AB441" s="150"/>
      <c r="AC441" s="150"/>
      <c r="AD441" s="214"/>
      <c r="AE441" s="4">
        <f t="shared" si="20"/>
        <v>0</v>
      </c>
    </row>
    <row r="442" spans="7:31" ht="20.100000000000001" customHeight="1" x14ac:dyDescent="0.25">
      <c r="G442" s="4">
        <f t="shared" si="18"/>
        <v>0</v>
      </c>
      <c r="H442" s="211">
        <f t="shared" si="19"/>
        <v>0</v>
      </c>
      <c r="I442" s="212"/>
      <c r="J442" s="150"/>
      <c r="K442" s="152"/>
      <c r="L442" s="152"/>
      <c r="M442" s="150"/>
      <c r="N442" s="150"/>
      <c r="O442" s="150"/>
      <c r="P442" s="152"/>
      <c r="Q442" s="152"/>
      <c r="R442" s="150"/>
      <c r="S442" s="150"/>
      <c r="T442" s="150"/>
      <c r="U442" s="213"/>
      <c r="V442" s="150"/>
      <c r="W442" s="150"/>
      <c r="X442" s="150"/>
      <c r="Y442" s="150"/>
      <c r="Z442" s="150"/>
      <c r="AA442" s="150"/>
      <c r="AB442" s="150"/>
      <c r="AC442" s="150"/>
      <c r="AD442" s="214"/>
      <c r="AE442" s="4">
        <f t="shared" si="20"/>
        <v>0</v>
      </c>
    </row>
    <row r="443" spans="7:31" ht="20.100000000000001" customHeight="1" x14ac:dyDescent="0.25">
      <c r="G443" s="4">
        <f t="shared" si="18"/>
        <v>0</v>
      </c>
      <c r="H443" s="211">
        <f t="shared" si="19"/>
        <v>0</v>
      </c>
      <c r="I443" s="212"/>
      <c r="J443" s="150"/>
      <c r="K443" s="152"/>
      <c r="L443" s="152"/>
      <c r="M443" s="150"/>
      <c r="N443" s="150"/>
      <c r="O443" s="150"/>
      <c r="P443" s="152"/>
      <c r="Q443" s="152"/>
      <c r="R443" s="150"/>
      <c r="S443" s="150"/>
      <c r="T443" s="150"/>
      <c r="U443" s="213"/>
      <c r="V443" s="150"/>
      <c r="W443" s="150"/>
      <c r="X443" s="150"/>
      <c r="Y443" s="150"/>
      <c r="Z443" s="150"/>
      <c r="AA443" s="150"/>
      <c r="AB443" s="150"/>
      <c r="AC443" s="150"/>
      <c r="AD443" s="214"/>
      <c r="AE443" s="4">
        <f t="shared" si="20"/>
        <v>0</v>
      </c>
    </row>
    <row r="444" spans="7:31" ht="20.100000000000001" customHeight="1" x14ac:dyDescent="0.25">
      <c r="G444" s="4">
        <f t="shared" si="18"/>
        <v>0</v>
      </c>
      <c r="H444" s="211">
        <f t="shared" si="19"/>
        <v>0</v>
      </c>
      <c r="I444" s="212"/>
      <c r="J444" s="150"/>
      <c r="K444" s="152"/>
      <c r="L444" s="152"/>
      <c r="M444" s="150"/>
      <c r="N444" s="150"/>
      <c r="O444" s="150"/>
      <c r="P444" s="152"/>
      <c r="Q444" s="152"/>
      <c r="R444" s="150"/>
      <c r="S444" s="150"/>
      <c r="T444" s="150"/>
      <c r="U444" s="213"/>
      <c r="V444" s="150"/>
      <c r="W444" s="150"/>
      <c r="X444" s="150"/>
      <c r="Y444" s="150"/>
      <c r="Z444" s="150"/>
      <c r="AA444" s="150"/>
      <c r="AB444" s="150"/>
      <c r="AC444" s="150"/>
      <c r="AD444" s="214"/>
      <c r="AE444" s="4">
        <f t="shared" si="20"/>
        <v>0</v>
      </c>
    </row>
    <row r="445" spans="7:31" ht="20.100000000000001" customHeight="1" x14ac:dyDescent="0.25">
      <c r="G445" s="4">
        <f t="shared" si="18"/>
        <v>0</v>
      </c>
      <c r="H445" s="211">
        <f t="shared" si="19"/>
        <v>0</v>
      </c>
      <c r="I445" s="212"/>
      <c r="J445" s="150"/>
      <c r="K445" s="152"/>
      <c r="L445" s="152"/>
      <c r="M445" s="150"/>
      <c r="N445" s="150"/>
      <c r="O445" s="150"/>
      <c r="P445" s="152"/>
      <c r="Q445" s="152"/>
      <c r="R445" s="150"/>
      <c r="S445" s="150"/>
      <c r="T445" s="150"/>
      <c r="U445" s="213"/>
      <c r="V445" s="150"/>
      <c r="W445" s="150"/>
      <c r="X445" s="150"/>
      <c r="Y445" s="150"/>
      <c r="Z445" s="150"/>
      <c r="AA445" s="150"/>
      <c r="AB445" s="150"/>
      <c r="AC445" s="150"/>
      <c r="AD445" s="214"/>
      <c r="AE445" s="4">
        <f t="shared" si="20"/>
        <v>0</v>
      </c>
    </row>
    <row r="446" spans="7:31" ht="20.100000000000001" customHeight="1" x14ac:dyDescent="0.25">
      <c r="G446" s="4">
        <f t="shared" si="18"/>
        <v>0</v>
      </c>
      <c r="H446" s="211">
        <f t="shared" si="19"/>
        <v>0</v>
      </c>
      <c r="I446" s="212"/>
      <c r="J446" s="150"/>
      <c r="K446" s="152"/>
      <c r="L446" s="152"/>
      <c r="M446" s="150"/>
      <c r="N446" s="150"/>
      <c r="O446" s="150"/>
      <c r="P446" s="152"/>
      <c r="Q446" s="152"/>
      <c r="R446" s="150"/>
      <c r="S446" s="150"/>
      <c r="T446" s="150"/>
      <c r="U446" s="213"/>
      <c r="V446" s="150"/>
      <c r="W446" s="150"/>
      <c r="X446" s="150"/>
      <c r="Y446" s="150"/>
      <c r="Z446" s="150"/>
      <c r="AA446" s="150"/>
      <c r="AB446" s="150"/>
      <c r="AC446" s="150"/>
      <c r="AD446" s="214"/>
      <c r="AE446" s="4">
        <f t="shared" si="20"/>
        <v>0</v>
      </c>
    </row>
    <row r="447" spans="7:31" ht="20.100000000000001" customHeight="1" x14ac:dyDescent="0.25">
      <c r="G447" s="4">
        <f t="shared" si="18"/>
        <v>0</v>
      </c>
      <c r="H447" s="211">
        <f t="shared" si="19"/>
        <v>0</v>
      </c>
      <c r="I447" s="212"/>
      <c r="J447" s="150"/>
      <c r="K447" s="152"/>
      <c r="L447" s="152"/>
      <c r="M447" s="150"/>
      <c r="N447" s="150"/>
      <c r="O447" s="150"/>
      <c r="P447" s="152"/>
      <c r="Q447" s="152"/>
      <c r="R447" s="150"/>
      <c r="S447" s="150"/>
      <c r="T447" s="150"/>
      <c r="U447" s="213"/>
      <c r="V447" s="150"/>
      <c r="W447" s="150"/>
      <c r="X447" s="150"/>
      <c r="Y447" s="150"/>
      <c r="Z447" s="150"/>
      <c r="AA447" s="150"/>
      <c r="AB447" s="150"/>
      <c r="AC447" s="150"/>
      <c r="AD447" s="214"/>
      <c r="AE447" s="4">
        <f t="shared" si="20"/>
        <v>0</v>
      </c>
    </row>
    <row r="448" spans="7:31" ht="20.100000000000001" customHeight="1" x14ac:dyDescent="0.25">
      <c r="G448" s="4">
        <f t="shared" si="18"/>
        <v>0</v>
      </c>
      <c r="H448" s="211">
        <f t="shared" si="19"/>
        <v>0</v>
      </c>
      <c r="I448" s="212"/>
      <c r="J448" s="150"/>
      <c r="K448" s="152"/>
      <c r="L448" s="152"/>
      <c r="M448" s="150"/>
      <c r="N448" s="150"/>
      <c r="O448" s="150"/>
      <c r="P448" s="152"/>
      <c r="Q448" s="152"/>
      <c r="R448" s="150"/>
      <c r="S448" s="150"/>
      <c r="T448" s="150"/>
      <c r="U448" s="213"/>
      <c r="V448" s="150"/>
      <c r="W448" s="150"/>
      <c r="X448" s="150"/>
      <c r="Y448" s="150"/>
      <c r="Z448" s="150"/>
      <c r="AA448" s="150"/>
      <c r="AB448" s="150"/>
      <c r="AC448" s="150"/>
      <c r="AD448" s="214"/>
      <c r="AE448" s="4">
        <f t="shared" si="20"/>
        <v>0</v>
      </c>
    </row>
    <row r="449" spans="7:31" ht="20.100000000000001" customHeight="1" x14ac:dyDescent="0.25">
      <c r="G449" s="4">
        <f t="shared" si="18"/>
        <v>0</v>
      </c>
      <c r="H449" s="211">
        <f t="shared" si="19"/>
        <v>0</v>
      </c>
      <c r="I449" s="212"/>
      <c r="J449" s="150"/>
      <c r="K449" s="152"/>
      <c r="L449" s="152"/>
      <c r="M449" s="150"/>
      <c r="N449" s="150"/>
      <c r="O449" s="150"/>
      <c r="P449" s="152"/>
      <c r="Q449" s="152"/>
      <c r="R449" s="150"/>
      <c r="S449" s="150"/>
      <c r="T449" s="150"/>
      <c r="U449" s="213"/>
      <c r="V449" s="150"/>
      <c r="W449" s="150"/>
      <c r="X449" s="150"/>
      <c r="Y449" s="150"/>
      <c r="Z449" s="150"/>
      <c r="AA449" s="150"/>
      <c r="AB449" s="150"/>
      <c r="AC449" s="150"/>
      <c r="AD449" s="214"/>
      <c r="AE449" s="4">
        <f t="shared" si="20"/>
        <v>0</v>
      </c>
    </row>
    <row r="450" spans="7:31" ht="20.100000000000001" customHeight="1" x14ac:dyDescent="0.25">
      <c r="G450" s="4">
        <f t="shared" si="18"/>
        <v>0</v>
      </c>
      <c r="H450" s="211">
        <f t="shared" si="19"/>
        <v>0</v>
      </c>
      <c r="I450" s="212"/>
      <c r="J450" s="150"/>
      <c r="K450" s="152"/>
      <c r="L450" s="152"/>
      <c r="M450" s="150"/>
      <c r="N450" s="150"/>
      <c r="O450" s="150"/>
      <c r="P450" s="152"/>
      <c r="Q450" s="152"/>
      <c r="R450" s="150"/>
      <c r="S450" s="150"/>
      <c r="T450" s="150"/>
      <c r="U450" s="213"/>
      <c r="V450" s="150"/>
      <c r="W450" s="150"/>
      <c r="X450" s="150"/>
      <c r="Y450" s="150"/>
      <c r="Z450" s="150"/>
      <c r="AA450" s="150"/>
      <c r="AB450" s="150"/>
      <c r="AC450" s="150"/>
      <c r="AD450" s="214"/>
      <c r="AE450" s="4">
        <f t="shared" si="20"/>
        <v>0</v>
      </c>
    </row>
    <row r="451" spans="7:31" ht="20.100000000000001" customHeight="1" x14ac:dyDescent="0.25">
      <c r="G451" s="4">
        <f t="shared" si="18"/>
        <v>0</v>
      </c>
      <c r="H451" s="211">
        <f t="shared" si="19"/>
        <v>0</v>
      </c>
      <c r="I451" s="212"/>
      <c r="J451" s="150"/>
      <c r="K451" s="152"/>
      <c r="L451" s="152"/>
      <c r="M451" s="150"/>
      <c r="N451" s="150"/>
      <c r="O451" s="150"/>
      <c r="P451" s="152"/>
      <c r="Q451" s="152"/>
      <c r="R451" s="150"/>
      <c r="S451" s="150"/>
      <c r="T451" s="150"/>
      <c r="U451" s="213"/>
      <c r="V451" s="150"/>
      <c r="W451" s="150"/>
      <c r="X451" s="150"/>
      <c r="Y451" s="150"/>
      <c r="Z451" s="150"/>
      <c r="AA451" s="150"/>
      <c r="AB451" s="150"/>
      <c r="AC451" s="150"/>
      <c r="AD451" s="214"/>
      <c r="AE451" s="4">
        <f t="shared" si="20"/>
        <v>0</v>
      </c>
    </row>
    <row r="452" spans="7:31" ht="20.100000000000001" customHeight="1" x14ac:dyDescent="0.25">
      <c r="G452" s="4">
        <f t="shared" si="18"/>
        <v>0</v>
      </c>
      <c r="H452" s="211">
        <f t="shared" si="19"/>
        <v>0</v>
      </c>
      <c r="I452" s="212"/>
      <c r="J452" s="150"/>
      <c r="K452" s="152"/>
      <c r="L452" s="152"/>
      <c r="M452" s="150"/>
      <c r="N452" s="150"/>
      <c r="O452" s="150"/>
      <c r="P452" s="152"/>
      <c r="Q452" s="152"/>
      <c r="R452" s="150"/>
      <c r="S452" s="150"/>
      <c r="T452" s="150"/>
      <c r="U452" s="213"/>
      <c r="V452" s="150"/>
      <c r="W452" s="150"/>
      <c r="X452" s="150"/>
      <c r="Y452" s="150"/>
      <c r="Z452" s="150"/>
      <c r="AA452" s="150"/>
      <c r="AB452" s="150"/>
      <c r="AC452" s="150"/>
      <c r="AD452" s="214"/>
      <c r="AE452" s="4">
        <f t="shared" si="20"/>
        <v>0</v>
      </c>
    </row>
    <row r="453" spans="7:31" ht="20.100000000000001" customHeight="1" x14ac:dyDescent="0.25">
      <c r="G453" s="4">
        <f t="shared" si="18"/>
        <v>0</v>
      </c>
      <c r="H453" s="211">
        <f t="shared" si="19"/>
        <v>0</v>
      </c>
      <c r="I453" s="212"/>
      <c r="J453" s="150"/>
      <c r="K453" s="152"/>
      <c r="L453" s="152"/>
      <c r="M453" s="150"/>
      <c r="N453" s="150"/>
      <c r="O453" s="150"/>
      <c r="P453" s="152"/>
      <c r="Q453" s="152"/>
      <c r="R453" s="150"/>
      <c r="S453" s="150"/>
      <c r="T453" s="150"/>
      <c r="U453" s="213"/>
      <c r="V453" s="150"/>
      <c r="W453" s="150"/>
      <c r="X453" s="150"/>
      <c r="Y453" s="150"/>
      <c r="Z453" s="150"/>
      <c r="AA453" s="150"/>
      <c r="AB453" s="150"/>
      <c r="AC453" s="150"/>
      <c r="AD453" s="214"/>
      <c r="AE453" s="4">
        <f t="shared" si="20"/>
        <v>0</v>
      </c>
    </row>
    <row r="454" spans="7:31" ht="20.100000000000001" customHeight="1" x14ac:dyDescent="0.25">
      <c r="G454" s="4">
        <f t="shared" si="18"/>
        <v>0</v>
      </c>
      <c r="H454" s="211">
        <f t="shared" si="19"/>
        <v>0</v>
      </c>
      <c r="I454" s="212"/>
      <c r="J454" s="150"/>
      <c r="K454" s="152"/>
      <c r="L454" s="152"/>
      <c r="M454" s="150"/>
      <c r="N454" s="150"/>
      <c r="O454" s="150"/>
      <c r="P454" s="152"/>
      <c r="Q454" s="152"/>
      <c r="R454" s="150"/>
      <c r="S454" s="150"/>
      <c r="T454" s="150"/>
      <c r="U454" s="213"/>
      <c r="V454" s="150"/>
      <c r="W454" s="150"/>
      <c r="X454" s="150"/>
      <c r="Y454" s="150"/>
      <c r="Z454" s="150"/>
      <c r="AA454" s="150"/>
      <c r="AB454" s="150"/>
      <c r="AC454" s="150"/>
      <c r="AD454" s="214"/>
      <c r="AE454" s="4">
        <f t="shared" si="20"/>
        <v>0</v>
      </c>
    </row>
    <row r="455" spans="7:31" ht="20.100000000000001" customHeight="1" x14ac:dyDescent="0.25">
      <c r="G455" s="4">
        <f t="shared" si="18"/>
        <v>0</v>
      </c>
      <c r="H455" s="211">
        <f t="shared" si="19"/>
        <v>0</v>
      </c>
      <c r="I455" s="212"/>
      <c r="J455" s="150"/>
      <c r="K455" s="152"/>
      <c r="L455" s="152"/>
      <c r="M455" s="150"/>
      <c r="N455" s="150"/>
      <c r="O455" s="150"/>
      <c r="P455" s="152"/>
      <c r="Q455" s="152"/>
      <c r="R455" s="150"/>
      <c r="S455" s="150"/>
      <c r="T455" s="150"/>
      <c r="U455" s="213"/>
      <c r="V455" s="150"/>
      <c r="W455" s="150"/>
      <c r="X455" s="150"/>
      <c r="Y455" s="150"/>
      <c r="Z455" s="150"/>
      <c r="AA455" s="150"/>
      <c r="AB455" s="150"/>
      <c r="AC455" s="150"/>
      <c r="AD455" s="214"/>
      <c r="AE455" s="4">
        <f t="shared" si="20"/>
        <v>0</v>
      </c>
    </row>
    <row r="456" spans="7:31" ht="20.100000000000001" customHeight="1" x14ac:dyDescent="0.25">
      <c r="G456" s="4">
        <f t="shared" si="18"/>
        <v>0</v>
      </c>
      <c r="H456" s="211">
        <f t="shared" si="19"/>
        <v>0</v>
      </c>
      <c r="I456" s="212"/>
      <c r="J456" s="150"/>
      <c r="K456" s="152"/>
      <c r="L456" s="152"/>
      <c r="M456" s="150"/>
      <c r="N456" s="150"/>
      <c r="O456" s="150"/>
      <c r="P456" s="152"/>
      <c r="Q456" s="152"/>
      <c r="R456" s="150"/>
      <c r="S456" s="150"/>
      <c r="T456" s="150"/>
      <c r="U456" s="213"/>
      <c r="V456" s="150"/>
      <c r="W456" s="150"/>
      <c r="X456" s="150"/>
      <c r="Y456" s="150"/>
      <c r="Z456" s="150"/>
      <c r="AA456" s="150"/>
      <c r="AB456" s="150"/>
      <c r="AC456" s="150"/>
      <c r="AD456" s="214"/>
      <c r="AE456" s="4">
        <f t="shared" si="20"/>
        <v>0</v>
      </c>
    </row>
    <row r="457" spans="7:31" ht="20.100000000000001" customHeight="1" x14ac:dyDescent="0.25">
      <c r="G457" s="4">
        <f t="shared" si="18"/>
        <v>0</v>
      </c>
      <c r="H457" s="211">
        <f t="shared" si="19"/>
        <v>0</v>
      </c>
      <c r="I457" s="212"/>
      <c r="J457" s="150"/>
      <c r="K457" s="152"/>
      <c r="L457" s="152"/>
      <c r="M457" s="150"/>
      <c r="N457" s="150"/>
      <c r="O457" s="150"/>
      <c r="P457" s="152"/>
      <c r="Q457" s="152"/>
      <c r="R457" s="150"/>
      <c r="S457" s="150"/>
      <c r="T457" s="150"/>
      <c r="U457" s="213"/>
      <c r="V457" s="150"/>
      <c r="W457" s="150"/>
      <c r="X457" s="150"/>
      <c r="Y457" s="150"/>
      <c r="Z457" s="150"/>
      <c r="AA457" s="150"/>
      <c r="AB457" s="150"/>
      <c r="AC457" s="150"/>
      <c r="AD457" s="214"/>
      <c r="AE457" s="4">
        <f t="shared" si="20"/>
        <v>0</v>
      </c>
    </row>
    <row r="458" spans="7:31" ht="20.100000000000001" customHeight="1" x14ac:dyDescent="0.25">
      <c r="G458" s="4">
        <f t="shared" ref="G458:G521" si="21">IFERROR(IF($E$12=1,(IF(H458&gt;=1,(IF(I458&gt;=$E$10,(IF(I458&lt;=$E$11,H458,0)),0)),0)),0),0)</f>
        <v>0</v>
      </c>
      <c r="H458" s="211">
        <f t="shared" si="19"/>
        <v>0</v>
      </c>
      <c r="I458" s="212"/>
      <c r="J458" s="150"/>
      <c r="K458" s="152"/>
      <c r="L458" s="152"/>
      <c r="M458" s="150"/>
      <c r="N458" s="150"/>
      <c r="O458" s="150"/>
      <c r="P458" s="152"/>
      <c r="Q458" s="152"/>
      <c r="R458" s="150"/>
      <c r="S458" s="150"/>
      <c r="T458" s="150"/>
      <c r="U458" s="213"/>
      <c r="V458" s="150"/>
      <c r="W458" s="150"/>
      <c r="X458" s="150"/>
      <c r="Y458" s="150"/>
      <c r="Z458" s="150"/>
      <c r="AA458" s="150"/>
      <c r="AB458" s="150"/>
      <c r="AC458" s="150"/>
      <c r="AD458" s="214"/>
      <c r="AE458" s="4">
        <f t="shared" si="20"/>
        <v>0</v>
      </c>
    </row>
    <row r="459" spans="7:31" ht="20.100000000000001" customHeight="1" x14ac:dyDescent="0.25">
      <c r="G459" s="4">
        <f t="shared" si="21"/>
        <v>0</v>
      </c>
      <c r="H459" s="211">
        <f t="shared" ref="H459:H522" si="22">IFERROR(IF(I459&gt;=2000,(IF(LEN(J459)&gt;=3,(IF(LEN(K459)&gt;=2,H458+1,0)),0)),0),0)</f>
        <v>0</v>
      </c>
      <c r="I459" s="212"/>
      <c r="J459" s="150"/>
      <c r="K459" s="152"/>
      <c r="L459" s="152"/>
      <c r="M459" s="150"/>
      <c r="N459" s="150"/>
      <c r="O459" s="150"/>
      <c r="P459" s="152"/>
      <c r="Q459" s="152"/>
      <c r="R459" s="150"/>
      <c r="S459" s="150"/>
      <c r="T459" s="150"/>
      <c r="U459" s="213"/>
      <c r="V459" s="150"/>
      <c r="W459" s="150"/>
      <c r="X459" s="150"/>
      <c r="Y459" s="150"/>
      <c r="Z459" s="150"/>
      <c r="AA459" s="150"/>
      <c r="AB459" s="150"/>
      <c r="AC459" s="150"/>
      <c r="AD459" s="214"/>
      <c r="AE459" s="4">
        <f t="shared" ref="AE459:AE522" si="23">IFERROR(IF(H459&gt;=1,VLOOKUP(J459,$A$1:$B$3,2,0),0),0)</f>
        <v>0</v>
      </c>
    </row>
    <row r="460" spans="7:31" ht="20.100000000000001" customHeight="1" x14ac:dyDescent="0.25">
      <c r="G460" s="4">
        <f t="shared" si="21"/>
        <v>0</v>
      </c>
      <c r="H460" s="211">
        <f t="shared" si="22"/>
        <v>0</v>
      </c>
      <c r="I460" s="212"/>
      <c r="J460" s="150"/>
      <c r="K460" s="152"/>
      <c r="L460" s="152"/>
      <c r="M460" s="150"/>
      <c r="N460" s="150"/>
      <c r="O460" s="150"/>
      <c r="P460" s="152"/>
      <c r="Q460" s="152"/>
      <c r="R460" s="150"/>
      <c r="S460" s="150"/>
      <c r="T460" s="150"/>
      <c r="U460" s="213"/>
      <c r="V460" s="150"/>
      <c r="W460" s="150"/>
      <c r="X460" s="150"/>
      <c r="Y460" s="150"/>
      <c r="Z460" s="150"/>
      <c r="AA460" s="150"/>
      <c r="AB460" s="150"/>
      <c r="AC460" s="150"/>
      <c r="AD460" s="214"/>
      <c r="AE460" s="4">
        <f t="shared" si="23"/>
        <v>0</v>
      </c>
    </row>
    <row r="461" spans="7:31" ht="20.100000000000001" customHeight="1" x14ac:dyDescent="0.25">
      <c r="G461" s="4">
        <f t="shared" si="21"/>
        <v>0</v>
      </c>
      <c r="H461" s="211">
        <f t="shared" si="22"/>
        <v>0</v>
      </c>
      <c r="I461" s="212"/>
      <c r="J461" s="150"/>
      <c r="K461" s="152"/>
      <c r="L461" s="152"/>
      <c r="M461" s="150"/>
      <c r="N461" s="150"/>
      <c r="O461" s="150"/>
      <c r="P461" s="152"/>
      <c r="Q461" s="152"/>
      <c r="R461" s="150"/>
      <c r="S461" s="150"/>
      <c r="T461" s="150"/>
      <c r="U461" s="213"/>
      <c r="V461" s="150"/>
      <c r="W461" s="150"/>
      <c r="X461" s="150"/>
      <c r="Y461" s="150"/>
      <c r="Z461" s="150"/>
      <c r="AA461" s="150"/>
      <c r="AB461" s="150"/>
      <c r="AC461" s="150"/>
      <c r="AD461" s="214"/>
      <c r="AE461" s="4">
        <f t="shared" si="23"/>
        <v>0</v>
      </c>
    </row>
    <row r="462" spans="7:31" ht="20.100000000000001" customHeight="1" x14ac:dyDescent="0.25">
      <c r="G462" s="4">
        <f t="shared" si="21"/>
        <v>0</v>
      </c>
      <c r="H462" s="211">
        <f t="shared" si="22"/>
        <v>0</v>
      </c>
      <c r="I462" s="212"/>
      <c r="J462" s="150"/>
      <c r="K462" s="152"/>
      <c r="L462" s="152"/>
      <c r="M462" s="150"/>
      <c r="N462" s="150"/>
      <c r="O462" s="150"/>
      <c r="P462" s="152"/>
      <c r="Q462" s="152"/>
      <c r="R462" s="150"/>
      <c r="S462" s="150"/>
      <c r="T462" s="150"/>
      <c r="U462" s="213"/>
      <c r="V462" s="150"/>
      <c r="W462" s="150"/>
      <c r="X462" s="150"/>
      <c r="Y462" s="150"/>
      <c r="Z462" s="150"/>
      <c r="AA462" s="150"/>
      <c r="AB462" s="150"/>
      <c r="AC462" s="150"/>
      <c r="AD462" s="214"/>
      <c r="AE462" s="4">
        <f t="shared" si="23"/>
        <v>0</v>
      </c>
    </row>
    <row r="463" spans="7:31" ht="20.100000000000001" customHeight="1" x14ac:dyDescent="0.25">
      <c r="G463" s="4">
        <f t="shared" si="21"/>
        <v>0</v>
      </c>
      <c r="H463" s="211">
        <f t="shared" si="22"/>
        <v>0</v>
      </c>
      <c r="I463" s="212"/>
      <c r="J463" s="150"/>
      <c r="K463" s="152"/>
      <c r="L463" s="152"/>
      <c r="M463" s="150"/>
      <c r="N463" s="150"/>
      <c r="O463" s="150"/>
      <c r="P463" s="152"/>
      <c r="Q463" s="152"/>
      <c r="R463" s="150"/>
      <c r="S463" s="150"/>
      <c r="T463" s="150"/>
      <c r="U463" s="213"/>
      <c r="V463" s="150"/>
      <c r="W463" s="150"/>
      <c r="X463" s="150"/>
      <c r="Y463" s="150"/>
      <c r="Z463" s="150"/>
      <c r="AA463" s="150"/>
      <c r="AB463" s="150"/>
      <c r="AC463" s="150"/>
      <c r="AD463" s="214"/>
      <c r="AE463" s="4">
        <f t="shared" si="23"/>
        <v>0</v>
      </c>
    </row>
    <row r="464" spans="7:31" ht="20.100000000000001" customHeight="1" x14ac:dyDescent="0.25">
      <c r="G464" s="4">
        <f t="shared" si="21"/>
        <v>0</v>
      </c>
      <c r="H464" s="211">
        <f t="shared" si="22"/>
        <v>0</v>
      </c>
      <c r="I464" s="212"/>
      <c r="J464" s="150"/>
      <c r="K464" s="152"/>
      <c r="L464" s="152"/>
      <c r="M464" s="150"/>
      <c r="N464" s="150"/>
      <c r="O464" s="150"/>
      <c r="P464" s="152"/>
      <c r="Q464" s="152"/>
      <c r="R464" s="150"/>
      <c r="S464" s="150"/>
      <c r="T464" s="150"/>
      <c r="U464" s="213"/>
      <c r="V464" s="150"/>
      <c r="W464" s="150"/>
      <c r="X464" s="150"/>
      <c r="Y464" s="150"/>
      <c r="Z464" s="150"/>
      <c r="AA464" s="150"/>
      <c r="AB464" s="150"/>
      <c r="AC464" s="150"/>
      <c r="AD464" s="214"/>
      <c r="AE464" s="4">
        <f t="shared" si="23"/>
        <v>0</v>
      </c>
    </row>
    <row r="465" spans="7:31" ht="20.100000000000001" customHeight="1" x14ac:dyDescent="0.25">
      <c r="G465" s="4">
        <f t="shared" si="21"/>
        <v>0</v>
      </c>
      <c r="H465" s="211">
        <f t="shared" si="22"/>
        <v>0</v>
      </c>
      <c r="I465" s="212"/>
      <c r="J465" s="150"/>
      <c r="K465" s="152"/>
      <c r="L465" s="152"/>
      <c r="M465" s="150"/>
      <c r="N465" s="150"/>
      <c r="O465" s="150"/>
      <c r="P465" s="152"/>
      <c r="Q465" s="152"/>
      <c r="R465" s="150"/>
      <c r="S465" s="150"/>
      <c r="T465" s="150"/>
      <c r="U465" s="213"/>
      <c r="V465" s="150"/>
      <c r="W465" s="150"/>
      <c r="X465" s="150"/>
      <c r="Y465" s="150"/>
      <c r="Z465" s="150"/>
      <c r="AA465" s="150"/>
      <c r="AB465" s="150"/>
      <c r="AC465" s="150"/>
      <c r="AD465" s="214"/>
      <c r="AE465" s="4">
        <f t="shared" si="23"/>
        <v>0</v>
      </c>
    </row>
    <row r="466" spans="7:31" ht="20.100000000000001" customHeight="1" x14ac:dyDescent="0.25">
      <c r="G466" s="4">
        <f t="shared" si="21"/>
        <v>0</v>
      </c>
      <c r="H466" s="211">
        <f t="shared" si="22"/>
        <v>0</v>
      </c>
      <c r="I466" s="212"/>
      <c r="J466" s="150"/>
      <c r="K466" s="152"/>
      <c r="L466" s="152"/>
      <c r="M466" s="150"/>
      <c r="N466" s="150"/>
      <c r="O466" s="150"/>
      <c r="P466" s="152"/>
      <c r="Q466" s="152"/>
      <c r="R466" s="150"/>
      <c r="S466" s="150"/>
      <c r="T466" s="150"/>
      <c r="U466" s="213"/>
      <c r="V466" s="150"/>
      <c r="W466" s="150"/>
      <c r="X466" s="150"/>
      <c r="Y466" s="150"/>
      <c r="Z466" s="150"/>
      <c r="AA466" s="150"/>
      <c r="AB466" s="150"/>
      <c r="AC466" s="150"/>
      <c r="AD466" s="214"/>
      <c r="AE466" s="4">
        <f t="shared" si="23"/>
        <v>0</v>
      </c>
    </row>
    <row r="467" spans="7:31" ht="20.100000000000001" customHeight="1" x14ac:dyDescent="0.25">
      <c r="G467" s="4">
        <f t="shared" si="21"/>
        <v>0</v>
      </c>
      <c r="H467" s="211">
        <f t="shared" si="22"/>
        <v>0</v>
      </c>
      <c r="I467" s="212"/>
      <c r="J467" s="150"/>
      <c r="K467" s="152"/>
      <c r="L467" s="152"/>
      <c r="M467" s="150"/>
      <c r="N467" s="150"/>
      <c r="O467" s="150"/>
      <c r="P467" s="152"/>
      <c r="Q467" s="152"/>
      <c r="R467" s="150"/>
      <c r="S467" s="150"/>
      <c r="T467" s="150"/>
      <c r="U467" s="213"/>
      <c r="V467" s="150"/>
      <c r="W467" s="150"/>
      <c r="X467" s="150"/>
      <c r="Y467" s="150"/>
      <c r="Z467" s="150"/>
      <c r="AA467" s="150"/>
      <c r="AB467" s="150"/>
      <c r="AC467" s="150"/>
      <c r="AD467" s="214"/>
      <c r="AE467" s="4">
        <f t="shared" si="23"/>
        <v>0</v>
      </c>
    </row>
    <row r="468" spans="7:31" ht="20.100000000000001" customHeight="1" x14ac:dyDescent="0.25">
      <c r="G468" s="4">
        <f t="shared" si="21"/>
        <v>0</v>
      </c>
      <c r="H468" s="211">
        <f t="shared" si="22"/>
        <v>0</v>
      </c>
      <c r="I468" s="212"/>
      <c r="J468" s="150"/>
      <c r="K468" s="152"/>
      <c r="L468" s="152"/>
      <c r="M468" s="150"/>
      <c r="N468" s="150"/>
      <c r="O468" s="150"/>
      <c r="P468" s="152"/>
      <c r="Q468" s="152"/>
      <c r="R468" s="150"/>
      <c r="S468" s="150"/>
      <c r="T468" s="150"/>
      <c r="U468" s="213"/>
      <c r="V468" s="150"/>
      <c r="W468" s="150"/>
      <c r="X468" s="150"/>
      <c r="Y468" s="150"/>
      <c r="Z468" s="150"/>
      <c r="AA468" s="150"/>
      <c r="AB468" s="150"/>
      <c r="AC468" s="150"/>
      <c r="AD468" s="214"/>
      <c r="AE468" s="4">
        <f t="shared" si="23"/>
        <v>0</v>
      </c>
    </row>
    <row r="469" spans="7:31" ht="20.100000000000001" customHeight="1" x14ac:dyDescent="0.25">
      <c r="G469" s="4">
        <f t="shared" si="21"/>
        <v>0</v>
      </c>
      <c r="H469" s="211">
        <f t="shared" si="22"/>
        <v>0</v>
      </c>
      <c r="I469" s="212"/>
      <c r="J469" s="150"/>
      <c r="K469" s="152"/>
      <c r="L469" s="152"/>
      <c r="M469" s="150"/>
      <c r="N469" s="150"/>
      <c r="O469" s="150"/>
      <c r="P469" s="152"/>
      <c r="Q469" s="152"/>
      <c r="R469" s="150"/>
      <c r="S469" s="150"/>
      <c r="T469" s="150"/>
      <c r="U469" s="213"/>
      <c r="V469" s="150"/>
      <c r="W469" s="150"/>
      <c r="X469" s="150"/>
      <c r="Y469" s="150"/>
      <c r="Z469" s="150"/>
      <c r="AA469" s="150"/>
      <c r="AB469" s="150"/>
      <c r="AC469" s="150"/>
      <c r="AD469" s="214"/>
      <c r="AE469" s="4">
        <f t="shared" si="23"/>
        <v>0</v>
      </c>
    </row>
    <row r="470" spans="7:31" ht="20.100000000000001" customHeight="1" x14ac:dyDescent="0.25">
      <c r="G470" s="4">
        <f t="shared" si="21"/>
        <v>0</v>
      </c>
      <c r="H470" s="211">
        <f t="shared" si="22"/>
        <v>0</v>
      </c>
      <c r="I470" s="212"/>
      <c r="J470" s="150"/>
      <c r="K470" s="152"/>
      <c r="L470" s="152"/>
      <c r="M470" s="150"/>
      <c r="N470" s="150"/>
      <c r="O470" s="150"/>
      <c r="P470" s="152"/>
      <c r="Q470" s="152"/>
      <c r="R470" s="150"/>
      <c r="S470" s="150"/>
      <c r="T470" s="150"/>
      <c r="U470" s="213"/>
      <c r="V470" s="150"/>
      <c r="W470" s="150"/>
      <c r="X470" s="150"/>
      <c r="Y470" s="150"/>
      <c r="Z470" s="150"/>
      <c r="AA470" s="150"/>
      <c r="AB470" s="150"/>
      <c r="AC470" s="150"/>
      <c r="AD470" s="214"/>
      <c r="AE470" s="4">
        <f t="shared" si="23"/>
        <v>0</v>
      </c>
    </row>
    <row r="471" spans="7:31" ht="20.100000000000001" customHeight="1" x14ac:dyDescent="0.25">
      <c r="G471" s="4">
        <f t="shared" si="21"/>
        <v>0</v>
      </c>
      <c r="H471" s="211">
        <f t="shared" si="22"/>
        <v>0</v>
      </c>
      <c r="I471" s="212"/>
      <c r="J471" s="150"/>
      <c r="K471" s="152"/>
      <c r="L471" s="152"/>
      <c r="M471" s="150"/>
      <c r="N471" s="150"/>
      <c r="O471" s="150"/>
      <c r="P471" s="152"/>
      <c r="Q471" s="152"/>
      <c r="R471" s="150"/>
      <c r="S471" s="150"/>
      <c r="T471" s="150"/>
      <c r="U471" s="213"/>
      <c r="V471" s="150"/>
      <c r="W471" s="150"/>
      <c r="X471" s="150"/>
      <c r="Y471" s="150"/>
      <c r="Z471" s="150"/>
      <c r="AA471" s="150"/>
      <c r="AB471" s="150"/>
      <c r="AC471" s="150"/>
      <c r="AD471" s="214"/>
      <c r="AE471" s="4">
        <f t="shared" si="23"/>
        <v>0</v>
      </c>
    </row>
    <row r="472" spans="7:31" ht="20.100000000000001" customHeight="1" x14ac:dyDescent="0.25">
      <c r="G472" s="4">
        <f t="shared" si="21"/>
        <v>0</v>
      </c>
      <c r="H472" s="211">
        <f t="shared" si="22"/>
        <v>0</v>
      </c>
      <c r="I472" s="212"/>
      <c r="J472" s="150"/>
      <c r="K472" s="152"/>
      <c r="L472" s="152"/>
      <c r="M472" s="150"/>
      <c r="N472" s="150"/>
      <c r="O472" s="150"/>
      <c r="P472" s="152"/>
      <c r="Q472" s="152"/>
      <c r="R472" s="150"/>
      <c r="S472" s="150"/>
      <c r="T472" s="150"/>
      <c r="U472" s="213"/>
      <c r="V472" s="150"/>
      <c r="W472" s="150"/>
      <c r="X472" s="150"/>
      <c r="Y472" s="150"/>
      <c r="Z472" s="150"/>
      <c r="AA472" s="150"/>
      <c r="AB472" s="150"/>
      <c r="AC472" s="150"/>
      <c r="AD472" s="214"/>
      <c r="AE472" s="4">
        <f t="shared" si="23"/>
        <v>0</v>
      </c>
    </row>
    <row r="473" spans="7:31" ht="20.100000000000001" customHeight="1" x14ac:dyDescent="0.25">
      <c r="G473" s="4">
        <f t="shared" si="21"/>
        <v>0</v>
      </c>
      <c r="H473" s="211">
        <f t="shared" si="22"/>
        <v>0</v>
      </c>
      <c r="I473" s="212"/>
      <c r="J473" s="150"/>
      <c r="K473" s="152"/>
      <c r="L473" s="152"/>
      <c r="M473" s="150"/>
      <c r="N473" s="150"/>
      <c r="O473" s="150"/>
      <c r="P473" s="152"/>
      <c r="Q473" s="152"/>
      <c r="R473" s="150"/>
      <c r="S473" s="150"/>
      <c r="T473" s="150"/>
      <c r="U473" s="213"/>
      <c r="V473" s="150"/>
      <c r="W473" s="150"/>
      <c r="X473" s="150"/>
      <c r="Y473" s="150"/>
      <c r="Z473" s="150"/>
      <c r="AA473" s="150"/>
      <c r="AB473" s="150"/>
      <c r="AC473" s="150"/>
      <c r="AD473" s="214"/>
      <c r="AE473" s="4">
        <f t="shared" si="23"/>
        <v>0</v>
      </c>
    </row>
    <row r="474" spans="7:31" ht="20.100000000000001" customHeight="1" x14ac:dyDescent="0.25">
      <c r="G474" s="4">
        <f t="shared" si="21"/>
        <v>0</v>
      </c>
      <c r="H474" s="211">
        <f t="shared" si="22"/>
        <v>0</v>
      </c>
      <c r="I474" s="212"/>
      <c r="J474" s="150"/>
      <c r="K474" s="152"/>
      <c r="L474" s="152"/>
      <c r="M474" s="150"/>
      <c r="N474" s="150"/>
      <c r="O474" s="150"/>
      <c r="P474" s="152"/>
      <c r="Q474" s="152"/>
      <c r="R474" s="150"/>
      <c r="S474" s="150"/>
      <c r="T474" s="150"/>
      <c r="U474" s="213"/>
      <c r="V474" s="150"/>
      <c r="W474" s="150"/>
      <c r="X474" s="150"/>
      <c r="Y474" s="150"/>
      <c r="Z474" s="150"/>
      <c r="AA474" s="150"/>
      <c r="AB474" s="150"/>
      <c r="AC474" s="150"/>
      <c r="AD474" s="214"/>
      <c r="AE474" s="4">
        <f t="shared" si="23"/>
        <v>0</v>
      </c>
    </row>
    <row r="475" spans="7:31" ht="20.100000000000001" customHeight="1" x14ac:dyDescent="0.25">
      <c r="G475" s="4">
        <f t="shared" si="21"/>
        <v>0</v>
      </c>
      <c r="H475" s="211">
        <f t="shared" si="22"/>
        <v>0</v>
      </c>
      <c r="I475" s="212"/>
      <c r="J475" s="150"/>
      <c r="K475" s="152"/>
      <c r="L475" s="152"/>
      <c r="M475" s="150"/>
      <c r="N475" s="150"/>
      <c r="O475" s="150"/>
      <c r="P475" s="152"/>
      <c r="Q475" s="152"/>
      <c r="R475" s="150"/>
      <c r="S475" s="150"/>
      <c r="T475" s="150"/>
      <c r="U475" s="213"/>
      <c r="V475" s="150"/>
      <c r="W475" s="150"/>
      <c r="X475" s="150"/>
      <c r="Y475" s="150"/>
      <c r="Z475" s="150"/>
      <c r="AA475" s="150"/>
      <c r="AB475" s="150"/>
      <c r="AC475" s="150"/>
      <c r="AD475" s="214"/>
      <c r="AE475" s="4">
        <f t="shared" si="23"/>
        <v>0</v>
      </c>
    </row>
    <row r="476" spans="7:31" ht="20.100000000000001" customHeight="1" x14ac:dyDescent="0.25">
      <c r="G476" s="4">
        <f t="shared" si="21"/>
        <v>0</v>
      </c>
      <c r="H476" s="211">
        <f t="shared" si="22"/>
        <v>0</v>
      </c>
      <c r="I476" s="212"/>
      <c r="J476" s="150"/>
      <c r="K476" s="152"/>
      <c r="L476" s="152"/>
      <c r="M476" s="150"/>
      <c r="N476" s="150"/>
      <c r="O476" s="150"/>
      <c r="P476" s="152"/>
      <c r="Q476" s="152"/>
      <c r="R476" s="150"/>
      <c r="S476" s="150"/>
      <c r="T476" s="150"/>
      <c r="U476" s="213"/>
      <c r="V476" s="150"/>
      <c r="W476" s="150"/>
      <c r="X476" s="150"/>
      <c r="Y476" s="150"/>
      <c r="Z476" s="150"/>
      <c r="AA476" s="150"/>
      <c r="AB476" s="150"/>
      <c r="AC476" s="150"/>
      <c r="AD476" s="214"/>
      <c r="AE476" s="4">
        <f t="shared" si="23"/>
        <v>0</v>
      </c>
    </row>
    <row r="477" spans="7:31" ht="20.100000000000001" customHeight="1" x14ac:dyDescent="0.25">
      <c r="G477" s="4">
        <f t="shared" si="21"/>
        <v>0</v>
      </c>
      <c r="H477" s="211">
        <f t="shared" si="22"/>
        <v>0</v>
      </c>
      <c r="I477" s="212"/>
      <c r="J477" s="150"/>
      <c r="K477" s="152"/>
      <c r="L477" s="152"/>
      <c r="M477" s="150"/>
      <c r="N477" s="150"/>
      <c r="O477" s="150"/>
      <c r="P477" s="152"/>
      <c r="Q477" s="152"/>
      <c r="R477" s="150"/>
      <c r="S477" s="150"/>
      <c r="T477" s="150"/>
      <c r="U477" s="213"/>
      <c r="V477" s="150"/>
      <c r="W477" s="150"/>
      <c r="X477" s="150"/>
      <c r="Y477" s="150"/>
      <c r="Z477" s="150"/>
      <c r="AA477" s="150"/>
      <c r="AB477" s="150"/>
      <c r="AC477" s="150"/>
      <c r="AD477" s="214"/>
      <c r="AE477" s="4">
        <f t="shared" si="23"/>
        <v>0</v>
      </c>
    </row>
    <row r="478" spans="7:31" ht="20.100000000000001" customHeight="1" x14ac:dyDescent="0.25">
      <c r="G478" s="4">
        <f t="shared" si="21"/>
        <v>0</v>
      </c>
      <c r="H478" s="211">
        <f t="shared" si="22"/>
        <v>0</v>
      </c>
      <c r="I478" s="212"/>
      <c r="J478" s="150"/>
      <c r="K478" s="152"/>
      <c r="L478" s="152"/>
      <c r="M478" s="150"/>
      <c r="N478" s="150"/>
      <c r="O478" s="150"/>
      <c r="P478" s="152"/>
      <c r="Q478" s="152"/>
      <c r="R478" s="150"/>
      <c r="S478" s="150"/>
      <c r="T478" s="150"/>
      <c r="U478" s="213"/>
      <c r="V478" s="150"/>
      <c r="W478" s="150"/>
      <c r="X478" s="150"/>
      <c r="Y478" s="150"/>
      <c r="Z478" s="150"/>
      <c r="AA478" s="150"/>
      <c r="AB478" s="150"/>
      <c r="AC478" s="150"/>
      <c r="AD478" s="214"/>
      <c r="AE478" s="4">
        <f t="shared" si="23"/>
        <v>0</v>
      </c>
    </row>
    <row r="479" spans="7:31" ht="20.100000000000001" customHeight="1" x14ac:dyDescent="0.25">
      <c r="G479" s="4">
        <f t="shared" si="21"/>
        <v>0</v>
      </c>
      <c r="H479" s="211">
        <f t="shared" si="22"/>
        <v>0</v>
      </c>
      <c r="I479" s="212"/>
      <c r="J479" s="150"/>
      <c r="K479" s="152"/>
      <c r="L479" s="152"/>
      <c r="M479" s="150"/>
      <c r="N479" s="150"/>
      <c r="O479" s="150"/>
      <c r="P479" s="152"/>
      <c r="Q479" s="152"/>
      <c r="R479" s="150"/>
      <c r="S479" s="150"/>
      <c r="T479" s="150"/>
      <c r="U479" s="213"/>
      <c r="V479" s="150"/>
      <c r="W479" s="150"/>
      <c r="X479" s="150"/>
      <c r="Y479" s="150"/>
      <c r="Z479" s="150"/>
      <c r="AA479" s="150"/>
      <c r="AB479" s="150"/>
      <c r="AC479" s="150"/>
      <c r="AD479" s="214"/>
      <c r="AE479" s="4">
        <f t="shared" si="23"/>
        <v>0</v>
      </c>
    </row>
    <row r="480" spans="7:31" ht="20.100000000000001" customHeight="1" x14ac:dyDescent="0.25">
      <c r="G480" s="4">
        <f t="shared" si="21"/>
        <v>0</v>
      </c>
      <c r="H480" s="211">
        <f t="shared" si="22"/>
        <v>0</v>
      </c>
      <c r="I480" s="212"/>
      <c r="J480" s="150"/>
      <c r="K480" s="152"/>
      <c r="L480" s="152"/>
      <c r="M480" s="150"/>
      <c r="N480" s="150"/>
      <c r="O480" s="150"/>
      <c r="P480" s="152"/>
      <c r="Q480" s="152"/>
      <c r="R480" s="150"/>
      <c r="S480" s="150"/>
      <c r="T480" s="150"/>
      <c r="U480" s="213"/>
      <c r="V480" s="150"/>
      <c r="W480" s="150"/>
      <c r="X480" s="150"/>
      <c r="Y480" s="150"/>
      <c r="Z480" s="150"/>
      <c r="AA480" s="150"/>
      <c r="AB480" s="150"/>
      <c r="AC480" s="150"/>
      <c r="AD480" s="214"/>
      <c r="AE480" s="4">
        <f t="shared" si="23"/>
        <v>0</v>
      </c>
    </row>
    <row r="481" spans="7:31" ht="20.100000000000001" customHeight="1" x14ac:dyDescent="0.25">
      <c r="G481" s="4">
        <f t="shared" si="21"/>
        <v>0</v>
      </c>
      <c r="H481" s="211">
        <f t="shared" si="22"/>
        <v>0</v>
      </c>
      <c r="I481" s="212"/>
      <c r="J481" s="150"/>
      <c r="K481" s="152"/>
      <c r="L481" s="152"/>
      <c r="M481" s="150"/>
      <c r="N481" s="150"/>
      <c r="O481" s="150"/>
      <c r="P481" s="152"/>
      <c r="Q481" s="152"/>
      <c r="R481" s="150"/>
      <c r="S481" s="150"/>
      <c r="T481" s="150"/>
      <c r="U481" s="213"/>
      <c r="V481" s="150"/>
      <c r="W481" s="150"/>
      <c r="X481" s="150"/>
      <c r="Y481" s="150"/>
      <c r="Z481" s="150"/>
      <c r="AA481" s="150"/>
      <c r="AB481" s="150"/>
      <c r="AC481" s="150"/>
      <c r="AD481" s="214"/>
      <c r="AE481" s="4">
        <f t="shared" si="23"/>
        <v>0</v>
      </c>
    </row>
    <row r="482" spans="7:31" ht="20.100000000000001" customHeight="1" x14ac:dyDescent="0.25">
      <c r="G482" s="4">
        <f t="shared" si="21"/>
        <v>0</v>
      </c>
      <c r="H482" s="211">
        <f t="shared" si="22"/>
        <v>0</v>
      </c>
      <c r="I482" s="212"/>
      <c r="J482" s="150"/>
      <c r="K482" s="152"/>
      <c r="L482" s="152"/>
      <c r="M482" s="150"/>
      <c r="N482" s="150"/>
      <c r="O482" s="150"/>
      <c r="P482" s="152"/>
      <c r="Q482" s="152"/>
      <c r="R482" s="150"/>
      <c r="S482" s="150"/>
      <c r="T482" s="150"/>
      <c r="U482" s="213"/>
      <c r="V482" s="150"/>
      <c r="W482" s="150"/>
      <c r="X482" s="150"/>
      <c r="Y482" s="150"/>
      <c r="Z482" s="150"/>
      <c r="AA482" s="150"/>
      <c r="AB482" s="150"/>
      <c r="AC482" s="150"/>
      <c r="AD482" s="214"/>
      <c r="AE482" s="4">
        <f t="shared" si="23"/>
        <v>0</v>
      </c>
    </row>
    <row r="483" spans="7:31" ht="20.100000000000001" customHeight="1" x14ac:dyDescent="0.25">
      <c r="G483" s="4">
        <f t="shared" si="21"/>
        <v>0</v>
      </c>
      <c r="H483" s="211">
        <f t="shared" si="22"/>
        <v>0</v>
      </c>
      <c r="I483" s="212"/>
      <c r="J483" s="150"/>
      <c r="K483" s="152"/>
      <c r="L483" s="152"/>
      <c r="M483" s="150"/>
      <c r="N483" s="150"/>
      <c r="O483" s="150"/>
      <c r="P483" s="152"/>
      <c r="Q483" s="152"/>
      <c r="R483" s="150"/>
      <c r="S483" s="150"/>
      <c r="T483" s="150"/>
      <c r="U483" s="213"/>
      <c r="V483" s="150"/>
      <c r="W483" s="150"/>
      <c r="X483" s="150"/>
      <c r="Y483" s="150"/>
      <c r="Z483" s="150"/>
      <c r="AA483" s="150"/>
      <c r="AB483" s="150"/>
      <c r="AC483" s="150"/>
      <c r="AD483" s="214"/>
      <c r="AE483" s="4">
        <f t="shared" si="23"/>
        <v>0</v>
      </c>
    </row>
    <row r="484" spans="7:31" ht="20.100000000000001" customHeight="1" x14ac:dyDescent="0.25">
      <c r="G484" s="4">
        <f t="shared" si="21"/>
        <v>0</v>
      </c>
      <c r="H484" s="211">
        <f t="shared" si="22"/>
        <v>0</v>
      </c>
      <c r="I484" s="212"/>
      <c r="J484" s="150"/>
      <c r="K484" s="152"/>
      <c r="L484" s="152"/>
      <c r="M484" s="150"/>
      <c r="N484" s="150"/>
      <c r="O484" s="150"/>
      <c r="P484" s="152"/>
      <c r="Q484" s="152"/>
      <c r="R484" s="150"/>
      <c r="S484" s="150"/>
      <c r="T484" s="150"/>
      <c r="U484" s="213"/>
      <c r="V484" s="150"/>
      <c r="W484" s="150"/>
      <c r="X484" s="150"/>
      <c r="Y484" s="150"/>
      <c r="Z484" s="150"/>
      <c r="AA484" s="150"/>
      <c r="AB484" s="150"/>
      <c r="AC484" s="150"/>
      <c r="AD484" s="214"/>
      <c r="AE484" s="4">
        <f t="shared" si="23"/>
        <v>0</v>
      </c>
    </row>
    <row r="485" spans="7:31" ht="20.100000000000001" customHeight="1" x14ac:dyDescent="0.25">
      <c r="G485" s="4">
        <f t="shared" si="21"/>
        <v>0</v>
      </c>
      <c r="H485" s="211">
        <f t="shared" si="22"/>
        <v>0</v>
      </c>
      <c r="I485" s="212"/>
      <c r="J485" s="150"/>
      <c r="K485" s="152"/>
      <c r="L485" s="152"/>
      <c r="M485" s="150"/>
      <c r="N485" s="150"/>
      <c r="O485" s="150"/>
      <c r="P485" s="152"/>
      <c r="Q485" s="152"/>
      <c r="R485" s="150"/>
      <c r="S485" s="150"/>
      <c r="T485" s="150"/>
      <c r="U485" s="213"/>
      <c r="V485" s="150"/>
      <c r="W485" s="150"/>
      <c r="X485" s="150"/>
      <c r="Y485" s="150"/>
      <c r="Z485" s="150"/>
      <c r="AA485" s="150"/>
      <c r="AB485" s="150"/>
      <c r="AC485" s="150"/>
      <c r="AD485" s="214"/>
      <c r="AE485" s="4">
        <f t="shared" si="23"/>
        <v>0</v>
      </c>
    </row>
    <row r="486" spans="7:31" ht="20.100000000000001" customHeight="1" x14ac:dyDescent="0.25">
      <c r="G486" s="4">
        <f t="shared" si="21"/>
        <v>0</v>
      </c>
      <c r="H486" s="211">
        <f t="shared" si="22"/>
        <v>0</v>
      </c>
      <c r="I486" s="212"/>
      <c r="J486" s="150"/>
      <c r="K486" s="152"/>
      <c r="L486" s="152"/>
      <c r="M486" s="150"/>
      <c r="N486" s="150"/>
      <c r="O486" s="150"/>
      <c r="P486" s="152"/>
      <c r="Q486" s="152"/>
      <c r="R486" s="150"/>
      <c r="S486" s="150"/>
      <c r="T486" s="150"/>
      <c r="U486" s="213"/>
      <c r="V486" s="150"/>
      <c r="W486" s="150"/>
      <c r="X486" s="150"/>
      <c r="Y486" s="150"/>
      <c r="Z486" s="150"/>
      <c r="AA486" s="150"/>
      <c r="AB486" s="150"/>
      <c r="AC486" s="150"/>
      <c r="AD486" s="214"/>
      <c r="AE486" s="4">
        <f t="shared" si="23"/>
        <v>0</v>
      </c>
    </row>
    <row r="487" spans="7:31" ht="20.100000000000001" customHeight="1" x14ac:dyDescent="0.25">
      <c r="G487" s="4">
        <f t="shared" si="21"/>
        <v>0</v>
      </c>
      <c r="H487" s="211">
        <f t="shared" si="22"/>
        <v>0</v>
      </c>
      <c r="I487" s="212"/>
      <c r="J487" s="150"/>
      <c r="K487" s="152"/>
      <c r="L487" s="152"/>
      <c r="M487" s="150"/>
      <c r="N487" s="150"/>
      <c r="O487" s="150"/>
      <c r="P487" s="152"/>
      <c r="Q487" s="152"/>
      <c r="R487" s="150"/>
      <c r="S487" s="150"/>
      <c r="T487" s="150"/>
      <c r="U487" s="213"/>
      <c r="V487" s="150"/>
      <c r="W487" s="150"/>
      <c r="X487" s="150"/>
      <c r="Y487" s="150"/>
      <c r="Z487" s="150"/>
      <c r="AA487" s="150"/>
      <c r="AB487" s="150"/>
      <c r="AC487" s="150"/>
      <c r="AD487" s="214"/>
      <c r="AE487" s="4">
        <f t="shared" si="23"/>
        <v>0</v>
      </c>
    </row>
    <row r="488" spans="7:31" ht="20.100000000000001" customHeight="1" x14ac:dyDescent="0.25">
      <c r="G488" s="4">
        <f t="shared" si="21"/>
        <v>0</v>
      </c>
      <c r="H488" s="211">
        <f t="shared" si="22"/>
        <v>0</v>
      </c>
      <c r="I488" s="212"/>
      <c r="J488" s="150"/>
      <c r="K488" s="152"/>
      <c r="L488" s="152"/>
      <c r="M488" s="150"/>
      <c r="N488" s="150"/>
      <c r="O488" s="150"/>
      <c r="P488" s="152"/>
      <c r="Q488" s="152"/>
      <c r="R488" s="150"/>
      <c r="S488" s="150"/>
      <c r="T488" s="150"/>
      <c r="U488" s="213"/>
      <c r="V488" s="150"/>
      <c r="W488" s="150"/>
      <c r="X488" s="150"/>
      <c r="Y488" s="150"/>
      <c r="Z488" s="150"/>
      <c r="AA488" s="150"/>
      <c r="AB488" s="150"/>
      <c r="AC488" s="150"/>
      <c r="AD488" s="214"/>
      <c r="AE488" s="4">
        <f t="shared" si="23"/>
        <v>0</v>
      </c>
    </row>
    <row r="489" spans="7:31" ht="20.100000000000001" customHeight="1" x14ac:dyDescent="0.25">
      <c r="G489" s="4">
        <f t="shared" si="21"/>
        <v>0</v>
      </c>
      <c r="H489" s="211">
        <f t="shared" si="22"/>
        <v>0</v>
      </c>
      <c r="I489" s="212"/>
      <c r="J489" s="150"/>
      <c r="K489" s="152"/>
      <c r="L489" s="152"/>
      <c r="M489" s="150"/>
      <c r="N489" s="150"/>
      <c r="O489" s="150"/>
      <c r="P489" s="152"/>
      <c r="Q489" s="152"/>
      <c r="R489" s="150"/>
      <c r="S489" s="150"/>
      <c r="T489" s="150"/>
      <c r="U489" s="213"/>
      <c r="V489" s="150"/>
      <c r="W489" s="150"/>
      <c r="X489" s="150"/>
      <c r="Y489" s="150"/>
      <c r="Z489" s="150"/>
      <c r="AA489" s="150"/>
      <c r="AB489" s="150"/>
      <c r="AC489" s="150"/>
      <c r="AD489" s="214"/>
      <c r="AE489" s="4">
        <f t="shared" si="23"/>
        <v>0</v>
      </c>
    </row>
    <row r="490" spans="7:31" ht="20.100000000000001" customHeight="1" x14ac:dyDescent="0.25">
      <c r="G490" s="4">
        <f t="shared" si="21"/>
        <v>0</v>
      </c>
      <c r="H490" s="211">
        <f t="shared" si="22"/>
        <v>0</v>
      </c>
      <c r="I490" s="212"/>
      <c r="J490" s="150"/>
      <c r="K490" s="152"/>
      <c r="L490" s="152"/>
      <c r="M490" s="150"/>
      <c r="N490" s="150"/>
      <c r="O490" s="150"/>
      <c r="P490" s="152"/>
      <c r="Q490" s="152"/>
      <c r="R490" s="150"/>
      <c r="S490" s="150"/>
      <c r="T490" s="150"/>
      <c r="U490" s="213"/>
      <c r="V490" s="150"/>
      <c r="W490" s="150"/>
      <c r="X490" s="150"/>
      <c r="Y490" s="150"/>
      <c r="Z490" s="150"/>
      <c r="AA490" s="150"/>
      <c r="AB490" s="150"/>
      <c r="AC490" s="150"/>
      <c r="AD490" s="214"/>
      <c r="AE490" s="4">
        <f t="shared" si="23"/>
        <v>0</v>
      </c>
    </row>
    <row r="491" spans="7:31" ht="20.100000000000001" customHeight="1" x14ac:dyDescent="0.25">
      <c r="G491" s="4">
        <f t="shared" si="21"/>
        <v>0</v>
      </c>
      <c r="H491" s="211">
        <f t="shared" si="22"/>
        <v>0</v>
      </c>
      <c r="I491" s="212"/>
      <c r="J491" s="150"/>
      <c r="K491" s="152"/>
      <c r="L491" s="152"/>
      <c r="M491" s="150"/>
      <c r="N491" s="150"/>
      <c r="O491" s="150"/>
      <c r="P491" s="152"/>
      <c r="Q491" s="152"/>
      <c r="R491" s="150"/>
      <c r="S491" s="150"/>
      <c r="T491" s="150"/>
      <c r="U491" s="213"/>
      <c r="V491" s="150"/>
      <c r="W491" s="150"/>
      <c r="X491" s="150"/>
      <c r="Y491" s="150"/>
      <c r="Z491" s="150"/>
      <c r="AA491" s="150"/>
      <c r="AB491" s="150"/>
      <c r="AC491" s="150"/>
      <c r="AD491" s="214"/>
      <c r="AE491" s="4">
        <f t="shared" si="23"/>
        <v>0</v>
      </c>
    </row>
    <row r="492" spans="7:31" ht="20.100000000000001" customHeight="1" x14ac:dyDescent="0.25">
      <c r="G492" s="4">
        <f t="shared" si="21"/>
        <v>0</v>
      </c>
      <c r="H492" s="211">
        <f t="shared" si="22"/>
        <v>0</v>
      </c>
      <c r="I492" s="212"/>
      <c r="J492" s="150"/>
      <c r="K492" s="152"/>
      <c r="L492" s="152"/>
      <c r="M492" s="150"/>
      <c r="N492" s="150"/>
      <c r="O492" s="150"/>
      <c r="P492" s="152"/>
      <c r="Q492" s="152"/>
      <c r="R492" s="150"/>
      <c r="S492" s="150"/>
      <c r="T492" s="150"/>
      <c r="U492" s="213"/>
      <c r="V492" s="150"/>
      <c r="W492" s="150"/>
      <c r="X492" s="150"/>
      <c r="Y492" s="150"/>
      <c r="Z492" s="150"/>
      <c r="AA492" s="150"/>
      <c r="AB492" s="150"/>
      <c r="AC492" s="150"/>
      <c r="AD492" s="214"/>
      <c r="AE492" s="4">
        <f t="shared" si="23"/>
        <v>0</v>
      </c>
    </row>
    <row r="493" spans="7:31" ht="20.100000000000001" customHeight="1" x14ac:dyDescent="0.25">
      <c r="G493" s="4">
        <f t="shared" si="21"/>
        <v>0</v>
      </c>
      <c r="H493" s="211">
        <f t="shared" si="22"/>
        <v>0</v>
      </c>
      <c r="I493" s="212"/>
      <c r="J493" s="150"/>
      <c r="K493" s="152"/>
      <c r="L493" s="152"/>
      <c r="M493" s="150"/>
      <c r="N493" s="150"/>
      <c r="O493" s="150"/>
      <c r="P493" s="152"/>
      <c r="Q493" s="152"/>
      <c r="R493" s="150"/>
      <c r="S493" s="150"/>
      <c r="T493" s="150"/>
      <c r="U493" s="213"/>
      <c r="V493" s="150"/>
      <c r="W493" s="150"/>
      <c r="X493" s="150"/>
      <c r="Y493" s="150"/>
      <c r="Z493" s="150"/>
      <c r="AA493" s="150"/>
      <c r="AB493" s="150"/>
      <c r="AC493" s="150"/>
      <c r="AD493" s="214"/>
      <c r="AE493" s="4">
        <f t="shared" si="23"/>
        <v>0</v>
      </c>
    </row>
    <row r="494" spans="7:31" ht="20.100000000000001" customHeight="1" x14ac:dyDescent="0.25">
      <c r="G494" s="4">
        <f t="shared" si="21"/>
        <v>0</v>
      </c>
      <c r="H494" s="211">
        <f t="shared" si="22"/>
        <v>0</v>
      </c>
      <c r="I494" s="212"/>
      <c r="J494" s="150"/>
      <c r="K494" s="152"/>
      <c r="L494" s="152"/>
      <c r="M494" s="150"/>
      <c r="N494" s="150"/>
      <c r="O494" s="150"/>
      <c r="P494" s="152"/>
      <c r="Q494" s="152"/>
      <c r="R494" s="150"/>
      <c r="S494" s="150"/>
      <c r="T494" s="150"/>
      <c r="U494" s="213"/>
      <c r="V494" s="150"/>
      <c r="W494" s="150"/>
      <c r="X494" s="150"/>
      <c r="Y494" s="150"/>
      <c r="Z494" s="150"/>
      <c r="AA494" s="150"/>
      <c r="AB494" s="150"/>
      <c r="AC494" s="150"/>
      <c r="AD494" s="214"/>
      <c r="AE494" s="4">
        <f t="shared" si="23"/>
        <v>0</v>
      </c>
    </row>
    <row r="495" spans="7:31" ht="20.100000000000001" customHeight="1" x14ac:dyDescent="0.25">
      <c r="G495" s="4">
        <f t="shared" si="21"/>
        <v>0</v>
      </c>
      <c r="H495" s="211">
        <f t="shared" si="22"/>
        <v>0</v>
      </c>
      <c r="I495" s="212"/>
      <c r="J495" s="150"/>
      <c r="K495" s="152"/>
      <c r="L495" s="152"/>
      <c r="M495" s="150"/>
      <c r="N495" s="150"/>
      <c r="O495" s="150"/>
      <c r="P495" s="152"/>
      <c r="Q495" s="152"/>
      <c r="R495" s="150"/>
      <c r="S495" s="150"/>
      <c r="T495" s="150"/>
      <c r="U495" s="213"/>
      <c r="V495" s="150"/>
      <c r="W495" s="150"/>
      <c r="X495" s="150"/>
      <c r="Y495" s="150"/>
      <c r="Z495" s="150"/>
      <c r="AA495" s="150"/>
      <c r="AB495" s="150"/>
      <c r="AC495" s="150"/>
      <c r="AD495" s="214"/>
      <c r="AE495" s="4">
        <f t="shared" si="23"/>
        <v>0</v>
      </c>
    </row>
    <row r="496" spans="7:31" ht="20.100000000000001" customHeight="1" x14ac:dyDescent="0.25">
      <c r="G496" s="4">
        <f t="shared" si="21"/>
        <v>0</v>
      </c>
      <c r="H496" s="211">
        <f t="shared" si="22"/>
        <v>0</v>
      </c>
      <c r="I496" s="212"/>
      <c r="J496" s="150"/>
      <c r="K496" s="152"/>
      <c r="L496" s="152"/>
      <c r="M496" s="150"/>
      <c r="N496" s="150"/>
      <c r="O496" s="150"/>
      <c r="P496" s="152"/>
      <c r="Q496" s="152"/>
      <c r="R496" s="150"/>
      <c r="S496" s="150"/>
      <c r="T496" s="150"/>
      <c r="U496" s="213"/>
      <c r="V496" s="150"/>
      <c r="W496" s="150"/>
      <c r="X496" s="150"/>
      <c r="Y496" s="150"/>
      <c r="Z496" s="150"/>
      <c r="AA496" s="150"/>
      <c r="AB496" s="150"/>
      <c r="AC496" s="150"/>
      <c r="AD496" s="214"/>
      <c r="AE496" s="4">
        <f t="shared" si="23"/>
        <v>0</v>
      </c>
    </row>
    <row r="497" spans="7:31" ht="20.100000000000001" customHeight="1" x14ac:dyDescent="0.25">
      <c r="G497" s="4">
        <f t="shared" si="21"/>
        <v>0</v>
      </c>
      <c r="H497" s="211">
        <f t="shared" si="22"/>
        <v>0</v>
      </c>
      <c r="I497" s="212"/>
      <c r="J497" s="150"/>
      <c r="K497" s="152"/>
      <c r="L497" s="152"/>
      <c r="M497" s="150"/>
      <c r="N497" s="150"/>
      <c r="O497" s="150"/>
      <c r="P497" s="152"/>
      <c r="Q497" s="152"/>
      <c r="R497" s="150"/>
      <c r="S497" s="150"/>
      <c r="T497" s="150"/>
      <c r="U497" s="213"/>
      <c r="V497" s="150"/>
      <c r="W497" s="150"/>
      <c r="X497" s="150"/>
      <c r="Y497" s="150"/>
      <c r="Z497" s="150"/>
      <c r="AA497" s="150"/>
      <c r="AB497" s="150"/>
      <c r="AC497" s="150"/>
      <c r="AD497" s="214"/>
      <c r="AE497" s="4">
        <f t="shared" si="23"/>
        <v>0</v>
      </c>
    </row>
    <row r="498" spans="7:31" ht="20.100000000000001" customHeight="1" x14ac:dyDescent="0.25">
      <c r="G498" s="4">
        <f t="shared" si="21"/>
        <v>0</v>
      </c>
      <c r="H498" s="211">
        <f t="shared" si="22"/>
        <v>0</v>
      </c>
      <c r="I498" s="212"/>
      <c r="J498" s="150"/>
      <c r="K498" s="152"/>
      <c r="L498" s="152"/>
      <c r="M498" s="150"/>
      <c r="N498" s="150"/>
      <c r="O498" s="150"/>
      <c r="P498" s="152"/>
      <c r="Q498" s="152"/>
      <c r="R498" s="150"/>
      <c r="S498" s="150"/>
      <c r="T498" s="150"/>
      <c r="U498" s="213"/>
      <c r="V498" s="150"/>
      <c r="W498" s="150"/>
      <c r="X498" s="150"/>
      <c r="Y498" s="150"/>
      <c r="Z498" s="150"/>
      <c r="AA498" s="150"/>
      <c r="AB498" s="150"/>
      <c r="AC498" s="150"/>
      <c r="AD498" s="214"/>
      <c r="AE498" s="4">
        <f t="shared" si="23"/>
        <v>0</v>
      </c>
    </row>
    <row r="499" spans="7:31" ht="20.100000000000001" customHeight="1" x14ac:dyDescent="0.25">
      <c r="G499" s="4">
        <f t="shared" si="21"/>
        <v>0</v>
      </c>
      <c r="H499" s="211">
        <f t="shared" si="22"/>
        <v>0</v>
      </c>
      <c r="I499" s="212"/>
      <c r="J499" s="150"/>
      <c r="K499" s="152"/>
      <c r="L499" s="152"/>
      <c r="M499" s="150"/>
      <c r="N499" s="150"/>
      <c r="O499" s="150"/>
      <c r="P499" s="152"/>
      <c r="Q499" s="152"/>
      <c r="R499" s="150"/>
      <c r="S499" s="150"/>
      <c r="T499" s="150"/>
      <c r="U499" s="213"/>
      <c r="V499" s="150"/>
      <c r="W499" s="150"/>
      <c r="X499" s="150"/>
      <c r="Y499" s="150"/>
      <c r="Z499" s="150"/>
      <c r="AA499" s="150"/>
      <c r="AB499" s="150"/>
      <c r="AC499" s="150"/>
      <c r="AD499" s="214"/>
      <c r="AE499" s="4">
        <f t="shared" si="23"/>
        <v>0</v>
      </c>
    </row>
    <row r="500" spans="7:31" ht="20.100000000000001" customHeight="1" x14ac:dyDescent="0.25">
      <c r="G500" s="4">
        <f t="shared" si="21"/>
        <v>0</v>
      </c>
      <c r="H500" s="211">
        <f t="shared" si="22"/>
        <v>0</v>
      </c>
      <c r="I500" s="212"/>
      <c r="J500" s="150"/>
      <c r="K500" s="152"/>
      <c r="L500" s="152"/>
      <c r="M500" s="150"/>
      <c r="N500" s="150"/>
      <c r="O500" s="150"/>
      <c r="P500" s="152"/>
      <c r="Q500" s="152"/>
      <c r="R500" s="150"/>
      <c r="S500" s="150"/>
      <c r="T500" s="150"/>
      <c r="U500" s="213"/>
      <c r="V500" s="150"/>
      <c r="W500" s="150"/>
      <c r="X500" s="150"/>
      <c r="Y500" s="150"/>
      <c r="Z500" s="150"/>
      <c r="AA500" s="150"/>
      <c r="AB500" s="150"/>
      <c r="AC500" s="150"/>
      <c r="AD500" s="214"/>
      <c r="AE500" s="4">
        <f t="shared" si="23"/>
        <v>0</v>
      </c>
    </row>
    <row r="501" spans="7:31" ht="20.100000000000001" customHeight="1" x14ac:dyDescent="0.25">
      <c r="G501" s="4">
        <f t="shared" si="21"/>
        <v>0</v>
      </c>
      <c r="H501" s="211">
        <f t="shared" si="22"/>
        <v>0</v>
      </c>
      <c r="I501" s="212"/>
      <c r="J501" s="150"/>
      <c r="K501" s="152"/>
      <c r="L501" s="152"/>
      <c r="M501" s="150"/>
      <c r="N501" s="150"/>
      <c r="O501" s="150"/>
      <c r="P501" s="152"/>
      <c r="Q501" s="152"/>
      <c r="R501" s="150"/>
      <c r="S501" s="150"/>
      <c r="T501" s="150"/>
      <c r="U501" s="213"/>
      <c r="V501" s="150"/>
      <c r="W501" s="150"/>
      <c r="X501" s="150"/>
      <c r="Y501" s="150"/>
      <c r="Z501" s="150"/>
      <c r="AA501" s="150"/>
      <c r="AB501" s="150"/>
      <c r="AC501" s="150"/>
      <c r="AD501" s="214"/>
      <c r="AE501" s="4">
        <f t="shared" si="23"/>
        <v>0</v>
      </c>
    </row>
    <row r="502" spans="7:31" ht="20.100000000000001" customHeight="1" x14ac:dyDescent="0.25">
      <c r="G502" s="4">
        <f t="shared" si="21"/>
        <v>0</v>
      </c>
      <c r="H502" s="211">
        <f t="shared" si="22"/>
        <v>0</v>
      </c>
      <c r="I502" s="212"/>
      <c r="J502" s="150"/>
      <c r="K502" s="152"/>
      <c r="L502" s="152"/>
      <c r="M502" s="150"/>
      <c r="N502" s="150"/>
      <c r="O502" s="150"/>
      <c r="P502" s="152"/>
      <c r="Q502" s="152"/>
      <c r="R502" s="150"/>
      <c r="S502" s="150"/>
      <c r="T502" s="150"/>
      <c r="U502" s="213"/>
      <c r="V502" s="150"/>
      <c r="W502" s="150"/>
      <c r="X502" s="150"/>
      <c r="Y502" s="150"/>
      <c r="Z502" s="150"/>
      <c r="AA502" s="150"/>
      <c r="AB502" s="150"/>
      <c r="AC502" s="150"/>
      <c r="AD502" s="214"/>
      <c r="AE502" s="4">
        <f t="shared" si="23"/>
        <v>0</v>
      </c>
    </row>
    <row r="503" spans="7:31" ht="20.100000000000001" customHeight="1" x14ac:dyDescent="0.25">
      <c r="G503" s="4">
        <f t="shared" si="21"/>
        <v>0</v>
      </c>
      <c r="H503" s="211">
        <f t="shared" si="22"/>
        <v>0</v>
      </c>
      <c r="I503" s="212"/>
      <c r="J503" s="150"/>
      <c r="K503" s="152"/>
      <c r="L503" s="152"/>
      <c r="M503" s="150"/>
      <c r="N503" s="150"/>
      <c r="O503" s="150"/>
      <c r="P503" s="152"/>
      <c r="Q503" s="152"/>
      <c r="R503" s="150"/>
      <c r="S503" s="150"/>
      <c r="T503" s="150"/>
      <c r="U503" s="213"/>
      <c r="V503" s="150"/>
      <c r="W503" s="150"/>
      <c r="X503" s="150"/>
      <c r="Y503" s="150"/>
      <c r="Z503" s="150"/>
      <c r="AA503" s="150"/>
      <c r="AB503" s="150"/>
      <c r="AC503" s="150"/>
      <c r="AD503" s="214"/>
      <c r="AE503" s="4">
        <f t="shared" si="23"/>
        <v>0</v>
      </c>
    </row>
    <row r="504" spans="7:31" ht="20.100000000000001" customHeight="1" x14ac:dyDescent="0.25">
      <c r="G504" s="4">
        <f t="shared" si="21"/>
        <v>0</v>
      </c>
      <c r="H504" s="211">
        <f t="shared" si="22"/>
        <v>0</v>
      </c>
      <c r="I504" s="212"/>
      <c r="J504" s="150"/>
      <c r="K504" s="152"/>
      <c r="L504" s="152"/>
      <c r="M504" s="150"/>
      <c r="N504" s="150"/>
      <c r="O504" s="150"/>
      <c r="P504" s="152"/>
      <c r="Q504" s="152"/>
      <c r="R504" s="150"/>
      <c r="S504" s="150"/>
      <c r="T504" s="150"/>
      <c r="U504" s="213"/>
      <c r="V504" s="150"/>
      <c r="W504" s="150"/>
      <c r="X504" s="150"/>
      <c r="Y504" s="150"/>
      <c r="Z504" s="150"/>
      <c r="AA504" s="150"/>
      <c r="AB504" s="150"/>
      <c r="AC504" s="150"/>
      <c r="AD504" s="214"/>
      <c r="AE504" s="4">
        <f t="shared" si="23"/>
        <v>0</v>
      </c>
    </row>
    <row r="505" spans="7:31" ht="20.100000000000001" customHeight="1" x14ac:dyDescent="0.25">
      <c r="G505" s="4">
        <f t="shared" si="21"/>
        <v>0</v>
      </c>
      <c r="H505" s="211">
        <f t="shared" si="22"/>
        <v>0</v>
      </c>
      <c r="I505" s="212"/>
      <c r="J505" s="150"/>
      <c r="K505" s="152"/>
      <c r="L505" s="152"/>
      <c r="M505" s="150"/>
      <c r="N505" s="150"/>
      <c r="O505" s="150"/>
      <c r="P505" s="152"/>
      <c r="Q505" s="152"/>
      <c r="R505" s="150"/>
      <c r="S505" s="150"/>
      <c r="T505" s="150"/>
      <c r="U505" s="213"/>
      <c r="V505" s="150"/>
      <c r="W505" s="150"/>
      <c r="X505" s="150"/>
      <c r="Y505" s="150"/>
      <c r="Z505" s="150"/>
      <c r="AA505" s="150"/>
      <c r="AB505" s="150"/>
      <c r="AC505" s="150"/>
      <c r="AD505" s="214"/>
      <c r="AE505" s="4">
        <f t="shared" si="23"/>
        <v>0</v>
      </c>
    </row>
    <row r="506" spans="7:31" ht="20.100000000000001" customHeight="1" x14ac:dyDescent="0.25">
      <c r="G506" s="4">
        <f t="shared" si="21"/>
        <v>0</v>
      </c>
      <c r="H506" s="211">
        <f t="shared" si="22"/>
        <v>0</v>
      </c>
      <c r="I506" s="212"/>
      <c r="J506" s="150"/>
      <c r="K506" s="152"/>
      <c r="L506" s="152"/>
      <c r="M506" s="150"/>
      <c r="N506" s="150"/>
      <c r="O506" s="150"/>
      <c r="P506" s="152"/>
      <c r="Q506" s="152"/>
      <c r="R506" s="150"/>
      <c r="S506" s="150"/>
      <c r="T506" s="150"/>
      <c r="U506" s="213"/>
      <c r="V506" s="150"/>
      <c r="W506" s="150"/>
      <c r="X506" s="150"/>
      <c r="Y506" s="150"/>
      <c r="Z506" s="150"/>
      <c r="AA506" s="150"/>
      <c r="AB506" s="150"/>
      <c r="AC506" s="150"/>
      <c r="AD506" s="214"/>
      <c r="AE506" s="4">
        <f t="shared" si="23"/>
        <v>0</v>
      </c>
    </row>
    <row r="507" spans="7:31" ht="20.100000000000001" customHeight="1" x14ac:dyDescent="0.25">
      <c r="G507" s="4">
        <f t="shared" si="21"/>
        <v>0</v>
      </c>
      <c r="H507" s="211">
        <f t="shared" si="22"/>
        <v>0</v>
      </c>
      <c r="I507" s="212"/>
      <c r="J507" s="150"/>
      <c r="K507" s="152"/>
      <c r="L507" s="152"/>
      <c r="M507" s="150"/>
      <c r="N507" s="150"/>
      <c r="O507" s="150"/>
      <c r="P507" s="152"/>
      <c r="Q507" s="152"/>
      <c r="R507" s="150"/>
      <c r="S507" s="150"/>
      <c r="T507" s="150"/>
      <c r="U507" s="213"/>
      <c r="V507" s="150"/>
      <c r="W507" s="150"/>
      <c r="X507" s="150"/>
      <c r="Y507" s="150"/>
      <c r="Z507" s="150"/>
      <c r="AA507" s="150"/>
      <c r="AB507" s="150"/>
      <c r="AC507" s="150"/>
      <c r="AD507" s="214"/>
      <c r="AE507" s="4">
        <f t="shared" si="23"/>
        <v>0</v>
      </c>
    </row>
    <row r="508" spans="7:31" ht="20.100000000000001" customHeight="1" x14ac:dyDescent="0.25">
      <c r="G508" s="4">
        <f t="shared" si="21"/>
        <v>0</v>
      </c>
      <c r="H508" s="211">
        <f t="shared" si="22"/>
        <v>0</v>
      </c>
      <c r="I508" s="212"/>
      <c r="J508" s="150"/>
      <c r="K508" s="152"/>
      <c r="L508" s="152"/>
      <c r="M508" s="150"/>
      <c r="N508" s="150"/>
      <c r="O508" s="150"/>
      <c r="P508" s="152"/>
      <c r="Q508" s="152"/>
      <c r="R508" s="150"/>
      <c r="S508" s="150"/>
      <c r="T508" s="150"/>
      <c r="U508" s="213"/>
      <c r="V508" s="150"/>
      <c r="W508" s="150"/>
      <c r="X508" s="150"/>
      <c r="Y508" s="150"/>
      <c r="Z508" s="150"/>
      <c r="AA508" s="150"/>
      <c r="AB508" s="150"/>
      <c r="AC508" s="150"/>
      <c r="AD508" s="214"/>
      <c r="AE508" s="4">
        <f t="shared" si="23"/>
        <v>0</v>
      </c>
    </row>
    <row r="509" spans="7:31" ht="20.100000000000001" customHeight="1" x14ac:dyDescent="0.25">
      <c r="G509" s="4">
        <f t="shared" si="21"/>
        <v>0</v>
      </c>
      <c r="H509" s="211">
        <f t="shared" si="22"/>
        <v>0</v>
      </c>
      <c r="I509" s="212"/>
      <c r="J509" s="150"/>
      <c r="K509" s="152"/>
      <c r="L509" s="152"/>
      <c r="M509" s="150"/>
      <c r="N509" s="150"/>
      <c r="O509" s="150"/>
      <c r="P509" s="152"/>
      <c r="Q509" s="152"/>
      <c r="R509" s="150"/>
      <c r="S509" s="150"/>
      <c r="T509" s="150"/>
      <c r="U509" s="213"/>
      <c r="V509" s="150"/>
      <c r="W509" s="150"/>
      <c r="X509" s="150"/>
      <c r="Y509" s="150"/>
      <c r="Z509" s="150"/>
      <c r="AA509" s="150"/>
      <c r="AB509" s="150"/>
      <c r="AC509" s="150"/>
      <c r="AD509" s="214"/>
      <c r="AE509" s="4">
        <f t="shared" si="23"/>
        <v>0</v>
      </c>
    </row>
    <row r="510" spans="7:31" ht="20.100000000000001" customHeight="1" x14ac:dyDescent="0.25">
      <c r="G510" s="4">
        <f t="shared" si="21"/>
        <v>0</v>
      </c>
      <c r="H510" s="211">
        <f t="shared" si="22"/>
        <v>0</v>
      </c>
      <c r="I510" s="212"/>
      <c r="J510" s="150"/>
      <c r="K510" s="152"/>
      <c r="L510" s="152"/>
      <c r="M510" s="150"/>
      <c r="N510" s="150"/>
      <c r="O510" s="150"/>
      <c r="P510" s="152"/>
      <c r="Q510" s="152"/>
      <c r="R510" s="150"/>
      <c r="S510" s="150"/>
      <c r="T510" s="150"/>
      <c r="U510" s="213"/>
      <c r="V510" s="150"/>
      <c r="W510" s="150"/>
      <c r="X510" s="150"/>
      <c r="Y510" s="150"/>
      <c r="Z510" s="150"/>
      <c r="AA510" s="150"/>
      <c r="AB510" s="150"/>
      <c r="AC510" s="150"/>
      <c r="AD510" s="214"/>
      <c r="AE510" s="4">
        <f t="shared" si="23"/>
        <v>0</v>
      </c>
    </row>
    <row r="511" spans="7:31" ht="20.100000000000001" customHeight="1" x14ac:dyDescent="0.25">
      <c r="G511" s="4">
        <f t="shared" si="21"/>
        <v>0</v>
      </c>
      <c r="H511" s="211">
        <f t="shared" si="22"/>
        <v>0</v>
      </c>
      <c r="I511" s="212"/>
      <c r="J511" s="150"/>
      <c r="K511" s="152"/>
      <c r="L511" s="152"/>
      <c r="M511" s="150"/>
      <c r="N511" s="150"/>
      <c r="O511" s="150"/>
      <c r="P511" s="152"/>
      <c r="Q511" s="152"/>
      <c r="R511" s="150"/>
      <c r="S511" s="150"/>
      <c r="T511" s="150"/>
      <c r="U511" s="213"/>
      <c r="V511" s="150"/>
      <c r="W511" s="150"/>
      <c r="X511" s="150"/>
      <c r="Y511" s="150"/>
      <c r="Z511" s="150"/>
      <c r="AA511" s="150"/>
      <c r="AB511" s="150"/>
      <c r="AC511" s="150"/>
      <c r="AD511" s="214"/>
      <c r="AE511" s="4">
        <f t="shared" si="23"/>
        <v>0</v>
      </c>
    </row>
    <row r="512" spans="7:31" ht="20.100000000000001" customHeight="1" x14ac:dyDescent="0.25">
      <c r="G512" s="4">
        <f t="shared" si="21"/>
        <v>0</v>
      </c>
      <c r="H512" s="211">
        <f t="shared" si="22"/>
        <v>0</v>
      </c>
      <c r="I512" s="212"/>
      <c r="J512" s="150"/>
      <c r="K512" s="152"/>
      <c r="L512" s="152"/>
      <c r="M512" s="150"/>
      <c r="N512" s="150"/>
      <c r="O512" s="150"/>
      <c r="P512" s="152"/>
      <c r="Q512" s="152"/>
      <c r="R512" s="150"/>
      <c r="S512" s="150"/>
      <c r="T512" s="150"/>
      <c r="U512" s="213"/>
      <c r="V512" s="150"/>
      <c r="W512" s="150"/>
      <c r="X512" s="150"/>
      <c r="Y512" s="150"/>
      <c r="Z512" s="150"/>
      <c r="AA512" s="150"/>
      <c r="AB512" s="150"/>
      <c r="AC512" s="150"/>
      <c r="AD512" s="214"/>
      <c r="AE512" s="4">
        <f t="shared" si="23"/>
        <v>0</v>
      </c>
    </row>
    <row r="513" spans="7:31" ht="20.100000000000001" customHeight="1" x14ac:dyDescent="0.25">
      <c r="G513" s="4">
        <f t="shared" si="21"/>
        <v>0</v>
      </c>
      <c r="H513" s="211">
        <f t="shared" si="22"/>
        <v>0</v>
      </c>
      <c r="I513" s="212"/>
      <c r="J513" s="150"/>
      <c r="K513" s="152"/>
      <c r="L513" s="152"/>
      <c r="M513" s="150"/>
      <c r="N513" s="150"/>
      <c r="O513" s="150"/>
      <c r="P513" s="152"/>
      <c r="Q513" s="152"/>
      <c r="R513" s="150"/>
      <c r="S513" s="150"/>
      <c r="T513" s="150"/>
      <c r="U513" s="213"/>
      <c r="V513" s="150"/>
      <c r="W513" s="150"/>
      <c r="X513" s="150"/>
      <c r="Y513" s="150"/>
      <c r="Z513" s="150"/>
      <c r="AA513" s="150"/>
      <c r="AB513" s="150"/>
      <c r="AC513" s="150"/>
      <c r="AD513" s="214"/>
      <c r="AE513" s="4">
        <f t="shared" si="23"/>
        <v>0</v>
      </c>
    </row>
    <row r="514" spans="7:31" ht="20.100000000000001" customHeight="1" x14ac:dyDescent="0.25">
      <c r="G514" s="4">
        <f t="shared" si="21"/>
        <v>0</v>
      </c>
      <c r="H514" s="211">
        <f t="shared" si="22"/>
        <v>0</v>
      </c>
      <c r="I514" s="212"/>
      <c r="J514" s="150"/>
      <c r="K514" s="152"/>
      <c r="L514" s="152"/>
      <c r="M514" s="150"/>
      <c r="N514" s="150"/>
      <c r="O514" s="150"/>
      <c r="P514" s="152"/>
      <c r="Q514" s="152"/>
      <c r="R514" s="150"/>
      <c r="S514" s="150"/>
      <c r="T514" s="150"/>
      <c r="U514" s="213"/>
      <c r="V514" s="150"/>
      <c r="W514" s="150"/>
      <c r="X514" s="150"/>
      <c r="Y514" s="150"/>
      <c r="Z514" s="150"/>
      <c r="AA514" s="150"/>
      <c r="AB514" s="150"/>
      <c r="AC514" s="150"/>
      <c r="AD514" s="214"/>
      <c r="AE514" s="4">
        <f t="shared" si="23"/>
        <v>0</v>
      </c>
    </row>
    <row r="515" spans="7:31" ht="20.100000000000001" customHeight="1" x14ac:dyDescent="0.25">
      <c r="G515" s="4">
        <f t="shared" si="21"/>
        <v>0</v>
      </c>
      <c r="H515" s="211">
        <f t="shared" si="22"/>
        <v>0</v>
      </c>
      <c r="I515" s="212"/>
      <c r="J515" s="150"/>
      <c r="K515" s="152"/>
      <c r="L515" s="152"/>
      <c r="M515" s="150"/>
      <c r="N515" s="150"/>
      <c r="O515" s="150"/>
      <c r="P515" s="152"/>
      <c r="Q515" s="152"/>
      <c r="R515" s="150"/>
      <c r="S515" s="150"/>
      <c r="T515" s="150"/>
      <c r="U515" s="213"/>
      <c r="V515" s="150"/>
      <c r="W515" s="150"/>
      <c r="X515" s="150"/>
      <c r="Y515" s="150"/>
      <c r="Z515" s="150"/>
      <c r="AA515" s="150"/>
      <c r="AB515" s="150"/>
      <c r="AC515" s="150"/>
      <c r="AD515" s="214"/>
      <c r="AE515" s="4">
        <f t="shared" si="23"/>
        <v>0</v>
      </c>
    </row>
    <row r="516" spans="7:31" ht="20.100000000000001" customHeight="1" x14ac:dyDescent="0.25">
      <c r="G516" s="4">
        <f t="shared" si="21"/>
        <v>0</v>
      </c>
      <c r="H516" s="211">
        <f t="shared" si="22"/>
        <v>0</v>
      </c>
      <c r="I516" s="212"/>
      <c r="J516" s="150"/>
      <c r="K516" s="152"/>
      <c r="L516" s="152"/>
      <c r="M516" s="150"/>
      <c r="N516" s="150"/>
      <c r="O516" s="150"/>
      <c r="P516" s="152"/>
      <c r="Q516" s="152"/>
      <c r="R516" s="150"/>
      <c r="S516" s="150"/>
      <c r="T516" s="150"/>
      <c r="U516" s="213"/>
      <c r="V516" s="150"/>
      <c r="W516" s="150"/>
      <c r="X516" s="150"/>
      <c r="Y516" s="150"/>
      <c r="Z516" s="150"/>
      <c r="AA516" s="150"/>
      <c r="AB516" s="150"/>
      <c r="AC516" s="150"/>
      <c r="AD516" s="214"/>
      <c r="AE516" s="4">
        <f t="shared" si="23"/>
        <v>0</v>
      </c>
    </row>
    <row r="517" spans="7:31" ht="20.100000000000001" customHeight="1" x14ac:dyDescent="0.25">
      <c r="G517" s="4">
        <f t="shared" si="21"/>
        <v>0</v>
      </c>
      <c r="H517" s="211">
        <f t="shared" si="22"/>
        <v>0</v>
      </c>
      <c r="I517" s="212"/>
      <c r="J517" s="150"/>
      <c r="K517" s="152"/>
      <c r="L517" s="152"/>
      <c r="M517" s="150"/>
      <c r="N517" s="150"/>
      <c r="O517" s="150"/>
      <c r="P517" s="152"/>
      <c r="Q517" s="152"/>
      <c r="R517" s="150"/>
      <c r="S517" s="150"/>
      <c r="T517" s="150"/>
      <c r="U517" s="213"/>
      <c r="V517" s="150"/>
      <c r="W517" s="150"/>
      <c r="X517" s="150"/>
      <c r="Y517" s="150"/>
      <c r="Z517" s="150"/>
      <c r="AA517" s="150"/>
      <c r="AB517" s="150"/>
      <c r="AC517" s="150"/>
      <c r="AD517" s="214"/>
      <c r="AE517" s="4">
        <f t="shared" si="23"/>
        <v>0</v>
      </c>
    </row>
    <row r="518" spans="7:31" ht="20.100000000000001" customHeight="1" x14ac:dyDescent="0.25">
      <c r="G518" s="4">
        <f t="shared" si="21"/>
        <v>0</v>
      </c>
      <c r="H518" s="211">
        <f t="shared" si="22"/>
        <v>0</v>
      </c>
      <c r="I518" s="212"/>
      <c r="J518" s="150"/>
      <c r="K518" s="152"/>
      <c r="L518" s="152"/>
      <c r="M518" s="150"/>
      <c r="N518" s="150"/>
      <c r="O518" s="150"/>
      <c r="P518" s="152"/>
      <c r="Q518" s="152"/>
      <c r="R518" s="150"/>
      <c r="S518" s="150"/>
      <c r="T518" s="150"/>
      <c r="U518" s="213"/>
      <c r="V518" s="150"/>
      <c r="W518" s="150"/>
      <c r="X518" s="150"/>
      <c r="Y518" s="150"/>
      <c r="Z518" s="150"/>
      <c r="AA518" s="150"/>
      <c r="AB518" s="150"/>
      <c r="AC518" s="150"/>
      <c r="AD518" s="214"/>
      <c r="AE518" s="4">
        <f t="shared" si="23"/>
        <v>0</v>
      </c>
    </row>
    <row r="519" spans="7:31" ht="20.100000000000001" customHeight="1" x14ac:dyDescent="0.25">
      <c r="G519" s="4">
        <f t="shared" si="21"/>
        <v>0</v>
      </c>
      <c r="H519" s="211">
        <f t="shared" si="22"/>
        <v>0</v>
      </c>
      <c r="I519" s="212"/>
      <c r="J519" s="150"/>
      <c r="K519" s="152"/>
      <c r="L519" s="152"/>
      <c r="M519" s="150"/>
      <c r="N519" s="150"/>
      <c r="O519" s="150"/>
      <c r="P519" s="152"/>
      <c r="Q519" s="152"/>
      <c r="R519" s="150"/>
      <c r="S519" s="150"/>
      <c r="T519" s="150"/>
      <c r="U519" s="213"/>
      <c r="V519" s="150"/>
      <c r="W519" s="150"/>
      <c r="X519" s="150"/>
      <c r="Y519" s="150"/>
      <c r="Z519" s="150"/>
      <c r="AA519" s="150"/>
      <c r="AB519" s="150"/>
      <c r="AC519" s="150"/>
      <c r="AD519" s="214"/>
      <c r="AE519" s="4">
        <f t="shared" si="23"/>
        <v>0</v>
      </c>
    </row>
    <row r="520" spans="7:31" ht="20.100000000000001" customHeight="1" x14ac:dyDescent="0.25">
      <c r="G520" s="4">
        <f t="shared" si="21"/>
        <v>0</v>
      </c>
      <c r="H520" s="211">
        <f t="shared" si="22"/>
        <v>0</v>
      </c>
      <c r="I520" s="212"/>
      <c r="J520" s="150"/>
      <c r="K520" s="152"/>
      <c r="L520" s="152"/>
      <c r="M520" s="150"/>
      <c r="N520" s="150"/>
      <c r="O520" s="150"/>
      <c r="P520" s="152"/>
      <c r="Q520" s="152"/>
      <c r="R520" s="150"/>
      <c r="S520" s="150"/>
      <c r="T520" s="150"/>
      <c r="U520" s="213"/>
      <c r="V520" s="150"/>
      <c r="W520" s="150"/>
      <c r="X520" s="150"/>
      <c r="Y520" s="150"/>
      <c r="Z520" s="150"/>
      <c r="AA520" s="150"/>
      <c r="AB520" s="150"/>
      <c r="AC520" s="150"/>
      <c r="AD520" s="214"/>
      <c r="AE520" s="4">
        <f t="shared" si="23"/>
        <v>0</v>
      </c>
    </row>
    <row r="521" spans="7:31" ht="20.100000000000001" customHeight="1" x14ac:dyDescent="0.25">
      <c r="G521" s="4">
        <f t="shared" si="21"/>
        <v>0</v>
      </c>
      <c r="H521" s="211">
        <f t="shared" si="22"/>
        <v>0</v>
      </c>
      <c r="I521" s="212"/>
      <c r="J521" s="150"/>
      <c r="K521" s="152"/>
      <c r="L521" s="152"/>
      <c r="M521" s="150"/>
      <c r="N521" s="150"/>
      <c r="O521" s="150"/>
      <c r="P521" s="152"/>
      <c r="Q521" s="152"/>
      <c r="R521" s="150"/>
      <c r="S521" s="150"/>
      <c r="T521" s="150"/>
      <c r="U521" s="213"/>
      <c r="V521" s="150"/>
      <c r="W521" s="150"/>
      <c r="X521" s="150"/>
      <c r="Y521" s="150"/>
      <c r="Z521" s="150"/>
      <c r="AA521" s="150"/>
      <c r="AB521" s="150"/>
      <c r="AC521" s="150"/>
      <c r="AD521" s="214"/>
      <c r="AE521" s="4">
        <f t="shared" si="23"/>
        <v>0</v>
      </c>
    </row>
    <row r="522" spans="7:31" ht="20.100000000000001" customHeight="1" x14ac:dyDescent="0.25">
      <c r="G522" s="4">
        <f t="shared" ref="G522:G585" si="24">IFERROR(IF($E$12=1,(IF(H522&gt;=1,(IF(I522&gt;=$E$10,(IF(I522&lt;=$E$11,H522,0)),0)),0)),0),0)</f>
        <v>0</v>
      </c>
      <c r="H522" s="211">
        <f t="shared" si="22"/>
        <v>0</v>
      </c>
      <c r="I522" s="212"/>
      <c r="J522" s="150"/>
      <c r="K522" s="152"/>
      <c r="L522" s="152"/>
      <c r="M522" s="150"/>
      <c r="N522" s="150"/>
      <c r="O522" s="150"/>
      <c r="P522" s="152"/>
      <c r="Q522" s="152"/>
      <c r="R522" s="150"/>
      <c r="S522" s="150"/>
      <c r="T522" s="150"/>
      <c r="U522" s="213"/>
      <c r="V522" s="150"/>
      <c r="W522" s="150"/>
      <c r="X522" s="150"/>
      <c r="Y522" s="150"/>
      <c r="Z522" s="150"/>
      <c r="AA522" s="150"/>
      <c r="AB522" s="150"/>
      <c r="AC522" s="150"/>
      <c r="AD522" s="214"/>
      <c r="AE522" s="4">
        <f t="shared" si="23"/>
        <v>0</v>
      </c>
    </row>
    <row r="523" spans="7:31" ht="20.100000000000001" customHeight="1" x14ac:dyDescent="0.25">
      <c r="G523" s="4">
        <f t="shared" si="24"/>
        <v>0</v>
      </c>
      <c r="H523" s="211">
        <f t="shared" ref="H523:H586" si="25">IFERROR(IF(I523&gt;=2000,(IF(LEN(J523)&gt;=3,(IF(LEN(K523)&gt;=2,H522+1,0)),0)),0),0)</f>
        <v>0</v>
      </c>
      <c r="I523" s="212"/>
      <c r="J523" s="150"/>
      <c r="K523" s="152"/>
      <c r="L523" s="152"/>
      <c r="M523" s="150"/>
      <c r="N523" s="150"/>
      <c r="O523" s="150"/>
      <c r="P523" s="152"/>
      <c r="Q523" s="152"/>
      <c r="R523" s="150"/>
      <c r="S523" s="150"/>
      <c r="T523" s="150"/>
      <c r="U523" s="213"/>
      <c r="V523" s="150"/>
      <c r="W523" s="150"/>
      <c r="X523" s="150"/>
      <c r="Y523" s="150"/>
      <c r="Z523" s="150"/>
      <c r="AA523" s="150"/>
      <c r="AB523" s="150"/>
      <c r="AC523" s="150"/>
      <c r="AD523" s="214"/>
      <c r="AE523" s="4">
        <f t="shared" ref="AE523:AE586" si="26">IFERROR(IF(H523&gt;=1,VLOOKUP(J523,$A$1:$B$3,2,0),0),0)</f>
        <v>0</v>
      </c>
    </row>
    <row r="524" spans="7:31" ht="20.100000000000001" customHeight="1" x14ac:dyDescent="0.25">
      <c r="G524" s="4">
        <f t="shared" si="24"/>
        <v>0</v>
      </c>
      <c r="H524" s="211">
        <f t="shared" si="25"/>
        <v>0</v>
      </c>
      <c r="I524" s="212"/>
      <c r="J524" s="150"/>
      <c r="K524" s="152"/>
      <c r="L524" s="152"/>
      <c r="M524" s="150"/>
      <c r="N524" s="150"/>
      <c r="O524" s="150"/>
      <c r="P524" s="152"/>
      <c r="Q524" s="152"/>
      <c r="R524" s="150"/>
      <c r="S524" s="150"/>
      <c r="T524" s="150"/>
      <c r="U524" s="213"/>
      <c r="V524" s="150"/>
      <c r="W524" s="150"/>
      <c r="X524" s="150"/>
      <c r="Y524" s="150"/>
      <c r="Z524" s="150"/>
      <c r="AA524" s="150"/>
      <c r="AB524" s="150"/>
      <c r="AC524" s="150"/>
      <c r="AD524" s="214"/>
      <c r="AE524" s="4">
        <f t="shared" si="26"/>
        <v>0</v>
      </c>
    </row>
    <row r="525" spans="7:31" ht="20.100000000000001" customHeight="1" x14ac:dyDescent="0.25">
      <c r="G525" s="4">
        <f t="shared" si="24"/>
        <v>0</v>
      </c>
      <c r="H525" s="211">
        <f t="shared" si="25"/>
        <v>0</v>
      </c>
      <c r="I525" s="212"/>
      <c r="J525" s="150"/>
      <c r="K525" s="152"/>
      <c r="L525" s="152"/>
      <c r="M525" s="150"/>
      <c r="N525" s="150"/>
      <c r="O525" s="150"/>
      <c r="P525" s="152"/>
      <c r="Q525" s="152"/>
      <c r="R525" s="150"/>
      <c r="S525" s="150"/>
      <c r="T525" s="150"/>
      <c r="U525" s="213"/>
      <c r="V525" s="150"/>
      <c r="W525" s="150"/>
      <c r="X525" s="150"/>
      <c r="Y525" s="150"/>
      <c r="Z525" s="150"/>
      <c r="AA525" s="150"/>
      <c r="AB525" s="150"/>
      <c r="AC525" s="150"/>
      <c r="AD525" s="214"/>
      <c r="AE525" s="4">
        <f t="shared" si="26"/>
        <v>0</v>
      </c>
    </row>
    <row r="526" spans="7:31" ht="20.100000000000001" customHeight="1" x14ac:dyDescent="0.25">
      <c r="G526" s="4">
        <f t="shared" si="24"/>
        <v>0</v>
      </c>
      <c r="H526" s="211">
        <f t="shared" si="25"/>
        <v>0</v>
      </c>
      <c r="I526" s="212"/>
      <c r="J526" s="150"/>
      <c r="K526" s="152"/>
      <c r="L526" s="152"/>
      <c r="M526" s="150"/>
      <c r="N526" s="150"/>
      <c r="O526" s="150"/>
      <c r="P526" s="152"/>
      <c r="Q526" s="152"/>
      <c r="R526" s="150"/>
      <c r="S526" s="150"/>
      <c r="T526" s="150"/>
      <c r="U526" s="213"/>
      <c r="V526" s="150"/>
      <c r="W526" s="150"/>
      <c r="X526" s="150"/>
      <c r="Y526" s="150"/>
      <c r="Z526" s="150"/>
      <c r="AA526" s="150"/>
      <c r="AB526" s="150"/>
      <c r="AC526" s="150"/>
      <c r="AD526" s="214"/>
      <c r="AE526" s="4">
        <f t="shared" si="26"/>
        <v>0</v>
      </c>
    </row>
    <row r="527" spans="7:31" ht="20.100000000000001" customHeight="1" x14ac:dyDescent="0.25">
      <c r="G527" s="4">
        <f t="shared" si="24"/>
        <v>0</v>
      </c>
      <c r="H527" s="211">
        <f t="shared" si="25"/>
        <v>0</v>
      </c>
      <c r="I527" s="212"/>
      <c r="J527" s="150"/>
      <c r="K527" s="152"/>
      <c r="L527" s="152"/>
      <c r="M527" s="150"/>
      <c r="N527" s="150"/>
      <c r="O527" s="150"/>
      <c r="P527" s="152"/>
      <c r="Q527" s="152"/>
      <c r="R527" s="150"/>
      <c r="S527" s="150"/>
      <c r="T527" s="150"/>
      <c r="U527" s="213"/>
      <c r="V527" s="150"/>
      <c r="W527" s="150"/>
      <c r="X527" s="150"/>
      <c r="Y527" s="150"/>
      <c r="Z527" s="150"/>
      <c r="AA527" s="150"/>
      <c r="AB527" s="150"/>
      <c r="AC527" s="150"/>
      <c r="AD527" s="214"/>
      <c r="AE527" s="4">
        <f t="shared" si="26"/>
        <v>0</v>
      </c>
    </row>
    <row r="528" spans="7:31" ht="20.100000000000001" customHeight="1" x14ac:dyDescent="0.25">
      <c r="G528" s="4">
        <f t="shared" si="24"/>
        <v>0</v>
      </c>
      <c r="H528" s="211">
        <f t="shared" si="25"/>
        <v>0</v>
      </c>
      <c r="I528" s="212"/>
      <c r="J528" s="150"/>
      <c r="K528" s="152"/>
      <c r="L528" s="152"/>
      <c r="M528" s="150"/>
      <c r="N528" s="150"/>
      <c r="O528" s="150"/>
      <c r="P528" s="152"/>
      <c r="Q528" s="152"/>
      <c r="R528" s="150"/>
      <c r="S528" s="150"/>
      <c r="T528" s="150"/>
      <c r="U528" s="213"/>
      <c r="V528" s="150"/>
      <c r="W528" s="150"/>
      <c r="X528" s="150"/>
      <c r="Y528" s="150"/>
      <c r="Z528" s="150"/>
      <c r="AA528" s="150"/>
      <c r="AB528" s="150"/>
      <c r="AC528" s="150"/>
      <c r="AD528" s="214"/>
      <c r="AE528" s="4">
        <f t="shared" si="26"/>
        <v>0</v>
      </c>
    </row>
    <row r="529" spans="7:31" ht="20.100000000000001" customHeight="1" x14ac:dyDescent="0.25">
      <c r="G529" s="4">
        <f t="shared" si="24"/>
        <v>0</v>
      </c>
      <c r="H529" s="211">
        <f t="shared" si="25"/>
        <v>0</v>
      </c>
      <c r="I529" s="212"/>
      <c r="J529" s="150"/>
      <c r="K529" s="152"/>
      <c r="L529" s="152"/>
      <c r="M529" s="150"/>
      <c r="N529" s="150"/>
      <c r="O529" s="150"/>
      <c r="P529" s="152"/>
      <c r="Q529" s="152"/>
      <c r="R529" s="150"/>
      <c r="S529" s="150"/>
      <c r="T529" s="150"/>
      <c r="U529" s="213"/>
      <c r="V529" s="150"/>
      <c r="W529" s="150"/>
      <c r="X529" s="150"/>
      <c r="Y529" s="150"/>
      <c r="Z529" s="150"/>
      <c r="AA529" s="150"/>
      <c r="AB529" s="150"/>
      <c r="AC529" s="150"/>
      <c r="AD529" s="214"/>
      <c r="AE529" s="4">
        <f t="shared" si="26"/>
        <v>0</v>
      </c>
    </row>
    <row r="530" spans="7:31" ht="20.100000000000001" customHeight="1" x14ac:dyDescent="0.25">
      <c r="G530" s="4">
        <f t="shared" si="24"/>
        <v>0</v>
      </c>
      <c r="H530" s="211">
        <f t="shared" si="25"/>
        <v>0</v>
      </c>
      <c r="I530" s="212"/>
      <c r="J530" s="150"/>
      <c r="K530" s="152"/>
      <c r="L530" s="152"/>
      <c r="M530" s="150"/>
      <c r="N530" s="150"/>
      <c r="O530" s="150"/>
      <c r="P530" s="152"/>
      <c r="Q530" s="152"/>
      <c r="R530" s="150"/>
      <c r="S530" s="150"/>
      <c r="T530" s="150"/>
      <c r="U530" s="213"/>
      <c r="V530" s="150"/>
      <c r="W530" s="150"/>
      <c r="X530" s="150"/>
      <c r="Y530" s="150"/>
      <c r="Z530" s="150"/>
      <c r="AA530" s="150"/>
      <c r="AB530" s="150"/>
      <c r="AC530" s="150"/>
      <c r="AD530" s="214"/>
      <c r="AE530" s="4">
        <f t="shared" si="26"/>
        <v>0</v>
      </c>
    </row>
    <row r="531" spans="7:31" ht="20.100000000000001" customHeight="1" x14ac:dyDescent="0.25">
      <c r="G531" s="4">
        <f t="shared" si="24"/>
        <v>0</v>
      </c>
      <c r="H531" s="211">
        <f t="shared" si="25"/>
        <v>0</v>
      </c>
      <c r="I531" s="212"/>
      <c r="J531" s="150"/>
      <c r="K531" s="152"/>
      <c r="L531" s="152"/>
      <c r="M531" s="150"/>
      <c r="N531" s="150"/>
      <c r="O531" s="150"/>
      <c r="P531" s="152"/>
      <c r="Q531" s="152"/>
      <c r="R531" s="150"/>
      <c r="S531" s="150"/>
      <c r="T531" s="150"/>
      <c r="U531" s="213"/>
      <c r="V531" s="150"/>
      <c r="W531" s="150"/>
      <c r="X531" s="150"/>
      <c r="Y531" s="150"/>
      <c r="Z531" s="150"/>
      <c r="AA531" s="150"/>
      <c r="AB531" s="150"/>
      <c r="AC531" s="150"/>
      <c r="AD531" s="214"/>
      <c r="AE531" s="4">
        <f t="shared" si="26"/>
        <v>0</v>
      </c>
    </row>
    <row r="532" spans="7:31" ht="20.100000000000001" customHeight="1" x14ac:dyDescent="0.25">
      <c r="G532" s="4">
        <f t="shared" si="24"/>
        <v>0</v>
      </c>
      <c r="H532" s="211">
        <f t="shared" si="25"/>
        <v>0</v>
      </c>
      <c r="I532" s="212"/>
      <c r="J532" s="150"/>
      <c r="K532" s="152"/>
      <c r="L532" s="152"/>
      <c r="M532" s="150"/>
      <c r="N532" s="150"/>
      <c r="O532" s="150"/>
      <c r="P532" s="152"/>
      <c r="Q532" s="152"/>
      <c r="R532" s="150"/>
      <c r="S532" s="150"/>
      <c r="T532" s="150"/>
      <c r="U532" s="213"/>
      <c r="V532" s="150"/>
      <c r="W532" s="150"/>
      <c r="X532" s="150"/>
      <c r="Y532" s="150"/>
      <c r="Z532" s="150"/>
      <c r="AA532" s="150"/>
      <c r="AB532" s="150"/>
      <c r="AC532" s="150"/>
      <c r="AD532" s="214"/>
      <c r="AE532" s="4">
        <f t="shared" si="26"/>
        <v>0</v>
      </c>
    </row>
    <row r="533" spans="7:31" ht="20.100000000000001" customHeight="1" x14ac:dyDescent="0.25">
      <c r="G533" s="4">
        <f t="shared" si="24"/>
        <v>0</v>
      </c>
      <c r="H533" s="211">
        <f t="shared" si="25"/>
        <v>0</v>
      </c>
      <c r="I533" s="212"/>
      <c r="J533" s="150"/>
      <c r="K533" s="152"/>
      <c r="L533" s="152"/>
      <c r="M533" s="150"/>
      <c r="N533" s="150"/>
      <c r="O533" s="150"/>
      <c r="P533" s="152"/>
      <c r="Q533" s="152"/>
      <c r="R533" s="150"/>
      <c r="S533" s="150"/>
      <c r="T533" s="150"/>
      <c r="U533" s="213"/>
      <c r="V533" s="150"/>
      <c r="W533" s="150"/>
      <c r="X533" s="150"/>
      <c r="Y533" s="150"/>
      <c r="Z533" s="150"/>
      <c r="AA533" s="150"/>
      <c r="AB533" s="150"/>
      <c r="AC533" s="150"/>
      <c r="AD533" s="214"/>
      <c r="AE533" s="4">
        <f t="shared" si="26"/>
        <v>0</v>
      </c>
    </row>
    <row r="534" spans="7:31" ht="20.100000000000001" customHeight="1" x14ac:dyDescent="0.25">
      <c r="G534" s="4">
        <f t="shared" si="24"/>
        <v>0</v>
      </c>
      <c r="H534" s="211">
        <f t="shared" si="25"/>
        <v>0</v>
      </c>
      <c r="I534" s="212"/>
      <c r="J534" s="150"/>
      <c r="K534" s="152"/>
      <c r="L534" s="152"/>
      <c r="M534" s="150"/>
      <c r="N534" s="150"/>
      <c r="O534" s="150"/>
      <c r="P534" s="152"/>
      <c r="Q534" s="152"/>
      <c r="R534" s="150"/>
      <c r="S534" s="150"/>
      <c r="T534" s="150"/>
      <c r="U534" s="213"/>
      <c r="V534" s="150"/>
      <c r="W534" s="150"/>
      <c r="X534" s="150"/>
      <c r="Y534" s="150"/>
      <c r="Z534" s="150"/>
      <c r="AA534" s="150"/>
      <c r="AB534" s="150"/>
      <c r="AC534" s="150"/>
      <c r="AD534" s="214"/>
      <c r="AE534" s="4">
        <f t="shared" si="26"/>
        <v>0</v>
      </c>
    </row>
    <row r="535" spans="7:31" ht="20.100000000000001" customHeight="1" x14ac:dyDescent="0.25">
      <c r="G535" s="4">
        <f t="shared" si="24"/>
        <v>0</v>
      </c>
      <c r="H535" s="211">
        <f t="shared" si="25"/>
        <v>0</v>
      </c>
      <c r="I535" s="212"/>
      <c r="J535" s="150"/>
      <c r="K535" s="152"/>
      <c r="L535" s="152"/>
      <c r="M535" s="150"/>
      <c r="N535" s="150"/>
      <c r="O535" s="150"/>
      <c r="P535" s="152"/>
      <c r="Q535" s="152"/>
      <c r="R535" s="150"/>
      <c r="S535" s="150"/>
      <c r="T535" s="150"/>
      <c r="U535" s="213"/>
      <c r="V535" s="150"/>
      <c r="W535" s="150"/>
      <c r="X535" s="150"/>
      <c r="Y535" s="150"/>
      <c r="Z535" s="150"/>
      <c r="AA535" s="150"/>
      <c r="AB535" s="150"/>
      <c r="AC535" s="150"/>
      <c r="AD535" s="214"/>
      <c r="AE535" s="4">
        <f t="shared" si="26"/>
        <v>0</v>
      </c>
    </row>
    <row r="536" spans="7:31" ht="20.100000000000001" customHeight="1" x14ac:dyDescent="0.25">
      <c r="G536" s="4">
        <f t="shared" si="24"/>
        <v>0</v>
      </c>
      <c r="H536" s="211">
        <f t="shared" si="25"/>
        <v>0</v>
      </c>
      <c r="I536" s="212"/>
      <c r="J536" s="150"/>
      <c r="K536" s="152"/>
      <c r="L536" s="152"/>
      <c r="M536" s="150"/>
      <c r="N536" s="150"/>
      <c r="O536" s="150"/>
      <c r="P536" s="152"/>
      <c r="Q536" s="152"/>
      <c r="R536" s="150"/>
      <c r="S536" s="150"/>
      <c r="T536" s="150"/>
      <c r="U536" s="213"/>
      <c r="V536" s="150"/>
      <c r="W536" s="150"/>
      <c r="X536" s="150"/>
      <c r="Y536" s="150"/>
      <c r="Z536" s="150"/>
      <c r="AA536" s="150"/>
      <c r="AB536" s="150"/>
      <c r="AC536" s="150"/>
      <c r="AD536" s="214"/>
      <c r="AE536" s="4">
        <f t="shared" si="26"/>
        <v>0</v>
      </c>
    </row>
    <row r="537" spans="7:31" ht="20.100000000000001" customHeight="1" x14ac:dyDescent="0.25">
      <c r="G537" s="4">
        <f t="shared" si="24"/>
        <v>0</v>
      </c>
      <c r="H537" s="211">
        <f t="shared" si="25"/>
        <v>0</v>
      </c>
      <c r="I537" s="212"/>
      <c r="J537" s="150"/>
      <c r="K537" s="152"/>
      <c r="L537" s="152"/>
      <c r="M537" s="150"/>
      <c r="N537" s="150"/>
      <c r="O537" s="150"/>
      <c r="P537" s="152"/>
      <c r="Q537" s="152"/>
      <c r="R537" s="150"/>
      <c r="S537" s="150"/>
      <c r="T537" s="150"/>
      <c r="U537" s="213"/>
      <c r="V537" s="150"/>
      <c r="W537" s="150"/>
      <c r="X537" s="150"/>
      <c r="Y537" s="150"/>
      <c r="Z537" s="150"/>
      <c r="AA537" s="150"/>
      <c r="AB537" s="150"/>
      <c r="AC537" s="150"/>
      <c r="AD537" s="214"/>
      <c r="AE537" s="4">
        <f t="shared" si="26"/>
        <v>0</v>
      </c>
    </row>
    <row r="538" spans="7:31" ht="20.100000000000001" customHeight="1" x14ac:dyDescent="0.25">
      <c r="G538" s="4">
        <f t="shared" si="24"/>
        <v>0</v>
      </c>
      <c r="H538" s="211">
        <f t="shared" si="25"/>
        <v>0</v>
      </c>
      <c r="I538" s="212"/>
      <c r="J538" s="150"/>
      <c r="K538" s="152"/>
      <c r="L538" s="152"/>
      <c r="M538" s="150"/>
      <c r="N538" s="150"/>
      <c r="O538" s="150"/>
      <c r="P538" s="152"/>
      <c r="Q538" s="152"/>
      <c r="R538" s="150"/>
      <c r="S538" s="150"/>
      <c r="T538" s="150"/>
      <c r="U538" s="213"/>
      <c r="V538" s="150"/>
      <c r="W538" s="150"/>
      <c r="X538" s="150"/>
      <c r="Y538" s="150"/>
      <c r="Z538" s="150"/>
      <c r="AA538" s="150"/>
      <c r="AB538" s="150"/>
      <c r="AC538" s="150"/>
      <c r="AD538" s="214"/>
      <c r="AE538" s="4">
        <f t="shared" si="26"/>
        <v>0</v>
      </c>
    </row>
    <row r="539" spans="7:31" ht="20.100000000000001" customHeight="1" x14ac:dyDescent="0.25">
      <c r="G539" s="4">
        <f t="shared" si="24"/>
        <v>0</v>
      </c>
      <c r="H539" s="211">
        <f t="shared" si="25"/>
        <v>0</v>
      </c>
      <c r="I539" s="212"/>
      <c r="J539" s="150"/>
      <c r="K539" s="152"/>
      <c r="L539" s="152"/>
      <c r="M539" s="150"/>
      <c r="N539" s="150"/>
      <c r="O539" s="150"/>
      <c r="P539" s="152"/>
      <c r="Q539" s="152"/>
      <c r="R539" s="150"/>
      <c r="S539" s="150"/>
      <c r="T539" s="150"/>
      <c r="U539" s="213"/>
      <c r="V539" s="150"/>
      <c r="W539" s="150"/>
      <c r="X539" s="150"/>
      <c r="Y539" s="150"/>
      <c r="Z539" s="150"/>
      <c r="AA539" s="150"/>
      <c r="AB539" s="150"/>
      <c r="AC539" s="150"/>
      <c r="AD539" s="214"/>
      <c r="AE539" s="4">
        <f t="shared" si="26"/>
        <v>0</v>
      </c>
    </row>
    <row r="540" spans="7:31" ht="20.100000000000001" customHeight="1" x14ac:dyDescent="0.25">
      <c r="G540" s="4">
        <f t="shared" si="24"/>
        <v>0</v>
      </c>
      <c r="H540" s="211">
        <f t="shared" si="25"/>
        <v>0</v>
      </c>
      <c r="I540" s="212"/>
      <c r="J540" s="150"/>
      <c r="K540" s="152"/>
      <c r="L540" s="152"/>
      <c r="M540" s="150"/>
      <c r="N540" s="150"/>
      <c r="O540" s="150"/>
      <c r="P540" s="152"/>
      <c r="Q540" s="152"/>
      <c r="R540" s="150"/>
      <c r="S540" s="150"/>
      <c r="T540" s="150"/>
      <c r="U540" s="213"/>
      <c r="V540" s="150"/>
      <c r="W540" s="150"/>
      <c r="X540" s="150"/>
      <c r="Y540" s="150"/>
      <c r="Z540" s="150"/>
      <c r="AA540" s="150"/>
      <c r="AB540" s="150"/>
      <c r="AC540" s="150"/>
      <c r="AD540" s="214"/>
      <c r="AE540" s="4">
        <f t="shared" si="26"/>
        <v>0</v>
      </c>
    </row>
    <row r="541" spans="7:31" ht="20.100000000000001" customHeight="1" x14ac:dyDescent="0.25">
      <c r="G541" s="4">
        <f t="shared" si="24"/>
        <v>0</v>
      </c>
      <c r="H541" s="211">
        <f t="shared" si="25"/>
        <v>0</v>
      </c>
      <c r="I541" s="212"/>
      <c r="J541" s="150"/>
      <c r="K541" s="152"/>
      <c r="L541" s="152"/>
      <c r="M541" s="150"/>
      <c r="N541" s="150"/>
      <c r="O541" s="150"/>
      <c r="P541" s="152"/>
      <c r="Q541" s="152"/>
      <c r="R541" s="150"/>
      <c r="S541" s="150"/>
      <c r="T541" s="150"/>
      <c r="U541" s="213"/>
      <c r="V541" s="150"/>
      <c r="W541" s="150"/>
      <c r="X541" s="150"/>
      <c r="Y541" s="150"/>
      <c r="Z541" s="150"/>
      <c r="AA541" s="150"/>
      <c r="AB541" s="150"/>
      <c r="AC541" s="150"/>
      <c r="AD541" s="214"/>
      <c r="AE541" s="4">
        <f t="shared" si="26"/>
        <v>0</v>
      </c>
    </row>
    <row r="542" spans="7:31" ht="20.100000000000001" customHeight="1" x14ac:dyDescent="0.25">
      <c r="G542" s="4">
        <f t="shared" si="24"/>
        <v>0</v>
      </c>
      <c r="H542" s="211">
        <f t="shared" si="25"/>
        <v>0</v>
      </c>
      <c r="I542" s="212"/>
      <c r="J542" s="150"/>
      <c r="K542" s="152"/>
      <c r="L542" s="152"/>
      <c r="M542" s="150"/>
      <c r="N542" s="150"/>
      <c r="O542" s="150"/>
      <c r="P542" s="152"/>
      <c r="Q542" s="152"/>
      <c r="R542" s="150"/>
      <c r="S542" s="150"/>
      <c r="T542" s="150"/>
      <c r="U542" s="213"/>
      <c r="V542" s="150"/>
      <c r="W542" s="150"/>
      <c r="X542" s="150"/>
      <c r="Y542" s="150"/>
      <c r="Z542" s="150"/>
      <c r="AA542" s="150"/>
      <c r="AB542" s="150"/>
      <c r="AC542" s="150"/>
      <c r="AD542" s="214"/>
      <c r="AE542" s="4">
        <f t="shared" si="26"/>
        <v>0</v>
      </c>
    </row>
    <row r="543" spans="7:31" ht="20.100000000000001" customHeight="1" x14ac:dyDescent="0.25">
      <c r="G543" s="4">
        <f t="shared" si="24"/>
        <v>0</v>
      </c>
      <c r="H543" s="211">
        <f t="shared" si="25"/>
        <v>0</v>
      </c>
      <c r="I543" s="212"/>
      <c r="J543" s="150"/>
      <c r="K543" s="152"/>
      <c r="L543" s="152"/>
      <c r="M543" s="150"/>
      <c r="N543" s="150"/>
      <c r="O543" s="150"/>
      <c r="P543" s="152"/>
      <c r="Q543" s="152"/>
      <c r="R543" s="150"/>
      <c r="S543" s="150"/>
      <c r="T543" s="150"/>
      <c r="U543" s="213"/>
      <c r="V543" s="150"/>
      <c r="W543" s="150"/>
      <c r="X543" s="150"/>
      <c r="Y543" s="150"/>
      <c r="Z543" s="150"/>
      <c r="AA543" s="150"/>
      <c r="AB543" s="150"/>
      <c r="AC543" s="150"/>
      <c r="AD543" s="214"/>
      <c r="AE543" s="4">
        <f t="shared" si="26"/>
        <v>0</v>
      </c>
    </row>
    <row r="544" spans="7:31" ht="20.100000000000001" customHeight="1" x14ac:dyDescent="0.25">
      <c r="G544" s="4">
        <f t="shared" si="24"/>
        <v>0</v>
      </c>
      <c r="H544" s="211">
        <f t="shared" si="25"/>
        <v>0</v>
      </c>
      <c r="I544" s="212"/>
      <c r="J544" s="150"/>
      <c r="K544" s="152"/>
      <c r="L544" s="152"/>
      <c r="M544" s="150"/>
      <c r="N544" s="150"/>
      <c r="O544" s="150"/>
      <c r="P544" s="152"/>
      <c r="Q544" s="152"/>
      <c r="R544" s="150"/>
      <c r="S544" s="150"/>
      <c r="T544" s="150"/>
      <c r="U544" s="213"/>
      <c r="V544" s="150"/>
      <c r="W544" s="150"/>
      <c r="X544" s="150"/>
      <c r="Y544" s="150"/>
      <c r="Z544" s="150"/>
      <c r="AA544" s="150"/>
      <c r="AB544" s="150"/>
      <c r="AC544" s="150"/>
      <c r="AD544" s="214"/>
      <c r="AE544" s="4">
        <f t="shared" si="26"/>
        <v>0</v>
      </c>
    </row>
    <row r="545" spans="7:31" ht="20.100000000000001" customHeight="1" x14ac:dyDescent="0.25">
      <c r="G545" s="4">
        <f t="shared" si="24"/>
        <v>0</v>
      </c>
      <c r="H545" s="211">
        <f t="shared" si="25"/>
        <v>0</v>
      </c>
      <c r="I545" s="212"/>
      <c r="J545" s="150"/>
      <c r="K545" s="152"/>
      <c r="L545" s="152"/>
      <c r="M545" s="150"/>
      <c r="N545" s="150"/>
      <c r="O545" s="150"/>
      <c r="P545" s="152"/>
      <c r="Q545" s="152"/>
      <c r="R545" s="150"/>
      <c r="S545" s="150"/>
      <c r="T545" s="150"/>
      <c r="U545" s="213"/>
      <c r="V545" s="150"/>
      <c r="W545" s="150"/>
      <c r="X545" s="150"/>
      <c r="Y545" s="150"/>
      <c r="Z545" s="150"/>
      <c r="AA545" s="150"/>
      <c r="AB545" s="150"/>
      <c r="AC545" s="150"/>
      <c r="AD545" s="214"/>
      <c r="AE545" s="4">
        <f t="shared" si="26"/>
        <v>0</v>
      </c>
    </row>
    <row r="546" spans="7:31" ht="20.100000000000001" customHeight="1" x14ac:dyDescent="0.25">
      <c r="G546" s="4">
        <f t="shared" si="24"/>
        <v>0</v>
      </c>
      <c r="H546" s="211">
        <f t="shared" si="25"/>
        <v>0</v>
      </c>
      <c r="I546" s="212"/>
      <c r="J546" s="150"/>
      <c r="K546" s="152"/>
      <c r="L546" s="152"/>
      <c r="M546" s="150"/>
      <c r="N546" s="150"/>
      <c r="O546" s="150"/>
      <c r="P546" s="152"/>
      <c r="Q546" s="152"/>
      <c r="R546" s="150"/>
      <c r="S546" s="150"/>
      <c r="T546" s="150"/>
      <c r="U546" s="213"/>
      <c r="V546" s="150"/>
      <c r="W546" s="150"/>
      <c r="X546" s="150"/>
      <c r="Y546" s="150"/>
      <c r="Z546" s="150"/>
      <c r="AA546" s="150"/>
      <c r="AB546" s="150"/>
      <c r="AC546" s="150"/>
      <c r="AD546" s="214"/>
      <c r="AE546" s="4">
        <f t="shared" si="26"/>
        <v>0</v>
      </c>
    </row>
    <row r="547" spans="7:31" ht="20.100000000000001" customHeight="1" x14ac:dyDescent="0.25">
      <c r="G547" s="4">
        <f t="shared" si="24"/>
        <v>0</v>
      </c>
      <c r="H547" s="211">
        <f t="shared" si="25"/>
        <v>0</v>
      </c>
      <c r="I547" s="212"/>
      <c r="J547" s="150"/>
      <c r="K547" s="152"/>
      <c r="L547" s="152"/>
      <c r="M547" s="150"/>
      <c r="N547" s="150"/>
      <c r="O547" s="150"/>
      <c r="P547" s="152"/>
      <c r="Q547" s="152"/>
      <c r="R547" s="150"/>
      <c r="S547" s="150"/>
      <c r="T547" s="150"/>
      <c r="U547" s="213"/>
      <c r="V547" s="150"/>
      <c r="W547" s="150"/>
      <c r="X547" s="150"/>
      <c r="Y547" s="150"/>
      <c r="Z547" s="150"/>
      <c r="AA547" s="150"/>
      <c r="AB547" s="150"/>
      <c r="AC547" s="150"/>
      <c r="AD547" s="214"/>
      <c r="AE547" s="4">
        <f t="shared" si="26"/>
        <v>0</v>
      </c>
    </row>
    <row r="548" spans="7:31" ht="20.100000000000001" customHeight="1" x14ac:dyDescent="0.25">
      <c r="G548" s="4">
        <f t="shared" si="24"/>
        <v>0</v>
      </c>
      <c r="H548" s="211">
        <f t="shared" si="25"/>
        <v>0</v>
      </c>
      <c r="I548" s="212"/>
      <c r="J548" s="150"/>
      <c r="K548" s="152"/>
      <c r="L548" s="152"/>
      <c r="M548" s="150"/>
      <c r="N548" s="150"/>
      <c r="O548" s="150"/>
      <c r="P548" s="152"/>
      <c r="Q548" s="152"/>
      <c r="R548" s="150"/>
      <c r="S548" s="150"/>
      <c r="T548" s="150"/>
      <c r="U548" s="213"/>
      <c r="V548" s="150"/>
      <c r="W548" s="150"/>
      <c r="X548" s="150"/>
      <c r="Y548" s="150"/>
      <c r="Z548" s="150"/>
      <c r="AA548" s="150"/>
      <c r="AB548" s="150"/>
      <c r="AC548" s="150"/>
      <c r="AD548" s="214"/>
      <c r="AE548" s="4">
        <f t="shared" si="26"/>
        <v>0</v>
      </c>
    </row>
    <row r="549" spans="7:31" ht="20.100000000000001" customHeight="1" x14ac:dyDescent="0.25">
      <c r="G549" s="4">
        <f t="shared" si="24"/>
        <v>0</v>
      </c>
      <c r="H549" s="211">
        <f t="shared" si="25"/>
        <v>0</v>
      </c>
      <c r="I549" s="212"/>
      <c r="J549" s="150"/>
      <c r="K549" s="152"/>
      <c r="L549" s="152"/>
      <c r="M549" s="150"/>
      <c r="N549" s="150"/>
      <c r="O549" s="150"/>
      <c r="P549" s="152"/>
      <c r="Q549" s="152"/>
      <c r="R549" s="150"/>
      <c r="S549" s="150"/>
      <c r="T549" s="150"/>
      <c r="U549" s="213"/>
      <c r="V549" s="150"/>
      <c r="W549" s="150"/>
      <c r="X549" s="150"/>
      <c r="Y549" s="150"/>
      <c r="Z549" s="150"/>
      <c r="AA549" s="150"/>
      <c r="AB549" s="150"/>
      <c r="AC549" s="150"/>
      <c r="AD549" s="214"/>
      <c r="AE549" s="4">
        <f t="shared" si="26"/>
        <v>0</v>
      </c>
    </row>
    <row r="550" spans="7:31" ht="20.100000000000001" customHeight="1" x14ac:dyDescent="0.25">
      <c r="G550" s="4">
        <f t="shared" si="24"/>
        <v>0</v>
      </c>
      <c r="H550" s="211">
        <f t="shared" si="25"/>
        <v>0</v>
      </c>
      <c r="I550" s="212"/>
      <c r="J550" s="150"/>
      <c r="K550" s="152"/>
      <c r="L550" s="152"/>
      <c r="M550" s="150"/>
      <c r="N550" s="150"/>
      <c r="O550" s="150"/>
      <c r="P550" s="152"/>
      <c r="Q550" s="152"/>
      <c r="R550" s="150"/>
      <c r="S550" s="150"/>
      <c r="T550" s="150"/>
      <c r="U550" s="213"/>
      <c r="V550" s="150"/>
      <c r="W550" s="150"/>
      <c r="X550" s="150"/>
      <c r="Y550" s="150"/>
      <c r="Z550" s="150"/>
      <c r="AA550" s="150"/>
      <c r="AB550" s="150"/>
      <c r="AC550" s="150"/>
      <c r="AD550" s="214"/>
      <c r="AE550" s="4">
        <f t="shared" si="26"/>
        <v>0</v>
      </c>
    </row>
    <row r="551" spans="7:31" ht="20.100000000000001" customHeight="1" x14ac:dyDescent="0.25">
      <c r="G551" s="4">
        <f t="shared" si="24"/>
        <v>0</v>
      </c>
      <c r="H551" s="211">
        <f t="shared" si="25"/>
        <v>0</v>
      </c>
      <c r="I551" s="212"/>
      <c r="J551" s="150"/>
      <c r="K551" s="152"/>
      <c r="L551" s="152"/>
      <c r="M551" s="150"/>
      <c r="N551" s="150"/>
      <c r="O551" s="150"/>
      <c r="P551" s="152"/>
      <c r="Q551" s="152"/>
      <c r="R551" s="150"/>
      <c r="S551" s="150"/>
      <c r="T551" s="150"/>
      <c r="U551" s="213"/>
      <c r="V551" s="150"/>
      <c r="W551" s="150"/>
      <c r="X551" s="150"/>
      <c r="Y551" s="150"/>
      <c r="Z551" s="150"/>
      <c r="AA551" s="150"/>
      <c r="AB551" s="150"/>
      <c r="AC551" s="150"/>
      <c r="AD551" s="214"/>
      <c r="AE551" s="4">
        <f t="shared" si="26"/>
        <v>0</v>
      </c>
    </row>
    <row r="552" spans="7:31" ht="20.100000000000001" customHeight="1" x14ac:dyDescent="0.25">
      <c r="G552" s="4">
        <f t="shared" si="24"/>
        <v>0</v>
      </c>
      <c r="H552" s="211">
        <f t="shared" si="25"/>
        <v>0</v>
      </c>
      <c r="I552" s="212"/>
      <c r="J552" s="150"/>
      <c r="K552" s="152"/>
      <c r="L552" s="152"/>
      <c r="M552" s="150"/>
      <c r="N552" s="150"/>
      <c r="O552" s="150"/>
      <c r="P552" s="152"/>
      <c r="Q552" s="152"/>
      <c r="R552" s="150"/>
      <c r="S552" s="150"/>
      <c r="T552" s="150"/>
      <c r="U552" s="213"/>
      <c r="V552" s="150"/>
      <c r="W552" s="150"/>
      <c r="X552" s="150"/>
      <c r="Y552" s="150"/>
      <c r="Z552" s="150"/>
      <c r="AA552" s="150"/>
      <c r="AB552" s="150"/>
      <c r="AC552" s="150"/>
      <c r="AD552" s="214"/>
      <c r="AE552" s="4">
        <f t="shared" si="26"/>
        <v>0</v>
      </c>
    </row>
    <row r="553" spans="7:31" ht="20.100000000000001" customHeight="1" x14ac:dyDescent="0.25">
      <c r="G553" s="4">
        <f t="shared" si="24"/>
        <v>0</v>
      </c>
      <c r="H553" s="211">
        <f t="shared" si="25"/>
        <v>0</v>
      </c>
      <c r="I553" s="212"/>
      <c r="J553" s="150"/>
      <c r="K553" s="152"/>
      <c r="L553" s="152"/>
      <c r="M553" s="150"/>
      <c r="N553" s="150"/>
      <c r="O553" s="150"/>
      <c r="P553" s="152"/>
      <c r="Q553" s="152"/>
      <c r="R553" s="150"/>
      <c r="S553" s="150"/>
      <c r="T553" s="150"/>
      <c r="U553" s="213"/>
      <c r="V553" s="150"/>
      <c r="W553" s="150"/>
      <c r="X553" s="150"/>
      <c r="Y553" s="150"/>
      <c r="Z553" s="150"/>
      <c r="AA553" s="150"/>
      <c r="AB553" s="150"/>
      <c r="AC553" s="150"/>
      <c r="AD553" s="214"/>
      <c r="AE553" s="4">
        <f t="shared" si="26"/>
        <v>0</v>
      </c>
    </row>
    <row r="554" spans="7:31" ht="20.100000000000001" customHeight="1" x14ac:dyDescent="0.25">
      <c r="G554" s="4">
        <f t="shared" si="24"/>
        <v>0</v>
      </c>
      <c r="H554" s="211">
        <f t="shared" si="25"/>
        <v>0</v>
      </c>
      <c r="I554" s="212"/>
      <c r="J554" s="150"/>
      <c r="K554" s="152"/>
      <c r="L554" s="152"/>
      <c r="M554" s="150"/>
      <c r="N554" s="150"/>
      <c r="O554" s="150"/>
      <c r="P554" s="152"/>
      <c r="Q554" s="152"/>
      <c r="R554" s="150"/>
      <c r="S554" s="150"/>
      <c r="T554" s="150"/>
      <c r="U554" s="213"/>
      <c r="V554" s="150"/>
      <c r="W554" s="150"/>
      <c r="X554" s="150"/>
      <c r="Y554" s="150"/>
      <c r="Z554" s="150"/>
      <c r="AA554" s="150"/>
      <c r="AB554" s="150"/>
      <c r="AC554" s="150"/>
      <c r="AD554" s="214"/>
      <c r="AE554" s="4">
        <f t="shared" si="26"/>
        <v>0</v>
      </c>
    </row>
    <row r="555" spans="7:31" ht="20.100000000000001" customHeight="1" x14ac:dyDescent="0.25">
      <c r="G555" s="4">
        <f t="shared" si="24"/>
        <v>0</v>
      </c>
      <c r="H555" s="211">
        <f t="shared" si="25"/>
        <v>0</v>
      </c>
      <c r="I555" s="212"/>
      <c r="J555" s="150"/>
      <c r="K555" s="152"/>
      <c r="L555" s="152"/>
      <c r="M555" s="150"/>
      <c r="N555" s="150"/>
      <c r="O555" s="150"/>
      <c r="P555" s="152"/>
      <c r="Q555" s="152"/>
      <c r="R555" s="150"/>
      <c r="S555" s="150"/>
      <c r="T555" s="150"/>
      <c r="U555" s="213"/>
      <c r="V555" s="150"/>
      <c r="W555" s="150"/>
      <c r="X555" s="150"/>
      <c r="Y555" s="150"/>
      <c r="Z555" s="150"/>
      <c r="AA555" s="150"/>
      <c r="AB555" s="150"/>
      <c r="AC555" s="150"/>
      <c r="AD555" s="214"/>
      <c r="AE555" s="4">
        <f t="shared" si="26"/>
        <v>0</v>
      </c>
    </row>
    <row r="556" spans="7:31" ht="20.100000000000001" customHeight="1" x14ac:dyDescent="0.25">
      <c r="G556" s="4">
        <f t="shared" si="24"/>
        <v>0</v>
      </c>
      <c r="H556" s="211">
        <f t="shared" si="25"/>
        <v>0</v>
      </c>
      <c r="I556" s="212"/>
      <c r="J556" s="150"/>
      <c r="K556" s="152"/>
      <c r="L556" s="152"/>
      <c r="M556" s="150"/>
      <c r="N556" s="150"/>
      <c r="O556" s="150"/>
      <c r="P556" s="152"/>
      <c r="Q556" s="152"/>
      <c r="R556" s="150"/>
      <c r="S556" s="150"/>
      <c r="T556" s="150"/>
      <c r="U556" s="213"/>
      <c r="V556" s="150"/>
      <c r="W556" s="150"/>
      <c r="X556" s="150"/>
      <c r="Y556" s="150"/>
      <c r="Z556" s="150"/>
      <c r="AA556" s="150"/>
      <c r="AB556" s="150"/>
      <c r="AC556" s="150"/>
      <c r="AD556" s="214"/>
      <c r="AE556" s="4">
        <f t="shared" si="26"/>
        <v>0</v>
      </c>
    </row>
    <row r="557" spans="7:31" ht="20.100000000000001" customHeight="1" x14ac:dyDescent="0.25">
      <c r="G557" s="4">
        <f t="shared" si="24"/>
        <v>0</v>
      </c>
      <c r="H557" s="211">
        <f t="shared" si="25"/>
        <v>0</v>
      </c>
      <c r="I557" s="212"/>
      <c r="J557" s="150"/>
      <c r="K557" s="152"/>
      <c r="L557" s="152"/>
      <c r="M557" s="150"/>
      <c r="N557" s="150"/>
      <c r="O557" s="150"/>
      <c r="P557" s="152"/>
      <c r="Q557" s="152"/>
      <c r="R557" s="150"/>
      <c r="S557" s="150"/>
      <c r="T557" s="150"/>
      <c r="U557" s="213"/>
      <c r="V557" s="150"/>
      <c r="W557" s="150"/>
      <c r="X557" s="150"/>
      <c r="Y557" s="150"/>
      <c r="Z557" s="150"/>
      <c r="AA557" s="150"/>
      <c r="AB557" s="150"/>
      <c r="AC557" s="150"/>
      <c r="AD557" s="214"/>
      <c r="AE557" s="4">
        <f t="shared" si="26"/>
        <v>0</v>
      </c>
    </row>
    <row r="558" spans="7:31" ht="20.100000000000001" customHeight="1" x14ac:dyDescent="0.25">
      <c r="G558" s="4">
        <f t="shared" si="24"/>
        <v>0</v>
      </c>
      <c r="H558" s="211">
        <f t="shared" si="25"/>
        <v>0</v>
      </c>
      <c r="I558" s="212"/>
      <c r="J558" s="150"/>
      <c r="K558" s="152"/>
      <c r="L558" s="152"/>
      <c r="M558" s="150"/>
      <c r="N558" s="150"/>
      <c r="O558" s="150"/>
      <c r="P558" s="152"/>
      <c r="Q558" s="152"/>
      <c r="R558" s="150"/>
      <c r="S558" s="150"/>
      <c r="T558" s="150"/>
      <c r="U558" s="213"/>
      <c r="V558" s="150"/>
      <c r="W558" s="150"/>
      <c r="X558" s="150"/>
      <c r="Y558" s="150"/>
      <c r="Z558" s="150"/>
      <c r="AA558" s="150"/>
      <c r="AB558" s="150"/>
      <c r="AC558" s="150"/>
      <c r="AD558" s="214"/>
      <c r="AE558" s="4">
        <f t="shared" si="26"/>
        <v>0</v>
      </c>
    </row>
    <row r="559" spans="7:31" ht="20.100000000000001" customHeight="1" x14ac:dyDescent="0.25">
      <c r="G559" s="4">
        <f t="shared" si="24"/>
        <v>0</v>
      </c>
      <c r="H559" s="211">
        <f t="shared" si="25"/>
        <v>0</v>
      </c>
      <c r="I559" s="212"/>
      <c r="J559" s="150"/>
      <c r="K559" s="152"/>
      <c r="L559" s="152"/>
      <c r="M559" s="150"/>
      <c r="N559" s="150"/>
      <c r="O559" s="150"/>
      <c r="P559" s="152"/>
      <c r="Q559" s="152"/>
      <c r="R559" s="150"/>
      <c r="S559" s="150"/>
      <c r="T559" s="150"/>
      <c r="U559" s="213"/>
      <c r="V559" s="150"/>
      <c r="W559" s="150"/>
      <c r="X559" s="150"/>
      <c r="Y559" s="150"/>
      <c r="Z559" s="150"/>
      <c r="AA559" s="150"/>
      <c r="AB559" s="150"/>
      <c r="AC559" s="150"/>
      <c r="AD559" s="214"/>
      <c r="AE559" s="4">
        <f t="shared" si="26"/>
        <v>0</v>
      </c>
    </row>
    <row r="560" spans="7:31" ht="20.100000000000001" customHeight="1" x14ac:dyDescent="0.25">
      <c r="G560" s="4">
        <f t="shared" si="24"/>
        <v>0</v>
      </c>
      <c r="H560" s="211">
        <f t="shared" si="25"/>
        <v>0</v>
      </c>
      <c r="I560" s="212"/>
      <c r="J560" s="150"/>
      <c r="K560" s="152"/>
      <c r="L560" s="152"/>
      <c r="M560" s="150"/>
      <c r="N560" s="150"/>
      <c r="O560" s="150"/>
      <c r="P560" s="152"/>
      <c r="Q560" s="152"/>
      <c r="R560" s="150"/>
      <c r="S560" s="150"/>
      <c r="T560" s="150"/>
      <c r="U560" s="213"/>
      <c r="V560" s="150"/>
      <c r="W560" s="150"/>
      <c r="X560" s="150"/>
      <c r="Y560" s="150"/>
      <c r="Z560" s="150"/>
      <c r="AA560" s="150"/>
      <c r="AB560" s="150"/>
      <c r="AC560" s="150"/>
      <c r="AD560" s="214"/>
      <c r="AE560" s="4">
        <f t="shared" si="26"/>
        <v>0</v>
      </c>
    </row>
    <row r="561" spans="7:31" ht="20.100000000000001" customHeight="1" x14ac:dyDescent="0.25">
      <c r="G561" s="4">
        <f t="shared" si="24"/>
        <v>0</v>
      </c>
      <c r="H561" s="211">
        <f t="shared" si="25"/>
        <v>0</v>
      </c>
      <c r="I561" s="212"/>
      <c r="J561" s="150"/>
      <c r="K561" s="152"/>
      <c r="L561" s="152"/>
      <c r="M561" s="150"/>
      <c r="N561" s="150"/>
      <c r="O561" s="150"/>
      <c r="P561" s="152"/>
      <c r="Q561" s="152"/>
      <c r="R561" s="150"/>
      <c r="S561" s="150"/>
      <c r="T561" s="150"/>
      <c r="U561" s="213"/>
      <c r="V561" s="150"/>
      <c r="W561" s="150"/>
      <c r="X561" s="150"/>
      <c r="Y561" s="150"/>
      <c r="Z561" s="150"/>
      <c r="AA561" s="150"/>
      <c r="AB561" s="150"/>
      <c r="AC561" s="150"/>
      <c r="AD561" s="214"/>
      <c r="AE561" s="4">
        <f t="shared" si="26"/>
        <v>0</v>
      </c>
    </row>
    <row r="562" spans="7:31" ht="20.100000000000001" customHeight="1" x14ac:dyDescent="0.25">
      <c r="G562" s="4">
        <f t="shared" si="24"/>
        <v>0</v>
      </c>
      <c r="H562" s="211">
        <f t="shared" si="25"/>
        <v>0</v>
      </c>
      <c r="I562" s="212"/>
      <c r="J562" s="150"/>
      <c r="K562" s="152"/>
      <c r="L562" s="152"/>
      <c r="M562" s="150"/>
      <c r="N562" s="150"/>
      <c r="O562" s="150"/>
      <c r="P562" s="152"/>
      <c r="Q562" s="152"/>
      <c r="R562" s="150"/>
      <c r="S562" s="150"/>
      <c r="T562" s="150"/>
      <c r="U562" s="213"/>
      <c r="V562" s="150"/>
      <c r="W562" s="150"/>
      <c r="X562" s="150"/>
      <c r="Y562" s="150"/>
      <c r="Z562" s="150"/>
      <c r="AA562" s="150"/>
      <c r="AB562" s="150"/>
      <c r="AC562" s="150"/>
      <c r="AD562" s="214"/>
      <c r="AE562" s="4">
        <f t="shared" si="26"/>
        <v>0</v>
      </c>
    </row>
    <row r="563" spans="7:31" ht="20.100000000000001" customHeight="1" x14ac:dyDescent="0.25">
      <c r="G563" s="4">
        <f t="shared" si="24"/>
        <v>0</v>
      </c>
      <c r="H563" s="211">
        <f t="shared" si="25"/>
        <v>0</v>
      </c>
      <c r="I563" s="212"/>
      <c r="J563" s="150"/>
      <c r="K563" s="152"/>
      <c r="L563" s="152"/>
      <c r="M563" s="150"/>
      <c r="N563" s="150"/>
      <c r="O563" s="150"/>
      <c r="P563" s="152"/>
      <c r="Q563" s="152"/>
      <c r="R563" s="150"/>
      <c r="S563" s="150"/>
      <c r="T563" s="150"/>
      <c r="U563" s="213"/>
      <c r="V563" s="150"/>
      <c r="W563" s="150"/>
      <c r="X563" s="150"/>
      <c r="Y563" s="150"/>
      <c r="Z563" s="150"/>
      <c r="AA563" s="150"/>
      <c r="AB563" s="150"/>
      <c r="AC563" s="150"/>
      <c r="AD563" s="214"/>
      <c r="AE563" s="4">
        <f t="shared" si="26"/>
        <v>0</v>
      </c>
    </row>
    <row r="564" spans="7:31" ht="20.100000000000001" customHeight="1" x14ac:dyDescent="0.25">
      <c r="G564" s="4">
        <f t="shared" si="24"/>
        <v>0</v>
      </c>
      <c r="H564" s="211">
        <f t="shared" si="25"/>
        <v>0</v>
      </c>
      <c r="I564" s="212"/>
      <c r="J564" s="150"/>
      <c r="K564" s="152"/>
      <c r="L564" s="152"/>
      <c r="M564" s="150"/>
      <c r="N564" s="150"/>
      <c r="O564" s="150"/>
      <c r="P564" s="152"/>
      <c r="Q564" s="152"/>
      <c r="R564" s="150"/>
      <c r="S564" s="150"/>
      <c r="T564" s="150"/>
      <c r="U564" s="213"/>
      <c r="V564" s="150"/>
      <c r="W564" s="150"/>
      <c r="X564" s="150"/>
      <c r="Y564" s="150"/>
      <c r="Z564" s="150"/>
      <c r="AA564" s="150"/>
      <c r="AB564" s="150"/>
      <c r="AC564" s="150"/>
      <c r="AD564" s="214"/>
      <c r="AE564" s="4">
        <f t="shared" si="26"/>
        <v>0</v>
      </c>
    </row>
    <row r="565" spans="7:31" ht="20.100000000000001" customHeight="1" x14ac:dyDescent="0.25">
      <c r="G565" s="4">
        <f t="shared" si="24"/>
        <v>0</v>
      </c>
      <c r="H565" s="211">
        <f t="shared" si="25"/>
        <v>0</v>
      </c>
      <c r="I565" s="212"/>
      <c r="J565" s="150"/>
      <c r="K565" s="152"/>
      <c r="L565" s="152"/>
      <c r="M565" s="150"/>
      <c r="N565" s="150"/>
      <c r="O565" s="150"/>
      <c r="P565" s="152"/>
      <c r="Q565" s="152"/>
      <c r="R565" s="150"/>
      <c r="S565" s="150"/>
      <c r="T565" s="150"/>
      <c r="U565" s="213"/>
      <c r="V565" s="150"/>
      <c r="W565" s="150"/>
      <c r="X565" s="150"/>
      <c r="Y565" s="150"/>
      <c r="Z565" s="150"/>
      <c r="AA565" s="150"/>
      <c r="AB565" s="150"/>
      <c r="AC565" s="150"/>
      <c r="AD565" s="214"/>
      <c r="AE565" s="4">
        <f t="shared" si="26"/>
        <v>0</v>
      </c>
    </row>
    <row r="566" spans="7:31" ht="20.100000000000001" customHeight="1" x14ac:dyDescent="0.25">
      <c r="G566" s="4">
        <f t="shared" si="24"/>
        <v>0</v>
      </c>
      <c r="H566" s="211">
        <f t="shared" si="25"/>
        <v>0</v>
      </c>
      <c r="I566" s="212"/>
      <c r="J566" s="150"/>
      <c r="K566" s="152"/>
      <c r="L566" s="152"/>
      <c r="M566" s="150"/>
      <c r="N566" s="150"/>
      <c r="O566" s="150"/>
      <c r="P566" s="152"/>
      <c r="Q566" s="152"/>
      <c r="R566" s="150"/>
      <c r="S566" s="150"/>
      <c r="T566" s="150"/>
      <c r="U566" s="213"/>
      <c r="V566" s="150"/>
      <c r="W566" s="150"/>
      <c r="X566" s="150"/>
      <c r="Y566" s="150"/>
      <c r="Z566" s="150"/>
      <c r="AA566" s="150"/>
      <c r="AB566" s="150"/>
      <c r="AC566" s="150"/>
      <c r="AD566" s="214"/>
      <c r="AE566" s="4">
        <f t="shared" si="26"/>
        <v>0</v>
      </c>
    </row>
    <row r="567" spans="7:31" ht="20.100000000000001" customHeight="1" x14ac:dyDescent="0.25">
      <c r="G567" s="4">
        <f t="shared" si="24"/>
        <v>0</v>
      </c>
      <c r="H567" s="211">
        <f t="shared" si="25"/>
        <v>0</v>
      </c>
      <c r="I567" s="212"/>
      <c r="J567" s="150"/>
      <c r="K567" s="152"/>
      <c r="L567" s="152"/>
      <c r="M567" s="150"/>
      <c r="N567" s="150"/>
      <c r="O567" s="150"/>
      <c r="P567" s="152"/>
      <c r="Q567" s="152"/>
      <c r="R567" s="150"/>
      <c r="S567" s="150"/>
      <c r="T567" s="150"/>
      <c r="U567" s="213"/>
      <c r="V567" s="150"/>
      <c r="W567" s="150"/>
      <c r="X567" s="150"/>
      <c r="Y567" s="150"/>
      <c r="Z567" s="150"/>
      <c r="AA567" s="150"/>
      <c r="AB567" s="150"/>
      <c r="AC567" s="150"/>
      <c r="AD567" s="214"/>
      <c r="AE567" s="4">
        <f t="shared" si="26"/>
        <v>0</v>
      </c>
    </row>
    <row r="568" spans="7:31" ht="20.100000000000001" customHeight="1" x14ac:dyDescent="0.25">
      <c r="G568" s="4">
        <f t="shared" si="24"/>
        <v>0</v>
      </c>
      <c r="H568" s="211">
        <f t="shared" si="25"/>
        <v>0</v>
      </c>
      <c r="I568" s="212"/>
      <c r="J568" s="150"/>
      <c r="K568" s="152"/>
      <c r="L568" s="152"/>
      <c r="M568" s="150"/>
      <c r="N568" s="150"/>
      <c r="O568" s="150"/>
      <c r="P568" s="152"/>
      <c r="Q568" s="152"/>
      <c r="R568" s="150"/>
      <c r="S568" s="150"/>
      <c r="T568" s="150"/>
      <c r="U568" s="213"/>
      <c r="V568" s="150"/>
      <c r="W568" s="150"/>
      <c r="X568" s="150"/>
      <c r="Y568" s="150"/>
      <c r="Z568" s="150"/>
      <c r="AA568" s="150"/>
      <c r="AB568" s="150"/>
      <c r="AC568" s="150"/>
      <c r="AD568" s="214"/>
      <c r="AE568" s="4">
        <f t="shared" si="26"/>
        <v>0</v>
      </c>
    </row>
    <row r="569" spans="7:31" ht="20.100000000000001" customHeight="1" x14ac:dyDescent="0.25">
      <c r="G569" s="4">
        <f t="shared" si="24"/>
        <v>0</v>
      </c>
      <c r="H569" s="211">
        <f t="shared" si="25"/>
        <v>0</v>
      </c>
      <c r="I569" s="212"/>
      <c r="J569" s="150"/>
      <c r="K569" s="152"/>
      <c r="L569" s="152"/>
      <c r="M569" s="150"/>
      <c r="N569" s="150"/>
      <c r="O569" s="150"/>
      <c r="P569" s="152"/>
      <c r="Q569" s="152"/>
      <c r="R569" s="150"/>
      <c r="S569" s="150"/>
      <c r="T569" s="150"/>
      <c r="U569" s="213"/>
      <c r="V569" s="150"/>
      <c r="W569" s="150"/>
      <c r="X569" s="150"/>
      <c r="Y569" s="150"/>
      <c r="Z569" s="150"/>
      <c r="AA569" s="150"/>
      <c r="AB569" s="150"/>
      <c r="AC569" s="150"/>
      <c r="AD569" s="214"/>
      <c r="AE569" s="4">
        <f t="shared" si="26"/>
        <v>0</v>
      </c>
    </row>
    <row r="570" spans="7:31" ht="20.100000000000001" customHeight="1" x14ac:dyDescent="0.25">
      <c r="G570" s="4">
        <f t="shared" si="24"/>
        <v>0</v>
      </c>
      <c r="H570" s="211">
        <f t="shared" si="25"/>
        <v>0</v>
      </c>
      <c r="I570" s="212"/>
      <c r="J570" s="150"/>
      <c r="K570" s="152"/>
      <c r="L570" s="152"/>
      <c r="M570" s="150"/>
      <c r="N570" s="150"/>
      <c r="O570" s="150"/>
      <c r="P570" s="152"/>
      <c r="Q570" s="152"/>
      <c r="R570" s="150"/>
      <c r="S570" s="150"/>
      <c r="T570" s="150"/>
      <c r="U570" s="213"/>
      <c r="V570" s="150"/>
      <c r="W570" s="150"/>
      <c r="X570" s="150"/>
      <c r="Y570" s="150"/>
      <c r="Z570" s="150"/>
      <c r="AA570" s="150"/>
      <c r="AB570" s="150"/>
      <c r="AC570" s="150"/>
      <c r="AD570" s="214"/>
      <c r="AE570" s="4">
        <f t="shared" si="26"/>
        <v>0</v>
      </c>
    </row>
    <row r="571" spans="7:31" ht="20.100000000000001" customHeight="1" x14ac:dyDescent="0.25">
      <c r="G571" s="4">
        <f t="shared" si="24"/>
        <v>0</v>
      </c>
      <c r="H571" s="211">
        <f t="shared" si="25"/>
        <v>0</v>
      </c>
      <c r="I571" s="212"/>
      <c r="J571" s="150"/>
      <c r="K571" s="152"/>
      <c r="L571" s="152"/>
      <c r="M571" s="150"/>
      <c r="N571" s="150"/>
      <c r="O571" s="150"/>
      <c r="P571" s="152"/>
      <c r="Q571" s="152"/>
      <c r="R571" s="150"/>
      <c r="S571" s="150"/>
      <c r="T571" s="150"/>
      <c r="U571" s="213"/>
      <c r="V571" s="150"/>
      <c r="W571" s="150"/>
      <c r="X571" s="150"/>
      <c r="Y571" s="150"/>
      <c r="Z571" s="150"/>
      <c r="AA571" s="150"/>
      <c r="AB571" s="150"/>
      <c r="AC571" s="150"/>
      <c r="AD571" s="214"/>
      <c r="AE571" s="4">
        <f t="shared" si="26"/>
        <v>0</v>
      </c>
    </row>
    <row r="572" spans="7:31" ht="20.100000000000001" customHeight="1" x14ac:dyDescent="0.25">
      <c r="G572" s="4">
        <f t="shared" si="24"/>
        <v>0</v>
      </c>
      <c r="H572" s="211">
        <f t="shared" si="25"/>
        <v>0</v>
      </c>
      <c r="I572" s="212"/>
      <c r="J572" s="150"/>
      <c r="K572" s="152"/>
      <c r="L572" s="152"/>
      <c r="M572" s="150"/>
      <c r="N572" s="150"/>
      <c r="O572" s="150"/>
      <c r="P572" s="152"/>
      <c r="Q572" s="152"/>
      <c r="R572" s="150"/>
      <c r="S572" s="150"/>
      <c r="T572" s="150"/>
      <c r="U572" s="213"/>
      <c r="V572" s="150"/>
      <c r="W572" s="150"/>
      <c r="X572" s="150"/>
      <c r="Y572" s="150"/>
      <c r="Z572" s="150"/>
      <c r="AA572" s="150"/>
      <c r="AB572" s="150"/>
      <c r="AC572" s="150"/>
      <c r="AD572" s="214"/>
      <c r="AE572" s="4">
        <f t="shared" si="26"/>
        <v>0</v>
      </c>
    </row>
    <row r="573" spans="7:31" ht="20.100000000000001" customHeight="1" x14ac:dyDescent="0.25">
      <c r="G573" s="4">
        <f t="shared" si="24"/>
        <v>0</v>
      </c>
      <c r="H573" s="211">
        <f t="shared" si="25"/>
        <v>0</v>
      </c>
      <c r="I573" s="212"/>
      <c r="J573" s="150"/>
      <c r="K573" s="152"/>
      <c r="L573" s="152"/>
      <c r="M573" s="150"/>
      <c r="N573" s="150"/>
      <c r="O573" s="150"/>
      <c r="P573" s="152"/>
      <c r="Q573" s="152"/>
      <c r="R573" s="150"/>
      <c r="S573" s="150"/>
      <c r="T573" s="150"/>
      <c r="U573" s="213"/>
      <c r="V573" s="150"/>
      <c r="W573" s="150"/>
      <c r="X573" s="150"/>
      <c r="Y573" s="150"/>
      <c r="Z573" s="150"/>
      <c r="AA573" s="150"/>
      <c r="AB573" s="150"/>
      <c r="AC573" s="150"/>
      <c r="AD573" s="214"/>
      <c r="AE573" s="4">
        <f t="shared" si="26"/>
        <v>0</v>
      </c>
    </row>
    <row r="574" spans="7:31" ht="20.100000000000001" customHeight="1" x14ac:dyDescent="0.25">
      <c r="G574" s="4">
        <f t="shared" si="24"/>
        <v>0</v>
      </c>
      <c r="H574" s="211">
        <f t="shared" si="25"/>
        <v>0</v>
      </c>
      <c r="I574" s="212"/>
      <c r="J574" s="150"/>
      <c r="K574" s="152"/>
      <c r="L574" s="152"/>
      <c r="M574" s="150"/>
      <c r="N574" s="150"/>
      <c r="O574" s="150"/>
      <c r="P574" s="152"/>
      <c r="Q574" s="152"/>
      <c r="R574" s="150"/>
      <c r="S574" s="150"/>
      <c r="T574" s="150"/>
      <c r="U574" s="213"/>
      <c r="V574" s="150"/>
      <c r="W574" s="150"/>
      <c r="X574" s="150"/>
      <c r="Y574" s="150"/>
      <c r="Z574" s="150"/>
      <c r="AA574" s="150"/>
      <c r="AB574" s="150"/>
      <c r="AC574" s="150"/>
      <c r="AD574" s="214"/>
      <c r="AE574" s="4">
        <f t="shared" si="26"/>
        <v>0</v>
      </c>
    </row>
    <row r="575" spans="7:31" ht="20.100000000000001" customHeight="1" x14ac:dyDescent="0.25">
      <c r="G575" s="4">
        <f t="shared" si="24"/>
        <v>0</v>
      </c>
      <c r="H575" s="211">
        <f t="shared" si="25"/>
        <v>0</v>
      </c>
      <c r="I575" s="212"/>
      <c r="J575" s="150"/>
      <c r="K575" s="152"/>
      <c r="L575" s="152"/>
      <c r="M575" s="150"/>
      <c r="N575" s="150"/>
      <c r="O575" s="150"/>
      <c r="P575" s="152"/>
      <c r="Q575" s="152"/>
      <c r="R575" s="150"/>
      <c r="S575" s="150"/>
      <c r="T575" s="150"/>
      <c r="U575" s="213"/>
      <c r="V575" s="150"/>
      <c r="W575" s="150"/>
      <c r="X575" s="150"/>
      <c r="Y575" s="150"/>
      <c r="Z575" s="150"/>
      <c r="AA575" s="150"/>
      <c r="AB575" s="150"/>
      <c r="AC575" s="150"/>
      <c r="AD575" s="214"/>
      <c r="AE575" s="4">
        <f t="shared" si="26"/>
        <v>0</v>
      </c>
    </row>
    <row r="576" spans="7:31" ht="20.100000000000001" customHeight="1" x14ac:dyDescent="0.25">
      <c r="G576" s="4">
        <f t="shared" si="24"/>
        <v>0</v>
      </c>
      <c r="H576" s="211">
        <f t="shared" si="25"/>
        <v>0</v>
      </c>
      <c r="I576" s="212"/>
      <c r="J576" s="150"/>
      <c r="K576" s="152"/>
      <c r="L576" s="152"/>
      <c r="M576" s="150"/>
      <c r="N576" s="150"/>
      <c r="O576" s="150"/>
      <c r="P576" s="152"/>
      <c r="Q576" s="152"/>
      <c r="R576" s="150"/>
      <c r="S576" s="150"/>
      <c r="T576" s="150"/>
      <c r="U576" s="213"/>
      <c r="V576" s="150"/>
      <c r="W576" s="150"/>
      <c r="X576" s="150"/>
      <c r="Y576" s="150"/>
      <c r="Z576" s="150"/>
      <c r="AA576" s="150"/>
      <c r="AB576" s="150"/>
      <c r="AC576" s="150"/>
      <c r="AD576" s="214"/>
      <c r="AE576" s="4">
        <f t="shared" si="26"/>
        <v>0</v>
      </c>
    </row>
    <row r="577" spans="7:31" ht="20.100000000000001" customHeight="1" x14ac:dyDescent="0.25">
      <c r="G577" s="4">
        <f t="shared" si="24"/>
        <v>0</v>
      </c>
      <c r="H577" s="211">
        <f t="shared" si="25"/>
        <v>0</v>
      </c>
      <c r="I577" s="212"/>
      <c r="J577" s="150"/>
      <c r="K577" s="152"/>
      <c r="L577" s="152"/>
      <c r="M577" s="150"/>
      <c r="N577" s="150"/>
      <c r="O577" s="150"/>
      <c r="P577" s="152"/>
      <c r="Q577" s="152"/>
      <c r="R577" s="150"/>
      <c r="S577" s="150"/>
      <c r="T577" s="150"/>
      <c r="U577" s="213"/>
      <c r="V577" s="150"/>
      <c r="W577" s="150"/>
      <c r="X577" s="150"/>
      <c r="Y577" s="150"/>
      <c r="Z577" s="150"/>
      <c r="AA577" s="150"/>
      <c r="AB577" s="150"/>
      <c r="AC577" s="150"/>
      <c r="AD577" s="214"/>
      <c r="AE577" s="4">
        <f t="shared" si="26"/>
        <v>0</v>
      </c>
    </row>
    <row r="578" spans="7:31" ht="20.100000000000001" customHeight="1" x14ac:dyDescent="0.25">
      <c r="G578" s="4">
        <f t="shared" si="24"/>
        <v>0</v>
      </c>
      <c r="H578" s="211">
        <f t="shared" si="25"/>
        <v>0</v>
      </c>
      <c r="I578" s="212"/>
      <c r="J578" s="150"/>
      <c r="K578" s="152"/>
      <c r="L578" s="152"/>
      <c r="M578" s="150"/>
      <c r="N578" s="150"/>
      <c r="O578" s="150"/>
      <c r="P578" s="152"/>
      <c r="Q578" s="152"/>
      <c r="R578" s="150"/>
      <c r="S578" s="150"/>
      <c r="T578" s="150"/>
      <c r="U578" s="213"/>
      <c r="V578" s="150"/>
      <c r="W578" s="150"/>
      <c r="X578" s="150"/>
      <c r="Y578" s="150"/>
      <c r="Z578" s="150"/>
      <c r="AA578" s="150"/>
      <c r="AB578" s="150"/>
      <c r="AC578" s="150"/>
      <c r="AD578" s="214"/>
      <c r="AE578" s="4">
        <f t="shared" si="26"/>
        <v>0</v>
      </c>
    </row>
    <row r="579" spans="7:31" ht="20.100000000000001" customHeight="1" x14ac:dyDescent="0.25">
      <c r="G579" s="4">
        <f t="shared" si="24"/>
        <v>0</v>
      </c>
      <c r="H579" s="211">
        <f t="shared" si="25"/>
        <v>0</v>
      </c>
      <c r="I579" s="212"/>
      <c r="J579" s="150"/>
      <c r="K579" s="152"/>
      <c r="L579" s="152"/>
      <c r="M579" s="150"/>
      <c r="N579" s="150"/>
      <c r="O579" s="150"/>
      <c r="P579" s="152"/>
      <c r="Q579" s="152"/>
      <c r="R579" s="150"/>
      <c r="S579" s="150"/>
      <c r="T579" s="150"/>
      <c r="U579" s="213"/>
      <c r="V579" s="150"/>
      <c r="W579" s="150"/>
      <c r="X579" s="150"/>
      <c r="Y579" s="150"/>
      <c r="Z579" s="150"/>
      <c r="AA579" s="150"/>
      <c r="AB579" s="150"/>
      <c r="AC579" s="150"/>
      <c r="AD579" s="214"/>
      <c r="AE579" s="4">
        <f t="shared" si="26"/>
        <v>0</v>
      </c>
    </row>
    <row r="580" spans="7:31" ht="20.100000000000001" customHeight="1" x14ac:dyDescent="0.25">
      <c r="G580" s="4">
        <f t="shared" si="24"/>
        <v>0</v>
      </c>
      <c r="H580" s="211">
        <f t="shared" si="25"/>
        <v>0</v>
      </c>
      <c r="I580" s="212"/>
      <c r="J580" s="150"/>
      <c r="K580" s="152"/>
      <c r="L580" s="152"/>
      <c r="M580" s="150"/>
      <c r="N580" s="150"/>
      <c r="O580" s="150"/>
      <c r="P580" s="152"/>
      <c r="Q580" s="152"/>
      <c r="R580" s="150"/>
      <c r="S580" s="150"/>
      <c r="T580" s="150"/>
      <c r="U580" s="213"/>
      <c r="V580" s="150"/>
      <c r="W580" s="150"/>
      <c r="X580" s="150"/>
      <c r="Y580" s="150"/>
      <c r="Z580" s="150"/>
      <c r="AA580" s="150"/>
      <c r="AB580" s="150"/>
      <c r="AC580" s="150"/>
      <c r="AD580" s="214"/>
      <c r="AE580" s="4">
        <f t="shared" si="26"/>
        <v>0</v>
      </c>
    </row>
    <row r="581" spans="7:31" ht="20.100000000000001" customHeight="1" x14ac:dyDescent="0.25">
      <c r="G581" s="4">
        <f t="shared" si="24"/>
        <v>0</v>
      </c>
      <c r="H581" s="211">
        <f t="shared" si="25"/>
        <v>0</v>
      </c>
      <c r="I581" s="212"/>
      <c r="J581" s="150"/>
      <c r="K581" s="152"/>
      <c r="L581" s="152"/>
      <c r="M581" s="150"/>
      <c r="N581" s="150"/>
      <c r="O581" s="150"/>
      <c r="P581" s="152"/>
      <c r="Q581" s="152"/>
      <c r="R581" s="150"/>
      <c r="S581" s="150"/>
      <c r="T581" s="150"/>
      <c r="U581" s="213"/>
      <c r="V581" s="150"/>
      <c r="W581" s="150"/>
      <c r="X581" s="150"/>
      <c r="Y581" s="150"/>
      <c r="Z581" s="150"/>
      <c r="AA581" s="150"/>
      <c r="AB581" s="150"/>
      <c r="AC581" s="150"/>
      <c r="AD581" s="214"/>
      <c r="AE581" s="4">
        <f t="shared" si="26"/>
        <v>0</v>
      </c>
    </row>
    <row r="582" spans="7:31" ht="20.100000000000001" customHeight="1" x14ac:dyDescent="0.25">
      <c r="G582" s="4">
        <f t="shared" si="24"/>
        <v>0</v>
      </c>
      <c r="H582" s="211">
        <f t="shared" si="25"/>
        <v>0</v>
      </c>
      <c r="I582" s="212"/>
      <c r="J582" s="150"/>
      <c r="K582" s="152"/>
      <c r="L582" s="152"/>
      <c r="M582" s="150"/>
      <c r="N582" s="150"/>
      <c r="O582" s="150"/>
      <c r="P582" s="152"/>
      <c r="Q582" s="152"/>
      <c r="R582" s="150"/>
      <c r="S582" s="150"/>
      <c r="T582" s="150"/>
      <c r="U582" s="213"/>
      <c r="V582" s="150"/>
      <c r="W582" s="150"/>
      <c r="X582" s="150"/>
      <c r="Y582" s="150"/>
      <c r="Z582" s="150"/>
      <c r="AA582" s="150"/>
      <c r="AB582" s="150"/>
      <c r="AC582" s="150"/>
      <c r="AD582" s="214"/>
      <c r="AE582" s="4">
        <f t="shared" si="26"/>
        <v>0</v>
      </c>
    </row>
    <row r="583" spans="7:31" ht="20.100000000000001" customHeight="1" x14ac:dyDescent="0.25">
      <c r="G583" s="4">
        <f t="shared" si="24"/>
        <v>0</v>
      </c>
      <c r="H583" s="211">
        <f t="shared" si="25"/>
        <v>0</v>
      </c>
      <c r="I583" s="212"/>
      <c r="J583" s="150"/>
      <c r="K583" s="152"/>
      <c r="L583" s="152"/>
      <c r="M583" s="150"/>
      <c r="N583" s="150"/>
      <c r="O583" s="150"/>
      <c r="P583" s="152"/>
      <c r="Q583" s="152"/>
      <c r="R583" s="150"/>
      <c r="S583" s="150"/>
      <c r="T583" s="150"/>
      <c r="U583" s="213"/>
      <c r="V583" s="150"/>
      <c r="W583" s="150"/>
      <c r="X583" s="150"/>
      <c r="Y583" s="150"/>
      <c r="Z583" s="150"/>
      <c r="AA583" s="150"/>
      <c r="AB583" s="150"/>
      <c r="AC583" s="150"/>
      <c r="AD583" s="214"/>
      <c r="AE583" s="4">
        <f t="shared" si="26"/>
        <v>0</v>
      </c>
    </row>
    <row r="584" spans="7:31" ht="20.100000000000001" customHeight="1" x14ac:dyDescent="0.25">
      <c r="G584" s="4">
        <f t="shared" si="24"/>
        <v>0</v>
      </c>
      <c r="H584" s="211">
        <f t="shared" si="25"/>
        <v>0</v>
      </c>
      <c r="I584" s="212"/>
      <c r="J584" s="150"/>
      <c r="K584" s="152"/>
      <c r="L584" s="152"/>
      <c r="M584" s="150"/>
      <c r="N584" s="150"/>
      <c r="O584" s="150"/>
      <c r="P584" s="152"/>
      <c r="Q584" s="152"/>
      <c r="R584" s="150"/>
      <c r="S584" s="150"/>
      <c r="T584" s="150"/>
      <c r="U584" s="213"/>
      <c r="V584" s="150"/>
      <c r="W584" s="150"/>
      <c r="X584" s="150"/>
      <c r="Y584" s="150"/>
      <c r="Z584" s="150"/>
      <c r="AA584" s="150"/>
      <c r="AB584" s="150"/>
      <c r="AC584" s="150"/>
      <c r="AD584" s="214"/>
      <c r="AE584" s="4">
        <f t="shared" si="26"/>
        <v>0</v>
      </c>
    </row>
    <row r="585" spans="7:31" ht="20.100000000000001" customHeight="1" x14ac:dyDescent="0.25">
      <c r="G585" s="4">
        <f t="shared" si="24"/>
        <v>0</v>
      </c>
      <c r="H585" s="211">
        <f t="shared" si="25"/>
        <v>0</v>
      </c>
      <c r="I585" s="212"/>
      <c r="J585" s="150"/>
      <c r="K585" s="152"/>
      <c r="L585" s="152"/>
      <c r="M585" s="150"/>
      <c r="N585" s="150"/>
      <c r="O585" s="150"/>
      <c r="P585" s="152"/>
      <c r="Q585" s="152"/>
      <c r="R585" s="150"/>
      <c r="S585" s="150"/>
      <c r="T585" s="150"/>
      <c r="U585" s="213"/>
      <c r="V585" s="150"/>
      <c r="W585" s="150"/>
      <c r="X585" s="150"/>
      <c r="Y585" s="150"/>
      <c r="Z585" s="150"/>
      <c r="AA585" s="150"/>
      <c r="AB585" s="150"/>
      <c r="AC585" s="150"/>
      <c r="AD585" s="214"/>
      <c r="AE585" s="4">
        <f t="shared" si="26"/>
        <v>0</v>
      </c>
    </row>
    <row r="586" spans="7:31" ht="20.100000000000001" customHeight="1" x14ac:dyDescent="0.25">
      <c r="G586" s="4">
        <f t="shared" ref="G586:G649" si="27">IFERROR(IF($E$12=1,(IF(H586&gt;=1,(IF(I586&gt;=$E$10,(IF(I586&lt;=$E$11,H586,0)),0)),0)),0),0)</f>
        <v>0</v>
      </c>
      <c r="H586" s="211">
        <f t="shared" si="25"/>
        <v>0</v>
      </c>
      <c r="I586" s="212"/>
      <c r="J586" s="150"/>
      <c r="K586" s="152"/>
      <c r="L586" s="152"/>
      <c r="M586" s="150"/>
      <c r="N586" s="150"/>
      <c r="O586" s="150"/>
      <c r="P586" s="152"/>
      <c r="Q586" s="152"/>
      <c r="R586" s="150"/>
      <c r="S586" s="150"/>
      <c r="T586" s="150"/>
      <c r="U586" s="213"/>
      <c r="V586" s="150"/>
      <c r="W586" s="150"/>
      <c r="X586" s="150"/>
      <c r="Y586" s="150"/>
      <c r="Z586" s="150"/>
      <c r="AA586" s="150"/>
      <c r="AB586" s="150"/>
      <c r="AC586" s="150"/>
      <c r="AD586" s="214"/>
      <c r="AE586" s="4">
        <f t="shared" si="26"/>
        <v>0</v>
      </c>
    </row>
    <row r="587" spans="7:31" ht="20.100000000000001" customHeight="1" x14ac:dyDescent="0.25">
      <c r="G587" s="4">
        <f t="shared" si="27"/>
        <v>0</v>
      </c>
      <c r="H587" s="211">
        <f t="shared" ref="H587:H650" si="28">IFERROR(IF(I587&gt;=2000,(IF(LEN(J587)&gt;=3,(IF(LEN(K587)&gt;=2,H586+1,0)),0)),0),0)</f>
        <v>0</v>
      </c>
      <c r="I587" s="212"/>
      <c r="J587" s="150"/>
      <c r="K587" s="152"/>
      <c r="L587" s="152"/>
      <c r="M587" s="150"/>
      <c r="N587" s="150"/>
      <c r="O587" s="150"/>
      <c r="P587" s="152"/>
      <c r="Q587" s="152"/>
      <c r="R587" s="150"/>
      <c r="S587" s="150"/>
      <c r="T587" s="150"/>
      <c r="U587" s="213"/>
      <c r="V587" s="150"/>
      <c r="W587" s="150"/>
      <c r="X587" s="150"/>
      <c r="Y587" s="150"/>
      <c r="Z587" s="150"/>
      <c r="AA587" s="150"/>
      <c r="AB587" s="150"/>
      <c r="AC587" s="150"/>
      <c r="AD587" s="214"/>
      <c r="AE587" s="4">
        <f t="shared" ref="AE587:AE650" si="29">IFERROR(IF(H587&gt;=1,VLOOKUP(J587,$A$1:$B$3,2,0),0),0)</f>
        <v>0</v>
      </c>
    </row>
    <row r="588" spans="7:31" ht="20.100000000000001" customHeight="1" x14ac:dyDescent="0.25">
      <c r="G588" s="4">
        <f t="shared" si="27"/>
        <v>0</v>
      </c>
      <c r="H588" s="211">
        <f t="shared" si="28"/>
        <v>0</v>
      </c>
      <c r="I588" s="212"/>
      <c r="J588" s="150"/>
      <c r="K588" s="152"/>
      <c r="L588" s="152"/>
      <c r="M588" s="150"/>
      <c r="N588" s="150"/>
      <c r="O588" s="150"/>
      <c r="P588" s="152"/>
      <c r="Q588" s="152"/>
      <c r="R588" s="150"/>
      <c r="S588" s="150"/>
      <c r="T588" s="150"/>
      <c r="U588" s="213"/>
      <c r="V588" s="150"/>
      <c r="W588" s="150"/>
      <c r="X588" s="150"/>
      <c r="Y588" s="150"/>
      <c r="Z588" s="150"/>
      <c r="AA588" s="150"/>
      <c r="AB588" s="150"/>
      <c r="AC588" s="150"/>
      <c r="AD588" s="214"/>
      <c r="AE588" s="4">
        <f t="shared" si="29"/>
        <v>0</v>
      </c>
    </row>
    <row r="589" spans="7:31" ht="20.100000000000001" customHeight="1" x14ac:dyDescent="0.25">
      <c r="G589" s="4">
        <f t="shared" si="27"/>
        <v>0</v>
      </c>
      <c r="H589" s="211">
        <f t="shared" si="28"/>
        <v>0</v>
      </c>
      <c r="I589" s="212"/>
      <c r="J589" s="150"/>
      <c r="K589" s="152"/>
      <c r="L589" s="152"/>
      <c r="M589" s="150"/>
      <c r="N589" s="150"/>
      <c r="O589" s="150"/>
      <c r="P589" s="152"/>
      <c r="Q589" s="152"/>
      <c r="R589" s="150"/>
      <c r="S589" s="150"/>
      <c r="T589" s="150"/>
      <c r="U589" s="213"/>
      <c r="V589" s="150"/>
      <c r="W589" s="150"/>
      <c r="X589" s="150"/>
      <c r="Y589" s="150"/>
      <c r="Z589" s="150"/>
      <c r="AA589" s="150"/>
      <c r="AB589" s="150"/>
      <c r="AC589" s="150"/>
      <c r="AD589" s="214"/>
      <c r="AE589" s="4">
        <f t="shared" si="29"/>
        <v>0</v>
      </c>
    </row>
    <row r="590" spans="7:31" ht="20.100000000000001" customHeight="1" x14ac:dyDescent="0.25">
      <c r="G590" s="4">
        <f t="shared" si="27"/>
        <v>0</v>
      </c>
      <c r="H590" s="211">
        <f t="shared" si="28"/>
        <v>0</v>
      </c>
      <c r="I590" s="212"/>
      <c r="J590" s="150"/>
      <c r="K590" s="152"/>
      <c r="L590" s="152"/>
      <c r="M590" s="150"/>
      <c r="N590" s="150"/>
      <c r="O590" s="150"/>
      <c r="P590" s="152"/>
      <c r="Q590" s="152"/>
      <c r="R590" s="150"/>
      <c r="S590" s="150"/>
      <c r="T590" s="150"/>
      <c r="U590" s="213"/>
      <c r="V590" s="150"/>
      <c r="W590" s="150"/>
      <c r="X590" s="150"/>
      <c r="Y590" s="150"/>
      <c r="Z590" s="150"/>
      <c r="AA590" s="150"/>
      <c r="AB590" s="150"/>
      <c r="AC590" s="150"/>
      <c r="AD590" s="214"/>
      <c r="AE590" s="4">
        <f t="shared" si="29"/>
        <v>0</v>
      </c>
    </row>
    <row r="591" spans="7:31" ht="20.100000000000001" customHeight="1" x14ac:dyDescent="0.25">
      <c r="G591" s="4">
        <f t="shared" si="27"/>
        <v>0</v>
      </c>
      <c r="H591" s="211">
        <f t="shared" si="28"/>
        <v>0</v>
      </c>
      <c r="I591" s="212"/>
      <c r="J591" s="150"/>
      <c r="K591" s="152"/>
      <c r="L591" s="152"/>
      <c r="M591" s="150"/>
      <c r="N591" s="150"/>
      <c r="O591" s="150"/>
      <c r="P591" s="152"/>
      <c r="Q591" s="152"/>
      <c r="R591" s="150"/>
      <c r="S591" s="150"/>
      <c r="T591" s="150"/>
      <c r="U591" s="213"/>
      <c r="V591" s="150"/>
      <c r="W591" s="150"/>
      <c r="X591" s="150"/>
      <c r="Y591" s="150"/>
      <c r="Z591" s="150"/>
      <c r="AA591" s="150"/>
      <c r="AB591" s="150"/>
      <c r="AC591" s="150"/>
      <c r="AD591" s="214"/>
      <c r="AE591" s="4">
        <f t="shared" si="29"/>
        <v>0</v>
      </c>
    </row>
    <row r="592" spans="7:31" ht="20.100000000000001" customHeight="1" x14ac:dyDescent="0.25">
      <c r="G592" s="4">
        <f t="shared" si="27"/>
        <v>0</v>
      </c>
      <c r="H592" s="211">
        <f t="shared" si="28"/>
        <v>0</v>
      </c>
      <c r="I592" s="212"/>
      <c r="J592" s="150"/>
      <c r="K592" s="152"/>
      <c r="L592" s="152"/>
      <c r="M592" s="150"/>
      <c r="N592" s="150"/>
      <c r="O592" s="150"/>
      <c r="P592" s="152"/>
      <c r="Q592" s="152"/>
      <c r="R592" s="150"/>
      <c r="S592" s="150"/>
      <c r="T592" s="150"/>
      <c r="U592" s="213"/>
      <c r="V592" s="150"/>
      <c r="W592" s="150"/>
      <c r="X592" s="150"/>
      <c r="Y592" s="150"/>
      <c r="Z592" s="150"/>
      <c r="AA592" s="150"/>
      <c r="AB592" s="150"/>
      <c r="AC592" s="150"/>
      <c r="AD592" s="214"/>
      <c r="AE592" s="4">
        <f t="shared" si="29"/>
        <v>0</v>
      </c>
    </row>
    <row r="593" spans="7:31" ht="20.100000000000001" customHeight="1" x14ac:dyDescent="0.25">
      <c r="G593" s="4">
        <f t="shared" si="27"/>
        <v>0</v>
      </c>
      <c r="H593" s="211">
        <f t="shared" si="28"/>
        <v>0</v>
      </c>
      <c r="I593" s="212"/>
      <c r="J593" s="150"/>
      <c r="K593" s="152"/>
      <c r="L593" s="152"/>
      <c r="M593" s="150"/>
      <c r="N593" s="150"/>
      <c r="O593" s="150"/>
      <c r="P593" s="152"/>
      <c r="Q593" s="152"/>
      <c r="R593" s="150"/>
      <c r="S593" s="150"/>
      <c r="T593" s="150"/>
      <c r="U593" s="213"/>
      <c r="V593" s="150"/>
      <c r="W593" s="150"/>
      <c r="X593" s="150"/>
      <c r="Y593" s="150"/>
      <c r="Z593" s="150"/>
      <c r="AA593" s="150"/>
      <c r="AB593" s="150"/>
      <c r="AC593" s="150"/>
      <c r="AD593" s="214"/>
      <c r="AE593" s="4">
        <f t="shared" si="29"/>
        <v>0</v>
      </c>
    </row>
    <row r="594" spans="7:31" ht="20.100000000000001" customHeight="1" x14ac:dyDescent="0.25">
      <c r="G594" s="4">
        <f t="shared" si="27"/>
        <v>0</v>
      </c>
      <c r="H594" s="211">
        <f t="shared" si="28"/>
        <v>0</v>
      </c>
      <c r="I594" s="212"/>
      <c r="J594" s="150"/>
      <c r="K594" s="152"/>
      <c r="L594" s="152"/>
      <c r="M594" s="150"/>
      <c r="N594" s="150"/>
      <c r="O594" s="150"/>
      <c r="P594" s="152"/>
      <c r="Q594" s="152"/>
      <c r="R594" s="150"/>
      <c r="S594" s="150"/>
      <c r="T594" s="150"/>
      <c r="U594" s="213"/>
      <c r="V594" s="150"/>
      <c r="W594" s="150"/>
      <c r="X594" s="150"/>
      <c r="Y594" s="150"/>
      <c r="Z594" s="150"/>
      <c r="AA594" s="150"/>
      <c r="AB594" s="150"/>
      <c r="AC594" s="150"/>
      <c r="AD594" s="214"/>
      <c r="AE594" s="4">
        <f t="shared" si="29"/>
        <v>0</v>
      </c>
    </row>
    <row r="595" spans="7:31" ht="20.100000000000001" customHeight="1" x14ac:dyDescent="0.25">
      <c r="G595" s="4">
        <f t="shared" si="27"/>
        <v>0</v>
      </c>
      <c r="H595" s="211">
        <f t="shared" si="28"/>
        <v>0</v>
      </c>
      <c r="I595" s="212"/>
      <c r="J595" s="150"/>
      <c r="K595" s="152"/>
      <c r="L595" s="152"/>
      <c r="M595" s="150"/>
      <c r="N595" s="150"/>
      <c r="O595" s="150"/>
      <c r="P595" s="152"/>
      <c r="Q595" s="152"/>
      <c r="R595" s="150"/>
      <c r="S595" s="150"/>
      <c r="T595" s="150"/>
      <c r="U595" s="213"/>
      <c r="V595" s="150"/>
      <c r="W595" s="150"/>
      <c r="X595" s="150"/>
      <c r="Y595" s="150"/>
      <c r="Z595" s="150"/>
      <c r="AA595" s="150"/>
      <c r="AB595" s="150"/>
      <c r="AC595" s="150"/>
      <c r="AD595" s="214"/>
      <c r="AE595" s="4">
        <f t="shared" si="29"/>
        <v>0</v>
      </c>
    </row>
    <row r="596" spans="7:31" ht="20.100000000000001" customHeight="1" x14ac:dyDescent="0.25">
      <c r="G596" s="4">
        <f t="shared" si="27"/>
        <v>0</v>
      </c>
      <c r="H596" s="211">
        <f t="shared" si="28"/>
        <v>0</v>
      </c>
      <c r="I596" s="212"/>
      <c r="J596" s="150"/>
      <c r="K596" s="152"/>
      <c r="L596" s="152"/>
      <c r="M596" s="150"/>
      <c r="N596" s="150"/>
      <c r="O596" s="150"/>
      <c r="P596" s="152"/>
      <c r="Q596" s="152"/>
      <c r="R596" s="150"/>
      <c r="S596" s="150"/>
      <c r="T596" s="150"/>
      <c r="U596" s="213"/>
      <c r="V596" s="150"/>
      <c r="W596" s="150"/>
      <c r="X596" s="150"/>
      <c r="Y596" s="150"/>
      <c r="Z596" s="150"/>
      <c r="AA596" s="150"/>
      <c r="AB596" s="150"/>
      <c r="AC596" s="150"/>
      <c r="AD596" s="214"/>
      <c r="AE596" s="4">
        <f t="shared" si="29"/>
        <v>0</v>
      </c>
    </row>
    <row r="597" spans="7:31" ht="20.100000000000001" customHeight="1" x14ac:dyDescent="0.25">
      <c r="G597" s="4">
        <f t="shared" si="27"/>
        <v>0</v>
      </c>
      <c r="H597" s="211">
        <f t="shared" si="28"/>
        <v>0</v>
      </c>
      <c r="I597" s="212"/>
      <c r="J597" s="150"/>
      <c r="K597" s="152"/>
      <c r="L597" s="152"/>
      <c r="M597" s="150"/>
      <c r="N597" s="150"/>
      <c r="O597" s="150"/>
      <c r="P597" s="152"/>
      <c r="Q597" s="152"/>
      <c r="R597" s="150"/>
      <c r="S597" s="150"/>
      <c r="T597" s="150"/>
      <c r="U597" s="213"/>
      <c r="V597" s="150"/>
      <c r="W597" s="150"/>
      <c r="X597" s="150"/>
      <c r="Y597" s="150"/>
      <c r="Z597" s="150"/>
      <c r="AA597" s="150"/>
      <c r="AB597" s="150"/>
      <c r="AC597" s="150"/>
      <c r="AD597" s="214"/>
      <c r="AE597" s="4">
        <f t="shared" si="29"/>
        <v>0</v>
      </c>
    </row>
    <row r="598" spans="7:31" ht="20.100000000000001" customHeight="1" x14ac:dyDescent="0.25">
      <c r="G598" s="4">
        <f t="shared" si="27"/>
        <v>0</v>
      </c>
      <c r="H598" s="211">
        <f t="shared" si="28"/>
        <v>0</v>
      </c>
      <c r="I598" s="212"/>
      <c r="J598" s="150"/>
      <c r="K598" s="152"/>
      <c r="L598" s="152"/>
      <c r="M598" s="150"/>
      <c r="N598" s="150"/>
      <c r="O598" s="150"/>
      <c r="P598" s="152"/>
      <c r="Q598" s="152"/>
      <c r="R598" s="150"/>
      <c r="S598" s="150"/>
      <c r="T598" s="150"/>
      <c r="U598" s="213"/>
      <c r="V598" s="150"/>
      <c r="W598" s="150"/>
      <c r="X598" s="150"/>
      <c r="Y598" s="150"/>
      <c r="Z598" s="150"/>
      <c r="AA598" s="150"/>
      <c r="AB598" s="150"/>
      <c r="AC598" s="150"/>
      <c r="AD598" s="214"/>
      <c r="AE598" s="4">
        <f t="shared" si="29"/>
        <v>0</v>
      </c>
    </row>
    <row r="599" spans="7:31" ht="20.100000000000001" customHeight="1" x14ac:dyDescent="0.25">
      <c r="G599" s="4">
        <f t="shared" si="27"/>
        <v>0</v>
      </c>
      <c r="H599" s="211">
        <f t="shared" si="28"/>
        <v>0</v>
      </c>
      <c r="I599" s="212"/>
      <c r="J599" s="150"/>
      <c r="K599" s="152"/>
      <c r="L599" s="152"/>
      <c r="M599" s="150"/>
      <c r="N599" s="150"/>
      <c r="O599" s="150"/>
      <c r="P599" s="152"/>
      <c r="Q599" s="152"/>
      <c r="R599" s="150"/>
      <c r="S599" s="150"/>
      <c r="T599" s="150"/>
      <c r="U599" s="213"/>
      <c r="V599" s="150"/>
      <c r="W599" s="150"/>
      <c r="X599" s="150"/>
      <c r="Y599" s="150"/>
      <c r="Z599" s="150"/>
      <c r="AA599" s="150"/>
      <c r="AB599" s="150"/>
      <c r="AC599" s="150"/>
      <c r="AD599" s="214"/>
      <c r="AE599" s="4">
        <f t="shared" si="29"/>
        <v>0</v>
      </c>
    </row>
    <row r="600" spans="7:31" ht="20.100000000000001" customHeight="1" x14ac:dyDescent="0.25">
      <c r="G600" s="4">
        <f t="shared" si="27"/>
        <v>0</v>
      </c>
      <c r="H600" s="211">
        <f t="shared" si="28"/>
        <v>0</v>
      </c>
      <c r="I600" s="212"/>
      <c r="J600" s="150"/>
      <c r="K600" s="152"/>
      <c r="L600" s="152"/>
      <c r="M600" s="150"/>
      <c r="N600" s="150"/>
      <c r="O600" s="150"/>
      <c r="P600" s="152"/>
      <c r="Q600" s="152"/>
      <c r="R600" s="150"/>
      <c r="S600" s="150"/>
      <c r="T600" s="150"/>
      <c r="U600" s="213"/>
      <c r="V600" s="150"/>
      <c r="W600" s="150"/>
      <c r="X600" s="150"/>
      <c r="Y600" s="150"/>
      <c r="Z600" s="150"/>
      <c r="AA600" s="150"/>
      <c r="AB600" s="150"/>
      <c r="AC600" s="150"/>
      <c r="AD600" s="214"/>
      <c r="AE600" s="4">
        <f t="shared" si="29"/>
        <v>0</v>
      </c>
    </row>
    <row r="601" spans="7:31" ht="20.100000000000001" customHeight="1" x14ac:dyDescent="0.25">
      <c r="G601" s="4">
        <f t="shared" si="27"/>
        <v>0</v>
      </c>
      <c r="H601" s="211">
        <f t="shared" si="28"/>
        <v>0</v>
      </c>
      <c r="I601" s="212"/>
      <c r="J601" s="150"/>
      <c r="K601" s="152"/>
      <c r="L601" s="152"/>
      <c r="M601" s="150"/>
      <c r="N601" s="150"/>
      <c r="O601" s="150"/>
      <c r="P601" s="152"/>
      <c r="Q601" s="152"/>
      <c r="R601" s="150"/>
      <c r="S601" s="150"/>
      <c r="T601" s="150"/>
      <c r="U601" s="213"/>
      <c r="V601" s="150"/>
      <c r="W601" s="150"/>
      <c r="X601" s="150"/>
      <c r="Y601" s="150"/>
      <c r="Z601" s="150"/>
      <c r="AA601" s="150"/>
      <c r="AB601" s="150"/>
      <c r="AC601" s="150"/>
      <c r="AD601" s="214"/>
      <c r="AE601" s="4">
        <f t="shared" si="29"/>
        <v>0</v>
      </c>
    </row>
    <row r="602" spans="7:31" ht="20.100000000000001" customHeight="1" x14ac:dyDescent="0.25">
      <c r="G602" s="4">
        <f t="shared" si="27"/>
        <v>0</v>
      </c>
      <c r="H602" s="211">
        <f t="shared" si="28"/>
        <v>0</v>
      </c>
      <c r="I602" s="212"/>
      <c r="J602" s="150"/>
      <c r="K602" s="152"/>
      <c r="L602" s="152"/>
      <c r="M602" s="150"/>
      <c r="N602" s="150"/>
      <c r="O602" s="150"/>
      <c r="P602" s="152"/>
      <c r="Q602" s="152"/>
      <c r="R602" s="150"/>
      <c r="S602" s="150"/>
      <c r="T602" s="150"/>
      <c r="U602" s="213"/>
      <c r="V602" s="150"/>
      <c r="W602" s="150"/>
      <c r="X602" s="150"/>
      <c r="Y602" s="150"/>
      <c r="Z602" s="150"/>
      <c r="AA602" s="150"/>
      <c r="AB602" s="150"/>
      <c r="AC602" s="150"/>
      <c r="AD602" s="214"/>
      <c r="AE602" s="4">
        <f t="shared" si="29"/>
        <v>0</v>
      </c>
    </row>
    <row r="603" spans="7:31" ht="20.100000000000001" customHeight="1" x14ac:dyDescent="0.25">
      <c r="G603" s="4">
        <f t="shared" si="27"/>
        <v>0</v>
      </c>
      <c r="H603" s="211">
        <f t="shared" si="28"/>
        <v>0</v>
      </c>
      <c r="I603" s="212"/>
      <c r="J603" s="150"/>
      <c r="K603" s="152"/>
      <c r="L603" s="152"/>
      <c r="M603" s="150"/>
      <c r="N603" s="150"/>
      <c r="O603" s="150"/>
      <c r="P603" s="152"/>
      <c r="Q603" s="152"/>
      <c r="R603" s="150"/>
      <c r="S603" s="150"/>
      <c r="T603" s="150"/>
      <c r="U603" s="213"/>
      <c r="V603" s="150"/>
      <c r="W603" s="150"/>
      <c r="X603" s="150"/>
      <c r="Y603" s="150"/>
      <c r="Z603" s="150"/>
      <c r="AA603" s="150"/>
      <c r="AB603" s="150"/>
      <c r="AC603" s="150"/>
      <c r="AD603" s="214"/>
      <c r="AE603" s="4">
        <f t="shared" si="29"/>
        <v>0</v>
      </c>
    </row>
    <row r="604" spans="7:31" ht="20.100000000000001" customHeight="1" x14ac:dyDescent="0.25">
      <c r="G604" s="4">
        <f t="shared" si="27"/>
        <v>0</v>
      </c>
      <c r="H604" s="211">
        <f t="shared" si="28"/>
        <v>0</v>
      </c>
      <c r="I604" s="212"/>
      <c r="J604" s="150"/>
      <c r="K604" s="152"/>
      <c r="L604" s="152"/>
      <c r="M604" s="150"/>
      <c r="N604" s="150"/>
      <c r="O604" s="150"/>
      <c r="P604" s="152"/>
      <c r="Q604" s="152"/>
      <c r="R604" s="150"/>
      <c r="S604" s="150"/>
      <c r="T604" s="150"/>
      <c r="U604" s="213"/>
      <c r="V604" s="150"/>
      <c r="W604" s="150"/>
      <c r="X604" s="150"/>
      <c r="Y604" s="150"/>
      <c r="Z604" s="150"/>
      <c r="AA604" s="150"/>
      <c r="AB604" s="150"/>
      <c r="AC604" s="150"/>
      <c r="AD604" s="214"/>
      <c r="AE604" s="4">
        <f t="shared" si="29"/>
        <v>0</v>
      </c>
    </row>
    <row r="605" spans="7:31" ht="20.100000000000001" customHeight="1" x14ac:dyDescent="0.25">
      <c r="G605" s="4">
        <f t="shared" si="27"/>
        <v>0</v>
      </c>
      <c r="H605" s="211">
        <f t="shared" si="28"/>
        <v>0</v>
      </c>
      <c r="I605" s="212"/>
      <c r="J605" s="150"/>
      <c r="K605" s="152"/>
      <c r="L605" s="152"/>
      <c r="M605" s="150"/>
      <c r="N605" s="150"/>
      <c r="O605" s="150"/>
      <c r="P605" s="152"/>
      <c r="Q605" s="152"/>
      <c r="R605" s="150"/>
      <c r="S605" s="150"/>
      <c r="T605" s="150"/>
      <c r="U605" s="213"/>
      <c r="V605" s="150"/>
      <c r="W605" s="150"/>
      <c r="X605" s="150"/>
      <c r="Y605" s="150"/>
      <c r="Z605" s="150"/>
      <c r="AA605" s="150"/>
      <c r="AB605" s="150"/>
      <c r="AC605" s="150"/>
      <c r="AD605" s="214"/>
      <c r="AE605" s="4">
        <f t="shared" si="29"/>
        <v>0</v>
      </c>
    </row>
    <row r="606" spans="7:31" ht="20.100000000000001" customHeight="1" x14ac:dyDescent="0.25">
      <c r="G606" s="4">
        <f t="shared" si="27"/>
        <v>0</v>
      </c>
      <c r="H606" s="211">
        <f t="shared" si="28"/>
        <v>0</v>
      </c>
      <c r="I606" s="212"/>
      <c r="J606" s="150"/>
      <c r="K606" s="152"/>
      <c r="L606" s="152"/>
      <c r="M606" s="150"/>
      <c r="N606" s="150"/>
      <c r="O606" s="150"/>
      <c r="P606" s="152"/>
      <c r="Q606" s="152"/>
      <c r="R606" s="150"/>
      <c r="S606" s="150"/>
      <c r="T606" s="150"/>
      <c r="U606" s="213"/>
      <c r="V606" s="150"/>
      <c r="W606" s="150"/>
      <c r="X606" s="150"/>
      <c r="Y606" s="150"/>
      <c r="Z606" s="150"/>
      <c r="AA606" s="150"/>
      <c r="AB606" s="150"/>
      <c r="AC606" s="150"/>
      <c r="AD606" s="214"/>
      <c r="AE606" s="4">
        <f t="shared" si="29"/>
        <v>0</v>
      </c>
    </row>
    <row r="607" spans="7:31" ht="20.100000000000001" customHeight="1" x14ac:dyDescent="0.25">
      <c r="G607" s="4">
        <f t="shared" si="27"/>
        <v>0</v>
      </c>
      <c r="H607" s="211">
        <f t="shared" si="28"/>
        <v>0</v>
      </c>
      <c r="I607" s="212"/>
      <c r="J607" s="150"/>
      <c r="K607" s="152"/>
      <c r="L607" s="152"/>
      <c r="M607" s="150"/>
      <c r="N607" s="150"/>
      <c r="O607" s="150"/>
      <c r="P607" s="152"/>
      <c r="Q607" s="152"/>
      <c r="R607" s="150"/>
      <c r="S607" s="150"/>
      <c r="T607" s="150"/>
      <c r="U607" s="213"/>
      <c r="V607" s="150"/>
      <c r="W607" s="150"/>
      <c r="X607" s="150"/>
      <c r="Y607" s="150"/>
      <c r="Z607" s="150"/>
      <c r="AA607" s="150"/>
      <c r="AB607" s="150"/>
      <c r="AC607" s="150"/>
      <c r="AD607" s="214"/>
      <c r="AE607" s="4">
        <f t="shared" si="29"/>
        <v>0</v>
      </c>
    </row>
    <row r="608" spans="7:31" ht="20.100000000000001" customHeight="1" x14ac:dyDescent="0.25">
      <c r="G608" s="4">
        <f t="shared" si="27"/>
        <v>0</v>
      </c>
      <c r="H608" s="211">
        <f t="shared" si="28"/>
        <v>0</v>
      </c>
      <c r="I608" s="212"/>
      <c r="J608" s="150"/>
      <c r="K608" s="152"/>
      <c r="L608" s="152"/>
      <c r="M608" s="150"/>
      <c r="N608" s="150"/>
      <c r="O608" s="150"/>
      <c r="P608" s="152"/>
      <c r="Q608" s="152"/>
      <c r="R608" s="150"/>
      <c r="S608" s="150"/>
      <c r="T608" s="150"/>
      <c r="U608" s="213"/>
      <c r="V608" s="150"/>
      <c r="W608" s="150"/>
      <c r="X608" s="150"/>
      <c r="Y608" s="150"/>
      <c r="Z608" s="150"/>
      <c r="AA608" s="150"/>
      <c r="AB608" s="150"/>
      <c r="AC608" s="150"/>
      <c r="AD608" s="214"/>
      <c r="AE608" s="4">
        <f t="shared" si="29"/>
        <v>0</v>
      </c>
    </row>
    <row r="609" spans="7:31" ht="20.100000000000001" customHeight="1" x14ac:dyDescent="0.25">
      <c r="G609" s="4">
        <f t="shared" si="27"/>
        <v>0</v>
      </c>
      <c r="H609" s="211">
        <f t="shared" si="28"/>
        <v>0</v>
      </c>
      <c r="I609" s="212"/>
      <c r="J609" s="150"/>
      <c r="K609" s="152"/>
      <c r="L609" s="152"/>
      <c r="M609" s="150"/>
      <c r="N609" s="150"/>
      <c r="O609" s="150"/>
      <c r="P609" s="152"/>
      <c r="Q609" s="152"/>
      <c r="R609" s="150"/>
      <c r="S609" s="150"/>
      <c r="T609" s="150"/>
      <c r="U609" s="213"/>
      <c r="V609" s="150"/>
      <c r="W609" s="150"/>
      <c r="X609" s="150"/>
      <c r="Y609" s="150"/>
      <c r="Z609" s="150"/>
      <c r="AA609" s="150"/>
      <c r="AB609" s="150"/>
      <c r="AC609" s="150"/>
      <c r="AD609" s="214"/>
      <c r="AE609" s="4">
        <f t="shared" si="29"/>
        <v>0</v>
      </c>
    </row>
    <row r="610" spans="7:31" ht="20.100000000000001" customHeight="1" x14ac:dyDescent="0.25">
      <c r="G610" s="4">
        <f t="shared" si="27"/>
        <v>0</v>
      </c>
      <c r="H610" s="211">
        <f t="shared" si="28"/>
        <v>0</v>
      </c>
      <c r="I610" s="212"/>
      <c r="J610" s="150"/>
      <c r="K610" s="152"/>
      <c r="L610" s="152"/>
      <c r="M610" s="150"/>
      <c r="N610" s="150"/>
      <c r="O610" s="150"/>
      <c r="P610" s="152"/>
      <c r="Q610" s="152"/>
      <c r="R610" s="150"/>
      <c r="S610" s="150"/>
      <c r="T610" s="150"/>
      <c r="U610" s="213"/>
      <c r="V610" s="150"/>
      <c r="W610" s="150"/>
      <c r="X610" s="150"/>
      <c r="Y610" s="150"/>
      <c r="Z610" s="150"/>
      <c r="AA610" s="150"/>
      <c r="AB610" s="150"/>
      <c r="AC610" s="150"/>
      <c r="AD610" s="214"/>
      <c r="AE610" s="4">
        <f t="shared" si="29"/>
        <v>0</v>
      </c>
    </row>
    <row r="611" spans="7:31" ht="20.100000000000001" customHeight="1" x14ac:dyDescent="0.25">
      <c r="G611" s="4">
        <f t="shared" si="27"/>
        <v>0</v>
      </c>
      <c r="H611" s="211">
        <f t="shared" si="28"/>
        <v>0</v>
      </c>
      <c r="I611" s="212"/>
      <c r="J611" s="150"/>
      <c r="K611" s="152"/>
      <c r="L611" s="152"/>
      <c r="M611" s="150"/>
      <c r="N611" s="150"/>
      <c r="O611" s="150"/>
      <c r="P611" s="152"/>
      <c r="Q611" s="152"/>
      <c r="R611" s="150"/>
      <c r="S611" s="150"/>
      <c r="T611" s="150"/>
      <c r="U611" s="213"/>
      <c r="V611" s="150"/>
      <c r="W611" s="150"/>
      <c r="X611" s="150"/>
      <c r="Y611" s="150"/>
      <c r="Z611" s="150"/>
      <c r="AA611" s="150"/>
      <c r="AB611" s="150"/>
      <c r="AC611" s="150"/>
      <c r="AD611" s="214"/>
      <c r="AE611" s="4">
        <f t="shared" si="29"/>
        <v>0</v>
      </c>
    </row>
    <row r="612" spans="7:31" ht="20.100000000000001" customHeight="1" x14ac:dyDescent="0.25">
      <c r="G612" s="4">
        <f t="shared" si="27"/>
        <v>0</v>
      </c>
      <c r="H612" s="211">
        <f t="shared" si="28"/>
        <v>0</v>
      </c>
      <c r="I612" s="212"/>
      <c r="J612" s="150"/>
      <c r="K612" s="152"/>
      <c r="L612" s="152"/>
      <c r="M612" s="150"/>
      <c r="N612" s="150"/>
      <c r="O612" s="150"/>
      <c r="P612" s="152"/>
      <c r="Q612" s="152"/>
      <c r="R612" s="150"/>
      <c r="S612" s="150"/>
      <c r="T612" s="150"/>
      <c r="U612" s="213"/>
      <c r="V612" s="150"/>
      <c r="W612" s="150"/>
      <c r="X612" s="150"/>
      <c r="Y612" s="150"/>
      <c r="Z612" s="150"/>
      <c r="AA612" s="150"/>
      <c r="AB612" s="150"/>
      <c r="AC612" s="150"/>
      <c r="AD612" s="214"/>
      <c r="AE612" s="4">
        <f t="shared" si="29"/>
        <v>0</v>
      </c>
    </row>
    <row r="613" spans="7:31" ht="20.100000000000001" customHeight="1" x14ac:dyDescent="0.25">
      <c r="G613" s="4">
        <f t="shared" si="27"/>
        <v>0</v>
      </c>
      <c r="H613" s="211">
        <f t="shared" si="28"/>
        <v>0</v>
      </c>
      <c r="I613" s="212"/>
      <c r="J613" s="150"/>
      <c r="K613" s="152"/>
      <c r="L613" s="152"/>
      <c r="M613" s="150"/>
      <c r="N613" s="150"/>
      <c r="O613" s="150"/>
      <c r="P613" s="152"/>
      <c r="Q613" s="152"/>
      <c r="R613" s="150"/>
      <c r="S613" s="150"/>
      <c r="T613" s="150"/>
      <c r="U613" s="213"/>
      <c r="V613" s="150"/>
      <c r="W613" s="150"/>
      <c r="X613" s="150"/>
      <c r="Y613" s="150"/>
      <c r="Z613" s="150"/>
      <c r="AA613" s="150"/>
      <c r="AB613" s="150"/>
      <c r="AC613" s="150"/>
      <c r="AD613" s="214"/>
      <c r="AE613" s="4">
        <f t="shared" si="29"/>
        <v>0</v>
      </c>
    </row>
    <row r="614" spans="7:31" ht="20.100000000000001" customHeight="1" x14ac:dyDescent="0.25">
      <c r="G614" s="4">
        <f t="shared" si="27"/>
        <v>0</v>
      </c>
      <c r="H614" s="211">
        <f t="shared" si="28"/>
        <v>0</v>
      </c>
      <c r="I614" s="212"/>
      <c r="J614" s="150"/>
      <c r="K614" s="152"/>
      <c r="L614" s="152"/>
      <c r="M614" s="150"/>
      <c r="N614" s="150"/>
      <c r="O614" s="150"/>
      <c r="P614" s="152"/>
      <c r="Q614" s="152"/>
      <c r="R614" s="150"/>
      <c r="S614" s="150"/>
      <c r="T614" s="150"/>
      <c r="U614" s="213"/>
      <c r="V614" s="150"/>
      <c r="W614" s="150"/>
      <c r="X614" s="150"/>
      <c r="Y614" s="150"/>
      <c r="Z614" s="150"/>
      <c r="AA614" s="150"/>
      <c r="AB614" s="150"/>
      <c r="AC614" s="150"/>
      <c r="AD614" s="214"/>
      <c r="AE614" s="4">
        <f t="shared" si="29"/>
        <v>0</v>
      </c>
    </row>
    <row r="615" spans="7:31" ht="20.100000000000001" customHeight="1" x14ac:dyDescent="0.25">
      <c r="G615" s="4">
        <f t="shared" si="27"/>
        <v>0</v>
      </c>
      <c r="H615" s="211">
        <f t="shared" si="28"/>
        <v>0</v>
      </c>
      <c r="I615" s="212"/>
      <c r="J615" s="150"/>
      <c r="K615" s="152"/>
      <c r="L615" s="152"/>
      <c r="M615" s="150"/>
      <c r="N615" s="150"/>
      <c r="O615" s="150"/>
      <c r="P615" s="152"/>
      <c r="Q615" s="152"/>
      <c r="R615" s="150"/>
      <c r="S615" s="150"/>
      <c r="T615" s="150"/>
      <c r="U615" s="213"/>
      <c r="V615" s="150"/>
      <c r="W615" s="150"/>
      <c r="X615" s="150"/>
      <c r="Y615" s="150"/>
      <c r="Z615" s="150"/>
      <c r="AA615" s="150"/>
      <c r="AB615" s="150"/>
      <c r="AC615" s="150"/>
      <c r="AD615" s="214"/>
      <c r="AE615" s="4">
        <f t="shared" si="29"/>
        <v>0</v>
      </c>
    </row>
    <row r="616" spans="7:31" ht="20.100000000000001" customHeight="1" x14ac:dyDescent="0.25">
      <c r="G616" s="4">
        <f t="shared" si="27"/>
        <v>0</v>
      </c>
      <c r="H616" s="211">
        <f t="shared" si="28"/>
        <v>0</v>
      </c>
      <c r="I616" s="212"/>
      <c r="J616" s="150"/>
      <c r="K616" s="152"/>
      <c r="L616" s="152"/>
      <c r="M616" s="150"/>
      <c r="N616" s="150"/>
      <c r="O616" s="150"/>
      <c r="P616" s="152"/>
      <c r="Q616" s="152"/>
      <c r="R616" s="150"/>
      <c r="S616" s="150"/>
      <c r="T616" s="150"/>
      <c r="U616" s="213"/>
      <c r="V616" s="150"/>
      <c r="W616" s="150"/>
      <c r="X616" s="150"/>
      <c r="Y616" s="150"/>
      <c r="Z616" s="150"/>
      <c r="AA616" s="150"/>
      <c r="AB616" s="150"/>
      <c r="AC616" s="150"/>
      <c r="AD616" s="214"/>
      <c r="AE616" s="4">
        <f t="shared" si="29"/>
        <v>0</v>
      </c>
    </row>
    <row r="617" spans="7:31" ht="20.100000000000001" customHeight="1" x14ac:dyDescent="0.25">
      <c r="G617" s="4">
        <f t="shared" si="27"/>
        <v>0</v>
      </c>
      <c r="H617" s="211">
        <f t="shared" si="28"/>
        <v>0</v>
      </c>
      <c r="I617" s="212"/>
      <c r="J617" s="150"/>
      <c r="K617" s="152"/>
      <c r="L617" s="152"/>
      <c r="M617" s="150"/>
      <c r="N617" s="150"/>
      <c r="O617" s="150"/>
      <c r="P617" s="152"/>
      <c r="Q617" s="152"/>
      <c r="R617" s="150"/>
      <c r="S617" s="150"/>
      <c r="T617" s="150"/>
      <c r="U617" s="213"/>
      <c r="V617" s="150"/>
      <c r="W617" s="150"/>
      <c r="X617" s="150"/>
      <c r="Y617" s="150"/>
      <c r="Z617" s="150"/>
      <c r="AA617" s="150"/>
      <c r="AB617" s="150"/>
      <c r="AC617" s="150"/>
      <c r="AD617" s="214"/>
      <c r="AE617" s="4">
        <f t="shared" si="29"/>
        <v>0</v>
      </c>
    </row>
    <row r="618" spans="7:31" ht="20.100000000000001" customHeight="1" x14ac:dyDescent="0.25">
      <c r="G618" s="4">
        <f t="shared" si="27"/>
        <v>0</v>
      </c>
      <c r="H618" s="211">
        <f t="shared" si="28"/>
        <v>0</v>
      </c>
      <c r="I618" s="212"/>
      <c r="J618" s="150"/>
      <c r="K618" s="152"/>
      <c r="L618" s="152"/>
      <c r="M618" s="150"/>
      <c r="N618" s="150"/>
      <c r="O618" s="150"/>
      <c r="P618" s="152"/>
      <c r="Q618" s="152"/>
      <c r="R618" s="150"/>
      <c r="S618" s="150"/>
      <c r="T618" s="150"/>
      <c r="U618" s="213"/>
      <c r="V618" s="150"/>
      <c r="W618" s="150"/>
      <c r="X618" s="150"/>
      <c r="Y618" s="150"/>
      <c r="Z618" s="150"/>
      <c r="AA618" s="150"/>
      <c r="AB618" s="150"/>
      <c r="AC618" s="150"/>
      <c r="AD618" s="214"/>
      <c r="AE618" s="4">
        <f t="shared" si="29"/>
        <v>0</v>
      </c>
    </row>
    <row r="619" spans="7:31" ht="20.100000000000001" customHeight="1" x14ac:dyDescent="0.25">
      <c r="G619" s="4">
        <f t="shared" si="27"/>
        <v>0</v>
      </c>
      <c r="H619" s="211">
        <f t="shared" si="28"/>
        <v>0</v>
      </c>
      <c r="I619" s="212"/>
      <c r="J619" s="150"/>
      <c r="K619" s="152"/>
      <c r="L619" s="152"/>
      <c r="M619" s="150"/>
      <c r="N619" s="150"/>
      <c r="O619" s="150"/>
      <c r="P619" s="152"/>
      <c r="Q619" s="152"/>
      <c r="R619" s="150"/>
      <c r="S619" s="150"/>
      <c r="T619" s="150"/>
      <c r="U619" s="213"/>
      <c r="V619" s="150"/>
      <c r="W619" s="150"/>
      <c r="X619" s="150"/>
      <c r="Y619" s="150"/>
      <c r="Z619" s="150"/>
      <c r="AA619" s="150"/>
      <c r="AB619" s="150"/>
      <c r="AC619" s="150"/>
      <c r="AD619" s="214"/>
      <c r="AE619" s="4">
        <f t="shared" si="29"/>
        <v>0</v>
      </c>
    </row>
    <row r="620" spans="7:31" ht="20.100000000000001" customHeight="1" x14ac:dyDescent="0.25">
      <c r="G620" s="4">
        <f t="shared" si="27"/>
        <v>0</v>
      </c>
      <c r="H620" s="211">
        <f t="shared" si="28"/>
        <v>0</v>
      </c>
      <c r="I620" s="212"/>
      <c r="J620" s="150"/>
      <c r="K620" s="152"/>
      <c r="L620" s="152"/>
      <c r="M620" s="150"/>
      <c r="N620" s="150"/>
      <c r="O620" s="150"/>
      <c r="P620" s="152"/>
      <c r="Q620" s="152"/>
      <c r="R620" s="150"/>
      <c r="S620" s="150"/>
      <c r="T620" s="150"/>
      <c r="U620" s="213"/>
      <c r="V620" s="150"/>
      <c r="W620" s="150"/>
      <c r="X620" s="150"/>
      <c r="Y620" s="150"/>
      <c r="Z620" s="150"/>
      <c r="AA620" s="150"/>
      <c r="AB620" s="150"/>
      <c r="AC620" s="150"/>
      <c r="AD620" s="214"/>
      <c r="AE620" s="4">
        <f t="shared" si="29"/>
        <v>0</v>
      </c>
    </row>
    <row r="621" spans="7:31" ht="20.100000000000001" customHeight="1" x14ac:dyDescent="0.25">
      <c r="G621" s="4">
        <f t="shared" si="27"/>
        <v>0</v>
      </c>
      <c r="H621" s="211">
        <f t="shared" si="28"/>
        <v>0</v>
      </c>
      <c r="I621" s="212"/>
      <c r="J621" s="150"/>
      <c r="K621" s="152"/>
      <c r="L621" s="152"/>
      <c r="M621" s="150"/>
      <c r="N621" s="150"/>
      <c r="O621" s="150"/>
      <c r="P621" s="152"/>
      <c r="Q621" s="152"/>
      <c r="R621" s="150"/>
      <c r="S621" s="150"/>
      <c r="T621" s="150"/>
      <c r="U621" s="213"/>
      <c r="V621" s="150"/>
      <c r="W621" s="150"/>
      <c r="X621" s="150"/>
      <c r="Y621" s="150"/>
      <c r="Z621" s="150"/>
      <c r="AA621" s="150"/>
      <c r="AB621" s="150"/>
      <c r="AC621" s="150"/>
      <c r="AD621" s="214"/>
      <c r="AE621" s="4">
        <f t="shared" si="29"/>
        <v>0</v>
      </c>
    </row>
    <row r="622" spans="7:31" ht="20.100000000000001" customHeight="1" x14ac:dyDescent="0.25">
      <c r="G622" s="4">
        <f t="shared" si="27"/>
        <v>0</v>
      </c>
      <c r="H622" s="211">
        <f t="shared" si="28"/>
        <v>0</v>
      </c>
      <c r="I622" s="212"/>
      <c r="J622" s="150"/>
      <c r="K622" s="152"/>
      <c r="L622" s="152"/>
      <c r="M622" s="150"/>
      <c r="N622" s="150"/>
      <c r="O622" s="150"/>
      <c r="P622" s="152"/>
      <c r="Q622" s="152"/>
      <c r="R622" s="150"/>
      <c r="S622" s="150"/>
      <c r="T622" s="150"/>
      <c r="U622" s="213"/>
      <c r="V622" s="150"/>
      <c r="W622" s="150"/>
      <c r="X622" s="150"/>
      <c r="Y622" s="150"/>
      <c r="Z622" s="150"/>
      <c r="AA622" s="150"/>
      <c r="AB622" s="150"/>
      <c r="AC622" s="150"/>
      <c r="AD622" s="214"/>
      <c r="AE622" s="4">
        <f t="shared" si="29"/>
        <v>0</v>
      </c>
    </row>
    <row r="623" spans="7:31" ht="20.100000000000001" customHeight="1" x14ac:dyDescent="0.25">
      <c r="G623" s="4">
        <f t="shared" si="27"/>
        <v>0</v>
      </c>
      <c r="H623" s="211">
        <f t="shared" si="28"/>
        <v>0</v>
      </c>
      <c r="I623" s="212"/>
      <c r="J623" s="150"/>
      <c r="K623" s="152"/>
      <c r="L623" s="152"/>
      <c r="M623" s="150"/>
      <c r="N623" s="150"/>
      <c r="O623" s="150"/>
      <c r="P623" s="152"/>
      <c r="Q623" s="152"/>
      <c r="R623" s="150"/>
      <c r="S623" s="150"/>
      <c r="T623" s="150"/>
      <c r="U623" s="213"/>
      <c r="V623" s="150"/>
      <c r="W623" s="150"/>
      <c r="X623" s="150"/>
      <c r="Y623" s="150"/>
      <c r="Z623" s="150"/>
      <c r="AA623" s="150"/>
      <c r="AB623" s="150"/>
      <c r="AC623" s="150"/>
      <c r="AD623" s="214"/>
      <c r="AE623" s="4">
        <f t="shared" si="29"/>
        <v>0</v>
      </c>
    </row>
    <row r="624" spans="7:31" ht="20.100000000000001" customHeight="1" x14ac:dyDescent="0.25">
      <c r="G624" s="4">
        <f t="shared" si="27"/>
        <v>0</v>
      </c>
      <c r="H624" s="211">
        <f t="shared" si="28"/>
        <v>0</v>
      </c>
      <c r="I624" s="212"/>
      <c r="J624" s="150"/>
      <c r="K624" s="152"/>
      <c r="L624" s="152"/>
      <c r="M624" s="150"/>
      <c r="N624" s="150"/>
      <c r="O624" s="150"/>
      <c r="P624" s="152"/>
      <c r="Q624" s="152"/>
      <c r="R624" s="150"/>
      <c r="S624" s="150"/>
      <c r="T624" s="150"/>
      <c r="U624" s="213"/>
      <c r="V624" s="150"/>
      <c r="W624" s="150"/>
      <c r="X624" s="150"/>
      <c r="Y624" s="150"/>
      <c r="Z624" s="150"/>
      <c r="AA624" s="150"/>
      <c r="AB624" s="150"/>
      <c r="AC624" s="150"/>
      <c r="AD624" s="214"/>
      <c r="AE624" s="4">
        <f t="shared" si="29"/>
        <v>0</v>
      </c>
    </row>
    <row r="625" spans="7:31" ht="20.100000000000001" customHeight="1" x14ac:dyDescent="0.25">
      <c r="G625" s="4">
        <f t="shared" si="27"/>
        <v>0</v>
      </c>
      <c r="H625" s="211">
        <f t="shared" si="28"/>
        <v>0</v>
      </c>
      <c r="I625" s="212"/>
      <c r="J625" s="150"/>
      <c r="K625" s="152"/>
      <c r="L625" s="152"/>
      <c r="M625" s="150"/>
      <c r="N625" s="150"/>
      <c r="O625" s="150"/>
      <c r="P625" s="152"/>
      <c r="Q625" s="152"/>
      <c r="R625" s="150"/>
      <c r="S625" s="150"/>
      <c r="T625" s="150"/>
      <c r="U625" s="213"/>
      <c r="V625" s="150"/>
      <c r="W625" s="150"/>
      <c r="X625" s="150"/>
      <c r="Y625" s="150"/>
      <c r="Z625" s="150"/>
      <c r="AA625" s="150"/>
      <c r="AB625" s="150"/>
      <c r="AC625" s="150"/>
      <c r="AD625" s="214"/>
      <c r="AE625" s="4">
        <f t="shared" si="29"/>
        <v>0</v>
      </c>
    </row>
    <row r="626" spans="7:31" ht="20.100000000000001" customHeight="1" x14ac:dyDescent="0.25">
      <c r="G626" s="4">
        <f t="shared" si="27"/>
        <v>0</v>
      </c>
      <c r="H626" s="211">
        <f t="shared" si="28"/>
        <v>0</v>
      </c>
      <c r="I626" s="212"/>
      <c r="J626" s="150"/>
      <c r="K626" s="152"/>
      <c r="L626" s="152"/>
      <c r="M626" s="150"/>
      <c r="N626" s="150"/>
      <c r="O626" s="150"/>
      <c r="P626" s="152"/>
      <c r="Q626" s="152"/>
      <c r="R626" s="150"/>
      <c r="S626" s="150"/>
      <c r="T626" s="150"/>
      <c r="U626" s="213"/>
      <c r="V626" s="150"/>
      <c r="W626" s="150"/>
      <c r="X626" s="150"/>
      <c r="Y626" s="150"/>
      <c r="Z626" s="150"/>
      <c r="AA626" s="150"/>
      <c r="AB626" s="150"/>
      <c r="AC626" s="150"/>
      <c r="AD626" s="214"/>
      <c r="AE626" s="4">
        <f t="shared" si="29"/>
        <v>0</v>
      </c>
    </row>
    <row r="627" spans="7:31" ht="20.100000000000001" customHeight="1" x14ac:dyDescent="0.25">
      <c r="G627" s="4">
        <f t="shared" si="27"/>
        <v>0</v>
      </c>
      <c r="H627" s="211">
        <f t="shared" si="28"/>
        <v>0</v>
      </c>
      <c r="I627" s="212"/>
      <c r="J627" s="150"/>
      <c r="K627" s="152"/>
      <c r="L627" s="152"/>
      <c r="M627" s="150"/>
      <c r="N627" s="150"/>
      <c r="O627" s="150"/>
      <c r="P627" s="152"/>
      <c r="Q627" s="152"/>
      <c r="R627" s="150"/>
      <c r="S627" s="150"/>
      <c r="T627" s="150"/>
      <c r="U627" s="213"/>
      <c r="V627" s="150"/>
      <c r="W627" s="150"/>
      <c r="X627" s="150"/>
      <c r="Y627" s="150"/>
      <c r="Z627" s="150"/>
      <c r="AA627" s="150"/>
      <c r="AB627" s="150"/>
      <c r="AC627" s="150"/>
      <c r="AD627" s="214"/>
      <c r="AE627" s="4">
        <f t="shared" si="29"/>
        <v>0</v>
      </c>
    </row>
    <row r="628" spans="7:31" ht="20.100000000000001" customHeight="1" x14ac:dyDescent="0.25">
      <c r="G628" s="4">
        <f t="shared" si="27"/>
        <v>0</v>
      </c>
      <c r="H628" s="211">
        <f t="shared" si="28"/>
        <v>0</v>
      </c>
      <c r="I628" s="212"/>
      <c r="J628" s="150"/>
      <c r="K628" s="152"/>
      <c r="L628" s="152"/>
      <c r="M628" s="150"/>
      <c r="N628" s="150"/>
      <c r="O628" s="150"/>
      <c r="P628" s="152"/>
      <c r="Q628" s="152"/>
      <c r="R628" s="150"/>
      <c r="S628" s="150"/>
      <c r="T628" s="150"/>
      <c r="U628" s="213"/>
      <c r="V628" s="150"/>
      <c r="W628" s="150"/>
      <c r="X628" s="150"/>
      <c r="Y628" s="150"/>
      <c r="Z628" s="150"/>
      <c r="AA628" s="150"/>
      <c r="AB628" s="150"/>
      <c r="AC628" s="150"/>
      <c r="AD628" s="214"/>
      <c r="AE628" s="4">
        <f t="shared" si="29"/>
        <v>0</v>
      </c>
    </row>
    <row r="629" spans="7:31" ht="20.100000000000001" customHeight="1" x14ac:dyDescent="0.25">
      <c r="G629" s="4">
        <f t="shared" si="27"/>
        <v>0</v>
      </c>
      <c r="H629" s="211">
        <f t="shared" si="28"/>
        <v>0</v>
      </c>
      <c r="I629" s="212"/>
      <c r="J629" s="150"/>
      <c r="K629" s="152"/>
      <c r="L629" s="152"/>
      <c r="M629" s="150"/>
      <c r="N629" s="150"/>
      <c r="O629" s="150"/>
      <c r="P629" s="152"/>
      <c r="Q629" s="152"/>
      <c r="R629" s="150"/>
      <c r="S629" s="150"/>
      <c r="T629" s="150"/>
      <c r="U629" s="213"/>
      <c r="V629" s="150"/>
      <c r="W629" s="150"/>
      <c r="X629" s="150"/>
      <c r="Y629" s="150"/>
      <c r="Z629" s="150"/>
      <c r="AA629" s="150"/>
      <c r="AB629" s="150"/>
      <c r="AC629" s="150"/>
      <c r="AD629" s="214"/>
      <c r="AE629" s="4">
        <f t="shared" si="29"/>
        <v>0</v>
      </c>
    </row>
    <row r="630" spans="7:31" ht="20.100000000000001" customHeight="1" x14ac:dyDescent="0.25">
      <c r="G630" s="4">
        <f t="shared" si="27"/>
        <v>0</v>
      </c>
      <c r="H630" s="211">
        <f t="shared" si="28"/>
        <v>0</v>
      </c>
      <c r="I630" s="212"/>
      <c r="J630" s="150"/>
      <c r="K630" s="152"/>
      <c r="L630" s="152"/>
      <c r="M630" s="150"/>
      <c r="N630" s="150"/>
      <c r="O630" s="150"/>
      <c r="P630" s="152"/>
      <c r="Q630" s="152"/>
      <c r="R630" s="150"/>
      <c r="S630" s="150"/>
      <c r="T630" s="150"/>
      <c r="U630" s="213"/>
      <c r="V630" s="150"/>
      <c r="W630" s="150"/>
      <c r="X630" s="150"/>
      <c r="Y630" s="150"/>
      <c r="Z630" s="150"/>
      <c r="AA630" s="150"/>
      <c r="AB630" s="150"/>
      <c r="AC630" s="150"/>
      <c r="AD630" s="214"/>
      <c r="AE630" s="4">
        <f t="shared" si="29"/>
        <v>0</v>
      </c>
    </row>
    <row r="631" spans="7:31" ht="20.100000000000001" customHeight="1" x14ac:dyDescent="0.25">
      <c r="G631" s="4">
        <f t="shared" si="27"/>
        <v>0</v>
      </c>
      <c r="H631" s="211">
        <f t="shared" si="28"/>
        <v>0</v>
      </c>
      <c r="I631" s="212"/>
      <c r="J631" s="150"/>
      <c r="K631" s="152"/>
      <c r="L631" s="152"/>
      <c r="M631" s="150"/>
      <c r="N631" s="150"/>
      <c r="O631" s="150"/>
      <c r="P631" s="152"/>
      <c r="Q631" s="152"/>
      <c r="R631" s="150"/>
      <c r="S631" s="150"/>
      <c r="T631" s="150"/>
      <c r="U631" s="213"/>
      <c r="V631" s="150"/>
      <c r="W631" s="150"/>
      <c r="X631" s="150"/>
      <c r="Y631" s="150"/>
      <c r="Z631" s="150"/>
      <c r="AA631" s="150"/>
      <c r="AB631" s="150"/>
      <c r="AC631" s="150"/>
      <c r="AD631" s="214"/>
      <c r="AE631" s="4">
        <f t="shared" si="29"/>
        <v>0</v>
      </c>
    </row>
    <row r="632" spans="7:31" ht="20.100000000000001" customHeight="1" x14ac:dyDescent="0.25">
      <c r="G632" s="4">
        <f t="shared" si="27"/>
        <v>0</v>
      </c>
      <c r="H632" s="211">
        <f t="shared" si="28"/>
        <v>0</v>
      </c>
      <c r="I632" s="212"/>
      <c r="J632" s="150"/>
      <c r="K632" s="152"/>
      <c r="L632" s="152"/>
      <c r="M632" s="150"/>
      <c r="N632" s="150"/>
      <c r="O632" s="150"/>
      <c r="P632" s="152"/>
      <c r="Q632" s="152"/>
      <c r="R632" s="150"/>
      <c r="S632" s="150"/>
      <c r="T632" s="150"/>
      <c r="U632" s="213"/>
      <c r="V632" s="150"/>
      <c r="W632" s="150"/>
      <c r="X632" s="150"/>
      <c r="Y632" s="150"/>
      <c r="Z632" s="150"/>
      <c r="AA632" s="150"/>
      <c r="AB632" s="150"/>
      <c r="AC632" s="150"/>
      <c r="AD632" s="214"/>
      <c r="AE632" s="4">
        <f t="shared" si="29"/>
        <v>0</v>
      </c>
    </row>
    <row r="633" spans="7:31" ht="20.100000000000001" customHeight="1" x14ac:dyDescent="0.25">
      <c r="G633" s="4">
        <f t="shared" si="27"/>
        <v>0</v>
      </c>
      <c r="H633" s="211">
        <f t="shared" si="28"/>
        <v>0</v>
      </c>
      <c r="I633" s="212"/>
      <c r="J633" s="150"/>
      <c r="K633" s="152"/>
      <c r="L633" s="152"/>
      <c r="M633" s="150"/>
      <c r="N633" s="150"/>
      <c r="O633" s="150"/>
      <c r="P633" s="152"/>
      <c r="Q633" s="152"/>
      <c r="R633" s="150"/>
      <c r="S633" s="150"/>
      <c r="T633" s="150"/>
      <c r="U633" s="213"/>
      <c r="V633" s="150"/>
      <c r="W633" s="150"/>
      <c r="X633" s="150"/>
      <c r="Y633" s="150"/>
      <c r="Z633" s="150"/>
      <c r="AA633" s="150"/>
      <c r="AB633" s="150"/>
      <c r="AC633" s="150"/>
      <c r="AD633" s="214"/>
      <c r="AE633" s="4">
        <f t="shared" si="29"/>
        <v>0</v>
      </c>
    </row>
    <row r="634" spans="7:31" ht="20.100000000000001" customHeight="1" x14ac:dyDescent="0.25">
      <c r="G634" s="4">
        <f t="shared" si="27"/>
        <v>0</v>
      </c>
      <c r="H634" s="211">
        <f t="shared" si="28"/>
        <v>0</v>
      </c>
      <c r="I634" s="212"/>
      <c r="J634" s="150"/>
      <c r="K634" s="152"/>
      <c r="L634" s="152"/>
      <c r="M634" s="150"/>
      <c r="N634" s="150"/>
      <c r="O634" s="150"/>
      <c r="P634" s="152"/>
      <c r="Q634" s="152"/>
      <c r="R634" s="150"/>
      <c r="S634" s="150"/>
      <c r="T634" s="150"/>
      <c r="U634" s="213"/>
      <c r="V634" s="150"/>
      <c r="W634" s="150"/>
      <c r="X634" s="150"/>
      <c r="Y634" s="150"/>
      <c r="Z634" s="150"/>
      <c r="AA634" s="150"/>
      <c r="AB634" s="150"/>
      <c r="AC634" s="150"/>
      <c r="AD634" s="214"/>
      <c r="AE634" s="4">
        <f t="shared" si="29"/>
        <v>0</v>
      </c>
    </row>
    <row r="635" spans="7:31" ht="20.100000000000001" customHeight="1" x14ac:dyDescent="0.25">
      <c r="G635" s="4">
        <f t="shared" si="27"/>
        <v>0</v>
      </c>
      <c r="H635" s="211">
        <f t="shared" si="28"/>
        <v>0</v>
      </c>
      <c r="I635" s="212"/>
      <c r="J635" s="150"/>
      <c r="K635" s="152"/>
      <c r="L635" s="152"/>
      <c r="M635" s="150"/>
      <c r="N635" s="150"/>
      <c r="O635" s="150"/>
      <c r="P635" s="152"/>
      <c r="Q635" s="152"/>
      <c r="R635" s="150"/>
      <c r="S635" s="150"/>
      <c r="T635" s="150"/>
      <c r="U635" s="213"/>
      <c r="V635" s="150"/>
      <c r="W635" s="150"/>
      <c r="X635" s="150"/>
      <c r="Y635" s="150"/>
      <c r="Z635" s="150"/>
      <c r="AA635" s="150"/>
      <c r="AB635" s="150"/>
      <c r="AC635" s="150"/>
      <c r="AD635" s="214"/>
      <c r="AE635" s="4">
        <f t="shared" si="29"/>
        <v>0</v>
      </c>
    </row>
    <row r="636" spans="7:31" ht="20.100000000000001" customHeight="1" x14ac:dyDescent="0.25">
      <c r="G636" s="4">
        <f t="shared" si="27"/>
        <v>0</v>
      </c>
      <c r="H636" s="211">
        <f t="shared" si="28"/>
        <v>0</v>
      </c>
      <c r="I636" s="212"/>
      <c r="J636" s="150"/>
      <c r="K636" s="152"/>
      <c r="L636" s="152"/>
      <c r="M636" s="150"/>
      <c r="N636" s="150"/>
      <c r="O636" s="150"/>
      <c r="P636" s="152"/>
      <c r="Q636" s="152"/>
      <c r="R636" s="150"/>
      <c r="S636" s="150"/>
      <c r="T636" s="150"/>
      <c r="U636" s="213"/>
      <c r="V636" s="150"/>
      <c r="W636" s="150"/>
      <c r="X636" s="150"/>
      <c r="Y636" s="150"/>
      <c r="Z636" s="150"/>
      <c r="AA636" s="150"/>
      <c r="AB636" s="150"/>
      <c r="AC636" s="150"/>
      <c r="AD636" s="214"/>
      <c r="AE636" s="4">
        <f t="shared" si="29"/>
        <v>0</v>
      </c>
    </row>
    <row r="637" spans="7:31" ht="20.100000000000001" customHeight="1" x14ac:dyDescent="0.25">
      <c r="G637" s="4">
        <f t="shared" si="27"/>
        <v>0</v>
      </c>
      <c r="H637" s="211">
        <f t="shared" si="28"/>
        <v>0</v>
      </c>
      <c r="I637" s="212"/>
      <c r="J637" s="150"/>
      <c r="K637" s="152"/>
      <c r="L637" s="152"/>
      <c r="M637" s="150"/>
      <c r="N637" s="150"/>
      <c r="O637" s="150"/>
      <c r="P637" s="152"/>
      <c r="Q637" s="152"/>
      <c r="R637" s="150"/>
      <c r="S637" s="150"/>
      <c r="T637" s="150"/>
      <c r="U637" s="213"/>
      <c r="V637" s="150"/>
      <c r="W637" s="150"/>
      <c r="X637" s="150"/>
      <c r="Y637" s="150"/>
      <c r="Z637" s="150"/>
      <c r="AA637" s="150"/>
      <c r="AB637" s="150"/>
      <c r="AC637" s="150"/>
      <c r="AD637" s="214"/>
      <c r="AE637" s="4">
        <f t="shared" si="29"/>
        <v>0</v>
      </c>
    </row>
    <row r="638" spans="7:31" ht="20.100000000000001" customHeight="1" x14ac:dyDescent="0.25">
      <c r="G638" s="4">
        <f t="shared" si="27"/>
        <v>0</v>
      </c>
      <c r="H638" s="211">
        <f t="shared" si="28"/>
        <v>0</v>
      </c>
      <c r="I638" s="212"/>
      <c r="J638" s="150"/>
      <c r="K638" s="152"/>
      <c r="L638" s="152"/>
      <c r="M638" s="150"/>
      <c r="N638" s="150"/>
      <c r="O638" s="150"/>
      <c r="P638" s="152"/>
      <c r="Q638" s="152"/>
      <c r="R638" s="150"/>
      <c r="S638" s="150"/>
      <c r="T638" s="150"/>
      <c r="U638" s="213"/>
      <c r="V638" s="150"/>
      <c r="W638" s="150"/>
      <c r="X638" s="150"/>
      <c r="Y638" s="150"/>
      <c r="Z638" s="150"/>
      <c r="AA638" s="150"/>
      <c r="AB638" s="150"/>
      <c r="AC638" s="150"/>
      <c r="AD638" s="214"/>
      <c r="AE638" s="4">
        <f t="shared" si="29"/>
        <v>0</v>
      </c>
    </row>
    <row r="639" spans="7:31" ht="20.100000000000001" customHeight="1" x14ac:dyDescent="0.25">
      <c r="G639" s="4">
        <f t="shared" si="27"/>
        <v>0</v>
      </c>
      <c r="H639" s="211">
        <f t="shared" si="28"/>
        <v>0</v>
      </c>
      <c r="I639" s="212"/>
      <c r="J639" s="150"/>
      <c r="K639" s="152"/>
      <c r="L639" s="152"/>
      <c r="M639" s="150"/>
      <c r="N639" s="150"/>
      <c r="O639" s="150"/>
      <c r="P639" s="152"/>
      <c r="Q639" s="152"/>
      <c r="R639" s="150"/>
      <c r="S639" s="150"/>
      <c r="T639" s="150"/>
      <c r="U639" s="213"/>
      <c r="V639" s="150"/>
      <c r="W639" s="150"/>
      <c r="X639" s="150"/>
      <c r="Y639" s="150"/>
      <c r="Z639" s="150"/>
      <c r="AA639" s="150"/>
      <c r="AB639" s="150"/>
      <c r="AC639" s="150"/>
      <c r="AD639" s="214"/>
      <c r="AE639" s="4">
        <f t="shared" si="29"/>
        <v>0</v>
      </c>
    </row>
    <row r="640" spans="7:31" ht="20.100000000000001" customHeight="1" x14ac:dyDescent="0.25">
      <c r="G640" s="4">
        <f t="shared" si="27"/>
        <v>0</v>
      </c>
      <c r="H640" s="211">
        <f t="shared" si="28"/>
        <v>0</v>
      </c>
      <c r="I640" s="212"/>
      <c r="J640" s="150"/>
      <c r="K640" s="152"/>
      <c r="L640" s="152"/>
      <c r="M640" s="150"/>
      <c r="N640" s="150"/>
      <c r="O640" s="150"/>
      <c r="P640" s="152"/>
      <c r="Q640" s="152"/>
      <c r="R640" s="150"/>
      <c r="S640" s="150"/>
      <c r="T640" s="150"/>
      <c r="U640" s="213"/>
      <c r="V640" s="150"/>
      <c r="W640" s="150"/>
      <c r="X640" s="150"/>
      <c r="Y640" s="150"/>
      <c r="Z640" s="150"/>
      <c r="AA640" s="150"/>
      <c r="AB640" s="150"/>
      <c r="AC640" s="150"/>
      <c r="AD640" s="214"/>
      <c r="AE640" s="4">
        <f t="shared" si="29"/>
        <v>0</v>
      </c>
    </row>
    <row r="641" spans="7:31" ht="20.100000000000001" customHeight="1" x14ac:dyDescent="0.25">
      <c r="G641" s="4">
        <f t="shared" si="27"/>
        <v>0</v>
      </c>
      <c r="H641" s="211">
        <f t="shared" si="28"/>
        <v>0</v>
      </c>
      <c r="I641" s="212"/>
      <c r="J641" s="150"/>
      <c r="K641" s="152"/>
      <c r="L641" s="152"/>
      <c r="M641" s="150"/>
      <c r="N641" s="150"/>
      <c r="O641" s="150"/>
      <c r="P641" s="152"/>
      <c r="Q641" s="152"/>
      <c r="R641" s="150"/>
      <c r="S641" s="150"/>
      <c r="T641" s="150"/>
      <c r="U641" s="213"/>
      <c r="V641" s="150"/>
      <c r="W641" s="150"/>
      <c r="X641" s="150"/>
      <c r="Y641" s="150"/>
      <c r="Z641" s="150"/>
      <c r="AA641" s="150"/>
      <c r="AB641" s="150"/>
      <c r="AC641" s="150"/>
      <c r="AD641" s="214"/>
      <c r="AE641" s="4">
        <f t="shared" si="29"/>
        <v>0</v>
      </c>
    </row>
    <row r="642" spans="7:31" ht="20.100000000000001" customHeight="1" x14ac:dyDescent="0.25">
      <c r="G642" s="4">
        <f t="shared" si="27"/>
        <v>0</v>
      </c>
      <c r="H642" s="211">
        <f t="shared" si="28"/>
        <v>0</v>
      </c>
      <c r="I642" s="212"/>
      <c r="J642" s="150"/>
      <c r="K642" s="152"/>
      <c r="L642" s="152"/>
      <c r="M642" s="150"/>
      <c r="N642" s="150"/>
      <c r="O642" s="150"/>
      <c r="P642" s="152"/>
      <c r="Q642" s="152"/>
      <c r="R642" s="150"/>
      <c r="S642" s="150"/>
      <c r="T642" s="150"/>
      <c r="U642" s="213"/>
      <c r="V642" s="150"/>
      <c r="W642" s="150"/>
      <c r="X642" s="150"/>
      <c r="Y642" s="150"/>
      <c r="Z642" s="150"/>
      <c r="AA642" s="150"/>
      <c r="AB642" s="150"/>
      <c r="AC642" s="150"/>
      <c r="AD642" s="214"/>
      <c r="AE642" s="4">
        <f t="shared" si="29"/>
        <v>0</v>
      </c>
    </row>
    <row r="643" spans="7:31" ht="20.100000000000001" customHeight="1" x14ac:dyDescent="0.25">
      <c r="G643" s="4">
        <f t="shared" si="27"/>
        <v>0</v>
      </c>
      <c r="H643" s="211">
        <f t="shared" si="28"/>
        <v>0</v>
      </c>
      <c r="I643" s="212"/>
      <c r="J643" s="150"/>
      <c r="K643" s="152"/>
      <c r="L643" s="152"/>
      <c r="M643" s="150"/>
      <c r="N643" s="150"/>
      <c r="O643" s="150"/>
      <c r="P643" s="152"/>
      <c r="Q643" s="152"/>
      <c r="R643" s="150"/>
      <c r="S643" s="150"/>
      <c r="T643" s="150"/>
      <c r="U643" s="213"/>
      <c r="V643" s="150"/>
      <c r="W643" s="150"/>
      <c r="X643" s="150"/>
      <c r="Y643" s="150"/>
      <c r="Z643" s="150"/>
      <c r="AA643" s="150"/>
      <c r="AB643" s="150"/>
      <c r="AC643" s="150"/>
      <c r="AD643" s="214"/>
      <c r="AE643" s="4">
        <f t="shared" si="29"/>
        <v>0</v>
      </c>
    </row>
    <row r="644" spans="7:31" ht="20.100000000000001" customHeight="1" x14ac:dyDescent="0.25">
      <c r="G644" s="4">
        <f t="shared" si="27"/>
        <v>0</v>
      </c>
      <c r="H644" s="211">
        <f t="shared" si="28"/>
        <v>0</v>
      </c>
      <c r="I644" s="212"/>
      <c r="J644" s="150"/>
      <c r="K644" s="152"/>
      <c r="L644" s="152"/>
      <c r="M644" s="150"/>
      <c r="N644" s="150"/>
      <c r="O644" s="150"/>
      <c r="P644" s="152"/>
      <c r="Q644" s="152"/>
      <c r="R644" s="150"/>
      <c r="S644" s="150"/>
      <c r="T644" s="150"/>
      <c r="U644" s="213"/>
      <c r="V644" s="150"/>
      <c r="W644" s="150"/>
      <c r="X644" s="150"/>
      <c r="Y644" s="150"/>
      <c r="Z644" s="150"/>
      <c r="AA644" s="150"/>
      <c r="AB644" s="150"/>
      <c r="AC644" s="150"/>
      <c r="AD644" s="214"/>
      <c r="AE644" s="4">
        <f t="shared" si="29"/>
        <v>0</v>
      </c>
    </row>
    <row r="645" spans="7:31" ht="20.100000000000001" customHeight="1" x14ac:dyDescent="0.25">
      <c r="G645" s="4">
        <f t="shared" si="27"/>
        <v>0</v>
      </c>
      <c r="H645" s="211">
        <f t="shared" si="28"/>
        <v>0</v>
      </c>
      <c r="I645" s="212"/>
      <c r="J645" s="150"/>
      <c r="K645" s="152"/>
      <c r="L645" s="152"/>
      <c r="M645" s="150"/>
      <c r="N645" s="150"/>
      <c r="O645" s="150"/>
      <c r="P645" s="152"/>
      <c r="Q645" s="152"/>
      <c r="R645" s="150"/>
      <c r="S645" s="150"/>
      <c r="T645" s="150"/>
      <c r="U645" s="213"/>
      <c r="V645" s="150"/>
      <c r="W645" s="150"/>
      <c r="X645" s="150"/>
      <c r="Y645" s="150"/>
      <c r="Z645" s="150"/>
      <c r="AA645" s="150"/>
      <c r="AB645" s="150"/>
      <c r="AC645" s="150"/>
      <c r="AD645" s="214"/>
      <c r="AE645" s="4">
        <f t="shared" si="29"/>
        <v>0</v>
      </c>
    </row>
    <row r="646" spans="7:31" ht="20.100000000000001" customHeight="1" x14ac:dyDescent="0.25">
      <c r="G646" s="4">
        <f t="shared" si="27"/>
        <v>0</v>
      </c>
      <c r="H646" s="211">
        <f t="shared" si="28"/>
        <v>0</v>
      </c>
      <c r="I646" s="212"/>
      <c r="J646" s="150"/>
      <c r="K646" s="152"/>
      <c r="L646" s="152"/>
      <c r="M646" s="150"/>
      <c r="N646" s="150"/>
      <c r="O646" s="150"/>
      <c r="P646" s="152"/>
      <c r="Q646" s="152"/>
      <c r="R646" s="150"/>
      <c r="S646" s="150"/>
      <c r="T646" s="150"/>
      <c r="U646" s="213"/>
      <c r="V646" s="150"/>
      <c r="W646" s="150"/>
      <c r="X646" s="150"/>
      <c r="Y646" s="150"/>
      <c r="Z646" s="150"/>
      <c r="AA646" s="150"/>
      <c r="AB646" s="150"/>
      <c r="AC646" s="150"/>
      <c r="AD646" s="214"/>
      <c r="AE646" s="4">
        <f t="shared" si="29"/>
        <v>0</v>
      </c>
    </row>
    <row r="647" spans="7:31" ht="20.100000000000001" customHeight="1" x14ac:dyDescent="0.25">
      <c r="G647" s="4">
        <f t="shared" si="27"/>
        <v>0</v>
      </c>
      <c r="H647" s="211">
        <f t="shared" si="28"/>
        <v>0</v>
      </c>
      <c r="I647" s="212"/>
      <c r="J647" s="150"/>
      <c r="K647" s="152"/>
      <c r="L647" s="152"/>
      <c r="M647" s="150"/>
      <c r="N647" s="150"/>
      <c r="O647" s="150"/>
      <c r="P647" s="152"/>
      <c r="Q647" s="152"/>
      <c r="R647" s="150"/>
      <c r="S647" s="150"/>
      <c r="T647" s="150"/>
      <c r="U647" s="213"/>
      <c r="V647" s="150"/>
      <c r="W647" s="150"/>
      <c r="X647" s="150"/>
      <c r="Y647" s="150"/>
      <c r="Z647" s="150"/>
      <c r="AA647" s="150"/>
      <c r="AB647" s="150"/>
      <c r="AC647" s="150"/>
      <c r="AD647" s="214"/>
      <c r="AE647" s="4">
        <f t="shared" si="29"/>
        <v>0</v>
      </c>
    </row>
    <row r="648" spans="7:31" ht="20.100000000000001" customHeight="1" x14ac:dyDescent="0.25">
      <c r="G648" s="4">
        <f t="shared" si="27"/>
        <v>0</v>
      </c>
      <c r="H648" s="211">
        <f t="shared" si="28"/>
        <v>0</v>
      </c>
      <c r="I648" s="212"/>
      <c r="J648" s="150"/>
      <c r="K648" s="152"/>
      <c r="L648" s="152"/>
      <c r="M648" s="150"/>
      <c r="N648" s="150"/>
      <c r="O648" s="150"/>
      <c r="P648" s="152"/>
      <c r="Q648" s="152"/>
      <c r="R648" s="150"/>
      <c r="S648" s="150"/>
      <c r="T648" s="150"/>
      <c r="U648" s="213"/>
      <c r="V648" s="150"/>
      <c r="W648" s="150"/>
      <c r="X648" s="150"/>
      <c r="Y648" s="150"/>
      <c r="Z648" s="150"/>
      <c r="AA648" s="150"/>
      <c r="AB648" s="150"/>
      <c r="AC648" s="150"/>
      <c r="AD648" s="214"/>
      <c r="AE648" s="4">
        <f t="shared" si="29"/>
        <v>0</v>
      </c>
    </row>
    <row r="649" spans="7:31" ht="20.100000000000001" customHeight="1" x14ac:dyDescent="0.25">
      <c r="G649" s="4">
        <f t="shared" si="27"/>
        <v>0</v>
      </c>
      <c r="H649" s="211">
        <f t="shared" si="28"/>
        <v>0</v>
      </c>
      <c r="I649" s="212"/>
      <c r="J649" s="150"/>
      <c r="K649" s="152"/>
      <c r="L649" s="152"/>
      <c r="M649" s="150"/>
      <c r="N649" s="150"/>
      <c r="O649" s="150"/>
      <c r="P649" s="152"/>
      <c r="Q649" s="152"/>
      <c r="R649" s="150"/>
      <c r="S649" s="150"/>
      <c r="T649" s="150"/>
      <c r="U649" s="213"/>
      <c r="V649" s="150"/>
      <c r="W649" s="150"/>
      <c r="X649" s="150"/>
      <c r="Y649" s="150"/>
      <c r="Z649" s="150"/>
      <c r="AA649" s="150"/>
      <c r="AB649" s="150"/>
      <c r="AC649" s="150"/>
      <c r="AD649" s="214"/>
      <c r="AE649" s="4">
        <f t="shared" si="29"/>
        <v>0</v>
      </c>
    </row>
    <row r="650" spans="7:31" ht="20.100000000000001" customHeight="1" x14ac:dyDescent="0.25">
      <c r="G650" s="4">
        <f t="shared" ref="G650:G713" si="30">IFERROR(IF($E$12=1,(IF(H650&gt;=1,(IF(I650&gt;=$E$10,(IF(I650&lt;=$E$11,H650,0)),0)),0)),0),0)</f>
        <v>0</v>
      </c>
      <c r="H650" s="211">
        <f t="shared" si="28"/>
        <v>0</v>
      </c>
      <c r="I650" s="212"/>
      <c r="J650" s="150"/>
      <c r="K650" s="152"/>
      <c r="L650" s="152"/>
      <c r="M650" s="150"/>
      <c r="N650" s="150"/>
      <c r="O650" s="150"/>
      <c r="P650" s="152"/>
      <c r="Q650" s="152"/>
      <c r="R650" s="150"/>
      <c r="S650" s="150"/>
      <c r="T650" s="150"/>
      <c r="U650" s="213"/>
      <c r="V650" s="150"/>
      <c r="W650" s="150"/>
      <c r="X650" s="150"/>
      <c r="Y650" s="150"/>
      <c r="Z650" s="150"/>
      <c r="AA650" s="150"/>
      <c r="AB650" s="150"/>
      <c r="AC650" s="150"/>
      <c r="AD650" s="214"/>
      <c r="AE650" s="4">
        <f t="shared" si="29"/>
        <v>0</v>
      </c>
    </row>
    <row r="651" spans="7:31" ht="20.100000000000001" customHeight="1" x14ac:dyDescent="0.25">
      <c r="G651" s="4">
        <f t="shared" si="30"/>
        <v>0</v>
      </c>
      <c r="H651" s="211">
        <f t="shared" ref="H651:H714" si="31">IFERROR(IF(I651&gt;=2000,(IF(LEN(J651)&gt;=3,(IF(LEN(K651)&gt;=2,H650+1,0)),0)),0),0)</f>
        <v>0</v>
      </c>
      <c r="I651" s="212"/>
      <c r="J651" s="150"/>
      <c r="K651" s="152"/>
      <c r="L651" s="152"/>
      <c r="M651" s="150"/>
      <c r="N651" s="150"/>
      <c r="O651" s="150"/>
      <c r="P651" s="152"/>
      <c r="Q651" s="152"/>
      <c r="R651" s="150"/>
      <c r="S651" s="150"/>
      <c r="T651" s="150"/>
      <c r="U651" s="213"/>
      <c r="V651" s="150"/>
      <c r="W651" s="150"/>
      <c r="X651" s="150"/>
      <c r="Y651" s="150"/>
      <c r="Z651" s="150"/>
      <c r="AA651" s="150"/>
      <c r="AB651" s="150"/>
      <c r="AC651" s="150"/>
      <c r="AD651" s="214"/>
      <c r="AE651" s="4">
        <f t="shared" ref="AE651:AE714" si="32">IFERROR(IF(H651&gt;=1,VLOOKUP(J651,$A$1:$B$3,2,0),0),0)</f>
        <v>0</v>
      </c>
    </row>
    <row r="652" spans="7:31" ht="20.100000000000001" customHeight="1" x14ac:dyDescent="0.25">
      <c r="G652" s="4">
        <f t="shared" si="30"/>
        <v>0</v>
      </c>
      <c r="H652" s="211">
        <f t="shared" si="31"/>
        <v>0</v>
      </c>
      <c r="I652" s="212"/>
      <c r="J652" s="150"/>
      <c r="K652" s="152"/>
      <c r="L652" s="152"/>
      <c r="M652" s="150"/>
      <c r="N652" s="150"/>
      <c r="O652" s="150"/>
      <c r="P652" s="152"/>
      <c r="Q652" s="152"/>
      <c r="R652" s="150"/>
      <c r="S652" s="150"/>
      <c r="T652" s="150"/>
      <c r="U652" s="213"/>
      <c r="V652" s="150"/>
      <c r="W652" s="150"/>
      <c r="X652" s="150"/>
      <c r="Y652" s="150"/>
      <c r="Z652" s="150"/>
      <c r="AA652" s="150"/>
      <c r="AB652" s="150"/>
      <c r="AC652" s="150"/>
      <c r="AD652" s="214"/>
      <c r="AE652" s="4">
        <f t="shared" si="32"/>
        <v>0</v>
      </c>
    </row>
    <row r="653" spans="7:31" ht="20.100000000000001" customHeight="1" x14ac:dyDescent="0.25">
      <c r="G653" s="4">
        <f t="shared" si="30"/>
        <v>0</v>
      </c>
      <c r="H653" s="211">
        <f t="shared" si="31"/>
        <v>0</v>
      </c>
      <c r="I653" s="212"/>
      <c r="J653" s="150"/>
      <c r="K653" s="152"/>
      <c r="L653" s="152"/>
      <c r="M653" s="150"/>
      <c r="N653" s="150"/>
      <c r="O653" s="150"/>
      <c r="P653" s="152"/>
      <c r="Q653" s="152"/>
      <c r="R653" s="150"/>
      <c r="S653" s="150"/>
      <c r="T653" s="150"/>
      <c r="U653" s="213"/>
      <c r="V653" s="150"/>
      <c r="W653" s="150"/>
      <c r="X653" s="150"/>
      <c r="Y653" s="150"/>
      <c r="Z653" s="150"/>
      <c r="AA653" s="150"/>
      <c r="AB653" s="150"/>
      <c r="AC653" s="150"/>
      <c r="AD653" s="214"/>
      <c r="AE653" s="4">
        <f t="shared" si="32"/>
        <v>0</v>
      </c>
    </row>
    <row r="654" spans="7:31" ht="20.100000000000001" customHeight="1" x14ac:dyDescent="0.25">
      <c r="G654" s="4">
        <f t="shared" si="30"/>
        <v>0</v>
      </c>
      <c r="H654" s="211">
        <f t="shared" si="31"/>
        <v>0</v>
      </c>
      <c r="I654" s="212"/>
      <c r="J654" s="150"/>
      <c r="K654" s="152"/>
      <c r="L654" s="152"/>
      <c r="M654" s="150"/>
      <c r="N654" s="150"/>
      <c r="O654" s="150"/>
      <c r="P654" s="152"/>
      <c r="Q654" s="152"/>
      <c r="R654" s="150"/>
      <c r="S654" s="150"/>
      <c r="T654" s="150"/>
      <c r="U654" s="213"/>
      <c r="V654" s="150"/>
      <c r="W654" s="150"/>
      <c r="X654" s="150"/>
      <c r="Y654" s="150"/>
      <c r="Z654" s="150"/>
      <c r="AA654" s="150"/>
      <c r="AB654" s="150"/>
      <c r="AC654" s="150"/>
      <c r="AD654" s="214"/>
      <c r="AE654" s="4">
        <f t="shared" si="32"/>
        <v>0</v>
      </c>
    </row>
    <row r="655" spans="7:31" ht="20.100000000000001" customHeight="1" x14ac:dyDescent="0.25">
      <c r="G655" s="4">
        <f t="shared" si="30"/>
        <v>0</v>
      </c>
      <c r="H655" s="211">
        <f t="shared" si="31"/>
        <v>0</v>
      </c>
      <c r="I655" s="212"/>
      <c r="J655" s="150"/>
      <c r="K655" s="152"/>
      <c r="L655" s="152"/>
      <c r="M655" s="150"/>
      <c r="N655" s="150"/>
      <c r="O655" s="150"/>
      <c r="P655" s="152"/>
      <c r="Q655" s="152"/>
      <c r="R655" s="150"/>
      <c r="S655" s="150"/>
      <c r="T655" s="150"/>
      <c r="U655" s="213"/>
      <c r="V655" s="150"/>
      <c r="W655" s="150"/>
      <c r="X655" s="150"/>
      <c r="Y655" s="150"/>
      <c r="Z655" s="150"/>
      <c r="AA655" s="150"/>
      <c r="AB655" s="150"/>
      <c r="AC655" s="150"/>
      <c r="AD655" s="214"/>
      <c r="AE655" s="4">
        <f t="shared" si="32"/>
        <v>0</v>
      </c>
    </row>
    <row r="656" spans="7:31" ht="20.100000000000001" customHeight="1" x14ac:dyDescent="0.25">
      <c r="G656" s="4">
        <f t="shared" si="30"/>
        <v>0</v>
      </c>
      <c r="H656" s="211">
        <f t="shared" si="31"/>
        <v>0</v>
      </c>
      <c r="I656" s="212"/>
      <c r="J656" s="150"/>
      <c r="K656" s="152"/>
      <c r="L656" s="152"/>
      <c r="M656" s="150"/>
      <c r="N656" s="150"/>
      <c r="O656" s="150"/>
      <c r="P656" s="152"/>
      <c r="Q656" s="152"/>
      <c r="R656" s="150"/>
      <c r="S656" s="150"/>
      <c r="T656" s="150"/>
      <c r="U656" s="213"/>
      <c r="V656" s="150"/>
      <c r="W656" s="150"/>
      <c r="X656" s="150"/>
      <c r="Y656" s="150"/>
      <c r="Z656" s="150"/>
      <c r="AA656" s="150"/>
      <c r="AB656" s="150"/>
      <c r="AC656" s="150"/>
      <c r="AD656" s="214"/>
      <c r="AE656" s="4">
        <f t="shared" si="32"/>
        <v>0</v>
      </c>
    </row>
    <row r="657" spans="7:31" ht="20.100000000000001" customHeight="1" x14ac:dyDescent="0.25">
      <c r="G657" s="4">
        <f t="shared" si="30"/>
        <v>0</v>
      </c>
      <c r="H657" s="211">
        <f t="shared" si="31"/>
        <v>0</v>
      </c>
      <c r="I657" s="212"/>
      <c r="J657" s="150"/>
      <c r="K657" s="152"/>
      <c r="L657" s="152"/>
      <c r="M657" s="150"/>
      <c r="N657" s="150"/>
      <c r="O657" s="150"/>
      <c r="P657" s="152"/>
      <c r="Q657" s="152"/>
      <c r="R657" s="150"/>
      <c r="S657" s="150"/>
      <c r="T657" s="150"/>
      <c r="U657" s="213"/>
      <c r="V657" s="150"/>
      <c r="W657" s="150"/>
      <c r="X657" s="150"/>
      <c r="Y657" s="150"/>
      <c r="Z657" s="150"/>
      <c r="AA657" s="150"/>
      <c r="AB657" s="150"/>
      <c r="AC657" s="150"/>
      <c r="AD657" s="214"/>
      <c r="AE657" s="4">
        <f t="shared" si="32"/>
        <v>0</v>
      </c>
    </row>
    <row r="658" spans="7:31" ht="20.100000000000001" customHeight="1" x14ac:dyDescent="0.25">
      <c r="G658" s="4">
        <f t="shared" si="30"/>
        <v>0</v>
      </c>
      <c r="H658" s="211">
        <f t="shared" si="31"/>
        <v>0</v>
      </c>
      <c r="I658" s="212"/>
      <c r="J658" s="150"/>
      <c r="K658" s="152"/>
      <c r="L658" s="152"/>
      <c r="M658" s="150"/>
      <c r="N658" s="150"/>
      <c r="O658" s="150"/>
      <c r="P658" s="152"/>
      <c r="Q658" s="152"/>
      <c r="R658" s="150"/>
      <c r="S658" s="150"/>
      <c r="T658" s="150"/>
      <c r="U658" s="213"/>
      <c r="V658" s="150"/>
      <c r="W658" s="150"/>
      <c r="X658" s="150"/>
      <c r="Y658" s="150"/>
      <c r="Z658" s="150"/>
      <c r="AA658" s="150"/>
      <c r="AB658" s="150"/>
      <c r="AC658" s="150"/>
      <c r="AD658" s="214"/>
      <c r="AE658" s="4">
        <f t="shared" si="32"/>
        <v>0</v>
      </c>
    </row>
    <row r="659" spans="7:31" ht="20.100000000000001" customHeight="1" x14ac:dyDescent="0.25">
      <c r="G659" s="4">
        <f t="shared" si="30"/>
        <v>0</v>
      </c>
      <c r="H659" s="211">
        <f t="shared" si="31"/>
        <v>0</v>
      </c>
      <c r="I659" s="212"/>
      <c r="J659" s="150"/>
      <c r="K659" s="152"/>
      <c r="L659" s="152"/>
      <c r="M659" s="150"/>
      <c r="N659" s="150"/>
      <c r="O659" s="150"/>
      <c r="P659" s="152"/>
      <c r="Q659" s="152"/>
      <c r="R659" s="150"/>
      <c r="S659" s="150"/>
      <c r="T659" s="150"/>
      <c r="U659" s="213"/>
      <c r="V659" s="150"/>
      <c r="W659" s="150"/>
      <c r="X659" s="150"/>
      <c r="Y659" s="150"/>
      <c r="Z659" s="150"/>
      <c r="AA659" s="150"/>
      <c r="AB659" s="150"/>
      <c r="AC659" s="150"/>
      <c r="AD659" s="214"/>
      <c r="AE659" s="4">
        <f t="shared" si="32"/>
        <v>0</v>
      </c>
    </row>
    <row r="660" spans="7:31" ht="20.100000000000001" customHeight="1" x14ac:dyDescent="0.25">
      <c r="G660" s="4">
        <f t="shared" si="30"/>
        <v>0</v>
      </c>
      <c r="H660" s="211">
        <f t="shared" si="31"/>
        <v>0</v>
      </c>
      <c r="I660" s="212"/>
      <c r="J660" s="150"/>
      <c r="K660" s="152"/>
      <c r="L660" s="152"/>
      <c r="M660" s="150"/>
      <c r="N660" s="150"/>
      <c r="O660" s="150"/>
      <c r="P660" s="152"/>
      <c r="Q660" s="152"/>
      <c r="R660" s="150"/>
      <c r="S660" s="150"/>
      <c r="T660" s="150"/>
      <c r="U660" s="213"/>
      <c r="V660" s="150"/>
      <c r="W660" s="150"/>
      <c r="X660" s="150"/>
      <c r="Y660" s="150"/>
      <c r="Z660" s="150"/>
      <c r="AA660" s="150"/>
      <c r="AB660" s="150"/>
      <c r="AC660" s="150"/>
      <c r="AD660" s="214"/>
      <c r="AE660" s="4">
        <f t="shared" si="32"/>
        <v>0</v>
      </c>
    </row>
    <row r="661" spans="7:31" ht="20.100000000000001" customHeight="1" x14ac:dyDescent="0.25">
      <c r="G661" s="4">
        <f t="shared" si="30"/>
        <v>0</v>
      </c>
      <c r="H661" s="211">
        <f t="shared" si="31"/>
        <v>0</v>
      </c>
      <c r="I661" s="212"/>
      <c r="J661" s="150"/>
      <c r="K661" s="152"/>
      <c r="L661" s="152"/>
      <c r="M661" s="150"/>
      <c r="N661" s="150"/>
      <c r="O661" s="150"/>
      <c r="P661" s="152"/>
      <c r="Q661" s="152"/>
      <c r="R661" s="150"/>
      <c r="S661" s="150"/>
      <c r="T661" s="150"/>
      <c r="U661" s="213"/>
      <c r="V661" s="150"/>
      <c r="W661" s="150"/>
      <c r="X661" s="150"/>
      <c r="Y661" s="150"/>
      <c r="Z661" s="150"/>
      <c r="AA661" s="150"/>
      <c r="AB661" s="150"/>
      <c r="AC661" s="150"/>
      <c r="AD661" s="214"/>
      <c r="AE661" s="4">
        <f t="shared" si="32"/>
        <v>0</v>
      </c>
    </row>
    <row r="662" spans="7:31" ht="20.100000000000001" customHeight="1" x14ac:dyDescent="0.25">
      <c r="G662" s="4">
        <f t="shared" si="30"/>
        <v>0</v>
      </c>
      <c r="H662" s="211">
        <f t="shared" si="31"/>
        <v>0</v>
      </c>
      <c r="I662" s="212"/>
      <c r="J662" s="150"/>
      <c r="K662" s="152"/>
      <c r="L662" s="152"/>
      <c r="M662" s="150"/>
      <c r="N662" s="150"/>
      <c r="O662" s="150"/>
      <c r="P662" s="152"/>
      <c r="Q662" s="152"/>
      <c r="R662" s="150"/>
      <c r="S662" s="150"/>
      <c r="T662" s="150"/>
      <c r="U662" s="213"/>
      <c r="V662" s="150"/>
      <c r="W662" s="150"/>
      <c r="X662" s="150"/>
      <c r="Y662" s="150"/>
      <c r="Z662" s="150"/>
      <c r="AA662" s="150"/>
      <c r="AB662" s="150"/>
      <c r="AC662" s="150"/>
      <c r="AD662" s="214"/>
      <c r="AE662" s="4">
        <f t="shared" si="32"/>
        <v>0</v>
      </c>
    </row>
    <row r="663" spans="7:31" ht="20.100000000000001" customHeight="1" x14ac:dyDescent="0.25">
      <c r="G663" s="4">
        <f t="shared" si="30"/>
        <v>0</v>
      </c>
      <c r="H663" s="211">
        <f t="shared" si="31"/>
        <v>0</v>
      </c>
      <c r="I663" s="212"/>
      <c r="J663" s="150"/>
      <c r="K663" s="152"/>
      <c r="L663" s="152"/>
      <c r="M663" s="150"/>
      <c r="N663" s="150"/>
      <c r="O663" s="150"/>
      <c r="P663" s="152"/>
      <c r="Q663" s="152"/>
      <c r="R663" s="150"/>
      <c r="S663" s="150"/>
      <c r="T663" s="150"/>
      <c r="U663" s="213"/>
      <c r="V663" s="150"/>
      <c r="W663" s="150"/>
      <c r="X663" s="150"/>
      <c r="Y663" s="150"/>
      <c r="Z663" s="150"/>
      <c r="AA663" s="150"/>
      <c r="AB663" s="150"/>
      <c r="AC663" s="150"/>
      <c r="AD663" s="214"/>
      <c r="AE663" s="4">
        <f t="shared" si="32"/>
        <v>0</v>
      </c>
    </row>
    <row r="664" spans="7:31" ht="20.100000000000001" customHeight="1" x14ac:dyDescent="0.25">
      <c r="G664" s="4">
        <f t="shared" si="30"/>
        <v>0</v>
      </c>
      <c r="H664" s="211">
        <f t="shared" si="31"/>
        <v>0</v>
      </c>
      <c r="I664" s="212"/>
      <c r="J664" s="150"/>
      <c r="K664" s="152"/>
      <c r="L664" s="152"/>
      <c r="M664" s="150"/>
      <c r="N664" s="150"/>
      <c r="O664" s="150"/>
      <c r="P664" s="152"/>
      <c r="Q664" s="152"/>
      <c r="R664" s="150"/>
      <c r="S664" s="150"/>
      <c r="T664" s="150"/>
      <c r="U664" s="213"/>
      <c r="V664" s="150"/>
      <c r="W664" s="150"/>
      <c r="X664" s="150"/>
      <c r="Y664" s="150"/>
      <c r="Z664" s="150"/>
      <c r="AA664" s="150"/>
      <c r="AB664" s="150"/>
      <c r="AC664" s="150"/>
      <c r="AD664" s="214"/>
      <c r="AE664" s="4">
        <f t="shared" si="32"/>
        <v>0</v>
      </c>
    </row>
    <row r="665" spans="7:31" ht="20.100000000000001" customHeight="1" x14ac:dyDescent="0.25">
      <c r="G665" s="4">
        <f t="shared" si="30"/>
        <v>0</v>
      </c>
      <c r="H665" s="211">
        <f t="shared" si="31"/>
        <v>0</v>
      </c>
      <c r="I665" s="212"/>
      <c r="J665" s="150"/>
      <c r="K665" s="152"/>
      <c r="L665" s="152"/>
      <c r="M665" s="150"/>
      <c r="N665" s="150"/>
      <c r="O665" s="150"/>
      <c r="P665" s="152"/>
      <c r="Q665" s="152"/>
      <c r="R665" s="150"/>
      <c r="S665" s="150"/>
      <c r="T665" s="150"/>
      <c r="U665" s="213"/>
      <c r="V665" s="150"/>
      <c r="W665" s="150"/>
      <c r="X665" s="150"/>
      <c r="Y665" s="150"/>
      <c r="Z665" s="150"/>
      <c r="AA665" s="150"/>
      <c r="AB665" s="150"/>
      <c r="AC665" s="150"/>
      <c r="AD665" s="214"/>
      <c r="AE665" s="4">
        <f t="shared" si="32"/>
        <v>0</v>
      </c>
    </row>
    <row r="666" spans="7:31" ht="20.100000000000001" customHeight="1" x14ac:dyDescent="0.25">
      <c r="G666" s="4">
        <f t="shared" si="30"/>
        <v>0</v>
      </c>
      <c r="H666" s="211">
        <f t="shared" si="31"/>
        <v>0</v>
      </c>
      <c r="I666" s="212"/>
      <c r="J666" s="150"/>
      <c r="K666" s="152"/>
      <c r="L666" s="152"/>
      <c r="M666" s="150"/>
      <c r="N666" s="150"/>
      <c r="O666" s="150"/>
      <c r="P666" s="152"/>
      <c r="Q666" s="152"/>
      <c r="R666" s="150"/>
      <c r="S666" s="150"/>
      <c r="T666" s="150"/>
      <c r="U666" s="213"/>
      <c r="V666" s="150"/>
      <c r="W666" s="150"/>
      <c r="X666" s="150"/>
      <c r="Y666" s="150"/>
      <c r="Z666" s="150"/>
      <c r="AA666" s="150"/>
      <c r="AB666" s="150"/>
      <c r="AC666" s="150"/>
      <c r="AD666" s="214"/>
      <c r="AE666" s="4">
        <f t="shared" si="32"/>
        <v>0</v>
      </c>
    </row>
    <row r="667" spans="7:31" ht="20.100000000000001" customHeight="1" x14ac:dyDescent="0.25">
      <c r="G667" s="4">
        <f t="shared" si="30"/>
        <v>0</v>
      </c>
      <c r="H667" s="211">
        <f t="shared" si="31"/>
        <v>0</v>
      </c>
      <c r="I667" s="212"/>
      <c r="J667" s="150"/>
      <c r="K667" s="152"/>
      <c r="L667" s="152"/>
      <c r="M667" s="150"/>
      <c r="N667" s="150"/>
      <c r="O667" s="150"/>
      <c r="P667" s="152"/>
      <c r="Q667" s="152"/>
      <c r="R667" s="150"/>
      <c r="S667" s="150"/>
      <c r="T667" s="150"/>
      <c r="U667" s="213"/>
      <c r="V667" s="150"/>
      <c r="W667" s="150"/>
      <c r="X667" s="150"/>
      <c r="Y667" s="150"/>
      <c r="Z667" s="150"/>
      <c r="AA667" s="150"/>
      <c r="AB667" s="150"/>
      <c r="AC667" s="150"/>
      <c r="AD667" s="214"/>
      <c r="AE667" s="4">
        <f t="shared" si="32"/>
        <v>0</v>
      </c>
    </row>
    <row r="668" spans="7:31" ht="20.100000000000001" customHeight="1" x14ac:dyDescent="0.25">
      <c r="G668" s="4">
        <f t="shared" si="30"/>
        <v>0</v>
      </c>
      <c r="H668" s="211">
        <f t="shared" si="31"/>
        <v>0</v>
      </c>
      <c r="I668" s="212"/>
      <c r="J668" s="150"/>
      <c r="K668" s="152"/>
      <c r="L668" s="152"/>
      <c r="M668" s="150"/>
      <c r="N668" s="150"/>
      <c r="O668" s="150"/>
      <c r="P668" s="152"/>
      <c r="Q668" s="152"/>
      <c r="R668" s="150"/>
      <c r="S668" s="150"/>
      <c r="T668" s="150"/>
      <c r="U668" s="213"/>
      <c r="V668" s="150"/>
      <c r="W668" s="150"/>
      <c r="X668" s="150"/>
      <c r="Y668" s="150"/>
      <c r="Z668" s="150"/>
      <c r="AA668" s="150"/>
      <c r="AB668" s="150"/>
      <c r="AC668" s="150"/>
      <c r="AD668" s="214"/>
      <c r="AE668" s="4">
        <f t="shared" si="32"/>
        <v>0</v>
      </c>
    </row>
    <row r="669" spans="7:31" ht="20.100000000000001" customHeight="1" x14ac:dyDescent="0.25">
      <c r="G669" s="4">
        <f t="shared" si="30"/>
        <v>0</v>
      </c>
      <c r="H669" s="211">
        <f t="shared" si="31"/>
        <v>0</v>
      </c>
      <c r="I669" s="212"/>
      <c r="J669" s="150"/>
      <c r="K669" s="152"/>
      <c r="L669" s="152"/>
      <c r="M669" s="150"/>
      <c r="N669" s="150"/>
      <c r="O669" s="150"/>
      <c r="P669" s="152"/>
      <c r="Q669" s="152"/>
      <c r="R669" s="150"/>
      <c r="S669" s="150"/>
      <c r="T669" s="150"/>
      <c r="U669" s="213"/>
      <c r="V669" s="150"/>
      <c r="W669" s="150"/>
      <c r="X669" s="150"/>
      <c r="Y669" s="150"/>
      <c r="Z669" s="150"/>
      <c r="AA669" s="150"/>
      <c r="AB669" s="150"/>
      <c r="AC669" s="150"/>
      <c r="AD669" s="214"/>
      <c r="AE669" s="4">
        <f t="shared" si="32"/>
        <v>0</v>
      </c>
    </row>
    <row r="670" spans="7:31" ht="20.100000000000001" customHeight="1" x14ac:dyDescent="0.25">
      <c r="G670" s="4">
        <f t="shared" si="30"/>
        <v>0</v>
      </c>
      <c r="H670" s="211">
        <f t="shared" si="31"/>
        <v>0</v>
      </c>
      <c r="I670" s="212"/>
      <c r="J670" s="150"/>
      <c r="K670" s="152"/>
      <c r="L670" s="152"/>
      <c r="M670" s="150"/>
      <c r="N670" s="150"/>
      <c r="O670" s="150"/>
      <c r="P670" s="152"/>
      <c r="Q670" s="152"/>
      <c r="R670" s="150"/>
      <c r="S670" s="150"/>
      <c r="T670" s="150"/>
      <c r="U670" s="213"/>
      <c r="V670" s="150"/>
      <c r="W670" s="150"/>
      <c r="X670" s="150"/>
      <c r="Y670" s="150"/>
      <c r="Z670" s="150"/>
      <c r="AA670" s="150"/>
      <c r="AB670" s="150"/>
      <c r="AC670" s="150"/>
      <c r="AD670" s="214"/>
      <c r="AE670" s="4">
        <f t="shared" si="32"/>
        <v>0</v>
      </c>
    </row>
    <row r="671" spans="7:31" ht="20.100000000000001" customHeight="1" x14ac:dyDescent="0.25">
      <c r="G671" s="4">
        <f t="shared" si="30"/>
        <v>0</v>
      </c>
      <c r="H671" s="211">
        <f t="shared" si="31"/>
        <v>0</v>
      </c>
      <c r="I671" s="212"/>
      <c r="J671" s="150"/>
      <c r="K671" s="152"/>
      <c r="L671" s="152"/>
      <c r="M671" s="150"/>
      <c r="N671" s="150"/>
      <c r="O671" s="150"/>
      <c r="P671" s="152"/>
      <c r="Q671" s="152"/>
      <c r="R671" s="150"/>
      <c r="S671" s="150"/>
      <c r="T671" s="150"/>
      <c r="U671" s="213"/>
      <c r="V671" s="150"/>
      <c r="W671" s="150"/>
      <c r="X671" s="150"/>
      <c r="Y671" s="150"/>
      <c r="Z671" s="150"/>
      <c r="AA671" s="150"/>
      <c r="AB671" s="150"/>
      <c r="AC671" s="150"/>
      <c r="AD671" s="214"/>
      <c r="AE671" s="4">
        <f t="shared" si="32"/>
        <v>0</v>
      </c>
    </row>
    <row r="672" spans="7:31" ht="20.100000000000001" customHeight="1" x14ac:dyDescent="0.25">
      <c r="G672" s="4">
        <f t="shared" si="30"/>
        <v>0</v>
      </c>
      <c r="H672" s="211">
        <f t="shared" si="31"/>
        <v>0</v>
      </c>
      <c r="I672" s="212"/>
      <c r="J672" s="150"/>
      <c r="K672" s="152"/>
      <c r="L672" s="152"/>
      <c r="M672" s="150"/>
      <c r="N672" s="150"/>
      <c r="O672" s="150"/>
      <c r="P672" s="152"/>
      <c r="Q672" s="152"/>
      <c r="R672" s="150"/>
      <c r="S672" s="150"/>
      <c r="T672" s="150"/>
      <c r="U672" s="213"/>
      <c r="V672" s="150"/>
      <c r="W672" s="150"/>
      <c r="X672" s="150"/>
      <c r="Y672" s="150"/>
      <c r="Z672" s="150"/>
      <c r="AA672" s="150"/>
      <c r="AB672" s="150"/>
      <c r="AC672" s="150"/>
      <c r="AD672" s="214"/>
      <c r="AE672" s="4">
        <f t="shared" si="32"/>
        <v>0</v>
      </c>
    </row>
    <row r="673" spans="7:31" ht="20.100000000000001" customHeight="1" x14ac:dyDescent="0.25">
      <c r="G673" s="4">
        <f t="shared" si="30"/>
        <v>0</v>
      </c>
      <c r="H673" s="211">
        <f t="shared" si="31"/>
        <v>0</v>
      </c>
      <c r="I673" s="212"/>
      <c r="J673" s="150"/>
      <c r="K673" s="152"/>
      <c r="L673" s="152"/>
      <c r="M673" s="150"/>
      <c r="N673" s="150"/>
      <c r="O673" s="150"/>
      <c r="P673" s="152"/>
      <c r="Q673" s="152"/>
      <c r="R673" s="150"/>
      <c r="S673" s="150"/>
      <c r="T673" s="150"/>
      <c r="U673" s="213"/>
      <c r="V673" s="150"/>
      <c r="W673" s="150"/>
      <c r="X673" s="150"/>
      <c r="Y673" s="150"/>
      <c r="Z673" s="150"/>
      <c r="AA673" s="150"/>
      <c r="AB673" s="150"/>
      <c r="AC673" s="150"/>
      <c r="AD673" s="214"/>
      <c r="AE673" s="4">
        <f t="shared" si="32"/>
        <v>0</v>
      </c>
    </row>
    <row r="674" spans="7:31" ht="20.100000000000001" customHeight="1" x14ac:dyDescent="0.25">
      <c r="G674" s="4">
        <f t="shared" si="30"/>
        <v>0</v>
      </c>
      <c r="H674" s="211">
        <f t="shared" si="31"/>
        <v>0</v>
      </c>
      <c r="I674" s="212"/>
      <c r="J674" s="150"/>
      <c r="K674" s="152"/>
      <c r="L674" s="152"/>
      <c r="M674" s="150"/>
      <c r="N674" s="150"/>
      <c r="O674" s="150"/>
      <c r="P674" s="152"/>
      <c r="Q674" s="152"/>
      <c r="R674" s="150"/>
      <c r="S674" s="150"/>
      <c r="T674" s="150"/>
      <c r="U674" s="213"/>
      <c r="V674" s="150"/>
      <c r="W674" s="150"/>
      <c r="X674" s="150"/>
      <c r="Y674" s="150"/>
      <c r="Z674" s="150"/>
      <c r="AA674" s="150"/>
      <c r="AB674" s="150"/>
      <c r="AC674" s="150"/>
      <c r="AD674" s="214"/>
      <c r="AE674" s="4">
        <f t="shared" si="32"/>
        <v>0</v>
      </c>
    </row>
    <row r="675" spans="7:31" ht="20.100000000000001" customHeight="1" x14ac:dyDescent="0.25">
      <c r="G675" s="4">
        <f t="shared" si="30"/>
        <v>0</v>
      </c>
      <c r="H675" s="211">
        <f t="shared" si="31"/>
        <v>0</v>
      </c>
      <c r="I675" s="212"/>
      <c r="J675" s="150"/>
      <c r="K675" s="152"/>
      <c r="L675" s="152"/>
      <c r="M675" s="150"/>
      <c r="N675" s="150"/>
      <c r="O675" s="150"/>
      <c r="P675" s="152"/>
      <c r="Q675" s="152"/>
      <c r="R675" s="150"/>
      <c r="S675" s="150"/>
      <c r="T675" s="150"/>
      <c r="U675" s="213"/>
      <c r="V675" s="150"/>
      <c r="W675" s="150"/>
      <c r="X675" s="150"/>
      <c r="Y675" s="150"/>
      <c r="Z675" s="150"/>
      <c r="AA675" s="150"/>
      <c r="AB675" s="150"/>
      <c r="AC675" s="150"/>
      <c r="AD675" s="214"/>
      <c r="AE675" s="4">
        <f t="shared" si="32"/>
        <v>0</v>
      </c>
    </row>
    <row r="676" spans="7:31" ht="20.100000000000001" customHeight="1" x14ac:dyDescent="0.25">
      <c r="G676" s="4">
        <f t="shared" si="30"/>
        <v>0</v>
      </c>
      <c r="H676" s="211">
        <f t="shared" si="31"/>
        <v>0</v>
      </c>
      <c r="I676" s="212"/>
      <c r="J676" s="150"/>
      <c r="K676" s="152"/>
      <c r="L676" s="152"/>
      <c r="M676" s="150"/>
      <c r="N676" s="150"/>
      <c r="O676" s="150"/>
      <c r="P676" s="152"/>
      <c r="Q676" s="152"/>
      <c r="R676" s="150"/>
      <c r="S676" s="150"/>
      <c r="T676" s="150"/>
      <c r="U676" s="213"/>
      <c r="V676" s="150"/>
      <c r="W676" s="150"/>
      <c r="X676" s="150"/>
      <c r="Y676" s="150"/>
      <c r="Z676" s="150"/>
      <c r="AA676" s="150"/>
      <c r="AB676" s="150"/>
      <c r="AC676" s="150"/>
      <c r="AD676" s="214"/>
      <c r="AE676" s="4">
        <f t="shared" si="32"/>
        <v>0</v>
      </c>
    </row>
    <row r="677" spans="7:31" ht="20.100000000000001" customHeight="1" x14ac:dyDescent="0.25">
      <c r="G677" s="4">
        <f t="shared" si="30"/>
        <v>0</v>
      </c>
      <c r="H677" s="211">
        <f t="shared" si="31"/>
        <v>0</v>
      </c>
      <c r="I677" s="212"/>
      <c r="J677" s="150"/>
      <c r="K677" s="152"/>
      <c r="L677" s="152"/>
      <c r="M677" s="150"/>
      <c r="N677" s="150"/>
      <c r="O677" s="150"/>
      <c r="P677" s="152"/>
      <c r="Q677" s="152"/>
      <c r="R677" s="150"/>
      <c r="S677" s="150"/>
      <c r="T677" s="150"/>
      <c r="U677" s="213"/>
      <c r="V677" s="150"/>
      <c r="W677" s="150"/>
      <c r="X677" s="150"/>
      <c r="Y677" s="150"/>
      <c r="Z677" s="150"/>
      <c r="AA677" s="150"/>
      <c r="AB677" s="150"/>
      <c r="AC677" s="150"/>
      <c r="AD677" s="214"/>
      <c r="AE677" s="4">
        <f t="shared" si="32"/>
        <v>0</v>
      </c>
    </row>
    <row r="678" spans="7:31" ht="20.100000000000001" customHeight="1" x14ac:dyDescent="0.25">
      <c r="G678" s="4">
        <f t="shared" si="30"/>
        <v>0</v>
      </c>
      <c r="H678" s="211">
        <f t="shared" si="31"/>
        <v>0</v>
      </c>
      <c r="I678" s="212"/>
      <c r="J678" s="150"/>
      <c r="K678" s="152"/>
      <c r="L678" s="152"/>
      <c r="M678" s="150"/>
      <c r="N678" s="150"/>
      <c r="O678" s="150"/>
      <c r="P678" s="152"/>
      <c r="Q678" s="152"/>
      <c r="R678" s="150"/>
      <c r="S678" s="150"/>
      <c r="T678" s="150"/>
      <c r="U678" s="213"/>
      <c r="V678" s="150"/>
      <c r="W678" s="150"/>
      <c r="X678" s="150"/>
      <c r="Y678" s="150"/>
      <c r="Z678" s="150"/>
      <c r="AA678" s="150"/>
      <c r="AB678" s="150"/>
      <c r="AC678" s="150"/>
      <c r="AD678" s="214"/>
      <c r="AE678" s="4">
        <f t="shared" si="32"/>
        <v>0</v>
      </c>
    </row>
    <row r="679" spans="7:31" ht="20.100000000000001" customHeight="1" x14ac:dyDescent="0.25">
      <c r="G679" s="4">
        <f t="shared" si="30"/>
        <v>0</v>
      </c>
      <c r="H679" s="211">
        <f t="shared" si="31"/>
        <v>0</v>
      </c>
      <c r="I679" s="212"/>
      <c r="J679" s="150"/>
      <c r="K679" s="152"/>
      <c r="L679" s="152"/>
      <c r="M679" s="150"/>
      <c r="N679" s="150"/>
      <c r="O679" s="150"/>
      <c r="P679" s="152"/>
      <c r="Q679" s="152"/>
      <c r="R679" s="150"/>
      <c r="S679" s="150"/>
      <c r="T679" s="150"/>
      <c r="U679" s="213"/>
      <c r="V679" s="150"/>
      <c r="W679" s="150"/>
      <c r="X679" s="150"/>
      <c r="Y679" s="150"/>
      <c r="Z679" s="150"/>
      <c r="AA679" s="150"/>
      <c r="AB679" s="150"/>
      <c r="AC679" s="150"/>
      <c r="AD679" s="214"/>
      <c r="AE679" s="4">
        <f t="shared" si="32"/>
        <v>0</v>
      </c>
    </row>
    <row r="680" spans="7:31" ht="20.100000000000001" customHeight="1" x14ac:dyDescent="0.25">
      <c r="G680" s="4">
        <f t="shared" si="30"/>
        <v>0</v>
      </c>
      <c r="H680" s="211">
        <f t="shared" si="31"/>
        <v>0</v>
      </c>
      <c r="I680" s="212"/>
      <c r="J680" s="150"/>
      <c r="K680" s="152"/>
      <c r="L680" s="152"/>
      <c r="M680" s="150"/>
      <c r="N680" s="150"/>
      <c r="O680" s="150"/>
      <c r="P680" s="152"/>
      <c r="Q680" s="152"/>
      <c r="R680" s="150"/>
      <c r="S680" s="150"/>
      <c r="T680" s="150"/>
      <c r="U680" s="213"/>
      <c r="V680" s="150"/>
      <c r="W680" s="150"/>
      <c r="X680" s="150"/>
      <c r="Y680" s="150"/>
      <c r="Z680" s="150"/>
      <c r="AA680" s="150"/>
      <c r="AB680" s="150"/>
      <c r="AC680" s="150"/>
      <c r="AD680" s="214"/>
      <c r="AE680" s="4">
        <f t="shared" si="32"/>
        <v>0</v>
      </c>
    </row>
    <row r="681" spans="7:31" ht="20.100000000000001" customHeight="1" x14ac:dyDescent="0.25">
      <c r="G681" s="4">
        <f t="shared" si="30"/>
        <v>0</v>
      </c>
      <c r="H681" s="211">
        <f t="shared" si="31"/>
        <v>0</v>
      </c>
      <c r="I681" s="212"/>
      <c r="J681" s="150"/>
      <c r="K681" s="152"/>
      <c r="L681" s="152"/>
      <c r="M681" s="150"/>
      <c r="N681" s="150"/>
      <c r="O681" s="150"/>
      <c r="P681" s="152"/>
      <c r="Q681" s="152"/>
      <c r="R681" s="150"/>
      <c r="S681" s="150"/>
      <c r="T681" s="150"/>
      <c r="U681" s="213"/>
      <c r="V681" s="150"/>
      <c r="W681" s="150"/>
      <c r="X681" s="150"/>
      <c r="Y681" s="150"/>
      <c r="Z681" s="150"/>
      <c r="AA681" s="150"/>
      <c r="AB681" s="150"/>
      <c r="AC681" s="150"/>
      <c r="AD681" s="214"/>
      <c r="AE681" s="4">
        <f t="shared" si="32"/>
        <v>0</v>
      </c>
    </row>
    <row r="682" spans="7:31" ht="20.100000000000001" customHeight="1" x14ac:dyDescent="0.25">
      <c r="G682" s="4">
        <f t="shared" si="30"/>
        <v>0</v>
      </c>
      <c r="H682" s="211">
        <f t="shared" si="31"/>
        <v>0</v>
      </c>
      <c r="I682" s="212"/>
      <c r="J682" s="150"/>
      <c r="K682" s="152"/>
      <c r="L682" s="152"/>
      <c r="M682" s="150"/>
      <c r="N682" s="150"/>
      <c r="O682" s="150"/>
      <c r="P682" s="152"/>
      <c r="Q682" s="152"/>
      <c r="R682" s="150"/>
      <c r="S682" s="150"/>
      <c r="T682" s="150"/>
      <c r="U682" s="213"/>
      <c r="V682" s="150"/>
      <c r="W682" s="150"/>
      <c r="X682" s="150"/>
      <c r="Y682" s="150"/>
      <c r="Z682" s="150"/>
      <c r="AA682" s="150"/>
      <c r="AB682" s="150"/>
      <c r="AC682" s="150"/>
      <c r="AD682" s="214"/>
      <c r="AE682" s="4">
        <f t="shared" si="32"/>
        <v>0</v>
      </c>
    </row>
    <row r="683" spans="7:31" ht="20.100000000000001" customHeight="1" x14ac:dyDescent="0.25">
      <c r="G683" s="4">
        <f t="shared" si="30"/>
        <v>0</v>
      </c>
      <c r="H683" s="211">
        <f t="shared" si="31"/>
        <v>0</v>
      </c>
      <c r="I683" s="212"/>
      <c r="J683" s="150"/>
      <c r="K683" s="152"/>
      <c r="L683" s="152"/>
      <c r="M683" s="150"/>
      <c r="N683" s="150"/>
      <c r="O683" s="150"/>
      <c r="P683" s="152"/>
      <c r="Q683" s="152"/>
      <c r="R683" s="150"/>
      <c r="S683" s="150"/>
      <c r="T683" s="150"/>
      <c r="U683" s="213"/>
      <c r="V683" s="150"/>
      <c r="W683" s="150"/>
      <c r="X683" s="150"/>
      <c r="Y683" s="150"/>
      <c r="Z683" s="150"/>
      <c r="AA683" s="150"/>
      <c r="AB683" s="150"/>
      <c r="AC683" s="150"/>
      <c r="AD683" s="214"/>
      <c r="AE683" s="4">
        <f t="shared" si="32"/>
        <v>0</v>
      </c>
    </row>
    <row r="684" spans="7:31" ht="20.100000000000001" customHeight="1" x14ac:dyDescent="0.25">
      <c r="G684" s="4">
        <f t="shared" si="30"/>
        <v>0</v>
      </c>
      <c r="H684" s="211">
        <f t="shared" si="31"/>
        <v>0</v>
      </c>
      <c r="I684" s="212"/>
      <c r="J684" s="150"/>
      <c r="K684" s="152"/>
      <c r="L684" s="152"/>
      <c r="M684" s="150"/>
      <c r="N684" s="150"/>
      <c r="O684" s="150"/>
      <c r="P684" s="152"/>
      <c r="Q684" s="152"/>
      <c r="R684" s="150"/>
      <c r="S684" s="150"/>
      <c r="T684" s="150"/>
      <c r="U684" s="213"/>
      <c r="V684" s="150"/>
      <c r="W684" s="150"/>
      <c r="X684" s="150"/>
      <c r="Y684" s="150"/>
      <c r="Z684" s="150"/>
      <c r="AA684" s="150"/>
      <c r="AB684" s="150"/>
      <c r="AC684" s="150"/>
      <c r="AD684" s="214"/>
      <c r="AE684" s="4">
        <f t="shared" si="32"/>
        <v>0</v>
      </c>
    </row>
    <row r="685" spans="7:31" ht="20.100000000000001" customHeight="1" x14ac:dyDescent="0.25">
      <c r="G685" s="4">
        <f t="shared" si="30"/>
        <v>0</v>
      </c>
      <c r="H685" s="211">
        <f t="shared" si="31"/>
        <v>0</v>
      </c>
      <c r="I685" s="212"/>
      <c r="J685" s="150"/>
      <c r="K685" s="152"/>
      <c r="L685" s="152"/>
      <c r="M685" s="150"/>
      <c r="N685" s="150"/>
      <c r="O685" s="150"/>
      <c r="P685" s="152"/>
      <c r="Q685" s="152"/>
      <c r="R685" s="150"/>
      <c r="S685" s="150"/>
      <c r="T685" s="150"/>
      <c r="U685" s="213"/>
      <c r="V685" s="150"/>
      <c r="W685" s="150"/>
      <c r="X685" s="150"/>
      <c r="Y685" s="150"/>
      <c r="Z685" s="150"/>
      <c r="AA685" s="150"/>
      <c r="AB685" s="150"/>
      <c r="AC685" s="150"/>
      <c r="AD685" s="214"/>
      <c r="AE685" s="4">
        <f t="shared" si="32"/>
        <v>0</v>
      </c>
    </row>
    <row r="686" spans="7:31" ht="20.100000000000001" customHeight="1" x14ac:dyDescent="0.25">
      <c r="G686" s="4">
        <f t="shared" si="30"/>
        <v>0</v>
      </c>
      <c r="H686" s="211">
        <f t="shared" si="31"/>
        <v>0</v>
      </c>
      <c r="I686" s="212"/>
      <c r="J686" s="150"/>
      <c r="K686" s="152"/>
      <c r="L686" s="152"/>
      <c r="M686" s="150"/>
      <c r="N686" s="150"/>
      <c r="O686" s="150"/>
      <c r="P686" s="152"/>
      <c r="Q686" s="152"/>
      <c r="R686" s="150"/>
      <c r="S686" s="150"/>
      <c r="T686" s="150"/>
      <c r="U686" s="213"/>
      <c r="V686" s="150"/>
      <c r="W686" s="150"/>
      <c r="X686" s="150"/>
      <c r="Y686" s="150"/>
      <c r="Z686" s="150"/>
      <c r="AA686" s="150"/>
      <c r="AB686" s="150"/>
      <c r="AC686" s="150"/>
      <c r="AD686" s="214"/>
      <c r="AE686" s="4">
        <f t="shared" si="32"/>
        <v>0</v>
      </c>
    </row>
    <row r="687" spans="7:31" ht="20.100000000000001" customHeight="1" x14ac:dyDescent="0.25">
      <c r="G687" s="4">
        <f t="shared" si="30"/>
        <v>0</v>
      </c>
      <c r="H687" s="211">
        <f t="shared" si="31"/>
        <v>0</v>
      </c>
      <c r="I687" s="212"/>
      <c r="J687" s="150"/>
      <c r="K687" s="152"/>
      <c r="L687" s="152"/>
      <c r="M687" s="150"/>
      <c r="N687" s="150"/>
      <c r="O687" s="150"/>
      <c r="P687" s="152"/>
      <c r="Q687" s="152"/>
      <c r="R687" s="150"/>
      <c r="S687" s="150"/>
      <c r="T687" s="150"/>
      <c r="U687" s="213"/>
      <c r="V687" s="150"/>
      <c r="W687" s="150"/>
      <c r="X687" s="150"/>
      <c r="Y687" s="150"/>
      <c r="Z687" s="150"/>
      <c r="AA687" s="150"/>
      <c r="AB687" s="150"/>
      <c r="AC687" s="150"/>
      <c r="AD687" s="214"/>
      <c r="AE687" s="4">
        <f t="shared" si="32"/>
        <v>0</v>
      </c>
    </row>
    <row r="688" spans="7:31" ht="20.100000000000001" customHeight="1" x14ac:dyDescent="0.25">
      <c r="G688" s="4">
        <f t="shared" si="30"/>
        <v>0</v>
      </c>
      <c r="H688" s="211">
        <f t="shared" si="31"/>
        <v>0</v>
      </c>
      <c r="I688" s="212"/>
      <c r="J688" s="150"/>
      <c r="K688" s="152"/>
      <c r="L688" s="152"/>
      <c r="M688" s="150"/>
      <c r="N688" s="150"/>
      <c r="O688" s="150"/>
      <c r="P688" s="152"/>
      <c r="Q688" s="152"/>
      <c r="R688" s="150"/>
      <c r="S688" s="150"/>
      <c r="T688" s="150"/>
      <c r="U688" s="213"/>
      <c r="V688" s="150"/>
      <c r="W688" s="150"/>
      <c r="X688" s="150"/>
      <c r="Y688" s="150"/>
      <c r="Z688" s="150"/>
      <c r="AA688" s="150"/>
      <c r="AB688" s="150"/>
      <c r="AC688" s="150"/>
      <c r="AD688" s="214"/>
      <c r="AE688" s="4">
        <f t="shared" si="32"/>
        <v>0</v>
      </c>
    </row>
    <row r="689" spans="7:31" ht="20.100000000000001" customHeight="1" x14ac:dyDescent="0.25">
      <c r="G689" s="4">
        <f t="shared" si="30"/>
        <v>0</v>
      </c>
      <c r="H689" s="211">
        <f t="shared" si="31"/>
        <v>0</v>
      </c>
      <c r="I689" s="212"/>
      <c r="J689" s="150"/>
      <c r="K689" s="152"/>
      <c r="L689" s="152"/>
      <c r="M689" s="150"/>
      <c r="N689" s="150"/>
      <c r="O689" s="150"/>
      <c r="P689" s="152"/>
      <c r="Q689" s="152"/>
      <c r="R689" s="150"/>
      <c r="S689" s="150"/>
      <c r="T689" s="150"/>
      <c r="U689" s="213"/>
      <c r="V689" s="150"/>
      <c r="W689" s="150"/>
      <c r="X689" s="150"/>
      <c r="Y689" s="150"/>
      <c r="Z689" s="150"/>
      <c r="AA689" s="150"/>
      <c r="AB689" s="150"/>
      <c r="AC689" s="150"/>
      <c r="AD689" s="214"/>
      <c r="AE689" s="4">
        <f t="shared" si="32"/>
        <v>0</v>
      </c>
    </row>
    <row r="690" spans="7:31" ht="20.100000000000001" customHeight="1" x14ac:dyDescent="0.25">
      <c r="G690" s="4">
        <f t="shared" si="30"/>
        <v>0</v>
      </c>
      <c r="H690" s="211">
        <f t="shared" si="31"/>
        <v>0</v>
      </c>
      <c r="I690" s="212"/>
      <c r="J690" s="150"/>
      <c r="K690" s="152"/>
      <c r="L690" s="152"/>
      <c r="M690" s="150"/>
      <c r="N690" s="150"/>
      <c r="O690" s="150"/>
      <c r="P690" s="152"/>
      <c r="Q690" s="152"/>
      <c r="R690" s="150"/>
      <c r="S690" s="150"/>
      <c r="T690" s="150"/>
      <c r="U690" s="213"/>
      <c r="V690" s="150"/>
      <c r="W690" s="150"/>
      <c r="X690" s="150"/>
      <c r="Y690" s="150"/>
      <c r="Z690" s="150"/>
      <c r="AA690" s="150"/>
      <c r="AB690" s="150"/>
      <c r="AC690" s="150"/>
      <c r="AD690" s="214"/>
      <c r="AE690" s="4">
        <f t="shared" si="32"/>
        <v>0</v>
      </c>
    </row>
    <row r="691" spans="7:31" ht="20.100000000000001" customHeight="1" x14ac:dyDescent="0.25">
      <c r="G691" s="4">
        <f t="shared" si="30"/>
        <v>0</v>
      </c>
      <c r="H691" s="211">
        <f t="shared" si="31"/>
        <v>0</v>
      </c>
      <c r="I691" s="212"/>
      <c r="J691" s="150"/>
      <c r="K691" s="152"/>
      <c r="L691" s="152"/>
      <c r="M691" s="150"/>
      <c r="N691" s="150"/>
      <c r="O691" s="150"/>
      <c r="P691" s="152"/>
      <c r="Q691" s="152"/>
      <c r="R691" s="150"/>
      <c r="S691" s="150"/>
      <c r="T691" s="150"/>
      <c r="U691" s="213"/>
      <c r="V691" s="150"/>
      <c r="W691" s="150"/>
      <c r="X691" s="150"/>
      <c r="Y691" s="150"/>
      <c r="Z691" s="150"/>
      <c r="AA691" s="150"/>
      <c r="AB691" s="150"/>
      <c r="AC691" s="150"/>
      <c r="AD691" s="214"/>
      <c r="AE691" s="4">
        <f t="shared" si="32"/>
        <v>0</v>
      </c>
    </row>
    <row r="692" spans="7:31" ht="20.100000000000001" customHeight="1" x14ac:dyDescent="0.25">
      <c r="G692" s="4">
        <f t="shared" si="30"/>
        <v>0</v>
      </c>
      <c r="H692" s="211">
        <f t="shared" si="31"/>
        <v>0</v>
      </c>
      <c r="I692" s="212"/>
      <c r="J692" s="150"/>
      <c r="K692" s="152"/>
      <c r="L692" s="152"/>
      <c r="M692" s="150"/>
      <c r="N692" s="150"/>
      <c r="O692" s="150"/>
      <c r="P692" s="152"/>
      <c r="Q692" s="152"/>
      <c r="R692" s="150"/>
      <c r="S692" s="150"/>
      <c r="T692" s="150"/>
      <c r="U692" s="213"/>
      <c r="V692" s="150"/>
      <c r="W692" s="150"/>
      <c r="X692" s="150"/>
      <c r="Y692" s="150"/>
      <c r="Z692" s="150"/>
      <c r="AA692" s="150"/>
      <c r="AB692" s="150"/>
      <c r="AC692" s="150"/>
      <c r="AD692" s="214"/>
      <c r="AE692" s="4">
        <f t="shared" si="32"/>
        <v>0</v>
      </c>
    </row>
    <row r="693" spans="7:31" ht="20.100000000000001" customHeight="1" x14ac:dyDescent="0.25">
      <c r="G693" s="4">
        <f t="shared" si="30"/>
        <v>0</v>
      </c>
      <c r="H693" s="211">
        <f t="shared" si="31"/>
        <v>0</v>
      </c>
      <c r="I693" s="212"/>
      <c r="J693" s="150"/>
      <c r="K693" s="152"/>
      <c r="L693" s="152"/>
      <c r="M693" s="150"/>
      <c r="N693" s="150"/>
      <c r="O693" s="150"/>
      <c r="P693" s="152"/>
      <c r="Q693" s="152"/>
      <c r="R693" s="150"/>
      <c r="S693" s="150"/>
      <c r="T693" s="150"/>
      <c r="U693" s="213"/>
      <c r="V693" s="150"/>
      <c r="W693" s="150"/>
      <c r="X693" s="150"/>
      <c r="Y693" s="150"/>
      <c r="Z693" s="150"/>
      <c r="AA693" s="150"/>
      <c r="AB693" s="150"/>
      <c r="AC693" s="150"/>
      <c r="AD693" s="214"/>
      <c r="AE693" s="4">
        <f t="shared" si="32"/>
        <v>0</v>
      </c>
    </row>
    <row r="694" spans="7:31" ht="20.100000000000001" customHeight="1" x14ac:dyDescent="0.25">
      <c r="G694" s="4">
        <f t="shared" si="30"/>
        <v>0</v>
      </c>
      <c r="H694" s="211">
        <f t="shared" si="31"/>
        <v>0</v>
      </c>
      <c r="I694" s="212"/>
      <c r="J694" s="150"/>
      <c r="K694" s="152"/>
      <c r="L694" s="152"/>
      <c r="M694" s="150"/>
      <c r="N694" s="150"/>
      <c r="O694" s="150"/>
      <c r="P694" s="152"/>
      <c r="Q694" s="152"/>
      <c r="R694" s="150"/>
      <c r="S694" s="150"/>
      <c r="T694" s="150"/>
      <c r="U694" s="213"/>
      <c r="V694" s="150"/>
      <c r="W694" s="150"/>
      <c r="X694" s="150"/>
      <c r="Y694" s="150"/>
      <c r="Z694" s="150"/>
      <c r="AA694" s="150"/>
      <c r="AB694" s="150"/>
      <c r="AC694" s="150"/>
      <c r="AD694" s="214"/>
      <c r="AE694" s="4">
        <f t="shared" si="32"/>
        <v>0</v>
      </c>
    </row>
    <row r="695" spans="7:31" ht="20.100000000000001" customHeight="1" x14ac:dyDescent="0.25">
      <c r="G695" s="4">
        <f t="shared" si="30"/>
        <v>0</v>
      </c>
      <c r="H695" s="211">
        <f t="shared" si="31"/>
        <v>0</v>
      </c>
      <c r="I695" s="212"/>
      <c r="J695" s="150"/>
      <c r="K695" s="152"/>
      <c r="L695" s="152"/>
      <c r="M695" s="150"/>
      <c r="N695" s="150"/>
      <c r="O695" s="150"/>
      <c r="P695" s="152"/>
      <c r="Q695" s="152"/>
      <c r="R695" s="150"/>
      <c r="S695" s="150"/>
      <c r="T695" s="150"/>
      <c r="U695" s="213"/>
      <c r="V695" s="150"/>
      <c r="W695" s="150"/>
      <c r="X695" s="150"/>
      <c r="Y695" s="150"/>
      <c r="Z695" s="150"/>
      <c r="AA695" s="150"/>
      <c r="AB695" s="150"/>
      <c r="AC695" s="150"/>
      <c r="AD695" s="214"/>
      <c r="AE695" s="4">
        <f t="shared" si="32"/>
        <v>0</v>
      </c>
    </row>
    <row r="696" spans="7:31" ht="20.100000000000001" customHeight="1" x14ac:dyDescent="0.25">
      <c r="G696" s="4">
        <f t="shared" si="30"/>
        <v>0</v>
      </c>
      <c r="H696" s="211">
        <f t="shared" si="31"/>
        <v>0</v>
      </c>
      <c r="I696" s="212"/>
      <c r="J696" s="150"/>
      <c r="K696" s="152"/>
      <c r="L696" s="152"/>
      <c r="M696" s="150"/>
      <c r="N696" s="150"/>
      <c r="O696" s="150"/>
      <c r="P696" s="152"/>
      <c r="Q696" s="152"/>
      <c r="R696" s="150"/>
      <c r="S696" s="150"/>
      <c r="T696" s="150"/>
      <c r="U696" s="213"/>
      <c r="V696" s="150"/>
      <c r="W696" s="150"/>
      <c r="X696" s="150"/>
      <c r="Y696" s="150"/>
      <c r="Z696" s="150"/>
      <c r="AA696" s="150"/>
      <c r="AB696" s="150"/>
      <c r="AC696" s="150"/>
      <c r="AD696" s="214"/>
      <c r="AE696" s="4">
        <f t="shared" si="32"/>
        <v>0</v>
      </c>
    </row>
    <row r="697" spans="7:31" ht="20.100000000000001" customHeight="1" x14ac:dyDescent="0.25">
      <c r="G697" s="4">
        <f t="shared" si="30"/>
        <v>0</v>
      </c>
      <c r="H697" s="211">
        <f t="shared" si="31"/>
        <v>0</v>
      </c>
      <c r="I697" s="212"/>
      <c r="J697" s="150"/>
      <c r="K697" s="152"/>
      <c r="L697" s="152"/>
      <c r="M697" s="150"/>
      <c r="N697" s="150"/>
      <c r="O697" s="150"/>
      <c r="P697" s="152"/>
      <c r="Q697" s="152"/>
      <c r="R697" s="150"/>
      <c r="S697" s="150"/>
      <c r="T697" s="150"/>
      <c r="U697" s="213"/>
      <c r="V697" s="150"/>
      <c r="W697" s="150"/>
      <c r="X697" s="150"/>
      <c r="Y697" s="150"/>
      <c r="Z697" s="150"/>
      <c r="AA697" s="150"/>
      <c r="AB697" s="150"/>
      <c r="AC697" s="150"/>
      <c r="AD697" s="214"/>
      <c r="AE697" s="4">
        <f t="shared" si="32"/>
        <v>0</v>
      </c>
    </row>
    <row r="698" spans="7:31" ht="20.100000000000001" customHeight="1" x14ac:dyDescent="0.25">
      <c r="G698" s="4">
        <f t="shared" si="30"/>
        <v>0</v>
      </c>
      <c r="H698" s="211">
        <f t="shared" si="31"/>
        <v>0</v>
      </c>
      <c r="I698" s="212"/>
      <c r="J698" s="150"/>
      <c r="K698" s="152"/>
      <c r="L698" s="152"/>
      <c r="M698" s="150"/>
      <c r="N698" s="150"/>
      <c r="O698" s="150"/>
      <c r="P698" s="152"/>
      <c r="Q698" s="152"/>
      <c r="R698" s="150"/>
      <c r="S698" s="150"/>
      <c r="T698" s="150"/>
      <c r="U698" s="213"/>
      <c r="V698" s="150"/>
      <c r="W698" s="150"/>
      <c r="X698" s="150"/>
      <c r="Y698" s="150"/>
      <c r="Z698" s="150"/>
      <c r="AA698" s="150"/>
      <c r="AB698" s="150"/>
      <c r="AC698" s="150"/>
      <c r="AD698" s="214"/>
      <c r="AE698" s="4">
        <f t="shared" si="32"/>
        <v>0</v>
      </c>
    </row>
    <row r="699" spans="7:31" ht="20.100000000000001" customHeight="1" x14ac:dyDescent="0.25">
      <c r="G699" s="4">
        <f t="shared" si="30"/>
        <v>0</v>
      </c>
      <c r="H699" s="211">
        <f t="shared" si="31"/>
        <v>0</v>
      </c>
      <c r="I699" s="212"/>
      <c r="J699" s="150"/>
      <c r="K699" s="152"/>
      <c r="L699" s="152"/>
      <c r="M699" s="150"/>
      <c r="N699" s="150"/>
      <c r="O699" s="150"/>
      <c r="P699" s="152"/>
      <c r="Q699" s="152"/>
      <c r="R699" s="150"/>
      <c r="S699" s="150"/>
      <c r="T699" s="150"/>
      <c r="U699" s="213"/>
      <c r="V699" s="150"/>
      <c r="W699" s="150"/>
      <c r="X699" s="150"/>
      <c r="Y699" s="150"/>
      <c r="Z699" s="150"/>
      <c r="AA699" s="150"/>
      <c r="AB699" s="150"/>
      <c r="AC699" s="150"/>
      <c r="AD699" s="214"/>
      <c r="AE699" s="4">
        <f t="shared" si="32"/>
        <v>0</v>
      </c>
    </row>
    <row r="700" spans="7:31" ht="20.100000000000001" customHeight="1" x14ac:dyDescent="0.25">
      <c r="G700" s="4">
        <f t="shared" si="30"/>
        <v>0</v>
      </c>
      <c r="H700" s="211">
        <f t="shared" si="31"/>
        <v>0</v>
      </c>
      <c r="I700" s="212"/>
      <c r="J700" s="150"/>
      <c r="K700" s="152"/>
      <c r="L700" s="152"/>
      <c r="M700" s="150"/>
      <c r="N700" s="150"/>
      <c r="O700" s="150"/>
      <c r="P700" s="152"/>
      <c r="Q700" s="152"/>
      <c r="R700" s="150"/>
      <c r="S700" s="150"/>
      <c r="T700" s="150"/>
      <c r="U700" s="213"/>
      <c r="V700" s="150"/>
      <c r="W700" s="150"/>
      <c r="X700" s="150"/>
      <c r="Y700" s="150"/>
      <c r="Z700" s="150"/>
      <c r="AA700" s="150"/>
      <c r="AB700" s="150"/>
      <c r="AC700" s="150"/>
      <c r="AD700" s="214"/>
      <c r="AE700" s="4">
        <f t="shared" si="32"/>
        <v>0</v>
      </c>
    </row>
    <row r="701" spans="7:31" ht="20.100000000000001" customHeight="1" x14ac:dyDescent="0.25">
      <c r="G701" s="4">
        <f t="shared" si="30"/>
        <v>0</v>
      </c>
      <c r="H701" s="211">
        <f t="shared" si="31"/>
        <v>0</v>
      </c>
      <c r="I701" s="212"/>
      <c r="J701" s="150"/>
      <c r="K701" s="152"/>
      <c r="L701" s="152"/>
      <c r="M701" s="150"/>
      <c r="N701" s="150"/>
      <c r="O701" s="150"/>
      <c r="P701" s="152"/>
      <c r="Q701" s="152"/>
      <c r="R701" s="150"/>
      <c r="S701" s="150"/>
      <c r="T701" s="150"/>
      <c r="U701" s="213"/>
      <c r="V701" s="150"/>
      <c r="W701" s="150"/>
      <c r="X701" s="150"/>
      <c r="Y701" s="150"/>
      <c r="Z701" s="150"/>
      <c r="AA701" s="150"/>
      <c r="AB701" s="150"/>
      <c r="AC701" s="150"/>
      <c r="AD701" s="214"/>
      <c r="AE701" s="4">
        <f t="shared" si="32"/>
        <v>0</v>
      </c>
    </row>
    <row r="702" spans="7:31" ht="20.100000000000001" customHeight="1" x14ac:dyDescent="0.25">
      <c r="G702" s="4">
        <f t="shared" si="30"/>
        <v>0</v>
      </c>
      <c r="H702" s="211">
        <f t="shared" si="31"/>
        <v>0</v>
      </c>
      <c r="I702" s="212"/>
      <c r="J702" s="150"/>
      <c r="K702" s="152"/>
      <c r="L702" s="152"/>
      <c r="M702" s="150"/>
      <c r="N702" s="150"/>
      <c r="O702" s="150"/>
      <c r="P702" s="152"/>
      <c r="Q702" s="152"/>
      <c r="R702" s="150"/>
      <c r="S702" s="150"/>
      <c r="T702" s="150"/>
      <c r="U702" s="213"/>
      <c r="V702" s="150"/>
      <c r="W702" s="150"/>
      <c r="X702" s="150"/>
      <c r="Y702" s="150"/>
      <c r="Z702" s="150"/>
      <c r="AA702" s="150"/>
      <c r="AB702" s="150"/>
      <c r="AC702" s="150"/>
      <c r="AD702" s="214"/>
      <c r="AE702" s="4">
        <f t="shared" si="32"/>
        <v>0</v>
      </c>
    </row>
    <row r="703" spans="7:31" ht="20.100000000000001" customHeight="1" x14ac:dyDescent="0.25">
      <c r="G703" s="4">
        <f t="shared" si="30"/>
        <v>0</v>
      </c>
      <c r="H703" s="211">
        <f t="shared" si="31"/>
        <v>0</v>
      </c>
      <c r="I703" s="212"/>
      <c r="J703" s="150"/>
      <c r="K703" s="152"/>
      <c r="L703" s="152"/>
      <c r="M703" s="150"/>
      <c r="N703" s="150"/>
      <c r="O703" s="150"/>
      <c r="P703" s="152"/>
      <c r="Q703" s="152"/>
      <c r="R703" s="150"/>
      <c r="S703" s="150"/>
      <c r="T703" s="150"/>
      <c r="U703" s="213"/>
      <c r="V703" s="150"/>
      <c r="W703" s="150"/>
      <c r="X703" s="150"/>
      <c r="Y703" s="150"/>
      <c r="Z703" s="150"/>
      <c r="AA703" s="150"/>
      <c r="AB703" s="150"/>
      <c r="AC703" s="150"/>
      <c r="AD703" s="214"/>
      <c r="AE703" s="4">
        <f t="shared" si="32"/>
        <v>0</v>
      </c>
    </row>
    <row r="704" spans="7:31" ht="20.100000000000001" customHeight="1" x14ac:dyDescent="0.25">
      <c r="G704" s="4">
        <f t="shared" si="30"/>
        <v>0</v>
      </c>
      <c r="H704" s="211">
        <f t="shared" si="31"/>
        <v>0</v>
      </c>
      <c r="I704" s="212"/>
      <c r="J704" s="150"/>
      <c r="K704" s="152"/>
      <c r="L704" s="152"/>
      <c r="M704" s="150"/>
      <c r="N704" s="150"/>
      <c r="O704" s="150"/>
      <c r="P704" s="152"/>
      <c r="Q704" s="152"/>
      <c r="R704" s="150"/>
      <c r="S704" s="150"/>
      <c r="T704" s="150"/>
      <c r="U704" s="213"/>
      <c r="V704" s="150"/>
      <c r="W704" s="150"/>
      <c r="X704" s="150"/>
      <c r="Y704" s="150"/>
      <c r="Z704" s="150"/>
      <c r="AA704" s="150"/>
      <c r="AB704" s="150"/>
      <c r="AC704" s="150"/>
      <c r="AD704" s="214"/>
      <c r="AE704" s="4">
        <f t="shared" si="32"/>
        <v>0</v>
      </c>
    </row>
    <row r="705" spans="7:31" ht="20.100000000000001" customHeight="1" x14ac:dyDescent="0.25">
      <c r="G705" s="4">
        <f t="shared" si="30"/>
        <v>0</v>
      </c>
      <c r="H705" s="211">
        <f t="shared" si="31"/>
        <v>0</v>
      </c>
      <c r="I705" s="212"/>
      <c r="J705" s="150"/>
      <c r="K705" s="152"/>
      <c r="L705" s="152"/>
      <c r="M705" s="150"/>
      <c r="N705" s="150"/>
      <c r="O705" s="150"/>
      <c r="P705" s="152"/>
      <c r="Q705" s="152"/>
      <c r="R705" s="150"/>
      <c r="S705" s="150"/>
      <c r="T705" s="150"/>
      <c r="U705" s="213"/>
      <c r="V705" s="150"/>
      <c r="W705" s="150"/>
      <c r="X705" s="150"/>
      <c r="Y705" s="150"/>
      <c r="Z705" s="150"/>
      <c r="AA705" s="150"/>
      <c r="AB705" s="150"/>
      <c r="AC705" s="150"/>
      <c r="AD705" s="214"/>
      <c r="AE705" s="4">
        <f t="shared" si="32"/>
        <v>0</v>
      </c>
    </row>
    <row r="706" spans="7:31" ht="20.100000000000001" customHeight="1" x14ac:dyDescent="0.25">
      <c r="G706" s="4">
        <f t="shared" si="30"/>
        <v>0</v>
      </c>
      <c r="H706" s="211">
        <f t="shared" si="31"/>
        <v>0</v>
      </c>
      <c r="I706" s="212"/>
      <c r="J706" s="150"/>
      <c r="K706" s="152"/>
      <c r="L706" s="152"/>
      <c r="M706" s="150"/>
      <c r="N706" s="150"/>
      <c r="O706" s="150"/>
      <c r="P706" s="152"/>
      <c r="Q706" s="152"/>
      <c r="R706" s="150"/>
      <c r="S706" s="150"/>
      <c r="T706" s="150"/>
      <c r="U706" s="213"/>
      <c r="V706" s="150"/>
      <c r="W706" s="150"/>
      <c r="X706" s="150"/>
      <c r="Y706" s="150"/>
      <c r="Z706" s="150"/>
      <c r="AA706" s="150"/>
      <c r="AB706" s="150"/>
      <c r="AC706" s="150"/>
      <c r="AD706" s="214"/>
      <c r="AE706" s="4">
        <f t="shared" si="32"/>
        <v>0</v>
      </c>
    </row>
    <row r="707" spans="7:31" ht="20.100000000000001" customHeight="1" x14ac:dyDescent="0.25">
      <c r="G707" s="4">
        <f t="shared" si="30"/>
        <v>0</v>
      </c>
      <c r="H707" s="211">
        <f t="shared" si="31"/>
        <v>0</v>
      </c>
      <c r="I707" s="212"/>
      <c r="J707" s="150"/>
      <c r="K707" s="152"/>
      <c r="L707" s="152"/>
      <c r="M707" s="150"/>
      <c r="N707" s="150"/>
      <c r="O707" s="150"/>
      <c r="P707" s="152"/>
      <c r="Q707" s="152"/>
      <c r="R707" s="150"/>
      <c r="S707" s="150"/>
      <c r="T707" s="150"/>
      <c r="U707" s="213"/>
      <c r="V707" s="150"/>
      <c r="W707" s="150"/>
      <c r="X707" s="150"/>
      <c r="Y707" s="150"/>
      <c r="Z707" s="150"/>
      <c r="AA707" s="150"/>
      <c r="AB707" s="150"/>
      <c r="AC707" s="150"/>
      <c r="AD707" s="214"/>
      <c r="AE707" s="4">
        <f t="shared" si="32"/>
        <v>0</v>
      </c>
    </row>
    <row r="708" spans="7:31" ht="20.100000000000001" customHeight="1" x14ac:dyDescent="0.25">
      <c r="G708" s="4">
        <f t="shared" si="30"/>
        <v>0</v>
      </c>
      <c r="H708" s="211">
        <f t="shared" si="31"/>
        <v>0</v>
      </c>
      <c r="I708" s="212"/>
      <c r="J708" s="150"/>
      <c r="K708" s="152"/>
      <c r="L708" s="152"/>
      <c r="M708" s="150"/>
      <c r="N708" s="150"/>
      <c r="O708" s="150"/>
      <c r="P708" s="152"/>
      <c r="Q708" s="152"/>
      <c r="R708" s="150"/>
      <c r="S708" s="150"/>
      <c r="T708" s="150"/>
      <c r="U708" s="213"/>
      <c r="V708" s="150"/>
      <c r="W708" s="150"/>
      <c r="X708" s="150"/>
      <c r="Y708" s="150"/>
      <c r="Z708" s="150"/>
      <c r="AA708" s="150"/>
      <c r="AB708" s="150"/>
      <c r="AC708" s="150"/>
      <c r="AD708" s="214"/>
      <c r="AE708" s="4">
        <f t="shared" si="32"/>
        <v>0</v>
      </c>
    </row>
    <row r="709" spans="7:31" ht="20.100000000000001" customHeight="1" x14ac:dyDescent="0.25">
      <c r="G709" s="4">
        <f t="shared" si="30"/>
        <v>0</v>
      </c>
      <c r="H709" s="211">
        <f t="shared" si="31"/>
        <v>0</v>
      </c>
      <c r="I709" s="212"/>
      <c r="J709" s="150"/>
      <c r="K709" s="152"/>
      <c r="L709" s="152"/>
      <c r="M709" s="150"/>
      <c r="N709" s="150"/>
      <c r="O709" s="150"/>
      <c r="P709" s="152"/>
      <c r="Q709" s="152"/>
      <c r="R709" s="150"/>
      <c r="S709" s="150"/>
      <c r="T709" s="150"/>
      <c r="U709" s="213"/>
      <c r="V709" s="150"/>
      <c r="W709" s="150"/>
      <c r="X709" s="150"/>
      <c r="Y709" s="150"/>
      <c r="Z709" s="150"/>
      <c r="AA709" s="150"/>
      <c r="AB709" s="150"/>
      <c r="AC709" s="150"/>
      <c r="AD709" s="214"/>
      <c r="AE709" s="4">
        <f t="shared" si="32"/>
        <v>0</v>
      </c>
    </row>
    <row r="710" spans="7:31" ht="20.100000000000001" customHeight="1" x14ac:dyDescent="0.25">
      <c r="G710" s="4">
        <f t="shared" si="30"/>
        <v>0</v>
      </c>
      <c r="H710" s="211">
        <f t="shared" si="31"/>
        <v>0</v>
      </c>
      <c r="I710" s="212"/>
      <c r="J710" s="150"/>
      <c r="K710" s="152"/>
      <c r="L710" s="152"/>
      <c r="M710" s="150"/>
      <c r="N710" s="150"/>
      <c r="O710" s="150"/>
      <c r="P710" s="152"/>
      <c r="Q710" s="152"/>
      <c r="R710" s="150"/>
      <c r="S710" s="150"/>
      <c r="T710" s="150"/>
      <c r="U710" s="213"/>
      <c r="V710" s="150"/>
      <c r="W710" s="150"/>
      <c r="X710" s="150"/>
      <c r="Y710" s="150"/>
      <c r="Z710" s="150"/>
      <c r="AA710" s="150"/>
      <c r="AB710" s="150"/>
      <c r="AC710" s="150"/>
      <c r="AD710" s="214"/>
      <c r="AE710" s="4">
        <f t="shared" si="32"/>
        <v>0</v>
      </c>
    </row>
    <row r="711" spans="7:31" ht="20.100000000000001" customHeight="1" x14ac:dyDescent="0.25">
      <c r="G711" s="4">
        <f t="shared" si="30"/>
        <v>0</v>
      </c>
      <c r="H711" s="211">
        <f t="shared" si="31"/>
        <v>0</v>
      </c>
      <c r="I711" s="212"/>
      <c r="J711" s="150"/>
      <c r="K711" s="152"/>
      <c r="L711" s="152"/>
      <c r="M711" s="150"/>
      <c r="N711" s="150"/>
      <c r="O711" s="150"/>
      <c r="P711" s="152"/>
      <c r="Q711" s="152"/>
      <c r="R711" s="150"/>
      <c r="S711" s="150"/>
      <c r="T711" s="150"/>
      <c r="U711" s="213"/>
      <c r="V711" s="150"/>
      <c r="W711" s="150"/>
      <c r="X711" s="150"/>
      <c r="Y711" s="150"/>
      <c r="Z711" s="150"/>
      <c r="AA711" s="150"/>
      <c r="AB711" s="150"/>
      <c r="AC711" s="150"/>
      <c r="AD711" s="214"/>
      <c r="AE711" s="4">
        <f t="shared" si="32"/>
        <v>0</v>
      </c>
    </row>
    <row r="712" spans="7:31" ht="20.100000000000001" customHeight="1" x14ac:dyDescent="0.25">
      <c r="G712" s="4">
        <f t="shared" si="30"/>
        <v>0</v>
      </c>
      <c r="H712" s="211">
        <f t="shared" si="31"/>
        <v>0</v>
      </c>
      <c r="I712" s="212"/>
      <c r="J712" s="150"/>
      <c r="K712" s="152"/>
      <c r="L712" s="152"/>
      <c r="M712" s="150"/>
      <c r="N712" s="150"/>
      <c r="O712" s="150"/>
      <c r="P712" s="152"/>
      <c r="Q712" s="152"/>
      <c r="R712" s="150"/>
      <c r="S712" s="150"/>
      <c r="T712" s="150"/>
      <c r="U712" s="213"/>
      <c r="V712" s="150"/>
      <c r="W712" s="150"/>
      <c r="X712" s="150"/>
      <c r="Y712" s="150"/>
      <c r="Z712" s="150"/>
      <c r="AA712" s="150"/>
      <c r="AB712" s="150"/>
      <c r="AC712" s="150"/>
      <c r="AD712" s="214"/>
      <c r="AE712" s="4">
        <f t="shared" si="32"/>
        <v>0</v>
      </c>
    </row>
    <row r="713" spans="7:31" ht="20.100000000000001" customHeight="1" x14ac:dyDescent="0.25">
      <c r="G713" s="4">
        <f t="shared" si="30"/>
        <v>0</v>
      </c>
      <c r="H713" s="211">
        <f t="shared" si="31"/>
        <v>0</v>
      </c>
      <c r="I713" s="212"/>
      <c r="J713" s="150"/>
      <c r="K713" s="152"/>
      <c r="L713" s="152"/>
      <c r="M713" s="150"/>
      <c r="N713" s="150"/>
      <c r="O713" s="150"/>
      <c r="P713" s="152"/>
      <c r="Q713" s="152"/>
      <c r="R713" s="150"/>
      <c r="S713" s="150"/>
      <c r="T713" s="150"/>
      <c r="U713" s="213"/>
      <c r="V713" s="150"/>
      <c r="W713" s="150"/>
      <c r="X713" s="150"/>
      <c r="Y713" s="150"/>
      <c r="Z713" s="150"/>
      <c r="AA713" s="150"/>
      <c r="AB713" s="150"/>
      <c r="AC713" s="150"/>
      <c r="AD713" s="214"/>
      <c r="AE713" s="4">
        <f t="shared" si="32"/>
        <v>0</v>
      </c>
    </row>
    <row r="714" spans="7:31" ht="20.100000000000001" customHeight="1" x14ac:dyDescent="0.25">
      <c r="G714" s="4">
        <f t="shared" ref="G714:G777" si="33">IFERROR(IF($E$12=1,(IF(H714&gt;=1,(IF(I714&gt;=$E$10,(IF(I714&lt;=$E$11,H714,0)),0)),0)),0),0)</f>
        <v>0</v>
      </c>
      <c r="H714" s="211">
        <f t="shared" si="31"/>
        <v>0</v>
      </c>
      <c r="I714" s="212"/>
      <c r="J714" s="150"/>
      <c r="K714" s="152"/>
      <c r="L714" s="152"/>
      <c r="M714" s="150"/>
      <c r="N714" s="150"/>
      <c r="O714" s="150"/>
      <c r="P714" s="152"/>
      <c r="Q714" s="152"/>
      <c r="R714" s="150"/>
      <c r="S714" s="150"/>
      <c r="T714" s="150"/>
      <c r="U714" s="213"/>
      <c r="V714" s="150"/>
      <c r="W714" s="150"/>
      <c r="X714" s="150"/>
      <c r="Y714" s="150"/>
      <c r="Z714" s="150"/>
      <c r="AA714" s="150"/>
      <c r="AB714" s="150"/>
      <c r="AC714" s="150"/>
      <c r="AD714" s="214"/>
      <c r="AE714" s="4">
        <f t="shared" si="32"/>
        <v>0</v>
      </c>
    </row>
    <row r="715" spans="7:31" ht="20.100000000000001" customHeight="1" x14ac:dyDescent="0.25">
      <c r="G715" s="4">
        <f t="shared" si="33"/>
        <v>0</v>
      </c>
      <c r="H715" s="211">
        <f t="shared" ref="H715:H778" si="34">IFERROR(IF(I715&gt;=2000,(IF(LEN(J715)&gt;=3,(IF(LEN(K715)&gt;=2,H714+1,0)),0)),0),0)</f>
        <v>0</v>
      </c>
      <c r="I715" s="212"/>
      <c r="J715" s="150"/>
      <c r="K715" s="152"/>
      <c r="L715" s="152"/>
      <c r="M715" s="150"/>
      <c r="N715" s="150"/>
      <c r="O715" s="150"/>
      <c r="P715" s="152"/>
      <c r="Q715" s="152"/>
      <c r="R715" s="150"/>
      <c r="S715" s="150"/>
      <c r="T715" s="150"/>
      <c r="U715" s="213"/>
      <c r="V715" s="150"/>
      <c r="W715" s="150"/>
      <c r="X715" s="150"/>
      <c r="Y715" s="150"/>
      <c r="Z715" s="150"/>
      <c r="AA715" s="150"/>
      <c r="AB715" s="150"/>
      <c r="AC715" s="150"/>
      <c r="AD715" s="214"/>
      <c r="AE715" s="4">
        <f t="shared" ref="AE715:AE778" si="35">IFERROR(IF(H715&gt;=1,VLOOKUP(J715,$A$1:$B$3,2,0),0),0)</f>
        <v>0</v>
      </c>
    </row>
    <row r="716" spans="7:31" ht="20.100000000000001" customHeight="1" x14ac:dyDescent="0.25">
      <c r="G716" s="4">
        <f t="shared" si="33"/>
        <v>0</v>
      </c>
      <c r="H716" s="211">
        <f t="shared" si="34"/>
        <v>0</v>
      </c>
      <c r="I716" s="212"/>
      <c r="J716" s="150"/>
      <c r="K716" s="152"/>
      <c r="L716" s="152"/>
      <c r="M716" s="150"/>
      <c r="N716" s="150"/>
      <c r="O716" s="150"/>
      <c r="P716" s="152"/>
      <c r="Q716" s="152"/>
      <c r="R716" s="150"/>
      <c r="S716" s="150"/>
      <c r="T716" s="150"/>
      <c r="U716" s="213"/>
      <c r="V716" s="150"/>
      <c r="W716" s="150"/>
      <c r="X716" s="150"/>
      <c r="Y716" s="150"/>
      <c r="Z716" s="150"/>
      <c r="AA716" s="150"/>
      <c r="AB716" s="150"/>
      <c r="AC716" s="150"/>
      <c r="AD716" s="214"/>
      <c r="AE716" s="4">
        <f t="shared" si="35"/>
        <v>0</v>
      </c>
    </row>
    <row r="717" spans="7:31" ht="20.100000000000001" customHeight="1" x14ac:dyDescent="0.25">
      <c r="G717" s="4">
        <f t="shared" si="33"/>
        <v>0</v>
      </c>
      <c r="H717" s="211">
        <f t="shared" si="34"/>
        <v>0</v>
      </c>
      <c r="I717" s="212"/>
      <c r="J717" s="150"/>
      <c r="K717" s="152"/>
      <c r="L717" s="152"/>
      <c r="M717" s="150"/>
      <c r="N717" s="150"/>
      <c r="O717" s="150"/>
      <c r="P717" s="152"/>
      <c r="Q717" s="152"/>
      <c r="R717" s="150"/>
      <c r="S717" s="150"/>
      <c r="T717" s="150"/>
      <c r="U717" s="213"/>
      <c r="V717" s="150"/>
      <c r="W717" s="150"/>
      <c r="X717" s="150"/>
      <c r="Y717" s="150"/>
      <c r="Z717" s="150"/>
      <c r="AA717" s="150"/>
      <c r="AB717" s="150"/>
      <c r="AC717" s="150"/>
      <c r="AD717" s="214"/>
      <c r="AE717" s="4">
        <f t="shared" si="35"/>
        <v>0</v>
      </c>
    </row>
    <row r="718" spans="7:31" ht="20.100000000000001" customHeight="1" x14ac:dyDescent="0.25">
      <c r="G718" s="4">
        <f t="shared" si="33"/>
        <v>0</v>
      </c>
      <c r="H718" s="211">
        <f t="shared" si="34"/>
        <v>0</v>
      </c>
      <c r="I718" s="212"/>
      <c r="J718" s="150"/>
      <c r="K718" s="152"/>
      <c r="L718" s="152"/>
      <c r="M718" s="150"/>
      <c r="N718" s="150"/>
      <c r="O718" s="150"/>
      <c r="P718" s="152"/>
      <c r="Q718" s="152"/>
      <c r="R718" s="150"/>
      <c r="S718" s="150"/>
      <c r="T718" s="150"/>
      <c r="U718" s="213"/>
      <c r="V718" s="150"/>
      <c r="W718" s="150"/>
      <c r="X718" s="150"/>
      <c r="Y718" s="150"/>
      <c r="Z718" s="150"/>
      <c r="AA718" s="150"/>
      <c r="AB718" s="150"/>
      <c r="AC718" s="150"/>
      <c r="AD718" s="214"/>
      <c r="AE718" s="4">
        <f t="shared" si="35"/>
        <v>0</v>
      </c>
    </row>
    <row r="719" spans="7:31" ht="20.100000000000001" customHeight="1" x14ac:dyDescent="0.25">
      <c r="G719" s="4">
        <f t="shared" si="33"/>
        <v>0</v>
      </c>
      <c r="H719" s="211">
        <f t="shared" si="34"/>
        <v>0</v>
      </c>
      <c r="I719" s="212"/>
      <c r="J719" s="150"/>
      <c r="K719" s="152"/>
      <c r="L719" s="152"/>
      <c r="M719" s="150"/>
      <c r="N719" s="150"/>
      <c r="O719" s="150"/>
      <c r="P719" s="152"/>
      <c r="Q719" s="152"/>
      <c r="R719" s="150"/>
      <c r="S719" s="150"/>
      <c r="T719" s="150"/>
      <c r="U719" s="213"/>
      <c r="V719" s="150"/>
      <c r="W719" s="150"/>
      <c r="X719" s="150"/>
      <c r="Y719" s="150"/>
      <c r="Z719" s="150"/>
      <c r="AA719" s="150"/>
      <c r="AB719" s="150"/>
      <c r="AC719" s="150"/>
      <c r="AD719" s="214"/>
      <c r="AE719" s="4">
        <f t="shared" si="35"/>
        <v>0</v>
      </c>
    </row>
    <row r="720" spans="7:31" ht="20.100000000000001" customHeight="1" x14ac:dyDescent="0.25">
      <c r="G720" s="4">
        <f t="shared" si="33"/>
        <v>0</v>
      </c>
      <c r="H720" s="211">
        <f t="shared" si="34"/>
        <v>0</v>
      </c>
      <c r="I720" s="212"/>
      <c r="J720" s="150"/>
      <c r="K720" s="152"/>
      <c r="L720" s="152"/>
      <c r="M720" s="150"/>
      <c r="N720" s="150"/>
      <c r="O720" s="150"/>
      <c r="P720" s="152"/>
      <c r="Q720" s="152"/>
      <c r="R720" s="150"/>
      <c r="S720" s="150"/>
      <c r="T720" s="150"/>
      <c r="U720" s="213"/>
      <c r="V720" s="150"/>
      <c r="W720" s="150"/>
      <c r="X720" s="150"/>
      <c r="Y720" s="150"/>
      <c r="Z720" s="150"/>
      <c r="AA720" s="150"/>
      <c r="AB720" s="150"/>
      <c r="AC720" s="150"/>
      <c r="AD720" s="214"/>
      <c r="AE720" s="4">
        <f t="shared" si="35"/>
        <v>0</v>
      </c>
    </row>
    <row r="721" spans="7:31" ht="20.100000000000001" customHeight="1" x14ac:dyDescent="0.25">
      <c r="G721" s="4">
        <f t="shared" si="33"/>
        <v>0</v>
      </c>
      <c r="H721" s="211">
        <f t="shared" si="34"/>
        <v>0</v>
      </c>
      <c r="I721" s="212"/>
      <c r="J721" s="150"/>
      <c r="K721" s="152"/>
      <c r="L721" s="152"/>
      <c r="M721" s="150"/>
      <c r="N721" s="150"/>
      <c r="O721" s="150"/>
      <c r="P721" s="152"/>
      <c r="Q721" s="152"/>
      <c r="R721" s="150"/>
      <c r="S721" s="150"/>
      <c r="T721" s="150"/>
      <c r="U721" s="213"/>
      <c r="V721" s="150"/>
      <c r="W721" s="150"/>
      <c r="X721" s="150"/>
      <c r="Y721" s="150"/>
      <c r="Z721" s="150"/>
      <c r="AA721" s="150"/>
      <c r="AB721" s="150"/>
      <c r="AC721" s="150"/>
      <c r="AD721" s="214"/>
      <c r="AE721" s="4">
        <f t="shared" si="35"/>
        <v>0</v>
      </c>
    </row>
    <row r="722" spans="7:31" ht="20.100000000000001" customHeight="1" x14ac:dyDescent="0.25">
      <c r="G722" s="4">
        <f t="shared" si="33"/>
        <v>0</v>
      </c>
      <c r="H722" s="211">
        <f t="shared" si="34"/>
        <v>0</v>
      </c>
      <c r="I722" s="212"/>
      <c r="J722" s="150"/>
      <c r="K722" s="152"/>
      <c r="L722" s="152"/>
      <c r="M722" s="150"/>
      <c r="N722" s="150"/>
      <c r="O722" s="150"/>
      <c r="P722" s="152"/>
      <c r="Q722" s="152"/>
      <c r="R722" s="150"/>
      <c r="S722" s="150"/>
      <c r="T722" s="150"/>
      <c r="U722" s="213"/>
      <c r="V722" s="150"/>
      <c r="W722" s="150"/>
      <c r="X722" s="150"/>
      <c r="Y722" s="150"/>
      <c r="Z722" s="150"/>
      <c r="AA722" s="150"/>
      <c r="AB722" s="150"/>
      <c r="AC722" s="150"/>
      <c r="AD722" s="214"/>
      <c r="AE722" s="4">
        <f t="shared" si="35"/>
        <v>0</v>
      </c>
    </row>
    <row r="723" spans="7:31" ht="20.100000000000001" customHeight="1" x14ac:dyDescent="0.25">
      <c r="G723" s="4">
        <f t="shared" si="33"/>
        <v>0</v>
      </c>
      <c r="H723" s="211">
        <f t="shared" si="34"/>
        <v>0</v>
      </c>
      <c r="I723" s="212"/>
      <c r="J723" s="150"/>
      <c r="K723" s="152"/>
      <c r="L723" s="152"/>
      <c r="M723" s="150"/>
      <c r="N723" s="150"/>
      <c r="O723" s="150"/>
      <c r="P723" s="152"/>
      <c r="Q723" s="152"/>
      <c r="R723" s="150"/>
      <c r="S723" s="150"/>
      <c r="T723" s="150"/>
      <c r="U723" s="213"/>
      <c r="V723" s="150"/>
      <c r="W723" s="150"/>
      <c r="X723" s="150"/>
      <c r="Y723" s="150"/>
      <c r="Z723" s="150"/>
      <c r="AA723" s="150"/>
      <c r="AB723" s="150"/>
      <c r="AC723" s="150"/>
      <c r="AD723" s="214"/>
      <c r="AE723" s="4">
        <f t="shared" si="35"/>
        <v>0</v>
      </c>
    </row>
    <row r="724" spans="7:31" ht="20.100000000000001" customHeight="1" x14ac:dyDescent="0.25">
      <c r="G724" s="4">
        <f t="shared" si="33"/>
        <v>0</v>
      </c>
      <c r="H724" s="211">
        <f t="shared" si="34"/>
        <v>0</v>
      </c>
      <c r="I724" s="212"/>
      <c r="J724" s="150"/>
      <c r="K724" s="152"/>
      <c r="L724" s="152"/>
      <c r="M724" s="150"/>
      <c r="N724" s="150"/>
      <c r="O724" s="150"/>
      <c r="P724" s="152"/>
      <c r="Q724" s="152"/>
      <c r="R724" s="150"/>
      <c r="S724" s="150"/>
      <c r="T724" s="150"/>
      <c r="U724" s="213"/>
      <c r="V724" s="150"/>
      <c r="W724" s="150"/>
      <c r="X724" s="150"/>
      <c r="Y724" s="150"/>
      <c r="Z724" s="150"/>
      <c r="AA724" s="150"/>
      <c r="AB724" s="150"/>
      <c r="AC724" s="150"/>
      <c r="AD724" s="214"/>
      <c r="AE724" s="4">
        <f t="shared" si="35"/>
        <v>0</v>
      </c>
    </row>
    <row r="725" spans="7:31" ht="20.100000000000001" customHeight="1" x14ac:dyDescent="0.25">
      <c r="G725" s="4">
        <f t="shared" si="33"/>
        <v>0</v>
      </c>
      <c r="H725" s="211">
        <f t="shared" si="34"/>
        <v>0</v>
      </c>
      <c r="I725" s="212"/>
      <c r="J725" s="150"/>
      <c r="K725" s="152"/>
      <c r="L725" s="152"/>
      <c r="M725" s="150"/>
      <c r="N725" s="150"/>
      <c r="O725" s="150"/>
      <c r="P725" s="152"/>
      <c r="Q725" s="152"/>
      <c r="R725" s="150"/>
      <c r="S725" s="150"/>
      <c r="T725" s="150"/>
      <c r="U725" s="213"/>
      <c r="V725" s="150"/>
      <c r="W725" s="150"/>
      <c r="X725" s="150"/>
      <c r="Y725" s="150"/>
      <c r="Z725" s="150"/>
      <c r="AA725" s="150"/>
      <c r="AB725" s="150"/>
      <c r="AC725" s="150"/>
      <c r="AD725" s="214"/>
      <c r="AE725" s="4">
        <f t="shared" si="35"/>
        <v>0</v>
      </c>
    </row>
    <row r="726" spans="7:31" ht="20.100000000000001" customHeight="1" x14ac:dyDescent="0.25">
      <c r="G726" s="4">
        <f t="shared" si="33"/>
        <v>0</v>
      </c>
      <c r="H726" s="211">
        <f t="shared" si="34"/>
        <v>0</v>
      </c>
      <c r="I726" s="212"/>
      <c r="J726" s="150"/>
      <c r="K726" s="152"/>
      <c r="L726" s="152"/>
      <c r="M726" s="150"/>
      <c r="N726" s="150"/>
      <c r="O726" s="150"/>
      <c r="P726" s="152"/>
      <c r="Q726" s="152"/>
      <c r="R726" s="150"/>
      <c r="S726" s="150"/>
      <c r="T726" s="150"/>
      <c r="U726" s="213"/>
      <c r="V726" s="150"/>
      <c r="W726" s="150"/>
      <c r="X726" s="150"/>
      <c r="Y726" s="150"/>
      <c r="Z726" s="150"/>
      <c r="AA726" s="150"/>
      <c r="AB726" s="150"/>
      <c r="AC726" s="150"/>
      <c r="AD726" s="214"/>
      <c r="AE726" s="4">
        <f t="shared" si="35"/>
        <v>0</v>
      </c>
    </row>
    <row r="727" spans="7:31" ht="20.100000000000001" customHeight="1" x14ac:dyDescent="0.25">
      <c r="G727" s="4">
        <f t="shared" si="33"/>
        <v>0</v>
      </c>
      <c r="H727" s="211">
        <f t="shared" si="34"/>
        <v>0</v>
      </c>
      <c r="I727" s="212"/>
      <c r="J727" s="150"/>
      <c r="K727" s="152"/>
      <c r="L727" s="152"/>
      <c r="M727" s="150"/>
      <c r="N727" s="150"/>
      <c r="O727" s="150"/>
      <c r="P727" s="152"/>
      <c r="Q727" s="152"/>
      <c r="R727" s="150"/>
      <c r="S727" s="150"/>
      <c r="T727" s="150"/>
      <c r="U727" s="213"/>
      <c r="V727" s="150"/>
      <c r="W727" s="150"/>
      <c r="X727" s="150"/>
      <c r="Y727" s="150"/>
      <c r="Z727" s="150"/>
      <c r="AA727" s="150"/>
      <c r="AB727" s="150"/>
      <c r="AC727" s="150"/>
      <c r="AD727" s="214"/>
      <c r="AE727" s="4">
        <f t="shared" si="35"/>
        <v>0</v>
      </c>
    </row>
    <row r="728" spans="7:31" ht="20.100000000000001" customHeight="1" x14ac:dyDescent="0.25">
      <c r="G728" s="4">
        <f t="shared" si="33"/>
        <v>0</v>
      </c>
      <c r="H728" s="211">
        <f t="shared" si="34"/>
        <v>0</v>
      </c>
      <c r="I728" s="212"/>
      <c r="J728" s="150"/>
      <c r="K728" s="152"/>
      <c r="L728" s="152"/>
      <c r="M728" s="150"/>
      <c r="N728" s="150"/>
      <c r="O728" s="150"/>
      <c r="P728" s="152"/>
      <c r="Q728" s="152"/>
      <c r="R728" s="150"/>
      <c r="S728" s="150"/>
      <c r="T728" s="150"/>
      <c r="U728" s="213"/>
      <c r="V728" s="150"/>
      <c r="W728" s="150"/>
      <c r="X728" s="150"/>
      <c r="Y728" s="150"/>
      <c r="Z728" s="150"/>
      <c r="AA728" s="150"/>
      <c r="AB728" s="150"/>
      <c r="AC728" s="150"/>
      <c r="AD728" s="214"/>
      <c r="AE728" s="4">
        <f t="shared" si="35"/>
        <v>0</v>
      </c>
    </row>
    <row r="729" spans="7:31" ht="20.100000000000001" customHeight="1" x14ac:dyDescent="0.25">
      <c r="G729" s="4">
        <f t="shared" si="33"/>
        <v>0</v>
      </c>
      <c r="H729" s="211">
        <f t="shared" si="34"/>
        <v>0</v>
      </c>
      <c r="I729" s="212"/>
      <c r="J729" s="150"/>
      <c r="K729" s="152"/>
      <c r="L729" s="152"/>
      <c r="M729" s="150"/>
      <c r="N729" s="150"/>
      <c r="O729" s="150"/>
      <c r="P729" s="152"/>
      <c r="Q729" s="152"/>
      <c r="R729" s="150"/>
      <c r="S729" s="150"/>
      <c r="T729" s="150"/>
      <c r="U729" s="213"/>
      <c r="V729" s="150"/>
      <c r="W729" s="150"/>
      <c r="X729" s="150"/>
      <c r="Y729" s="150"/>
      <c r="Z729" s="150"/>
      <c r="AA729" s="150"/>
      <c r="AB729" s="150"/>
      <c r="AC729" s="150"/>
      <c r="AD729" s="214"/>
      <c r="AE729" s="4">
        <f t="shared" si="35"/>
        <v>0</v>
      </c>
    </row>
    <row r="730" spans="7:31" ht="20.100000000000001" customHeight="1" x14ac:dyDescent="0.25">
      <c r="G730" s="4">
        <f t="shared" si="33"/>
        <v>0</v>
      </c>
      <c r="H730" s="211">
        <f t="shared" si="34"/>
        <v>0</v>
      </c>
      <c r="I730" s="212"/>
      <c r="J730" s="150"/>
      <c r="K730" s="152"/>
      <c r="L730" s="152"/>
      <c r="M730" s="150"/>
      <c r="N730" s="150"/>
      <c r="O730" s="150"/>
      <c r="P730" s="152"/>
      <c r="Q730" s="152"/>
      <c r="R730" s="150"/>
      <c r="S730" s="150"/>
      <c r="T730" s="150"/>
      <c r="U730" s="213"/>
      <c r="V730" s="150"/>
      <c r="W730" s="150"/>
      <c r="X730" s="150"/>
      <c r="Y730" s="150"/>
      <c r="Z730" s="150"/>
      <c r="AA730" s="150"/>
      <c r="AB730" s="150"/>
      <c r="AC730" s="150"/>
      <c r="AD730" s="214"/>
      <c r="AE730" s="4">
        <f t="shared" si="35"/>
        <v>0</v>
      </c>
    </row>
    <row r="731" spans="7:31" ht="20.100000000000001" customHeight="1" x14ac:dyDescent="0.25">
      <c r="G731" s="4">
        <f t="shared" si="33"/>
        <v>0</v>
      </c>
      <c r="H731" s="211">
        <f t="shared" si="34"/>
        <v>0</v>
      </c>
      <c r="I731" s="212"/>
      <c r="J731" s="150"/>
      <c r="K731" s="152"/>
      <c r="L731" s="152"/>
      <c r="M731" s="150"/>
      <c r="N731" s="150"/>
      <c r="O731" s="150"/>
      <c r="P731" s="152"/>
      <c r="Q731" s="152"/>
      <c r="R731" s="150"/>
      <c r="S731" s="150"/>
      <c r="T731" s="150"/>
      <c r="U731" s="213"/>
      <c r="V731" s="150"/>
      <c r="W731" s="150"/>
      <c r="X731" s="150"/>
      <c r="Y731" s="150"/>
      <c r="Z731" s="150"/>
      <c r="AA731" s="150"/>
      <c r="AB731" s="150"/>
      <c r="AC731" s="150"/>
      <c r="AD731" s="214"/>
      <c r="AE731" s="4">
        <f t="shared" si="35"/>
        <v>0</v>
      </c>
    </row>
    <row r="732" spans="7:31" ht="20.100000000000001" customHeight="1" x14ac:dyDescent="0.25">
      <c r="G732" s="4">
        <f t="shared" si="33"/>
        <v>0</v>
      </c>
      <c r="H732" s="211">
        <f t="shared" si="34"/>
        <v>0</v>
      </c>
      <c r="I732" s="212"/>
      <c r="J732" s="150"/>
      <c r="K732" s="152"/>
      <c r="L732" s="152"/>
      <c r="M732" s="150"/>
      <c r="N732" s="150"/>
      <c r="O732" s="150"/>
      <c r="P732" s="152"/>
      <c r="Q732" s="152"/>
      <c r="R732" s="150"/>
      <c r="S732" s="150"/>
      <c r="T732" s="150"/>
      <c r="U732" s="213"/>
      <c r="V732" s="150"/>
      <c r="W732" s="150"/>
      <c r="X732" s="150"/>
      <c r="Y732" s="150"/>
      <c r="Z732" s="150"/>
      <c r="AA732" s="150"/>
      <c r="AB732" s="150"/>
      <c r="AC732" s="150"/>
      <c r="AD732" s="214"/>
      <c r="AE732" s="4">
        <f t="shared" si="35"/>
        <v>0</v>
      </c>
    </row>
    <row r="733" spans="7:31" ht="20.100000000000001" customHeight="1" x14ac:dyDescent="0.25">
      <c r="G733" s="4">
        <f t="shared" si="33"/>
        <v>0</v>
      </c>
      <c r="H733" s="211">
        <f t="shared" si="34"/>
        <v>0</v>
      </c>
      <c r="I733" s="212"/>
      <c r="J733" s="150"/>
      <c r="K733" s="152"/>
      <c r="L733" s="152"/>
      <c r="M733" s="150"/>
      <c r="N733" s="150"/>
      <c r="O733" s="150"/>
      <c r="P733" s="152"/>
      <c r="Q733" s="152"/>
      <c r="R733" s="150"/>
      <c r="S733" s="150"/>
      <c r="T733" s="150"/>
      <c r="U733" s="213"/>
      <c r="V733" s="150"/>
      <c r="W733" s="150"/>
      <c r="X733" s="150"/>
      <c r="Y733" s="150"/>
      <c r="Z733" s="150"/>
      <c r="AA733" s="150"/>
      <c r="AB733" s="150"/>
      <c r="AC733" s="150"/>
      <c r="AD733" s="214"/>
      <c r="AE733" s="4">
        <f t="shared" si="35"/>
        <v>0</v>
      </c>
    </row>
    <row r="734" spans="7:31" ht="20.100000000000001" customHeight="1" x14ac:dyDescent="0.25">
      <c r="G734" s="4">
        <f t="shared" si="33"/>
        <v>0</v>
      </c>
      <c r="H734" s="211">
        <f t="shared" si="34"/>
        <v>0</v>
      </c>
      <c r="I734" s="212"/>
      <c r="J734" s="150"/>
      <c r="K734" s="152"/>
      <c r="L734" s="152"/>
      <c r="M734" s="150"/>
      <c r="N734" s="150"/>
      <c r="O734" s="150"/>
      <c r="P734" s="152"/>
      <c r="Q734" s="152"/>
      <c r="R734" s="150"/>
      <c r="S734" s="150"/>
      <c r="T734" s="150"/>
      <c r="U734" s="213"/>
      <c r="V734" s="150"/>
      <c r="W734" s="150"/>
      <c r="X734" s="150"/>
      <c r="Y734" s="150"/>
      <c r="Z734" s="150"/>
      <c r="AA734" s="150"/>
      <c r="AB734" s="150"/>
      <c r="AC734" s="150"/>
      <c r="AD734" s="214"/>
      <c r="AE734" s="4">
        <f t="shared" si="35"/>
        <v>0</v>
      </c>
    </row>
    <row r="735" spans="7:31" ht="20.100000000000001" customHeight="1" x14ac:dyDescent="0.25">
      <c r="G735" s="4">
        <f t="shared" si="33"/>
        <v>0</v>
      </c>
      <c r="H735" s="211">
        <f t="shared" si="34"/>
        <v>0</v>
      </c>
      <c r="I735" s="212"/>
      <c r="J735" s="150"/>
      <c r="K735" s="152"/>
      <c r="L735" s="152"/>
      <c r="M735" s="150"/>
      <c r="N735" s="150"/>
      <c r="O735" s="150"/>
      <c r="P735" s="152"/>
      <c r="Q735" s="152"/>
      <c r="R735" s="150"/>
      <c r="S735" s="150"/>
      <c r="T735" s="150"/>
      <c r="U735" s="213"/>
      <c r="V735" s="150"/>
      <c r="W735" s="150"/>
      <c r="X735" s="150"/>
      <c r="Y735" s="150"/>
      <c r="Z735" s="150"/>
      <c r="AA735" s="150"/>
      <c r="AB735" s="150"/>
      <c r="AC735" s="150"/>
      <c r="AD735" s="214"/>
      <c r="AE735" s="4">
        <f t="shared" si="35"/>
        <v>0</v>
      </c>
    </row>
    <row r="736" spans="7:31" ht="20.100000000000001" customHeight="1" x14ac:dyDescent="0.25">
      <c r="G736" s="4">
        <f t="shared" si="33"/>
        <v>0</v>
      </c>
      <c r="H736" s="211">
        <f t="shared" si="34"/>
        <v>0</v>
      </c>
      <c r="I736" s="212"/>
      <c r="J736" s="150"/>
      <c r="K736" s="152"/>
      <c r="L736" s="152"/>
      <c r="M736" s="150"/>
      <c r="N736" s="150"/>
      <c r="O736" s="150"/>
      <c r="P736" s="152"/>
      <c r="Q736" s="152"/>
      <c r="R736" s="150"/>
      <c r="S736" s="150"/>
      <c r="T736" s="150"/>
      <c r="U736" s="213"/>
      <c r="V736" s="150"/>
      <c r="W736" s="150"/>
      <c r="X736" s="150"/>
      <c r="Y736" s="150"/>
      <c r="Z736" s="150"/>
      <c r="AA736" s="150"/>
      <c r="AB736" s="150"/>
      <c r="AC736" s="150"/>
      <c r="AD736" s="214"/>
      <c r="AE736" s="4">
        <f t="shared" si="35"/>
        <v>0</v>
      </c>
    </row>
    <row r="737" spans="7:31" ht="20.100000000000001" customHeight="1" x14ac:dyDescent="0.25">
      <c r="G737" s="4">
        <f t="shared" si="33"/>
        <v>0</v>
      </c>
      <c r="H737" s="211">
        <f t="shared" si="34"/>
        <v>0</v>
      </c>
      <c r="I737" s="212"/>
      <c r="J737" s="150"/>
      <c r="K737" s="152"/>
      <c r="L737" s="152"/>
      <c r="M737" s="150"/>
      <c r="N737" s="150"/>
      <c r="O737" s="150"/>
      <c r="P737" s="152"/>
      <c r="Q737" s="152"/>
      <c r="R737" s="150"/>
      <c r="S737" s="150"/>
      <c r="T737" s="150"/>
      <c r="U737" s="213"/>
      <c r="V737" s="150"/>
      <c r="W737" s="150"/>
      <c r="X737" s="150"/>
      <c r="Y737" s="150"/>
      <c r="Z737" s="150"/>
      <c r="AA737" s="150"/>
      <c r="AB737" s="150"/>
      <c r="AC737" s="150"/>
      <c r="AD737" s="214"/>
      <c r="AE737" s="4">
        <f t="shared" si="35"/>
        <v>0</v>
      </c>
    </row>
    <row r="738" spans="7:31" ht="20.100000000000001" customHeight="1" x14ac:dyDescent="0.25">
      <c r="G738" s="4">
        <f t="shared" si="33"/>
        <v>0</v>
      </c>
      <c r="H738" s="211">
        <f t="shared" si="34"/>
        <v>0</v>
      </c>
      <c r="I738" s="212"/>
      <c r="J738" s="150"/>
      <c r="K738" s="152"/>
      <c r="L738" s="152"/>
      <c r="M738" s="150"/>
      <c r="N738" s="150"/>
      <c r="O738" s="150"/>
      <c r="P738" s="152"/>
      <c r="Q738" s="152"/>
      <c r="R738" s="150"/>
      <c r="S738" s="150"/>
      <c r="T738" s="150"/>
      <c r="U738" s="213"/>
      <c r="V738" s="150"/>
      <c r="W738" s="150"/>
      <c r="X738" s="150"/>
      <c r="Y738" s="150"/>
      <c r="Z738" s="150"/>
      <c r="AA738" s="150"/>
      <c r="AB738" s="150"/>
      <c r="AC738" s="150"/>
      <c r="AD738" s="214"/>
      <c r="AE738" s="4">
        <f t="shared" si="35"/>
        <v>0</v>
      </c>
    </row>
    <row r="739" spans="7:31" ht="20.100000000000001" customHeight="1" x14ac:dyDescent="0.25">
      <c r="G739" s="4">
        <f t="shared" si="33"/>
        <v>0</v>
      </c>
      <c r="H739" s="211">
        <f t="shared" si="34"/>
        <v>0</v>
      </c>
      <c r="I739" s="212"/>
      <c r="J739" s="150"/>
      <c r="K739" s="152"/>
      <c r="L739" s="152"/>
      <c r="M739" s="150"/>
      <c r="N739" s="150"/>
      <c r="O739" s="150"/>
      <c r="P739" s="152"/>
      <c r="Q739" s="152"/>
      <c r="R739" s="150"/>
      <c r="S739" s="150"/>
      <c r="T739" s="150"/>
      <c r="U739" s="213"/>
      <c r="V739" s="150"/>
      <c r="W739" s="150"/>
      <c r="X739" s="150"/>
      <c r="Y739" s="150"/>
      <c r="Z739" s="150"/>
      <c r="AA739" s="150"/>
      <c r="AB739" s="150"/>
      <c r="AC739" s="150"/>
      <c r="AD739" s="214"/>
      <c r="AE739" s="4">
        <f t="shared" si="35"/>
        <v>0</v>
      </c>
    </row>
    <row r="740" spans="7:31" ht="20.100000000000001" customHeight="1" x14ac:dyDescent="0.25">
      <c r="G740" s="4">
        <f t="shared" si="33"/>
        <v>0</v>
      </c>
      <c r="H740" s="211">
        <f t="shared" si="34"/>
        <v>0</v>
      </c>
      <c r="I740" s="212"/>
      <c r="J740" s="150"/>
      <c r="K740" s="152"/>
      <c r="L740" s="152"/>
      <c r="M740" s="150"/>
      <c r="N740" s="150"/>
      <c r="O740" s="150"/>
      <c r="P740" s="152"/>
      <c r="Q740" s="152"/>
      <c r="R740" s="150"/>
      <c r="S740" s="150"/>
      <c r="T740" s="150"/>
      <c r="U740" s="213"/>
      <c r="V740" s="150"/>
      <c r="W740" s="150"/>
      <c r="X740" s="150"/>
      <c r="Y740" s="150"/>
      <c r="Z740" s="150"/>
      <c r="AA740" s="150"/>
      <c r="AB740" s="150"/>
      <c r="AC740" s="150"/>
      <c r="AD740" s="214"/>
      <c r="AE740" s="4">
        <f t="shared" si="35"/>
        <v>0</v>
      </c>
    </row>
    <row r="741" spans="7:31" ht="20.100000000000001" customHeight="1" x14ac:dyDescent="0.25">
      <c r="G741" s="4">
        <f t="shared" si="33"/>
        <v>0</v>
      </c>
      <c r="H741" s="211">
        <f t="shared" si="34"/>
        <v>0</v>
      </c>
      <c r="I741" s="212"/>
      <c r="J741" s="150"/>
      <c r="K741" s="152"/>
      <c r="L741" s="152"/>
      <c r="M741" s="150"/>
      <c r="N741" s="150"/>
      <c r="O741" s="150"/>
      <c r="P741" s="152"/>
      <c r="Q741" s="152"/>
      <c r="R741" s="150"/>
      <c r="S741" s="150"/>
      <c r="T741" s="150"/>
      <c r="U741" s="213"/>
      <c r="V741" s="150"/>
      <c r="W741" s="150"/>
      <c r="X741" s="150"/>
      <c r="Y741" s="150"/>
      <c r="Z741" s="150"/>
      <c r="AA741" s="150"/>
      <c r="AB741" s="150"/>
      <c r="AC741" s="150"/>
      <c r="AD741" s="214"/>
      <c r="AE741" s="4">
        <f t="shared" si="35"/>
        <v>0</v>
      </c>
    </row>
    <row r="742" spans="7:31" ht="20.100000000000001" customHeight="1" x14ac:dyDescent="0.25">
      <c r="G742" s="4">
        <f t="shared" si="33"/>
        <v>0</v>
      </c>
      <c r="H742" s="211">
        <f t="shared" si="34"/>
        <v>0</v>
      </c>
      <c r="I742" s="212"/>
      <c r="J742" s="150"/>
      <c r="K742" s="152"/>
      <c r="L742" s="152"/>
      <c r="M742" s="150"/>
      <c r="N742" s="150"/>
      <c r="O742" s="150"/>
      <c r="P742" s="152"/>
      <c r="Q742" s="152"/>
      <c r="R742" s="150"/>
      <c r="S742" s="150"/>
      <c r="T742" s="150"/>
      <c r="U742" s="213"/>
      <c r="V742" s="150"/>
      <c r="W742" s="150"/>
      <c r="X742" s="150"/>
      <c r="Y742" s="150"/>
      <c r="Z742" s="150"/>
      <c r="AA742" s="150"/>
      <c r="AB742" s="150"/>
      <c r="AC742" s="150"/>
      <c r="AD742" s="214"/>
      <c r="AE742" s="4">
        <f t="shared" si="35"/>
        <v>0</v>
      </c>
    </row>
    <row r="743" spans="7:31" ht="20.100000000000001" customHeight="1" x14ac:dyDescent="0.25">
      <c r="G743" s="4">
        <f t="shared" si="33"/>
        <v>0</v>
      </c>
      <c r="H743" s="211">
        <f t="shared" si="34"/>
        <v>0</v>
      </c>
      <c r="I743" s="212"/>
      <c r="J743" s="150"/>
      <c r="K743" s="152"/>
      <c r="L743" s="152"/>
      <c r="M743" s="150"/>
      <c r="N743" s="150"/>
      <c r="O743" s="150"/>
      <c r="P743" s="152"/>
      <c r="Q743" s="152"/>
      <c r="R743" s="150"/>
      <c r="S743" s="150"/>
      <c r="T743" s="150"/>
      <c r="U743" s="213"/>
      <c r="V743" s="150"/>
      <c r="W743" s="150"/>
      <c r="X743" s="150"/>
      <c r="Y743" s="150"/>
      <c r="Z743" s="150"/>
      <c r="AA743" s="150"/>
      <c r="AB743" s="150"/>
      <c r="AC743" s="150"/>
      <c r="AD743" s="214"/>
      <c r="AE743" s="4">
        <f t="shared" si="35"/>
        <v>0</v>
      </c>
    </row>
    <row r="744" spans="7:31" ht="20.100000000000001" customHeight="1" x14ac:dyDescent="0.25">
      <c r="G744" s="4">
        <f t="shared" si="33"/>
        <v>0</v>
      </c>
      <c r="H744" s="211">
        <f t="shared" si="34"/>
        <v>0</v>
      </c>
      <c r="I744" s="212"/>
      <c r="J744" s="150"/>
      <c r="K744" s="152"/>
      <c r="L744" s="152"/>
      <c r="M744" s="150"/>
      <c r="N744" s="150"/>
      <c r="O744" s="150"/>
      <c r="P744" s="152"/>
      <c r="Q744" s="152"/>
      <c r="R744" s="150"/>
      <c r="S744" s="150"/>
      <c r="T744" s="150"/>
      <c r="U744" s="213"/>
      <c r="V744" s="150"/>
      <c r="W744" s="150"/>
      <c r="X744" s="150"/>
      <c r="Y744" s="150"/>
      <c r="Z744" s="150"/>
      <c r="AA744" s="150"/>
      <c r="AB744" s="150"/>
      <c r="AC744" s="150"/>
      <c r="AD744" s="214"/>
      <c r="AE744" s="4">
        <f t="shared" si="35"/>
        <v>0</v>
      </c>
    </row>
    <row r="745" spans="7:31" ht="20.100000000000001" customHeight="1" x14ac:dyDescent="0.25">
      <c r="G745" s="4">
        <f t="shared" si="33"/>
        <v>0</v>
      </c>
      <c r="H745" s="211">
        <f t="shared" si="34"/>
        <v>0</v>
      </c>
      <c r="I745" s="212"/>
      <c r="J745" s="150"/>
      <c r="K745" s="152"/>
      <c r="L745" s="152"/>
      <c r="M745" s="150"/>
      <c r="N745" s="150"/>
      <c r="O745" s="150"/>
      <c r="P745" s="152"/>
      <c r="Q745" s="152"/>
      <c r="R745" s="150"/>
      <c r="S745" s="150"/>
      <c r="T745" s="150"/>
      <c r="U745" s="213"/>
      <c r="V745" s="150"/>
      <c r="W745" s="150"/>
      <c r="X745" s="150"/>
      <c r="Y745" s="150"/>
      <c r="Z745" s="150"/>
      <c r="AA745" s="150"/>
      <c r="AB745" s="150"/>
      <c r="AC745" s="150"/>
      <c r="AD745" s="214"/>
      <c r="AE745" s="4">
        <f t="shared" si="35"/>
        <v>0</v>
      </c>
    </row>
    <row r="746" spans="7:31" ht="20.100000000000001" customHeight="1" x14ac:dyDescent="0.25">
      <c r="G746" s="4">
        <f t="shared" si="33"/>
        <v>0</v>
      </c>
      <c r="H746" s="211">
        <f t="shared" si="34"/>
        <v>0</v>
      </c>
      <c r="I746" s="212"/>
      <c r="J746" s="150"/>
      <c r="K746" s="152"/>
      <c r="L746" s="152"/>
      <c r="M746" s="150"/>
      <c r="N746" s="150"/>
      <c r="O746" s="150"/>
      <c r="P746" s="152"/>
      <c r="Q746" s="152"/>
      <c r="R746" s="150"/>
      <c r="S746" s="150"/>
      <c r="T746" s="150"/>
      <c r="U746" s="213"/>
      <c r="V746" s="150"/>
      <c r="W746" s="150"/>
      <c r="X746" s="150"/>
      <c r="Y746" s="150"/>
      <c r="Z746" s="150"/>
      <c r="AA746" s="150"/>
      <c r="AB746" s="150"/>
      <c r="AC746" s="150"/>
      <c r="AD746" s="214"/>
      <c r="AE746" s="4">
        <f t="shared" si="35"/>
        <v>0</v>
      </c>
    </row>
    <row r="747" spans="7:31" ht="20.100000000000001" customHeight="1" x14ac:dyDescent="0.25">
      <c r="G747" s="4">
        <f t="shared" si="33"/>
        <v>0</v>
      </c>
      <c r="H747" s="211">
        <f t="shared" si="34"/>
        <v>0</v>
      </c>
      <c r="I747" s="212"/>
      <c r="J747" s="150"/>
      <c r="K747" s="152"/>
      <c r="L747" s="152"/>
      <c r="M747" s="150"/>
      <c r="N747" s="150"/>
      <c r="O747" s="150"/>
      <c r="P747" s="152"/>
      <c r="Q747" s="152"/>
      <c r="R747" s="150"/>
      <c r="S747" s="150"/>
      <c r="T747" s="150"/>
      <c r="U747" s="213"/>
      <c r="V747" s="150"/>
      <c r="W747" s="150"/>
      <c r="X747" s="150"/>
      <c r="Y747" s="150"/>
      <c r="Z747" s="150"/>
      <c r="AA747" s="150"/>
      <c r="AB747" s="150"/>
      <c r="AC747" s="150"/>
      <c r="AD747" s="214"/>
      <c r="AE747" s="4">
        <f t="shared" si="35"/>
        <v>0</v>
      </c>
    </row>
    <row r="748" spans="7:31" ht="20.100000000000001" customHeight="1" x14ac:dyDescent="0.25">
      <c r="G748" s="4">
        <f t="shared" si="33"/>
        <v>0</v>
      </c>
      <c r="H748" s="211">
        <f t="shared" si="34"/>
        <v>0</v>
      </c>
      <c r="I748" s="212"/>
      <c r="J748" s="150"/>
      <c r="K748" s="152"/>
      <c r="L748" s="152"/>
      <c r="M748" s="150"/>
      <c r="N748" s="150"/>
      <c r="O748" s="150"/>
      <c r="P748" s="152"/>
      <c r="Q748" s="152"/>
      <c r="R748" s="150"/>
      <c r="S748" s="150"/>
      <c r="T748" s="150"/>
      <c r="U748" s="213"/>
      <c r="V748" s="150"/>
      <c r="W748" s="150"/>
      <c r="X748" s="150"/>
      <c r="Y748" s="150"/>
      <c r="Z748" s="150"/>
      <c r="AA748" s="150"/>
      <c r="AB748" s="150"/>
      <c r="AC748" s="150"/>
      <c r="AD748" s="214"/>
      <c r="AE748" s="4">
        <f t="shared" si="35"/>
        <v>0</v>
      </c>
    </row>
    <row r="749" spans="7:31" ht="20.100000000000001" customHeight="1" x14ac:dyDescent="0.25">
      <c r="G749" s="4">
        <f t="shared" si="33"/>
        <v>0</v>
      </c>
      <c r="H749" s="211">
        <f t="shared" si="34"/>
        <v>0</v>
      </c>
      <c r="I749" s="212"/>
      <c r="J749" s="150"/>
      <c r="K749" s="152"/>
      <c r="L749" s="152"/>
      <c r="M749" s="150"/>
      <c r="N749" s="150"/>
      <c r="O749" s="150"/>
      <c r="P749" s="152"/>
      <c r="Q749" s="152"/>
      <c r="R749" s="150"/>
      <c r="S749" s="150"/>
      <c r="T749" s="150"/>
      <c r="U749" s="213"/>
      <c r="V749" s="150"/>
      <c r="W749" s="150"/>
      <c r="X749" s="150"/>
      <c r="Y749" s="150"/>
      <c r="Z749" s="150"/>
      <c r="AA749" s="150"/>
      <c r="AB749" s="150"/>
      <c r="AC749" s="150"/>
      <c r="AD749" s="214"/>
      <c r="AE749" s="4">
        <f t="shared" si="35"/>
        <v>0</v>
      </c>
    </row>
    <row r="750" spans="7:31" ht="20.100000000000001" customHeight="1" x14ac:dyDescent="0.25">
      <c r="G750" s="4">
        <f t="shared" si="33"/>
        <v>0</v>
      </c>
      <c r="H750" s="211">
        <f t="shared" si="34"/>
        <v>0</v>
      </c>
      <c r="I750" s="212"/>
      <c r="J750" s="150"/>
      <c r="K750" s="152"/>
      <c r="L750" s="152"/>
      <c r="M750" s="150"/>
      <c r="N750" s="150"/>
      <c r="O750" s="150"/>
      <c r="P750" s="152"/>
      <c r="Q750" s="152"/>
      <c r="R750" s="150"/>
      <c r="S750" s="150"/>
      <c r="T750" s="150"/>
      <c r="U750" s="213"/>
      <c r="V750" s="150"/>
      <c r="W750" s="150"/>
      <c r="X750" s="150"/>
      <c r="Y750" s="150"/>
      <c r="Z750" s="150"/>
      <c r="AA750" s="150"/>
      <c r="AB750" s="150"/>
      <c r="AC750" s="150"/>
      <c r="AD750" s="214"/>
      <c r="AE750" s="4">
        <f t="shared" si="35"/>
        <v>0</v>
      </c>
    </row>
    <row r="751" spans="7:31" ht="20.100000000000001" customHeight="1" x14ac:dyDescent="0.25">
      <c r="G751" s="4">
        <f t="shared" si="33"/>
        <v>0</v>
      </c>
      <c r="H751" s="211">
        <f t="shared" si="34"/>
        <v>0</v>
      </c>
      <c r="I751" s="212"/>
      <c r="J751" s="150"/>
      <c r="K751" s="152"/>
      <c r="L751" s="152"/>
      <c r="M751" s="150"/>
      <c r="N751" s="150"/>
      <c r="O751" s="150"/>
      <c r="P751" s="152"/>
      <c r="Q751" s="152"/>
      <c r="R751" s="150"/>
      <c r="S751" s="150"/>
      <c r="T751" s="150"/>
      <c r="U751" s="213"/>
      <c r="V751" s="150"/>
      <c r="W751" s="150"/>
      <c r="X751" s="150"/>
      <c r="Y751" s="150"/>
      <c r="Z751" s="150"/>
      <c r="AA751" s="150"/>
      <c r="AB751" s="150"/>
      <c r="AC751" s="150"/>
      <c r="AD751" s="214"/>
      <c r="AE751" s="4">
        <f t="shared" si="35"/>
        <v>0</v>
      </c>
    </row>
    <row r="752" spans="7:31" ht="20.100000000000001" customHeight="1" x14ac:dyDescent="0.25">
      <c r="G752" s="4">
        <f t="shared" si="33"/>
        <v>0</v>
      </c>
      <c r="H752" s="211">
        <f t="shared" si="34"/>
        <v>0</v>
      </c>
      <c r="I752" s="212"/>
      <c r="J752" s="150"/>
      <c r="K752" s="152"/>
      <c r="L752" s="152"/>
      <c r="M752" s="150"/>
      <c r="N752" s="150"/>
      <c r="O752" s="150"/>
      <c r="P752" s="152"/>
      <c r="Q752" s="152"/>
      <c r="R752" s="150"/>
      <c r="S752" s="150"/>
      <c r="T752" s="150"/>
      <c r="U752" s="213"/>
      <c r="V752" s="150"/>
      <c r="W752" s="150"/>
      <c r="X752" s="150"/>
      <c r="Y752" s="150"/>
      <c r="Z752" s="150"/>
      <c r="AA752" s="150"/>
      <c r="AB752" s="150"/>
      <c r="AC752" s="150"/>
      <c r="AD752" s="214"/>
      <c r="AE752" s="4">
        <f t="shared" si="35"/>
        <v>0</v>
      </c>
    </row>
    <row r="753" spans="7:31" ht="20.100000000000001" customHeight="1" x14ac:dyDescent="0.25">
      <c r="G753" s="4">
        <f t="shared" si="33"/>
        <v>0</v>
      </c>
      <c r="H753" s="211">
        <f t="shared" si="34"/>
        <v>0</v>
      </c>
      <c r="I753" s="212"/>
      <c r="J753" s="150"/>
      <c r="K753" s="152"/>
      <c r="L753" s="152"/>
      <c r="M753" s="150"/>
      <c r="N753" s="150"/>
      <c r="O753" s="150"/>
      <c r="P753" s="152"/>
      <c r="Q753" s="152"/>
      <c r="R753" s="150"/>
      <c r="S753" s="150"/>
      <c r="T753" s="150"/>
      <c r="U753" s="213"/>
      <c r="V753" s="150"/>
      <c r="W753" s="150"/>
      <c r="X753" s="150"/>
      <c r="Y753" s="150"/>
      <c r="Z753" s="150"/>
      <c r="AA753" s="150"/>
      <c r="AB753" s="150"/>
      <c r="AC753" s="150"/>
      <c r="AD753" s="214"/>
      <c r="AE753" s="4">
        <f t="shared" si="35"/>
        <v>0</v>
      </c>
    </row>
    <row r="754" spans="7:31" ht="20.100000000000001" customHeight="1" x14ac:dyDescent="0.25">
      <c r="G754" s="4">
        <f t="shared" si="33"/>
        <v>0</v>
      </c>
      <c r="H754" s="211">
        <f t="shared" si="34"/>
        <v>0</v>
      </c>
      <c r="I754" s="212"/>
      <c r="J754" s="150"/>
      <c r="K754" s="152"/>
      <c r="L754" s="152"/>
      <c r="M754" s="150"/>
      <c r="N754" s="150"/>
      <c r="O754" s="150"/>
      <c r="P754" s="152"/>
      <c r="Q754" s="152"/>
      <c r="R754" s="150"/>
      <c r="S754" s="150"/>
      <c r="T754" s="150"/>
      <c r="U754" s="213"/>
      <c r="V754" s="150"/>
      <c r="W754" s="150"/>
      <c r="X754" s="150"/>
      <c r="Y754" s="150"/>
      <c r="Z754" s="150"/>
      <c r="AA754" s="150"/>
      <c r="AB754" s="150"/>
      <c r="AC754" s="150"/>
      <c r="AD754" s="214"/>
      <c r="AE754" s="4">
        <f t="shared" si="35"/>
        <v>0</v>
      </c>
    </row>
    <row r="755" spans="7:31" ht="20.100000000000001" customHeight="1" x14ac:dyDescent="0.25">
      <c r="G755" s="4">
        <f t="shared" si="33"/>
        <v>0</v>
      </c>
      <c r="H755" s="211">
        <f t="shared" si="34"/>
        <v>0</v>
      </c>
      <c r="I755" s="212"/>
      <c r="J755" s="150"/>
      <c r="K755" s="152"/>
      <c r="L755" s="152"/>
      <c r="M755" s="150"/>
      <c r="N755" s="150"/>
      <c r="O755" s="150"/>
      <c r="P755" s="152"/>
      <c r="Q755" s="152"/>
      <c r="R755" s="150"/>
      <c r="S755" s="150"/>
      <c r="T755" s="150"/>
      <c r="U755" s="213"/>
      <c r="V755" s="150"/>
      <c r="W755" s="150"/>
      <c r="X755" s="150"/>
      <c r="Y755" s="150"/>
      <c r="Z755" s="150"/>
      <c r="AA755" s="150"/>
      <c r="AB755" s="150"/>
      <c r="AC755" s="150"/>
      <c r="AD755" s="214"/>
      <c r="AE755" s="4">
        <f t="shared" si="35"/>
        <v>0</v>
      </c>
    </row>
    <row r="756" spans="7:31" ht="20.100000000000001" customHeight="1" x14ac:dyDescent="0.25">
      <c r="G756" s="4">
        <f t="shared" si="33"/>
        <v>0</v>
      </c>
      <c r="H756" s="211">
        <f t="shared" si="34"/>
        <v>0</v>
      </c>
      <c r="I756" s="212"/>
      <c r="J756" s="150"/>
      <c r="K756" s="152"/>
      <c r="L756" s="152"/>
      <c r="M756" s="150"/>
      <c r="N756" s="150"/>
      <c r="O756" s="150"/>
      <c r="P756" s="152"/>
      <c r="Q756" s="152"/>
      <c r="R756" s="150"/>
      <c r="S756" s="150"/>
      <c r="T756" s="150"/>
      <c r="U756" s="213"/>
      <c r="V756" s="150"/>
      <c r="W756" s="150"/>
      <c r="X756" s="150"/>
      <c r="Y756" s="150"/>
      <c r="Z756" s="150"/>
      <c r="AA756" s="150"/>
      <c r="AB756" s="150"/>
      <c r="AC756" s="150"/>
      <c r="AD756" s="214"/>
      <c r="AE756" s="4">
        <f t="shared" si="35"/>
        <v>0</v>
      </c>
    </row>
    <row r="757" spans="7:31" ht="20.100000000000001" customHeight="1" x14ac:dyDescent="0.25">
      <c r="G757" s="4">
        <f t="shared" si="33"/>
        <v>0</v>
      </c>
      <c r="H757" s="211">
        <f t="shared" si="34"/>
        <v>0</v>
      </c>
      <c r="I757" s="212"/>
      <c r="J757" s="150"/>
      <c r="K757" s="152"/>
      <c r="L757" s="152"/>
      <c r="M757" s="150"/>
      <c r="N757" s="150"/>
      <c r="O757" s="150"/>
      <c r="P757" s="152"/>
      <c r="Q757" s="152"/>
      <c r="R757" s="150"/>
      <c r="S757" s="150"/>
      <c r="T757" s="150"/>
      <c r="U757" s="213"/>
      <c r="V757" s="150"/>
      <c r="W757" s="150"/>
      <c r="X757" s="150"/>
      <c r="Y757" s="150"/>
      <c r="Z757" s="150"/>
      <c r="AA757" s="150"/>
      <c r="AB757" s="150"/>
      <c r="AC757" s="150"/>
      <c r="AD757" s="214"/>
      <c r="AE757" s="4">
        <f t="shared" si="35"/>
        <v>0</v>
      </c>
    </row>
    <row r="758" spans="7:31" ht="20.100000000000001" customHeight="1" x14ac:dyDescent="0.25">
      <c r="G758" s="4">
        <f t="shared" si="33"/>
        <v>0</v>
      </c>
      <c r="H758" s="211">
        <f t="shared" si="34"/>
        <v>0</v>
      </c>
      <c r="I758" s="212"/>
      <c r="J758" s="150"/>
      <c r="K758" s="152"/>
      <c r="L758" s="152"/>
      <c r="M758" s="150"/>
      <c r="N758" s="150"/>
      <c r="O758" s="150"/>
      <c r="P758" s="152"/>
      <c r="Q758" s="152"/>
      <c r="R758" s="150"/>
      <c r="S758" s="150"/>
      <c r="T758" s="150"/>
      <c r="U758" s="213"/>
      <c r="V758" s="150"/>
      <c r="W758" s="150"/>
      <c r="X758" s="150"/>
      <c r="Y758" s="150"/>
      <c r="Z758" s="150"/>
      <c r="AA758" s="150"/>
      <c r="AB758" s="150"/>
      <c r="AC758" s="150"/>
      <c r="AD758" s="214"/>
      <c r="AE758" s="4">
        <f t="shared" si="35"/>
        <v>0</v>
      </c>
    </row>
    <row r="759" spans="7:31" ht="20.100000000000001" customHeight="1" x14ac:dyDescent="0.25">
      <c r="G759" s="4">
        <f t="shared" si="33"/>
        <v>0</v>
      </c>
      <c r="H759" s="211">
        <f t="shared" si="34"/>
        <v>0</v>
      </c>
      <c r="I759" s="212"/>
      <c r="J759" s="150"/>
      <c r="K759" s="152"/>
      <c r="L759" s="152"/>
      <c r="M759" s="150"/>
      <c r="N759" s="150"/>
      <c r="O759" s="150"/>
      <c r="P759" s="152"/>
      <c r="Q759" s="152"/>
      <c r="R759" s="150"/>
      <c r="S759" s="150"/>
      <c r="T759" s="150"/>
      <c r="U759" s="213"/>
      <c r="V759" s="150"/>
      <c r="W759" s="150"/>
      <c r="X759" s="150"/>
      <c r="Y759" s="150"/>
      <c r="Z759" s="150"/>
      <c r="AA759" s="150"/>
      <c r="AB759" s="150"/>
      <c r="AC759" s="150"/>
      <c r="AD759" s="214"/>
      <c r="AE759" s="4">
        <f t="shared" si="35"/>
        <v>0</v>
      </c>
    </row>
    <row r="760" spans="7:31" ht="20.100000000000001" customHeight="1" x14ac:dyDescent="0.25">
      <c r="G760" s="4">
        <f t="shared" si="33"/>
        <v>0</v>
      </c>
      <c r="H760" s="211">
        <f t="shared" si="34"/>
        <v>0</v>
      </c>
      <c r="I760" s="212"/>
      <c r="J760" s="150"/>
      <c r="K760" s="152"/>
      <c r="L760" s="152"/>
      <c r="M760" s="150"/>
      <c r="N760" s="150"/>
      <c r="O760" s="150"/>
      <c r="P760" s="152"/>
      <c r="Q760" s="152"/>
      <c r="R760" s="150"/>
      <c r="S760" s="150"/>
      <c r="T760" s="150"/>
      <c r="U760" s="213"/>
      <c r="V760" s="150"/>
      <c r="W760" s="150"/>
      <c r="X760" s="150"/>
      <c r="Y760" s="150"/>
      <c r="Z760" s="150"/>
      <c r="AA760" s="150"/>
      <c r="AB760" s="150"/>
      <c r="AC760" s="150"/>
      <c r="AD760" s="214"/>
      <c r="AE760" s="4">
        <f t="shared" si="35"/>
        <v>0</v>
      </c>
    </row>
    <row r="761" spans="7:31" ht="20.100000000000001" customHeight="1" x14ac:dyDescent="0.25">
      <c r="G761" s="4">
        <f t="shared" si="33"/>
        <v>0</v>
      </c>
      <c r="H761" s="211">
        <f t="shared" si="34"/>
        <v>0</v>
      </c>
      <c r="I761" s="212"/>
      <c r="J761" s="150"/>
      <c r="K761" s="152"/>
      <c r="L761" s="152"/>
      <c r="M761" s="150"/>
      <c r="N761" s="150"/>
      <c r="O761" s="150"/>
      <c r="P761" s="152"/>
      <c r="Q761" s="152"/>
      <c r="R761" s="150"/>
      <c r="S761" s="150"/>
      <c r="T761" s="150"/>
      <c r="U761" s="213"/>
      <c r="V761" s="150"/>
      <c r="W761" s="150"/>
      <c r="X761" s="150"/>
      <c r="Y761" s="150"/>
      <c r="Z761" s="150"/>
      <c r="AA761" s="150"/>
      <c r="AB761" s="150"/>
      <c r="AC761" s="150"/>
      <c r="AD761" s="214"/>
      <c r="AE761" s="4">
        <f t="shared" si="35"/>
        <v>0</v>
      </c>
    </row>
    <row r="762" spans="7:31" ht="20.100000000000001" customHeight="1" x14ac:dyDescent="0.25">
      <c r="G762" s="4">
        <f t="shared" si="33"/>
        <v>0</v>
      </c>
      <c r="H762" s="211">
        <f t="shared" si="34"/>
        <v>0</v>
      </c>
      <c r="I762" s="212"/>
      <c r="J762" s="150"/>
      <c r="K762" s="152"/>
      <c r="L762" s="152"/>
      <c r="M762" s="150"/>
      <c r="N762" s="150"/>
      <c r="O762" s="150"/>
      <c r="P762" s="152"/>
      <c r="Q762" s="152"/>
      <c r="R762" s="150"/>
      <c r="S762" s="150"/>
      <c r="T762" s="150"/>
      <c r="U762" s="213"/>
      <c r="V762" s="150"/>
      <c r="W762" s="150"/>
      <c r="X762" s="150"/>
      <c r="Y762" s="150"/>
      <c r="Z762" s="150"/>
      <c r="AA762" s="150"/>
      <c r="AB762" s="150"/>
      <c r="AC762" s="150"/>
      <c r="AD762" s="214"/>
      <c r="AE762" s="4">
        <f t="shared" si="35"/>
        <v>0</v>
      </c>
    </row>
    <row r="763" spans="7:31" ht="20.100000000000001" customHeight="1" x14ac:dyDescent="0.25">
      <c r="G763" s="4">
        <f t="shared" si="33"/>
        <v>0</v>
      </c>
      <c r="H763" s="211">
        <f t="shared" si="34"/>
        <v>0</v>
      </c>
      <c r="I763" s="212"/>
      <c r="J763" s="150"/>
      <c r="K763" s="152"/>
      <c r="L763" s="152"/>
      <c r="M763" s="150"/>
      <c r="N763" s="150"/>
      <c r="O763" s="150"/>
      <c r="P763" s="152"/>
      <c r="Q763" s="152"/>
      <c r="R763" s="150"/>
      <c r="S763" s="150"/>
      <c r="T763" s="150"/>
      <c r="U763" s="213"/>
      <c r="V763" s="150"/>
      <c r="W763" s="150"/>
      <c r="X763" s="150"/>
      <c r="Y763" s="150"/>
      <c r="Z763" s="150"/>
      <c r="AA763" s="150"/>
      <c r="AB763" s="150"/>
      <c r="AC763" s="150"/>
      <c r="AD763" s="214"/>
      <c r="AE763" s="4">
        <f t="shared" si="35"/>
        <v>0</v>
      </c>
    </row>
    <row r="764" spans="7:31" ht="20.100000000000001" customHeight="1" x14ac:dyDescent="0.25">
      <c r="G764" s="4">
        <f t="shared" si="33"/>
        <v>0</v>
      </c>
      <c r="H764" s="211">
        <f t="shared" si="34"/>
        <v>0</v>
      </c>
      <c r="I764" s="212"/>
      <c r="J764" s="150"/>
      <c r="K764" s="152"/>
      <c r="L764" s="152"/>
      <c r="M764" s="150"/>
      <c r="N764" s="150"/>
      <c r="O764" s="150"/>
      <c r="P764" s="152"/>
      <c r="Q764" s="152"/>
      <c r="R764" s="150"/>
      <c r="S764" s="150"/>
      <c r="T764" s="150"/>
      <c r="U764" s="213"/>
      <c r="V764" s="150"/>
      <c r="W764" s="150"/>
      <c r="X764" s="150"/>
      <c r="Y764" s="150"/>
      <c r="Z764" s="150"/>
      <c r="AA764" s="150"/>
      <c r="AB764" s="150"/>
      <c r="AC764" s="150"/>
      <c r="AD764" s="214"/>
      <c r="AE764" s="4">
        <f t="shared" si="35"/>
        <v>0</v>
      </c>
    </row>
    <row r="765" spans="7:31" ht="20.100000000000001" customHeight="1" x14ac:dyDescent="0.25">
      <c r="G765" s="4">
        <f t="shared" si="33"/>
        <v>0</v>
      </c>
      <c r="H765" s="211">
        <f t="shared" si="34"/>
        <v>0</v>
      </c>
      <c r="I765" s="212"/>
      <c r="J765" s="150"/>
      <c r="K765" s="152"/>
      <c r="L765" s="152"/>
      <c r="M765" s="150"/>
      <c r="N765" s="150"/>
      <c r="O765" s="150"/>
      <c r="P765" s="152"/>
      <c r="Q765" s="152"/>
      <c r="R765" s="150"/>
      <c r="S765" s="150"/>
      <c r="T765" s="150"/>
      <c r="U765" s="213"/>
      <c r="V765" s="150"/>
      <c r="W765" s="150"/>
      <c r="X765" s="150"/>
      <c r="Y765" s="150"/>
      <c r="Z765" s="150"/>
      <c r="AA765" s="150"/>
      <c r="AB765" s="150"/>
      <c r="AC765" s="150"/>
      <c r="AD765" s="214"/>
      <c r="AE765" s="4">
        <f t="shared" si="35"/>
        <v>0</v>
      </c>
    </row>
    <row r="766" spans="7:31" ht="20.100000000000001" customHeight="1" x14ac:dyDescent="0.25">
      <c r="G766" s="4">
        <f t="shared" si="33"/>
        <v>0</v>
      </c>
      <c r="H766" s="211">
        <f t="shared" si="34"/>
        <v>0</v>
      </c>
      <c r="I766" s="212"/>
      <c r="J766" s="150"/>
      <c r="K766" s="152"/>
      <c r="L766" s="152"/>
      <c r="M766" s="150"/>
      <c r="N766" s="150"/>
      <c r="O766" s="150"/>
      <c r="P766" s="152"/>
      <c r="Q766" s="152"/>
      <c r="R766" s="150"/>
      <c r="S766" s="150"/>
      <c r="T766" s="150"/>
      <c r="U766" s="213"/>
      <c r="V766" s="150"/>
      <c r="W766" s="150"/>
      <c r="X766" s="150"/>
      <c r="Y766" s="150"/>
      <c r="Z766" s="150"/>
      <c r="AA766" s="150"/>
      <c r="AB766" s="150"/>
      <c r="AC766" s="150"/>
      <c r="AD766" s="214"/>
      <c r="AE766" s="4">
        <f t="shared" si="35"/>
        <v>0</v>
      </c>
    </row>
    <row r="767" spans="7:31" ht="20.100000000000001" customHeight="1" x14ac:dyDescent="0.25">
      <c r="G767" s="4">
        <f t="shared" si="33"/>
        <v>0</v>
      </c>
      <c r="H767" s="211">
        <f t="shared" si="34"/>
        <v>0</v>
      </c>
      <c r="I767" s="212"/>
      <c r="J767" s="150"/>
      <c r="K767" s="152"/>
      <c r="L767" s="152"/>
      <c r="M767" s="150"/>
      <c r="N767" s="150"/>
      <c r="O767" s="150"/>
      <c r="P767" s="152"/>
      <c r="Q767" s="152"/>
      <c r="R767" s="150"/>
      <c r="S767" s="150"/>
      <c r="T767" s="150"/>
      <c r="U767" s="213"/>
      <c r="V767" s="150"/>
      <c r="W767" s="150"/>
      <c r="X767" s="150"/>
      <c r="Y767" s="150"/>
      <c r="Z767" s="150"/>
      <c r="AA767" s="150"/>
      <c r="AB767" s="150"/>
      <c r="AC767" s="150"/>
      <c r="AD767" s="214"/>
      <c r="AE767" s="4">
        <f t="shared" si="35"/>
        <v>0</v>
      </c>
    </row>
    <row r="768" spans="7:31" ht="20.100000000000001" customHeight="1" x14ac:dyDescent="0.25">
      <c r="G768" s="4">
        <f t="shared" si="33"/>
        <v>0</v>
      </c>
      <c r="H768" s="211">
        <f t="shared" si="34"/>
        <v>0</v>
      </c>
      <c r="I768" s="212"/>
      <c r="J768" s="150"/>
      <c r="K768" s="152"/>
      <c r="L768" s="152"/>
      <c r="M768" s="150"/>
      <c r="N768" s="150"/>
      <c r="O768" s="150"/>
      <c r="P768" s="152"/>
      <c r="Q768" s="152"/>
      <c r="R768" s="150"/>
      <c r="S768" s="150"/>
      <c r="T768" s="150"/>
      <c r="U768" s="213"/>
      <c r="V768" s="150"/>
      <c r="W768" s="150"/>
      <c r="X768" s="150"/>
      <c r="Y768" s="150"/>
      <c r="Z768" s="150"/>
      <c r="AA768" s="150"/>
      <c r="AB768" s="150"/>
      <c r="AC768" s="150"/>
      <c r="AD768" s="214"/>
      <c r="AE768" s="4">
        <f t="shared" si="35"/>
        <v>0</v>
      </c>
    </row>
    <row r="769" spans="7:31" ht="20.100000000000001" customHeight="1" x14ac:dyDescent="0.25">
      <c r="G769" s="4">
        <f t="shared" si="33"/>
        <v>0</v>
      </c>
      <c r="H769" s="211">
        <f t="shared" si="34"/>
        <v>0</v>
      </c>
      <c r="I769" s="212"/>
      <c r="J769" s="150"/>
      <c r="K769" s="152"/>
      <c r="L769" s="152"/>
      <c r="M769" s="150"/>
      <c r="N769" s="150"/>
      <c r="O769" s="150"/>
      <c r="P769" s="152"/>
      <c r="Q769" s="152"/>
      <c r="R769" s="150"/>
      <c r="S769" s="150"/>
      <c r="T769" s="150"/>
      <c r="U769" s="213"/>
      <c r="V769" s="150"/>
      <c r="W769" s="150"/>
      <c r="X769" s="150"/>
      <c r="Y769" s="150"/>
      <c r="Z769" s="150"/>
      <c r="AA769" s="150"/>
      <c r="AB769" s="150"/>
      <c r="AC769" s="150"/>
      <c r="AD769" s="214"/>
      <c r="AE769" s="4">
        <f t="shared" si="35"/>
        <v>0</v>
      </c>
    </row>
    <row r="770" spans="7:31" ht="20.100000000000001" customHeight="1" x14ac:dyDescent="0.25">
      <c r="G770" s="4">
        <f t="shared" si="33"/>
        <v>0</v>
      </c>
      <c r="H770" s="211">
        <f t="shared" si="34"/>
        <v>0</v>
      </c>
      <c r="I770" s="212"/>
      <c r="J770" s="150"/>
      <c r="K770" s="152"/>
      <c r="L770" s="152"/>
      <c r="M770" s="150"/>
      <c r="N770" s="150"/>
      <c r="O770" s="150"/>
      <c r="P770" s="152"/>
      <c r="Q770" s="152"/>
      <c r="R770" s="150"/>
      <c r="S770" s="150"/>
      <c r="T770" s="150"/>
      <c r="U770" s="213"/>
      <c r="V770" s="150"/>
      <c r="W770" s="150"/>
      <c r="X770" s="150"/>
      <c r="Y770" s="150"/>
      <c r="Z770" s="150"/>
      <c r="AA770" s="150"/>
      <c r="AB770" s="150"/>
      <c r="AC770" s="150"/>
      <c r="AD770" s="214"/>
      <c r="AE770" s="4">
        <f t="shared" si="35"/>
        <v>0</v>
      </c>
    </row>
    <row r="771" spans="7:31" ht="20.100000000000001" customHeight="1" x14ac:dyDescent="0.25">
      <c r="G771" s="4">
        <f t="shared" si="33"/>
        <v>0</v>
      </c>
      <c r="H771" s="211">
        <f t="shared" si="34"/>
        <v>0</v>
      </c>
      <c r="I771" s="212"/>
      <c r="J771" s="150"/>
      <c r="K771" s="152"/>
      <c r="L771" s="152"/>
      <c r="M771" s="150"/>
      <c r="N771" s="150"/>
      <c r="O771" s="150"/>
      <c r="P771" s="152"/>
      <c r="Q771" s="152"/>
      <c r="R771" s="150"/>
      <c r="S771" s="150"/>
      <c r="T771" s="150"/>
      <c r="U771" s="213"/>
      <c r="V771" s="150"/>
      <c r="W771" s="150"/>
      <c r="X771" s="150"/>
      <c r="Y771" s="150"/>
      <c r="Z771" s="150"/>
      <c r="AA771" s="150"/>
      <c r="AB771" s="150"/>
      <c r="AC771" s="150"/>
      <c r="AD771" s="214"/>
      <c r="AE771" s="4">
        <f t="shared" si="35"/>
        <v>0</v>
      </c>
    </row>
    <row r="772" spans="7:31" ht="20.100000000000001" customHeight="1" x14ac:dyDescent="0.25">
      <c r="G772" s="4">
        <f t="shared" si="33"/>
        <v>0</v>
      </c>
      <c r="H772" s="211">
        <f t="shared" si="34"/>
        <v>0</v>
      </c>
      <c r="I772" s="212"/>
      <c r="J772" s="150"/>
      <c r="K772" s="152"/>
      <c r="L772" s="152"/>
      <c r="M772" s="150"/>
      <c r="N772" s="150"/>
      <c r="O772" s="150"/>
      <c r="P772" s="152"/>
      <c r="Q772" s="152"/>
      <c r="R772" s="150"/>
      <c r="S772" s="150"/>
      <c r="T772" s="150"/>
      <c r="U772" s="213"/>
      <c r="V772" s="150"/>
      <c r="W772" s="150"/>
      <c r="X772" s="150"/>
      <c r="Y772" s="150"/>
      <c r="Z772" s="150"/>
      <c r="AA772" s="150"/>
      <c r="AB772" s="150"/>
      <c r="AC772" s="150"/>
      <c r="AD772" s="214"/>
      <c r="AE772" s="4">
        <f t="shared" si="35"/>
        <v>0</v>
      </c>
    </row>
    <row r="773" spans="7:31" ht="20.100000000000001" customHeight="1" x14ac:dyDescent="0.25">
      <c r="G773" s="4">
        <f t="shared" si="33"/>
        <v>0</v>
      </c>
      <c r="H773" s="211">
        <f t="shared" si="34"/>
        <v>0</v>
      </c>
      <c r="I773" s="212"/>
      <c r="J773" s="150"/>
      <c r="K773" s="152"/>
      <c r="L773" s="152"/>
      <c r="M773" s="150"/>
      <c r="N773" s="150"/>
      <c r="O773" s="150"/>
      <c r="P773" s="152"/>
      <c r="Q773" s="152"/>
      <c r="R773" s="150"/>
      <c r="S773" s="150"/>
      <c r="T773" s="150"/>
      <c r="U773" s="213"/>
      <c r="V773" s="150"/>
      <c r="W773" s="150"/>
      <c r="X773" s="150"/>
      <c r="Y773" s="150"/>
      <c r="Z773" s="150"/>
      <c r="AA773" s="150"/>
      <c r="AB773" s="150"/>
      <c r="AC773" s="150"/>
      <c r="AD773" s="214"/>
      <c r="AE773" s="4">
        <f t="shared" si="35"/>
        <v>0</v>
      </c>
    </row>
    <row r="774" spans="7:31" ht="20.100000000000001" customHeight="1" x14ac:dyDescent="0.25">
      <c r="G774" s="4">
        <f t="shared" si="33"/>
        <v>0</v>
      </c>
      <c r="H774" s="211">
        <f t="shared" si="34"/>
        <v>0</v>
      </c>
      <c r="I774" s="212"/>
      <c r="J774" s="150"/>
      <c r="K774" s="152"/>
      <c r="L774" s="152"/>
      <c r="M774" s="150"/>
      <c r="N774" s="150"/>
      <c r="O774" s="150"/>
      <c r="P774" s="152"/>
      <c r="Q774" s="152"/>
      <c r="R774" s="150"/>
      <c r="S774" s="150"/>
      <c r="T774" s="150"/>
      <c r="U774" s="213"/>
      <c r="V774" s="150"/>
      <c r="W774" s="150"/>
      <c r="X774" s="150"/>
      <c r="Y774" s="150"/>
      <c r="Z774" s="150"/>
      <c r="AA774" s="150"/>
      <c r="AB774" s="150"/>
      <c r="AC774" s="150"/>
      <c r="AD774" s="214"/>
      <c r="AE774" s="4">
        <f t="shared" si="35"/>
        <v>0</v>
      </c>
    </row>
    <row r="775" spans="7:31" ht="20.100000000000001" customHeight="1" x14ac:dyDescent="0.25">
      <c r="G775" s="4">
        <f t="shared" si="33"/>
        <v>0</v>
      </c>
      <c r="H775" s="211">
        <f t="shared" si="34"/>
        <v>0</v>
      </c>
      <c r="I775" s="212"/>
      <c r="J775" s="150"/>
      <c r="K775" s="152"/>
      <c r="L775" s="152"/>
      <c r="M775" s="150"/>
      <c r="N775" s="150"/>
      <c r="O775" s="150"/>
      <c r="P775" s="152"/>
      <c r="Q775" s="152"/>
      <c r="R775" s="150"/>
      <c r="S775" s="150"/>
      <c r="T775" s="150"/>
      <c r="U775" s="213"/>
      <c r="V775" s="150"/>
      <c r="W775" s="150"/>
      <c r="X775" s="150"/>
      <c r="Y775" s="150"/>
      <c r="Z775" s="150"/>
      <c r="AA775" s="150"/>
      <c r="AB775" s="150"/>
      <c r="AC775" s="150"/>
      <c r="AD775" s="214"/>
      <c r="AE775" s="4">
        <f t="shared" si="35"/>
        <v>0</v>
      </c>
    </row>
    <row r="776" spans="7:31" ht="20.100000000000001" customHeight="1" x14ac:dyDescent="0.25">
      <c r="G776" s="4">
        <f t="shared" si="33"/>
        <v>0</v>
      </c>
      <c r="H776" s="211">
        <f t="shared" si="34"/>
        <v>0</v>
      </c>
      <c r="I776" s="212"/>
      <c r="J776" s="150"/>
      <c r="K776" s="152"/>
      <c r="L776" s="152"/>
      <c r="M776" s="150"/>
      <c r="N776" s="150"/>
      <c r="O776" s="150"/>
      <c r="P776" s="152"/>
      <c r="Q776" s="152"/>
      <c r="R776" s="150"/>
      <c r="S776" s="150"/>
      <c r="T776" s="150"/>
      <c r="U776" s="213"/>
      <c r="V776" s="150"/>
      <c r="W776" s="150"/>
      <c r="X776" s="150"/>
      <c r="Y776" s="150"/>
      <c r="Z776" s="150"/>
      <c r="AA776" s="150"/>
      <c r="AB776" s="150"/>
      <c r="AC776" s="150"/>
      <c r="AD776" s="214"/>
      <c r="AE776" s="4">
        <f t="shared" si="35"/>
        <v>0</v>
      </c>
    </row>
    <row r="777" spans="7:31" ht="20.100000000000001" customHeight="1" x14ac:dyDescent="0.25">
      <c r="G777" s="4">
        <f t="shared" si="33"/>
        <v>0</v>
      </c>
      <c r="H777" s="211">
        <f t="shared" si="34"/>
        <v>0</v>
      </c>
      <c r="I777" s="212"/>
      <c r="J777" s="150"/>
      <c r="K777" s="152"/>
      <c r="L777" s="152"/>
      <c r="M777" s="150"/>
      <c r="N777" s="150"/>
      <c r="O777" s="150"/>
      <c r="P777" s="152"/>
      <c r="Q777" s="152"/>
      <c r="R777" s="150"/>
      <c r="S777" s="150"/>
      <c r="T777" s="150"/>
      <c r="U777" s="213"/>
      <c r="V777" s="150"/>
      <c r="W777" s="150"/>
      <c r="X777" s="150"/>
      <c r="Y777" s="150"/>
      <c r="Z777" s="150"/>
      <c r="AA777" s="150"/>
      <c r="AB777" s="150"/>
      <c r="AC777" s="150"/>
      <c r="AD777" s="214"/>
      <c r="AE777" s="4">
        <f t="shared" si="35"/>
        <v>0</v>
      </c>
    </row>
    <row r="778" spans="7:31" ht="20.100000000000001" customHeight="1" x14ac:dyDescent="0.25">
      <c r="G778" s="4">
        <f t="shared" ref="G778:G841" si="36">IFERROR(IF($E$12=1,(IF(H778&gt;=1,(IF(I778&gt;=$E$10,(IF(I778&lt;=$E$11,H778,0)),0)),0)),0),0)</f>
        <v>0</v>
      </c>
      <c r="H778" s="211">
        <f t="shared" si="34"/>
        <v>0</v>
      </c>
      <c r="I778" s="212"/>
      <c r="J778" s="150"/>
      <c r="K778" s="152"/>
      <c r="L778" s="152"/>
      <c r="M778" s="150"/>
      <c r="N778" s="150"/>
      <c r="O778" s="150"/>
      <c r="P778" s="152"/>
      <c r="Q778" s="152"/>
      <c r="R778" s="150"/>
      <c r="S778" s="150"/>
      <c r="T778" s="150"/>
      <c r="U778" s="213"/>
      <c r="V778" s="150"/>
      <c r="W778" s="150"/>
      <c r="X778" s="150"/>
      <c r="Y778" s="150"/>
      <c r="Z778" s="150"/>
      <c r="AA778" s="150"/>
      <c r="AB778" s="150"/>
      <c r="AC778" s="150"/>
      <c r="AD778" s="214"/>
      <c r="AE778" s="4">
        <f t="shared" si="35"/>
        <v>0</v>
      </c>
    </row>
    <row r="779" spans="7:31" ht="20.100000000000001" customHeight="1" x14ac:dyDescent="0.25">
      <c r="G779" s="4">
        <f t="shared" si="36"/>
        <v>0</v>
      </c>
      <c r="H779" s="211">
        <f t="shared" ref="H779:H842" si="37">IFERROR(IF(I779&gt;=2000,(IF(LEN(J779)&gt;=3,(IF(LEN(K779)&gt;=2,H778+1,0)),0)),0),0)</f>
        <v>0</v>
      </c>
      <c r="I779" s="212"/>
      <c r="J779" s="150"/>
      <c r="K779" s="152"/>
      <c r="L779" s="152"/>
      <c r="M779" s="150"/>
      <c r="N779" s="150"/>
      <c r="O779" s="150"/>
      <c r="P779" s="152"/>
      <c r="Q779" s="152"/>
      <c r="R779" s="150"/>
      <c r="S779" s="150"/>
      <c r="T779" s="150"/>
      <c r="U779" s="213"/>
      <c r="V779" s="150"/>
      <c r="W779" s="150"/>
      <c r="X779" s="150"/>
      <c r="Y779" s="150"/>
      <c r="Z779" s="150"/>
      <c r="AA779" s="150"/>
      <c r="AB779" s="150"/>
      <c r="AC779" s="150"/>
      <c r="AD779" s="214"/>
      <c r="AE779" s="4">
        <f t="shared" ref="AE779:AE842" si="38">IFERROR(IF(H779&gt;=1,VLOOKUP(J779,$A$1:$B$3,2,0),0),0)</f>
        <v>0</v>
      </c>
    </row>
    <row r="780" spans="7:31" ht="20.100000000000001" customHeight="1" x14ac:dyDescent="0.25">
      <c r="G780" s="4">
        <f t="shared" si="36"/>
        <v>0</v>
      </c>
      <c r="H780" s="211">
        <f t="shared" si="37"/>
        <v>0</v>
      </c>
      <c r="I780" s="212"/>
      <c r="J780" s="150"/>
      <c r="K780" s="152"/>
      <c r="L780" s="152"/>
      <c r="M780" s="150"/>
      <c r="N780" s="150"/>
      <c r="O780" s="150"/>
      <c r="P780" s="152"/>
      <c r="Q780" s="152"/>
      <c r="R780" s="150"/>
      <c r="S780" s="150"/>
      <c r="T780" s="150"/>
      <c r="U780" s="213"/>
      <c r="V780" s="150"/>
      <c r="W780" s="150"/>
      <c r="X780" s="150"/>
      <c r="Y780" s="150"/>
      <c r="Z780" s="150"/>
      <c r="AA780" s="150"/>
      <c r="AB780" s="150"/>
      <c r="AC780" s="150"/>
      <c r="AD780" s="214"/>
      <c r="AE780" s="4">
        <f t="shared" si="38"/>
        <v>0</v>
      </c>
    </row>
    <row r="781" spans="7:31" ht="20.100000000000001" customHeight="1" x14ac:dyDescent="0.25">
      <c r="G781" s="4">
        <f t="shared" si="36"/>
        <v>0</v>
      </c>
      <c r="H781" s="211">
        <f t="shared" si="37"/>
        <v>0</v>
      </c>
      <c r="I781" s="212"/>
      <c r="J781" s="150"/>
      <c r="K781" s="152"/>
      <c r="L781" s="152"/>
      <c r="M781" s="150"/>
      <c r="N781" s="150"/>
      <c r="O781" s="150"/>
      <c r="P781" s="152"/>
      <c r="Q781" s="152"/>
      <c r="R781" s="150"/>
      <c r="S781" s="150"/>
      <c r="T781" s="150"/>
      <c r="U781" s="213"/>
      <c r="V781" s="150"/>
      <c r="W781" s="150"/>
      <c r="X781" s="150"/>
      <c r="Y781" s="150"/>
      <c r="Z781" s="150"/>
      <c r="AA781" s="150"/>
      <c r="AB781" s="150"/>
      <c r="AC781" s="150"/>
      <c r="AD781" s="214"/>
      <c r="AE781" s="4">
        <f t="shared" si="38"/>
        <v>0</v>
      </c>
    </row>
    <row r="782" spans="7:31" ht="20.100000000000001" customHeight="1" x14ac:dyDescent="0.25">
      <c r="G782" s="4">
        <f t="shared" si="36"/>
        <v>0</v>
      </c>
      <c r="H782" s="211">
        <f t="shared" si="37"/>
        <v>0</v>
      </c>
      <c r="I782" s="212"/>
      <c r="J782" s="150"/>
      <c r="K782" s="152"/>
      <c r="L782" s="152"/>
      <c r="M782" s="150"/>
      <c r="N782" s="150"/>
      <c r="O782" s="150"/>
      <c r="P782" s="152"/>
      <c r="Q782" s="152"/>
      <c r="R782" s="150"/>
      <c r="S782" s="150"/>
      <c r="T782" s="150"/>
      <c r="U782" s="213"/>
      <c r="V782" s="150"/>
      <c r="W782" s="150"/>
      <c r="X782" s="150"/>
      <c r="Y782" s="150"/>
      <c r="Z782" s="150"/>
      <c r="AA782" s="150"/>
      <c r="AB782" s="150"/>
      <c r="AC782" s="150"/>
      <c r="AD782" s="214"/>
      <c r="AE782" s="4">
        <f t="shared" si="38"/>
        <v>0</v>
      </c>
    </row>
    <row r="783" spans="7:31" ht="20.100000000000001" customHeight="1" x14ac:dyDescent="0.25">
      <c r="G783" s="4">
        <f t="shared" si="36"/>
        <v>0</v>
      </c>
      <c r="H783" s="211">
        <f t="shared" si="37"/>
        <v>0</v>
      </c>
      <c r="I783" s="212"/>
      <c r="J783" s="150"/>
      <c r="K783" s="152"/>
      <c r="L783" s="152"/>
      <c r="M783" s="150"/>
      <c r="N783" s="150"/>
      <c r="O783" s="150"/>
      <c r="P783" s="152"/>
      <c r="Q783" s="152"/>
      <c r="R783" s="150"/>
      <c r="S783" s="150"/>
      <c r="T783" s="150"/>
      <c r="U783" s="213"/>
      <c r="V783" s="150"/>
      <c r="W783" s="150"/>
      <c r="X783" s="150"/>
      <c r="Y783" s="150"/>
      <c r="Z783" s="150"/>
      <c r="AA783" s="150"/>
      <c r="AB783" s="150"/>
      <c r="AC783" s="150"/>
      <c r="AD783" s="214"/>
      <c r="AE783" s="4">
        <f t="shared" si="38"/>
        <v>0</v>
      </c>
    </row>
    <row r="784" spans="7:31" ht="20.100000000000001" customHeight="1" x14ac:dyDescent="0.25">
      <c r="G784" s="4">
        <f t="shared" si="36"/>
        <v>0</v>
      </c>
      <c r="H784" s="211">
        <f t="shared" si="37"/>
        <v>0</v>
      </c>
      <c r="I784" s="212"/>
      <c r="J784" s="150"/>
      <c r="K784" s="152"/>
      <c r="L784" s="152"/>
      <c r="M784" s="150"/>
      <c r="N784" s="150"/>
      <c r="O784" s="150"/>
      <c r="P784" s="152"/>
      <c r="Q784" s="152"/>
      <c r="R784" s="150"/>
      <c r="S784" s="150"/>
      <c r="T784" s="150"/>
      <c r="U784" s="213"/>
      <c r="V784" s="150"/>
      <c r="W784" s="150"/>
      <c r="X784" s="150"/>
      <c r="Y784" s="150"/>
      <c r="Z784" s="150"/>
      <c r="AA784" s="150"/>
      <c r="AB784" s="150"/>
      <c r="AC784" s="150"/>
      <c r="AD784" s="214"/>
      <c r="AE784" s="4">
        <f t="shared" si="38"/>
        <v>0</v>
      </c>
    </row>
    <row r="785" spans="7:31" ht="20.100000000000001" customHeight="1" x14ac:dyDescent="0.25">
      <c r="G785" s="4">
        <f t="shared" si="36"/>
        <v>0</v>
      </c>
      <c r="H785" s="211">
        <f t="shared" si="37"/>
        <v>0</v>
      </c>
      <c r="I785" s="212"/>
      <c r="J785" s="150"/>
      <c r="K785" s="152"/>
      <c r="L785" s="152"/>
      <c r="M785" s="150"/>
      <c r="N785" s="150"/>
      <c r="O785" s="150"/>
      <c r="P785" s="152"/>
      <c r="Q785" s="152"/>
      <c r="R785" s="150"/>
      <c r="S785" s="150"/>
      <c r="T785" s="150"/>
      <c r="U785" s="213"/>
      <c r="V785" s="150"/>
      <c r="W785" s="150"/>
      <c r="X785" s="150"/>
      <c r="Y785" s="150"/>
      <c r="Z785" s="150"/>
      <c r="AA785" s="150"/>
      <c r="AB785" s="150"/>
      <c r="AC785" s="150"/>
      <c r="AD785" s="214"/>
      <c r="AE785" s="4">
        <f t="shared" si="38"/>
        <v>0</v>
      </c>
    </row>
    <row r="786" spans="7:31" ht="20.100000000000001" customHeight="1" x14ac:dyDescent="0.25">
      <c r="G786" s="4">
        <f t="shared" si="36"/>
        <v>0</v>
      </c>
      <c r="H786" s="211">
        <f t="shared" si="37"/>
        <v>0</v>
      </c>
      <c r="I786" s="212"/>
      <c r="J786" s="150"/>
      <c r="K786" s="152"/>
      <c r="L786" s="152"/>
      <c r="M786" s="150"/>
      <c r="N786" s="150"/>
      <c r="O786" s="150"/>
      <c r="P786" s="152"/>
      <c r="Q786" s="152"/>
      <c r="R786" s="150"/>
      <c r="S786" s="150"/>
      <c r="T786" s="150"/>
      <c r="U786" s="213"/>
      <c r="V786" s="150"/>
      <c r="W786" s="150"/>
      <c r="X786" s="150"/>
      <c r="Y786" s="150"/>
      <c r="Z786" s="150"/>
      <c r="AA786" s="150"/>
      <c r="AB786" s="150"/>
      <c r="AC786" s="150"/>
      <c r="AD786" s="214"/>
      <c r="AE786" s="4">
        <f t="shared" si="38"/>
        <v>0</v>
      </c>
    </row>
    <row r="787" spans="7:31" ht="20.100000000000001" customHeight="1" x14ac:dyDescent="0.25">
      <c r="G787" s="4">
        <f t="shared" si="36"/>
        <v>0</v>
      </c>
      <c r="H787" s="211">
        <f t="shared" si="37"/>
        <v>0</v>
      </c>
      <c r="I787" s="212"/>
      <c r="J787" s="150"/>
      <c r="K787" s="152"/>
      <c r="L787" s="152"/>
      <c r="M787" s="150"/>
      <c r="N787" s="150"/>
      <c r="O787" s="150"/>
      <c r="P787" s="152"/>
      <c r="Q787" s="152"/>
      <c r="R787" s="150"/>
      <c r="S787" s="150"/>
      <c r="T787" s="150"/>
      <c r="U787" s="213"/>
      <c r="V787" s="150"/>
      <c r="W787" s="150"/>
      <c r="X787" s="150"/>
      <c r="Y787" s="150"/>
      <c r="Z787" s="150"/>
      <c r="AA787" s="150"/>
      <c r="AB787" s="150"/>
      <c r="AC787" s="150"/>
      <c r="AD787" s="214"/>
      <c r="AE787" s="4">
        <f t="shared" si="38"/>
        <v>0</v>
      </c>
    </row>
    <row r="788" spans="7:31" ht="20.100000000000001" customHeight="1" x14ac:dyDescent="0.25">
      <c r="G788" s="4">
        <f t="shared" si="36"/>
        <v>0</v>
      </c>
      <c r="H788" s="211">
        <f t="shared" si="37"/>
        <v>0</v>
      </c>
      <c r="I788" s="212"/>
      <c r="J788" s="150"/>
      <c r="K788" s="152"/>
      <c r="L788" s="152"/>
      <c r="M788" s="150"/>
      <c r="N788" s="150"/>
      <c r="O788" s="150"/>
      <c r="P788" s="152"/>
      <c r="Q788" s="152"/>
      <c r="R788" s="150"/>
      <c r="S788" s="150"/>
      <c r="T788" s="150"/>
      <c r="U788" s="213"/>
      <c r="V788" s="150"/>
      <c r="W788" s="150"/>
      <c r="X788" s="150"/>
      <c r="Y788" s="150"/>
      <c r="Z788" s="150"/>
      <c r="AA788" s="150"/>
      <c r="AB788" s="150"/>
      <c r="AC788" s="150"/>
      <c r="AD788" s="214"/>
      <c r="AE788" s="4">
        <f t="shared" si="38"/>
        <v>0</v>
      </c>
    </row>
    <row r="789" spans="7:31" ht="20.100000000000001" customHeight="1" x14ac:dyDescent="0.25">
      <c r="G789" s="4">
        <f t="shared" si="36"/>
        <v>0</v>
      </c>
      <c r="H789" s="211">
        <f t="shared" si="37"/>
        <v>0</v>
      </c>
      <c r="I789" s="212"/>
      <c r="J789" s="150"/>
      <c r="K789" s="152"/>
      <c r="L789" s="152"/>
      <c r="M789" s="150"/>
      <c r="N789" s="150"/>
      <c r="O789" s="150"/>
      <c r="P789" s="152"/>
      <c r="Q789" s="152"/>
      <c r="R789" s="150"/>
      <c r="S789" s="150"/>
      <c r="T789" s="150"/>
      <c r="U789" s="213"/>
      <c r="V789" s="150"/>
      <c r="W789" s="150"/>
      <c r="X789" s="150"/>
      <c r="Y789" s="150"/>
      <c r="Z789" s="150"/>
      <c r="AA789" s="150"/>
      <c r="AB789" s="150"/>
      <c r="AC789" s="150"/>
      <c r="AD789" s="214"/>
      <c r="AE789" s="4">
        <f t="shared" si="38"/>
        <v>0</v>
      </c>
    </row>
    <row r="790" spans="7:31" ht="20.100000000000001" customHeight="1" x14ac:dyDescent="0.25">
      <c r="G790" s="4">
        <f t="shared" si="36"/>
        <v>0</v>
      </c>
      <c r="H790" s="211">
        <f t="shared" si="37"/>
        <v>0</v>
      </c>
      <c r="I790" s="212"/>
      <c r="J790" s="150"/>
      <c r="K790" s="152"/>
      <c r="L790" s="152"/>
      <c r="M790" s="150"/>
      <c r="N790" s="150"/>
      <c r="O790" s="150"/>
      <c r="P790" s="152"/>
      <c r="Q790" s="152"/>
      <c r="R790" s="150"/>
      <c r="S790" s="150"/>
      <c r="T790" s="150"/>
      <c r="U790" s="213"/>
      <c r="V790" s="150"/>
      <c r="W790" s="150"/>
      <c r="X790" s="150"/>
      <c r="Y790" s="150"/>
      <c r="Z790" s="150"/>
      <c r="AA790" s="150"/>
      <c r="AB790" s="150"/>
      <c r="AC790" s="150"/>
      <c r="AD790" s="214"/>
      <c r="AE790" s="4">
        <f t="shared" si="38"/>
        <v>0</v>
      </c>
    </row>
    <row r="791" spans="7:31" ht="20.100000000000001" customHeight="1" x14ac:dyDescent="0.25">
      <c r="G791" s="4">
        <f t="shared" si="36"/>
        <v>0</v>
      </c>
      <c r="H791" s="211">
        <f t="shared" si="37"/>
        <v>0</v>
      </c>
      <c r="I791" s="212"/>
      <c r="J791" s="150"/>
      <c r="K791" s="152"/>
      <c r="L791" s="152"/>
      <c r="M791" s="150"/>
      <c r="N791" s="150"/>
      <c r="O791" s="150"/>
      <c r="P791" s="152"/>
      <c r="Q791" s="152"/>
      <c r="R791" s="150"/>
      <c r="S791" s="150"/>
      <c r="T791" s="150"/>
      <c r="U791" s="213"/>
      <c r="V791" s="150"/>
      <c r="W791" s="150"/>
      <c r="X791" s="150"/>
      <c r="Y791" s="150"/>
      <c r="Z791" s="150"/>
      <c r="AA791" s="150"/>
      <c r="AB791" s="150"/>
      <c r="AC791" s="150"/>
      <c r="AD791" s="214"/>
      <c r="AE791" s="4">
        <f t="shared" si="38"/>
        <v>0</v>
      </c>
    </row>
    <row r="792" spans="7:31" ht="20.100000000000001" customHeight="1" x14ac:dyDescent="0.25">
      <c r="G792" s="4">
        <f t="shared" si="36"/>
        <v>0</v>
      </c>
      <c r="H792" s="211">
        <f t="shared" si="37"/>
        <v>0</v>
      </c>
      <c r="I792" s="212"/>
      <c r="J792" s="150"/>
      <c r="K792" s="152"/>
      <c r="L792" s="152"/>
      <c r="M792" s="150"/>
      <c r="N792" s="150"/>
      <c r="O792" s="150"/>
      <c r="P792" s="152"/>
      <c r="Q792" s="152"/>
      <c r="R792" s="150"/>
      <c r="S792" s="150"/>
      <c r="T792" s="150"/>
      <c r="U792" s="213"/>
      <c r="V792" s="150"/>
      <c r="W792" s="150"/>
      <c r="X792" s="150"/>
      <c r="Y792" s="150"/>
      <c r="Z792" s="150"/>
      <c r="AA792" s="150"/>
      <c r="AB792" s="150"/>
      <c r="AC792" s="150"/>
      <c r="AD792" s="214"/>
      <c r="AE792" s="4">
        <f t="shared" si="38"/>
        <v>0</v>
      </c>
    </row>
    <row r="793" spans="7:31" ht="20.100000000000001" customHeight="1" x14ac:dyDescent="0.25">
      <c r="G793" s="4">
        <f t="shared" si="36"/>
        <v>0</v>
      </c>
      <c r="H793" s="211">
        <f t="shared" si="37"/>
        <v>0</v>
      </c>
      <c r="I793" s="212"/>
      <c r="J793" s="150"/>
      <c r="K793" s="152"/>
      <c r="L793" s="152"/>
      <c r="M793" s="150"/>
      <c r="N793" s="150"/>
      <c r="O793" s="150"/>
      <c r="P793" s="152"/>
      <c r="Q793" s="152"/>
      <c r="R793" s="150"/>
      <c r="S793" s="150"/>
      <c r="T793" s="150"/>
      <c r="U793" s="213"/>
      <c r="V793" s="150"/>
      <c r="W793" s="150"/>
      <c r="X793" s="150"/>
      <c r="Y793" s="150"/>
      <c r="Z793" s="150"/>
      <c r="AA793" s="150"/>
      <c r="AB793" s="150"/>
      <c r="AC793" s="150"/>
      <c r="AD793" s="214"/>
      <c r="AE793" s="4">
        <f t="shared" si="38"/>
        <v>0</v>
      </c>
    </row>
    <row r="794" spans="7:31" ht="20.100000000000001" customHeight="1" x14ac:dyDescent="0.25">
      <c r="G794" s="4">
        <f t="shared" si="36"/>
        <v>0</v>
      </c>
      <c r="H794" s="211">
        <f t="shared" si="37"/>
        <v>0</v>
      </c>
      <c r="I794" s="212"/>
      <c r="J794" s="150"/>
      <c r="K794" s="152"/>
      <c r="L794" s="152"/>
      <c r="M794" s="150"/>
      <c r="N794" s="150"/>
      <c r="O794" s="150"/>
      <c r="P794" s="152"/>
      <c r="Q794" s="152"/>
      <c r="R794" s="150"/>
      <c r="S794" s="150"/>
      <c r="T794" s="150"/>
      <c r="U794" s="213"/>
      <c r="V794" s="150"/>
      <c r="W794" s="150"/>
      <c r="X794" s="150"/>
      <c r="Y794" s="150"/>
      <c r="Z794" s="150"/>
      <c r="AA794" s="150"/>
      <c r="AB794" s="150"/>
      <c r="AC794" s="150"/>
      <c r="AD794" s="214"/>
      <c r="AE794" s="4">
        <f t="shared" si="38"/>
        <v>0</v>
      </c>
    </row>
    <row r="795" spans="7:31" ht="20.100000000000001" customHeight="1" x14ac:dyDescent="0.25">
      <c r="G795" s="4">
        <f t="shared" si="36"/>
        <v>0</v>
      </c>
      <c r="H795" s="211">
        <f t="shared" si="37"/>
        <v>0</v>
      </c>
      <c r="I795" s="212"/>
      <c r="J795" s="150"/>
      <c r="K795" s="152"/>
      <c r="L795" s="152"/>
      <c r="M795" s="150"/>
      <c r="N795" s="150"/>
      <c r="O795" s="150"/>
      <c r="P795" s="152"/>
      <c r="Q795" s="152"/>
      <c r="R795" s="150"/>
      <c r="S795" s="150"/>
      <c r="T795" s="150"/>
      <c r="U795" s="213"/>
      <c r="V795" s="150"/>
      <c r="W795" s="150"/>
      <c r="X795" s="150"/>
      <c r="Y795" s="150"/>
      <c r="Z795" s="150"/>
      <c r="AA795" s="150"/>
      <c r="AB795" s="150"/>
      <c r="AC795" s="150"/>
      <c r="AD795" s="214"/>
      <c r="AE795" s="4">
        <f t="shared" si="38"/>
        <v>0</v>
      </c>
    </row>
    <row r="796" spans="7:31" ht="20.100000000000001" customHeight="1" x14ac:dyDescent="0.25">
      <c r="G796" s="4">
        <f t="shared" si="36"/>
        <v>0</v>
      </c>
      <c r="H796" s="211">
        <f t="shared" si="37"/>
        <v>0</v>
      </c>
      <c r="I796" s="212"/>
      <c r="J796" s="150"/>
      <c r="K796" s="152"/>
      <c r="L796" s="152"/>
      <c r="M796" s="150"/>
      <c r="N796" s="150"/>
      <c r="O796" s="150"/>
      <c r="P796" s="152"/>
      <c r="Q796" s="152"/>
      <c r="R796" s="150"/>
      <c r="S796" s="150"/>
      <c r="T796" s="150"/>
      <c r="U796" s="213"/>
      <c r="V796" s="150"/>
      <c r="W796" s="150"/>
      <c r="X796" s="150"/>
      <c r="Y796" s="150"/>
      <c r="Z796" s="150"/>
      <c r="AA796" s="150"/>
      <c r="AB796" s="150"/>
      <c r="AC796" s="150"/>
      <c r="AD796" s="214"/>
      <c r="AE796" s="4">
        <f t="shared" si="38"/>
        <v>0</v>
      </c>
    </row>
    <row r="797" spans="7:31" ht="20.100000000000001" customHeight="1" x14ac:dyDescent="0.25">
      <c r="G797" s="4">
        <f t="shared" si="36"/>
        <v>0</v>
      </c>
      <c r="H797" s="211">
        <f t="shared" si="37"/>
        <v>0</v>
      </c>
      <c r="I797" s="212"/>
      <c r="J797" s="150"/>
      <c r="K797" s="152"/>
      <c r="L797" s="152"/>
      <c r="M797" s="150"/>
      <c r="N797" s="150"/>
      <c r="O797" s="150"/>
      <c r="P797" s="152"/>
      <c r="Q797" s="152"/>
      <c r="R797" s="150"/>
      <c r="S797" s="150"/>
      <c r="T797" s="150"/>
      <c r="U797" s="213"/>
      <c r="V797" s="150"/>
      <c r="W797" s="150"/>
      <c r="X797" s="150"/>
      <c r="Y797" s="150"/>
      <c r="Z797" s="150"/>
      <c r="AA797" s="150"/>
      <c r="AB797" s="150"/>
      <c r="AC797" s="150"/>
      <c r="AD797" s="214"/>
      <c r="AE797" s="4">
        <f t="shared" si="38"/>
        <v>0</v>
      </c>
    </row>
    <row r="798" spans="7:31" ht="20.100000000000001" customHeight="1" x14ac:dyDescent="0.25">
      <c r="G798" s="4">
        <f t="shared" si="36"/>
        <v>0</v>
      </c>
      <c r="H798" s="211">
        <f t="shared" si="37"/>
        <v>0</v>
      </c>
      <c r="I798" s="212"/>
      <c r="J798" s="150"/>
      <c r="K798" s="152"/>
      <c r="L798" s="152"/>
      <c r="M798" s="150"/>
      <c r="N798" s="150"/>
      <c r="O798" s="150"/>
      <c r="P798" s="152"/>
      <c r="Q798" s="152"/>
      <c r="R798" s="150"/>
      <c r="S798" s="150"/>
      <c r="T798" s="150"/>
      <c r="U798" s="213"/>
      <c r="V798" s="150"/>
      <c r="W798" s="150"/>
      <c r="X798" s="150"/>
      <c r="Y798" s="150"/>
      <c r="Z798" s="150"/>
      <c r="AA798" s="150"/>
      <c r="AB798" s="150"/>
      <c r="AC798" s="150"/>
      <c r="AD798" s="214"/>
      <c r="AE798" s="4">
        <f t="shared" si="38"/>
        <v>0</v>
      </c>
    </row>
    <row r="799" spans="7:31" ht="20.100000000000001" customHeight="1" x14ac:dyDescent="0.25">
      <c r="G799" s="4">
        <f t="shared" si="36"/>
        <v>0</v>
      </c>
      <c r="H799" s="211">
        <f t="shared" si="37"/>
        <v>0</v>
      </c>
      <c r="I799" s="212"/>
      <c r="J799" s="150"/>
      <c r="K799" s="152"/>
      <c r="L799" s="152"/>
      <c r="M799" s="150"/>
      <c r="N799" s="150"/>
      <c r="O799" s="150"/>
      <c r="P799" s="152"/>
      <c r="Q799" s="152"/>
      <c r="R799" s="150"/>
      <c r="S799" s="150"/>
      <c r="T799" s="150"/>
      <c r="U799" s="213"/>
      <c r="V799" s="150"/>
      <c r="W799" s="150"/>
      <c r="X799" s="150"/>
      <c r="Y799" s="150"/>
      <c r="Z799" s="150"/>
      <c r="AA799" s="150"/>
      <c r="AB799" s="150"/>
      <c r="AC799" s="150"/>
      <c r="AD799" s="214"/>
      <c r="AE799" s="4">
        <f t="shared" si="38"/>
        <v>0</v>
      </c>
    </row>
    <row r="800" spans="7:31" ht="20.100000000000001" customHeight="1" x14ac:dyDescent="0.25">
      <c r="G800" s="4">
        <f t="shared" si="36"/>
        <v>0</v>
      </c>
      <c r="H800" s="211">
        <f t="shared" si="37"/>
        <v>0</v>
      </c>
      <c r="I800" s="212"/>
      <c r="J800" s="150"/>
      <c r="K800" s="152"/>
      <c r="L800" s="152"/>
      <c r="M800" s="150"/>
      <c r="N800" s="150"/>
      <c r="O800" s="150"/>
      <c r="P800" s="152"/>
      <c r="Q800" s="152"/>
      <c r="R800" s="150"/>
      <c r="S800" s="150"/>
      <c r="T800" s="150"/>
      <c r="U800" s="213"/>
      <c r="V800" s="150"/>
      <c r="W800" s="150"/>
      <c r="X800" s="150"/>
      <c r="Y800" s="150"/>
      <c r="Z800" s="150"/>
      <c r="AA800" s="150"/>
      <c r="AB800" s="150"/>
      <c r="AC800" s="150"/>
      <c r="AD800" s="214"/>
      <c r="AE800" s="4">
        <f t="shared" si="38"/>
        <v>0</v>
      </c>
    </row>
    <row r="801" spans="7:31" ht="20.100000000000001" customHeight="1" x14ac:dyDescent="0.25">
      <c r="G801" s="4">
        <f t="shared" si="36"/>
        <v>0</v>
      </c>
      <c r="H801" s="211">
        <f t="shared" si="37"/>
        <v>0</v>
      </c>
      <c r="I801" s="212"/>
      <c r="J801" s="150"/>
      <c r="K801" s="152"/>
      <c r="L801" s="152"/>
      <c r="M801" s="150"/>
      <c r="N801" s="150"/>
      <c r="O801" s="150"/>
      <c r="P801" s="152"/>
      <c r="Q801" s="152"/>
      <c r="R801" s="150"/>
      <c r="S801" s="150"/>
      <c r="T801" s="150"/>
      <c r="U801" s="213"/>
      <c r="V801" s="150"/>
      <c r="W801" s="150"/>
      <c r="X801" s="150"/>
      <c r="Y801" s="150"/>
      <c r="Z801" s="150"/>
      <c r="AA801" s="150"/>
      <c r="AB801" s="150"/>
      <c r="AC801" s="150"/>
      <c r="AD801" s="214"/>
      <c r="AE801" s="4">
        <f t="shared" si="38"/>
        <v>0</v>
      </c>
    </row>
    <row r="802" spans="7:31" ht="20.100000000000001" customHeight="1" x14ac:dyDescent="0.25">
      <c r="G802" s="4">
        <f t="shared" si="36"/>
        <v>0</v>
      </c>
      <c r="H802" s="211">
        <f t="shared" si="37"/>
        <v>0</v>
      </c>
      <c r="I802" s="212"/>
      <c r="J802" s="150"/>
      <c r="K802" s="152"/>
      <c r="L802" s="152"/>
      <c r="M802" s="150"/>
      <c r="N802" s="150"/>
      <c r="O802" s="150"/>
      <c r="P802" s="152"/>
      <c r="Q802" s="152"/>
      <c r="R802" s="150"/>
      <c r="S802" s="150"/>
      <c r="T802" s="150"/>
      <c r="U802" s="213"/>
      <c r="V802" s="150"/>
      <c r="W802" s="150"/>
      <c r="X802" s="150"/>
      <c r="Y802" s="150"/>
      <c r="Z802" s="150"/>
      <c r="AA802" s="150"/>
      <c r="AB802" s="150"/>
      <c r="AC802" s="150"/>
      <c r="AD802" s="214"/>
      <c r="AE802" s="4">
        <f t="shared" si="38"/>
        <v>0</v>
      </c>
    </row>
    <row r="803" spans="7:31" ht="20.100000000000001" customHeight="1" x14ac:dyDescent="0.25">
      <c r="G803" s="4">
        <f t="shared" si="36"/>
        <v>0</v>
      </c>
      <c r="H803" s="211">
        <f t="shared" si="37"/>
        <v>0</v>
      </c>
      <c r="I803" s="212"/>
      <c r="J803" s="150"/>
      <c r="K803" s="152"/>
      <c r="L803" s="152"/>
      <c r="M803" s="150"/>
      <c r="N803" s="150"/>
      <c r="O803" s="150"/>
      <c r="P803" s="152"/>
      <c r="Q803" s="152"/>
      <c r="R803" s="150"/>
      <c r="S803" s="150"/>
      <c r="T803" s="150"/>
      <c r="U803" s="213"/>
      <c r="V803" s="150"/>
      <c r="W803" s="150"/>
      <c r="X803" s="150"/>
      <c r="Y803" s="150"/>
      <c r="Z803" s="150"/>
      <c r="AA803" s="150"/>
      <c r="AB803" s="150"/>
      <c r="AC803" s="150"/>
      <c r="AD803" s="214"/>
      <c r="AE803" s="4">
        <f t="shared" si="38"/>
        <v>0</v>
      </c>
    </row>
    <row r="804" spans="7:31" ht="20.100000000000001" customHeight="1" x14ac:dyDescent="0.25">
      <c r="G804" s="4">
        <f t="shared" si="36"/>
        <v>0</v>
      </c>
      <c r="H804" s="211">
        <f t="shared" si="37"/>
        <v>0</v>
      </c>
      <c r="I804" s="212"/>
      <c r="J804" s="150"/>
      <c r="K804" s="152"/>
      <c r="L804" s="152"/>
      <c r="M804" s="150"/>
      <c r="N804" s="150"/>
      <c r="O804" s="150"/>
      <c r="P804" s="152"/>
      <c r="Q804" s="152"/>
      <c r="R804" s="150"/>
      <c r="S804" s="150"/>
      <c r="T804" s="150"/>
      <c r="U804" s="213"/>
      <c r="V804" s="150"/>
      <c r="W804" s="150"/>
      <c r="X804" s="150"/>
      <c r="Y804" s="150"/>
      <c r="Z804" s="150"/>
      <c r="AA804" s="150"/>
      <c r="AB804" s="150"/>
      <c r="AC804" s="150"/>
      <c r="AD804" s="214"/>
      <c r="AE804" s="4">
        <f t="shared" si="38"/>
        <v>0</v>
      </c>
    </row>
    <row r="805" spans="7:31" ht="20.100000000000001" customHeight="1" x14ac:dyDescent="0.25">
      <c r="G805" s="4">
        <f t="shared" si="36"/>
        <v>0</v>
      </c>
      <c r="H805" s="211">
        <f t="shared" si="37"/>
        <v>0</v>
      </c>
      <c r="I805" s="212"/>
      <c r="J805" s="150"/>
      <c r="K805" s="152"/>
      <c r="L805" s="152"/>
      <c r="M805" s="150"/>
      <c r="N805" s="150"/>
      <c r="O805" s="150"/>
      <c r="P805" s="152"/>
      <c r="Q805" s="152"/>
      <c r="R805" s="150"/>
      <c r="S805" s="150"/>
      <c r="T805" s="150"/>
      <c r="U805" s="213"/>
      <c r="V805" s="150"/>
      <c r="W805" s="150"/>
      <c r="X805" s="150"/>
      <c r="Y805" s="150"/>
      <c r="Z805" s="150"/>
      <c r="AA805" s="150"/>
      <c r="AB805" s="150"/>
      <c r="AC805" s="150"/>
      <c r="AD805" s="214"/>
      <c r="AE805" s="4">
        <f t="shared" si="38"/>
        <v>0</v>
      </c>
    </row>
    <row r="806" spans="7:31" ht="20.100000000000001" customHeight="1" x14ac:dyDescent="0.25">
      <c r="G806" s="4">
        <f t="shared" si="36"/>
        <v>0</v>
      </c>
      <c r="H806" s="211">
        <f t="shared" si="37"/>
        <v>0</v>
      </c>
      <c r="I806" s="212"/>
      <c r="J806" s="150"/>
      <c r="K806" s="152"/>
      <c r="L806" s="152"/>
      <c r="M806" s="150"/>
      <c r="N806" s="150"/>
      <c r="O806" s="150"/>
      <c r="P806" s="152"/>
      <c r="Q806" s="152"/>
      <c r="R806" s="150"/>
      <c r="S806" s="150"/>
      <c r="T806" s="150"/>
      <c r="U806" s="213"/>
      <c r="V806" s="150"/>
      <c r="W806" s="150"/>
      <c r="X806" s="150"/>
      <c r="Y806" s="150"/>
      <c r="Z806" s="150"/>
      <c r="AA806" s="150"/>
      <c r="AB806" s="150"/>
      <c r="AC806" s="150"/>
      <c r="AD806" s="214"/>
      <c r="AE806" s="4">
        <f t="shared" si="38"/>
        <v>0</v>
      </c>
    </row>
    <row r="807" spans="7:31" ht="20.100000000000001" customHeight="1" x14ac:dyDescent="0.25">
      <c r="G807" s="4">
        <f t="shared" si="36"/>
        <v>0</v>
      </c>
      <c r="H807" s="211">
        <f t="shared" si="37"/>
        <v>0</v>
      </c>
      <c r="I807" s="212"/>
      <c r="J807" s="150"/>
      <c r="K807" s="152"/>
      <c r="L807" s="152"/>
      <c r="M807" s="150"/>
      <c r="N807" s="150"/>
      <c r="O807" s="150"/>
      <c r="P807" s="152"/>
      <c r="Q807" s="152"/>
      <c r="R807" s="150"/>
      <c r="S807" s="150"/>
      <c r="T807" s="150"/>
      <c r="U807" s="213"/>
      <c r="V807" s="150"/>
      <c r="W807" s="150"/>
      <c r="X807" s="150"/>
      <c r="Y807" s="150"/>
      <c r="Z807" s="150"/>
      <c r="AA807" s="150"/>
      <c r="AB807" s="150"/>
      <c r="AC807" s="150"/>
      <c r="AD807" s="214"/>
      <c r="AE807" s="4">
        <f t="shared" si="38"/>
        <v>0</v>
      </c>
    </row>
    <row r="808" spans="7:31" ht="20.100000000000001" customHeight="1" x14ac:dyDescent="0.25">
      <c r="G808" s="4">
        <f t="shared" si="36"/>
        <v>0</v>
      </c>
      <c r="H808" s="211">
        <f t="shared" si="37"/>
        <v>0</v>
      </c>
      <c r="I808" s="212"/>
      <c r="J808" s="150"/>
      <c r="K808" s="152"/>
      <c r="L808" s="152"/>
      <c r="M808" s="150"/>
      <c r="N808" s="150"/>
      <c r="O808" s="150"/>
      <c r="P808" s="152"/>
      <c r="Q808" s="152"/>
      <c r="R808" s="150"/>
      <c r="S808" s="150"/>
      <c r="T808" s="150"/>
      <c r="U808" s="213"/>
      <c r="V808" s="150"/>
      <c r="W808" s="150"/>
      <c r="X808" s="150"/>
      <c r="Y808" s="150"/>
      <c r="Z808" s="150"/>
      <c r="AA808" s="150"/>
      <c r="AB808" s="150"/>
      <c r="AC808" s="150"/>
      <c r="AD808" s="214"/>
      <c r="AE808" s="4">
        <f t="shared" si="38"/>
        <v>0</v>
      </c>
    </row>
    <row r="809" spans="7:31" ht="20.100000000000001" customHeight="1" x14ac:dyDescent="0.25">
      <c r="G809" s="4">
        <f t="shared" si="36"/>
        <v>0</v>
      </c>
      <c r="H809" s="211">
        <f t="shared" si="37"/>
        <v>0</v>
      </c>
      <c r="I809" s="212"/>
      <c r="J809" s="150"/>
      <c r="K809" s="152"/>
      <c r="L809" s="152"/>
      <c r="M809" s="150"/>
      <c r="N809" s="150"/>
      <c r="O809" s="150"/>
      <c r="P809" s="152"/>
      <c r="Q809" s="152"/>
      <c r="R809" s="150"/>
      <c r="S809" s="150"/>
      <c r="T809" s="150"/>
      <c r="U809" s="213"/>
      <c r="V809" s="150"/>
      <c r="W809" s="150"/>
      <c r="X809" s="150"/>
      <c r="Y809" s="150"/>
      <c r="Z809" s="150"/>
      <c r="AA809" s="150"/>
      <c r="AB809" s="150"/>
      <c r="AC809" s="150"/>
      <c r="AD809" s="214"/>
      <c r="AE809" s="4">
        <f t="shared" si="38"/>
        <v>0</v>
      </c>
    </row>
    <row r="810" spans="7:31" ht="20.100000000000001" customHeight="1" x14ac:dyDescent="0.25">
      <c r="G810" s="4">
        <f t="shared" si="36"/>
        <v>0</v>
      </c>
      <c r="H810" s="211">
        <f t="shared" si="37"/>
        <v>0</v>
      </c>
      <c r="I810" s="212"/>
      <c r="J810" s="150"/>
      <c r="K810" s="152"/>
      <c r="L810" s="152"/>
      <c r="M810" s="150"/>
      <c r="N810" s="150"/>
      <c r="O810" s="150"/>
      <c r="P810" s="152"/>
      <c r="Q810" s="152"/>
      <c r="R810" s="150"/>
      <c r="S810" s="150"/>
      <c r="T810" s="150"/>
      <c r="U810" s="213"/>
      <c r="V810" s="150"/>
      <c r="W810" s="150"/>
      <c r="X810" s="150"/>
      <c r="Y810" s="150"/>
      <c r="Z810" s="150"/>
      <c r="AA810" s="150"/>
      <c r="AB810" s="150"/>
      <c r="AC810" s="150"/>
      <c r="AD810" s="214"/>
      <c r="AE810" s="4">
        <f t="shared" si="38"/>
        <v>0</v>
      </c>
    </row>
    <row r="811" spans="7:31" ht="20.100000000000001" customHeight="1" x14ac:dyDescent="0.25">
      <c r="G811" s="4">
        <f t="shared" si="36"/>
        <v>0</v>
      </c>
      <c r="H811" s="211">
        <f t="shared" si="37"/>
        <v>0</v>
      </c>
      <c r="I811" s="212"/>
      <c r="J811" s="150"/>
      <c r="K811" s="152"/>
      <c r="L811" s="152"/>
      <c r="M811" s="150"/>
      <c r="N811" s="150"/>
      <c r="O811" s="150"/>
      <c r="P811" s="152"/>
      <c r="Q811" s="152"/>
      <c r="R811" s="150"/>
      <c r="S811" s="150"/>
      <c r="T811" s="150"/>
      <c r="U811" s="213"/>
      <c r="V811" s="150"/>
      <c r="W811" s="150"/>
      <c r="X811" s="150"/>
      <c r="Y811" s="150"/>
      <c r="Z811" s="150"/>
      <c r="AA811" s="150"/>
      <c r="AB811" s="150"/>
      <c r="AC811" s="150"/>
      <c r="AD811" s="214"/>
      <c r="AE811" s="4">
        <f t="shared" si="38"/>
        <v>0</v>
      </c>
    </row>
    <row r="812" spans="7:31" ht="20.100000000000001" customHeight="1" x14ac:dyDescent="0.25">
      <c r="G812" s="4">
        <f t="shared" si="36"/>
        <v>0</v>
      </c>
      <c r="H812" s="211">
        <f t="shared" si="37"/>
        <v>0</v>
      </c>
      <c r="I812" s="212"/>
      <c r="J812" s="150"/>
      <c r="K812" s="152"/>
      <c r="L812" s="152"/>
      <c r="M812" s="150"/>
      <c r="N812" s="150"/>
      <c r="O812" s="150"/>
      <c r="P812" s="152"/>
      <c r="Q812" s="152"/>
      <c r="R812" s="150"/>
      <c r="S812" s="150"/>
      <c r="T812" s="150"/>
      <c r="U812" s="213"/>
      <c r="V812" s="150"/>
      <c r="W812" s="150"/>
      <c r="X812" s="150"/>
      <c r="Y812" s="150"/>
      <c r="Z812" s="150"/>
      <c r="AA812" s="150"/>
      <c r="AB812" s="150"/>
      <c r="AC812" s="150"/>
      <c r="AD812" s="214"/>
      <c r="AE812" s="4">
        <f t="shared" si="38"/>
        <v>0</v>
      </c>
    </row>
    <row r="813" spans="7:31" ht="20.100000000000001" customHeight="1" x14ac:dyDescent="0.25">
      <c r="G813" s="4">
        <f t="shared" si="36"/>
        <v>0</v>
      </c>
      <c r="H813" s="211">
        <f t="shared" si="37"/>
        <v>0</v>
      </c>
      <c r="I813" s="212"/>
      <c r="J813" s="150"/>
      <c r="K813" s="152"/>
      <c r="L813" s="152"/>
      <c r="M813" s="150"/>
      <c r="N813" s="150"/>
      <c r="O813" s="150"/>
      <c r="P813" s="152"/>
      <c r="Q813" s="152"/>
      <c r="R813" s="150"/>
      <c r="S813" s="150"/>
      <c r="T813" s="150"/>
      <c r="U813" s="213"/>
      <c r="V813" s="150"/>
      <c r="W813" s="150"/>
      <c r="X813" s="150"/>
      <c r="Y813" s="150"/>
      <c r="Z813" s="150"/>
      <c r="AA813" s="150"/>
      <c r="AB813" s="150"/>
      <c r="AC813" s="150"/>
      <c r="AD813" s="214"/>
      <c r="AE813" s="4">
        <f t="shared" si="38"/>
        <v>0</v>
      </c>
    </row>
    <row r="814" spans="7:31" ht="20.100000000000001" customHeight="1" x14ac:dyDescent="0.25">
      <c r="G814" s="4">
        <f t="shared" si="36"/>
        <v>0</v>
      </c>
      <c r="H814" s="211">
        <f t="shared" si="37"/>
        <v>0</v>
      </c>
      <c r="I814" s="212"/>
      <c r="J814" s="150"/>
      <c r="K814" s="152"/>
      <c r="L814" s="152"/>
      <c r="M814" s="150"/>
      <c r="N814" s="150"/>
      <c r="O814" s="150"/>
      <c r="P814" s="152"/>
      <c r="Q814" s="152"/>
      <c r="R814" s="150"/>
      <c r="S814" s="150"/>
      <c r="T814" s="150"/>
      <c r="U814" s="213"/>
      <c r="V814" s="150"/>
      <c r="W814" s="150"/>
      <c r="X814" s="150"/>
      <c r="Y814" s="150"/>
      <c r="Z814" s="150"/>
      <c r="AA814" s="150"/>
      <c r="AB814" s="150"/>
      <c r="AC814" s="150"/>
      <c r="AD814" s="214"/>
      <c r="AE814" s="4">
        <f t="shared" si="38"/>
        <v>0</v>
      </c>
    </row>
    <row r="815" spans="7:31" ht="20.100000000000001" customHeight="1" x14ac:dyDescent="0.25">
      <c r="G815" s="4">
        <f t="shared" si="36"/>
        <v>0</v>
      </c>
      <c r="H815" s="211">
        <f t="shared" si="37"/>
        <v>0</v>
      </c>
      <c r="I815" s="212"/>
      <c r="J815" s="150"/>
      <c r="K815" s="152"/>
      <c r="L815" s="152"/>
      <c r="M815" s="150"/>
      <c r="N815" s="150"/>
      <c r="O815" s="150"/>
      <c r="P815" s="152"/>
      <c r="Q815" s="152"/>
      <c r="R815" s="150"/>
      <c r="S815" s="150"/>
      <c r="T815" s="150"/>
      <c r="U815" s="213"/>
      <c r="V815" s="150"/>
      <c r="W815" s="150"/>
      <c r="X815" s="150"/>
      <c r="Y815" s="150"/>
      <c r="Z815" s="150"/>
      <c r="AA815" s="150"/>
      <c r="AB815" s="150"/>
      <c r="AC815" s="150"/>
      <c r="AD815" s="214"/>
      <c r="AE815" s="4">
        <f t="shared" si="38"/>
        <v>0</v>
      </c>
    </row>
    <row r="816" spans="7:31" ht="20.100000000000001" customHeight="1" x14ac:dyDescent="0.25">
      <c r="G816" s="4">
        <f t="shared" si="36"/>
        <v>0</v>
      </c>
      <c r="H816" s="211">
        <f t="shared" si="37"/>
        <v>0</v>
      </c>
      <c r="I816" s="212"/>
      <c r="J816" s="150"/>
      <c r="K816" s="152"/>
      <c r="L816" s="152"/>
      <c r="M816" s="150"/>
      <c r="N816" s="150"/>
      <c r="O816" s="150"/>
      <c r="P816" s="152"/>
      <c r="Q816" s="152"/>
      <c r="R816" s="150"/>
      <c r="S816" s="150"/>
      <c r="T816" s="150"/>
      <c r="U816" s="213"/>
      <c r="V816" s="150"/>
      <c r="W816" s="150"/>
      <c r="X816" s="150"/>
      <c r="Y816" s="150"/>
      <c r="Z816" s="150"/>
      <c r="AA816" s="150"/>
      <c r="AB816" s="150"/>
      <c r="AC816" s="150"/>
      <c r="AD816" s="214"/>
      <c r="AE816" s="4">
        <f t="shared" si="38"/>
        <v>0</v>
      </c>
    </row>
    <row r="817" spans="7:31" ht="20.100000000000001" customHeight="1" x14ac:dyDescent="0.25">
      <c r="G817" s="4">
        <f t="shared" si="36"/>
        <v>0</v>
      </c>
      <c r="H817" s="211">
        <f t="shared" si="37"/>
        <v>0</v>
      </c>
      <c r="I817" s="212"/>
      <c r="J817" s="150"/>
      <c r="K817" s="152"/>
      <c r="L817" s="152"/>
      <c r="M817" s="150"/>
      <c r="N817" s="150"/>
      <c r="O817" s="150"/>
      <c r="P817" s="152"/>
      <c r="Q817" s="152"/>
      <c r="R817" s="150"/>
      <c r="S817" s="150"/>
      <c r="T817" s="150"/>
      <c r="U817" s="213"/>
      <c r="V817" s="150"/>
      <c r="W817" s="150"/>
      <c r="X817" s="150"/>
      <c r="Y817" s="150"/>
      <c r="Z817" s="150"/>
      <c r="AA817" s="150"/>
      <c r="AB817" s="150"/>
      <c r="AC817" s="150"/>
      <c r="AD817" s="214"/>
      <c r="AE817" s="4">
        <f t="shared" si="38"/>
        <v>0</v>
      </c>
    </row>
    <row r="818" spans="7:31" ht="20.100000000000001" customHeight="1" x14ac:dyDescent="0.25">
      <c r="G818" s="4">
        <f t="shared" si="36"/>
        <v>0</v>
      </c>
      <c r="H818" s="211">
        <f t="shared" si="37"/>
        <v>0</v>
      </c>
      <c r="I818" s="212"/>
      <c r="J818" s="150"/>
      <c r="K818" s="152"/>
      <c r="L818" s="152"/>
      <c r="M818" s="150"/>
      <c r="N818" s="150"/>
      <c r="O818" s="150"/>
      <c r="P818" s="152"/>
      <c r="Q818" s="152"/>
      <c r="R818" s="150"/>
      <c r="S818" s="150"/>
      <c r="T818" s="150"/>
      <c r="U818" s="213"/>
      <c r="V818" s="150"/>
      <c r="W818" s="150"/>
      <c r="X818" s="150"/>
      <c r="Y818" s="150"/>
      <c r="Z818" s="150"/>
      <c r="AA818" s="150"/>
      <c r="AB818" s="150"/>
      <c r="AC818" s="150"/>
      <c r="AD818" s="214"/>
      <c r="AE818" s="4">
        <f t="shared" si="38"/>
        <v>0</v>
      </c>
    </row>
    <row r="819" spans="7:31" ht="20.100000000000001" customHeight="1" x14ac:dyDescent="0.25">
      <c r="G819" s="4">
        <f t="shared" si="36"/>
        <v>0</v>
      </c>
      <c r="H819" s="211">
        <f t="shared" si="37"/>
        <v>0</v>
      </c>
      <c r="I819" s="212"/>
      <c r="J819" s="150"/>
      <c r="K819" s="152"/>
      <c r="L819" s="152"/>
      <c r="M819" s="150"/>
      <c r="N819" s="150"/>
      <c r="O819" s="150"/>
      <c r="P819" s="152"/>
      <c r="Q819" s="152"/>
      <c r="R819" s="150"/>
      <c r="S819" s="150"/>
      <c r="T819" s="150"/>
      <c r="U819" s="213"/>
      <c r="V819" s="150"/>
      <c r="W819" s="150"/>
      <c r="X819" s="150"/>
      <c r="Y819" s="150"/>
      <c r="Z819" s="150"/>
      <c r="AA819" s="150"/>
      <c r="AB819" s="150"/>
      <c r="AC819" s="150"/>
      <c r="AD819" s="214"/>
      <c r="AE819" s="4">
        <f t="shared" si="38"/>
        <v>0</v>
      </c>
    </row>
    <row r="820" spans="7:31" ht="20.100000000000001" customHeight="1" x14ac:dyDescent="0.25">
      <c r="G820" s="4">
        <f t="shared" si="36"/>
        <v>0</v>
      </c>
      <c r="H820" s="211">
        <f t="shared" si="37"/>
        <v>0</v>
      </c>
      <c r="I820" s="212"/>
      <c r="J820" s="150"/>
      <c r="K820" s="152"/>
      <c r="L820" s="152"/>
      <c r="M820" s="150"/>
      <c r="N820" s="150"/>
      <c r="O820" s="150"/>
      <c r="P820" s="152"/>
      <c r="Q820" s="152"/>
      <c r="R820" s="150"/>
      <c r="S820" s="150"/>
      <c r="T820" s="150"/>
      <c r="U820" s="213"/>
      <c r="V820" s="150"/>
      <c r="W820" s="150"/>
      <c r="X820" s="150"/>
      <c r="Y820" s="150"/>
      <c r="Z820" s="150"/>
      <c r="AA820" s="150"/>
      <c r="AB820" s="150"/>
      <c r="AC820" s="150"/>
      <c r="AD820" s="214"/>
      <c r="AE820" s="4">
        <f t="shared" si="38"/>
        <v>0</v>
      </c>
    </row>
    <row r="821" spans="7:31" ht="20.100000000000001" customHeight="1" x14ac:dyDescent="0.25">
      <c r="G821" s="4">
        <f t="shared" si="36"/>
        <v>0</v>
      </c>
      <c r="H821" s="211">
        <f t="shared" si="37"/>
        <v>0</v>
      </c>
      <c r="I821" s="212"/>
      <c r="J821" s="150"/>
      <c r="K821" s="152"/>
      <c r="L821" s="152"/>
      <c r="M821" s="150"/>
      <c r="N821" s="150"/>
      <c r="O821" s="150"/>
      <c r="P821" s="152"/>
      <c r="Q821" s="152"/>
      <c r="R821" s="150"/>
      <c r="S821" s="150"/>
      <c r="T821" s="150"/>
      <c r="U821" s="213"/>
      <c r="V821" s="150"/>
      <c r="W821" s="150"/>
      <c r="X821" s="150"/>
      <c r="Y821" s="150"/>
      <c r="Z821" s="150"/>
      <c r="AA821" s="150"/>
      <c r="AB821" s="150"/>
      <c r="AC821" s="150"/>
      <c r="AD821" s="214"/>
      <c r="AE821" s="4">
        <f t="shared" si="38"/>
        <v>0</v>
      </c>
    </row>
    <row r="822" spans="7:31" ht="20.100000000000001" customHeight="1" x14ac:dyDescent="0.25">
      <c r="G822" s="4">
        <f t="shared" si="36"/>
        <v>0</v>
      </c>
      <c r="H822" s="211">
        <f t="shared" si="37"/>
        <v>0</v>
      </c>
      <c r="I822" s="212"/>
      <c r="J822" s="150"/>
      <c r="K822" s="152"/>
      <c r="L822" s="152"/>
      <c r="M822" s="150"/>
      <c r="N822" s="150"/>
      <c r="O822" s="150"/>
      <c r="P822" s="152"/>
      <c r="Q822" s="152"/>
      <c r="R822" s="150"/>
      <c r="S822" s="150"/>
      <c r="T822" s="150"/>
      <c r="U822" s="213"/>
      <c r="V822" s="150"/>
      <c r="W822" s="150"/>
      <c r="X822" s="150"/>
      <c r="Y822" s="150"/>
      <c r="Z822" s="150"/>
      <c r="AA822" s="150"/>
      <c r="AB822" s="150"/>
      <c r="AC822" s="150"/>
      <c r="AD822" s="214"/>
      <c r="AE822" s="4">
        <f t="shared" si="38"/>
        <v>0</v>
      </c>
    </row>
    <row r="823" spans="7:31" ht="20.100000000000001" customHeight="1" x14ac:dyDescent="0.25">
      <c r="G823" s="4">
        <f t="shared" si="36"/>
        <v>0</v>
      </c>
      <c r="H823" s="211">
        <f t="shared" si="37"/>
        <v>0</v>
      </c>
      <c r="I823" s="212"/>
      <c r="J823" s="150"/>
      <c r="K823" s="152"/>
      <c r="L823" s="152"/>
      <c r="M823" s="150"/>
      <c r="N823" s="150"/>
      <c r="O823" s="150"/>
      <c r="P823" s="152"/>
      <c r="Q823" s="152"/>
      <c r="R823" s="150"/>
      <c r="S823" s="150"/>
      <c r="T823" s="150"/>
      <c r="U823" s="213"/>
      <c r="V823" s="150"/>
      <c r="W823" s="150"/>
      <c r="X823" s="150"/>
      <c r="Y823" s="150"/>
      <c r="Z823" s="150"/>
      <c r="AA823" s="150"/>
      <c r="AB823" s="150"/>
      <c r="AC823" s="150"/>
      <c r="AD823" s="214"/>
      <c r="AE823" s="4">
        <f t="shared" si="38"/>
        <v>0</v>
      </c>
    </row>
    <row r="824" spans="7:31" ht="20.100000000000001" customHeight="1" x14ac:dyDescent="0.25">
      <c r="G824" s="4">
        <f t="shared" si="36"/>
        <v>0</v>
      </c>
      <c r="H824" s="211">
        <f t="shared" si="37"/>
        <v>0</v>
      </c>
      <c r="I824" s="212"/>
      <c r="J824" s="150"/>
      <c r="K824" s="152"/>
      <c r="L824" s="152"/>
      <c r="M824" s="150"/>
      <c r="N824" s="150"/>
      <c r="O824" s="150"/>
      <c r="P824" s="152"/>
      <c r="Q824" s="152"/>
      <c r="R824" s="150"/>
      <c r="S824" s="150"/>
      <c r="T824" s="150"/>
      <c r="U824" s="213"/>
      <c r="V824" s="150"/>
      <c r="W824" s="150"/>
      <c r="X824" s="150"/>
      <c r="Y824" s="150"/>
      <c r="Z824" s="150"/>
      <c r="AA824" s="150"/>
      <c r="AB824" s="150"/>
      <c r="AC824" s="150"/>
      <c r="AD824" s="214"/>
      <c r="AE824" s="4">
        <f t="shared" si="38"/>
        <v>0</v>
      </c>
    </row>
    <row r="825" spans="7:31" ht="20.100000000000001" customHeight="1" x14ac:dyDescent="0.25">
      <c r="G825" s="4">
        <f t="shared" si="36"/>
        <v>0</v>
      </c>
      <c r="H825" s="211">
        <f t="shared" si="37"/>
        <v>0</v>
      </c>
      <c r="I825" s="212"/>
      <c r="J825" s="150"/>
      <c r="K825" s="152"/>
      <c r="L825" s="152"/>
      <c r="M825" s="150"/>
      <c r="N825" s="150"/>
      <c r="O825" s="150"/>
      <c r="P825" s="152"/>
      <c r="Q825" s="152"/>
      <c r="R825" s="150"/>
      <c r="S825" s="150"/>
      <c r="T825" s="150"/>
      <c r="U825" s="213"/>
      <c r="V825" s="150"/>
      <c r="W825" s="150"/>
      <c r="X825" s="150"/>
      <c r="Y825" s="150"/>
      <c r="Z825" s="150"/>
      <c r="AA825" s="150"/>
      <c r="AB825" s="150"/>
      <c r="AC825" s="150"/>
      <c r="AD825" s="214"/>
      <c r="AE825" s="4">
        <f t="shared" si="38"/>
        <v>0</v>
      </c>
    </row>
    <row r="826" spans="7:31" ht="20.100000000000001" customHeight="1" x14ac:dyDescent="0.25">
      <c r="G826" s="4">
        <f t="shared" si="36"/>
        <v>0</v>
      </c>
      <c r="H826" s="211">
        <f t="shared" si="37"/>
        <v>0</v>
      </c>
      <c r="I826" s="212"/>
      <c r="J826" s="150"/>
      <c r="K826" s="152"/>
      <c r="L826" s="152"/>
      <c r="M826" s="150"/>
      <c r="N826" s="150"/>
      <c r="O826" s="150"/>
      <c r="P826" s="152"/>
      <c r="Q826" s="152"/>
      <c r="R826" s="150"/>
      <c r="S826" s="150"/>
      <c r="T826" s="150"/>
      <c r="U826" s="213"/>
      <c r="V826" s="150"/>
      <c r="W826" s="150"/>
      <c r="X826" s="150"/>
      <c r="Y826" s="150"/>
      <c r="Z826" s="150"/>
      <c r="AA826" s="150"/>
      <c r="AB826" s="150"/>
      <c r="AC826" s="150"/>
      <c r="AD826" s="214"/>
      <c r="AE826" s="4">
        <f t="shared" si="38"/>
        <v>0</v>
      </c>
    </row>
    <row r="827" spans="7:31" ht="20.100000000000001" customHeight="1" x14ac:dyDescent="0.25">
      <c r="G827" s="4">
        <f t="shared" si="36"/>
        <v>0</v>
      </c>
      <c r="H827" s="211">
        <f t="shared" si="37"/>
        <v>0</v>
      </c>
      <c r="I827" s="212"/>
      <c r="J827" s="150"/>
      <c r="K827" s="152"/>
      <c r="L827" s="152"/>
      <c r="M827" s="150"/>
      <c r="N827" s="150"/>
      <c r="O827" s="150"/>
      <c r="P827" s="152"/>
      <c r="Q827" s="152"/>
      <c r="R827" s="150"/>
      <c r="S827" s="150"/>
      <c r="T827" s="150"/>
      <c r="U827" s="213"/>
      <c r="V827" s="150"/>
      <c r="W827" s="150"/>
      <c r="X827" s="150"/>
      <c r="Y827" s="150"/>
      <c r="Z827" s="150"/>
      <c r="AA827" s="150"/>
      <c r="AB827" s="150"/>
      <c r="AC827" s="150"/>
      <c r="AD827" s="214"/>
      <c r="AE827" s="4">
        <f t="shared" si="38"/>
        <v>0</v>
      </c>
    </row>
    <row r="828" spans="7:31" ht="20.100000000000001" customHeight="1" x14ac:dyDescent="0.25">
      <c r="G828" s="4">
        <f t="shared" si="36"/>
        <v>0</v>
      </c>
      <c r="H828" s="211">
        <f t="shared" si="37"/>
        <v>0</v>
      </c>
      <c r="I828" s="212"/>
      <c r="J828" s="150"/>
      <c r="K828" s="152"/>
      <c r="L828" s="152"/>
      <c r="M828" s="150"/>
      <c r="N828" s="150"/>
      <c r="O828" s="150"/>
      <c r="P828" s="152"/>
      <c r="Q828" s="152"/>
      <c r="R828" s="150"/>
      <c r="S828" s="150"/>
      <c r="T828" s="150"/>
      <c r="U828" s="213"/>
      <c r="V828" s="150"/>
      <c r="W828" s="150"/>
      <c r="X828" s="150"/>
      <c r="Y828" s="150"/>
      <c r="Z828" s="150"/>
      <c r="AA828" s="150"/>
      <c r="AB828" s="150"/>
      <c r="AC828" s="150"/>
      <c r="AD828" s="214"/>
      <c r="AE828" s="4">
        <f t="shared" si="38"/>
        <v>0</v>
      </c>
    </row>
    <row r="829" spans="7:31" ht="20.100000000000001" customHeight="1" x14ac:dyDescent="0.25">
      <c r="G829" s="4">
        <f t="shared" si="36"/>
        <v>0</v>
      </c>
      <c r="H829" s="211">
        <f t="shared" si="37"/>
        <v>0</v>
      </c>
      <c r="I829" s="212"/>
      <c r="J829" s="150"/>
      <c r="K829" s="152"/>
      <c r="L829" s="152"/>
      <c r="M829" s="150"/>
      <c r="N829" s="150"/>
      <c r="O829" s="150"/>
      <c r="P829" s="152"/>
      <c r="Q829" s="152"/>
      <c r="R829" s="150"/>
      <c r="S829" s="150"/>
      <c r="T829" s="150"/>
      <c r="U829" s="213"/>
      <c r="V829" s="150"/>
      <c r="W829" s="150"/>
      <c r="X829" s="150"/>
      <c r="Y829" s="150"/>
      <c r="Z829" s="150"/>
      <c r="AA829" s="150"/>
      <c r="AB829" s="150"/>
      <c r="AC829" s="150"/>
      <c r="AD829" s="214"/>
      <c r="AE829" s="4">
        <f t="shared" si="38"/>
        <v>0</v>
      </c>
    </row>
    <row r="830" spans="7:31" ht="20.100000000000001" customHeight="1" x14ac:dyDescent="0.25">
      <c r="G830" s="4">
        <f t="shared" si="36"/>
        <v>0</v>
      </c>
      <c r="H830" s="211">
        <f t="shared" si="37"/>
        <v>0</v>
      </c>
      <c r="I830" s="212"/>
      <c r="J830" s="150"/>
      <c r="K830" s="152"/>
      <c r="L830" s="152"/>
      <c r="M830" s="150"/>
      <c r="N830" s="150"/>
      <c r="O830" s="150"/>
      <c r="P830" s="152"/>
      <c r="Q830" s="152"/>
      <c r="R830" s="150"/>
      <c r="S830" s="150"/>
      <c r="T830" s="150"/>
      <c r="U830" s="213"/>
      <c r="V830" s="150"/>
      <c r="W830" s="150"/>
      <c r="X830" s="150"/>
      <c r="Y830" s="150"/>
      <c r="Z830" s="150"/>
      <c r="AA830" s="150"/>
      <c r="AB830" s="150"/>
      <c r="AC830" s="150"/>
      <c r="AD830" s="214"/>
      <c r="AE830" s="4">
        <f t="shared" si="38"/>
        <v>0</v>
      </c>
    </row>
    <row r="831" spans="7:31" ht="20.100000000000001" customHeight="1" x14ac:dyDescent="0.25">
      <c r="G831" s="4">
        <f t="shared" si="36"/>
        <v>0</v>
      </c>
      <c r="H831" s="211">
        <f t="shared" si="37"/>
        <v>0</v>
      </c>
      <c r="I831" s="212"/>
      <c r="J831" s="150"/>
      <c r="K831" s="152"/>
      <c r="L831" s="152"/>
      <c r="M831" s="150"/>
      <c r="N831" s="150"/>
      <c r="O831" s="150"/>
      <c r="P831" s="152"/>
      <c r="Q831" s="152"/>
      <c r="R831" s="150"/>
      <c r="S831" s="150"/>
      <c r="T831" s="150"/>
      <c r="U831" s="213"/>
      <c r="V831" s="150"/>
      <c r="W831" s="150"/>
      <c r="X831" s="150"/>
      <c r="Y831" s="150"/>
      <c r="Z831" s="150"/>
      <c r="AA831" s="150"/>
      <c r="AB831" s="150"/>
      <c r="AC831" s="150"/>
      <c r="AD831" s="214"/>
      <c r="AE831" s="4">
        <f t="shared" si="38"/>
        <v>0</v>
      </c>
    </row>
    <row r="832" spans="7:31" ht="20.100000000000001" customHeight="1" x14ac:dyDescent="0.25">
      <c r="G832" s="4">
        <f t="shared" si="36"/>
        <v>0</v>
      </c>
      <c r="H832" s="211">
        <f t="shared" si="37"/>
        <v>0</v>
      </c>
      <c r="I832" s="212"/>
      <c r="J832" s="150"/>
      <c r="K832" s="152"/>
      <c r="L832" s="152"/>
      <c r="M832" s="150"/>
      <c r="N832" s="150"/>
      <c r="O832" s="150"/>
      <c r="P832" s="152"/>
      <c r="Q832" s="152"/>
      <c r="R832" s="150"/>
      <c r="S832" s="150"/>
      <c r="T832" s="150"/>
      <c r="U832" s="213"/>
      <c r="V832" s="150"/>
      <c r="W832" s="150"/>
      <c r="X832" s="150"/>
      <c r="Y832" s="150"/>
      <c r="Z832" s="150"/>
      <c r="AA832" s="150"/>
      <c r="AB832" s="150"/>
      <c r="AC832" s="150"/>
      <c r="AD832" s="214"/>
      <c r="AE832" s="4">
        <f t="shared" si="38"/>
        <v>0</v>
      </c>
    </row>
    <row r="833" spans="7:31" ht="20.100000000000001" customHeight="1" x14ac:dyDescent="0.25">
      <c r="G833" s="4">
        <f t="shared" si="36"/>
        <v>0</v>
      </c>
      <c r="H833" s="211">
        <f t="shared" si="37"/>
        <v>0</v>
      </c>
      <c r="I833" s="212"/>
      <c r="J833" s="150"/>
      <c r="K833" s="152"/>
      <c r="L833" s="152"/>
      <c r="M833" s="150"/>
      <c r="N833" s="150"/>
      <c r="O833" s="150"/>
      <c r="P833" s="152"/>
      <c r="Q833" s="152"/>
      <c r="R833" s="150"/>
      <c r="S833" s="150"/>
      <c r="T833" s="150"/>
      <c r="U833" s="213"/>
      <c r="V833" s="150"/>
      <c r="W833" s="150"/>
      <c r="X833" s="150"/>
      <c r="Y833" s="150"/>
      <c r="Z833" s="150"/>
      <c r="AA833" s="150"/>
      <c r="AB833" s="150"/>
      <c r="AC833" s="150"/>
      <c r="AD833" s="214"/>
      <c r="AE833" s="4">
        <f t="shared" si="38"/>
        <v>0</v>
      </c>
    </row>
    <row r="834" spans="7:31" ht="20.100000000000001" customHeight="1" x14ac:dyDescent="0.25">
      <c r="G834" s="4">
        <f t="shared" si="36"/>
        <v>0</v>
      </c>
      <c r="H834" s="211">
        <f t="shared" si="37"/>
        <v>0</v>
      </c>
      <c r="I834" s="212"/>
      <c r="J834" s="150"/>
      <c r="K834" s="152"/>
      <c r="L834" s="152"/>
      <c r="M834" s="150"/>
      <c r="N834" s="150"/>
      <c r="O834" s="150"/>
      <c r="P834" s="152"/>
      <c r="Q834" s="152"/>
      <c r="R834" s="150"/>
      <c r="S834" s="150"/>
      <c r="T834" s="150"/>
      <c r="U834" s="213"/>
      <c r="V834" s="150"/>
      <c r="W834" s="150"/>
      <c r="X834" s="150"/>
      <c r="Y834" s="150"/>
      <c r="Z834" s="150"/>
      <c r="AA834" s="150"/>
      <c r="AB834" s="150"/>
      <c r="AC834" s="150"/>
      <c r="AD834" s="214"/>
      <c r="AE834" s="4">
        <f t="shared" si="38"/>
        <v>0</v>
      </c>
    </row>
    <row r="835" spans="7:31" ht="20.100000000000001" customHeight="1" x14ac:dyDescent="0.25">
      <c r="G835" s="4">
        <f t="shared" si="36"/>
        <v>0</v>
      </c>
      <c r="H835" s="211">
        <f t="shared" si="37"/>
        <v>0</v>
      </c>
      <c r="I835" s="212"/>
      <c r="J835" s="150"/>
      <c r="K835" s="152"/>
      <c r="L835" s="152"/>
      <c r="M835" s="150"/>
      <c r="N835" s="150"/>
      <c r="O835" s="150"/>
      <c r="P835" s="152"/>
      <c r="Q835" s="152"/>
      <c r="R835" s="150"/>
      <c r="S835" s="150"/>
      <c r="T835" s="150"/>
      <c r="U835" s="213"/>
      <c r="V835" s="150"/>
      <c r="W835" s="150"/>
      <c r="X835" s="150"/>
      <c r="Y835" s="150"/>
      <c r="Z835" s="150"/>
      <c r="AA835" s="150"/>
      <c r="AB835" s="150"/>
      <c r="AC835" s="150"/>
      <c r="AD835" s="214"/>
      <c r="AE835" s="4">
        <f t="shared" si="38"/>
        <v>0</v>
      </c>
    </row>
    <row r="836" spans="7:31" ht="20.100000000000001" customHeight="1" x14ac:dyDescent="0.25">
      <c r="G836" s="4">
        <f t="shared" si="36"/>
        <v>0</v>
      </c>
      <c r="H836" s="211">
        <f t="shared" si="37"/>
        <v>0</v>
      </c>
      <c r="I836" s="212"/>
      <c r="J836" s="150"/>
      <c r="K836" s="152"/>
      <c r="L836" s="152"/>
      <c r="M836" s="150"/>
      <c r="N836" s="150"/>
      <c r="O836" s="150"/>
      <c r="P836" s="152"/>
      <c r="Q836" s="152"/>
      <c r="R836" s="150"/>
      <c r="S836" s="150"/>
      <c r="T836" s="150"/>
      <c r="U836" s="213"/>
      <c r="V836" s="150"/>
      <c r="W836" s="150"/>
      <c r="X836" s="150"/>
      <c r="Y836" s="150"/>
      <c r="Z836" s="150"/>
      <c r="AA836" s="150"/>
      <c r="AB836" s="150"/>
      <c r="AC836" s="150"/>
      <c r="AD836" s="214"/>
      <c r="AE836" s="4">
        <f t="shared" si="38"/>
        <v>0</v>
      </c>
    </row>
    <row r="837" spans="7:31" ht="20.100000000000001" customHeight="1" x14ac:dyDescent="0.25">
      <c r="G837" s="4">
        <f t="shared" si="36"/>
        <v>0</v>
      </c>
      <c r="H837" s="211">
        <f t="shared" si="37"/>
        <v>0</v>
      </c>
      <c r="I837" s="212"/>
      <c r="J837" s="150"/>
      <c r="K837" s="152"/>
      <c r="L837" s="152"/>
      <c r="M837" s="150"/>
      <c r="N837" s="150"/>
      <c r="O837" s="150"/>
      <c r="P837" s="152"/>
      <c r="Q837" s="152"/>
      <c r="R837" s="150"/>
      <c r="S837" s="150"/>
      <c r="T837" s="150"/>
      <c r="U837" s="213"/>
      <c r="V837" s="150"/>
      <c r="W837" s="150"/>
      <c r="X837" s="150"/>
      <c r="Y837" s="150"/>
      <c r="Z837" s="150"/>
      <c r="AA837" s="150"/>
      <c r="AB837" s="150"/>
      <c r="AC837" s="150"/>
      <c r="AD837" s="214"/>
      <c r="AE837" s="4">
        <f t="shared" si="38"/>
        <v>0</v>
      </c>
    </row>
    <row r="838" spans="7:31" ht="20.100000000000001" customHeight="1" x14ac:dyDescent="0.25">
      <c r="G838" s="4">
        <f t="shared" si="36"/>
        <v>0</v>
      </c>
      <c r="H838" s="211">
        <f t="shared" si="37"/>
        <v>0</v>
      </c>
      <c r="I838" s="212"/>
      <c r="J838" s="150"/>
      <c r="K838" s="152"/>
      <c r="L838" s="152"/>
      <c r="M838" s="150"/>
      <c r="N838" s="150"/>
      <c r="O838" s="150"/>
      <c r="P838" s="152"/>
      <c r="Q838" s="152"/>
      <c r="R838" s="150"/>
      <c r="S838" s="150"/>
      <c r="T838" s="150"/>
      <c r="U838" s="213"/>
      <c r="V838" s="150"/>
      <c r="W838" s="150"/>
      <c r="X838" s="150"/>
      <c r="Y838" s="150"/>
      <c r="Z838" s="150"/>
      <c r="AA838" s="150"/>
      <c r="AB838" s="150"/>
      <c r="AC838" s="150"/>
      <c r="AD838" s="214"/>
      <c r="AE838" s="4">
        <f t="shared" si="38"/>
        <v>0</v>
      </c>
    </row>
    <row r="839" spans="7:31" ht="20.100000000000001" customHeight="1" x14ac:dyDescent="0.25">
      <c r="G839" s="4">
        <f t="shared" si="36"/>
        <v>0</v>
      </c>
      <c r="H839" s="211">
        <f t="shared" si="37"/>
        <v>0</v>
      </c>
      <c r="I839" s="212"/>
      <c r="J839" s="150"/>
      <c r="K839" s="152"/>
      <c r="L839" s="152"/>
      <c r="M839" s="150"/>
      <c r="N839" s="150"/>
      <c r="O839" s="150"/>
      <c r="P839" s="152"/>
      <c r="Q839" s="152"/>
      <c r="R839" s="150"/>
      <c r="S839" s="150"/>
      <c r="T839" s="150"/>
      <c r="U839" s="213"/>
      <c r="V839" s="150"/>
      <c r="W839" s="150"/>
      <c r="X839" s="150"/>
      <c r="Y839" s="150"/>
      <c r="Z839" s="150"/>
      <c r="AA839" s="150"/>
      <c r="AB839" s="150"/>
      <c r="AC839" s="150"/>
      <c r="AD839" s="214"/>
      <c r="AE839" s="4">
        <f t="shared" si="38"/>
        <v>0</v>
      </c>
    </row>
    <row r="840" spans="7:31" ht="20.100000000000001" customHeight="1" x14ac:dyDescent="0.25">
      <c r="G840" s="4">
        <f t="shared" si="36"/>
        <v>0</v>
      </c>
      <c r="H840" s="211">
        <f t="shared" si="37"/>
        <v>0</v>
      </c>
      <c r="I840" s="212"/>
      <c r="J840" s="150"/>
      <c r="K840" s="152"/>
      <c r="L840" s="152"/>
      <c r="M840" s="150"/>
      <c r="N840" s="150"/>
      <c r="O840" s="150"/>
      <c r="P840" s="152"/>
      <c r="Q840" s="152"/>
      <c r="R840" s="150"/>
      <c r="S840" s="150"/>
      <c r="T840" s="150"/>
      <c r="U840" s="213"/>
      <c r="V840" s="150"/>
      <c r="W840" s="150"/>
      <c r="X840" s="150"/>
      <c r="Y840" s="150"/>
      <c r="Z840" s="150"/>
      <c r="AA840" s="150"/>
      <c r="AB840" s="150"/>
      <c r="AC840" s="150"/>
      <c r="AD840" s="214"/>
      <c r="AE840" s="4">
        <f t="shared" si="38"/>
        <v>0</v>
      </c>
    </row>
    <row r="841" spans="7:31" ht="20.100000000000001" customHeight="1" x14ac:dyDescent="0.25">
      <c r="G841" s="4">
        <f t="shared" si="36"/>
        <v>0</v>
      </c>
      <c r="H841" s="211">
        <f t="shared" si="37"/>
        <v>0</v>
      </c>
      <c r="I841" s="212"/>
      <c r="J841" s="150"/>
      <c r="K841" s="152"/>
      <c r="L841" s="152"/>
      <c r="M841" s="150"/>
      <c r="N841" s="150"/>
      <c r="O841" s="150"/>
      <c r="P841" s="152"/>
      <c r="Q841" s="152"/>
      <c r="R841" s="150"/>
      <c r="S841" s="150"/>
      <c r="T841" s="150"/>
      <c r="U841" s="213"/>
      <c r="V841" s="150"/>
      <c r="W841" s="150"/>
      <c r="X841" s="150"/>
      <c r="Y841" s="150"/>
      <c r="Z841" s="150"/>
      <c r="AA841" s="150"/>
      <c r="AB841" s="150"/>
      <c r="AC841" s="150"/>
      <c r="AD841" s="214"/>
      <c r="AE841" s="4">
        <f t="shared" si="38"/>
        <v>0</v>
      </c>
    </row>
    <row r="842" spans="7:31" ht="20.100000000000001" customHeight="1" x14ac:dyDescent="0.25">
      <c r="G842" s="4">
        <f t="shared" ref="G842:G905" si="39">IFERROR(IF($E$12=1,(IF(H842&gt;=1,(IF(I842&gt;=$E$10,(IF(I842&lt;=$E$11,H842,0)),0)),0)),0),0)</f>
        <v>0</v>
      </c>
      <c r="H842" s="211">
        <f t="shared" si="37"/>
        <v>0</v>
      </c>
      <c r="I842" s="212"/>
      <c r="J842" s="150"/>
      <c r="K842" s="152"/>
      <c r="L842" s="152"/>
      <c r="M842" s="150"/>
      <c r="N842" s="150"/>
      <c r="O842" s="150"/>
      <c r="P842" s="152"/>
      <c r="Q842" s="152"/>
      <c r="R842" s="150"/>
      <c r="S842" s="150"/>
      <c r="T842" s="150"/>
      <c r="U842" s="213"/>
      <c r="V842" s="150"/>
      <c r="W842" s="150"/>
      <c r="X842" s="150"/>
      <c r="Y842" s="150"/>
      <c r="Z842" s="150"/>
      <c r="AA842" s="150"/>
      <c r="AB842" s="150"/>
      <c r="AC842" s="150"/>
      <c r="AD842" s="214"/>
      <c r="AE842" s="4">
        <f t="shared" si="38"/>
        <v>0</v>
      </c>
    </row>
    <row r="843" spans="7:31" ht="20.100000000000001" customHeight="1" x14ac:dyDescent="0.25">
      <c r="G843" s="4">
        <f t="shared" si="39"/>
        <v>0</v>
      </c>
      <c r="H843" s="211">
        <f t="shared" ref="H843:H906" si="40">IFERROR(IF(I843&gt;=2000,(IF(LEN(J843)&gt;=3,(IF(LEN(K843)&gt;=2,H842+1,0)),0)),0),0)</f>
        <v>0</v>
      </c>
      <c r="I843" s="212"/>
      <c r="J843" s="150"/>
      <c r="K843" s="152"/>
      <c r="L843" s="152"/>
      <c r="M843" s="150"/>
      <c r="N843" s="150"/>
      <c r="O843" s="150"/>
      <c r="P843" s="152"/>
      <c r="Q843" s="152"/>
      <c r="R843" s="150"/>
      <c r="S843" s="150"/>
      <c r="T843" s="150"/>
      <c r="U843" s="213"/>
      <c r="V843" s="150"/>
      <c r="W843" s="150"/>
      <c r="X843" s="150"/>
      <c r="Y843" s="150"/>
      <c r="Z843" s="150"/>
      <c r="AA843" s="150"/>
      <c r="AB843" s="150"/>
      <c r="AC843" s="150"/>
      <c r="AD843" s="214"/>
      <c r="AE843" s="4">
        <f t="shared" ref="AE843:AE906" si="41">IFERROR(IF(H843&gt;=1,VLOOKUP(J843,$A$1:$B$3,2,0),0),0)</f>
        <v>0</v>
      </c>
    </row>
    <row r="844" spans="7:31" ht="20.100000000000001" customHeight="1" x14ac:dyDescent="0.25">
      <c r="G844" s="4">
        <f t="shared" si="39"/>
        <v>0</v>
      </c>
      <c r="H844" s="211">
        <f t="shared" si="40"/>
        <v>0</v>
      </c>
      <c r="I844" s="212"/>
      <c r="J844" s="150"/>
      <c r="K844" s="152"/>
      <c r="L844" s="152"/>
      <c r="M844" s="150"/>
      <c r="N844" s="150"/>
      <c r="O844" s="150"/>
      <c r="P844" s="152"/>
      <c r="Q844" s="152"/>
      <c r="R844" s="150"/>
      <c r="S844" s="150"/>
      <c r="T844" s="150"/>
      <c r="U844" s="213"/>
      <c r="V844" s="150"/>
      <c r="W844" s="150"/>
      <c r="X844" s="150"/>
      <c r="Y844" s="150"/>
      <c r="Z844" s="150"/>
      <c r="AA844" s="150"/>
      <c r="AB844" s="150"/>
      <c r="AC844" s="150"/>
      <c r="AD844" s="214"/>
      <c r="AE844" s="4">
        <f t="shared" si="41"/>
        <v>0</v>
      </c>
    </row>
    <row r="845" spans="7:31" ht="20.100000000000001" customHeight="1" x14ac:dyDescent="0.25">
      <c r="G845" s="4">
        <f t="shared" si="39"/>
        <v>0</v>
      </c>
      <c r="H845" s="211">
        <f t="shared" si="40"/>
        <v>0</v>
      </c>
      <c r="I845" s="212"/>
      <c r="J845" s="150"/>
      <c r="K845" s="152"/>
      <c r="L845" s="152"/>
      <c r="M845" s="150"/>
      <c r="N845" s="150"/>
      <c r="O845" s="150"/>
      <c r="P845" s="152"/>
      <c r="Q845" s="152"/>
      <c r="R845" s="150"/>
      <c r="S845" s="150"/>
      <c r="T845" s="150"/>
      <c r="U845" s="213"/>
      <c r="V845" s="150"/>
      <c r="W845" s="150"/>
      <c r="X845" s="150"/>
      <c r="Y845" s="150"/>
      <c r="Z845" s="150"/>
      <c r="AA845" s="150"/>
      <c r="AB845" s="150"/>
      <c r="AC845" s="150"/>
      <c r="AD845" s="214"/>
      <c r="AE845" s="4">
        <f t="shared" si="41"/>
        <v>0</v>
      </c>
    </row>
    <row r="846" spans="7:31" ht="20.100000000000001" customHeight="1" x14ac:dyDescent="0.25">
      <c r="G846" s="4">
        <f t="shared" si="39"/>
        <v>0</v>
      </c>
      <c r="H846" s="211">
        <f t="shared" si="40"/>
        <v>0</v>
      </c>
      <c r="I846" s="212"/>
      <c r="J846" s="150"/>
      <c r="K846" s="152"/>
      <c r="L846" s="152"/>
      <c r="M846" s="150"/>
      <c r="N846" s="150"/>
      <c r="O846" s="150"/>
      <c r="P846" s="152"/>
      <c r="Q846" s="152"/>
      <c r="R846" s="150"/>
      <c r="S846" s="150"/>
      <c r="T846" s="150"/>
      <c r="U846" s="213"/>
      <c r="V846" s="150"/>
      <c r="W846" s="150"/>
      <c r="X846" s="150"/>
      <c r="Y846" s="150"/>
      <c r="Z846" s="150"/>
      <c r="AA846" s="150"/>
      <c r="AB846" s="150"/>
      <c r="AC846" s="150"/>
      <c r="AD846" s="214"/>
      <c r="AE846" s="4">
        <f t="shared" si="41"/>
        <v>0</v>
      </c>
    </row>
    <row r="847" spans="7:31" ht="20.100000000000001" customHeight="1" x14ac:dyDescent="0.25">
      <c r="G847" s="4">
        <f t="shared" si="39"/>
        <v>0</v>
      </c>
      <c r="H847" s="211">
        <f t="shared" si="40"/>
        <v>0</v>
      </c>
      <c r="I847" s="212"/>
      <c r="J847" s="150"/>
      <c r="K847" s="152"/>
      <c r="L847" s="152"/>
      <c r="M847" s="150"/>
      <c r="N847" s="150"/>
      <c r="O847" s="150"/>
      <c r="P847" s="152"/>
      <c r="Q847" s="152"/>
      <c r="R847" s="150"/>
      <c r="S847" s="150"/>
      <c r="T847" s="150"/>
      <c r="U847" s="213"/>
      <c r="V847" s="150"/>
      <c r="W847" s="150"/>
      <c r="X847" s="150"/>
      <c r="Y847" s="150"/>
      <c r="Z847" s="150"/>
      <c r="AA847" s="150"/>
      <c r="AB847" s="150"/>
      <c r="AC847" s="150"/>
      <c r="AD847" s="214"/>
      <c r="AE847" s="4">
        <f t="shared" si="41"/>
        <v>0</v>
      </c>
    </row>
    <row r="848" spans="7:31" ht="20.100000000000001" customHeight="1" x14ac:dyDescent="0.25">
      <c r="G848" s="4">
        <f t="shared" si="39"/>
        <v>0</v>
      </c>
      <c r="H848" s="211">
        <f t="shared" si="40"/>
        <v>0</v>
      </c>
      <c r="I848" s="212"/>
      <c r="J848" s="150"/>
      <c r="K848" s="152"/>
      <c r="L848" s="152"/>
      <c r="M848" s="150"/>
      <c r="N848" s="150"/>
      <c r="O848" s="150"/>
      <c r="P848" s="152"/>
      <c r="Q848" s="152"/>
      <c r="R848" s="150"/>
      <c r="S848" s="150"/>
      <c r="T848" s="150"/>
      <c r="U848" s="213"/>
      <c r="V848" s="150"/>
      <c r="W848" s="150"/>
      <c r="X848" s="150"/>
      <c r="Y848" s="150"/>
      <c r="Z848" s="150"/>
      <c r="AA848" s="150"/>
      <c r="AB848" s="150"/>
      <c r="AC848" s="150"/>
      <c r="AD848" s="214"/>
      <c r="AE848" s="4">
        <f t="shared" si="41"/>
        <v>0</v>
      </c>
    </row>
    <row r="849" spans="7:31" ht="20.100000000000001" customHeight="1" x14ac:dyDescent="0.25">
      <c r="G849" s="4">
        <f t="shared" si="39"/>
        <v>0</v>
      </c>
      <c r="H849" s="211">
        <f t="shared" si="40"/>
        <v>0</v>
      </c>
      <c r="I849" s="212"/>
      <c r="J849" s="150"/>
      <c r="K849" s="152"/>
      <c r="L849" s="152"/>
      <c r="M849" s="150"/>
      <c r="N849" s="150"/>
      <c r="O849" s="150"/>
      <c r="P849" s="152"/>
      <c r="Q849" s="152"/>
      <c r="R849" s="150"/>
      <c r="S849" s="150"/>
      <c r="T849" s="150"/>
      <c r="U849" s="213"/>
      <c r="V849" s="150"/>
      <c r="W849" s="150"/>
      <c r="X849" s="150"/>
      <c r="Y849" s="150"/>
      <c r="Z849" s="150"/>
      <c r="AA849" s="150"/>
      <c r="AB849" s="150"/>
      <c r="AC849" s="150"/>
      <c r="AD849" s="214"/>
      <c r="AE849" s="4">
        <f t="shared" si="41"/>
        <v>0</v>
      </c>
    </row>
    <row r="850" spans="7:31" ht="20.100000000000001" customHeight="1" x14ac:dyDescent="0.25">
      <c r="G850" s="4">
        <f t="shared" si="39"/>
        <v>0</v>
      </c>
      <c r="H850" s="211">
        <f t="shared" si="40"/>
        <v>0</v>
      </c>
      <c r="I850" s="212"/>
      <c r="J850" s="150"/>
      <c r="K850" s="152"/>
      <c r="L850" s="152"/>
      <c r="M850" s="150"/>
      <c r="N850" s="150"/>
      <c r="O850" s="150"/>
      <c r="P850" s="152"/>
      <c r="Q850" s="152"/>
      <c r="R850" s="150"/>
      <c r="S850" s="150"/>
      <c r="T850" s="150"/>
      <c r="U850" s="213"/>
      <c r="V850" s="150"/>
      <c r="W850" s="150"/>
      <c r="X850" s="150"/>
      <c r="Y850" s="150"/>
      <c r="Z850" s="150"/>
      <c r="AA850" s="150"/>
      <c r="AB850" s="150"/>
      <c r="AC850" s="150"/>
      <c r="AD850" s="214"/>
      <c r="AE850" s="4">
        <f t="shared" si="41"/>
        <v>0</v>
      </c>
    </row>
    <row r="851" spans="7:31" ht="20.100000000000001" customHeight="1" x14ac:dyDescent="0.25">
      <c r="G851" s="4">
        <f t="shared" si="39"/>
        <v>0</v>
      </c>
      <c r="H851" s="211">
        <f t="shared" si="40"/>
        <v>0</v>
      </c>
      <c r="I851" s="212"/>
      <c r="J851" s="150"/>
      <c r="K851" s="152"/>
      <c r="L851" s="152"/>
      <c r="M851" s="150"/>
      <c r="N851" s="150"/>
      <c r="O851" s="150"/>
      <c r="P851" s="152"/>
      <c r="Q851" s="152"/>
      <c r="R851" s="150"/>
      <c r="S851" s="150"/>
      <c r="T851" s="150"/>
      <c r="U851" s="213"/>
      <c r="V851" s="150"/>
      <c r="W851" s="150"/>
      <c r="X851" s="150"/>
      <c r="Y851" s="150"/>
      <c r="Z851" s="150"/>
      <c r="AA851" s="150"/>
      <c r="AB851" s="150"/>
      <c r="AC851" s="150"/>
      <c r="AD851" s="214"/>
      <c r="AE851" s="4">
        <f t="shared" si="41"/>
        <v>0</v>
      </c>
    </row>
    <row r="852" spans="7:31" ht="20.100000000000001" customHeight="1" x14ac:dyDescent="0.25">
      <c r="G852" s="4">
        <f t="shared" si="39"/>
        <v>0</v>
      </c>
      <c r="H852" s="211">
        <f t="shared" si="40"/>
        <v>0</v>
      </c>
      <c r="I852" s="212"/>
      <c r="J852" s="150"/>
      <c r="K852" s="152"/>
      <c r="L852" s="152"/>
      <c r="M852" s="150"/>
      <c r="N852" s="150"/>
      <c r="O852" s="150"/>
      <c r="P852" s="152"/>
      <c r="Q852" s="152"/>
      <c r="R852" s="150"/>
      <c r="S852" s="150"/>
      <c r="T852" s="150"/>
      <c r="U852" s="213"/>
      <c r="V852" s="150"/>
      <c r="W852" s="150"/>
      <c r="X852" s="150"/>
      <c r="Y852" s="150"/>
      <c r="Z852" s="150"/>
      <c r="AA852" s="150"/>
      <c r="AB852" s="150"/>
      <c r="AC852" s="150"/>
      <c r="AD852" s="214"/>
      <c r="AE852" s="4">
        <f t="shared" si="41"/>
        <v>0</v>
      </c>
    </row>
    <row r="853" spans="7:31" ht="20.100000000000001" customHeight="1" x14ac:dyDescent="0.25">
      <c r="G853" s="4">
        <f t="shared" si="39"/>
        <v>0</v>
      </c>
      <c r="H853" s="211">
        <f t="shared" si="40"/>
        <v>0</v>
      </c>
      <c r="I853" s="212"/>
      <c r="J853" s="150"/>
      <c r="K853" s="152"/>
      <c r="L853" s="152"/>
      <c r="M853" s="150"/>
      <c r="N853" s="150"/>
      <c r="O853" s="150"/>
      <c r="P853" s="152"/>
      <c r="Q853" s="152"/>
      <c r="R853" s="150"/>
      <c r="S853" s="150"/>
      <c r="T853" s="150"/>
      <c r="U853" s="213"/>
      <c r="V853" s="150"/>
      <c r="W853" s="150"/>
      <c r="X853" s="150"/>
      <c r="Y853" s="150"/>
      <c r="Z853" s="150"/>
      <c r="AA853" s="150"/>
      <c r="AB853" s="150"/>
      <c r="AC853" s="150"/>
      <c r="AD853" s="214"/>
      <c r="AE853" s="4">
        <f t="shared" si="41"/>
        <v>0</v>
      </c>
    </row>
    <row r="854" spans="7:31" ht="20.100000000000001" customHeight="1" x14ac:dyDescent="0.25">
      <c r="G854" s="4">
        <f t="shared" si="39"/>
        <v>0</v>
      </c>
      <c r="H854" s="211">
        <f t="shared" si="40"/>
        <v>0</v>
      </c>
      <c r="I854" s="212"/>
      <c r="J854" s="150"/>
      <c r="K854" s="152"/>
      <c r="L854" s="152"/>
      <c r="M854" s="150"/>
      <c r="N854" s="150"/>
      <c r="O854" s="150"/>
      <c r="P854" s="152"/>
      <c r="Q854" s="152"/>
      <c r="R854" s="150"/>
      <c r="S854" s="150"/>
      <c r="T854" s="150"/>
      <c r="U854" s="213"/>
      <c r="V854" s="150"/>
      <c r="W854" s="150"/>
      <c r="X854" s="150"/>
      <c r="Y854" s="150"/>
      <c r="Z854" s="150"/>
      <c r="AA854" s="150"/>
      <c r="AB854" s="150"/>
      <c r="AC854" s="150"/>
      <c r="AD854" s="214"/>
      <c r="AE854" s="4">
        <f t="shared" si="41"/>
        <v>0</v>
      </c>
    </row>
    <row r="855" spans="7:31" ht="20.100000000000001" customHeight="1" x14ac:dyDescent="0.25">
      <c r="G855" s="4">
        <f t="shared" si="39"/>
        <v>0</v>
      </c>
      <c r="H855" s="211">
        <f t="shared" si="40"/>
        <v>0</v>
      </c>
      <c r="I855" s="212"/>
      <c r="J855" s="150"/>
      <c r="K855" s="152"/>
      <c r="L855" s="152"/>
      <c r="M855" s="150"/>
      <c r="N855" s="150"/>
      <c r="O855" s="150"/>
      <c r="P855" s="152"/>
      <c r="Q855" s="152"/>
      <c r="R855" s="150"/>
      <c r="S855" s="150"/>
      <c r="T855" s="150"/>
      <c r="U855" s="213"/>
      <c r="V855" s="150"/>
      <c r="W855" s="150"/>
      <c r="X855" s="150"/>
      <c r="Y855" s="150"/>
      <c r="Z855" s="150"/>
      <c r="AA855" s="150"/>
      <c r="AB855" s="150"/>
      <c r="AC855" s="150"/>
      <c r="AD855" s="214"/>
      <c r="AE855" s="4">
        <f t="shared" si="41"/>
        <v>0</v>
      </c>
    </row>
    <row r="856" spans="7:31" ht="20.100000000000001" customHeight="1" x14ac:dyDescent="0.25">
      <c r="G856" s="4">
        <f t="shared" si="39"/>
        <v>0</v>
      </c>
      <c r="H856" s="211">
        <f t="shared" si="40"/>
        <v>0</v>
      </c>
      <c r="I856" s="212"/>
      <c r="J856" s="150"/>
      <c r="K856" s="152"/>
      <c r="L856" s="152"/>
      <c r="M856" s="150"/>
      <c r="N856" s="150"/>
      <c r="O856" s="150"/>
      <c r="P856" s="152"/>
      <c r="Q856" s="152"/>
      <c r="R856" s="150"/>
      <c r="S856" s="150"/>
      <c r="T856" s="150"/>
      <c r="U856" s="213"/>
      <c r="V856" s="150"/>
      <c r="W856" s="150"/>
      <c r="X856" s="150"/>
      <c r="Y856" s="150"/>
      <c r="Z856" s="150"/>
      <c r="AA856" s="150"/>
      <c r="AB856" s="150"/>
      <c r="AC856" s="150"/>
      <c r="AD856" s="214"/>
      <c r="AE856" s="4">
        <f t="shared" si="41"/>
        <v>0</v>
      </c>
    </row>
    <row r="857" spans="7:31" ht="20.100000000000001" customHeight="1" x14ac:dyDescent="0.25">
      <c r="G857" s="4">
        <f t="shared" si="39"/>
        <v>0</v>
      </c>
      <c r="H857" s="211">
        <f t="shared" si="40"/>
        <v>0</v>
      </c>
      <c r="I857" s="212"/>
      <c r="J857" s="150"/>
      <c r="K857" s="152"/>
      <c r="L857" s="152"/>
      <c r="M857" s="150"/>
      <c r="N857" s="150"/>
      <c r="O857" s="150"/>
      <c r="P857" s="152"/>
      <c r="Q857" s="152"/>
      <c r="R857" s="150"/>
      <c r="S857" s="150"/>
      <c r="T857" s="150"/>
      <c r="U857" s="213"/>
      <c r="V857" s="150"/>
      <c r="W857" s="150"/>
      <c r="X857" s="150"/>
      <c r="Y857" s="150"/>
      <c r="Z857" s="150"/>
      <c r="AA857" s="150"/>
      <c r="AB857" s="150"/>
      <c r="AC857" s="150"/>
      <c r="AD857" s="214"/>
      <c r="AE857" s="4">
        <f t="shared" si="41"/>
        <v>0</v>
      </c>
    </row>
    <row r="858" spans="7:31" ht="20.100000000000001" customHeight="1" x14ac:dyDescent="0.25">
      <c r="G858" s="4">
        <f t="shared" si="39"/>
        <v>0</v>
      </c>
      <c r="H858" s="211">
        <f t="shared" si="40"/>
        <v>0</v>
      </c>
      <c r="I858" s="212"/>
      <c r="J858" s="150"/>
      <c r="K858" s="152"/>
      <c r="L858" s="152"/>
      <c r="M858" s="150"/>
      <c r="N858" s="150"/>
      <c r="O858" s="150"/>
      <c r="P858" s="152"/>
      <c r="Q858" s="152"/>
      <c r="R858" s="150"/>
      <c r="S858" s="150"/>
      <c r="T858" s="150"/>
      <c r="U858" s="213"/>
      <c r="V858" s="150"/>
      <c r="W858" s="150"/>
      <c r="X858" s="150"/>
      <c r="Y858" s="150"/>
      <c r="Z858" s="150"/>
      <c r="AA858" s="150"/>
      <c r="AB858" s="150"/>
      <c r="AC858" s="150"/>
      <c r="AD858" s="214"/>
      <c r="AE858" s="4">
        <f t="shared" si="41"/>
        <v>0</v>
      </c>
    </row>
    <row r="859" spans="7:31" ht="20.100000000000001" customHeight="1" x14ac:dyDescent="0.25">
      <c r="G859" s="4">
        <f t="shared" si="39"/>
        <v>0</v>
      </c>
      <c r="H859" s="211">
        <f t="shared" si="40"/>
        <v>0</v>
      </c>
      <c r="I859" s="212"/>
      <c r="J859" s="150"/>
      <c r="K859" s="152"/>
      <c r="L859" s="152"/>
      <c r="M859" s="150"/>
      <c r="N859" s="150"/>
      <c r="O859" s="150"/>
      <c r="P859" s="152"/>
      <c r="Q859" s="152"/>
      <c r="R859" s="150"/>
      <c r="S859" s="150"/>
      <c r="T859" s="150"/>
      <c r="U859" s="213"/>
      <c r="V859" s="150"/>
      <c r="W859" s="150"/>
      <c r="X859" s="150"/>
      <c r="Y859" s="150"/>
      <c r="Z859" s="150"/>
      <c r="AA859" s="150"/>
      <c r="AB859" s="150"/>
      <c r="AC859" s="150"/>
      <c r="AD859" s="214"/>
      <c r="AE859" s="4">
        <f t="shared" si="41"/>
        <v>0</v>
      </c>
    </row>
    <row r="860" spans="7:31" ht="20.100000000000001" customHeight="1" x14ac:dyDescent="0.25">
      <c r="G860" s="4">
        <f t="shared" si="39"/>
        <v>0</v>
      </c>
      <c r="H860" s="211">
        <f t="shared" si="40"/>
        <v>0</v>
      </c>
      <c r="I860" s="212"/>
      <c r="J860" s="150"/>
      <c r="K860" s="152"/>
      <c r="L860" s="152"/>
      <c r="M860" s="150"/>
      <c r="N860" s="150"/>
      <c r="O860" s="150"/>
      <c r="P860" s="152"/>
      <c r="Q860" s="152"/>
      <c r="R860" s="150"/>
      <c r="S860" s="150"/>
      <c r="T860" s="150"/>
      <c r="U860" s="213"/>
      <c r="V860" s="150"/>
      <c r="W860" s="150"/>
      <c r="X860" s="150"/>
      <c r="Y860" s="150"/>
      <c r="Z860" s="150"/>
      <c r="AA860" s="150"/>
      <c r="AB860" s="150"/>
      <c r="AC860" s="150"/>
      <c r="AD860" s="214"/>
      <c r="AE860" s="4">
        <f t="shared" si="41"/>
        <v>0</v>
      </c>
    </row>
    <row r="861" spans="7:31" ht="20.100000000000001" customHeight="1" x14ac:dyDescent="0.25">
      <c r="G861" s="4">
        <f t="shared" si="39"/>
        <v>0</v>
      </c>
      <c r="H861" s="211">
        <f t="shared" si="40"/>
        <v>0</v>
      </c>
      <c r="I861" s="212"/>
      <c r="J861" s="150"/>
      <c r="K861" s="152"/>
      <c r="L861" s="152"/>
      <c r="M861" s="150"/>
      <c r="N861" s="150"/>
      <c r="O861" s="150"/>
      <c r="P861" s="152"/>
      <c r="Q861" s="152"/>
      <c r="R861" s="150"/>
      <c r="S861" s="150"/>
      <c r="T861" s="150"/>
      <c r="U861" s="213"/>
      <c r="V861" s="150"/>
      <c r="W861" s="150"/>
      <c r="X861" s="150"/>
      <c r="Y861" s="150"/>
      <c r="Z861" s="150"/>
      <c r="AA861" s="150"/>
      <c r="AB861" s="150"/>
      <c r="AC861" s="150"/>
      <c r="AD861" s="214"/>
      <c r="AE861" s="4">
        <f t="shared" si="41"/>
        <v>0</v>
      </c>
    </row>
    <row r="862" spans="7:31" ht="20.100000000000001" customHeight="1" x14ac:dyDescent="0.25">
      <c r="G862" s="4">
        <f t="shared" si="39"/>
        <v>0</v>
      </c>
      <c r="H862" s="211">
        <f t="shared" si="40"/>
        <v>0</v>
      </c>
      <c r="I862" s="212"/>
      <c r="J862" s="150"/>
      <c r="K862" s="152"/>
      <c r="L862" s="152"/>
      <c r="M862" s="150"/>
      <c r="N862" s="150"/>
      <c r="O862" s="150"/>
      <c r="P862" s="152"/>
      <c r="Q862" s="152"/>
      <c r="R862" s="150"/>
      <c r="S862" s="150"/>
      <c r="T862" s="150"/>
      <c r="U862" s="213"/>
      <c r="V862" s="150"/>
      <c r="W862" s="150"/>
      <c r="X862" s="150"/>
      <c r="Y862" s="150"/>
      <c r="Z862" s="150"/>
      <c r="AA862" s="150"/>
      <c r="AB862" s="150"/>
      <c r="AC862" s="150"/>
      <c r="AD862" s="214"/>
      <c r="AE862" s="4">
        <f t="shared" si="41"/>
        <v>0</v>
      </c>
    </row>
    <row r="863" spans="7:31" ht="20.100000000000001" customHeight="1" x14ac:dyDescent="0.25">
      <c r="G863" s="4">
        <f t="shared" si="39"/>
        <v>0</v>
      </c>
      <c r="H863" s="211">
        <f t="shared" si="40"/>
        <v>0</v>
      </c>
      <c r="I863" s="212"/>
      <c r="J863" s="150"/>
      <c r="K863" s="152"/>
      <c r="L863" s="152"/>
      <c r="M863" s="150"/>
      <c r="N863" s="150"/>
      <c r="O863" s="150"/>
      <c r="P863" s="152"/>
      <c r="Q863" s="152"/>
      <c r="R863" s="150"/>
      <c r="S863" s="150"/>
      <c r="T863" s="150"/>
      <c r="U863" s="213"/>
      <c r="V863" s="150"/>
      <c r="W863" s="150"/>
      <c r="X863" s="150"/>
      <c r="Y863" s="150"/>
      <c r="Z863" s="150"/>
      <c r="AA863" s="150"/>
      <c r="AB863" s="150"/>
      <c r="AC863" s="150"/>
      <c r="AD863" s="214"/>
      <c r="AE863" s="4">
        <f t="shared" si="41"/>
        <v>0</v>
      </c>
    </row>
    <row r="864" spans="7:31" ht="20.100000000000001" customHeight="1" x14ac:dyDescent="0.25">
      <c r="G864" s="4">
        <f t="shared" si="39"/>
        <v>0</v>
      </c>
      <c r="H864" s="211">
        <f t="shared" si="40"/>
        <v>0</v>
      </c>
      <c r="I864" s="212"/>
      <c r="J864" s="150"/>
      <c r="K864" s="152"/>
      <c r="L864" s="152"/>
      <c r="M864" s="150"/>
      <c r="N864" s="150"/>
      <c r="O864" s="150"/>
      <c r="P864" s="152"/>
      <c r="Q864" s="152"/>
      <c r="R864" s="150"/>
      <c r="S864" s="150"/>
      <c r="T864" s="150"/>
      <c r="U864" s="213"/>
      <c r="V864" s="150"/>
      <c r="W864" s="150"/>
      <c r="X864" s="150"/>
      <c r="Y864" s="150"/>
      <c r="Z864" s="150"/>
      <c r="AA864" s="150"/>
      <c r="AB864" s="150"/>
      <c r="AC864" s="150"/>
      <c r="AD864" s="214"/>
      <c r="AE864" s="4">
        <f t="shared" si="41"/>
        <v>0</v>
      </c>
    </row>
    <row r="865" spans="7:31" ht="20.100000000000001" customHeight="1" x14ac:dyDescent="0.25">
      <c r="G865" s="4">
        <f t="shared" si="39"/>
        <v>0</v>
      </c>
      <c r="H865" s="211">
        <f t="shared" si="40"/>
        <v>0</v>
      </c>
      <c r="I865" s="212"/>
      <c r="J865" s="150"/>
      <c r="K865" s="152"/>
      <c r="L865" s="152"/>
      <c r="M865" s="150"/>
      <c r="N865" s="150"/>
      <c r="O865" s="150"/>
      <c r="P865" s="152"/>
      <c r="Q865" s="152"/>
      <c r="R865" s="150"/>
      <c r="S865" s="150"/>
      <c r="T865" s="150"/>
      <c r="U865" s="213"/>
      <c r="V865" s="150"/>
      <c r="W865" s="150"/>
      <c r="X865" s="150"/>
      <c r="Y865" s="150"/>
      <c r="Z865" s="150"/>
      <c r="AA865" s="150"/>
      <c r="AB865" s="150"/>
      <c r="AC865" s="150"/>
      <c r="AD865" s="214"/>
      <c r="AE865" s="4">
        <f t="shared" si="41"/>
        <v>0</v>
      </c>
    </row>
    <row r="866" spans="7:31" ht="20.100000000000001" customHeight="1" x14ac:dyDescent="0.25">
      <c r="G866" s="4">
        <f t="shared" si="39"/>
        <v>0</v>
      </c>
      <c r="H866" s="211">
        <f t="shared" si="40"/>
        <v>0</v>
      </c>
      <c r="I866" s="212"/>
      <c r="J866" s="150"/>
      <c r="K866" s="152"/>
      <c r="L866" s="152"/>
      <c r="M866" s="150"/>
      <c r="N866" s="150"/>
      <c r="O866" s="150"/>
      <c r="P866" s="152"/>
      <c r="Q866" s="152"/>
      <c r="R866" s="150"/>
      <c r="S866" s="150"/>
      <c r="T866" s="150"/>
      <c r="U866" s="213"/>
      <c r="V866" s="150"/>
      <c r="W866" s="150"/>
      <c r="X866" s="150"/>
      <c r="Y866" s="150"/>
      <c r="Z866" s="150"/>
      <c r="AA866" s="150"/>
      <c r="AB866" s="150"/>
      <c r="AC866" s="150"/>
      <c r="AD866" s="214"/>
      <c r="AE866" s="4">
        <f t="shared" si="41"/>
        <v>0</v>
      </c>
    </row>
    <row r="867" spans="7:31" ht="20.100000000000001" customHeight="1" x14ac:dyDescent="0.25">
      <c r="G867" s="4">
        <f t="shared" si="39"/>
        <v>0</v>
      </c>
      <c r="H867" s="211">
        <f t="shared" si="40"/>
        <v>0</v>
      </c>
      <c r="I867" s="212"/>
      <c r="J867" s="150"/>
      <c r="K867" s="152"/>
      <c r="L867" s="152"/>
      <c r="M867" s="150"/>
      <c r="N867" s="150"/>
      <c r="O867" s="150"/>
      <c r="P867" s="152"/>
      <c r="Q867" s="152"/>
      <c r="R867" s="150"/>
      <c r="S867" s="150"/>
      <c r="T867" s="150"/>
      <c r="U867" s="213"/>
      <c r="V867" s="150"/>
      <c r="W867" s="150"/>
      <c r="X867" s="150"/>
      <c r="Y867" s="150"/>
      <c r="Z867" s="150"/>
      <c r="AA867" s="150"/>
      <c r="AB867" s="150"/>
      <c r="AC867" s="150"/>
      <c r="AD867" s="214"/>
      <c r="AE867" s="4">
        <f t="shared" si="41"/>
        <v>0</v>
      </c>
    </row>
    <row r="868" spans="7:31" ht="20.100000000000001" customHeight="1" x14ac:dyDescent="0.25">
      <c r="G868" s="4">
        <f t="shared" si="39"/>
        <v>0</v>
      </c>
      <c r="H868" s="211">
        <f t="shared" si="40"/>
        <v>0</v>
      </c>
      <c r="I868" s="212"/>
      <c r="J868" s="150"/>
      <c r="K868" s="152"/>
      <c r="L868" s="152"/>
      <c r="M868" s="150"/>
      <c r="N868" s="150"/>
      <c r="O868" s="150"/>
      <c r="P868" s="152"/>
      <c r="Q868" s="152"/>
      <c r="R868" s="150"/>
      <c r="S868" s="150"/>
      <c r="T868" s="150"/>
      <c r="U868" s="213"/>
      <c r="V868" s="150"/>
      <c r="W868" s="150"/>
      <c r="X868" s="150"/>
      <c r="Y868" s="150"/>
      <c r="Z868" s="150"/>
      <c r="AA868" s="150"/>
      <c r="AB868" s="150"/>
      <c r="AC868" s="150"/>
      <c r="AD868" s="214"/>
      <c r="AE868" s="4">
        <f t="shared" si="41"/>
        <v>0</v>
      </c>
    </row>
    <row r="869" spans="7:31" ht="20.100000000000001" customHeight="1" x14ac:dyDescent="0.25">
      <c r="G869" s="4">
        <f t="shared" si="39"/>
        <v>0</v>
      </c>
      <c r="H869" s="211">
        <f t="shared" si="40"/>
        <v>0</v>
      </c>
      <c r="I869" s="212"/>
      <c r="J869" s="150"/>
      <c r="K869" s="152"/>
      <c r="L869" s="152"/>
      <c r="M869" s="150"/>
      <c r="N869" s="150"/>
      <c r="O869" s="150"/>
      <c r="P869" s="152"/>
      <c r="Q869" s="152"/>
      <c r="R869" s="150"/>
      <c r="S869" s="150"/>
      <c r="T869" s="150"/>
      <c r="U869" s="213"/>
      <c r="V869" s="150"/>
      <c r="W869" s="150"/>
      <c r="X869" s="150"/>
      <c r="Y869" s="150"/>
      <c r="Z869" s="150"/>
      <c r="AA869" s="150"/>
      <c r="AB869" s="150"/>
      <c r="AC869" s="150"/>
      <c r="AD869" s="214"/>
      <c r="AE869" s="4">
        <f t="shared" si="41"/>
        <v>0</v>
      </c>
    </row>
    <row r="870" spans="7:31" ht="20.100000000000001" customHeight="1" x14ac:dyDescent="0.25">
      <c r="G870" s="4">
        <f t="shared" si="39"/>
        <v>0</v>
      </c>
      <c r="H870" s="211">
        <f t="shared" si="40"/>
        <v>0</v>
      </c>
      <c r="I870" s="212"/>
      <c r="J870" s="150"/>
      <c r="K870" s="152"/>
      <c r="L870" s="152"/>
      <c r="M870" s="150"/>
      <c r="N870" s="150"/>
      <c r="O870" s="150"/>
      <c r="P870" s="152"/>
      <c r="Q870" s="152"/>
      <c r="R870" s="150"/>
      <c r="S870" s="150"/>
      <c r="T870" s="150"/>
      <c r="U870" s="213"/>
      <c r="V870" s="150"/>
      <c r="W870" s="150"/>
      <c r="X870" s="150"/>
      <c r="Y870" s="150"/>
      <c r="Z870" s="150"/>
      <c r="AA870" s="150"/>
      <c r="AB870" s="150"/>
      <c r="AC870" s="150"/>
      <c r="AD870" s="214"/>
      <c r="AE870" s="4">
        <f t="shared" si="41"/>
        <v>0</v>
      </c>
    </row>
    <row r="871" spans="7:31" ht="20.100000000000001" customHeight="1" x14ac:dyDescent="0.25">
      <c r="G871" s="4">
        <f t="shared" si="39"/>
        <v>0</v>
      </c>
      <c r="H871" s="211">
        <f t="shared" si="40"/>
        <v>0</v>
      </c>
      <c r="I871" s="212"/>
      <c r="J871" s="150"/>
      <c r="K871" s="152"/>
      <c r="L871" s="152"/>
      <c r="M871" s="150"/>
      <c r="N871" s="150"/>
      <c r="O871" s="150"/>
      <c r="P871" s="152"/>
      <c r="Q871" s="152"/>
      <c r="R871" s="150"/>
      <c r="S871" s="150"/>
      <c r="T871" s="150"/>
      <c r="U871" s="213"/>
      <c r="V871" s="150"/>
      <c r="W871" s="150"/>
      <c r="X871" s="150"/>
      <c r="Y871" s="150"/>
      <c r="Z871" s="150"/>
      <c r="AA871" s="150"/>
      <c r="AB871" s="150"/>
      <c r="AC871" s="150"/>
      <c r="AD871" s="214"/>
      <c r="AE871" s="4">
        <f t="shared" si="41"/>
        <v>0</v>
      </c>
    </row>
    <row r="872" spans="7:31" ht="20.100000000000001" customHeight="1" x14ac:dyDescent="0.25">
      <c r="G872" s="4">
        <f t="shared" si="39"/>
        <v>0</v>
      </c>
      <c r="H872" s="211">
        <f t="shared" si="40"/>
        <v>0</v>
      </c>
      <c r="I872" s="212"/>
      <c r="J872" s="150"/>
      <c r="K872" s="152"/>
      <c r="L872" s="152"/>
      <c r="M872" s="150"/>
      <c r="N872" s="150"/>
      <c r="O872" s="150"/>
      <c r="P872" s="152"/>
      <c r="Q872" s="152"/>
      <c r="R872" s="150"/>
      <c r="S872" s="150"/>
      <c r="T872" s="150"/>
      <c r="U872" s="213"/>
      <c r="V872" s="150"/>
      <c r="W872" s="150"/>
      <c r="X872" s="150"/>
      <c r="Y872" s="150"/>
      <c r="Z872" s="150"/>
      <c r="AA872" s="150"/>
      <c r="AB872" s="150"/>
      <c r="AC872" s="150"/>
      <c r="AD872" s="214"/>
      <c r="AE872" s="4">
        <f t="shared" si="41"/>
        <v>0</v>
      </c>
    </row>
    <row r="873" spans="7:31" ht="20.100000000000001" customHeight="1" x14ac:dyDescent="0.25">
      <c r="G873" s="4">
        <f t="shared" si="39"/>
        <v>0</v>
      </c>
      <c r="H873" s="211">
        <f t="shared" si="40"/>
        <v>0</v>
      </c>
      <c r="I873" s="212"/>
      <c r="J873" s="150"/>
      <c r="K873" s="152"/>
      <c r="L873" s="152"/>
      <c r="M873" s="150"/>
      <c r="N873" s="150"/>
      <c r="O873" s="150"/>
      <c r="P873" s="152"/>
      <c r="Q873" s="152"/>
      <c r="R873" s="150"/>
      <c r="S873" s="150"/>
      <c r="T873" s="150"/>
      <c r="U873" s="213"/>
      <c r="V873" s="150"/>
      <c r="W873" s="150"/>
      <c r="X873" s="150"/>
      <c r="Y873" s="150"/>
      <c r="Z873" s="150"/>
      <c r="AA873" s="150"/>
      <c r="AB873" s="150"/>
      <c r="AC873" s="150"/>
      <c r="AD873" s="214"/>
      <c r="AE873" s="4">
        <f t="shared" si="41"/>
        <v>0</v>
      </c>
    </row>
    <row r="874" spans="7:31" ht="20.100000000000001" customHeight="1" x14ac:dyDescent="0.25">
      <c r="G874" s="4">
        <f t="shared" si="39"/>
        <v>0</v>
      </c>
      <c r="H874" s="211">
        <f t="shared" si="40"/>
        <v>0</v>
      </c>
      <c r="I874" s="212"/>
      <c r="J874" s="150"/>
      <c r="K874" s="152"/>
      <c r="L874" s="152"/>
      <c r="M874" s="150"/>
      <c r="N874" s="150"/>
      <c r="O874" s="150"/>
      <c r="P874" s="152"/>
      <c r="Q874" s="152"/>
      <c r="R874" s="150"/>
      <c r="S874" s="150"/>
      <c r="T874" s="150"/>
      <c r="U874" s="213"/>
      <c r="V874" s="150"/>
      <c r="W874" s="150"/>
      <c r="X874" s="150"/>
      <c r="Y874" s="150"/>
      <c r="Z874" s="150"/>
      <c r="AA874" s="150"/>
      <c r="AB874" s="150"/>
      <c r="AC874" s="150"/>
      <c r="AD874" s="214"/>
      <c r="AE874" s="4">
        <f t="shared" si="41"/>
        <v>0</v>
      </c>
    </row>
    <row r="875" spans="7:31" ht="20.100000000000001" customHeight="1" x14ac:dyDescent="0.25">
      <c r="G875" s="4">
        <f t="shared" si="39"/>
        <v>0</v>
      </c>
      <c r="H875" s="211">
        <f t="shared" si="40"/>
        <v>0</v>
      </c>
      <c r="I875" s="212"/>
      <c r="J875" s="150"/>
      <c r="K875" s="152"/>
      <c r="L875" s="152"/>
      <c r="M875" s="150"/>
      <c r="N875" s="150"/>
      <c r="O875" s="150"/>
      <c r="P875" s="152"/>
      <c r="Q875" s="152"/>
      <c r="R875" s="150"/>
      <c r="S875" s="150"/>
      <c r="T875" s="150"/>
      <c r="U875" s="213"/>
      <c r="V875" s="150"/>
      <c r="W875" s="150"/>
      <c r="X875" s="150"/>
      <c r="Y875" s="150"/>
      <c r="Z875" s="150"/>
      <c r="AA875" s="150"/>
      <c r="AB875" s="150"/>
      <c r="AC875" s="150"/>
      <c r="AD875" s="214"/>
      <c r="AE875" s="4">
        <f t="shared" si="41"/>
        <v>0</v>
      </c>
    </row>
    <row r="876" spans="7:31" ht="20.100000000000001" customHeight="1" x14ac:dyDescent="0.25">
      <c r="G876" s="4">
        <f t="shared" si="39"/>
        <v>0</v>
      </c>
      <c r="H876" s="211">
        <f t="shared" si="40"/>
        <v>0</v>
      </c>
      <c r="I876" s="212"/>
      <c r="J876" s="150"/>
      <c r="K876" s="152"/>
      <c r="L876" s="152"/>
      <c r="M876" s="150"/>
      <c r="N876" s="150"/>
      <c r="O876" s="150"/>
      <c r="P876" s="152"/>
      <c r="Q876" s="152"/>
      <c r="R876" s="150"/>
      <c r="S876" s="150"/>
      <c r="T876" s="150"/>
      <c r="U876" s="213"/>
      <c r="V876" s="150"/>
      <c r="W876" s="150"/>
      <c r="X876" s="150"/>
      <c r="Y876" s="150"/>
      <c r="Z876" s="150"/>
      <c r="AA876" s="150"/>
      <c r="AB876" s="150"/>
      <c r="AC876" s="150"/>
      <c r="AD876" s="214"/>
      <c r="AE876" s="4">
        <f t="shared" si="41"/>
        <v>0</v>
      </c>
    </row>
    <row r="877" spans="7:31" ht="20.100000000000001" customHeight="1" x14ac:dyDescent="0.25">
      <c r="G877" s="4">
        <f t="shared" si="39"/>
        <v>0</v>
      </c>
      <c r="H877" s="211">
        <f t="shared" si="40"/>
        <v>0</v>
      </c>
      <c r="I877" s="212"/>
      <c r="J877" s="150"/>
      <c r="K877" s="152"/>
      <c r="L877" s="152"/>
      <c r="M877" s="150"/>
      <c r="N877" s="150"/>
      <c r="O877" s="150"/>
      <c r="P877" s="152"/>
      <c r="Q877" s="152"/>
      <c r="R877" s="150"/>
      <c r="S877" s="150"/>
      <c r="T877" s="150"/>
      <c r="U877" s="213"/>
      <c r="V877" s="150"/>
      <c r="W877" s="150"/>
      <c r="X877" s="150"/>
      <c r="Y877" s="150"/>
      <c r="Z877" s="150"/>
      <c r="AA877" s="150"/>
      <c r="AB877" s="150"/>
      <c r="AC877" s="150"/>
      <c r="AD877" s="214"/>
      <c r="AE877" s="4">
        <f t="shared" si="41"/>
        <v>0</v>
      </c>
    </row>
    <row r="878" spans="7:31" ht="20.100000000000001" customHeight="1" x14ac:dyDescent="0.25">
      <c r="G878" s="4">
        <f t="shared" si="39"/>
        <v>0</v>
      </c>
      <c r="H878" s="211">
        <f t="shared" si="40"/>
        <v>0</v>
      </c>
      <c r="I878" s="212"/>
      <c r="J878" s="150"/>
      <c r="K878" s="152"/>
      <c r="L878" s="152"/>
      <c r="M878" s="150"/>
      <c r="N878" s="150"/>
      <c r="O878" s="150"/>
      <c r="P878" s="152"/>
      <c r="Q878" s="152"/>
      <c r="R878" s="150"/>
      <c r="S878" s="150"/>
      <c r="T878" s="150"/>
      <c r="U878" s="213"/>
      <c r="V878" s="150"/>
      <c r="W878" s="150"/>
      <c r="X878" s="150"/>
      <c r="Y878" s="150"/>
      <c r="Z878" s="150"/>
      <c r="AA878" s="150"/>
      <c r="AB878" s="150"/>
      <c r="AC878" s="150"/>
      <c r="AD878" s="214"/>
      <c r="AE878" s="4">
        <f t="shared" si="41"/>
        <v>0</v>
      </c>
    </row>
    <row r="879" spans="7:31" ht="20.100000000000001" customHeight="1" x14ac:dyDescent="0.25">
      <c r="G879" s="4">
        <f t="shared" si="39"/>
        <v>0</v>
      </c>
      <c r="H879" s="211">
        <f t="shared" si="40"/>
        <v>0</v>
      </c>
      <c r="I879" s="212"/>
      <c r="J879" s="150"/>
      <c r="K879" s="152"/>
      <c r="L879" s="152"/>
      <c r="M879" s="150"/>
      <c r="N879" s="150"/>
      <c r="O879" s="150"/>
      <c r="P879" s="152"/>
      <c r="Q879" s="152"/>
      <c r="R879" s="150"/>
      <c r="S879" s="150"/>
      <c r="T879" s="150"/>
      <c r="U879" s="213"/>
      <c r="V879" s="150"/>
      <c r="W879" s="150"/>
      <c r="X879" s="150"/>
      <c r="Y879" s="150"/>
      <c r="Z879" s="150"/>
      <c r="AA879" s="150"/>
      <c r="AB879" s="150"/>
      <c r="AC879" s="150"/>
      <c r="AD879" s="214"/>
      <c r="AE879" s="4">
        <f t="shared" si="41"/>
        <v>0</v>
      </c>
    </row>
    <row r="880" spans="7:31" ht="20.100000000000001" customHeight="1" x14ac:dyDescent="0.25">
      <c r="G880" s="4">
        <f t="shared" si="39"/>
        <v>0</v>
      </c>
      <c r="H880" s="211">
        <f t="shared" si="40"/>
        <v>0</v>
      </c>
      <c r="I880" s="212"/>
      <c r="J880" s="150"/>
      <c r="K880" s="152"/>
      <c r="L880" s="152"/>
      <c r="M880" s="150"/>
      <c r="N880" s="150"/>
      <c r="O880" s="150"/>
      <c r="P880" s="152"/>
      <c r="Q880" s="152"/>
      <c r="R880" s="150"/>
      <c r="S880" s="150"/>
      <c r="T880" s="150"/>
      <c r="U880" s="213"/>
      <c r="V880" s="150"/>
      <c r="W880" s="150"/>
      <c r="X880" s="150"/>
      <c r="Y880" s="150"/>
      <c r="Z880" s="150"/>
      <c r="AA880" s="150"/>
      <c r="AB880" s="150"/>
      <c r="AC880" s="150"/>
      <c r="AD880" s="214"/>
      <c r="AE880" s="4">
        <f t="shared" si="41"/>
        <v>0</v>
      </c>
    </row>
    <row r="881" spans="7:31" ht="20.100000000000001" customHeight="1" x14ac:dyDescent="0.25">
      <c r="G881" s="4">
        <f t="shared" si="39"/>
        <v>0</v>
      </c>
      <c r="H881" s="211">
        <f t="shared" si="40"/>
        <v>0</v>
      </c>
      <c r="I881" s="212"/>
      <c r="J881" s="150"/>
      <c r="K881" s="152"/>
      <c r="L881" s="152"/>
      <c r="M881" s="150"/>
      <c r="N881" s="150"/>
      <c r="O881" s="150"/>
      <c r="P881" s="152"/>
      <c r="Q881" s="152"/>
      <c r="R881" s="150"/>
      <c r="S881" s="150"/>
      <c r="T881" s="150"/>
      <c r="U881" s="213"/>
      <c r="V881" s="150"/>
      <c r="W881" s="150"/>
      <c r="X881" s="150"/>
      <c r="Y881" s="150"/>
      <c r="Z881" s="150"/>
      <c r="AA881" s="150"/>
      <c r="AB881" s="150"/>
      <c r="AC881" s="150"/>
      <c r="AD881" s="214"/>
      <c r="AE881" s="4">
        <f t="shared" si="41"/>
        <v>0</v>
      </c>
    </row>
    <row r="882" spans="7:31" ht="20.100000000000001" customHeight="1" x14ac:dyDescent="0.25">
      <c r="G882" s="4">
        <f t="shared" si="39"/>
        <v>0</v>
      </c>
      <c r="H882" s="211">
        <f t="shared" si="40"/>
        <v>0</v>
      </c>
      <c r="I882" s="212"/>
      <c r="J882" s="150"/>
      <c r="K882" s="152"/>
      <c r="L882" s="152"/>
      <c r="M882" s="150"/>
      <c r="N882" s="150"/>
      <c r="O882" s="150"/>
      <c r="P882" s="152"/>
      <c r="Q882" s="152"/>
      <c r="R882" s="150"/>
      <c r="S882" s="150"/>
      <c r="T882" s="150"/>
      <c r="U882" s="213"/>
      <c r="V882" s="150"/>
      <c r="W882" s="150"/>
      <c r="X882" s="150"/>
      <c r="Y882" s="150"/>
      <c r="Z882" s="150"/>
      <c r="AA882" s="150"/>
      <c r="AB882" s="150"/>
      <c r="AC882" s="150"/>
      <c r="AD882" s="214"/>
      <c r="AE882" s="4">
        <f t="shared" si="41"/>
        <v>0</v>
      </c>
    </row>
    <row r="883" spans="7:31" ht="20.100000000000001" customHeight="1" x14ac:dyDescent="0.25">
      <c r="G883" s="4">
        <f t="shared" si="39"/>
        <v>0</v>
      </c>
      <c r="H883" s="211">
        <f t="shared" si="40"/>
        <v>0</v>
      </c>
      <c r="I883" s="212"/>
      <c r="J883" s="150"/>
      <c r="K883" s="152"/>
      <c r="L883" s="152"/>
      <c r="M883" s="150"/>
      <c r="N883" s="150"/>
      <c r="O883" s="150"/>
      <c r="P883" s="152"/>
      <c r="Q883" s="152"/>
      <c r="R883" s="150"/>
      <c r="S883" s="150"/>
      <c r="T883" s="150"/>
      <c r="U883" s="213"/>
      <c r="V883" s="150"/>
      <c r="W883" s="150"/>
      <c r="X883" s="150"/>
      <c r="Y883" s="150"/>
      <c r="Z883" s="150"/>
      <c r="AA883" s="150"/>
      <c r="AB883" s="150"/>
      <c r="AC883" s="150"/>
      <c r="AD883" s="214"/>
      <c r="AE883" s="4">
        <f t="shared" si="41"/>
        <v>0</v>
      </c>
    </row>
    <row r="884" spans="7:31" ht="20.100000000000001" customHeight="1" x14ac:dyDescent="0.25">
      <c r="G884" s="4">
        <f t="shared" si="39"/>
        <v>0</v>
      </c>
      <c r="H884" s="211">
        <f t="shared" si="40"/>
        <v>0</v>
      </c>
      <c r="I884" s="212"/>
      <c r="J884" s="150"/>
      <c r="K884" s="152"/>
      <c r="L884" s="152"/>
      <c r="M884" s="150"/>
      <c r="N884" s="150"/>
      <c r="O884" s="150"/>
      <c r="P884" s="152"/>
      <c r="Q884" s="152"/>
      <c r="R884" s="150"/>
      <c r="S884" s="150"/>
      <c r="T884" s="150"/>
      <c r="U884" s="213"/>
      <c r="V884" s="150"/>
      <c r="W884" s="150"/>
      <c r="X884" s="150"/>
      <c r="Y884" s="150"/>
      <c r="Z884" s="150"/>
      <c r="AA884" s="150"/>
      <c r="AB884" s="150"/>
      <c r="AC884" s="150"/>
      <c r="AD884" s="214"/>
      <c r="AE884" s="4">
        <f t="shared" si="41"/>
        <v>0</v>
      </c>
    </row>
    <row r="885" spans="7:31" ht="20.100000000000001" customHeight="1" x14ac:dyDescent="0.25">
      <c r="G885" s="4">
        <f t="shared" si="39"/>
        <v>0</v>
      </c>
      <c r="H885" s="211">
        <f t="shared" si="40"/>
        <v>0</v>
      </c>
      <c r="I885" s="212"/>
      <c r="J885" s="150"/>
      <c r="K885" s="152"/>
      <c r="L885" s="152"/>
      <c r="M885" s="150"/>
      <c r="N885" s="150"/>
      <c r="O885" s="150"/>
      <c r="P885" s="152"/>
      <c r="Q885" s="152"/>
      <c r="R885" s="150"/>
      <c r="S885" s="150"/>
      <c r="T885" s="150"/>
      <c r="U885" s="213"/>
      <c r="V885" s="150"/>
      <c r="W885" s="150"/>
      <c r="X885" s="150"/>
      <c r="Y885" s="150"/>
      <c r="Z885" s="150"/>
      <c r="AA885" s="150"/>
      <c r="AB885" s="150"/>
      <c r="AC885" s="150"/>
      <c r="AD885" s="214"/>
      <c r="AE885" s="4">
        <f t="shared" si="41"/>
        <v>0</v>
      </c>
    </row>
    <row r="886" spans="7:31" ht="20.100000000000001" customHeight="1" x14ac:dyDescent="0.25">
      <c r="G886" s="4">
        <f t="shared" si="39"/>
        <v>0</v>
      </c>
      <c r="H886" s="211">
        <f t="shared" si="40"/>
        <v>0</v>
      </c>
      <c r="I886" s="212"/>
      <c r="J886" s="150"/>
      <c r="K886" s="152"/>
      <c r="L886" s="152"/>
      <c r="M886" s="150"/>
      <c r="N886" s="150"/>
      <c r="O886" s="150"/>
      <c r="P886" s="152"/>
      <c r="Q886" s="152"/>
      <c r="R886" s="150"/>
      <c r="S886" s="150"/>
      <c r="T886" s="150"/>
      <c r="U886" s="213"/>
      <c r="V886" s="150"/>
      <c r="W886" s="150"/>
      <c r="X886" s="150"/>
      <c r="Y886" s="150"/>
      <c r="Z886" s="150"/>
      <c r="AA886" s="150"/>
      <c r="AB886" s="150"/>
      <c r="AC886" s="150"/>
      <c r="AD886" s="214"/>
      <c r="AE886" s="4">
        <f t="shared" si="41"/>
        <v>0</v>
      </c>
    </row>
    <row r="887" spans="7:31" ht="20.100000000000001" customHeight="1" x14ac:dyDescent="0.25">
      <c r="G887" s="4">
        <f t="shared" si="39"/>
        <v>0</v>
      </c>
      <c r="H887" s="211">
        <f t="shared" si="40"/>
        <v>0</v>
      </c>
      <c r="I887" s="212"/>
      <c r="J887" s="150"/>
      <c r="K887" s="152"/>
      <c r="L887" s="152"/>
      <c r="M887" s="150"/>
      <c r="N887" s="150"/>
      <c r="O887" s="150"/>
      <c r="P887" s="152"/>
      <c r="Q887" s="152"/>
      <c r="R887" s="150"/>
      <c r="S887" s="150"/>
      <c r="T887" s="150"/>
      <c r="U887" s="213"/>
      <c r="V887" s="150"/>
      <c r="W887" s="150"/>
      <c r="X887" s="150"/>
      <c r="Y887" s="150"/>
      <c r="Z887" s="150"/>
      <c r="AA887" s="150"/>
      <c r="AB887" s="150"/>
      <c r="AC887" s="150"/>
      <c r="AD887" s="214"/>
      <c r="AE887" s="4">
        <f t="shared" si="41"/>
        <v>0</v>
      </c>
    </row>
    <row r="888" spans="7:31" ht="20.100000000000001" customHeight="1" x14ac:dyDescent="0.25">
      <c r="G888" s="4">
        <f t="shared" si="39"/>
        <v>0</v>
      </c>
      <c r="H888" s="211">
        <f t="shared" si="40"/>
        <v>0</v>
      </c>
      <c r="I888" s="212"/>
      <c r="J888" s="150"/>
      <c r="K888" s="152"/>
      <c r="L888" s="152"/>
      <c r="M888" s="150"/>
      <c r="N888" s="150"/>
      <c r="O888" s="150"/>
      <c r="P888" s="152"/>
      <c r="Q888" s="152"/>
      <c r="R888" s="150"/>
      <c r="S888" s="150"/>
      <c r="T888" s="150"/>
      <c r="U888" s="213"/>
      <c r="V888" s="150"/>
      <c r="W888" s="150"/>
      <c r="X888" s="150"/>
      <c r="Y888" s="150"/>
      <c r="Z888" s="150"/>
      <c r="AA888" s="150"/>
      <c r="AB888" s="150"/>
      <c r="AC888" s="150"/>
      <c r="AD888" s="214"/>
      <c r="AE888" s="4">
        <f t="shared" si="41"/>
        <v>0</v>
      </c>
    </row>
    <row r="889" spans="7:31" ht="20.100000000000001" customHeight="1" x14ac:dyDescent="0.25">
      <c r="G889" s="4">
        <f t="shared" si="39"/>
        <v>0</v>
      </c>
      <c r="H889" s="211">
        <f t="shared" si="40"/>
        <v>0</v>
      </c>
      <c r="I889" s="212"/>
      <c r="J889" s="150"/>
      <c r="K889" s="152"/>
      <c r="L889" s="152"/>
      <c r="M889" s="150"/>
      <c r="N889" s="150"/>
      <c r="O889" s="150"/>
      <c r="P889" s="152"/>
      <c r="Q889" s="152"/>
      <c r="R889" s="150"/>
      <c r="S889" s="150"/>
      <c r="T889" s="150"/>
      <c r="U889" s="213"/>
      <c r="V889" s="150"/>
      <c r="W889" s="150"/>
      <c r="X889" s="150"/>
      <c r="Y889" s="150"/>
      <c r="Z889" s="150"/>
      <c r="AA889" s="150"/>
      <c r="AB889" s="150"/>
      <c r="AC889" s="150"/>
      <c r="AD889" s="214"/>
      <c r="AE889" s="4">
        <f t="shared" si="41"/>
        <v>0</v>
      </c>
    </row>
    <row r="890" spans="7:31" ht="20.100000000000001" customHeight="1" x14ac:dyDescent="0.25">
      <c r="G890" s="4">
        <f t="shared" si="39"/>
        <v>0</v>
      </c>
      <c r="H890" s="211">
        <f t="shared" si="40"/>
        <v>0</v>
      </c>
      <c r="I890" s="212"/>
      <c r="J890" s="150"/>
      <c r="K890" s="152"/>
      <c r="L890" s="152"/>
      <c r="M890" s="150"/>
      <c r="N890" s="150"/>
      <c r="O890" s="150"/>
      <c r="P890" s="152"/>
      <c r="Q890" s="152"/>
      <c r="R890" s="150"/>
      <c r="S890" s="150"/>
      <c r="T890" s="150"/>
      <c r="U890" s="213"/>
      <c r="V890" s="150"/>
      <c r="W890" s="150"/>
      <c r="X890" s="150"/>
      <c r="Y890" s="150"/>
      <c r="Z890" s="150"/>
      <c r="AA890" s="150"/>
      <c r="AB890" s="150"/>
      <c r="AC890" s="150"/>
      <c r="AD890" s="214"/>
      <c r="AE890" s="4">
        <f t="shared" si="41"/>
        <v>0</v>
      </c>
    </row>
    <row r="891" spans="7:31" ht="20.100000000000001" customHeight="1" x14ac:dyDescent="0.25">
      <c r="G891" s="4">
        <f t="shared" si="39"/>
        <v>0</v>
      </c>
      <c r="H891" s="211">
        <f t="shared" si="40"/>
        <v>0</v>
      </c>
      <c r="I891" s="212"/>
      <c r="J891" s="150"/>
      <c r="K891" s="152"/>
      <c r="L891" s="152"/>
      <c r="M891" s="150"/>
      <c r="N891" s="150"/>
      <c r="O891" s="150"/>
      <c r="P891" s="152"/>
      <c r="Q891" s="152"/>
      <c r="R891" s="150"/>
      <c r="S891" s="150"/>
      <c r="T891" s="150"/>
      <c r="U891" s="213"/>
      <c r="V891" s="150"/>
      <c r="W891" s="150"/>
      <c r="X891" s="150"/>
      <c r="Y891" s="150"/>
      <c r="Z891" s="150"/>
      <c r="AA891" s="150"/>
      <c r="AB891" s="150"/>
      <c r="AC891" s="150"/>
      <c r="AD891" s="214"/>
      <c r="AE891" s="4">
        <f t="shared" si="41"/>
        <v>0</v>
      </c>
    </row>
    <row r="892" spans="7:31" ht="20.100000000000001" customHeight="1" x14ac:dyDescent="0.25">
      <c r="G892" s="4">
        <f t="shared" si="39"/>
        <v>0</v>
      </c>
      <c r="H892" s="211">
        <f t="shared" si="40"/>
        <v>0</v>
      </c>
      <c r="I892" s="212"/>
      <c r="J892" s="150"/>
      <c r="K892" s="152"/>
      <c r="L892" s="152"/>
      <c r="M892" s="150"/>
      <c r="N892" s="150"/>
      <c r="O892" s="150"/>
      <c r="P892" s="152"/>
      <c r="Q892" s="152"/>
      <c r="R892" s="150"/>
      <c r="S892" s="150"/>
      <c r="T892" s="150"/>
      <c r="U892" s="213"/>
      <c r="V892" s="150"/>
      <c r="W892" s="150"/>
      <c r="X892" s="150"/>
      <c r="Y892" s="150"/>
      <c r="Z892" s="150"/>
      <c r="AA892" s="150"/>
      <c r="AB892" s="150"/>
      <c r="AC892" s="150"/>
      <c r="AD892" s="214"/>
      <c r="AE892" s="4">
        <f t="shared" si="41"/>
        <v>0</v>
      </c>
    </row>
    <row r="893" spans="7:31" ht="20.100000000000001" customHeight="1" x14ac:dyDescent="0.25">
      <c r="G893" s="4">
        <f t="shared" si="39"/>
        <v>0</v>
      </c>
      <c r="H893" s="211">
        <f t="shared" si="40"/>
        <v>0</v>
      </c>
      <c r="I893" s="212"/>
      <c r="J893" s="150"/>
      <c r="K893" s="152"/>
      <c r="L893" s="152"/>
      <c r="M893" s="150"/>
      <c r="N893" s="150"/>
      <c r="O893" s="150"/>
      <c r="P893" s="152"/>
      <c r="Q893" s="152"/>
      <c r="R893" s="150"/>
      <c r="S893" s="150"/>
      <c r="T893" s="150"/>
      <c r="U893" s="213"/>
      <c r="V893" s="150"/>
      <c r="W893" s="150"/>
      <c r="X893" s="150"/>
      <c r="Y893" s="150"/>
      <c r="Z893" s="150"/>
      <c r="AA893" s="150"/>
      <c r="AB893" s="150"/>
      <c r="AC893" s="150"/>
      <c r="AD893" s="214"/>
      <c r="AE893" s="4">
        <f t="shared" si="41"/>
        <v>0</v>
      </c>
    </row>
    <row r="894" spans="7:31" ht="20.100000000000001" customHeight="1" x14ac:dyDescent="0.25">
      <c r="G894" s="4">
        <f t="shared" si="39"/>
        <v>0</v>
      </c>
      <c r="H894" s="211">
        <f t="shared" si="40"/>
        <v>0</v>
      </c>
      <c r="I894" s="212"/>
      <c r="J894" s="150"/>
      <c r="K894" s="152"/>
      <c r="L894" s="152"/>
      <c r="M894" s="150"/>
      <c r="N894" s="150"/>
      <c r="O894" s="150"/>
      <c r="P894" s="152"/>
      <c r="Q894" s="152"/>
      <c r="R894" s="150"/>
      <c r="S894" s="150"/>
      <c r="T894" s="150"/>
      <c r="U894" s="213"/>
      <c r="V894" s="150"/>
      <c r="W894" s="150"/>
      <c r="X894" s="150"/>
      <c r="Y894" s="150"/>
      <c r="Z894" s="150"/>
      <c r="AA894" s="150"/>
      <c r="AB894" s="150"/>
      <c r="AC894" s="150"/>
      <c r="AD894" s="214"/>
      <c r="AE894" s="4">
        <f t="shared" si="41"/>
        <v>0</v>
      </c>
    </row>
    <row r="895" spans="7:31" ht="20.100000000000001" customHeight="1" x14ac:dyDescent="0.25">
      <c r="G895" s="4">
        <f t="shared" si="39"/>
        <v>0</v>
      </c>
      <c r="H895" s="211">
        <f t="shared" si="40"/>
        <v>0</v>
      </c>
      <c r="I895" s="212"/>
      <c r="J895" s="150"/>
      <c r="K895" s="152"/>
      <c r="L895" s="152"/>
      <c r="M895" s="150"/>
      <c r="N895" s="150"/>
      <c r="O895" s="150"/>
      <c r="P895" s="152"/>
      <c r="Q895" s="152"/>
      <c r="R895" s="150"/>
      <c r="S895" s="150"/>
      <c r="T895" s="150"/>
      <c r="U895" s="213"/>
      <c r="V895" s="150"/>
      <c r="W895" s="150"/>
      <c r="X895" s="150"/>
      <c r="Y895" s="150"/>
      <c r="Z895" s="150"/>
      <c r="AA895" s="150"/>
      <c r="AB895" s="150"/>
      <c r="AC895" s="150"/>
      <c r="AD895" s="214"/>
      <c r="AE895" s="4">
        <f t="shared" si="41"/>
        <v>0</v>
      </c>
    </row>
    <row r="896" spans="7:31" ht="20.100000000000001" customHeight="1" x14ac:dyDescent="0.25">
      <c r="G896" s="4">
        <f t="shared" si="39"/>
        <v>0</v>
      </c>
      <c r="H896" s="211">
        <f t="shared" si="40"/>
        <v>0</v>
      </c>
      <c r="I896" s="212"/>
      <c r="J896" s="150"/>
      <c r="K896" s="152"/>
      <c r="L896" s="152"/>
      <c r="M896" s="150"/>
      <c r="N896" s="150"/>
      <c r="O896" s="150"/>
      <c r="P896" s="152"/>
      <c r="Q896" s="152"/>
      <c r="R896" s="150"/>
      <c r="S896" s="150"/>
      <c r="T896" s="150"/>
      <c r="U896" s="213"/>
      <c r="V896" s="150"/>
      <c r="W896" s="150"/>
      <c r="X896" s="150"/>
      <c r="Y896" s="150"/>
      <c r="Z896" s="150"/>
      <c r="AA896" s="150"/>
      <c r="AB896" s="150"/>
      <c r="AC896" s="150"/>
      <c r="AD896" s="214"/>
      <c r="AE896" s="4">
        <f t="shared" si="41"/>
        <v>0</v>
      </c>
    </row>
    <row r="897" spans="7:31" ht="20.100000000000001" customHeight="1" x14ac:dyDescent="0.25">
      <c r="G897" s="4">
        <f t="shared" si="39"/>
        <v>0</v>
      </c>
      <c r="H897" s="211">
        <f t="shared" si="40"/>
        <v>0</v>
      </c>
      <c r="I897" s="212"/>
      <c r="J897" s="150"/>
      <c r="K897" s="152"/>
      <c r="L897" s="152"/>
      <c r="M897" s="150"/>
      <c r="N897" s="150"/>
      <c r="O897" s="150"/>
      <c r="P897" s="152"/>
      <c r="Q897" s="152"/>
      <c r="R897" s="150"/>
      <c r="S897" s="150"/>
      <c r="T897" s="150"/>
      <c r="U897" s="213"/>
      <c r="V897" s="150"/>
      <c r="W897" s="150"/>
      <c r="X897" s="150"/>
      <c r="Y897" s="150"/>
      <c r="Z897" s="150"/>
      <c r="AA897" s="150"/>
      <c r="AB897" s="150"/>
      <c r="AC897" s="150"/>
      <c r="AD897" s="214"/>
      <c r="AE897" s="4">
        <f t="shared" si="41"/>
        <v>0</v>
      </c>
    </row>
    <row r="898" spans="7:31" ht="20.100000000000001" customHeight="1" x14ac:dyDescent="0.25">
      <c r="G898" s="4">
        <f t="shared" si="39"/>
        <v>0</v>
      </c>
      <c r="H898" s="211">
        <f t="shared" si="40"/>
        <v>0</v>
      </c>
      <c r="I898" s="212"/>
      <c r="J898" s="150"/>
      <c r="K898" s="152"/>
      <c r="L898" s="152"/>
      <c r="M898" s="150"/>
      <c r="N898" s="150"/>
      <c r="O898" s="150"/>
      <c r="P898" s="152"/>
      <c r="Q898" s="152"/>
      <c r="R898" s="150"/>
      <c r="S898" s="150"/>
      <c r="T898" s="150"/>
      <c r="U898" s="213"/>
      <c r="V898" s="150"/>
      <c r="W898" s="150"/>
      <c r="X898" s="150"/>
      <c r="Y898" s="150"/>
      <c r="Z898" s="150"/>
      <c r="AA898" s="150"/>
      <c r="AB898" s="150"/>
      <c r="AC898" s="150"/>
      <c r="AD898" s="214"/>
      <c r="AE898" s="4">
        <f t="shared" si="41"/>
        <v>0</v>
      </c>
    </row>
    <row r="899" spans="7:31" ht="20.100000000000001" customHeight="1" x14ac:dyDescent="0.25">
      <c r="G899" s="4">
        <f t="shared" si="39"/>
        <v>0</v>
      </c>
      <c r="H899" s="211">
        <f t="shared" si="40"/>
        <v>0</v>
      </c>
      <c r="I899" s="212"/>
      <c r="J899" s="150"/>
      <c r="K899" s="152"/>
      <c r="L899" s="152"/>
      <c r="M899" s="150"/>
      <c r="N899" s="150"/>
      <c r="O899" s="150"/>
      <c r="P899" s="152"/>
      <c r="Q899" s="152"/>
      <c r="R899" s="150"/>
      <c r="S899" s="150"/>
      <c r="T899" s="150"/>
      <c r="U899" s="213"/>
      <c r="V899" s="150"/>
      <c r="W899" s="150"/>
      <c r="X899" s="150"/>
      <c r="Y899" s="150"/>
      <c r="Z899" s="150"/>
      <c r="AA899" s="150"/>
      <c r="AB899" s="150"/>
      <c r="AC899" s="150"/>
      <c r="AD899" s="214"/>
      <c r="AE899" s="4">
        <f t="shared" si="41"/>
        <v>0</v>
      </c>
    </row>
    <row r="900" spans="7:31" ht="20.100000000000001" customHeight="1" x14ac:dyDescent="0.25">
      <c r="G900" s="4">
        <f t="shared" si="39"/>
        <v>0</v>
      </c>
      <c r="H900" s="211">
        <f t="shared" si="40"/>
        <v>0</v>
      </c>
      <c r="I900" s="212"/>
      <c r="J900" s="150"/>
      <c r="K900" s="152"/>
      <c r="L900" s="152"/>
      <c r="M900" s="150"/>
      <c r="N900" s="150"/>
      <c r="O900" s="150"/>
      <c r="P900" s="152"/>
      <c r="Q900" s="152"/>
      <c r="R900" s="150"/>
      <c r="S900" s="150"/>
      <c r="T900" s="150"/>
      <c r="U900" s="213"/>
      <c r="V900" s="150"/>
      <c r="W900" s="150"/>
      <c r="X900" s="150"/>
      <c r="Y900" s="150"/>
      <c r="Z900" s="150"/>
      <c r="AA900" s="150"/>
      <c r="AB900" s="150"/>
      <c r="AC900" s="150"/>
      <c r="AD900" s="214"/>
      <c r="AE900" s="4">
        <f t="shared" si="41"/>
        <v>0</v>
      </c>
    </row>
    <row r="901" spans="7:31" ht="20.100000000000001" customHeight="1" x14ac:dyDescent="0.25">
      <c r="G901" s="4">
        <f t="shared" si="39"/>
        <v>0</v>
      </c>
      <c r="H901" s="211">
        <f t="shared" si="40"/>
        <v>0</v>
      </c>
      <c r="I901" s="212"/>
      <c r="J901" s="150"/>
      <c r="K901" s="152"/>
      <c r="L901" s="152"/>
      <c r="M901" s="150"/>
      <c r="N901" s="150"/>
      <c r="O901" s="150"/>
      <c r="P901" s="152"/>
      <c r="Q901" s="152"/>
      <c r="R901" s="150"/>
      <c r="S901" s="150"/>
      <c r="T901" s="150"/>
      <c r="U901" s="213"/>
      <c r="V901" s="150"/>
      <c r="W901" s="150"/>
      <c r="X901" s="150"/>
      <c r="Y901" s="150"/>
      <c r="Z901" s="150"/>
      <c r="AA901" s="150"/>
      <c r="AB901" s="150"/>
      <c r="AC901" s="150"/>
      <c r="AD901" s="214"/>
      <c r="AE901" s="4">
        <f t="shared" si="41"/>
        <v>0</v>
      </c>
    </row>
    <row r="902" spans="7:31" ht="20.100000000000001" customHeight="1" x14ac:dyDescent="0.25">
      <c r="G902" s="4">
        <f t="shared" si="39"/>
        <v>0</v>
      </c>
      <c r="H902" s="211">
        <f t="shared" si="40"/>
        <v>0</v>
      </c>
      <c r="I902" s="212"/>
      <c r="J902" s="150"/>
      <c r="K902" s="152"/>
      <c r="L902" s="152"/>
      <c r="M902" s="150"/>
      <c r="N902" s="150"/>
      <c r="O902" s="150"/>
      <c r="P902" s="152"/>
      <c r="Q902" s="152"/>
      <c r="R902" s="150"/>
      <c r="S902" s="150"/>
      <c r="T902" s="150"/>
      <c r="U902" s="213"/>
      <c r="V902" s="150"/>
      <c r="W902" s="150"/>
      <c r="X902" s="150"/>
      <c r="Y902" s="150"/>
      <c r="Z902" s="150"/>
      <c r="AA902" s="150"/>
      <c r="AB902" s="150"/>
      <c r="AC902" s="150"/>
      <c r="AD902" s="214"/>
      <c r="AE902" s="4">
        <f t="shared" si="41"/>
        <v>0</v>
      </c>
    </row>
    <row r="903" spans="7:31" ht="20.100000000000001" customHeight="1" x14ac:dyDescent="0.25">
      <c r="G903" s="4">
        <f t="shared" si="39"/>
        <v>0</v>
      </c>
      <c r="H903" s="211">
        <f t="shared" si="40"/>
        <v>0</v>
      </c>
      <c r="I903" s="212"/>
      <c r="J903" s="150"/>
      <c r="K903" s="152"/>
      <c r="L903" s="152"/>
      <c r="M903" s="150"/>
      <c r="N903" s="150"/>
      <c r="O903" s="150"/>
      <c r="P903" s="152"/>
      <c r="Q903" s="152"/>
      <c r="R903" s="150"/>
      <c r="S903" s="150"/>
      <c r="T903" s="150"/>
      <c r="U903" s="213"/>
      <c r="V903" s="150"/>
      <c r="W903" s="150"/>
      <c r="X903" s="150"/>
      <c r="Y903" s="150"/>
      <c r="Z903" s="150"/>
      <c r="AA903" s="150"/>
      <c r="AB903" s="150"/>
      <c r="AC903" s="150"/>
      <c r="AD903" s="214"/>
      <c r="AE903" s="4">
        <f t="shared" si="41"/>
        <v>0</v>
      </c>
    </row>
    <row r="904" spans="7:31" ht="20.100000000000001" customHeight="1" x14ac:dyDescent="0.25">
      <c r="G904" s="4">
        <f t="shared" si="39"/>
        <v>0</v>
      </c>
      <c r="H904" s="211">
        <f t="shared" si="40"/>
        <v>0</v>
      </c>
      <c r="I904" s="212"/>
      <c r="J904" s="150"/>
      <c r="K904" s="152"/>
      <c r="L904" s="152"/>
      <c r="M904" s="150"/>
      <c r="N904" s="150"/>
      <c r="O904" s="150"/>
      <c r="P904" s="152"/>
      <c r="Q904" s="152"/>
      <c r="R904" s="150"/>
      <c r="S904" s="150"/>
      <c r="T904" s="150"/>
      <c r="U904" s="213"/>
      <c r="V904" s="150"/>
      <c r="W904" s="150"/>
      <c r="X904" s="150"/>
      <c r="Y904" s="150"/>
      <c r="Z904" s="150"/>
      <c r="AA904" s="150"/>
      <c r="AB904" s="150"/>
      <c r="AC904" s="150"/>
      <c r="AD904" s="214"/>
      <c r="AE904" s="4">
        <f t="shared" si="41"/>
        <v>0</v>
      </c>
    </row>
    <row r="905" spans="7:31" ht="20.100000000000001" customHeight="1" x14ac:dyDescent="0.25">
      <c r="G905" s="4">
        <f t="shared" si="39"/>
        <v>0</v>
      </c>
      <c r="H905" s="211">
        <f t="shared" si="40"/>
        <v>0</v>
      </c>
      <c r="I905" s="212"/>
      <c r="J905" s="150"/>
      <c r="K905" s="152"/>
      <c r="L905" s="152"/>
      <c r="M905" s="150"/>
      <c r="N905" s="150"/>
      <c r="O905" s="150"/>
      <c r="P905" s="152"/>
      <c r="Q905" s="152"/>
      <c r="R905" s="150"/>
      <c r="S905" s="150"/>
      <c r="T905" s="150"/>
      <c r="U905" s="213"/>
      <c r="V905" s="150"/>
      <c r="W905" s="150"/>
      <c r="X905" s="150"/>
      <c r="Y905" s="150"/>
      <c r="Z905" s="150"/>
      <c r="AA905" s="150"/>
      <c r="AB905" s="150"/>
      <c r="AC905" s="150"/>
      <c r="AD905" s="214"/>
      <c r="AE905" s="4">
        <f t="shared" si="41"/>
        <v>0</v>
      </c>
    </row>
    <row r="906" spans="7:31" ht="20.100000000000001" customHeight="1" x14ac:dyDescent="0.25">
      <c r="G906" s="4">
        <f t="shared" ref="G906:G969" si="42">IFERROR(IF($E$12=1,(IF(H906&gt;=1,(IF(I906&gt;=$E$10,(IF(I906&lt;=$E$11,H906,0)),0)),0)),0),0)</f>
        <v>0</v>
      </c>
      <c r="H906" s="211">
        <f t="shared" si="40"/>
        <v>0</v>
      </c>
      <c r="I906" s="212"/>
      <c r="J906" s="150"/>
      <c r="K906" s="152"/>
      <c r="L906" s="152"/>
      <c r="M906" s="150"/>
      <c r="N906" s="150"/>
      <c r="O906" s="150"/>
      <c r="P906" s="152"/>
      <c r="Q906" s="152"/>
      <c r="R906" s="150"/>
      <c r="S906" s="150"/>
      <c r="T906" s="150"/>
      <c r="U906" s="213"/>
      <c r="V906" s="150"/>
      <c r="W906" s="150"/>
      <c r="X906" s="150"/>
      <c r="Y906" s="150"/>
      <c r="Z906" s="150"/>
      <c r="AA906" s="150"/>
      <c r="AB906" s="150"/>
      <c r="AC906" s="150"/>
      <c r="AD906" s="214"/>
      <c r="AE906" s="4">
        <f t="shared" si="41"/>
        <v>0</v>
      </c>
    </row>
    <row r="907" spans="7:31" ht="20.100000000000001" customHeight="1" x14ac:dyDescent="0.25">
      <c r="G907" s="4">
        <f t="shared" si="42"/>
        <v>0</v>
      </c>
      <c r="H907" s="211">
        <f t="shared" ref="H907:H970" si="43">IFERROR(IF(I907&gt;=2000,(IF(LEN(J907)&gt;=3,(IF(LEN(K907)&gt;=2,H906+1,0)),0)),0),0)</f>
        <v>0</v>
      </c>
      <c r="I907" s="212"/>
      <c r="J907" s="150"/>
      <c r="K907" s="152"/>
      <c r="L907" s="152"/>
      <c r="M907" s="150"/>
      <c r="N907" s="150"/>
      <c r="O907" s="150"/>
      <c r="P907" s="152"/>
      <c r="Q907" s="152"/>
      <c r="R907" s="150"/>
      <c r="S907" s="150"/>
      <c r="T907" s="150"/>
      <c r="U907" s="213"/>
      <c r="V907" s="150"/>
      <c r="W907" s="150"/>
      <c r="X907" s="150"/>
      <c r="Y907" s="150"/>
      <c r="Z907" s="150"/>
      <c r="AA907" s="150"/>
      <c r="AB907" s="150"/>
      <c r="AC907" s="150"/>
      <c r="AD907" s="214"/>
      <c r="AE907" s="4">
        <f t="shared" ref="AE907:AE970" si="44">IFERROR(IF(H907&gt;=1,VLOOKUP(J907,$A$1:$B$3,2,0),0),0)</f>
        <v>0</v>
      </c>
    </row>
    <row r="908" spans="7:31" ht="20.100000000000001" customHeight="1" x14ac:dyDescent="0.25">
      <c r="G908" s="4">
        <f t="shared" si="42"/>
        <v>0</v>
      </c>
      <c r="H908" s="211">
        <f t="shared" si="43"/>
        <v>0</v>
      </c>
      <c r="I908" s="212"/>
      <c r="J908" s="150"/>
      <c r="K908" s="152"/>
      <c r="L908" s="152"/>
      <c r="M908" s="150"/>
      <c r="N908" s="150"/>
      <c r="O908" s="150"/>
      <c r="P908" s="152"/>
      <c r="Q908" s="152"/>
      <c r="R908" s="150"/>
      <c r="S908" s="150"/>
      <c r="T908" s="150"/>
      <c r="U908" s="213"/>
      <c r="V908" s="150"/>
      <c r="W908" s="150"/>
      <c r="X908" s="150"/>
      <c r="Y908" s="150"/>
      <c r="Z908" s="150"/>
      <c r="AA908" s="150"/>
      <c r="AB908" s="150"/>
      <c r="AC908" s="150"/>
      <c r="AD908" s="214"/>
      <c r="AE908" s="4">
        <f t="shared" si="44"/>
        <v>0</v>
      </c>
    </row>
    <row r="909" spans="7:31" ht="20.100000000000001" customHeight="1" x14ac:dyDescent="0.25">
      <c r="G909" s="4">
        <f t="shared" si="42"/>
        <v>0</v>
      </c>
      <c r="H909" s="211">
        <f t="shared" si="43"/>
        <v>0</v>
      </c>
      <c r="I909" s="212"/>
      <c r="J909" s="150"/>
      <c r="K909" s="152"/>
      <c r="L909" s="152"/>
      <c r="M909" s="150"/>
      <c r="N909" s="150"/>
      <c r="O909" s="150"/>
      <c r="P909" s="152"/>
      <c r="Q909" s="152"/>
      <c r="R909" s="150"/>
      <c r="S909" s="150"/>
      <c r="T909" s="150"/>
      <c r="U909" s="213"/>
      <c r="V909" s="150"/>
      <c r="W909" s="150"/>
      <c r="X909" s="150"/>
      <c r="Y909" s="150"/>
      <c r="Z909" s="150"/>
      <c r="AA909" s="150"/>
      <c r="AB909" s="150"/>
      <c r="AC909" s="150"/>
      <c r="AD909" s="214"/>
      <c r="AE909" s="4">
        <f t="shared" si="44"/>
        <v>0</v>
      </c>
    </row>
    <row r="910" spans="7:31" ht="20.100000000000001" customHeight="1" x14ac:dyDescent="0.25">
      <c r="G910" s="4">
        <f t="shared" si="42"/>
        <v>0</v>
      </c>
      <c r="H910" s="211">
        <f t="shared" si="43"/>
        <v>0</v>
      </c>
      <c r="I910" s="212"/>
      <c r="J910" s="150"/>
      <c r="K910" s="152"/>
      <c r="L910" s="152"/>
      <c r="M910" s="150"/>
      <c r="N910" s="150"/>
      <c r="O910" s="150"/>
      <c r="P910" s="152"/>
      <c r="Q910" s="152"/>
      <c r="R910" s="150"/>
      <c r="S910" s="150"/>
      <c r="T910" s="150"/>
      <c r="U910" s="213"/>
      <c r="V910" s="150"/>
      <c r="W910" s="150"/>
      <c r="X910" s="150"/>
      <c r="Y910" s="150"/>
      <c r="Z910" s="150"/>
      <c r="AA910" s="150"/>
      <c r="AB910" s="150"/>
      <c r="AC910" s="150"/>
      <c r="AD910" s="214"/>
      <c r="AE910" s="4">
        <f t="shared" si="44"/>
        <v>0</v>
      </c>
    </row>
    <row r="911" spans="7:31" ht="20.100000000000001" customHeight="1" x14ac:dyDescent="0.25">
      <c r="G911" s="4">
        <f t="shared" si="42"/>
        <v>0</v>
      </c>
      <c r="H911" s="211">
        <f t="shared" si="43"/>
        <v>0</v>
      </c>
      <c r="I911" s="212"/>
      <c r="J911" s="150"/>
      <c r="K911" s="152"/>
      <c r="L911" s="152"/>
      <c r="M911" s="150"/>
      <c r="N911" s="150"/>
      <c r="O911" s="150"/>
      <c r="P911" s="152"/>
      <c r="Q911" s="152"/>
      <c r="R911" s="150"/>
      <c r="S911" s="150"/>
      <c r="T911" s="150"/>
      <c r="U911" s="213"/>
      <c r="V911" s="150"/>
      <c r="W911" s="150"/>
      <c r="X911" s="150"/>
      <c r="Y911" s="150"/>
      <c r="Z911" s="150"/>
      <c r="AA911" s="150"/>
      <c r="AB911" s="150"/>
      <c r="AC911" s="150"/>
      <c r="AD911" s="214"/>
      <c r="AE911" s="4">
        <f t="shared" si="44"/>
        <v>0</v>
      </c>
    </row>
    <row r="912" spans="7:31" ht="20.100000000000001" customHeight="1" x14ac:dyDescent="0.25">
      <c r="G912" s="4">
        <f t="shared" si="42"/>
        <v>0</v>
      </c>
      <c r="H912" s="211">
        <f t="shared" si="43"/>
        <v>0</v>
      </c>
      <c r="I912" s="212"/>
      <c r="J912" s="150"/>
      <c r="K912" s="152"/>
      <c r="L912" s="152"/>
      <c r="M912" s="150"/>
      <c r="N912" s="150"/>
      <c r="O912" s="150"/>
      <c r="P912" s="152"/>
      <c r="Q912" s="152"/>
      <c r="R912" s="150"/>
      <c r="S912" s="150"/>
      <c r="T912" s="150"/>
      <c r="U912" s="213"/>
      <c r="V912" s="150"/>
      <c r="W912" s="150"/>
      <c r="X912" s="150"/>
      <c r="Y912" s="150"/>
      <c r="Z912" s="150"/>
      <c r="AA912" s="150"/>
      <c r="AB912" s="150"/>
      <c r="AC912" s="150"/>
      <c r="AD912" s="214"/>
      <c r="AE912" s="4">
        <f t="shared" si="44"/>
        <v>0</v>
      </c>
    </row>
    <row r="913" spans="7:31" ht="20.100000000000001" customHeight="1" x14ac:dyDescent="0.25">
      <c r="G913" s="4">
        <f t="shared" si="42"/>
        <v>0</v>
      </c>
      <c r="H913" s="211">
        <f t="shared" si="43"/>
        <v>0</v>
      </c>
      <c r="I913" s="212"/>
      <c r="J913" s="150"/>
      <c r="K913" s="152"/>
      <c r="L913" s="152"/>
      <c r="M913" s="150"/>
      <c r="N913" s="150"/>
      <c r="O913" s="150"/>
      <c r="P913" s="152"/>
      <c r="Q913" s="152"/>
      <c r="R913" s="150"/>
      <c r="S913" s="150"/>
      <c r="T913" s="150"/>
      <c r="U913" s="213"/>
      <c r="V913" s="150"/>
      <c r="W913" s="150"/>
      <c r="X913" s="150"/>
      <c r="Y913" s="150"/>
      <c r="Z913" s="150"/>
      <c r="AA913" s="150"/>
      <c r="AB913" s="150"/>
      <c r="AC913" s="150"/>
      <c r="AD913" s="214"/>
      <c r="AE913" s="4">
        <f t="shared" si="44"/>
        <v>0</v>
      </c>
    </row>
    <row r="914" spans="7:31" ht="20.100000000000001" customHeight="1" x14ac:dyDescent="0.25">
      <c r="G914" s="4">
        <f t="shared" si="42"/>
        <v>0</v>
      </c>
      <c r="H914" s="211">
        <f t="shared" si="43"/>
        <v>0</v>
      </c>
      <c r="I914" s="212"/>
      <c r="J914" s="150"/>
      <c r="K914" s="152"/>
      <c r="L914" s="152"/>
      <c r="M914" s="150"/>
      <c r="N914" s="150"/>
      <c r="O914" s="150"/>
      <c r="P914" s="152"/>
      <c r="Q914" s="152"/>
      <c r="R914" s="150"/>
      <c r="S914" s="150"/>
      <c r="T914" s="150"/>
      <c r="U914" s="213"/>
      <c r="V914" s="150"/>
      <c r="W914" s="150"/>
      <c r="X914" s="150"/>
      <c r="Y914" s="150"/>
      <c r="Z914" s="150"/>
      <c r="AA914" s="150"/>
      <c r="AB914" s="150"/>
      <c r="AC914" s="150"/>
      <c r="AD914" s="214"/>
      <c r="AE914" s="4">
        <f t="shared" si="44"/>
        <v>0</v>
      </c>
    </row>
    <row r="915" spans="7:31" ht="20.100000000000001" customHeight="1" x14ac:dyDescent="0.25">
      <c r="G915" s="4">
        <f t="shared" si="42"/>
        <v>0</v>
      </c>
      <c r="H915" s="211">
        <f t="shared" si="43"/>
        <v>0</v>
      </c>
      <c r="I915" s="212"/>
      <c r="J915" s="150"/>
      <c r="K915" s="152"/>
      <c r="L915" s="152"/>
      <c r="M915" s="150"/>
      <c r="N915" s="150"/>
      <c r="O915" s="150"/>
      <c r="P915" s="152"/>
      <c r="Q915" s="152"/>
      <c r="R915" s="150"/>
      <c r="S915" s="150"/>
      <c r="T915" s="150"/>
      <c r="U915" s="213"/>
      <c r="V915" s="150"/>
      <c r="W915" s="150"/>
      <c r="X915" s="150"/>
      <c r="Y915" s="150"/>
      <c r="Z915" s="150"/>
      <c r="AA915" s="150"/>
      <c r="AB915" s="150"/>
      <c r="AC915" s="150"/>
      <c r="AD915" s="214"/>
      <c r="AE915" s="4">
        <f t="shared" si="44"/>
        <v>0</v>
      </c>
    </row>
    <row r="916" spans="7:31" ht="20.100000000000001" customHeight="1" x14ac:dyDescent="0.25">
      <c r="G916" s="4">
        <f t="shared" si="42"/>
        <v>0</v>
      </c>
      <c r="H916" s="211">
        <f t="shared" si="43"/>
        <v>0</v>
      </c>
      <c r="I916" s="212"/>
      <c r="J916" s="150"/>
      <c r="K916" s="152"/>
      <c r="L916" s="152"/>
      <c r="M916" s="150"/>
      <c r="N916" s="150"/>
      <c r="O916" s="150"/>
      <c r="P916" s="152"/>
      <c r="Q916" s="152"/>
      <c r="R916" s="150"/>
      <c r="S916" s="150"/>
      <c r="T916" s="150"/>
      <c r="U916" s="213"/>
      <c r="V916" s="150"/>
      <c r="W916" s="150"/>
      <c r="X916" s="150"/>
      <c r="Y916" s="150"/>
      <c r="Z916" s="150"/>
      <c r="AA916" s="150"/>
      <c r="AB916" s="150"/>
      <c r="AC916" s="150"/>
      <c r="AD916" s="214"/>
      <c r="AE916" s="4">
        <f t="shared" si="44"/>
        <v>0</v>
      </c>
    </row>
    <row r="917" spans="7:31" ht="20.100000000000001" customHeight="1" x14ac:dyDescent="0.25">
      <c r="G917" s="4">
        <f t="shared" si="42"/>
        <v>0</v>
      </c>
      <c r="H917" s="211">
        <f t="shared" si="43"/>
        <v>0</v>
      </c>
      <c r="I917" s="212"/>
      <c r="J917" s="150"/>
      <c r="K917" s="152"/>
      <c r="L917" s="152"/>
      <c r="M917" s="150"/>
      <c r="N917" s="150"/>
      <c r="O917" s="150"/>
      <c r="P917" s="152"/>
      <c r="Q917" s="152"/>
      <c r="R917" s="150"/>
      <c r="S917" s="150"/>
      <c r="T917" s="150"/>
      <c r="U917" s="213"/>
      <c r="V917" s="150"/>
      <c r="W917" s="150"/>
      <c r="X917" s="150"/>
      <c r="Y917" s="150"/>
      <c r="Z917" s="150"/>
      <c r="AA917" s="150"/>
      <c r="AB917" s="150"/>
      <c r="AC917" s="150"/>
      <c r="AD917" s="214"/>
      <c r="AE917" s="4">
        <f t="shared" si="44"/>
        <v>0</v>
      </c>
    </row>
    <row r="918" spans="7:31" ht="20.100000000000001" customHeight="1" x14ac:dyDescent="0.25">
      <c r="G918" s="4">
        <f t="shared" si="42"/>
        <v>0</v>
      </c>
      <c r="H918" s="211">
        <f t="shared" si="43"/>
        <v>0</v>
      </c>
      <c r="I918" s="212"/>
      <c r="J918" s="150"/>
      <c r="K918" s="152"/>
      <c r="L918" s="152"/>
      <c r="M918" s="150"/>
      <c r="N918" s="150"/>
      <c r="O918" s="150"/>
      <c r="P918" s="152"/>
      <c r="Q918" s="152"/>
      <c r="R918" s="150"/>
      <c r="S918" s="150"/>
      <c r="T918" s="150"/>
      <c r="U918" s="213"/>
      <c r="V918" s="150"/>
      <c r="W918" s="150"/>
      <c r="X918" s="150"/>
      <c r="Y918" s="150"/>
      <c r="Z918" s="150"/>
      <c r="AA918" s="150"/>
      <c r="AB918" s="150"/>
      <c r="AC918" s="150"/>
      <c r="AD918" s="214"/>
      <c r="AE918" s="4">
        <f t="shared" si="44"/>
        <v>0</v>
      </c>
    </row>
    <row r="919" spans="7:31" ht="20.100000000000001" customHeight="1" x14ac:dyDescent="0.25">
      <c r="G919" s="4">
        <f t="shared" si="42"/>
        <v>0</v>
      </c>
      <c r="H919" s="211">
        <f t="shared" si="43"/>
        <v>0</v>
      </c>
      <c r="I919" s="212"/>
      <c r="J919" s="150"/>
      <c r="K919" s="152"/>
      <c r="L919" s="152"/>
      <c r="M919" s="150"/>
      <c r="N919" s="150"/>
      <c r="O919" s="150"/>
      <c r="P919" s="152"/>
      <c r="Q919" s="152"/>
      <c r="R919" s="150"/>
      <c r="S919" s="150"/>
      <c r="T919" s="150"/>
      <c r="U919" s="213"/>
      <c r="V919" s="150"/>
      <c r="W919" s="150"/>
      <c r="X919" s="150"/>
      <c r="Y919" s="150"/>
      <c r="Z919" s="150"/>
      <c r="AA919" s="150"/>
      <c r="AB919" s="150"/>
      <c r="AC919" s="150"/>
      <c r="AD919" s="214"/>
      <c r="AE919" s="4">
        <f t="shared" si="44"/>
        <v>0</v>
      </c>
    </row>
    <row r="920" spans="7:31" ht="20.100000000000001" customHeight="1" x14ac:dyDescent="0.25">
      <c r="G920" s="4">
        <f t="shared" si="42"/>
        <v>0</v>
      </c>
      <c r="H920" s="211">
        <f t="shared" si="43"/>
        <v>0</v>
      </c>
      <c r="I920" s="212"/>
      <c r="J920" s="150"/>
      <c r="K920" s="152"/>
      <c r="L920" s="152"/>
      <c r="M920" s="150"/>
      <c r="N920" s="150"/>
      <c r="O920" s="150"/>
      <c r="P920" s="152"/>
      <c r="Q920" s="152"/>
      <c r="R920" s="150"/>
      <c r="S920" s="150"/>
      <c r="T920" s="150"/>
      <c r="U920" s="213"/>
      <c r="V920" s="150"/>
      <c r="W920" s="150"/>
      <c r="X920" s="150"/>
      <c r="Y920" s="150"/>
      <c r="Z920" s="150"/>
      <c r="AA920" s="150"/>
      <c r="AB920" s="150"/>
      <c r="AC920" s="150"/>
      <c r="AD920" s="214"/>
      <c r="AE920" s="4">
        <f t="shared" si="44"/>
        <v>0</v>
      </c>
    </row>
    <row r="921" spans="7:31" ht="20.100000000000001" customHeight="1" x14ac:dyDescent="0.25">
      <c r="G921" s="4">
        <f t="shared" si="42"/>
        <v>0</v>
      </c>
      <c r="H921" s="211">
        <f t="shared" si="43"/>
        <v>0</v>
      </c>
      <c r="I921" s="212"/>
      <c r="J921" s="150"/>
      <c r="K921" s="152"/>
      <c r="L921" s="152"/>
      <c r="M921" s="150"/>
      <c r="N921" s="150"/>
      <c r="O921" s="150"/>
      <c r="P921" s="152"/>
      <c r="Q921" s="152"/>
      <c r="R921" s="150"/>
      <c r="S921" s="150"/>
      <c r="T921" s="150"/>
      <c r="U921" s="213"/>
      <c r="V921" s="150"/>
      <c r="W921" s="150"/>
      <c r="X921" s="150"/>
      <c r="Y921" s="150"/>
      <c r="Z921" s="150"/>
      <c r="AA921" s="150"/>
      <c r="AB921" s="150"/>
      <c r="AC921" s="150"/>
      <c r="AD921" s="214"/>
      <c r="AE921" s="4">
        <f t="shared" si="44"/>
        <v>0</v>
      </c>
    </row>
    <row r="922" spans="7:31" ht="20.100000000000001" customHeight="1" x14ac:dyDescent="0.25">
      <c r="G922" s="4">
        <f t="shared" si="42"/>
        <v>0</v>
      </c>
      <c r="H922" s="211">
        <f t="shared" si="43"/>
        <v>0</v>
      </c>
      <c r="I922" s="212"/>
      <c r="J922" s="150"/>
      <c r="K922" s="152"/>
      <c r="L922" s="152"/>
      <c r="M922" s="150"/>
      <c r="N922" s="150"/>
      <c r="O922" s="150"/>
      <c r="P922" s="152"/>
      <c r="Q922" s="152"/>
      <c r="R922" s="150"/>
      <c r="S922" s="150"/>
      <c r="T922" s="150"/>
      <c r="U922" s="213"/>
      <c r="V922" s="150"/>
      <c r="W922" s="150"/>
      <c r="X922" s="150"/>
      <c r="Y922" s="150"/>
      <c r="Z922" s="150"/>
      <c r="AA922" s="150"/>
      <c r="AB922" s="150"/>
      <c r="AC922" s="150"/>
      <c r="AD922" s="214"/>
      <c r="AE922" s="4">
        <f t="shared" si="44"/>
        <v>0</v>
      </c>
    </row>
    <row r="923" spans="7:31" ht="20.100000000000001" customHeight="1" x14ac:dyDescent="0.25">
      <c r="G923" s="4">
        <f t="shared" si="42"/>
        <v>0</v>
      </c>
      <c r="H923" s="211">
        <f t="shared" si="43"/>
        <v>0</v>
      </c>
      <c r="I923" s="212"/>
      <c r="J923" s="150"/>
      <c r="K923" s="152"/>
      <c r="L923" s="152"/>
      <c r="M923" s="150"/>
      <c r="N923" s="150"/>
      <c r="O923" s="150"/>
      <c r="P923" s="152"/>
      <c r="Q923" s="152"/>
      <c r="R923" s="150"/>
      <c r="S923" s="150"/>
      <c r="T923" s="150"/>
      <c r="U923" s="213"/>
      <c r="V923" s="150"/>
      <c r="W923" s="150"/>
      <c r="X923" s="150"/>
      <c r="Y923" s="150"/>
      <c r="Z923" s="150"/>
      <c r="AA923" s="150"/>
      <c r="AB923" s="150"/>
      <c r="AC923" s="150"/>
      <c r="AD923" s="214"/>
      <c r="AE923" s="4">
        <f t="shared" si="44"/>
        <v>0</v>
      </c>
    </row>
    <row r="924" spans="7:31" ht="20.100000000000001" customHeight="1" x14ac:dyDescent="0.25">
      <c r="G924" s="4">
        <f t="shared" si="42"/>
        <v>0</v>
      </c>
      <c r="H924" s="211">
        <f t="shared" si="43"/>
        <v>0</v>
      </c>
      <c r="I924" s="212"/>
      <c r="J924" s="150"/>
      <c r="K924" s="152"/>
      <c r="L924" s="152"/>
      <c r="M924" s="150"/>
      <c r="N924" s="150"/>
      <c r="O924" s="150"/>
      <c r="P924" s="152"/>
      <c r="Q924" s="152"/>
      <c r="R924" s="150"/>
      <c r="S924" s="150"/>
      <c r="T924" s="150"/>
      <c r="U924" s="213"/>
      <c r="V924" s="150"/>
      <c r="W924" s="150"/>
      <c r="X924" s="150"/>
      <c r="Y924" s="150"/>
      <c r="Z924" s="150"/>
      <c r="AA924" s="150"/>
      <c r="AB924" s="150"/>
      <c r="AC924" s="150"/>
      <c r="AD924" s="214"/>
      <c r="AE924" s="4">
        <f t="shared" si="44"/>
        <v>0</v>
      </c>
    </row>
    <row r="925" spans="7:31" ht="20.100000000000001" customHeight="1" x14ac:dyDescent="0.25">
      <c r="G925" s="4">
        <f t="shared" si="42"/>
        <v>0</v>
      </c>
      <c r="H925" s="211">
        <f t="shared" si="43"/>
        <v>0</v>
      </c>
      <c r="I925" s="212"/>
      <c r="J925" s="150"/>
      <c r="K925" s="152"/>
      <c r="L925" s="152"/>
      <c r="M925" s="150"/>
      <c r="N925" s="150"/>
      <c r="O925" s="150"/>
      <c r="P925" s="152"/>
      <c r="Q925" s="152"/>
      <c r="R925" s="150"/>
      <c r="S925" s="150"/>
      <c r="T925" s="150"/>
      <c r="U925" s="213"/>
      <c r="V925" s="150"/>
      <c r="W925" s="150"/>
      <c r="X925" s="150"/>
      <c r="Y925" s="150"/>
      <c r="Z925" s="150"/>
      <c r="AA925" s="150"/>
      <c r="AB925" s="150"/>
      <c r="AC925" s="150"/>
      <c r="AD925" s="214"/>
      <c r="AE925" s="4">
        <f t="shared" si="44"/>
        <v>0</v>
      </c>
    </row>
    <row r="926" spans="7:31" ht="20.100000000000001" customHeight="1" x14ac:dyDescent="0.25">
      <c r="G926" s="4">
        <f t="shared" si="42"/>
        <v>0</v>
      </c>
      <c r="H926" s="211">
        <f t="shared" si="43"/>
        <v>0</v>
      </c>
      <c r="I926" s="212"/>
      <c r="J926" s="150"/>
      <c r="K926" s="152"/>
      <c r="L926" s="152"/>
      <c r="M926" s="150"/>
      <c r="N926" s="150"/>
      <c r="O926" s="150"/>
      <c r="P926" s="152"/>
      <c r="Q926" s="152"/>
      <c r="R926" s="150"/>
      <c r="S926" s="150"/>
      <c r="T926" s="150"/>
      <c r="U926" s="213"/>
      <c r="V926" s="150"/>
      <c r="W926" s="150"/>
      <c r="X926" s="150"/>
      <c r="Y926" s="150"/>
      <c r="Z926" s="150"/>
      <c r="AA926" s="150"/>
      <c r="AB926" s="150"/>
      <c r="AC926" s="150"/>
      <c r="AD926" s="214"/>
      <c r="AE926" s="4">
        <f t="shared" si="44"/>
        <v>0</v>
      </c>
    </row>
    <row r="927" spans="7:31" ht="20.100000000000001" customHeight="1" x14ac:dyDescent="0.25">
      <c r="G927" s="4">
        <f t="shared" si="42"/>
        <v>0</v>
      </c>
      <c r="H927" s="211">
        <f t="shared" si="43"/>
        <v>0</v>
      </c>
      <c r="I927" s="212"/>
      <c r="J927" s="150"/>
      <c r="K927" s="152"/>
      <c r="L927" s="152"/>
      <c r="M927" s="150"/>
      <c r="N927" s="150"/>
      <c r="O927" s="150"/>
      <c r="P927" s="152"/>
      <c r="Q927" s="152"/>
      <c r="R927" s="150"/>
      <c r="S927" s="150"/>
      <c r="T927" s="150"/>
      <c r="U927" s="213"/>
      <c r="V927" s="150"/>
      <c r="W927" s="150"/>
      <c r="X927" s="150"/>
      <c r="Y927" s="150"/>
      <c r="Z927" s="150"/>
      <c r="AA927" s="150"/>
      <c r="AB927" s="150"/>
      <c r="AC927" s="150"/>
      <c r="AD927" s="214"/>
      <c r="AE927" s="4">
        <f t="shared" si="44"/>
        <v>0</v>
      </c>
    </row>
    <row r="928" spans="7:31" ht="20.100000000000001" customHeight="1" x14ac:dyDescent="0.25">
      <c r="G928" s="4">
        <f t="shared" si="42"/>
        <v>0</v>
      </c>
      <c r="H928" s="211">
        <f t="shared" si="43"/>
        <v>0</v>
      </c>
      <c r="I928" s="212"/>
      <c r="J928" s="150"/>
      <c r="K928" s="152"/>
      <c r="L928" s="152"/>
      <c r="M928" s="150"/>
      <c r="N928" s="150"/>
      <c r="O928" s="150"/>
      <c r="P928" s="152"/>
      <c r="Q928" s="152"/>
      <c r="R928" s="150"/>
      <c r="S928" s="150"/>
      <c r="T928" s="150"/>
      <c r="U928" s="213"/>
      <c r="V928" s="150"/>
      <c r="W928" s="150"/>
      <c r="X928" s="150"/>
      <c r="Y928" s="150"/>
      <c r="Z928" s="150"/>
      <c r="AA928" s="150"/>
      <c r="AB928" s="150"/>
      <c r="AC928" s="150"/>
      <c r="AD928" s="214"/>
      <c r="AE928" s="4">
        <f t="shared" si="44"/>
        <v>0</v>
      </c>
    </row>
    <row r="929" spans="7:31" ht="20.100000000000001" customHeight="1" x14ac:dyDescent="0.25">
      <c r="G929" s="4">
        <f t="shared" si="42"/>
        <v>0</v>
      </c>
      <c r="H929" s="211">
        <f t="shared" si="43"/>
        <v>0</v>
      </c>
      <c r="I929" s="212"/>
      <c r="J929" s="150"/>
      <c r="K929" s="152"/>
      <c r="L929" s="152"/>
      <c r="M929" s="150"/>
      <c r="N929" s="150"/>
      <c r="O929" s="150"/>
      <c r="P929" s="152"/>
      <c r="Q929" s="152"/>
      <c r="R929" s="150"/>
      <c r="S929" s="150"/>
      <c r="T929" s="150"/>
      <c r="U929" s="213"/>
      <c r="V929" s="150"/>
      <c r="W929" s="150"/>
      <c r="X929" s="150"/>
      <c r="Y929" s="150"/>
      <c r="Z929" s="150"/>
      <c r="AA929" s="150"/>
      <c r="AB929" s="150"/>
      <c r="AC929" s="150"/>
      <c r="AD929" s="214"/>
      <c r="AE929" s="4">
        <f t="shared" si="44"/>
        <v>0</v>
      </c>
    </row>
    <row r="930" spans="7:31" ht="20.100000000000001" customHeight="1" x14ac:dyDescent="0.25">
      <c r="G930" s="4">
        <f t="shared" si="42"/>
        <v>0</v>
      </c>
      <c r="H930" s="211">
        <f t="shared" si="43"/>
        <v>0</v>
      </c>
      <c r="I930" s="212"/>
      <c r="J930" s="150"/>
      <c r="K930" s="152"/>
      <c r="L930" s="152"/>
      <c r="M930" s="150"/>
      <c r="N930" s="150"/>
      <c r="O930" s="150"/>
      <c r="P930" s="152"/>
      <c r="Q930" s="152"/>
      <c r="R930" s="150"/>
      <c r="S930" s="150"/>
      <c r="T930" s="150"/>
      <c r="U930" s="213"/>
      <c r="V930" s="150"/>
      <c r="W930" s="150"/>
      <c r="X930" s="150"/>
      <c r="Y930" s="150"/>
      <c r="Z930" s="150"/>
      <c r="AA930" s="150"/>
      <c r="AB930" s="150"/>
      <c r="AC930" s="150"/>
      <c r="AD930" s="214"/>
      <c r="AE930" s="4">
        <f t="shared" si="44"/>
        <v>0</v>
      </c>
    </row>
    <row r="931" spans="7:31" ht="20.100000000000001" customHeight="1" x14ac:dyDescent="0.25">
      <c r="G931" s="4">
        <f t="shared" si="42"/>
        <v>0</v>
      </c>
      <c r="H931" s="211">
        <f t="shared" si="43"/>
        <v>0</v>
      </c>
      <c r="I931" s="212"/>
      <c r="J931" s="150"/>
      <c r="K931" s="152"/>
      <c r="L931" s="152"/>
      <c r="M931" s="150"/>
      <c r="N931" s="150"/>
      <c r="O931" s="150"/>
      <c r="P931" s="152"/>
      <c r="Q931" s="152"/>
      <c r="R931" s="150"/>
      <c r="S931" s="150"/>
      <c r="T931" s="150"/>
      <c r="U931" s="213"/>
      <c r="V931" s="150"/>
      <c r="W931" s="150"/>
      <c r="X931" s="150"/>
      <c r="Y931" s="150"/>
      <c r="Z931" s="150"/>
      <c r="AA931" s="150"/>
      <c r="AB931" s="150"/>
      <c r="AC931" s="150"/>
      <c r="AD931" s="214"/>
      <c r="AE931" s="4">
        <f t="shared" si="44"/>
        <v>0</v>
      </c>
    </row>
    <row r="932" spans="7:31" ht="20.100000000000001" customHeight="1" x14ac:dyDescent="0.25">
      <c r="G932" s="4">
        <f t="shared" si="42"/>
        <v>0</v>
      </c>
      <c r="H932" s="211">
        <f t="shared" si="43"/>
        <v>0</v>
      </c>
      <c r="I932" s="212"/>
      <c r="J932" s="150"/>
      <c r="K932" s="152"/>
      <c r="L932" s="152"/>
      <c r="M932" s="150"/>
      <c r="N932" s="150"/>
      <c r="O932" s="150"/>
      <c r="P932" s="152"/>
      <c r="Q932" s="152"/>
      <c r="R932" s="150"/>
      <c r="S932" s="150"/>
      <c r="T932" s="150"/>
      <c r="U932" s="213"/>
      <c r="V932" s="150"/>
      <c r="W932" s="150"/>
      <c r="X932" s="150"/>
      <c r="Y932" s="150"/>
      <c r="Z932" s="150"/>
      <c r="AA932" s="150"/>
      <c r="AB932" s="150"/>
      <c r="AC932" s="150"/>
      <c r="AD932" s="214"/>
      <c r="AE932" s="4">
        <f t="shared" si="44"/>
        <v>0</v>
      </c>
    </row>
    <row r="933" spans="7:31" ht="20.100000000000001" customHeight="1" x14ac:dyDescent="0.25">
      <c r="G933" s="4">
        <f t="shared" si="42"/>
        <v>0</v>
      </c>
      <c r="H933" s="211">
        <f t="shared" si="43"/>
        <v>0</v>
      </c>
      <c r="I933" s="212"/>
      <c r="J933" s="150"/>
      <c r="K933" s="152"/>
      <c r="L933" s="152"/>
      <c r="M933" s="150"/>
      <c r="N933" s="150"/>
      <c r="O933" s="150"/>
      <c r="P933" s="152"/>
      <c r="Q933" s="152"/>
      <c r="R933" s="150"/>
      <c r="S933" s="150"/>
      <c r="T933" s="150"/>
      <c r="U933" s="213"/>
      <c r="V933" s="150"/>
      <c r="W933" s="150"/>
      <c r="X933" s="150"/>
      <c r="Y933" s="150"/>
      <c r="Z933" s="150"/>
      <c r="AA933" s="150"/>
      <c r="AB933" s="150"/>
      <c r="AC933" s="150"/>
      <c r="AD933" s="214"/>
      <c r="AE933" s="4">
        <f t="shared" si="44"/>
        <v>0</v>
      </c>
    </row>
    <row r="934" spans="7:31" ht="20.100000000000001" customHeight="1" x14ac:dyDescent="0.25">
      <c r="G934" s="4">
        <f t="shared" si="42"/>
        <v>0</v>
      </c>
      <c r="H934" s="211">
        <f t="shared" si="43"/>
        <v>0</v>
      </c>
      <c r="I934" s="212"/>
      <c r="J934" s="150"/>
      <c r="K934" s="152"/>
      <c r="L934" s="152"/>
      <c r="M934" s="150"/>
      <c r="N934" s="150"/>
      <c r="O934" s="150"/>
      <c r="P934" s="152"/>
      <c r="Q934" s="152"/>
      <c r="R934" s="150"/>
      <c r="S934" s="150"/>
      <c r="T934" s="150"/>
      <c r="U934" s="213"/>
      <c r="V934" s="150"/>
      <c r="W934" s="150"/>
      <c r="X934" s="150"/>
      <c r="Y934" s="150"/>
      <c r="Z934" s="150"/>
      <c r="AA934" s="150"/>
      <c r="AB934" s="150"/>
      <c r="AC934" s="150"/>
      <c r="AD934" s="214"/>
      <c r="AE934" s="4">
        <f t="shared" si="44"/>
        <v>0</v>
      </c>
    </row>
    <row r="935" spans="7:31" ht="20.100000000000001" customHeight="1" x14ac:dyDescent="0.25">
      <c r="G935" s="4">
        <f t="shared" si="42"/>
        <v>0</v>
      </c>
      <c r="H935" s="211">
        <f t="shared" si="43"/>
        <v>0</v>
      </c>
      <c r="I935" s="212"/>
      <c r="J935" s="150"/>
      <c r="K935" s="152"/>
      <c r="L935" s="152"/>
      <c r="M935" s="150"/>
      <c r="N935" s="150"/>
      <c r="O935" s="150"/>
      <c r="P935" s="152"/>
      <c r="Q935" s="152"/>
      <c r="R935" s="150"/>
      <c r="S935" s="150"/>
      <c r="T935" s="150"/>
      <c r="U935" s="213"/>
      <c r="V935" s="150"/>
      <c r="W935" s="150"/>
      <c r="X935" s="150"/>
      <c r="Y935" s="150"/>
      <c r="Z935" s="150"/>
      <c r="AA935" s="150"/>
      <c r="AB935" s="150"/>
      <c r="AC935" s="150"/>
      <c r="AD935" s="214"/>
      <c r="AE935" s="4">
        <f t="shared" si="44"/>
        <v>0</v>
      </c>
    </row>
    <row r="936" spans="7:31" ht="20.100000000000001" customHeight="1" x14ac:dyDescent="0.25">
      <c r="G936" s="4">
        <f t="shared" si="42"/>
        <v>0</v>
      </c>
      <c r="H936" s="211">
        <f t="shared" si="43"/>
        <v>0</v>
      </c>
      <c r="I936" s="212"/>
      <c r="J936" s="150"/>
      <c r="K936" s="152"/>
      <c r="L936" s="152"/>
      <c r="M936" s="150"/>
      <c r="N936" s="150"/>
      <c r="O936" s="150"/>
      <c r="P936" s="152"/>
      <c r="Q936" s="152"/>
      <c r="R936" s="150"/>
      <c r="S936" s="150"/>
      <c r="T936" s="150"/>
      <c r="U936" s="213"/>
      <c r="V936" s="150"/>
      <c r="W936" s="150"/>
      <c r="X936" s="150"/>
      <c r="Y936" s="150"/>
      <c r="Z936" s="150"/>
      <c r="AA936" s="150"/>
      <c r="AB936" s="150"/>
      <c r="AC936" s="150"/>
      <c r="AD936" s="214"/>
      <c r="AE936" s="4">
        <f t="shared" si="44"/>
        <v>0</v>
      </c>
    </row>
    <row r="937" spans="7:31" ht="20.100000000000001" customHeight="1" x14ac:dyDescent="0.25">
      <c r="G937" s="4">
        <f t="shared" si="42"/>
        <v>0</v>
      </c>
      <c r="H937" s="211">
        <f t="shared" si="43"/>
        <v>0</v>
      </c>
      <c r="I937" s="212"/>
      <c r="J937" s="150"/>
      <c r="K937" s="152"/>
      <c r="L937" s="152"/>
      <c r="M937" s="150"/>
      <c r="N937" s="150"/>
      <c r="O937" s="150"/>
      <c r="P937" s="152"/>
      <c r="Q937" s="152"/>
      <c r="R937" s="150"/>
      <c r="S937" s="150"/>
      <c r="T937" s="150"/>
      <c r="U937" s="213"/>
      <c r="V937" s="150"/>
      <c r="W937" s="150"/>
      <c r="X937" s="150"/>
      <c r="Y937" s="150"/>
      <c r="Z937" s="150"/>
      <c r="AA937" s="150"/>
      <c r="AB937" s="150"/>
      <c r="AC937" s="150"/>
      <c r="AD937" s="214"/>
      <c r="AE937" s="4">
        <f t="shared" si="44"/>
        <v>0</v>
      </c>
    </row>
    <row r="938" spans="7:31" ht="20.100000000000001" customHeight="1" x14ac:dyDescent="0.25">
      <c r="G938" s="4">
        <f t="shared" si="42"/>
        <v>0</v>
      </c>
      <c r="H938" s="211">
        <f t="shared" si="43"/>
        <v>0</v>
      </c>
      <c r="I938" s="212"/>
      <c r="J938" s="150"/>
      <c r="K938" s="152"/>
      <c r="L938" s="152"/>
      <c r="M938" s="150"/>
      <c r="N938" s="150"/>
      <c r="O938" s="150"/>
      <c r="P938" s="152"/>
      <c r="Q938" s="152"/>
      <c r="R938" s="150"/>
      <c r="S938" s="150"/>
      <c r="T938" s="150"/>
      <c r="U938" s="213"/>
      <c r="V938" s="150"/>
      <c r="W938" s="150"/>
      <c r="X938" s="150"/>
      <c r="Y938" s="150"/>
      <c r="Z938" s="150"/>
      <c r="AA938" s="150"/>
      <c r="AB938" s="150"/>
      <c r="AC938" s="150"/>
      <c r="AD938" s="214"/>
      <c r="AE938" s="4">
        <f t="shared" si="44"/>
        <v>0</v>
      </c>
    </row>
    <row r="939" spans="7:31" ht="20.100000000000001" customHeight="1" x14ac:dyDescent="0.25">
      <c r="G939" s="4">
        <f t="shared" si="42"/>
        <v>0</v>
      </c>
      <c r="H939" s="211">
        <f t="shared" si="43"/>
        <v>0</v>
      </c>
      <c r="I939" s="212"/>
      <c r="J939" s="150"/>
      <c r="K939" s="152"/>
      <c r="L939" s="152"/>
      <c r="M939" s="150"/>
      <c r="N939" s="150"/>
      <c r="O939" s="150"/>
      <c r="P939" s="152"/>
      <c r="Q939" s="152"/>
      <c r="R939" s="150"/>
      <c r="S939" s="150"/>
      <c r="T939" s="150"/>
      <c r="U939" s="213"/>
      <c r="V939" s="150"/>
      <c r="W939" s="150"/>
      <c r="X939" s="150"/>
      <c r="Y939" s="150"/>
      <c r="Z939" s="150"/>
      <c r="AA939" s="150"/>
      <c r="AB939" s="150"/>
      <c r="AC939" s="150"/>
      <c r="AD939" s="214"/>
      <c r="AE939" s="4">
        <f t="shared" si="44"/>
        <v>0</v>
      </c>
    </row>
    <row r="940" spans="7:31" ht="20.100000000000001" customHeight="1" x14ac:dyDescent="0.25">
      <c r="G940" s="4">
        <f t="shared" si="42"/>
        <v>0</v>
      </c>
      <c r="H940" s="211">
        <f t="shared" si="43"/>
        <v>0</v>
      </c>
      <c r="I940" s="212"/>
      <c r="J940" s="150"/>
      <c r="K940" s="152"/>
      <c r="L940" s="152"/>
      <c r="M940" s="150"/>
      <c r="N940" s="150"/>
      <c r="O940" s="150"/>
      <c r="P940" s="152"/>
      <c r="Q940" s="152"/>
      <c r="R940" s="150"/>
      <c r="S940" s="150"/>
      <c r="T940" s="150"/>
      <c r="U940" s="213"/>
      <c r="V940" s="150"/>
      <c r="W940" s="150"/>
      <c r="X940" s="150"/>
      <c r="Y940" s="150"/>
      <c r="Z940" s="150"/>
      <c r="AA940" s="150"/>
      <c r="AB940" s="150"/>
      <c r="AC940" s="150"/>
      <c r="AD940" s="214"/>
      <c r="AE940" s="4">
        <f t="shared" si="44"/>
        <v>0</v>
      </c>
    </row>
    <row r="941" spans="7:31" ht="20.100000000000001" customHeight="1" x14ac:dyDescent="0.25">
      <c r="G941" s="4">
        <f t="shared" si="42"/>
        <v>0</v>
      </c>
      <c r="H941" s="211">
        <f t="shared" si="43"/>
        <v>0</v>
      </c>
      <c r="I941" s="212"/>
      <c r="J941" s="150"/>
      <c r="K941" s="152"/>
      <c r="L941" s="152"/>
      <c r="M941" s="150"/>
      <c r="N941" s="150"/>
      <c r="O941" s="150"/>
      <c r="P941" s="152"/>
      <c r="Q941" s="152"/>
      <c r="R941" s="150"/>
      <c r="S941" s="150"/>
      <c r="T941" s="150"/>
      <c r="U941" s="213"/>
      <c r="V941" s="150"/>
      <c r="W941" s="150"/>
      <c r="X941" s="150"/>
      <c r="Y941" s="150"/>
      <c r="Z941" s="150"/>
      <c r="AA941" s="150"/>
      <c r="AB941" s="150"/>
      <c r="AC941" s="150"/>
      <c r="AD941" s="214"/>
      <c r="AE941" s="4">
        <f t="shared" si="44"/>
        <v>0</v>
      </c>
    </row>
    <row r="942" spans="7:31" ht="20.100000000000001" customHeight="1" x14ac:dyDescent="0.25">
      <c r="G942" s="4">
        <f t="shared" si="42"/>
        <v>0</v>
      </c>
      <c r="H942" s="211">
        <f t="shared" si="43"/>
        <v>0</v>
      </c>
      <c r="I942" s="212"/>
      <c r="J942" s="150"/>
      <c r="K942" s="152"/>
      <c r="L942" s="152"/>
      <c r="M942" s="150"/>
      <c r="N942" s="150"/>
      <c r="O942" s="150"/>
      <c r="P942" s="152"/>
      <c r="Q942" s="152"/>
      <c r="R942" s="150"/>
      <c r="S942" s="150"/>
      <c r="T942" s="150"/>
      <c r="U942" s="213"/>
      <c r="V942" s="150"/>
      <c r="W942" s="150"/>
      <c r="X942" s="150"/>
      <c r="Y942" s="150"/>
      <c r="Z942" s="150"/>
      <c r="AA942" s="150"/>
      <c r="AB942" s="150"/>
      <c r="AC942" s="150"/>
      <c r="AD942" s="214"/>
      <c r="AE942" s="4">
        <f t="shared" si="44"/>
        <v>0</v>
      </c>
    </row>
    <row r="943" spans="7:31" ht="20.100000000000001" customHeight="1" x14ac:dyDescent="0.25">
      <c r="G943" s="4">
        <f t="shared" si="42"/>
        <v>0</v>
      </c>
      <c r="H943" s="211">
        <f t="shared" si="43"/>
        <v>0</v>
      </c>
      <c r="I943" s="212"/>
      <c r="J943" s="150"/>
      <c r="K943" s="152"/>
      <c r="L943" s="152"/>
      <c r="M943" s="150"/>
      <c r="N943" s="150"/>
      <c r="O943" s="150"/>
      <c r="P943" s="152"/>
      <c r="Q943" s="152"/>
      <c r="R943" s="150"/>
      <c r="S943" s="150"/>
      <c r="T943" s="150"/>
      <c r="U943" s="213"/>
      <c r="V943" s="150"/>
      <c r="W943" s="150"/>
      <c r="X943" s="150"/>
      <c r="Y943" s="150"/>
      <c r="Z943" s="150"/>
      <c r="AA943" s="150"/>
      <c r="AB943" s="150"/>
      <c r="AC943" s="150"/>
      <c r="AD943" s="214"/>
      <c r="AE943" s="4">
        <f t="shared" si="44"/>
        <v>0</v>
      </c>
    </row>
    <row r="944" spans="7:31" ht="20.100000000000001" customHeight="1" x14ac:dyDescent="0.25">
      <c r="G944" s="4">
        <f t="shared" si="42"/>
        <v>0</v>
      </c>
      <c r="H944" s="211">
        <f t="shared" si="43"/>
        <v>0</v>
      </c>
      <c r="I944" s="212"/>
      <c r="J944" s="150"/>
      <c r="K944" s="152"/>
      <c r="L944" s="152"/>
      <c r="M944" s="150"/>
      <c r="N944" s="150"/>
      <c r="O944" s="150"/>
      <c r="P944" s="152"/>
      <c r="Q944" s="152"/>
      <c r="R944" s="150"/>
      <c r="S944" s="150"/>
      <c r="T944" s="150"/>
      <c r="U944" s="213"/>
      <c r="V944" s="150"/>
      <c r="W944" s="150"/>
      <c r="X944" s="150"/>
      <c r="Y944" s="150"/>
      <c r="Z944" s="150"/>
      <c r="AA944" s="150"/>
      <c r="AB944" s="150"/>
      <c r="AC944" s="150"/>
      <c r="AD944" s="214"/>
      <c r="AE944" s="4">
        <f t="shared" si="44"/>
        <v>0</v>
      </c>
    </row>
    <row r="945" spans="7:31" ht="20.100000000000001" customHeight="1" x14ac:dyDescent="0.25">
      <c r="G945" s="4">
        <f t="shared" si="42"/>
        <v>0</v>
      </c>
      <c r="H945" s="211">
        <f t="shared" si="43"/>
        <v>0</v>
      </c>
      <c r="I945" s="212"/>
      <c r="J945" s="150"/>
      <c r="K945" s="152"/>
      <c r="L945" s="152"/>
      <c r="M945" s="150"/>
      <c r="N945" s="150"/>
      <c r="O945" s="150"/>
      <c r="P945" s="152"/>
      <c r="Q945" s="152"/>
      <c r="R945" s="150"/>
      <c r="S945" s="150"/>
      <c r="T945" s="150"/>
      <c r="U945" s="213"/>
      <c r="V945" s="150"/>
      <c r="W945" s="150"/>
      <c r="X945" s="150"/>
      <c r="Y945" s="150"/>
      <c r="Z945" s="150"/>
      <c r="AA945" s="150"/>
      <c r="AB945" s="150"/>
      <c r="AC945" s="150"/>
      <c r="AD945" s="214"/>
      <c r="AE945" s="4">
        <f t="shared" si="44"/>
        <v>0</v>
      </c>
    </row>
    <row r="946" spans="7:31" ht="20.100000000000001" customHeight="1" x14ac:dyDescent="0.25">
      <c r="G946" s="4">
        <f t="shared" si="42"/>
        <v>0</v>
      </c>
      <c r="H946" s="211">
        <f t="shared" si="43"/>
        <v>0</v>
      </c>
      <c r="I946" s="212"/>
      <c r="J946" s="150"/>
      <c r="K946" s="152"/>
      <c r="L946" s="152"/>
      <c r="M946" s="150"/>
      <c r="N946" s="150"/>
      <c r="O946" s="150"/>
      <c r="P946" s="152"/>
      <c r="Q946" s="152"/>
      <c r="R946" s="150"/>
      <c r="S946" s="150"/>
      <c r="T946" s="150"/>
      <c r="U946" s="213"/>
      <c r="V946" s="150"/>
      <c r="W946" s="150"/>
      <c r="X946" s="150"/>
      <c r="Y946" s="150"/>
      <c r="Z946" s="150"/>
      <c r="AA946" s="150"/>
      <c r="AB946" s="150"/>
      <c r="AC946" s="150"/>
      <c r="AD946" s="214"/>
      <c r="AE946" s="4">
        <f t="shared" si="44"/>
        <v>0</v>
      </c>
    </row>
    <row r="947" spans="7:31" ht="20.100000000000001" customHeight="1" x14ac:dyDescent="0.25">
      <c r="G947" s="4">
        <f t="shared" si="42"/>
        <v>0</v>
      </c>
      <c r="H947" s="211">
        <f t="shared" si="43"/>
        <v>0</v>
      </c>
      <c r="I947" s="212"/>
      <c r="J947" s="150"/>
      <c r="K947" s="152"/>
      <c r="L947" s="152"/>
      <c r="M947" s="150"/>
      <c r="N947" s="150"/>
      <c r="O947" s="150"/>
      <c r="P947" s="152"/>
      <c r="Q947" s="152"/>
      <c r="R947" s="150"/>
      <c r="S947" s="150"/>
      <c r="T947" s="150"/>
      <c r="U947" s="213"/>
      <c r="V947" s="150"/>
      <c r="W947" s="150"/>
      <c r="X947" s="150"/>
      <c r="Y947" s="150"/>
      <c r="Z947" s="150"/>
      <c r="AA947" s="150"/>
      <c r="AB947" s="150"/>
      <c r="AC947" s="150"/>
      <c r="AD947" s="214"/>
      <c r="AE947" s="4">
        <f t="shared" si="44"/>
        <v>0</v>
      </c>
    </row>
    <row r="948" spans="7:31" ht="20.100000000000001" customHeight="1" x14ac:dyDescent="0.25">
      <c r="G948" s="4">
        <f t="shared" si="42"/>
        <v>0</v>
      </c>
      <c r="H948" s="211">
        <f t="shared" si="43"/>
        <v>0</v>
      </c>
      <c r="I948" s="212"/>
      <c r="J948" s="150"/>
      <c r="K948" s="152"/>
      <c r="L948" s="152"/>
      <c r="M948" s="150"/>
      <c r="N948" s="150"/>
      <c r="O948" s="150"/>
      <c r="P948" s="152"/>
      <c r="Q948" s="152"/>
      <c r="R948" s="150"/>
      <c r="S948" s="150"/>
      <c r="T948" s="150"/>
      <c r="U948" s="213"/>
      <c r="V948" s="150"/>
      <c r="W948" s="150"/>
      <c r="X948" s="150"/>
      <c r="Y948" s="150"/>
      <c r="Z948" s="150"/>
      <c r="AA948" s="150"/>
      <c r="AB948" s="150"/>
      <c r="AC948" s="150"/>
      <c r="AD948" s="214"/>
      <c r="AE948" s="4">
        <f t="shared" si="44"/>
        <v>0</v>
      </c>
    </row>
    <row r="949" spans="7:31" ht="20.100000000000001" customHeight="1" x14ac:dyDescent="0.25">
      <c r="G949" s="4">
        <f t="shared" si="42"/>
        <v>0</v>
      </c>
      <c r="H949" s="211">
        <f t="shared" si="43"/>
        <v>0</v>
      </c>
      <c r="I949" s="212"/>
      <c r="J949" s="150"/>
      <c r="K949" s="152"/>
      <c r="L949" s="152"/>
      <c r="M949" s="150"/>
      <c r="N949" s="150"/>
      <c r="O949" s="150"/>
      <c r="P949" s="152"/>
      <c r="Q949" s="152"/>
      <c r="R949" s="150"/>
      <c r="S949" s="150"/>
      <c r="T949" s="150"/>
      <c r="U949" s="213"/>
      <c r="V949" s="150"/>
      <c r="W949" s="150"/>
      <c r="X949" s="150"/>
      <c r="Y949" s="150"/>
      <c r="Z949" s="150"/>
      <c r="AA949" s="150"/>
      <c r="AB949" s="150"/>
      <c r="AC949" s="150"/>
      <c r="AD949" s="214"/>
      <c r="AE949" s="4">
        <f t="shared" si="44"/>
        <v>0</v>
      </c>
    </row>
    <row r="950" spans="7:31" ht="20.100000000000001" customHeight="1" x14ac:dyDescent="0.25">
      <c r="G950" s="4">
        <f t="shared" si="42"/>
        <v>0</v>
      </c>
      <c r="H950" s="211">
        <f t="shared" si="43"/>
        <v>0</v>
      </c>
      <c r="I950" s="212"/>
      <c r="J950" s="150"/>
      <c r="K950" s="152"/>
      <c r="L950" s="152"/>
      <c r="M950" s="150"/>
      <c r="N950" s="150"/>
      <c r="O950" s="150"/>
      <c r="P950" s="152"/>
      <c r="Q950" s="152"/>
      <c r="R950" s="150"/>
      <c r="S950" s="150"/>
      <c r="T950" s="150"/>
      <c r="U950" s="213"/>
      <c r="V950" s="150"/>
      <c r="W950" s="150"/>
      <c r="X950" s="150"/>
      <c r="Y950" s="150"/>
      <c r="Z950" s="150"/>
      <c r="AA950" s="150"/>
      <c r="AB950" s="150"/>
      <c r="AC950" s="150"/>
      <c r="AD950" s="214"/>
      <c r="AE950" s="4">
        <f t="shared" si="44"/>
        <v>0</v>
      </c>
    </row>
    <row r="951" spans="7:31" ht="20.100000000000001" customHeight="1" x14ac:dyDescent="0.25">
      <c r="G951" s="4">
        <f t="shared" si="42"/>
        <v>0</v>
      </c>
      <c r="H951" s="211">
        <f t="shared" si="43"/>
        <v>0</v>
      </c>
      <c r="I951" s="212"/>
      <c r="J951" s="150"/>
      <c r="K951" s="152"/>
      <c r="L951" s="152"/>
      <c r="M951" s="150"/>
      <c r="N951" s="150"/>
      <c r="O951" s="150"/>
      <c r="P951" s="152"/>
      <c r="Q951" s="152"/>
      <c r="R951" s="150"/>
      <c r="S951" s="150"/>
      <c r="T951" s="150"/>
      <c r="U951" s="213"/>
      <c r="V951" s="150"/>
      <c r="W951" s="150"/>
      <c r="X951" s="150"/>
      <c r="Y951" s="150"/>
      <c r="Z951" s="150"/>
      <c r="AA951" s="150"/>
      <c r="AB951" s="150"/>
      <c r="AC951" s="150"/>
      <c r="AD951" s="214"/>
      <c r="AE951" s="4">
        <f t="shared" si="44"/>
        <v>0</v>
      </c>
    </row>
    <row r="952" spans="7:31" ht="20.100000000000001" customHeight="1" x14ac:dyDescent="0.25">
      <c r="G952" s="4">
        <f t="shared" si="42"/>
        <v>0</v>
      </c>
      <c r="H952" s="211">
        <f t="shared" si="43"/>
        <v>0</v>
      </c>
      <c r="I952" s="212"/>
      <c r="J952" s="150"/>
      <c r="K952" s="152"/>
      <c r="L952" s="152"/>
      <c r="M952" s="150"/>
      <c r="N952" s="150"/>
      <c r="O952" s="150"/>
      <c r="P952" s="152"/>
      <c r="Q952" s="152"/>
      <c r="R952" s="150"/>
      <c r="S952" s="150"/>
      <c r="T952" s="150"/>
      <c r="U952" s="213"/>
      <c r="V952" s="150"/>
      <c r="W952" s="150"/>
      <c r="X952" s="150"/>
      <c r="Y952" s="150"/>
      <c r="Z952" s="150"/>
      <c r="AA952" s="150"/>
      <c r="AB952" s="150"/>
      <c r="AC952" s="150"/>
      <c r="AD952" s="214"/>
      <c r="AE952" s="4">
        <f t="shared" si="44"/>
        <v>0</v>
      </c>
    </row>
    <row r="953" spans="7:31" ht="20.100000000000001" customHeight="1" x14ac:dyDescent="0.25">
      <c r="G953" s="4">
        <f t="shared" si="42"/>
        <v>0</v>
      </c>
      <c r="H953" s="211">
        <f t="shared" si="43"/>
        <v>0</v>
      </c>
      <c r="I953" s="212"/>
      <c r="J953" s="150"/>
      <c r="K953" s="152"/>
      <c r="L953" s="152"/>
      <c r="M953" s="150"/>
      <c r="N953" s="150"/>
      <c r="O953" s="150"/>
      <c r="P953" s="152"/>
      <c r="Q953" s="152"/>
      <c r="R953" s="150"/>
      <c r="S953" s="150"/>
      <c r="T953" s="150"/>
      <c r="U953" s="213"/>
      <c r="V953" s="150"/>
      <c r="W953" s="150"/>
      <c r="X953" s="150"/>
      <c r="Y953" s="150"/>
      <c r="Z953" s="150"/>
      <c r="AA953" s="150"/>
      <c r="AB953" s="150"/>
      <c r="AC953" s="150"/>
      <c r="AD953" s="214"/>
      <c r="AE953" s="4">
        <f t="shared" si="44"/>
        <v>0</v>
      </c>
    </row>
    <row r="954" spans="7:31" ht="20.100000000000001" customHeight="1" x14ac:dyDescent="0.25">
      <c r="G954" s="4">
        <f t="shared" si="42"/>
        <v>0</v>
      </c>
      <c r="H954" s="211">
        <f t="shared" si="43"/>
        <v>0</v>
      </c>
      <c r="I954" s="212"/>
      <c r="J954" s="150"/>
      <c r="K954" s="152"/>
      <c r="L954" s="152"/>
      <c r="M954" s="150"/>
      <c r="N954" s="150"/>
      <c r="O954" s="150"/>
      <c r="P954" s="152"/>
      <c r="Q954" s="152"/>
      <c r="R954" s="150"/>
      <c r="S954" s="150"/>
      <c r="T954" s="150"/>
      <c r="U954" s="213"/>
      <c r="V954" s="150"/>
      <c r="W954" s="150"/>
      <c r="X954" s="150"/>
      <c r="Y954" s="150"/>
      <c r="Z954" s="150"/>
      <c r="AA954" s="150"/>
      <c r="AB954" s="150"/>
      <c r="AC954" s="150"/>
      <c r="AD954" s="214"/>
      <c r="AE954" s="4">
        <f t="shared" si="44"/>
        <v>0</v>
      </c>
    </row>
    <row r="955" spans="7:31" ht="20.100000000000001" customHeight="1" x14ac:dyDescent="0.25">
      <c r="G955" s="4">
        <f t="shared" si="42"/>
        <v>0</v>
      </c>
      <c r="H955" s="211">
        <f t="shared" si="43"/>
        <v>0</v>
      </c>
      <c r="I955" s="212"/>
      <c r="J955" s="150"/>
      <c r="K955" s="152"/>
      <c r="L955" s="152"/>
      <c r="M955" s="150"/>
      <c r="N955" s="150"/>
      <c r="O955" s="150"/>
      <c r="P955" s="152"/>
      <c r="Q955" s="152"/>
      <c r="R955" s="150"/>
      <c r="S955" s="150"/>
      <c r="T955" s="150"/>
      <c r="U955" s="213"/>
      <c r="V955" s="150"/>
      <c r="W955" s="150"/>
      <c r="X955" s="150"/>
      <c r="Y955" s="150"/>
      <c r="Z955" s="150"/>
      <c r="AA955" s="150"/>
      <c r="AB955" s="150"/>
      <c r="AC955" s="150"/>
      <c r="AD955" s="214"/>
      <c r="AE955" s="4">
        <f t="shared" si="44"/>
        <v>0</v>
      </c>
    </row>
    <row r="956" spans="7:31" ht="20.100000000000001" customHeight="1" x14ac:dyDescent="0.25">
      <c r="G956" s="4">
        <f t="shared" si="42"/>
        <v>0</v>
      </c>
      <c r="H956" s="211">
        <f t="shared" si="43"/>
        <v>0</v>
      </c>
      <c r="I956" s="212"/>
      <c r="J956" s="150"/>
      <c r="K956" s="152"/>
      <c r="L956" s="152"/>
      <c r="M956" s="150"/>
      <c r="N956" s="150"/>
      <c r="O956" s="150"/>
      <c r="P956" s="152"/>
      <c r="Q956" s="152"/>
      <c r="R956" s="150"/>
      <c r="S956" s="150"/>
      <c r="T956" s="150"/>
      <c r="U956" s="213"/>
      <c r="V956" s="150"/>
      <c r="W956" s="150"/>
      <c r="X956" s="150"/>
      <c r="Y956" s="150"/>
      <c r="Z956" s="150"/>
      <c r="AA956" s="150"/>
      <c r="AB956" s="150"/>
      <c r="AC956" s="150"/>
      <c r="AD956" s="214"/>
      <c r="AE956" s="4">
        <f t="shared" si="44"/>
        <v>0</v>
      </c>
    </row>
    <row r="957" spans="7:31" ht="20.100000000000001" customHeight="1" x14ac:dyDescent="0.25">
      <c r="G957" s="4">
        <f t="shared" si="42"/>
        <v>0</v>
      </c>
      <c r="H957" s="211">
        <f t="shared" si="43"/>
        <v>0</v>
      </c>
      <c r="I957" s="212"/>
      <c r="J957" s="150"/>
      <c r="K957" s="152"/>
      <c r="L957" s="152"/>
      <c r="M957" s="150"/>
      <c r="N957" s="150"/>
      <c r="O957" s="150"/>
      <c r="P957" s="152"/>
      <c r="Q957" s="152"/>
      <c r="R957" s="150"/>
      <c r="S957" s="150"/>
      <c r="T957" s="150"/>
      <c r="U957" s="213"/>
      <c r="V957" s="150"/>
      <c r="W957" s="150"/>
      <c r="X957" s="150"/>
      <c r="Y957" s="150"/>
      <c r="Z957" s="150"/>
      <c r="AA957" s="150"/>
      <c r="AB957" s="150"/>
      <c r="AC957" s="150"/>
      <c r="AD957" s="214"/>
      <c r="AE957" s="4">
        <f t="shared" si="44"/>
        <v>0</v>
      </c>
    </row>
    <row r="958" spans="7:31" ht="20.100000000000001" customHeight="1" x14ac:dyDescent="0.25">
      <c r="G958" s="4">
        <f t="shared" si="42"/>
        <v>0</v>
      </c>
      <c r="H958" s="211">
        <f t="shared" si="43"/>
        <v>0</v>
      </c>
      <c r="I958" s="212"/>
      <c r="J958" s="150"/>
      <c r="K958" s="152"/>
      <c r="L958" s="152"/>
      <c r="M958" s="150"/>
      <c r="N958" s="150"/>
      <c r="O958" s="150"/>
      <c r="P958" s="152"/>
      <c r="Q958" s="152"/>
      <c r="R958" s="150"/>
      <c r="S958" s="150"/>
      <c r="T958" s="150"/>
      <c r="U958" s="213"/>
      <c r="V958" s="150"/>
      <c r="W958" s="150"/>
      <c r="X958" s="150"/>
      <c r="Y958" s="150"/>
      <c r="Z958" s="150"/>
      <c r="AA958" s="150"/>
      <c r="AB958" s="150"/>
      <c r="AC958" s="150"/>
      <c r="AD958" s="214"/>
      <c r="AE958" s="4">
        <f t="shared" si="44"/>
        <v>0</v>
      </c>
    </row>
    <row r="959" spans="7:31" ht="20.100000000000001" customHeight="1" x14ac:dyDescent="0.25">
      <c r="G959" s="4">
        <f t="shared" si="42"/>
        <v>0</v>
      </c>
      <c r="H959" s="211">
        <f t="shared" si="43"/>
        <v>0</v>
      </c>
      <c r="I959" s="212"/>
      <c r="J959" s="150"/>
      <c r="K959" s="152"/>
      <c r="L959" s="152"/>
      <c r="M959" s="150"/>
      <c r="N959" s="150"/>
      <c r="O959" s="150"/>
      <c r="P959" s="152"/>
      <c r="Q959" s="152"/>
      <c r="R959" s="150"/>
      <c r="S959" s="150"/>
      <c r="T959" s="150"/>
      <c r="U959" s="213"/>
      <c r="V959" s="150"/>
      <c r="W959" s="150"/>
      <c r="X959" s="150"/>
      <c r="Y959" s="150"/>
      <c r="Z959" s="150"/>
      <c r="AA959" s="150"/>
      <c r="AB959" s="150"/>
      <c r="AC959" s="150"/>
      <c r="AD959" s="214"/>
      <c r="AE959" s="4">
        <f t="shared" si="44"/>
        <v>0</v>
      </c>
    </row>
    <row r="960" spans="7:31" ht="20.100000000000001" customHeight="1" x14ac:dyDescent="0.25">
      <c r="G960" s="4">
        <f t="shared" si="42"/>
        <v>0</v>
      </c>
      <c r="H960" s="211">
        <f t="shared" si="43"/>
        <v>0</v>
      </c>
      <c r="I960" s="212"/>
      <c r="J960" s="150"/>
      <c r="K960" s="152"/>
      <c r="L960" s="152"/>
      <c r="M960" s="150"/>
      <c r="N960" s="150"/>
      <c r="O960" s="150"/>
      <c r="P960" s="152"/>
      <c r="Q960" s="152"/>
      <c r="R960" s="150"/>
      <c r="S960" s="150"/>
      <c r="T960" s="150"/>
      <c r="U960" s="213"/>
      <c r="V960" s="150"/>
      <c r="W960" s="150"/>
      <c r="X960" s="150"/>
      <c r="Y960" s="150"/>
      <c r="Z960" s="150"/>
      <c r="AA960" s="150"/>
      <c r="AB960" s="150"/>
      <c r="AC960" s="150"/>
      <c r="AD960" s="214"/>
      <c r="AE960" s="4">
        <f t="shared" si="44"/>
        <v>0</v>
      </c>
    </row>
    <row r="961" spans="7:31" ht="20.100000000000001" customHeight="1" x14ac:dyDescent="0.25">
      <c r="G961" s="4">
        <f t="shared" si="42"/>
        <v>0</v>
      </c>
      <c r="H961" s="211">
        <f t="shared" si="43"/>
        <v>0</v>
      </c>
      <c r="I961" s="212"/>
      <c r="J961" s="150"/>
      <c r="K961" s="152"/>
      <c r="L961" s="152"/>
      <c r="M961" s="150"/>
      <c r="N961" s="150"/>
      <c r="O961" s="150"/>
      <c r="P961" s="152"/>
      <c r="Q961" s="152"/>
      <c r="R961" s="150"/>
      <c r="S961" s="150"/>
      <c r="T961" s="150"/>
      <c r="U961" s="213"/>
      <c r="V961" s="150"/>
      <c r="W961" s="150"/>
      <c r="X961" s="150"/>
      <c r="Y961" s="150"/>
      <c r="Z961" s="150"/>
      <c r="AA961" s="150"/>
      <c r="AB961" s="150"/>
      <c r="AC961" s="150"/>
      <c r="AD961" s="214"/>
      <c r="AE961" s="4">
        <f t="shared" si="44"/>
        <v>0</v>
      </c>
    </row>
    <row r="962" spans="7:31" ht="20.100000000000001" customHeight="1" x14ac:dyDescent="0.25">
      <c r="G962" s="4">
        <f t="shared" si="42"/>
        <v>0</v>
      </c>
      <c r="H962" s="211">
        <f t="shared" si="43"/>
        <v>0</v>
      </c>
      <c r="I962" s="212"/>
      <c r="J962" s="150"/>
      <c r="K962" s="152"/>
      <c r="L962" s="152"/>
      <c r="M962" s="150"/>
      <c r="N962" s="150"/>
      <c r="O962" s="150"/>
      <c r="P962" s="152"/>
      <c r="Q962" s="152"/>
      <c r="R962" s="150"/>
      <c r="S962" s="150"/>
      <c r="T962" s="150"/>
      <c r="U962" s="213"/>
      <c r="V962" s="150"/>
      <c r="W962" s="150"/>
      <c r="X962" s="150"/>
      <c r="Y962" s="150"/>
      <c r="Z962" s="150"/>
      <c r="AA962" s="150"/>
      <c r="AB962" s="150"/>
      <c r="AC962" s="150"/>
      <c r="AD962" s="214"/>
      <c r="AE962" s="4">
        <f t="shared" si="44"/>
        <v>0</v>
      </c>
    </row>
    <row r="963" spans="7:31" ht="20.100000000000001" customHeight="1" x14ac:dyDescent="0.25">
      <c r="G963" s="4">
        <f t="shared" si="42"/>
        <v>0</v>
      </c>
      <c r="H963" s="211">
        <f t="shared" si="43"/>
        <v>0</v>
      </c>
      <c r="I963" s="212"/>
      <c r="J963" s="150"/>
      <c r="K963" s="152"/>
      <c r="L963" s="152"/>
      <c r="M963" s="150"/>
      <c r="N963" s="150"/>
      <c r="O963" s="150"/>
      <c r="P963" s="152"/>
      <c r="Q963" s="152"/>
      <c r="R963" s="150"/>
      <c r="S963" s="150"/>
      <c r="T963" s="150"/>
      <c r="U963" s="213"/>
      <c r="V963" s="150"/>
      <c r="W963" s="150"/>
      <c r="X963" s="150"/>
      <c r="Y963" s="150"/>
      <c r="Z963" s="150"/>
      <c r="AA963" s="150"/>
      <c r="AB963" s="150"/>
      <c r="AC963" s="150"/>
      <c r="AD963" s="214"/>
      <c r="AE963" s="4">
        <f t="shared" si="44"/>
        <v>0</v>
      </c>
    </row>
    <row r="964" spans="7:31" ht="20.100000000000001" customHeight="1" x14ac:dyDescent="0.25">
      <c r="G964" s="4">
        <f t="shared" si="42"/>
        <v>0</v>
      </c>
      <c r="H964" s="211">
        <f t="shared" si="43"/>
        <v>0</v>
      </c>
      <c r="I964" s="212"/>
      <c r="J964" s="150"/>
      <c r="K964" s="152"/>
      <c r="L964" s="152"/>
      <c r="M964" s="150"/>
      <c r="N964" s="150"/>
      <c r="O964" s="150"/>
      <c r="P964" s="152"/>
      <c r="Q964" s="152"/>
      <c r="R964" s="150"/>
      <c r="S964" s="150"/>
      <c r="T964" s="150"/>
      <c r="U964" s="213"/>
      <c r="V964" s="150"/>
      <c r="W964" s="150"/>
      <c r="X964" s="150"/>
      <c r="Y964" s="150"/>
      <c r="Z964" s="150"/>
      <c r="AA964" s="150"/>
      <c r="AB964" s="150"/>
      <c r="AC964" s="150"/>
      <c r="AD964" s="214"/>
      <c r="AE964" s="4">
        <f t="shared" si="44"/>
        <v>0</v>
      </c>
    </row>
    <row r="965" spans="7:31" ht="20.100000000000001" customHeight="1" x14ac:dyDescent="0.25">
      <c r="G965" s="4">
        <f t="shared" si="42"/>
        <v>0</v>
      </c>
      <c r="H965" s="211">
        <f t="shared" si="43"/>
        <v>0</v>
      </c>
      <c r="I965" s="212"/>
      <c r="J965" s="150"/>
      <c r="K965" s="152"/>
      <c r="L965" s="152"/>
      <c r="M965" s="150"/>
      <c r="N965" s="150"/>
      <c r="O965" s="150"/>
      <c r="P965" s="152"/>
      <c r="Q965" s="152"/>
      <c r="R965" s="150"/>
      <c r="S965" s="150"/>
      <c r="T965" s="150"/>
      <c r="U965" s="213"/>
      <c r="V965" s="150"/>
      <c r="W965" s="150"/>
      <c r="X965" s="150"/>
      <c r="Y965" s="150"/>
      <c r="Z965" s="150"/>
      <c r="AA965" s="150"/>
      <c r="AB965" s="150"/>
      <c r="AC965" s="150"/>
      <c r="AD965" s="214"/>
      <c r="AE965" s="4">
        <f t="shared" si="44"/>
        <v>0</v>
      </c>
    </row>
    <row r="966" spans="7:31" ht="20.100000000000001" customHeight="1" x14ac:dyDescent="0.25">
      <c r="G966" s="4">
        <f t="shared" si="42"/>
        <v>0</v>
      </c>
      <c r="H966" s="211">
        <f t="shared" si="43"/>
        <v>0</v>
      </c>
      <c r="I966" s="212"/>
      <c r="J966" s="150"/>
      <c r="K966" s="152"/>
      <c r="L966" s="152"/>
      <c r="M966" s="150"/>
      <c r="N966" s="150"/>
      <c r="O966" s="150"/>
      <c r="P966" s="152"/>
      <c r="Q966" s="152"/>
      <c r="R966" s="150"/>
      <c r="S966" s="150"/>
      <c r="T966" s="150"/>
      <c r="U966" s="213"/>
      <c r="V966" s="150"/>
      <c r="W966" s="150"/>
      <c r="X966" s="150"/>
      <c r="Y966" s="150"/>
      <c r="Z966" s="150"/>
      <c r="AA966" s="150"/>
      <c r="AB966" s="150"/>
      <c r="AC966" s="150"/>
      <c r="AD966" s="214"/>
      <c r="AE966" s="4">
        <f t="shared" si="44"/>
        <v>0</v>
      </c>
    </row>
    <row r="967" spans="7:31" ht="20.100000000000001" customHeight="1" x14ac:dyDescent="0.25">
      <c r="G967" s="4">
        <f t="shared" si="42"/>
        <v>0</v>
      </c>
      <c r="H967" s="211">
        <f t="shared" si="43"/>
        <v>0</v>
      </c>
      <c r="I967" s="212"/>
      <c r="J967" s="150"/>
      <c r="K967" s="152"/>
      <c r="L967" s="152"/>
      <c r="M967" s="150"/>
      <c r="N967" s="150"/>
      <c r="O967" s="150"/>
      <c r="P967" s="152"/>
      <c r="Q967" s="152"/>
      <c r="R967" s="150"/>
      <c r="S967" s="150"/>
      <c r="T967" s="150"/>
      <c r="U967" s="213"/>
      <c r="V967" s="150"/>
      <c r="W967" s="150"/>
      <c r="X967" s="150"/>
      <c r="Y967" s="150"/>
      <c r="Z967" s="150"/>
      <c r="AA967" s="150"/>
      <c r="AB967" s="150"/>
      <c r="AC967" s="150"/>
      <c r="AD967" s="214"/>
      <c r="AE967" s="4">
        <f t="shared" si="44"/>
        <v>0</v>
      </c>
    </row>
    <row r="968" spans="7:31" ht="20.100000000000001" customHeight="1" x14ac:dyDescent="0.25">
      <c r="G968" s="4">
        <f t="shared" si="42"/>
        <v>0</v>
      </c>
      <c r="H968" s="211">
        <f t="shared" si="43"/>
        <v>0</v>
      </c>
      <c r="I968" s="212"/>
      <c r="J968" s="150"/>
      <c r="K968" s="152"/>
      <c r="L968" s="152"/>
      <c r="M968" s="150"/>
      <c r="N968" s="150"/>
      <c r="O968" s="150"/>
      <c r="P968" s="152"/>
      <c r="Q968" s="152"/>
      <c r="R968" s="150"/>
      <c r="S968" s="150"/>
      <c r="T968" s="150"/>
      <c r="U968" s="213"/>
      <c r="V968" s="150"/>
      <c r="W968" s="150"/>
      <c r="X968" s="150"/>
      <c r="Y968" s="150"/>
      <c r="Z968" s="150"/>
      <c r="AA968" s="150"/>
      <c r="AB968" s="150"/>
      <c r="AC968" s="150"/>
      <c r="AD968" s="214"/>
      <c r="AE968" s="4">
        <f t="shared" si="44"/>
        <v>0</v>
      </c>
    </row>
    <row r="969" spans="7:31" ht="20.100000000000001" customHeight="1" x14ac:dyDescent="0.25">
      <c r="G969" s="4">
        <f t="shared" si="42"/>
        <v>0</v>
      </c>
      <c r="H969" s="211">
        <f t="shared" si="43"/>
        <v>0</v>
      </c>
      <c r="I969" s="212"/>
      <c r="J969" s="150"/>
      <c r="K969" s="152"/>
      <c r="L969" s="152"/>
      <c r="M969" s="150"/>
      <c r="N969" s="150"/>
      <c r="O969" s="150"/>
      <c r="P969" s="152"/>
      <c r="Q969" s="152"/>
      <c r="R969" s="150"/>
      <c r="S969" s="150"/>
      <c r="T969" s="150"/>
      <c r="U969" s="213"/>
      <c r="V969" s="150"/>
      <c r="W969" s="150"/>
      <c r="X969" s="150"/>
      <c r="Y969" s="150"/>
      <c r="Z969" s="150"/>
      <c r="AA969" s="150"/>
      <c r="AB969" s="150"/>
      <c r="AC969" s="150"/>
      <c r="AD969" s="214"/>
      <c r="AE969" s="4">
        <f t="shared" si="44"/>
        <v>0</v>
      </c>
    </row>
    <row r="970" spans="7:31" ht="20.100000000000001" customHeight="1" x14ac:dyDescent="0.25">
      <c r="G970" s="4">
        <f t="shared" ref="G970:G1008" si="45">IFERROR(IF($E$12=1,(IF(H970&gt;=1,(IF(I970&gt;=$E$10,(IF(I970&lt;=$E$11,H970,0)),0)),0)),0),0)</f>
        <v>0</v>
      </c>
      <c r="H970" s="211">
        <f t="shared" si="43"/>
        <v>0</v>
      </c>
      <c r="I970" s="212"/>
      <c r="J970" s="150"/>
      <c r="K970" s="152"/>
      <c r="L970" s="152"/>
      <c r="M970" s="150"/>
      <c r="N970" s="150"/>
      <c r="O970" s="150"/>
      <c r="P970" s="152"/>
      <c r="Q970" s="152"/>
      <c r="R970" s="150"/>
      <c r="S970" s="150"/>
      <c r="T970" s="150"/>
      <c r="U970" s="213"/>
      <c r="V970" s="150"/>
      <c r="W970" s="150"/>
      <c r="X970" s="150"/>
      <c r="Y970" s="150"/>
      <c r="Z970" s="150"/>
      <c r="AA970" s="150"/>
      <c r="AB970" s="150"/>
      <c r="AC970" s="150"/>
      <c r="AD970" s="214"/>
      <c r="AE970" s="4">
        <f t="shared" si="44"/>
        <v>0</v>
      </c>
    </row>
    <row r="971" spans="7:31" ht="20.100000000000001" customHeight="1" x14ac:dyDescent="0.25">
      <c r="G971" s="4">
        <f t="shared" si="45"/>
        <v>0</v>
      </c>
      <c r="H971" s="211">
        <f t="shared" ref="H971:H1008" si="46">IFERROR(IF(I971&gt;=2000,(IF(LEN(J971)&gt;=3,(IF(LEN(K971)&gt;=2,H970+1,0)),0)),0),0)</f>
        <v>0</v>
      </c>
      <c r="I971" s="212"/>
      <c r="J971" s="150"/>
      <c r="K971" s="152"/>
      <c r="L971" s="152"/>
      <c r="M971" s="150"/>
      <c r="N971" s="150"/>
      <c r="O971" s="150"/>
      <c r="P971" s="152"/>
      <c r="Q971" s="152"/>
      <c r="R971" s="150"/>
      <c r="S971" s="150"/>
      <c r="T971" s="150"/>
      <c r="U971" s="213"/>
      <c r="V971" s="150"/>
      <c r="W971" s="150"/>
      <c r="X971" s="150"/>
      <c r="Y971" s="150"/>
      <c r="Z971" s="150"/>
      <c r="AA971" s="150"/>
      <c r="AB971" s="150"/>
      <c r="AC971" s="150"/>
      <c r="AD971" s="214"/>
      <c r="AE971" s="4">
        <f t="shared" ref="AE971:AE1008" si="47">IFERROR(IF(H971&gt;=1,VLOOKUP(J971,$A$1:$B$3,2,0),0),0)</f>
        <v>0</v>
      </c>
    </row>
    <row r="972" spans="7:31" ht="20.100000000000001" customHeight="1" x14ac:dyDescent="0.25">
      <c r="G972" s="4">
        <f t="shared" si="45"/>
        <v>0</v>
      </c>
      <c r="H972" s="211">
        <f t="shared" si="46"/>
        <v>0</v>
      </c>
      <c r="I972" s="212"/>
      <c r="J972" s="150"/>
      <c r="K972" s="152"/>
      <c r="L972" s="152"/>
      <c r="M972" s="150"/>
      <c r="N972" s="150"/>
      <c r="O972" s="150"/>
      <c r="P972" s="152"/>
      <c r="Q972" s="152"/>
      <c r="R972" s="150"/>
      <c r="S972" s="150"/>
      <c r="T972" s="150"/>
      <c r="U972" s="213"/>
      <c r="V972" s="150"/>
      <c r="W972" s="150"/>
      <c r="X972" s="150"/>
      <c r="Y972" s="150"/>
      <c r="Z972" s="150"/>
      <c r="AA972" s="150"/>
      <c r="AB972" s="150"/>
      <c r="AC972" s="150"/>
      <c r="AD972" s="214"/>
      <c r="AE972" s="4">
        <f t="shared" si="47"/>
        <v>0</v>
      </c>
    </row>
    <row r="973" spans="7:31" ht="20.100000000000001" customHeight="1" x14ac:dyDescent="0.25">
      <c r="G973" s="4">
        <f t="shared" si="45"/>
        <v>0</v>
      </c>
      <c r="H973" s="211">
        <f t="shared" si="46"/>
        <v>0</v>
      </c>
      <c r="I973" s="212"/>
      <c r="J973" s="150"/>
      <c r="K973" s="152"/>
      <c r="L973" s="152"/>
      <c r="M973" s="150"/>
      <c r="N973" s="150"/>
      <c r="O973" s="150"/>
      <c r="P973" s="152"/>
      <c r="Q973" s="152"/>
      <c r="R973" s="150"/>
      <c r="S973" s="150"/>
      <c r="T973" s="150"/>
      <c r="U973" s="213"/>
      <c r="V973" s="150"/>
      <c r="W973" s="150"/>
      <c r="X973" s="150"/>
      <c r="Y973" s="150"/>
      <c r="Z973" s="150"/>
      <c r="AA973" s="150"/>
      <c r="AB973" s="150"/>
      <c r="AC973" s="150"/>
      <c r="AD973" s="214"/>
      <c r="AE973" s="4">
        <f t="shared" si="47"/>
        <v>0</v>
      </c>
    </row>
    <row r="974" spans="7:31" ht="20.100000000000001" customHeight="1" x14ac:dyDescent="0.25">
      <c r="G974" s="4">
        <f t="shared" si="45"/>
        <v>0</v>
      </c>
      <c r="H974" s="211">
        <f t="shared" si="46"/>
        <v>0</v>
      </c>
      <c r="I974" s="212"/>
      <c r="J974" s="150"/>
      <c r="K974" s="152"/>
      <c r="L974" s="152"/>
      <c r="M974" s="150"/>
      <c r="N974" s="150"/>
      <c r="O974" s="150"/>
      <c r="P974" s="152"/>
      <c r="Q974" s="152"/>
      <c r="R974" s="150"/>
      <c r="S974" s="150"/>
      <c r="T974" s="150"/>
      <c r="U974" s="213"/>
      <c r="V974" s="150"/>
      <c r="W974" s="150"/>
      <c r="X974" s="150"/>
      <c r="Y974" s="150"/>
      <c r="Z974" s="150"/>
      <c r="AA974" s="150"/>
      <c r="AB974" s="150"/>
      <c r="AC974" s="150"/>
      <c r="AD974" s="214"/>
      <c r="AE974" s="4">
        <f t="shared" si="47"/>
        <v>0</v>
      </c>
    </row>
    <row r="975" spans="7:31" ht="20.100000000000001" customHeight="1" x14ac:dyDescent="0.25">
      <c r="G975" s="4">
        <f t="shared" si="45"/>
        <v>0</v>
      </c>
      <c r="H975" s="211">
        <f t="shared" si="46"/>
        <v>0</v>
      </c>
      <c r="I975" s="212"/>
      <c r="J975" s="150"/>
      <c r="K975" s="152"/>
      <c r="L975" s="152"/>
      <c r="M975" s="150"/>
      <c r="N975" s="150"/>
      <c r="O975" s="150"/>
      <c r="P975" s="152"/>
      <c r="Q975" s="152"/>
      <c r="R975" s="150"/>
      <c r="S975" s="150"/>
      <c r="T975" s="150"/>
      <c r="U975" s="213"/>
      <c r="V975" s="150"/>
      <c r="W975" s="150"/>
      <c r="X975" s="150"/>
      <c r="Y975" s="150"/>
      <c r="Z975" s="150"/>
      <c r="AA975" s="150"/>
      <c r="AB975" s="150"/>
      <c r="AC975" s="150"/>
      <c r="AD975" s="214"/>
      <c r="AE975" s="4">
        <f t="shared" si="47"/>
        <v>0</v>
      </c>
    </row>
    <row r="976" spans="7:31" ht="20.100000000000001" customHeight="1" x14ac:dyDescent="0.25">
      <c r="G976" s="4">
        <f t="shared" si="45"/>
        <v>0</v>
      </c>
      <c r="H976" s="211">
        <f t="shared" si="46"/>
        <v>0</v>
      </c>
      <c r="I976" s="212"/>
      <c r="J976" s="150"/>
      <c r="K976" s="152"/>
      <c r="L976" s="152"/>
      <c r="M976" s="150"/>
      <c r="N976" s="150"/>
      <c r="O976" s="150"/>
      <c r="P976" s="152"/>
      <c r="Q976" s="152"/>
      <c r="R976" s="150"/>
      <c r="S976" s="150"/>
      <c r="T976" s="150"/>
      <c r="U976" s="213"/>
      <c r="V976" s="150"/>
      <c r="W976" s="150"/>
      <c r="X976" s="150"/>
      <c r="Y976" s="150"/>
      <c r="Z976" s="150"/>
      <c r="AA976" s="150"/>
      <c r="AB976" s="150"/>
      <c r="AC976" s="150"/>
      <c r="AD976" s="214"/>
      <c r="AE976" s="4">
        <f t="shared" si="47"/>
        <v>0</v>
      </c>
    </row>
    <row r="977" spans="7:31" ht="20.100000000000001" customHeight="1" x14ac:dyDescent="0.25">
      <c r="G977" s="4">
        <f t="shared" si="45"/>
        <v>0</v>
      </c>
      <c r="H977" s="211">
        <f t="shared" si="46"/>
        <v>0</v>
      </c>
      <c r="I977" s="212"/>
      <c r="J977" s="150"/>
      <c r="K977" s="152"/>
      <c r="L977" s="152"/>
      <c r="M977" s="150"/>
      <c r="N977" s="150"/>
      <c r="O977" s="150"/>
      <c r="P977" s="152"/>
      <c r="Q977" s="152"/>
      <c r="R977" s="150"/>
      <c r="S977" s="150"/>
      <c r="T977" s="150"/>
      <c r="U977" s="213"/>
      <c r="V977" s="150"/>
      <c r="W977" s="150"/>
      <c r="X977" s="150"/>
      <c r="Y977" s="150"/>
      <c r="Z977" s="150"/>
      <c r="AA977" s="150"/>
      <c r="AB977" s="150"/>
      <c r="AC977" s="150"/>
      <c r="AD977" s="214"/>
      <c r="AE977" s="4">
        <f t="shared" si="47"/>
        <v>0</v>
      </c>
    </row>
    <row r="978" spans="7:31" ht="20.100000000000001" customHeight="1" x14ac:dyDescent="0.25">
      <c r="G978" s="4">
        <f t="shared" si="45"/>
        <v>0</v>
      </c>
      <c r="H978" s="211">
        <f t="shared" si="46"/>
        <v>0</v>
      </c>
      <c r="I978" s="212"/>
      <c r="J978" s="150"/>
      <c r="K978" s="152"/>
      <c r="L978" s="152"/>
      <c r="M978" s="150"/>
      <c r="N978" s="150"/>
      <c r="O978" s="150"/>
      <c r="P978" s="152"/>
      <c r="Q978" s="152"/>
      <c r="R978" s="150"/>
      <c r="S978" s="150"/>
      <c r="T978" s="150"/>
      <c r="U978" s="213"/>
      <c r="V978" s="150"/>
      <c r="W978" s="150"/>
      <c r="X978" s="150"/>
      <c r="Y978" s="150"/>
      <c r="Z978" s="150"/>
      <c r="AA978" s="150"/>
      <c r="AB978" s="150"/>
      <c r="AC978" s="150"/>
      <c r="AD978" s="214"/>
      <c r="AE978" s="4">
        <f t="shared" si="47"/>
        <v>0</v>
      </c>
    </row>
    <row r="979" spans="7:31" ht="20.100000000000001" customHeight="1" x14ac:dyDescent="0.25">
      <c r="G979" s="4">
        <f t="shared" si="45"/>
        <v>0</v>
      </c>
      <c r="H979" s="211">
        <f t="shared" si="46"/>
        <v>0</v>
      </c>
      <c r="I979" s="212"/>
      <c r="J979" s="150"/>
      <c r="K979" s="152"/>
      <c r="L979" s="152"/>
      <c r="M979" s="150"/>
      <c r="N979" s="150"/>
      <c r="O979" s="150"/>
      <c r="P979" s="152"/>
      <c r="Q979" s="152"/>
      <c r="R979" s="150"/>
      <c r="S979" s="150"/>
      <c r="T979" s="150"/>
      <c r="U979" s="213"/>
      <c r="V979" s="150"/>
      <c r="W979" s="150"/>
      <c r="X979" s="150"/>
      <c r="Y979" s="150"/>
      <c r="Z979" s="150"/>
      <c r="AA979" s="150"/>
      <c r="AB979" s="150"/>
      <c r="AC979" s="150"/>
      <c r="AD979" s="214"/>
      <c r="AE979" s="4">
        <f t="shared" si="47"/>
        <v>0</v>
      </c>
    </row>
    <row r="980" spans="7:31" ht="20.100000000000001" customHeight="1" x14ac:dyDescent="0.25">
      <c r="G980" s="4">
        <f t="shared" si="45"/>
        <v>0</v>
      </c>
      <c r="H980" s="211">
        <f t="shared" si="46"/>
        <v>0</v>
      </c>
      <c r="I980" s="212"/>
      <c r="J980" s="150"/>
      <c r="K980" s="152"/>
      <c r="L980" s="152"/>
      <c r="M980" s="150"/>
      <c r="N980" s="150"/>
      <c r="O980" s="150"/>
      <c r="P980" s="152"/>
      <c r="Q980" s="152"/>
      <c r="R980" s="150"/>
      <c r="S980" s="150"/>
      <c r="T980" s="150"/>
      <c r="U980" s="213"/>
      <c r="V980" s="150"/>
      <c r="W980" s="150"/>
      <c r="X980" s="150"/>
      <c r="Y980" s="150"/>
      <c r="Z980" s="150"/>
      <c r="AA980" s="150"/>
      <c r="AB980" s="150"/>
      <c r="AC980" s="150"/>
      <c r="AD980" s="214"/>
      <c r="AE980" s="4">
        <f t="shared" si="47"/>
        <v>0</v>
      </c>
    </row>
    <row r="981" spans="7:31" ht="20.100000000000001" customHeight="1" x14ac:dyDescent="0.25">
      <c r="G981" s="4">
        <f t="shared" si="45"/>
        <v>0</v>
      </c>
      <c r="H981" s="211">
        <f t="shared" si="46"/>
        <v>0</v>
      </c>
      <c r="I981" s="212"/>
      <c r="J981" s="150"/>
      <c r="K981" s="152"/>
      <c r="L981" s="152"/>
      <c r="M981" s="150"/>
      <c r="N981" s="150"/>
      <c r="O981" s="150"/>
      <c r="P981" s="152"/>
      <c r="Q981" s="152"/>
      <c r="R981" s="150"/>
      <c r="S981" s="150"/>
      <c r="T981" s="150"/>
      <c r="U981" s="213"/>
      <c r="V981" s="150"/>
      <c r="W981" s="150"/>
      <c r="X981" s="150"/>
      <c r="Y981" s="150"/>
      <c r="Z981" s="150"/>
      <c r="AA981" s="150"/>
      <c r="AB981" s="150"/>
      <c r="AC981" s="150"/>
      <c r="AD981" s="214"/>
      <c r="AE981" s="4">
        <f t="shared" si="47"/>
        <v>0</v>
      </c>
    </row>
    <row r="982" spans="7:31" ht="20.100000000000001" customHeight="1" x14ac:dyDescent="0.25">
      <c r="G982" s="4">
        <f t="shared" si="45"/>
        <v>0</v>
      </c>
      <c r="H982" s="211">
        <f t="shared" si="46"/>
        <v>0</v>
      </c>
      <c r="I982" s="212"/>
      <c r="J982" s="150"/>
      <c r="K982" s="152"/>
      <c r="L982" s="152"/>
      <c r="M982" s="150"/>
      <c r="N982" s="150"/>
      <c r="O982" s="150"/>
      <c r="P982" s="152"/>
      <c r="Q982" s="152"/>
      <c r="R982" s="150"/>
      <c r="S982" s="150"/>
      <c r="T982" s="150"/>
      <c r="U982" s="213"/>
      <c r="V982" s="150"/>
      <c r="W982" s="150"/>
      <c r="X982" s="150"/>
      <c r="Y982" s="150"/>
      <c r="Z982" s="150"/>
      <c r="AA982" s="150"/>
      <c r="AB982" s="150"/>
      <c r="AC982" s="150"/>
      <c r="AD982" s="214"/>
      <c r="AE982" s="4">
        <f t="shared" si="47"/>
        <v>0</v>
      </c>
    </row>
    <row r="983" spans="7:31" ht="20.100000000000001" customHeight="1" x14ac:dyDescent="0.25">
      <c r="G983" s="4">
        <f t="shared" si="45"/>
        <v>0</v>
      </c>
      <c r="H983" s="211">
        <f t="shared" si="46"/>
        <v>0</v>
      </c>
      <c r="I983" s="212"/>
      <c r="J983" s="150"/>
      <c r="K983" s="152"/>
      <c r="L983" s="152"/>
      <c r="M983" s="150"/>
      <c r="N983" s="150"/>
      <c r="O983" s="150"/>
      <c r="P983" s="152"/>
      <c r="Q983" s="152"/>
      <c r="R983" s="150"/>
      <c r="S983" s="150"/>
      <c r="T983" s="150"/>
      <c r="U983" s="213"/>
      <c r="V983" s="150"/>
      <c r="W983" s="150"/>
      <c r="X983" s="150"/>
      <c r="Y983" s="150"/>
      <c r="Z983" s="150"/>
      <c r="AA983" s="150"/>
      <c r="AB983" s="150"/>
      <c r="AC983" s="150"/>
      <c r="AD983" s="214"/>
      <c r="AE983" s="4">
        <f t="shared" si="47"/>
        <v>0</v>
      </c>
    </row>
    <row r="984" spans="7:31" ht="20.100000000000001" customHeight="1" x14ac:dyDescent="0.25">
      <c r="G984" s="4">
        <f t="shared" si="45"/>
        <v>0</v>
      </c>
      <c r="H984" s="211">
        <f t="shared" si="46"/>
        <v>0</v>
      </c>
      <c r="I984" s="212"/>
      <c r="J984" s="150"/>
      <c r="K984" s="152"/>
      <c r="L984" s="152"/>
      <c r="M984" s="150"/>
      <c r="N984" s="150"/>
      <c r="O984" s="150"/>
      <c r="P984" s="152"/>
      <c r="Q984" s="152"/>
      <c r="R984" s="150"/>
      <c r="S984" s="150"/>
      <c r="T984" s="150"/>
      <c r="U984" s="213"/>
      <c r="V984" s="150"/>
      <c r="W984" s="150"/>
      <c r="X984" s="150"/>
      <c r="Y984" s="150"/>
      <c r="Z984" s="150"/>
      <c r="AA984" s="150"/>
      <c r="AB984" s="150"/>
      <c r="AC984" s="150"/>
      <c r="AD984" s="214"/>
      <c r="AE984" s="4">
        <f t="shared" si="47"/>
        <v>0</v>
      </c>
    </row>
    <row r="985" spans="7:31" ht="20.100000000000001" customHeight="1" x14ac:dyDescent="0.25">
      <c r="G985" s="4">
        <f t="shared" si="45"/>
        <v>0</v>
      </c>
      <c r="H985" s="211">
        <f t="shared" si="46"/>
        <v>0</v>
      </c>
      <c r="I985" s="212"/>
      <c r="J985" s="150"/>
      <c r="K985" s="152"/>
      <c r="L985" s="152"/>
      <c r="M985" s="150"/>
      <c r="N985" s="150"/>
      <c r="O985" s="150"/>
      <c r="P985" s="152"/>
      <c r="Q985" s="152"/>
      <c r="R985" s="150"/>
      <c r="S985" s="150"/>
      <c r="T985" s="150"/>
      <c r="U985" s="213"/>
      <c r="V985" s="150"/>
      <c r="W985" s="150"/>
      <c r="X985" s="150"/>
      <c r="Y985" s="150"/>
      <c r="Z985" s="150"/>
      <c r="AA985" s="150"/>
      <c r="AB985" s="150"/>
      <c r="AC985" s="150"/>
      <c r="AD985" s="214"/>
      <c r="AE985" s="4">
        <f t="shared" si="47"/>
        <v>0</v>
      </c>
    </row>
    <row r="986" spans="7:31" ht="20.100000000000001" customHeight="1" x14ac:dyDescent="0.25">
      <c r="G986" s="4">
        <f t="shared" si="45"/>
        <v>0</v>
      </c>
      <c r="H986" s="211">
        <f t="shared" si="46"/>
        <v>0</v>
      </c>
      <c r="I986" s="212"/>
      <c r="J986" s="150"/>
      <c r="K986" s="152"/>
      <c r="L986" s="152"/>
      <c r="M986" s="150"/>
      <c r="N986" s="150"/>
      <c r="O986" s="150"/>
      <c r="P986" s="152"/>
      <c r="Q986" s="152"/>
      <c r="R986" s="150"/>
      <c r="S986" s="150"/>
      <c r="T986" s="150"/>
      <c r="U986" s="213"/>
      <c r="V986" s="150"/>
      <c r="W986" s="150"/>
      <c r="X986" s="150"/>
      <c r="Y986" s="150"/>
      <c r="Z986" s="150"/>
      <c r="AA986" s="150"/>
      <c r="AB986" s="150"/>
      <c r="AC986" s="150"/>
      <c r="AD986" s="214"/>
      <c r="AE986" s="4">
        <f t="shared" si="47"/>
        <v>0</v>
      </c>
    </row>
    <row r="987" spans="7:31" ht="20.100000000000001" customHeight="1" x14ac:dyDescent="0.25">
      <c r="G987" s="4">
        <f t="shared" si="45"/>
        <v>0</v>
      </c>
      <c r="H987" s="211">
        <f t="shared" si="46"/>
        <v>0</v>
      </c>
      <c r="I987" s="212"/>
      <c r="J987" s="150"/>
      <c r="K987" s="152"/>
      <c r="L987" s="152"/>
      <c r="M987" s="150"/>
      <c r="N987" s="150"/>
      <c r="O987" s="150"/>
      <c r="P987" s="152"/>
      <c r="Q987" s="152"/>
      <c r="R987" s="150"/>
      <c r="S987" s="150"/>
      <c r="T987" s="150"/>
      <c r="U987" s="213"/>
      <c r="V987" s="150"/>
      <c r="W987" s="150"/>
      <c r="X987" s="150"/>
      <c r="Y987" s="150"/>
      <c r="Z987" s="150"/>
      <c r="AA987" s="150"/>
      <c r="AB987" s="150"/>
      <c r="AC987" s="150"/>
      <c r="AD987" s="214"/>
      <c r="AE987" s="4">
        <f t="shared" si="47"/>
        <v>0</v>
      </c>
    </row>
    <row r="988" spans="7:31" ht="20.100000000000001" customHeight="1" x14ac:dyDescent="0.25">
      <c r="G988" s="4">
        <f t="shared" si="45"/>
        <v>0</v>
      </c>
      <c r="H988" s="211">
        <f t="shared" si="46"/>
        <v>0</v>
      </c>
      <c r="I988" s="212"/>
      <c r="J988" s="150"/>
      <c r="K988" s="152"/>
      <c r="L988" s="152"/>
      <c r="M988" s="150"/>
      <c r="N988" s="150"/>
      <c r="O988" s="150"/>
      <c r="P988" s="152"/>
      <c r="Q988" s="152"/>
      <c r="R988" s="150"/>
      <c r="S988" s="150"/>
      <c r="T988" s="150"/>
      <c r="U988" s="213"/>
      <c r="V988" s="150"/>
      <c r="W988" s="150"/>
      <c r="X988" s="150"/>
      <c r="Y988" s="150"/>
      <c r="Z988" s="150"/>
      <c r="AA988" s="150"/>
      <c r="AB988" s="150"/>
      <c r="AC988" s="150"/>
      <c r="AD988" s="214"/>
      <c r="AE988" s="4">
        <f t="shared" si="47"/>
        <v>0</v>
      </c>
    </row>
    <row r="989" spans="7:31" ht="20.100000000000001" customHeight="1" x14ac:dyDescent="0.25">
      <c r="G989" s="4">
        <f t="shared" si="45"/>
        <v>0</v>
      </c>
      <c r="H989" s="211">
        <f t="shared" si="46"/>
        <v>0</v>
      </c>
      <c r="I989" s="212"/>
      <c r="J989" s="150"/>
      <c r="K989" s="152"/>
      <c r="L989" s="152"/>
      <c r="M989" s="150"/>
      <c r="N989" s="150"/>
      <c r="O989" s="150"/>
      <c r="P989" s="152"/>
      <c r="Q989" s="152"/>
      <c r="R989" s="150"/>
      <c r="S989" s="150"/>
      <c r="T989" s="150"/>
      <c r="U989" s="213"/>
      <c r="V989" s="150"/>
      <c r="W989" s="150"/>
      <c r="X989" s="150"/>
      <c r="Y989" s="150"/>
      <c r="Z989" s="150"/>
      <c r="AA989" s="150"/>
      <c r="AB989" s="150"/>
      <c r="AC989" s="150"/>
      <c r="AD989" s="214"/>
      <c r="AE989" s="4">
        <f t="shared" si="47"/>
        <v>0</v>
      </c>
    </row>
    <row r="990" spans="7:31" ht="20.100000000000001" customHeight="1" x14ac:dyDescent="0.25">
      <c r="G990" s="4">
        <f t="shared" si="45"/>
        <v>0</v>
      </c>
      <c r="H990" s="211">
        <f t="shared" si="46"/>
        <v>0</v>
      </c>
      <c r="I990" s="212"/>
      <c r="J990" s="150"/>
      <c r="K990" s="152"/>
      <c r="L990" s="152"/>
      <c r="M990" s="150"/>
      <c r="N990" s="150"/>
      <c r="O990" s="150"/>
      <c r="P990" s="152"/>
      <c r="Q990" s="152"/>
      <c r="R990" s="150"/>
      <c r="S990" s="150"/>
      <c r="T990" s="150"/>
      <c r="U990" s="213"/>
      <c r="V990" s="150"/>
      <c r="W990" s="150"/>
      <c r="X990" s="150"/>
      <c r="Y990" s="150"/>
      <c r="Z990" s="150"/>
      <c r="AA990" s="150"/>
      <c r="AB990" s="150"/>
      <c r="AC990" s="150"/>
      <c r="AD990" s="214"/>
      <c r="AE990" s="4">
        <f t="shared" si="47"/>
        <v>0</v>
      </c>
    </row>
    <row r="991" spans="7:31" ht="20.100000000000001" customHeight="1" x14ac:dyDescent="0.25">
      <c r="G991" s="4">
        <f t="shared" si="45"/>
        <v>0</v>
      </c>
      <c r="H991" s="211">
        <f t="shared" si="46"/>
        <v>0</v>
      </c>
      <c r="I991" s="212"/>
      <c r="J991" s="150"/>
      <c r="K991" s="152"/>
      <c r="L991" s="152"/>
      <c r="M991" s="150"/>
      <c r="N991" s="150"/>
      <c r="O991" s="150"/>
      <c r="P991" s="152"/>
      <c r="Q991" s="152"/>
      <c r="R991" s="150"/>
      <c r="S991" s="150"/>
      <c r="T991" s="150"/>
      <c r="U991" s="213"/>
      <c r="V991" s="150"/>
      <c r="W991" s="150"/>
      <c r="X991" s="150"/>
      <c r="Y991" s="150"/>
      <c r="Z991" s="150"/>
      <c r="AA991" s="150"/>
      <c r="AB991" s="150"/>
      <c r="AC991" s="150"/>
      <c r="AD991" s="214"/>
      <c r="AE991" s="4">
        <f t="shared" si="47"/>
        <v>0</v>
      </c>
    </row>
    <row r="992" spans="7:31" ht="20.100000000000001" customHeight="1" x14ac:dyDescent="0.25">
      <c r="G992" s="4">
        <f t="shared" si="45"/>
        <v>0</v>
      </c>
      <c r="H992" s="211">
        <f t="shared" si="46"/>
        <v>0</v>
      </c>
      <c r="I992" s="212"/>
      <c r="J992" s="150"/>
      <c r="K992" s="152"/>
      <c r="L992" s="152"/>
      <c r="M992" s="150"/>
      <c r="N992" s="150"/>
      <c r="O992" s="150"/>
      <c r="P992" s="152"/>
      <c r="Q992" s="152"/>
      <c r="R992" s="150"/>
      <c r="S992" s="150"/>
      <c r="T992" s="150"/>
      <c r="U992" s="213"/>
      <c r="V992" s="150"/>
      <c r="W992" s="150"/>
      <c r="X992" s="150"/>
      <c r="Y992" s="150"/>
      <c r="Z992" s="150"/>
      <c r="AA992" s="150"/>
      <c r="AB992" s="150"/>
      <c r="AC992" s="150"/>
      <c r="AD992" s="214"/>
      <c r="AE992" s="4">
        <f t="shared" si="47"/>
        <v>0</v>
      </c>
    </row>
    <row r="993" spans="7:31" ht="20.100000000000001" customHeight="1" x14ac:dyDescent="0.25">
      <c r="G993" s="4">
        <f t="shared" si="45"/>
        <v>0</v>
      </c>
      <c r="H993" s="211">
        <f t="shared" si="46"/>
        <v>0</v>
      </c>
      <c r="I993" s="212"/>
      <c r="J993" s="150"/>
      <c r="K993" s="152"/>
      <c r="L993" s="152"/>
      <c r="M993" s="150"/>
      <c r="N993" s="150"/>
      <c r="O993" s="150"/>
      <c r="P993" s="152"/>
      <c r="Q993" s="152"/>
      <c r="R993" s="150"/>
      <c r="S993" s="150"/>
      <c r="T993" s="150"/>
      <c r="U993" s="213"/>
      <c r="V993" s="150"/>
      <c r="W993" s="150"/>
      <c r="X993" s="150"/>
      <c r="Y993" s="150"/>
      <c r="Z993" s="150"/>
      <c r="AA993" s="150"/>
      <c r="AB993" s="150"/>
      <c r="AC993" s="150"/>
      <c r="AD993" s="214"/>
      <c r="AE993" s="4">
        <f t="shared" si="47"/>
        <v>0</v>
      </c>
    </row>
    <row r="994" spans="7:31" ht="20.100000000000001" customHeight="1" x14ac:dyDescent="0.25">
      <c r="G994" s="4">
        <f t="shared" si="45"/>
        <v>0</v>
      </c>
      <c r="H994" s="211">
        <f t="shared" si="46"/>
        <v>0</v>
      </c>
      <c r="I994" s="212"/>
      <c r="J994" s="150"/>
      <c r="K994" s="152"/>
      <c r="L994" s="152"/>
      <c r="M994" s="150"/>
      <c r="N994" s="150"/>
      <c r="O994" s="150"/>
      <c r="P994" s="152"/>
      <c r="Q994" s="152"/>
      <c r="R994" s="150"/>
      <c r="S994" s="150"/>
      <c r="T994" s="150"/>
      <c r="U994" s="213"/>
      <c r="V994" s="150"/>
      <c r="W994" s="150"/>
      <c r="X994" s="150"/>
      <c r="Y994" s="150"/>
      <c r="Z994" s="150"/>
      <c r="AA994" s="150"/>
      <c r="AB994" s="150"/>
      <c r="AC994" s="150"/>
      <c r="AD994" s="214"/>
      <c r="AE994" s="4">
        <f t="shared" si="47"/>
        <v>0</v>
      </c>
    </row>
    <row r="995" spans="7:31" ht="20.100000000000001" customHeight="1" x14ac:dyDescent="0.25">
      <c r="G995" s="4">
        <f t="shared" si="45"/>
        <v>0</v>
      </c>
      <c r="H995" s="211">
        <f t="shared" si="46"/>
        <v>0</v>
      </c>
      <c r="I995" s="212"/>
      <c r="J995" s="150"/>
      <c r="K995" s="152"/>
      <c r="L995" s="152"/>
      <c r="M995" s="150"/>
      <c r="N995" s="150"/>
      <c r="O995" s="150"/>
      <c r="P995" s="152"/>
      <c r="Q995" s="152"/>
      <c r="R995" s="150"/>
      <c r="S995" s="150"/>
      <c r="T995" s="150"/>
      <c r="U995" s="213"/>
      <c r="V995" s="150"/>
      <c r="W995" s="150"/>
      <c r="X995" s="150"/>
      <c r="Y995" s="150"/>
      <c r="Z995" s="150"/>
      <c r="AA995" s="150"/>
      <c r="AB995" s="150"/>
      <c r="AC995" s="150"/>
      <c r="AD995" s="214"/>
      <c r="AE995" s="4">
        <f t="shared" si="47"/>
        <v>0</v>
      </c>
    </row>
    <row r="996" spans="7:31" ht="20.100000000000001" customHeight="1" x14ac:dyDescent="0.25">
      <c r="G996" s="4">
        <f t="shared" si="45"/>
        <v>0</v>
      </c>
      <c r="H996" s="211">
        <f t="shared" si="46"/>
        <v>0</v>
      </c>
      <c r="I996" s="212"/>
      <c r="J996" s="150"/>
      <c r="K996" s="152"/>
      <c r="L996" s="152"/>
      <c r="M996" s="150"/>
      <c r="N996" s="150"/>
      <c r="O996" s="150"/>
      <c r="P996" s="152"/>
      <c r="Q996" s="152"/>
      <c r="R996" s="150"/>
      <c r="S996" s="150"/>
      <c r="T996" s="150"/>
      <c r="U996" s="213"/>
      <c r="V996" s="150"/>
      <c r="W996" s="150"/>
      <c r="X996" s="150"/>
      <c r="Y996" s="150"/>
      <c r="Z996" s="150"/>
      <c r="AA996" s="150"/>
      <c r="AB996" s="150"/>
      <c r="AC996" s="150"/>
      <c r="AD996" s="214"/>
      <c r="AE996" s="4">
        <f t="shared" si="47"/>
        <v>0</v>
      </c>
    </row>
    <row r="997" spans="7:31" ht="20.100000000000001" customHeight="1" x14ac:dyDescent="0.25">
      <c r="G997" s="4">
        <f t="shared" si="45"/>
        <v>0</v>
      </c>
      <c r="H997" s="211">
        <f t="shared" si="46"/>
        <v>0</v>
      </c>
      <c r="I997" s="212"/>
      <c r="J997" s="150"/>
      <c r="K997" s="152"/>
      <c r="L997" s="152"/>
      <c r="M997" s="150"/>
      <c r="N997" s="150"/>
      <c r="O997" s="150"/>
      <c r="P997" s="152"/>
      <c r="Q997" s="152"/>
      <c r="R997" s="150"/>
      <c r="S997" s="150"/>
      <c r="T997" s="150"/>
      <c r="U997" s="213"/>
      <c r="V997" s="150"/>
      <c r="W997" s="150"/>
      <c r="X997" s="150"/>
      <c r="Y997" s="150"/>
      <c r="Z997" s="150"/>
      <c r="AA997" s="150"/>
      <c r="AB997" s="150"/>
      <c r="AC997" s="150"/>
      <c r="AD997" s="214"/>
      <c r="AE997" s="4">
        <f t="shared" si="47"/>
        <v>0</v>
      </c>
    </row>
    <row r="998" spans="7:31" ht="20.100000000000001" customHeight="1" x14ac:dyDescent="0.25">
      <c r="G998" s="4">
        <f t="shared" si="45"/>
        <v>0</v>
      </c>
      <c r="H998" s="211">
        <f t="shared" si="46"/>
        <v>0</v>
      </c>
      <c r="I998" s="212"/>
      <c r="J998" s="150"/>
      <c r="K998" s="152"/>
      <c r="L998" s="152"/>
      <c r="M998" s="150"/>
      <c r="N998" s="150"/>
      <c r="O998" s="150"/>
      <c r="P998" s="152"/>
      <c r="Q998" s="152"/>
      <c r="R998" s="150"/>
      <c r="S998" s="150"/>
      <c r="T998" s="150"/>
      <c r="U998" s="213"/>
      <c r="V998" s="150"/>
      <c r="W998" s="150"/>
      <c r="X998" s="150"/>
      <c r="Y998" s="150"/>
      <c r="Z998" s="150"/>
      <c r="AA998" s="150"/>
      <c r="AB998" s="150"/>
      <c r="AC998" s="150"/>
      <c r="AD998" s="214"/>
      <c r="AE998" s="4">
        <f t="shared" si="47"/>
        <v>0</v>
      </c>
    </row>
    <row r="999" spans="7:31" ht="20.100000000000001" customHeight="1" x14ac:dyDescent="0.25">
      <c r="G999" s="4">
        <f t="shared" si="45"/>
        <v>0</v>
      </c>
      <c r="H999" s="211">
        <f t="shared" si="46"/>
        <v>0</v>
      </c>
      <c r="I999" s="212"/>
      <c r="J999" s="150"/>
      <c r="K999" s="152"/>
      <c r="L999" s="152"/>
      <c r="M999" s="150"/>
      <c r="N999" s="150"/>
      <c r="O999" s="150"/>
      <c r="P999" s="152"/>
      <c r="Q999" s="152"/>
      <c r="R999" s="150"/>
      <c r="S999" s="150"/>
      <c r="T999" s="150"/>
      <c r="U999" s="213"/>
      <c r="V999" s="150"/>
      <c r="W999" s="150"/>
      <c r="X999" s="150"/>
      <c r="Y999" s="150"/>
      <c r="Z999" s="150"/>
      <c r="AA999" s="150"/>
      <c r="AB999" s="150"/>
      <c r="AC999" s="150"/>
      <c r="AD999" s="214"/>
      <c r="AE999" s="4">
        <f t="shared" si="47"/>
        <v>0</v>
      </c>
    </row>
    <row r="1000" spans="7:31" ht="20.100000000000001" customHeight="1" x14ac:dyDescent="0.25">
      <c r="G1000" s="4">
        <f t="shared" si="45"/>
        <v>0</v>
      </c>
      <c r="H1000" s="211">
        <f t="shared" si="46"/>
        <v>0</v>
      </c>
      <c r="I1000" s="212"/>
      <c r="J1000" s="150"/>
      <c r="K1000" s="152"/>
      <c r="L1000" s="152"/>
      <c r="M1000" s="150"/>
      <c r="N1000" s="150"/>
      <c r="O1000" s="150"/>
      <c r="P1000" s="152"/>
      <c r="Q1000" s="152"/>
      <c r="R1000" s="150"/>
      <c r="S1000" s="150"/>
      <c r="T1000" s="150"/>
      <c r="U1000" s="213"/>
      <c r="V1000" s="150"/>
      <c r="W1000" s="150"/>
      <c r="X1000" s="150"/>
      <c r="Y1000" s="150"/>
      <c r="Z1000" s="150"/>
      <c r="AA1000" s="150"/>
      <c r="AB1000" s="150"/>
      <c r="AC1000" s="150"/>
      <c r="AD1000" s="214"/>
      <c r="AE1000" s="4">
        <f t="shared" si="47"/>
        <v>0</v>
      </c>
    </row>
    <row r="1001" spans="7:31" ht="20.100000000000001" customHeight="1" x14ac:dyDescent="0.25">
      <c r="G1001" s="4">
        <f t="shared" si="45"/>
        <v>0</v>
      </c>
      <c r="H1001" s="211">
        <f t="shared" si="46"/>
        <v>0</v>
      </c>
      <c r="I1001" s="212"/>
      <c r="J1001" s="150"/>
      <c r="K1001" s="152"/>
      <c r="L1001" s="152"/>
      <c r="M1001" s="150"/>
      <c r="N1001" s="150"/>
      <c r="O1001" s="150"/>
      <c r="P1001" s="152"/>
      <c r="Q1001" s="152"/>
      <c r="R1001" s="150"/>
      <c r="S1001" s="150"/>
      <c r="T1001" s="150"/>
      <c r="U1001" s="213"/>
      <c r="V1001" s="150"/>
      <c r="W1001" s="150"/>
      <c r="X1001" s="150"/>
      <c r="Y1001" s="150"/>
      <c r="Z1001" s="150"/>
      <c r="AA1001" s="150"/>
      <c r="AB1001" s="150"/>
      <c r="AC1001" s="150"/>
      <c r="AD1001" s="214"/>
      <c r="AE1001" s="4">
        <f t="shared" si="47"/>
        <v>0</v>
      </c>
    </row>
    <row r="1002" spans="7:31" ht="20.100000000000001" customHeight="1" x14ac:dyDescent="0.25">
      <c r="G1002" s="4">
        <f t="shared" si="45"/>
        <v>0</v>
      </c>
      <c r="H1002" s="211">
        <f t="shared" si="46"/>
        <v>0</v>
      </c>
      <c r="I1002" s="212"/>
      <c r="J1002" s="150"/>
      <c r="K1002" s="152"/>
      <c r="L1002" s="152"/>
      <c r="M1002" s="150"/>
      <c r="N1002" s="150"/>
      <c r="O1002" s="150"/>
      <c r="P1002" s="152"/>
      <c r="Q1002" s="152"/>
      <c r="R1002" s="150"/>
      <c r="S1002" s="150"/>
      <c r="T1002" s="150"/>
      <c r="U1002" s="213"/>
      <c r="V1002" s="150"/>
      <c r="W1002" s="150"/>
      <c r="X1002" s="150"/>
      <c r="Y1002" s="150"/>
      <c r="Z1002" s="150"/>
      <c r="AA1002" s="150"/>
      <c r="AB1002" s="150"/>
      <c r="AC1002" s="150"/>
      <c r="AD1002" s="214"/>
      <c r="AE1002" s="4">
        <f t="shared" si="47"/>
        <v>0</v>
      </c>
    </row>
    <row r="1003" spans="7:31" ht="20.100000000000001" customHeight="1" x14ac:dyDescent="0.25">
      <c r="G1003" s="4">
        <f t="shared" si="45"/>
        <v>0</v>
      </c>
      <c r="H1003" s="211">
        <f t="shared" si="46"/>
        <v>0</v>
      </c>
      <c r="I1003" s="212"/>
      <c r="J1003" s="150"/>
      <c r="K1003" s="152"/>
      <c r="L1003" s="152"/>
      <c r="M1003" s="150"/>
      <c r="N1003" s="150"/>
      <c r="O1003" s="150"/>
      <c r="P1003" s="152"/>
      <c r="Q1003" s="152"/>
      <c r="R1003" s="150"/>
      <c r="S1003" s="150"/>
      <c r="T1003" s="150"/>
      <c r="U1003" s="213"/>
      <c r="V1003" s="150"/>
      <c r="W1003" s="150"/>
      <c r="X1003" s="150"/>
      <c r="Y1003" s="150"/>
      <c r="Z1003" s="150"/>
      <c r="AA1003" s="150"/>
      <c r="AB1003" s="150"/>
      <c r="AC1003" s="150"/>
      <c r="AD1003" s="214"/>
      <c r="AE1003" s="4">
        <f t="shared" si="47"/>
        <v>0</v>
      </c>
    </row>
    <row r="1004" spans="7:31" ht="20.100000000000001" customHeight="1" x14ac:dyDescent="0.25">
      <c r="G1004" s="4">
        <f t="shared" si="45"/>
        <v>0</v>
      </c>
      <c r="H1004" s="211">
        <f t="shared" si="46"/>
        <v>0</v>
      </c>
      <c r="I1004" s="212"/>
      <c r="J1004" s="150"/>
      <c r="K1004" s="152"/>
      <c r="L1004" s="152"/>
      <c r="M1004" s="150"/>
      <c r="N1004" s="150"/>
      <c r="O1004" s="150"/>
      <c r="P1004" s="152"/>
      <c r="Q1004" s="152"/>
      <c r="R1004" s="150"/>
      <c r="S1004" s="150"/>
      <c r="T1004" s="150"/>
      <c r="U1004" s="213"/>
      <c r="V1004" s="150"/>
      <c r="W1004" s="150"/>
      <c r="X1004" s="150"/>
      <c r="Y1004" s="150"/>
      <c r="Z1004" s="150"/>
      <c r="AA1004" s="150"/>
      <c r="AB1004" s="150"/>
      <c r="AC1004" s="150"/>
      <c r="AD1004" s="214"/>
      <c r="AE1004" s="4">
        <f t="shared" si="47"/>
        <v>0</v>
      </c>
    </row>
    <row r="1005" spans="7:31" ht="20.100000000000001" customHeight="1" x14ac:dyDescent="0.25">
      <c r="G1005" s="4">
        <f t="shared" si="45"/>
        <v>0</v>
      </c>
      <c r="H1005" s="211">
        <f t="shared" si="46"/>
        <v>0</v>
      </c>
      <c r="I1005" s="212"/>
      <c r="J1005" s="150"/>
      <c r="K1005" s="152"/>
      <c r="L1005" s="152"/>
      <c r="M1005" s="150"/>
      <c r="N1005" s="150"/>
      <c r="O1005" s="150"/>
      <c r="P1005" s="152"/>
      <c r="Q1005" s="152"/>
      <c r="R1005" s="150"/>
      <c r="S1005" s="150"/>
      <c r="T1005" s="150"/>
      <c r="U1005" s="213"/>
      <c r="V1005" s="150"/>
      <c r="W1005" s="150"/>
      <c r="X1005" s="150"/>
      <c r="Y1005" s="150"/>
      <c r="Z1005" s="150"/>
      <c r="AA1005" s="150"/>
      <c r="AB1005" s="150"/>
      <c r="AC1005" s="150"/>
      <c r="AD1005" s="214"/>
      <c r="AE1005" s="4">
        <f t="shared" si="47"/>
        <v>0</v>
      </c>
    </row>
    <row r="1006" spans="7:31" ht="20.100000000000001" customHeight="1" x14ac:dyDescent="0.25">
      <c r="G1006" s="4">
        <f t="shared" si="45"/>
        <v>0</v>
      </c>
      <c r="H1006" s="211">
        <f t="shared" si="46"/>
        <v>0</v>
      </c>
      <c r="I1006" s="212"/>
      <c r="J1006" s="150"/>
      <c r="K1006" s="152"/>
      <c r="L1006" s="152"/>
      <c r="M1006" s="150"/>
      <c r="N1006" s="150"/>
      <c r="O1006" s="150"/>
      <c r="P1006" s="152"/>
      <c r="Q1006" s="152"/>
      <c r="R1006" s="150"/>
      <c r="S1006" s="150"/>
      <c r="T1006" s="150"/>
      <c r="U1006" s="213"/>
      <c r="V1006" s="150"/>
      <c r="W1006" s="150"/>
      <c r="X1006" s="150"/>
      <c r="Y1006" s="150"/>
      <c r="Z1006" s="150"/>
      <c r="AA1006" s="150"/>
      <c r="AB1006" s="150"/>
      <c r="AC1006" s="150"/>
      <c r="AD1006" s="214"/>
      <c r="AE1006" s="4">
        <f t="shared" si="47"/>
        <v>0</v>
      </c>
    </row>
    <row r="1007" spans="7:31" ht="20.100000000000001" customHeight="1" x14ac:dyDescent="0.25">
      <c r="G1007" s="4">
        <f t="shared" si="45"/>
        <v>0</v>
      </c>
      <c r="H1007" s="211">
        <f t="shared" si="46"/>
        <v>0</v>
      </c>
      <c r="I1007" s="212"/>
      <c r="J1007" s="150"/>
      <c r="K1007" s="152"/>
      <c r="L1007" s="152"/>
      <c r="M1007" s="150"/>
      <c r="N1007" s="150"/>
      <c r="O1007" s="150"/>
      <c r="P1007" s="152"/>
      <c r="Q1007" s="152"/>
      <c r="R1007" s="150"/>
      <c r="S1007" s="150"/>
      <c r="T1007" s="150"/>
      <c r="U1007" s="213"/>
      <c r="V1007" s="150"/>
      <c r="W1007" s="150"/>
      <c r="X1007" s="150"/>
      <c r="Y1007" s="150"/>
      <c r="Z1007" s="150"/>
      <c r="AA1007" s="150"/>
      <c r="AB1007" s="150"/>
      <c r="AC1007" s="150"/>
      <c r="AD1007" s="214"/>
      <c r="AE1007" s="4">
        <f t="shared" si="47"/>
        <v>0</v>
      </c>
    </row>
    <row r="1008" spans="7:31" ht="20.100000000000001" customHeight="1" x14ac:dyDescent="0.25">
      <c r="G1008" s="4">
        <f t="shared" si="45"/>
        <v>0</v>
      </c>
      <c r="H1008" s="211">
        <f t="shared" si="46"/>
        <v>0</v>
      </c>
      <c r="I1008" s="212"/>
      <c r="J1008" s="150"/>
      <c r="K1008" s="152"/>
      <c r="L1008" s="152"/>
      <c r="M1008" s="150"/>
      <c r="N1008" s="150"/>
      <c r="O1008" s="150"/>
      <c r="P1008" s="152"/>
      <c r="Q1008" s="152"/>
      <c r="R1008" s="150"/>
      <c r="S1008" s="150"/>
      <c r="T1008" s="150"/>
      <c r="U1008" s="213"/>
      <c r="V1008" s="150"/>
      <c r="W1008" s="150"/>
      <c r="X1008" s="150"/>
      <c r="Y1008" s="150"/>
      <c r="Z1008" s="150"/>
      <c r="AA1008" s="150"/>
      <c r="AB1008" s="150"/>
      <c r="AC1008" s="150"/>
      <c r="AD1008" s="214"/>
      <c r="AE1008" s="4">
        <f t="shared" si="47"/>
        <v>0</v>
      </c>
    </row>
  </sheetData>
  <sheetProtection password="CD8E" sheet="1" objects="1" scenarios="1"/>
  <mergeCells count="7">
    <mergeCell ref="AD7:AD8"/>
    <mergeCell ref="K7:O7"/>
    <mergeCell ref="P7:U7"/>
    <mergeCell ref="V7:AC7"/>
    <mergeCell ref="H7:H8"/>
    <mergeCell ref="I7:I8"/>
    <mergeCell ref="J7:J8"/>
  </mergeCells>
  <conditionalFormatting sqref="H10:H1008">
    <cfRule type="cellIs" dxfId="26" priority="3" operator="equal">
      <formula>0</formula>
    </cfRule>
  </conditionalFormatting>
  <conditionalFormatting sqref="H17:AD1008 H10:H16">
    <cfRule type="expression" dxfId="25" priority="2">
      <formula>$H9=0</formula>
    </cfRule>
  </conditionalFormatting>
  <conditionalFormatting sqref="I10:AD16">
    <cfRule type="expression" dxfId="24" priority="1">
      <formula>$H9=0</formula>
    </cfRule>
  </conditionalFormatting>
  <dataValidations count="2">
    <dataValidation type="list" allowBlank="1" showInputMessage="1" showErrorMessage="1" sqref="J9:J1008">
      <formula1>आक्षेप</formula1>
    </dataValidation>
    <dataValidation allowBlank="1" showInputMessage="1" showErrorMessage="1" prompt="क्र.सं. स्वत: प्रदर्शित होगी" sqref="H9"/>
  </dataValidations>
  <pageMargins left="0" right="0" top="0" bottom="0" header="0" footer="0"/>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F97"/>
  <sheetViews>
    <sheetView view="pageBreakPreview" zoomScaleNormal="100" zoomScaleSheetLayoutView="100" workbookViewId="0">
      <pane ySplit="6" topLeftCell="A70" activePane="bottomLeft" state="frozen"/>
      <selection pane="bottomLeft" activeCell="AB4" sqref="AB4:AD5"/>
    </sheetView>
  </sheetViews>
  <sheetFormatPr defaultRowHeight="15" x14ac:dyDescent="0.25"/>
  <cols>
    <col min="1" max="21" width="4.7109375" style="4" customWidth="1"/>
    <col min="22" max="22" width="1.7109375" style="4" customWidth="1"/>
    <col min="23" max="25" width="9.140625" style="4" hidden="1" customWidth="1"/>
    <col min="26" max="32" width="4.7109375" style="4" customWidth="1"/>
    <col min="33" max="16384" width="9.140625" style="4"/>
  </cols>
  <sheetData>
    <row r="1" spans="1:32" x14ac:dyDescent="0.25">
      <c r="A1" s="481"/>
      <c r="B1" s="482"/>
      <c r="C1" s="482"/>
      <c r="D1" s="482"/>
      <c r="E1" s="482"/>
      <c r="F1" s="482"/>
      <c r="G1" s="502" t="s">
        <v>30</v>
      </c>
      <c r="H1" s="503"/>
      <c r="I1" s="503"/>
      <c r="J1" s="503"/>
      <c r="K1" s="503"/>
      <c r="L1" s="503"/>
      <c r="M1" s="503"/>
      <c r="N1" s="503"/>
      <c r="O1" s="503"/>
      <c r="P1" s="3"/>
      <c r="Q1" s="3"/>
      <c r="R1" s="3"/>
      <c r="S1" s="3"/>
      <c r="T1" s="3"/>
      <c r="U1" s="3"/>
      <c r="V1" s="589"/>
      <c r="W1" s="4">
        <f>IFERROR(IF(AB4&gt;=1,VLOOKUP(AB4,'R-7'!$H$9:$AE$1008,24,0),0),0)</f>
        <v>0</v>
      </c>
      <c r="X1" s="5"/>
      <c r="Y1" s="6" t="s">
        <v>120</v>
      </c>
      <c r="Z1" s="542" t="s">
        <v>166</v>
      </c>
      <c r="AA1" s="542"/>
      <c r="AB1" s="542"/>
      <c r="AC1" s="542"/>
      <c r="AD1" s="542"/>
      <c r="AE1" s="542"/>
      <c r="AF1" s="542"/>
    </row>
    <row r="2" spans="1:32" x14ac:dyDescent="0.25">
      <c r="A2" s="483"/>
      <c r="B2" s="484"/>
      <c r="C2" s="484"/>
      <c r="D2" s="484"/>
      <c r="E2" s="484"/>
      <c r="F2" s="484"/>
      <c r="G2" s="504"/>
      <c r="H2" s="504"/>
      <c r="I2" s="504"/>
      <c r="J2" s="504"/>
      <c r="K2" s="504"/>
      <c r="L2" s="504"/>
      <c r="M2" s="504"/>
      <c r="N2" s="504"/>
      <c r="O2" s="504"/>
      <c r="P2" s="7"/>
      <c r="Q2" s="7"/>
      <c r="R2" s="7"/>
      <c r="S2" s="7"/>
      <c r="T2" s="7"/>
      <c r="U2" s="7"/>
      <c r="V2" s="590"/>
      <c r="Z2" s="542"/>
      <c r="AA2" s="542"/>
      <c r="AB2" s="542"/>
      <c r="AC2" s="542"/>
      <c r="AD2" s="542"/>
      <c r="AE2" s="542"/>
      <c r="AF2" s="542"/>
    </row>
    <row r="3" spans="1:32" ht="30.75" thickBot="1" x14ac:dyDescent="0.3">
      <c r="A3" s="483"/>
      <c r="B3" s="484"/>
      <c r="C3" s="484"/>
      <c r="D3" s="484"/>
      <c r="E3" s="484"/>
      <c r="F3" s="484"/>
      <c r="G3" s="8"/>
      <c r="H3" s="8"/>
      <c r="I3" s="505" t="s">
        <v>161</v>
      </c>
      <c r="J3" s="505"/>
      <c r="K3" s="505"/>
      <c r="L3" s="505"/>
      <c r="M3" s="505"/>
      <c r="N3" s="8"/>
      <c r="O3" s="8"/>
      <c r="P3" s="7"/>
      <c r="Q3" s="7"/>
      <c r="R3" s="7"/>
      <c r="S3" s="7"/>
      <c r="T3" s="7"/>
      <c r="U3" s="7"/>
      <c r="V3" s="590"/>
      <c r="Z3" s="542"/>
      <c r="AA3" s="542"/>
      <c r="AB3" s="542"/>
      <c r="AC3" s="542"/>
      <c r="AD3" s="542"/>
      <c r="AE3" s="542"/>
      <c r="AF3" s="542"/>
    </row>
    <row r="4" spans="1:32" ht="30" x14ac:dyDescent="0.25">
      <c r="A4" s="483"/>
      <c r="B4" s="484"/>
      <c r="C4" s="484"/>
      <c r="D4" s="484"/>
      <c r="E4" s="484"/>
      <c r="F4" s="484"/>
      <c r="G4" s="8"/>
      <c r="H4" s="8"/>
      <c r="I4" s="505"/>
      <c r="J4" s="505"/>
      <c r="K4" s="505"/>
      <c r="L4" s="505"/>
      <c r="M4" s="505"/>
      <c r="N4" s="586" t="s">
        <v>162</v>
      </c>
      <c r="O4" s="586"/>
      <c r="P4" s="586"/>
      <c r="Q4" s="586"/>
      <c r="R4" s="586"/>
      <c r="S4" s="586"/>
      <c r="T4" s="586"/>
      <c r="U4" s="586"/>
      <c r="V4" s="590"/>
      <c r="AB4" s="553"/>
      <c r="AC4" s="554"/>
      <c r="AD4" s="555"/>
    </row>
    <row r="5" spans="1:32" ht="15.75" thickBot="1" x14ac:dyDescent="0.3">
      <c r="A5" s="483"/>
      <c r="B5" s="484"/>
      <c r="C5" s="484"/>
      <c r="D5" s="484"/>
      <c r="E5" s="484"/>
      <c r="F5" s="484"/>
      <c r="G5" s="7"/>
      <c r="H5" s="7"/>
      <c r="I5" s="7"/>
      <c r="J5" s="7"/>
      <c r="K5" s="7"/>
      <c r="L5" s="7"/>
      <c r="M5" s="7"/>
      <c r="N5" s="7"/>
      <c r="O5" s="7"/>
      <c r="P5" s="7"/>
      <c r="Q5" s="370" t="s">
        <v>33</v>
      </c>
      <c r="R5" s="370"/>
      <c r="S5" s="370"/>
      <c r="T5" s="370"/>
      <c r="U5" s="370"/>
      <c r="V5" s="590"/>
      <c r="AB5" s="556"/>
      <c r="AC5" s="557"/>
      <c r="AD5" s="558"/>
    </row>
    <row r="6" spans="1:32" ht="15.75" thickBot="1" x14ac:dyDescent="0.3">
      <c r="A6" s="9"/>
      <c r="B6" s="10"/>
      <c r="C6" s="10"/>
      <c r="D6" s="480" t="s">
        <v>163</v>
      </c>
      <c r="E6" s="480"/>
      <c r="F6" s="480"/>
      <c r="G6" s="480"/>
      <c r="H6" s="480"/>
      <c r="I6" s="480"/>
      <c r="J6" s="480"/>
      <c r="K6" s="480"/>
      <c r="L6" s="480"/>
      <c r="M6" s="480"/>
      <c r="N6" s="480"/>
      <c r="O6" s="480"/>
      <c r="P6" s="480"/>
      <c r="Q6" s="480"/>
      <c r="R6" s="480"/>
      <c r="S6" s="10"/>
      <c r="T6" s="10"/>
      <c r="U6" s="10"/>
      <c r="V6" s="591"/>
      <c r="AA6" s="11"/>
    </row>
    <row r="7" spans="1:32" x14ac:dyDescent="0.25">
      <c r="A7" s="603" t="s">
        <v>164</v>
      </c>
      <c r="B7" s="604"/>
      <c r="C7" s="604"/>
      <c r="D7" s="604"/>
      <c r="E7" s="604"/>
      <c r="F7" s="604"/>
      <c r="G7" s="604"/>
      <c r="H7" s="604"/>
      <c r="I7" s="604"/>
      <c r="J7" s="604"/>
      <c r="K7" s="604"/>
      <c r="L7" s="604"/>
      <c r="M7" s="604"/>
      <c r="N7" s="604"/>
      <c r="O7" s="604"/>
      <c r="P7" s="604"/>
      <c r="Q7" s="604"/>
      <c r="R7" s="604"/>
      <c r="S7" s="604"/>
      <c r="T7" s="604"/>
      <c r="U7" s="604"/>
      <c r="V7" s="589"/>
    </row>
    <row r="8" spans="1:32" ht="15.75" thickBot="1" x14ac:dyDescent="0.3">
      <c r="A8" s="587" t="s">
        <v>165</v>
      </c>
      <c r="B8" s="588"/>
      <c r="C8" s="588"/>
      <c r="D8" s="588"/>
      <c r="E8" s="588"/>
      <c r="F8" s="588"/>
      <c r="G8" s="588"/>
      <c r="H8" s="588"/>
      <c r="I8" s="588"/>
      <c r="J8" s="588"/>
      <c r="K8" s="588"/>
      <c r="L8" s="588"/>
      <c r="M8" s="588"/>
      <c r="N8" s="588"/>
      <c r="O8" s="588"/>
      <c r="P8" s="588"/>
      <c r="Q8" s="588"/>
      <c r="R8" s="588"/>
      <c r="S8" s="588"/>
      <c r="T8" s="588"/>
      <c r="U8" s="588"/>
      <c r="V8" s="591"/>
    </row>
    <row r="9" spans="1:32" x14ac:dyDescent="0.25">
      <c r="A9" s="508" t="s">
        <v>37</v>
      </c>
      <c r="B9" s="509"/>
      <c r="C9" s="509"/>
      <c r="D9" s="509"/>
      <c r="E9" s="509"/>
      <c r="F9" s="509"/>
      <c r="G9" s="509"/>
      <c r="H9" s="509"/>
      <c r="I9" s="509"/>
      <c r="J9" s="509"/>
      <c r="K9" s="509"/>
      <c r="L9" s="509"/>
      <c r="M9" s="509"/>
      <c r="N9" s="509"/>
      <c r="O9" s="509"/>
      <c r="P9" s="509"/>
      <c r="Q9" s="509"/>
      <c r="R9" s="509"/>
      <c r="S9" s="509"/>
      <c r="T9" s="509"/>
      <c r="U9" s="509"/>
      <c r="V9" s="589"/>
    </row>
    <row r="10" spans="1:32" ht="18.75" thickBot="1" x14ac:dyDescent="0.3">
      <c r="A10" s="9"/>
      <c r="B10" s="10"/>
      <c r="C10" s="511" t="s">
        <v>85</v>
      </c>
      <c r="D10" s="511"/>
      <c r="E10" s="511"/>
      <c r="F10" s="511"/>
      <c r="G10" s="511"/>
      <c r="H10" s="511"/>
      <c r="I10" s="511"/>
      <c r="J10" s="510" t="str">
        <f>IFERROR(IF($AB$4&gt;=1,CONCATENATE(HOME!AJ4," ",HOME!AR4),""),"")</f>
        <v/>
      </c>
      <c r="K10" s="510"/>
      <c r="L10" s="510"/>
      <c r="M10" s="510"/>
      <c r="N10" s="510"/>
      <c r="O10" s="510"/>
      <c r="P10" s="501" t="s">
        <v>38</v>
      </c>
      <c r="Q10" s="501"/>
      <c r="R10" s="501"/>
      <c r="S10" s="501"/>
      <c r="T10" s="501"/>
      <c r="U10" s="501"/>
      <c r="V10" s="590"/>
    </row>
    <row r="11" spans="1:32" ht="5.0999999999999996" customHeight="1" x14ac:dyDescent="0.25">
      <c r="A11" s="56"/>
      <c r="B11" s="7"/>
      <c r="C11" s="57"/>
      <c r="D11" s="57"/>
      <c r="E11" s="57"/>
      <c r="F11" s="57"/>
      <c r="G11" s="57"/>
      <c r="H11" s="57"/>
      <c r="I11" s="57"/>
      <c r="J11" s="58"/>
      <c r="K11" s="58"/>
      <c r="L11" s="58"/>
      <c r="M11" s="58"/>
      <c r="N11" s="58"/>
      <c r="O11" s="58"/>
      <c r="P11" s="59"/>
      <c r="Q11" s="59"/>
      <c r="R11" s="59"/>
      <c r="S11" s="59"/>
      <c r="T11" s="59"/>
      <c r="U11" s="60"/>
      <c r="V11" s="61"/>
    </row>
    <row r="12" spans="1:32" ht="20.100000000000001" customHeight="1" x14ac:dyDescent="0.25">
      <c r="A12" s="368" t="s">
        <v>167</v>
      </c>
      <c r="B12" s="368"/>
      <c r="C12" s="368"/>
      <c r="D12" s="368"/>
      <c r="E12" s="368"/>
      <c r="F12" s="368"/>
      <c r="G12" s="368"/>
      <c r="H12" s="368"/>
      <c r="I12" s="368"/>
      <c r="J12" s="368"/>
      <c r="K12" s="368"/>
      <c r="L12" s="368"/>
      <c r="M12" s="368"/>
      <c r="N12" s="368"/>
      <c r="O12" s="368"/>
      <c r="P12" s="368"/>
      <c r="Q12" s="368"/>
      <c r="R12" s="368"/>
      <c r="S12" s="584"/>
      <c r="T12" s="62" t="str">
        <f>IFERROR(IF(W1=1,Y1,""),"")</f>
        <v/>
      </c>
      <c r="U12" s="13"/>
      <c r="V12" s="63"/>
    </row>
    <row r="13" spans="1:32" ht="5.0999999999999996" customHeight="1" x14ac:dyDescent="0.25">
      <c r="A13" s="64"/>
      <c r="B13" s="65"/>
      <c r="C13" s="65"/>
      <c r="D13" s="65"/>
      <c r="E13" s="65"/>
      <c r="F13" s="65"/>
      <c r="G13" s="65"/>
      <c r="H13" s="65"/>
      <c r="I13" s="65"/>
      <c r="J13" s="65"/>
      <c r="K13" s="65"/>
      <c r="L13" s="65"/>
      <c r="M13" s="65"/>
      <c r="N13" s="65"/>
      <c r="O13" s="65"/>
      <c r="P13" s="65"/>
      <c r="Q13" s="65"/>
      <c r="R13" s="65"/>
      <c r="S13" s="65"/>
      <c r="T13" s="13"/>
      <c r="U13" s="13"/>
      <c r="V13" s="63"/>
    </row>
    <row r="14" spans="1:32" ht="20.100000000000001" customHeight="1" x14ac:dyDescent="0.25">
      <c r="A14" s="367" t="s">
        <v>168</v>
      </c>
      <c r="B14" s="368"/>
      <c r="C14" s="368"/>
      <c r="D14" s="368"/>
      <c r="E14" s="368"/>
      <c r="F14" s="368"/>
      <c r="G14" s="368"/>
      <c r="H14" s="368"/>
      <c r="I14" s="368"/>
      <c r="J14" s="368"/>
      <c r="K14" s="368"/>
      <c r="L14" s="368"/>
      <c r="M14" s="368"/>
      <c r="N14" s="368"/>
      <c r="O14" s="368"/>
      <c r="P14" s="368"/>
      <c r="Q14" s="368"/>
      <c r="R14" s="368"/>
      <c r="S14" s="584"/>
      <c r="T14" s="62" t="str">
        <f>IFERROR(IF(W1=2,Y1,""),"")</f>
        <v/>
      </c>
      <c r="U14" s="13"/>
      <c r="V14" s="63"/>
    </row>
    <row r="15" spans="1:32" ht="5.0999999999999996" customHeight="1" x14ac:dyDescent="0.25">
      <c r="A15" s="64"/>
      <c r="B15" s="65"/>
      <c r="C15" s="65"/>
      <c r="D15" s="65"/>
      <c r="E15" s="65"/>
      <c r="F15" s="65"/>
      <c r="G15" s="65"/>
      <c r="H15" s="65"/>
      <c r="I15" s="65"/>
      <c r="J15" s="65"/>
      <c r="K15" s="65"/>
      <c r="L15" s="65"/>
      <c r="M15" s="65"/>
      <c r="N15" s="65"/>
      <c r="O15" s="65"/>
      <c r="P15" s="65"/>
      <c r="Q15" s="65"/>
      <c r="R15" s="65"/>
      <c r="S15" s="65"/>
      <c r="T15" s="13"/>
      <c r="U15" s="13"/>
      <c r="V15" s="63"/>
    </row>
    <row r="16" spans="1:32" ht="20.100000000000001" customHeight="1" x14ac:dyDescent="0.25">
      <c r="A16" s="367" t="s">
        <v>169</v>
      </c>
      <c r="B16" s="368"/>
      <c r="C16" s="368"/>
      <c r="D16" s="368"/>
      <c r="E16" s="368"/>
      <c r="F16" s="368"/>
      <c r="G16" s="368"/>
      <c r="H16" s="368"/>
      <c r="I16" s="368"/>
      <c r="J16" s="368"/>
      <c r="K16" s="368"/>
      <c r="L16" s="368"/>
      <c r="M16" s="368"/>
      <c r="N16" s="368"/>
      <c r="O16" s="368"/>
      <c r="P16" s="368"/>
      <c r="Q16" s="368"/>
      <c r="R16" s="368"/>
      <c r="S16" s="584"/>
      <c r="T16" s="62" t="str">
        <f>IFERROR(IF(W1=3,Y1,""),"")</f>
        <v/>
      </c>
      <c r="U16" s="13"/>
      <c r="V16" s="63"/>
    </row>
    <row r="17" spans="1:24" ht="20.100000000000001" customHeight="1" thickBot="1" x14ac:dyDescent="0.3">
      <c r="A17" s="601" t="s">
        <v>170</v>
      </c>
      <c r="B17" s="602"/>
      <c r="C17" s="602"/>
      <c r="D17" s="602"/>
      <c r="E17" s="602"/>
      <c r="F17" s="602"/>
      <c r="G17" s="602"/>
      <c r="H17" s="602"/>
      <c r="I17" s="602"/>
      <c r="J17" s="602"/>
      <c r="K17" s="602"/>
      <c r="L17" s="602"/>
      <c r="M17" s="602"/>
      <c r="N17" s="602"/>
      <c r="O17" s="602"/>
      <c r="P17" s="602"/>
      <c r="Q17" s="602"/>
      <c r="R17" s="602"/>
      <c r="S17" s="602"/>
      <c r="T17" s="602"/>
      <c r="U17" s="602"/>
      <c r="V17" s="66"/>
    </row>
    <row r="18" spans="1:24" ht="20.100000000000001" customHeight="1" x14ac:dyDescent="0.25">
      <c r="A18" s="596" t="s">
        <v>171</v>
      </c>
      <c r="B18" s="597"/>
      <c r="C18" s="597"/>
      <c r="D18" s="597"/>
      <c r="E18" s="597"/>
      <c r="F18" s="597"/>
      <c r="G18" s="597"/>
      <c r="H18" s="597"/>
      <c r="I18" s="597"/>
      <c r="J18" s="597"/>
      <c r="K18" s="597"/>
      <c r="L18" s="597"/>
      <c r="M18" s="597"/>
      <c r="N18" s="597"/>
      <c r="O18" s="597"/>
      <c r="P18" s="597"/>
      <c r="Q18" s="597"/>
      <c r="R18" s="597"/>
      <c r="S18" s="597"/>
      <c r="T18" s="597"/>
      <c r="U18" s="597"/>
      <c r="V18" s="67"/>
      <c r="W18" s="4" t="str">
        <f>IFERROR(IF($AB$4&gt;=1,VLOOKUP($AB$4,'R-7'!$H$9:$AD$1008,6,0),""),"")</f>
        <v/>
      </c>
      <c r="X18" s="4">
        <f>LEN(W18)</f>
        <v>0</v>
      </c>
    </row>
    <row r="19" spans="1:24" ht="20.100000000000001" customHeight="1" x14ac:dyDescent="0.25">
      <c r="A19" s="68" t="s">
        <v>40</v>
      </c>
      <c r="B19" s="593" t="s">
        <v>48</v>
      </c>
      <c r="C19" s="594"/>
      <c r="D19" s="594"/>
      <c r="E19" s="595" t="str">
        <f>IFERROR(IF($AB$4&gt;=1,VLOOKUP($AB$4,'R-7'!$H$9:$AD$1008,4,0),""),"")</f>
        <v/>
      </c>
      <c r="F19" s="595"/>
      <c r="G19" s="595"/>
      <c r="H19" s="595"/>
      <c r="I19" s="595"/>
      <c r="J19" s="595"/>
      <c r="K19" s="595"/>
      <c r="L19" s="595"/>
      <c r="M19" s="595"/>
      <c r="N19" s="595"/>
      <c r="O19" s="595"/>
      <c r="P19" s="595"/>
      <c r="Q19" s="595"/>
      <c r="R19" s="595"/>
      <c r="S19" s="595"/>
      <c r="T19" s="595"/>
      <c r="U19" s="572"/>
      <c r="V19" s="69"/>
      <c r="W19" s="4" t="str">
        <f>IFERROR(IF($AB$4&gt;=1,VLOOKUP($AB$4,'R-7'!$H$9:$AD$1008,7,0),""),"")</f>
        <v/>
      </c>
      <c r="X19" s="4">
        <f>LEN(W19)</f>
        <v>0</v>
      </c>
    </row>
    <row r="20" spans="1:24" ht="20.100000000000001" customHeight="1" x14ac:dyDescent="0.25">
      <c r="A20" s="68" t="s">
        <v>41</v>
      </c>
      <c r="B20" s="593" t="s">
        <v>49</v>
      </c>
      <c r="C20" s="594"/>
      <c r="D20" s="594"/>
      <c r="E20" s="594"/>
      <c r="F20" s="594"/>
      <c r="G20" s="594"/>
      <c r="H20" s="594"/>
      <c r="I20" s="595" t="str">
        <f>IFERROR(IF($AB$4&gt;=1,VLOOKUP($AB$4,'R-7'!$H$9:$AD$1008,5,0),""),"")</f>
        <v/>
      </c>
      <c r="J20" s="595"/>
      <c r="K20" s="595"/>
      <c r="L20" s="595"/>
      <c r="M20" s="595"/>
      <c r="N20" s="595"/>
      <c r="O20" s="595"/>
      <c r="P20" s="595"/>
      <c r="Q20" s="595"/>
      <c r="R20" s="595"/>
      <c r="S20" s="595"/>
      <c r="T20" s="595"/>
      <c r="U20" s="572"/>
      <c r="V20" s="69"/>
    </row>
    <row r="21" spans="1:24" ht="5.0999999999999996" customHeight="1" x14ac:dyDescent="0.25">
      <c r="A21" s="592" t="s">
        <v>42</v>
      </c>
      <c r="B21" s="585"/>
      <c r="C21" s="585"/>
      <c r="D21" s="585"/>
      <c r="E21" s="571"/>
      <c r="F21" s="571"/>
      <c r="G21" s="571"/>
      <c r="H21" s="571"/>
      <c r="I21" s="585"/>
      <c r="J21" s="585"/>
      <c r="K21" s="585"/>
      <c r="L21" s="585"/>
      <c r="M21" s="585"/>
      <c r="N21" s="585"/>
      <c r="O21" s="571"/>
      <c r="P21" s="571"/>
      <c r="Q21" s="571"/>
      <c r="R21" s="571"/>
      <c r="S21" s="585"/>
      <c r="T21" s="585"/>
      <c r="U21" s="585"/>
      <c r="V21" s="598"/>
    </row>
    <row r="22" spans="1:24" ht="20.100000000000001" customHeight="1" x14ac:dyDescent="0.25">
      <c r="A22" s="592"/>
      <c r="B22" s="599" t="s">
        <v>173</v>
      </c>
      <c r="C22" s="599"/>
      <c r="D22" s="600"/>
      <c r="E22" s="70" t="str">
        <f>IFERROR(IF(W18&gt;=1,(IF(X18&gt;=4,LEFT(RIGHT(W18,4),1),"")),""),"")</f>
        <v/>
      </c>
      <c r="F22" s="70" t="str">
        <f>IFERROR(IF(W18&gt;=1,(IF(X18&gt;=3,LEFT(RIGHT(W18,3),1),"")),""),"")</f>
        <v/>
      </c>
      <c r="G22" s="70" t="str">
        <f>IFERROR(IF(W18&gt;=1,(IF(X18&gt;=2,LEFT(RIGHT(W18,2),1),"")),""),"")</f>
        <v/>
      </c>
      <c r="H22" s="70" t="str">
        <f>IFERROR(IF(W18&gt;=1,(IF(X18&gt;=1,RIGHT(W18,1),"")),""),"")</f>
        <v/>
      </c>
      <c r="I22" s="71"/>
      <c r="J22" s="72"/>
      <c r="K22" s="72"/>
      <c r="L22" s="73" t="s">
        <v>43</v>
      </c>
      <c r="M22" s="599" t="s">
        <v>174</v>
      </c>
      <c r="N22" s="600"/>
      <c r="O22" s="74" t="str">
        <f>IFERROR(IF(W19&gt;=1,(IF(X19&gt;=4,LEFT(RIGHT(W19,4),1),"")),""),"")</f>
        <v/>
      </c>
      <c r="P22" s="70" t="str">
        <f>IFERROR(IF(W19&gt;=1,(IF(X19&gt;=3,LEFT(RIGHT(W19,3),1),"")),""),"")</f>
        <v/>
      </c>
      <c r="Q22" s="70" t="str">
        <f>IFERROR(IF(W19&gt;=1,(IF(X19&gt;=2,LEFT(RIGHT(W19,2),1),"")),""),"")</f>
        <v/>
      </c>
      <c r="R22" s="74" t="str">
        <f>IFERROR(IF(W19&gt;=1,(IF(X19&gt;=1,RIGHT(W19,1),"")),""),"")</f>
        <v/>
      </c>
      <c r="S22" s="75"/>
      <c r="T22" s="72"/>
      <c r="U22" s="76"/>
      <c r="V22" s="598"/>
    </row>
    <row r="23" spans="1:24" ht="5.0999999999999996" customHeight="1" x14ac:dyDescent="0.25">
      <c r="A23" s="592"/>
      <c r="B23" s="570"/>
      <c r="C23" s="570"/>
      <c r="D23" s="570"/>
      <c r="E23" s="571"/>
      <c r="F23" s="571"/>
      <c r="G23" s="571"/>
      <c r="H23" s="571"/>
      <c r="I23" s="570"/>
      <c r="J23" s="570"/>
      <c r="K23" s="570"/>
      <c r="L23" s="570"/>
      <c r="M23" s="570"/>
      <c r="N23" s="570"/>
      <c r="O23" s="571"/>
      <c r="P23" s="571"/>
      <c r="Q23" s="571"/>
      <c r="R23" s="571"/>
      <c r="S23" s="570"/>
      <c r="T23" s="570"/>
      <c r="U23" s="570"/>
      <c r="V23" s="598"/>
    </row>
    <row r="24" spans="1:24" ht="20.100000000000001" customHeight="1" x14ac:dyDescent="0.25">
      <c r="A24" s="68" t="s">
        <v>44</v>
      </c>
      <c r="B24" s="605" t="s">
        <v>83</v>
      </c>
      <c r="C24" s="605"/>
      <c r="D24" s="605"/>
      <c r="E24" s="605"/>
      <c r="F24" s="605"/>
      <c r="G24" s="605"/>
      <c r="H24" s="605"/>
      <c r="I24" s="605"/>
      <c r="J24" s="606"/>
      <c r="K24" s="595" t="str">
        <f>IFERROR(IF($AB$4&gt;=1,VLOOKUP($AB$4,'R-7'!$H$9:$AD$1008,8,0),""),"")</f>
        <v/>
      </c>
      <c r="L24" s="595"/>
      <c r="M24" s="595"/>
      <c r="N24" s="595"/>
      <c r="O24" s="595"/>
      <c r="P24" s="595"/>
      <c r="Q24" s="595"/>
      <c r="R24" s="595"/>
      <c r="S24" s="595"/>
      <c r="T24" s="595"/>
      <c r="U24" s="595"/>
      <c r="V24" s="595"/>
    </row>
    <row r="25" spans="1:24" ht="33.75" customHeight="1" x14ac:dyDescent="0.25">
      <c r="A25" s="607" t="s">
        <v>175</v>
      </c>
      <c r="B25" s="607"/>
      <c r="C25" s="607"/>
      <c r="D25" s="607"/>
      <c r="E25" s="607"/>
      <c r="F25" s="607"/>
      <c r="G25" s="607"/>
      <c r="H25" s="607"/>
      <c r="I25" s="607"/>
      <c r="J25" s="607"/>
      <c r="K25" s="607"/>
      <c r="L25" s="607"/>
      <c r="M25" s="607"/>
      <c r="N25" s="607"/>
      <c r="O25" s="607"/>
      <c r="P25" s="607"/>
      <c r="Q25" s="607"/>
      <c r="R25" s="607"/>
      <c r="S25" s="607"/>
      <c r="T25" s="607"/>
      <c r="U25" s="608"/>
      <c r="V25" s="77"/>
    </row>
    <row r="26" spans="1:24" ht="20.100000000000001" customHeight="1" x14ac:dyDescent="0.25">
      <c r="A26" s="68" t="s">
        <v>40</v>
      </c>
      <c r="B26" s="593" t="s">
        <v>48</v>
      </c>
      <c r="C26" s="594"/>
      <c r="D26" s="594"/>
      <c r="E26" s="595" t="str">
        <f>IFERROR(IF($AB$4&gt;=1,VLOOKUP($AB$4,'R-7'!$H$9:$AD$1008,9,0),""),"")</f>
        <v/>
      </c>
      <c r="F26" s="595"/>
      <c r="G26" s="595"/>
      <c r="H26" s="595"/>
      <c r="I26" s="595"/>
      <c r="J26" s="595"/>
      <c r="K26" s="595"/>
      <c r="L26" s="595"/>
      <c r="M26" s="595"/>
      <c r="N26" s="595"/>
      <c r="O26" s="595"/>
      <c r="P26" s="595"/>
      <c r="Q26" s="595"/>
      <c r="R26" s="595"/>
      <c r="S26" s="595"/>
      <c r="T26" s="595"/>
      <c r="U26" s="572"/>
      <c r="V26" s="69"/>
    </row>
    <row r="27" spans="1:24" ht="20.100000000000001" customHeight="1" x14ac:dyDescent="0.25">
      <c r="A27" s="68" t="s">
        <v>41</v>
      </c>
      <c r="B27" s="593" t="s">
        <v>49</v>
      </c>
      <c r="C27" s="594"/>
      <c r="D27" s="594"/>
      <c r="E27" s="594"/>
      <c r="F27" s="594"/>
      <c r="G27" s="594"/>
      <c r="H27" s="594"/>
      <c r="I27" s="595" t="str">
        <f>IFERROR(IF($AB$4&gt;=1,VLOOKUP($AB$4,'R-7'!$H$9:$AD$1008,10,0),""),"")</f>
        <v/>
      </c>
      <c r="J27" s="595"/>
      <c r="K27" s="595"/>
      <c r="L27" s="595"/>
      <c r="M27" s="595"/>
      <c r="N27" s="595"/>
      <c r="O27" s="595"/>
      <c r="P27" s="595"/>
      <c r="Q27" s="595"/>
      <c r="R27" s="595"/>
      <c r="S27" s="595"/>
      <c r="T27" s="595"/>
      <c r="U27" s="572"/>
      <c r="V27" s="69"/>
      <c r="W27" s="4" t="str">
        <f>IFERROR(IF($AB$4&gt;=1,VLOOKUP($AB$4,'R-7'!$H$9:$AD$1008,11,0),""),"")</f>
        <v/>
      </c>
      <c r="X27" s="4">
        <f>LEN(W27)</f>
        <v>0</v>
      </c>
    </row>
    <row r="28" spans="1:24" ht="5.0999999999999996" customHeight="1" x14ac:dyDescent="0.25">
      <c r="A28" s="592" t="s">
        <v>42</v>
      </c>
      <c r="B28" s="585"/>
      <c r="C28" s="585"/>
      <c r="D28" s="585"/>
      <c r="E28" s="571"/>
      <c r="F28" s="571"/>
      <c r="G28" s="571"/>
      <c r="H28" s="571"/>
      <c r="I28" s="585"/>
      <c r="J28" s="585"/>
      <c r="K28" s="585"/>
      <c r="L28" s="585"/>
      <c r="M28" s="585"/>
      <c r="N28" s="585"/>
      <c r="O28" s="571"/>
      <c r="P28" s="571"/>
      <c r="Q28" s="571"/>
      <c r="R28" s="571"/>
      <c r="S28" s="585"/>
      <c r="T28" s="585"/>
      <c r="U28" s="585"/>
      <c r="V28" s="598"/>
    </row>
    <row r="29" spans="1:24" ht="20.100000000000001" customHeight="1" x14ac:dyDescent="0.25">
      <c r="A29" s="592"/>
      <c r="B29" s="599" t="s">
        <v>173</v>
      </c>
      <c r="C29" s="599"/>
      <c r="D29" s="600"/>
      <c r="E29" s="70" t="str">
        <f>IFERROR(IF(W27&gt;=1,(IF(X27&gt;=4,LEFT(RIGHT(W27,4),1),"")),""),"")</f>
        <v/>
      </c>
      <c r="F29" s="70" t="str">
        <f>IFERROR(IF(W27&gt;=1,(IF(X27&gt;=3,LEFT(RIGHT(W27,3),1),"")),""),"")</f>
        <v/>
      </c>
      <c r="G29" s="70" t="str">
        <f>IFERROR(IF(W27&gt;=1,(IF(X27&gt;=2,LEFT(RIGHT(W27,2),1),"")),""),"")</f>
        <v/>
      </c>
      <c r="H29" s="70" t="str">
        <f>IFERROR(IF(W27&gt;=1,(IF(X27&gt;=1,RIGHT(W27,1),"")),""),"")</f>
        <v/>
      </c>
      <c r="I29" s="71"/>
      <c r="J29" s="72"/>
      <c r="K29" s="72"/>
      <c r="L29" s="73" t="s">
        <v>43</v>
      </c>
      <c r="M29" s="599" t="s">
        <v>174</v>
      </c>
      <c r="N29" s="600"/>
      <c r="O29" s="74" t="str">
        <f>IFERROR(IF(W29&gt;=1,(IF(X29&gt;=4,LEFT(RIGHT(W29,4),1),"")),""),"")</f>
        <v/>
      </c>
      <c r="P29" s="70" t="str">
        <f>IFERROR(IF(W29&gt;=1,(IF(X29&gt;=3,LEFT(RIGHT(W29,3),1),"")),""),"")</f>
        <v/>
      </c>
      <c r="Q29" s="70" t="str">
        <f>IFERROR(IF(W29&gt;=1,(IF(X29&gt;=2,LEFT(RIGHT(W29,2),1),"")),""),"")</f>
        <v/>
      </c>
      <c r="R29" s="74" t="str">
        <f>IFERROR(IF(W29&gt;=1,(IF(X29&gt;=1,RIGHT(W29,1),"")),""),"")</f>
        <v/>
      </c>
      <c r="S29" s="75"/>
      <c r="T29" s="72"/>
      <c r="U29" s="76"/>
      <c r="V29" s="598"/>
      <c r="W29" s="4" t="str">
        <f>IFERROR(IF($AB$4&gt;=1,VLOOKUP($AB$4,'R-7'!$H$9:$AD$1008,12,0),""),"")</f>
        <v/>
      </c>
      <c r="X29" s="4">
        <f>LEN(W29)</f>
        <v>0</v>
      </c>
    </row>
    <row r="30" spans="1:24" ht="5.0999999999999996" customHeight="1" x14ac:dyDescent="0.25">
      <c r="A30" s="592"/>
      <c r="B30" s="570"/>
      <c r="C30" s="570"/>
      <c r="D30" s="570"/>
      <c r="E30" s="571"/>
      <c r="F30" s="571"/>
      <c r="G30" s="571"/>
      <c r="H30" s="571"/>
      <c r="I30" s="570"/>
      <c r="J30" s="570"/>
      <c r="K30" s="570"/>
      <c r="L30" s="570"/>
      <c r="M30" s="570"/>
      <c r="N30" s="570"/>
      <c r="O30" s="571"/>
      <c r="P30" s="571"/>
      <c r="Q30" s="571"/>
      <c r="R30" s="571"/>
      <c r="S30" s="570"/>
      <c r="T30" s="570"/>
      <c r="U30" s="570"/>
      <c r="V30" s="598"/>
    </row>
    <row r="31" spans="1:24" ht="20.100000000000001" customHeight="1" x14ac:dyDescent="0.25">
      <c r="A31" s="68" t="s">
        <v>44</v>
      </c>
      <c r="B31" s="605" t="s">
        <v>83</v>
      </c>
      <c r="C31" s="605"/>
      <c r="D31" s="605"/>
      <c r="E31" s="605"/>
      <c r="F31" s="605"/>
      <c r="G31" s="605"/>
      <c r="H31" s="605"/>
      <c r="I31" s="605"/>
      <c r="J31" s="606"/>
      <c r="K31" s="595" t="str">
        <f>IFERROR(IF($AB$4&gt;=1,VLOOKUP($AB$4,'R-7'!$H$9:$AD$1008,13,0),""),"")</f>
        <v/>
      </c>
      <c r="L31" s="595"/>
      <c r="M31" s="595"/>
      <c r="N31" s="595"/>
      <c r="O31" s="595"/>
      <c r="P31" s="595"/>
      <c r="Q31" s="595"/>
      <c r="R31" s="595"/>
      <c r="S31" s="595"/>
      <c r="T31" s="595"/>
      <c r="U31" s="595"/>
      <c r="V31" s="595"/>
    </row>
    <row r="32" spans="1:24" ht="20.100000000000001" customHeight="1" x14ac:dyDescent="0.25">
      <c r="A32" s="78" t="s">
        <v>45</v>
      </c>
      <c r="B32" s="619" t="s">
        <v>176</v>
      </c>
      <c r="C32" s="620"/>
      <c r="D32" s="620"/>
      <c r="E32" s="620"/>
      <c r="F32" s="620"/>
      <c r="G32" s="620"/>
      <c r="H32" s="620"/>
      <c r="I32" s="620"/>
      <c r="J32" s="620"/>
      <c r="K32" s="620"/>
      <c r="L32" s="620"/>
      <c r="M32" s="620"/>
      <c r="N32" s="620"/>
      <c r="O32" s="620"/>
      <c r="P32" s="620"/>
      <c r="Q32" s="620"/>
      <c r="R32" s="620"/>
      <c r="S32" s="620"/>
      <c r="T32" s="620"/>
      <c r="U32" s="620"/>
      <c r="V32" s="620"/>
    </row>
    <row r="33" spans="1:22" ht="20.100000000000001" customHeight="1" x14ac:dyDescent="0.25">
      <c r="A33" s="79"/>
      <c r="B33" s="615" t="str">
        <f>IFERROR(IF($AB$4&gt;=1,VLOOKUP($AB$4,'R-7'!$H$9:$AD$1008,14,0),""),"")</f>
        <v/>
      </c>
      <c r="C33" s="615"/>
      <c r="D33" s="615"/>
      <c r="E33" s="615"/>
      <c r="F33" s="615"/>
      <c r="G33" s="615"/>
      <c r="H33" s="615"/>
      <c r="I33" s="615"/>
      <c r="J33" s="615"/>
      <c r="K33" s="615"/>
      <c r="L33" s="615"/>
      <c r="M33" s="615"/>
      <c r="N33" s="615"/>
      <c r="O33" s="615"/>
      <c r="P33" s="615"/>
      <c r="Q33" s="615"/>
      <c r="R33" s="615"/>
      <c r="S33" s="615"/>
      <c r="T33" s="615"/>
      <c r="U33" s="615"/>
      <c r="V33" s="616"/>
    </row>
    <row r="34" spans="1:22" ht="20.100000000000001" customHeight="1" x14ac:dyDescent="0.25">
      <c r="A34" s="80"/>
      <c r="B34" s="617"/>
      <c r="C34" s="617"/>
      <c r="D34" s="617"/>
      <c r="E34" s="617"/>
      <c r="F34" s="617"/>
      <c r="G34" s="617"/>
      <c r="H34" s="617"/>
      <c r="I34" s="617"/>
      <c r="J34" s="617"/>
      <c r="K34" s="617"/>
      <c r="L34" s="617"/>
      <c r="M34" s="617"/>
      <c r="N34" s="617"/>
      <c r="O34" s="617"/>
      <c r="P34" s="617"/>
      <c r="Q34" s="617"/>
      <c r="R34" s="617"/>
      <c r="S34" s="617"/>
      <c r="T34" s="617"/>
      <c r="U34" s="617"/>
      <c r="V34" s="618"/>
    </row>
    <row r="35" spans="1:22" x14ac:dyDescent="0.25">
      <c r="A35" s="81"/>
      <c r="B35" s="81"/>
      <c r="C35" s="81"/>
      <c r="D35" s="81"/>
      <c r="E35" s="81"/>
      <c r="F35" s="81"/>
      <c r="G35" s="81"/>
      <c r="H35" s="81"/>
      <c r="I35" s="81"/>
      <c r="J35" s="81"/>
      <c r="K35" s="81"/>
      <c r="L35" s="81"/>
      <c r="M35" s="81"/>
      <c r="N35" s="81"/>
      <c r="O35" s="81"/>
      <c r="P35" s="81"/>
      <c r="Q35" s="81"/>
      <c r="R35" s="81"/>
      <c r="S35" s="81"/>
      <c r="T35" s="81"/>
      <c r="U35" s="81"/>
      <c r="V35" s="81"/>
    </row>
    <row r="36" spans="1:22" x14ac:dyDescent="0.25">
      <c r="A36" s="81"/>
      <c r="B36" s="81"/>
      <c r="C36" s="81"/>
      <c r="D36" s="81"/>
      <c r="E36" s="81"/>
      <c r="F36" s="81"/>
      <c r="G36" s="81"/>
      <c r="H36" s="81"/>
      <c r="I36" s="81"/>
      <c r="J36" s="81"/>
      <c r="K36" s="81"/>
      <c r="L36" s="81"/>
      <c r="M36" s="81"/>
      <c r="N36" s="81"/>
      <c r="O36" s="81"/>
      <c r="P36" s="81"/>
      <c r="Q36" s="81"/>
      <c r="R36" s="81"/>
      <c r="S36" s="81"/>
      <c r="T36" s="81"/>
      <c r="U36" s="81"/>
      <c r="V36" s="81"/>
    </row>
    <row r="37" spans="1:22" x14ac:dyDescent="0.25">
      <c r="A37" s="81"/>
      <c r="B37" s="81"/>
      <c r="C37" s="81"/>
      <c r="D37" s="81"/>
      <c r="E37" s="81"/>
      <c r="F37" s="81"/>
      <c r="G37" s="81"/>
      <c r="H37" s="81"/>
      <c r="I37" s="81"/>
      <c r="J37" s="81"/>
      <c r="K37" s="81"/>
      <c r="L37" s="81"/>
      <c r="M37" s="81"/>
      <c r="N37" s="81"/>
      <c r="O37" s="81"/>
      <c r="P37" s="81"/>
      <c r="Q37" s="81"/>
      <c r="R37" s="81"/>
      <c r="S37" s="81"/>
      <c r="T37" s="81"/>
      <c r="U37" s="81"/>
      <c r="V37" s="81"/>
    </row>
    <row r="38" spans="1:22" x14ac:dyDescent="0.25">
      <c r="A38" s="81"/>
      <c r="B38" s="81"/>
      <c r="C38" s="81"/>
      <c r="D38" s="81"/>
      <c r="E38" s="81"/>
      <c r="F38" s="81"/>
      <c r="G38" s="81"/>
      <c r="H38" s="81"/>
      <c r="I38" s="81"/>
      <c r="J38" s="81"/>
      <c r="K38" s="81"/>
      <c r="L38" s="81"/>
      <c r="M38" s="81"/>
      <c r="N38" s="81"/>
      <c r="O38" s="81"/>
      <c r="P38" s="81"/>
      <c r="Q38" s="81"/>
      <c r="R38" s="81"/>
      <c r="S38" s="81"/>
      <c r="T38" s="81"/>
      <c r="U38" s="81"/>
      <c r="V38" s="81"/>
    </row>
    <row r="39" spans="1:22" x14ac:dyDescent="0.25">
      <c r="A39" s="81"/>
      <c r="B39" s="81"/>
      <c r="C39" s="81"/>
      <c r="D39" s="81"/>
      <c r="E39" s="81"/>
      <c r="F39" s="81"/>
      <c r="G39" s="81"/>
      <c r="H39" s="81"/>
      <c r="I39" s="81"/>
      <c r="J39" s="81"/>
      <c r="K39" s="81"/>
      <c r="L39" s="81"/>
      <c r="M39" s="81"/>
      <c r="N39" s="81"/>
      <c r="O39" s="81"/>
      <c r="P39" s="81"/>
      <c r="Q39" s="81"/>
      <c r="R39" s="81"/>
      <c r="S39" s="81"/>
      <c r="T39" s="81"/>
      <c r="U39" s="81"/>
      <c r="V39" s="81"/>
    </row>
    <row r="40" spans="1:22" x14ac:dyDescent="0.25">
      <c r="A40" s="81"/>
      <c r="B40" s="81"/>
      <c r="C40" s="81"/>
      <c r="D40" s="81"/>
      <c r="E40" s="81"/>
      <c r="F40" s="81"/>
      <c r="G40" s="81"/>
      <c r="H40" s="81"/>
      <c r="I40" s="81"/>
      <c r="J40" s="81"/>
      <c r="K40" s="81"/>
      <c r="L40" s="81"/>
      <c r="M40" s="81"/>
      <c r="N40" s="81"/>
      <c r="O40" s="81"/>
      <c r="P40" s="81"/>
      <c r="Q40" s="81"/>
      <c r="R40" s="81"/>
      <c r="S40" s="81"/>
      <c r="T40" s="81"/>
      <c r="U40" s="81"/>
      <c r="V40" s="81"/>
    </row>
    <row r="41" spans="1:22" x14ac:dyDescent="0.25">
      <c r="A41" s="81"/>
      <c r="B41" s="81"/>
      <c r="C41" s="81"/>
      <c r="D41" s="81"/>
      <c r="E41" s="81"/>
      <c r="F41" s="81"/>
      <c r="G41" s="81"/>
      <c r="H41" s="81"/>
      <c r="I41" s="81"/>
      <c r="J41" s="81"/>
      <c r="K41" s="81"/>
      <c r="L41" s="81"/>
      <c r="M41" s="81"/>
      <c r="N41" s="81"/>
      <c r="O41" s="81"/>
      <c r="P41" s="81"/>
      <c r="Q41" s="81"/>
      <c r="R41" s="81"/>
      <c r="S41" s="81"/>
      <c r="T41" s="81"/>
      <c r="U41" s="81"/>
      <c r="V41" s="81"/>
    </row>
    <row r="42" spans="1:22" x14ac:dyDescent="0.25">
      <c r="A42" s="81"/>
      <c r="B42" s="81"/>
      <c r="C42" s="81"/>
      <c r="D42" s="81"/>
      <c r="E42" s="81"/>
      <c r="F42" s="81"/>
      <c r="G42" s="81"/>
      <c r="H42" s="81"/>
      <c r="I42" s="81"/>
      <c r="J42" s="81"/>
      <c r="K42" s="81"/>
      <c r="L42" s="81"/>
      <c r="M42" s="81"/>
      <c r="N42" s="81"/>
      <c r="O42" s="81"/>
      <c r="P42" s="81"/>
      <c r="Q42" s="81"/>
      <c r="R42" s="81"/>
      <c r="S42" s="81"/>
      <c r="T42" s="81"/>
      <c r="U42" s="81"/>
      <c r="V42" s="81"/>
    </row>
    <row r="43" spans="1:22" x14ac:dyDescent="0.25">
      <c r="A43" s="81"/>
      <c r="B43" s="81"/>
      <c r="C43" s="81"/>
      <c r="D43" s="81"/>
      <c r="E43" s="81"/>
      <c r="F43" s="81"/>
      <c r="G43" s="81"/>
      <c r="H43" s="81"/>
      <c r="I43" s="81"/>
      <c r="J43" s="81"/>
      <c r="K43" s="81"/>
      <c r="L43" s="81"/>
      <c r="M43" s="81"/>
      <c r="N43" s="81"/>
      <c r="O43" s="81"/>
      <c r="P43" s="81"/>
      <c r="Q43" s="81"/>
      <c r="R43" s="81"/>
      <c r="S43" s="81"/>
      <c r="T43" s="81"/>
      <c r="U43" s="81"/>
      <c r="V43" s="81"/>
    </row>
    <row r="44" spans="1:22" x14ac:dyDescent="0.25">
      <c r="A44" s="81"/>
      <c r="B44" s="81"/>
      <c r="C44" s="81"/>
      <c r="D44" s="81"/>
      <c r="E44" s="81"/>
      <c r="F44" s="81"/>
      <c r="G44" s="81"/>
      <c r="H44" s="81"/>
      <c r="I44" s="81"/>
      <c r="J44" s="81"/>
      <c r="K44" s="81"/>
      <c r="L44" s="81"/>
      <c r="M44" s="81"/>
      <c r="N44" s="81"/>
      <c r="O44" s="81"/>
      <c r="P44" s="81"/>
      <c r="Q44" s="81"/>
      <c r="R44" s="81"/>
      <c r="S44" s="81"/>
      <c r="T44" s="81"/>
      <c r="U44" s="81"/>
      <c r="V44" s="81"/>
    </row>
    <row r="45" spans="1:22" x14ac:dyDescent="0.25">
      <c r="A45" s="81"/>
      <c r="B45" s="81"/>
      <c r="C45" s="81"/>
      <c r="D45" s="81"/>
      <c r="E45" s="81"/>
      <c r="F45" s="81"/>
      <c r="G45" s="81"/>
      <c r="H45" s="81"/>
      <c r="I45" s="81"/>
      <c r="J45" s="81"/>
      <c r="K45" s="81"/>
      <c r="L45" s="81"/>
      <c r="M45" s="81"/>
      <c r="N45" s="81"/>
      <c r="O45" s="81"/>
      <c r="P45" s="81"/>
      <c r="Q45" s="81"/>
      <c r="R45" s="81"/>
      <c r="S45" s="81"/>
      <c r="T45" s="81"/>
      <c r="U45" s="81"/>
      <c r="V45" s="81"/>
    </row>
    <row r="46" spans="1:22" x14ac:dyDescent="0.25">
      <c r="A46" s="81"/>
      <c r="B46" s="81"/>
      <c r="C46" s="81"/>
      <c r="D46" s="81"/>
      <c r="E46" s="81"/>
      <c r="F46" s="81"/>
      <c r="G46" s="81"/>
      <c r="H46" s="81"/>
      <c r="I46" s="81"/>
      <c r="J46" s="81"/>
      <c r="K46" s="81"/>
      <c r="L46" s="81"/>
      <c r="M46" s="81"/>
      <c r="N46" s="81"/>
      <c r="O46" s="81"/>
      <c r="P46" s="81"/>
      <c r="Q46" s="81"/>
      <c r="R46" s="81"/>
      <c r="S46" s="81"/>
      <c r="T46" s="81"/>
      <c r="U46" s="81"/>
      <c r="V46" s="81"/>
    </row>
    <row r="47" spans="1:22" x14ac:dyDescent="0.25">
      <c r="A47" s="81"/>
      <c r="B47" s="81"/>
      <c r="C47" s="81"/>
      <c r="D47" s="81"/>
      <c r="E47" s="81"/>
      <c r="F47" s="81"/>
      <c r="G47" s="81"/>
      <c r="H47" s="81"/>
      <c r="I47" s="81"/>
      <c r="J47" s="81"/>
      <c r="K47" s="81"/>
      <c r="L47" s="81"/>
      <c r="M47" s="81"/>
      <c r="N47" s="81"/>
      <c r="O47" s="81"/>
      <c r="P47" s="81"/>
      <c r="Q47" s="81"/>
      <c r="R47" s="81"/>
      <c r="S47" s="81"/>
      <c r="T47" s="81"/>
      <c r="U47" s="81"/>
      <c r="V47" s="81"/>
    </row>
    <row r="48" spans="1:22" x14ac:dyDescent="0.25">
      <c r="A48" s="81"/>
      <c r="B48" s="81"/>
      <c r="C48" s="81"/>
      <c r="D48" s="81"/>
      <c r="E48" s="81"/>
      <c r="F48" s="81"/>
      <c r="G48" s="81"/>
      <c r="H48" s="81"/>
      <c r="I48" s="81"/>
      <c r="J48" s="81"/>
      <c r="K48" s="81"/>
      <c r="L48" s="81"/>
      <c r="M48" s="81"/>
      <c r="N48" s="81"/>
      <c r="O48" s="81"/>
      <c r="P48" s="81"/>
      <c r="Q48" s="81"/>
      <c r="R48" s="81"/>
      <c r="S48" s="81"/>
      <c r="T48" s="81"/>
      <c r="U48" s="81"/>
      <c r="V48" s="81"/>
    </row>
    <row r="49" spans="1:23" x14ac:dyDescent="0.25">
      <c r="A49" s="81"/>
      <c r="B49" s="81"/>
      <c r="C49" s="81"/>
      <c r="D49" s="81"/>
      <c r="E49" s="81"/>
      <c r="F49" s="81"/>
      <c r="G49" s="81"/>
      <c r="H49" s="81"/>
      <c r="I49" s="81"/>
      <c r="J49" s="81"/>
      <c r="K49" s="81"/>
      <c r="L49" s="81"/>
      <c r="M49" s="81"/>
      <c r="N49" s="81"/>
      <c r="O49" s="81"/>
      <c r="P49" s="81"/>
      <c r="Q49" s="81"/>
      <c r="R49" s="81"/>
      <c r="S49" s="81"/>
      <c r="T49" s="81"/>
      <c r="U49" s="81"/>
      <c r="V49" s="81"/>
    </row>
    <row r="50" spans="1:23" x14ac:dyDescent="0.25">
      <c r="A50" s="81"/>
      <c r="B50" s="81"/>
      <c r="C50" s="81"/>
      <c r="D50" s="81"/>
      <c r="E50" s="81"/>
      <c r="F50" s="81"/>
      <c r="G50" s="81"/>
      <c r="H50" s="81"/>
      <c r="I50" s="81"/>
      <c r="J50" s="81"/>
      <c r="K50" s="81"/>
      <c r="L50" s="81"/>
      <c r="M50" s="81"/>
      <c r="N50" s="81"/>
      <c r="O50" s="81"/>
      <c r="P50" s="81"/>
      <c r="Q50" s="81"/>
      <c r="R50" s="81"/>
      <c r="S50" s="81"/>
      <c r="T50" s="81"/>
      <c r="U50" s="81"/>
      <c r="V50" s="81"/>
    </row>
    <row r="51" spans="1:23" ht="15.75" thickBot="1" x14ac:dyDescent="0.3">
      <c r="A51" s="81"/>
      <c r="B51" s="81"/>
      <c r="C51" s="81"/>
      <c r="D51" s="81"/>
      <c r="E51" s="81"/>
      <c r="F51" s="81"/>
      <c r="G51" s="81"/>
      <c r="H51" s="81"/>
      <c r="I51" s="81"/>
      <c r="J51" s="81"/>
      <c r="K51" s="81"/>
      <c r="L51" s="81"/>
      <c r="M51" s="81"/>
      <c r="N51" s="81"/>
      <c r="O51" s="81"/>
      <c r="P51" s="81"/>
      <c r="Q51" s="81"/>
      <c r="R51" s="81"/>
      <c r="S51" s="81"/>
      <c r="T51" s="81"/>
      <c r="U51" s="81"/>
      <c r="V51" s="81"/>
    </row>
    <row r="52" spans="1:23" ht="20.100000000000001" customHeight="1" x14ac:dyDescent="0.25">
      <c r="A52" s="621" t="s">
        <v>177</v>
      </c>
      <c r="B52" s="622"/>
      <c r="C52" s="622"/>
      <c r="D52" s="622"/>
      <c r="E52" s="622"/>
      <c r="F52" s="622"/>
      <c r="G52" s="622"/>
      <c r="H52" s="622"/>
      <c r="I52" s="622"/>
      <c r="J52" s="622"/>
      <c r="K52" s="622"/>
      <c r="L52" s="622"/>
      <c r="M52" s="622"/>
      <c r="N52" s="622"/>
      <c r="O52" s="622"/>
      <c r="P52" s="622"/>
      <c r="Q52" s="622"/>
      <c r="R52" s="622"/>
      <c r="S52" s="622"/>
      <c r="T52" s="622"/>
      <c r="U52" s="622"/>
      <c r="V52" s="623"/>
    </row>
    <row r="53" spans="1:23" ht="20.100000000000001" customHeight="1" x14ac:dyDescent="0.25">
      <c r="A53" s="624"/>
      <c r="B53" s="599"/>
      <c r="C53" s="599"/>
      <c r="D53" s="599"/>
      <c r="E53" s="599"/>
      <c r="F53" s="599"/>
      <c r="G53" s="599"/>
      <c r="H53" s="599"/>
      <c r="I53" s="599"/>
      <c r="J53" s="599"/>
      <c r="K53" s="599"/>
      <c r="L53" s="599"/>
      <c r="M53" s="599"/>
      <c r="N53" s="599"/>
      <c r="O53" s="599"/>
      <c r="P53" s="599"/>
      <c r="Q53" s="599"/>
      <c r="R53" s="599"/>
      <c r="S53" s="599"/>
      <c r="T53" s="599"/>
      <c r="U53" s="599"/>
      <c r="V53" s="625"/>
    </row>
    <row r="54" spans="1:23" ht="20.100000000000001" customHeight="1" x14ac:dyDescent="0.25">
      <c r="A54" s="624"/>
      <c r="B54" s="599"/>
      <c r="C54" s="599"/>
      <c r="D54" s="599"/>
      <c r="E54" s="599"/>
      <c r="F54" s="599"/>
      <c r="G54" s="599"/>
      <c r="H54" s="599"/>
      <c r="I54" s="599"/>
      <c r="J54" s="599"/>
      <c r="K54" s="599"/>
      <c r="L54" s="599"/>
      <c r="M54" s="599"/>
      <c r="N54" s="599"/>
      <c r="O54" s="599"/>
      <c r="P54" s="599"/>
      <c r="Q54" s="599"/>
      <c r="R54" s="599"/>
      <c r="S54" s="599"/>
      <c r="T54" s="599"/>
      <c r="U54" s="599"/>
      <c r="V54" s="625"/>
    </row>
    <row r="55" spans="1:23" ht="20.100000000000001" customHeight="1" x14ac:dyDescent="0.25">
      <c r="A55" s="624"/>
      <c r="B55" s="599"/>
      <c r="C55" s="599"/>
      <c r="D55" s="599"/>
      <c r="E55" s="599"/>
      <c r="F55" s="599"/>
      <c r="G55" s="599"/>
      <c r="H55" s="599"/>
      <c r="I55" s="599"/>
      <c r="J55" s="599"/>
      <c r="K55" s="599"/>
      <c r="L55" s="599"/>
      <c r="M55" s="599"/>
      <c r="N55" s="599"/>
      <c r="O55" s="599"/>
      <c r="P55" s="599"/>
      <c r="Q55" s="599"/>
      <c r="R55" s="599"/>
      <c r="S55" s="599"/>
      <c r="T55" s="599"/>
      <c r="U55" s="599"/>
      <c r="V55" s="625"/>
    </row>
    <row r="56" spans="1:23" ht="20.100000000000001" customHeight="1" x14ac:dyDescent="0.25">
      <c r="A56" s="626" t="s">
        <v>107</v>
      </c>
      <c r="B56" s="506"/>
      <c r="C56" s="579" t="str">
        <f>IFERROR(IF($AB$4&gt;=1,HOME!AG8,""),"")</f>
        <v/>
      </c>
      <c r="D56" s="579"/>
      <c r="E56" s="579"/>
      <c r="F56" s="579"/>
      <c r="G56" s="579"/>
      <c r="H56" s="579"/>
      <c r="I56" s="82"/>
      <c r="J56" s="83"/>
      <c r="K56" s="83"/>
      <c r="L56" s="83"/>
      <c r="M56" s="83"/>
      <c r="N56" s="83"/>
      <c r="O56" s="83"/>
      <c r="P56" s="83"/>
      <c r="Q56" s="83"/>
      <c r="R56" s="83"/>
      <c r="S56" s="83"/>
      <c r="T56" s="83"/>
      <c r="U56" s="83"/>
      <c r="V56" s="84"/>
    </row>
    <row r="57" spans="1:23" ht="20.100000000000001" customHeight="1" thickBot="1" x14ac:dyDescent="0.3">
      <c r="A57" s="580" t="s">
        <v>108</v>
      </c>
      <c r="B57" s="581"/>
      <c r="C57" s="582" t="str">
        <f>IFERROR(IF($AB$4&gt;=1,VLOOKUP($AB$4,'R-7'!$H$9:$AD$1008,2,0),""),"")</f>
        <v/>
      </c>
      <c r="D57" s="582"/>
      <c r="E57" s="582"/>
      <c r="F57" s="582"/>
      <c r="G57" s="582"/>
      <c r="H57" s="582"/>
      <c r="I57" s="85"/>
      <c r="J57" s="86"/>
      <c r="K57" s="86"/>
      <c r="L57" s="86"/>
      <c r="M57" s="86"/>
      <c r="N57" s="86"/>
      <c r="O57" s="583" t="s">
        <v>109</v>
      </c>
      <c r="P57" s="583"/>
      <c r="Q57" s="583"/>
      <c r="R57" s="583"/>
      <c r="S57" s="583"/>
      <c r="T57" s="583"/>
      <c r="U57" s="583"/>
      <c r="V57" s="87"/>
    </row>
    <row r="58" spans="1:23" ht="20.100000000000001" customHeight="1" x14ac:dyDescent="0.25">
      <c r="A58" s="373" t="s">
        <v>110</v>
      </c>
      <c r="B58" s="374"/>
      <c r="C58" s="374"/>
      <c r="D58" s="374"/>
      <c r="E58" s="374"/>
      <c r="F58" s="374"/>
      <c r="G58" s="374"/>
      <c r="H58" s="374"/>
      <c r="I58" s="374"/>
      <c r="J58" s="374"/>
      <c r="K58" s="374"/>
      <c r="L58" s="374"/>
      <c r="M58" s="374"/>
      <c r="N58" s="374"/>
      <c r="O58" s="374"/>
      <c r="P58" s="374"/>
      <c r="Q58" s="374"/>
      <c r="R58" s="374"/>
      <c r="S58" s="374"/>
      <c r="T58" s="374"/>
      <c r="U58" s="374"/>
      <c r="V58" s="375"/>
    </row>
    <row r="59" spans="1:23" ht="30" customHeight="1" x14ac:dyDescent="0.25">
      <c r="A59" s="609" t="str">
        <f>IFERROR(IF($AB$4&gt;=1,VLOOKUP($AB$4,'R-7'!$H$9:$AD$1008,23,0),""),"")</f>
        <v/>
      </c>
      <c r="B59" s="610"/>
      <c r="C59" s="610"/>
      <c r="D59" s="610"/>
      <c r="E59" s="610"/>
      <c r="F59" s="610"/>
      <c r="G59" s="610"/>
      <c r="H59" s="610"/>
      <c r="I59" s="610"/>
      <c r="J59" s="610"/>
      <c r="K59" s="610"/>
      <c r="L59" s="610"/>
      <c r="M59" s="610"/>
      <c r="N59" s="610"/>
      <c r="O59" s="610"/>
      <c r="P59" s="610"/>
      <c r="Q59" s="610"/>
      <c r="R59" s="610"/>
      <c r="S59" s="610"/>
      <c r="T59" s="610"/>
      <c r="U59" s="610"/>
      <c r="V59" s="611"/>
    </row>
    <row r="60" spans="1:23" ht="30" customHeight="1" thickBot="1" x14ac:dyDescent="0.3">
      <c r="A60" s="612"/>
      <c r="B60" s="613"/>
      <c r="C60" s="613"/>
      <c r="D60" s="613"/>
      <c r="E60" s="613"/>
      <c r="F60" s="613"/>
      <c r="G60" s="613"/>
      <c r="H60" s="613"/>
      <c r="I60" s="613"/>
      <c r="J60" s="613"/>
      <c r="K60" s="613"/>
      <c r="L60" s="613"/>
      <c r="M60" s="613"/>
      <c r="N60" s="613"/>
      <c r="O60" s="613"/>
      <c r="P60" s="613"/>
      <c r="Q60" s="613"/>
      <c r="R60" s="613"/>
      <c r="S60" s="613"/>
      <c r="T60" s="613"/>
      <c r="U60" s="613"/>
      <c r="V60" s="614"/>
    </row>
    <row r="61" spans="1:23" ht="20.100000000000001" customHeight="1" x14ac:dyDescent="0.25">
      <c r="A61" s="402" t="s">
        <v>111</v>
      </c>
      <c r="B61" s="403"/>
      <c r="C61" s="403"/>
      <c r="D61" s="403"/>
      <c r="E61" s="403"/>
      <c r="F61" s="403"/>
      <c r="G61" s="403"/>
      <c r="H61" s="403"/>
      <c r="I61" s="403"/>
      <c r="J61" s="403"/>
      <c r="K61" s="403"/>
      <c r="L61" s="403"/>
      <c r="M61" s="403"/>
      <c r="N61" s="403"/>
      <c r="O61" s="403"/>
      <c r="P61" s="403"/>
      <c r="Q61" s="403"/>
      <c r="R61" s="403"/>
      <c r="S61" s="403"/>
      <c r="T61" s="403"/>
      <c r="U61" s="403"/>
      <c r="V61" s="404"/>
    </row>
    <row r="62" spans="1:23" ht="20.100000000000001" customHeight="1" x14ac:dyDescent="0.25">
      <c r="A62" s="576" t="s">
        <v>112</v>
      </c>
      <c r="B62" s="577"/>
      <c r="C62" s="577"/>
      <c r="D62" s="577"/>
      <c r="E62" s="577"/>
      <c r="F62" s="577"/>
      <c r="G62" s="577"/>
      <c r="H62" s="577"/>
      <c r="I62" s="577"/>
      <c r="J62" s="577"/>
      <c r="K62" s="577"/>
      <c r="L62" s="577"/>
      <c r="M62" s="577"/>
      <c r="N62" s="577"/>
      <c r="O62" s="577"/>
      <c r="P62" s="577"/>
      <c r="Q62" s="577"/>
      <c r="R62" s="577"/>
      <c r="S62" s="577"/>
      <c r="T62" s="577"/>
      <c r="U62" s="577"/>
      <c r="V62" s="578"/>
      <c r="W62" s="4" t="s">
        <v>61</v>
      </c>
    </row>
    <row r="63" spans="1:23" ht="20.100000000000001" customHeight="1" x14ac:dyDescent="0.25">
      <c r="A63" s="88"/>
      <c r="B63" s="577" t="s">
        <v>113</v>
      </c>
      <c r="C63" s="577"/>
      <c r="D63" s="577"/>
      <c r="E63" s="407" t="str">
        <f>IFERROR(IF($AB$4&gt;=1,E19,""),"")</f>
        <v/>
      </c>
      <c r="F63" s="407"/>
      <c r="G63" s="407"/>
      <c r="H63" s="407"/>
      <c r="I63" s="407"/>
      <c r="J63" s="407"/>
      <c r="K63" s="407"/>
      <c r="L63" s="407"/>
      <c r="M63" s="82" t="s">
        <v>179</v>
      </c>
      <c r="N63" s="407" t="str">
        <f>IFERROR(IF($AB$4&gt;=1,VLOOKUP($AB$4,'R-7'!$H$9:$AD$1008,17,0),""),"")</f>
        <v/>
      </c>
      <c r="O63" s="407"/>
      <c r="P63" s="407"/>
      <c r="Q63" s="407"/>
      <c r="R63" s="407"/>
      <c r="S63" s="577" t="s">
        <v>178</v>
      </c>
      <c r="T63" s="577"/>
      <c r="U63" s="577"/>
      <c r="V63" s="578"/>
    </row>
    <row r="64" spans="1:23" ht="35.1" customHeight="1" x14ac:dyDescent="0.25">
      <c r="A64" s="629" t="s">
        <v>296</v>
      </c>
      <c r="B64" s="630"/>
      <c r="C64" s="630"/>
      <c r="D64" s="630"/>
      <c r="E64" s="630"/>
      <c r="F64" s="630"/>
      <c r="G64" s="630"/>
      <c r="H64" s="630"/>
      <c r="I64" s="630"/>
      <c r="J64" s="630"/>
      <c r="K64" s="630"/>
      <c r="L64" s="630"/>
      <c r="M64" s="630"/>
      <c r="N64" s="630"/>
      <c r="O64" s="630"/>
      <c r="P64" s="630"/>
      <c r="Q64" s="630"/>
      <c r="R64" s="630"/>
      <c r="S64" s="630"/>
      <c r="T64" s="630"/>
      <c r="U64" s="630"/>
      <c r="V64" s="631"/>
    </row>
    <row r="65" spans="1:22" ht="35.1" customHeight="1" x14ac:dyDescent="0.25">
      <c r="A65" s="629" t="s">
        <v>180</v>
      </c>
      <c r="B65" s="630"/>
      <c r="C65" s="630"/>
      <c r="D65" s="630"/>
      <c r="E65" s="630"/>
      <c r="F65" s="630"/>
      <c r="G65" s="630"/>
      <c r="H65" s="630"/>
      <c r="I65" s="630"/>
      <c r="J65" s="630"/>
      <c r="K65" s="630"/>
      <c r="L65" s="630"/>
      <c r="M65" s="630"/>
      <c r="N65" s="630"/>
      <c r="O65" s="630"/>
      <c r="P65" s="630"/>
      <c r="Q65" s="630"/>
      <c r="R65" s="630"/>
      <c r="S65" s="630"/>
      <c r="T65" s="630"/>
      <c r="U65" s="630"/>
      <c r="V65" s="631"/>
    </row>
    <row r="66" spans="1:22" ht="35.1" customHeight="1" x14ac:dyDescent="0.25">
      <c r="A66" s="626"/>
      <c r="B66" s="506"/>
      <c r="C66" s="506"/>
      <c r="D66" s="506"/>
      <c r="E66" s="506"/>
      <c r="F66" s="506"/>
      <c r="G66" s="506"/>
      <c r="H66" s="506"/>
      <c r="I66" s="506"/>
      <c r="J66" s="506"/>
      <c r="K66" s="506"/>
      <c r="L66" s="506"/>
      <c r="M66" s="506"/>
      <c r="N66" s="506"/>
      <c r="O66" s="506"/>
      <c r="P66" s="506"/>
      <c r="Q66" s="506"/>
      <c r="R66" s="506"/>
      <c r="S66" s="506"/>
      <c r="T66" s="506"/>
      <c r="U66" s="506"/>
      <c r="V66" s="635"/>
    </row>
    <row r="67" spans="1:22" ht="20.100000000000001" customHeight="1" x14ac:dyDescent="0.25">
      <c r="A67" s="88" t="s">
        <v>107</v>
      </c>
      <c r="B67" s="83"/>
      <c r="C67" s="577"/>
      <c r="D67" s="577"/>
      <c r="E67" s="577"/>
      <c r="F67" s="577"/>
      <c r="G67" s="83"/>
      <c r="H67" s="83"/>
      <c r="I67" s="83"/>
      <c r="J67" s="83"/>
      <c r="K67" s="83"/>
      <c r="L67" s="83"/>
      <c r="M67" s="83"/>
      <c r="N67" s="83"/>
      <c r="O67" s="83"/>
      <c r="P67" s="83"/>
      <c r="Q67" s="83"/>
      <c r="R67" s="83"/>
      <c r="S67" s="83"/>
      <c r="T67" s="83"/>
      <c r="U67" s="83"/>
      <c r="V67" s="84"/>
    </row>
    <row r="68" spans="1:22" ht="20.100000000000001" customHeight="1" thickBot="1" x14ac:dyDescent="0.3">
      <c r="A68" s="89" t="s">
        <v>108</v>
      </c>
      <c r="B68" s="86"/>
      <c r="C68" s="583"/>
      <c r="D68" s="583"/>
      <c r="E68" s="583"/>
      <c r="F68" s="583"/>
      <c r="G68" s="636" t="s">
        <v>181</v>
      </c>
      <c r="H68" s="636"/>
      <c r="I68" s="636"/>
      <c r="J68" s="636"/>
      <c r="K68" s="636"/>
      <c r="L68" s="636"/>
      <c r="M68" s="636"/>
      <c r="N68" s="637" t="s">
        <v>182</v>
      </c>
      <c r="O68" s="637"/>
      <c r="P68" s="637"/>
      <c r="Q68" s="637"/>
      <c r="R68" s="637"/>
      <c r="S68" s="637"/>
      <c r="T68" s="637"/>
      <c r="U68" s="637"/>
      <c r="V68" s="87"/>
    </row>
    <row r="69" spans="1:22" ht="35.25" customHeight="1" x14ac:dyDescent="0.25">
      <c r="A69" s="632" t="s">
        <v>183</v>
      </c>
      <c r="B69" s="633"/>
      <c r="C69" s="633"/>
      <c r="D69" s="633"/>
      <c r="E69" s="633"/>
      <c r="F69" s="633"/>
      <c r="G69" s="633"/>
      <c r="H69" s="633"/>
      <c r="I69" s="633"/>
      <c r="J69" s="633"/>
      <c r="K69" s="633"/>
      <c r="L69" s="633"/>
      <c r="M69" s="633"/>
      <c r="N69" s="633"/>
      <c r="O69" s="633"/>
      <c r="P69" s="633"/>
      <c r="Q69" s="633"/>
      <c r="R69" s="633"/>
      <c r="S69" s="633"/>
      <c r="T69" s="633"/>
      <c r="U69" s="633"/>
      <c r="V69" s="634"/>
    </row>
    <row r="70" spans="1:22" ht="20.100000000000001" customHeight="1" x14ac:dyDescent="0.25">
      <c r="A70" s="627" t="s">
        <v>113</v>
      </c>
      <c r="B70" s="628"/>
      <c r="C70" s="628"/>
      <c r="D70" s="628"/>
      <c r="E70" s="595" t="str">
        <f>IFERROR(IF($AB$4&gt;=1,E63,""),"")</f>
        <v/>
      </c>
      <c r="F70" s="595"/>
      <c r="G70" s="595"/>
      <c r="H70" s="595"/>
      <c r="I70" s="595"/>
      <c r="J70" s="595"/>
      <c r="K70" s="595"/>
      <c r="L70" s="595"/>
      <c r="M70" s="595"/>
      <c r="N70" s="628" t="s">
        <v>184</v>
      </c>
      <c r="O70" s="628"/>
      <c r="P70" s="628"/>
      <c r="Q70" s="628"/>
      <c r="R70" s="628"/>
      <c r="S70" s="414" t="s">
        <v>290</v>
      </c>
      <c r="T70" s="415"/>
      <c r="U70" s="415"/>
      <c r="V70" s="416"/>
    </row>
    <row r="71" spans="1:22" ht="20.100000000000001" customHeight="1" x14ac:dyDescent="0.25">
      <c r="A71" s="90" t="s">
        <v>148</v>
      </c>
      <c r="B71" s="91"/>
      <c r="C71" s="91"/>
      <c r="D71" s="91"/>
      <c r="E71" s="91"/>
      <c r="F71" s="91"/>
      <c r="G71" s="91"/>
      <c r="H71" s="91"/>
      <c r="I71" s="91"/>
      <c r="J71" s="91"/>
      <c r="K71" s="91"/>
      <c r="L71" s="91"/>
      <c r="M71" s="91" t="s">
        <v>106</v>
      </c>
      <c r="N71" s="91"/>
      <c r="O71" s="572" t="str">
        <f>IFERROR(IF($AB$4&gt;=1,VLOOKUP($AB$4,'R-7'!$H$9:$AD$1008,15,0),""),"")</f>
        <v/>
      </c>
      <c r="P71" s="573"/>
      <c r="Q71" s="573"/>
      <c r="R71" s="574"/>
      <c r="S71" s="417"/>
      <c r="T71" s="418"/>
      <c r="U71" s="418"/>
      <c r="V71" s="419"/>
    </row>
    <row r="72" spans="1:22" ht="20.100000000000001" customHeight="1" x14ac:dyDescent="0.25">
      <c r="A72" s="638" t="s">
        <v>76</v>
      </c>
      <c r="B72" s="639"/>
      <c r="C72" s="639"/>
      <c r="D72" s="639"/>
      <c r="E72" s="572" t="str">
        <f>IFERROR(IF($AB$4&gt;=1,VLOOKUP($AB$4,'R-7'!$H$9:$AD$1008,16,0),""),"")</f>
        <v/>
      </c>
      <c r="F72" s="573"/>
      <c r="G72" s="573"/>
      <c r="H72" s="573"/>
      <c r="I72" s="573"/>
      <c r="J72" s="573"/>
      <c r="K72" s="573"/>
      <c r="L72" s="573"/>
      <c r="M72" s="573"/>
      <c r="N72" s="573"/>
      <c r="O72" s="573"/>
      <c r="P72" s="573"/>
      <c r="Q72" s="573"/>
      <c r="R72" s="574"/>
      <c r="S72" s="417"/>
      <c r="T72" s="418"/>
      <c r="U72" s="418"/>
      <c r="V72" s="419"/>
    </row>
    <row r="73" spans="1:22" ht="20.100000000000001" customHeight="1" x14ac:dyDescent="0.25">
      <c r="A73" s="627" t="s">
        <v>77</v>
      </c>
      <c r="B73" s="628"/>
      <c r="C73" s="572" t="str">
        <f>IFERROR(IF($AB$4&gt;=1,VLOOKUP($AB$4,'R-7'!$H$9:$AD$1008,17,0),""),"")</f>
        <v/>
      </c>
      <c r="D73" s="573"/>
      <c r="E73" s="573"/>
      <c r="F73" s="573"/>
      <c r="G73" s="573"/>
      <c r="H73" s="573"/>
      <c r="I73" s="573"/>
      <c r="J73" s="573"/>
      <c r="K73" s="573"/>
      <c r="L73" s="573"/>
      <c r="M73" s="573"/>
      <c r="N73" s="573"/>
      <c r="O73" s="573"/>
      <c r="P73" s="573"/>
      <c r="Q73" s="573"/>
      <c r="R73" s="574"/>
      <c r="S73" s="420"/>
      <c r="T73" s="421"/>
      <c r="U73" s="421"/>
      <c r="V73" s="422"/>
    </row>
    <row r="74" spans="1:22" ht="20.100000000000001" customHeight="1" x14ac:dyDescent="0.25">
      <c r="A74" s="627" t="s">
        <v>58</v>
      </c>
      <c r="B74" s="628"/>
      <c r="C74" s="572" t="str">
        <f>IFERROR(IF($AB$4&gt;=1,VLOOKUP($AB$4,'R-7'!$H$9:$AD$1008,18,0),""),"")</f>
        <v/>
      </c>
      <c r="D74" s="573"/>
      <c r="E74" s="573"/>
      <c r="F74" s="573"/>
      <c r="G74" s="573"/>
      <c r="H74" s="573"/>
      <c r="I74" s="573"/>
      <c r="J74" s="573"/>
      <c r="K74" s="574"/>
      <c r="L74" s="644" t="s">
        <v>56</v>
      </c>
      <c r="M74" s="644"/>
      <c r="N74" s="644"/>
      <c r="O74" s="572" t="str">
        <f>IFERROR(IF($AB$4&gt;=1,VLOOKUP($AB$4,'R-7'!$H$9:$AD$1008,22,0),""),"")</f>
        <v/>
      </c>
      <c r="P74" s="573"/>
      <c r="Q74" s="573"/>
      <c r="R74" s="573"/>
      <c r="S74" s="573"/>
      <c r="T74" s="573"/>
      <c r="U74" s="573"/>
      <c r="V74" s="575"/>
    </row>
    <row r="75" spans="1:22" ht="20.100000000000001" customHeight="1" x14ac:dyDescent="0.25">
      <c r="A75" s="627" t="s">
        <v>3</v>
      </c>
      <c r="B75" s="628"/>
      <c r="C75" s="572" t="str">
        <f>IFERROR(IF($AB$4&gt;=1,VLOOKUP($AB$4,'R-7'!$H$9:$AD$1008,19,0),""),"")</f>
        <v/>
      </c>
      <c r="D75" s="573"/>
      <c r="E75" s="573"/>
      <c r="F75" s="573"/>
      <c r="G75" s="573"/>
      <c r="H75" s="573"/>
      <c r="I75" s="573"/>
      <c r="J75" s="574"/>
      <c r="K75" s="644" t="s">
        <v>78</v>
      </c>
      <c r="L75" s="644"/>
      <c r="M75" s="644"/>
      <c r="N75" s="644"/>
      <c r="O75" s="644"/>
      <c r="P75" s="572" t="str">
        <f>IFERROR(IF($AB$4&gt;=1,VLOOKUP($AB$4,'R-7'!$H$9:$AD$1008,21,0),""),"")</f>
        <v/>
      </c>
      <c r="Q75" s="573"/>
      <c r="R75" s="573"/>
      <c r="S75" s="573"/>
      <c r="T75" s="573"/>
      <c r="U75" s="573"/>
      <c r="V75" s="575"/>
    </row>
    <row r="76" spans="1:22" ht="51.95" customHeight="1" x14ac:dyDescent="0.25">
      <c r="A76" s="624" t="s">
        <v>294</v>
      </c>
      <c r="B76" s="599"/>
      <c r="C76" s="599"/>
      <c r="D76" s="599"/>
      <c r="E76" s="599"/>
      <c r="F76" s="599"/>
      <c r="G76" s="599"/>
      <c r="H76" s="599"/>
      <c r="I76" s="599"/>
      <c r="J76" s="599"/>
      <c r="K76" s="599"/>
      <c r="L76" s="599"/>
      <c r="M76" s="599"/>
      <c r="N76" s="599"/>
      <c r="O76" s="599"/>
      <c r="P76" s="599"/>
      <c r="Q76" s="599"/>
      <c r="R76" s="599"/>
      <c r="S76" s="599"/>
      <c r="T76" s="599"/>
      <c r="U76" s="599"/>
      <c r="V76" s="625"/>
    </row>
    <row r="77" spans="1:22" ht="20.100000000000001" customHeight="1" x14ac:dyDescent="0.25">
      <c r="A77" s="626" t="s">
        <v>158</v>
      </c>
      <c r="B77" s="506"/>
      <c r="C77" s="506"/>
      <c r="D77" s="506"/>
      <c r="E77" s="506"/>
      <c r="F77" s="506"/>
      <c r="G77" s="506"/>
      <c r="H77" s="506"/>
      <c r="I77" s="506"/>
      <c r="J77" s="506"/>
      <c r="K77" s="506"/>
      <c r="L77" s="506"/>
      <c r="M77" s="506"/>
      <c r="N77" s="506"/>
      <c r="O77" s="506"/>
      <c r="P77" s="506"/>
      <c r="Q77" s="506"/>
      <c r="R77" s="506"/>
      <c r="S77" s="506"/>
      <c r="T77" s="506"/>
      <c r="U77" s="506"/>
      <c r="V77" s="635"/>
    </row>
    <row r="78" spans="1:22" ht="20.100000000000001" customHeight="1" x14ac:dyDescent="0.25">
      <c r="A78" s="88" t="s">
        <v>108</v>
      </c>
      <c r="B78" s="83"/>
      <c r="C78" s="83"/>
      <c r="D78" s="83"/>
      <c r="E78" s="83"/>
      <c r="F78" s="83"/>
      <c r="G78" s="83"/>
      <c r="H78" s="83"/>
      <c r="I78" s="83"/>
      <c r="J78" s="83"/>
      <c r="K78" s="83"/>
      <c r="L78" s="83"/>
      <c r="M78" s="83"/>
      <c r="N78" s="83"/>
      <c r="O78" s="83"/>
      <c r="P78" s="83"/>
      <c r="Q78" s="83"/>
      <c r="R78" s="83"/>
      <c r="S78" s="83"/>
      <c r="T78" s="83"/>
      <c r="U78" s="83"/>
      <c r="V78" s="84"/>
    </row>
    <row r="79" spans="1:22" ht="20.100000000000001" customHeight="1" x14ac:dyDescent="0.25">
      <c r="A79" s="88"/>
      <c r="B79" s="83"/>
      <c r="C79" s="83"/>
      <c r="D79" s="83"/>
      <c r="E79" s="83"/>
      <c r="F79" s="83"/>
      <c r="G79" s="83"/>
      <c r="H79" s="83"/>
      <c r="I79" s="83"/>
      <c r="J79" s="83"/>
      <c r="K79" s="83"/>
      <c r="L79" s="83"/>
      <c r="M79" s="83" t="s">
        <v>150</v>
      </c>
      <c r="N79" s="83"/>
      <c r="O79" s="83"/>
      <c r="P79" s="83"/>
      <c r="Q79" s="83"/>
      <c r="R79" s="83"/>
      <c r="S79" s="83"/>
      <c r="T79" s="83"/>
      <c r="U79" s="83"/>
      <c r="V79" s="84"/>
    </row>
    <row r="80" spans="1:22" ht="20.100000000000001" customHeight="1" thickBot="1" x14ac:dyDescent="0.3">
      <c r="A80" s="89"/>
      <c r="B80" s="86"/>
      <c r="C80" s="86"/>
      <c r="D80" s="86"/>
      <c r="E80" s="86"/>
      <c r="F80" s="86"/>
      <c r="G80" s="86"/>
      <c r="H80" s="86"/>
      <c r="I80" s="86"/>
      <c r="J80" s="86"/>
      <c r="K80" s="86" t="s">
        <v>151</v>
      </c>
      <c r="L80" s="86"/>
      <c r="M80" s="86"/>
      <c r="N80" s="86"/>
      <c r="O80" s="86"/>
      <c r="P80" s="86"/>
      <c r="Q80" s="86"/>
      <c r="R80" s="86"/>
      <c r="S80" s="86"/>
      <c r="T80" s="86"/>
      <c r="U80" s="86"/>
      <c r="V80" s="87"/>
    </row>
    <row r="81" spans="1:22" ht="20.100000000000001" customHeight="1" x14ac:dyDescent="0.25">
      <c r="A81" s="641" t="s">
        <v>185</v>
      </c>
      <c r="B81" s="641"/>
      <c r="C81" s="641"/>
      <c r="D81" s="641"/>
      <c r="E81" s="641"/>
      <c r="F81" s="641"/>
      <c r="G81" s="641"/>
      <c r="H81" s="641"/>
      <c r="I81" s="641"/>
      <c r="J81" s="641"/>
      <c r="K81" s="641"/>
      <c r="L81" s="641"/>
      <c r="M81" s="641"/>
      <c r="N81" s="641"/>
      <c r="O81" s="641"/>
      <c r="P81" s="641"/>
      <c r="Q81" s="641"/>
      <c r="R81" s="641"/>
      <c r="S81" s="641"/>
      <c r="T81" s="641"/>
      <c r="U81" s="641"/>
      <c r="V81" s="641"/>
    </row>
    <row r="82" spans="1:22" ht="20.100000000000001" customHeight="1" x14ac:dyDescent="0.25">
      <c r="A82" s="92" t="s">
        <v>186</v>
      </c>
      <c r="B82" s="92"/>
      <c r="C82" s="92"/>
      <c r="D82" s="92"/>
      <c r="E82" s="92"/>
      <c r="F82" s="92"/>
      <c r="G82" s="92"/>
      <c r="H82" s="92"/>
      <c r="I82" s="92"/>
      <c r="J82" s="92"/>
      <c r="K82" s="92"/>
      <c r="L82" s="92"/>
      <c r="M82" s="92"/>
      <c r="N82" s="83" t="s">
        <v>108</v>
      </c>
      <c r="O82" s="92"/>
      <c r="P82" s="92"/>
      <c r="Q82" s="92"/>
      <c r="R82" s="92"/>
      <c r="S82" s="92"/>
      <c r="T82" s="92"/>
      <c r="U82" s="92"/>
      <c r="V82" s="92"/>
    </row>
    <row r="83" spans="1:22" ht="20.100000000000001" customHeight="1" x14ac:dyDescent="0.25">
      <c r="A83" s="92"/>
      <c r="B83" s="577" t="s">
        <v>113</v>
      </c>
      <c r="C83" s="577"/>
      <c r="D83" s="577"/>
      <c r="E83" s="577"/>
      <c r="F83" s="642" t="str">
        <f>IFERROR(IF($AB$4&gt;=1,E63,""),"")</f>
        <v/>
      </c>
      <c r="G83" s="642"/>
      <c r="H83" s="642"/>
      <c r="I83" s="642"/>
      <c r="J83" s="642"/>
      <c r="K83" s="642"/>
      <c r="L83" s="642"/>
      <c r="M83" s="642"/>
      <c r="N83" s="642"/>
      <c r="O83" s="641" t="s">
        <v>188</v>
      </c>
      <c r="P83" s="641"/>
      <c r="Q83" s="641"/>
      <c r="R83" s="641"/>
      <c r="S83" s="641"/>
      <c r="T83" s="641"/>
      <c r="U83" s="641"/>
      <c r="V83" s="641"/>
    </row>
    <row r="84" spans="1:22" ht="20.100000000000001" customHeight="1" x14ac:dyDescent="0.25">
      <c r="A84" s="93"/>
      <c r="B84" s="93"/>
      <c r="C84" s="643" t="s">
        <v>187</v>
      </c>
      <c r="D84" s="643"/>
      <c r="E84" s="643"/>
      <c r="F84" s="643"/>
      <c r="G84" s="643"/>
      <c r="H84" s="643"/>
      <c r="I84" s="643"/>
      <c r="J84" s="643"/>
      <c r="K84" s="643"/>
      <c r="L84" s="643"/>
      <c r="M84" s="643"/>
      <c r="N84" s="643"/>
      <c r="O84" s="643"/>
      <c r="P84" s="643"/>
      <c r="Q84" s="93"/>
      <c r="R84" s="93"/>
      <c r="S84" s="93"/>
      <c r="T84" s="93"/>
      <c r="U84" s="93"/>
      <c r="V84" s="93"/>
    </row>
    <row r="85" spans="1:22" ht="20.100000000000001" customHeight="1" x14ac:dyDescent="0.25">
      <c r="A85" s="93"/>
      <c r="B85" s="93"/>
      <c r="C85" s="93"/>
      <c r="D85" s="93"/>
      <c r="E85" s="93"/>
      <c r="F85" s="93"/>
      <c r="G85" s="93"/>
      <c r="H85" s="93"/>
      <c r="I85" s="93"/>
      <c r="J85" s="93"/>
      <c r="K85" s="93"/>
      <c r="L85" s="93"/>
      <c r="M85" s="93"/>
      <c r="N85" s="93"/>
      <c r="O85" s="93"/>
      <c r="P85" s="93"/>
      <c r="Q85" s="93"/>
      <c r="R85" s="93"/>
      <c r="S85" s="93"/>
      <c r="T85" s="93"/>
      <c r="U85" s="93"/>
      <c r="V85" s="93"/>
    </row>
    <row r="86" spans="1:22" ht="20.100000000000001" customHeight="1" x14ac:dyDescent="0.25">
      <c r="A86" s="93"/>
      <c r="B86" s="93"/>
      <c r="C86" s="93"/>
      <c r="D86" s="93"/>
      <c r="E86" s="93"/>
      <c r="F86" s="93"/>
      <c r="G86" s="93"/>
      <c r="H86" s="93"/>
      <c r="I86" s="93"/>
      <c r="J86" s="93"/>
      <c r="K86" s="93"/>
      <c r="L86" s="93"/>
      <c r="M86" s="93"/>
      <c r="N86" s="640" t="s">
        <v>156</v>
      </c>
      <c r="O86" s="640"/>
      <c r="P86" s="640"/>
      <c r="Q86" s="640"/>
      <c r="R86" s="640"/>
      <c r="S86" s="640"/>
      <c r="T86" s="640"/>
      <c r="U86" s="640"/>
      <c r="V86" s="640"/>
    </row>
    <row r="87" spans="1:22" x14ac:dyDescent="0.25">
      <c r="A87" s="81"/>
      <c r="B87" s="81"/>
      <c r="C87" s="81"/>
      <c r="D87" s="81"/>
      <c r="E87" s="81"/>
      <c r="F87" s="81"/>
      <c r="G87" s="81"/>
      <c r="H87" s="81"/>
      <c r="I87" s="81"/>
      <c r="J87" s="81"/>
      <c r="K87" s="81"/>
      <c r="L87" s="81"/>
      <c r="M87" s="81"/>
      <c r="N87" s="81"/>
      <c r="O87" s="81"/>
      <c r="P87" s="81"/>
      <c r="Q87" s="81"/>
      <c r="R87" s="81"/>
      <c r="S87" s="81"/>
      <c r="T87" s="81"/>
      <c r="U87" s="81"/>
      <c r="V87" s="81"/>
    </row>
    <row r="88" spans="1:22" x14ac:dyDescent="0.25">
      <c r="A88" s="81"/>
      <c r="B88" s="81"/>
      <c r="C88" s="81"/>
      <c r="D88" s="81"/>
      <c r="E88" s="81"/>
      <c r="F88" s="81"/>
      <c r="G88" s="81"/>
      <c r="H88" s="81"/>
      <c r="I88" s="81"/>
      <c r="J88" s="81"/>
      <c r="K88" s="81"/>
      <c r="L88" s="81"/>
      <c r="M88" s="81"/>
      <c r="N88" s="81"/>
      <c r="O88" s="81"/>
      <c r="P88" s="81"/>
      <c r="Q88" s="81"/>
      <c r="R88" s="81"/>
      <c r="S88" s="81"/>
      <c r="T88" s="81"/>
      <c r="U88" s="81"/>
      <c r="V88" s="81"/>
    </row>
    <row r="89" spans="1:22" x14ac:dyDescent="0.25">
      <c r="A89" s="94"/>
      <c r="B89" s="94"/>
      <c r="C89" s="94"/>
      <c r="D89" s="94"/>
      <c r="E89" s="94"/>
      <c r="F89" s="94"/>
      <c r="G89" s="94"/>
      <c r="H89" s="94"/>
      <c r="I89" s="94"/>
      <c r="J89" s="94"/>
      <c r="K89" s="94"/>
      <c r="L89" s="94"/>
      <c r="M89" s="94"/>
      <c r="N89" s="94"/>
      <c r="O89" s="94"/>
      <c r="P89" s="94"/>
      <c r="Q89" s="94"/>
      <c r="R89" s="94"/>
      <c r="S89" s="94"/>
      <c r="T89" s="94"/>
      <c r="U89" s="94"/>
      <c r="V89" s="94"/>
    </row>
    <row r="90" spans="1:22" x14ac:dyDescent="0.25">
      <c r="A90" s="94"/>
      <c r="B90" s="94"/>
      <c r="C90" s="94"/>
      <c r="D90" s="94"/>
      <c r="E90" s="94"/>
      <c r="F90" s="94"/>
      <c r="G90" s="94"/>
      <c r="H90" s="94"/>
      <c r="I90" s="94"/>
      <c r="J90" s="94"/>
      <c r="K90" s="94"/>
      <c r="L90" s="94"/>
      <c r="M90" s="94"/>
      <c r="N90" s="94"/>
      <c r="O90" s="94"/>
      <c r="P90" s="94"/>
      <c r="Q90" s="94"/>
      <c r="R90" s="94"/>
      <c r="S90" s="94"/>
      <c r="T90" s="94"/>
      <c r="U90" s="94"/>
      <c r="V90" s="94"/>
    </row>
    <row r="91" spans="1:22" x14ac:dyDescent="0.25">
      <c r="A91" s="94"/>
      <c r="B91" s="94"/>
      <c r="C91" s="94"/>
      <c r="D91" s="94"/>
      <c r="E91" s="94"/>
      <c r="F91" s="94"/>
      <c r="G91" s="94"/>
      <c r="H91" s="94"/>
      <c r="I91" s="94"/>
      <c r="J91" s="94"/>
      <c r="K91" s="94"/>
      <c r="L91" s="94"/>
      <c r="M91" s="94"/>
      <c r="N91" s="94"/>
      <c r="O91" s="94"/>
      <c r="P91" s="94"/>
      <c r="Q91" s="94"/>
      <c r="R91" s="94"/>
      <c r="S91" s="94"/>
      <c r="T91" s="94"/>
      <c r="U91" s="94"/>
      <c r="V91" s="94"/>
    </row>
    <row r="92" spans="1:22" x14ac:dyDescent="0.25">
      <c r="A92" s="94"/>
      <c r="B92" s="94"/>
      <c r="C92" s="94"/>
      <c r="D92" s="94"/>
      <c r="E92" s="94"/>
      <c r="F92" s="94"/>
      <c r="G92" s="94"/>
      <c r="H92" s="94"/>
      <c r="I92" s="94"/>
      <c r="J92" s="94"/>
      <c r="K92" s="94"/>
      <c r="L92" s="94"/>
      <c r="M92" s="94"/>
      <c r="N92" s="94"/>
      <c r="O92" s="94"/>
      <c r="P92" s="94"/>
      <c r="Q92" s="94"/>
      <c r="R92" s="94"/>
      <c r="S92" s="94"/>
      <c r="T92" s="94"/>
      <c r="U92" s="94"/>
      <c r="V92" s="94"/>
    </row>
    <row r="93" spans="1:22" x14ac:dyDescent="0.25">
      <c r="A93" s="94"/>
      <c r="B93" s="94"/>
      <c r="C93" s="94"/>
      <c r="D93" s="94"/>
      <c r="E93" s="94"/>
      <c r="F93" s="94"/>
      <c r="G93" s="94"/>
      <c r="H93" s="94"/>
      <c r="I93" s="94"/>
      <c r="J93" s="94"/>
      <c r="K93" s="94"/>
      <c r="L93" s="94"/>
      <c r="M93" s="94"/>
      <c r="N93" s="94"/>
      <c r="O93" s="94"/>
      <c r="P93" s="94"/>
      <c r="Q93" s="94"/>
      <c r="R93" s="94"/>
      <c r="S93" s="94"/>
      <c r="T93" s="94"/>
      <c r="U93" s="94"/>
      <c r="V93" s="94"/>
    </row>
    <row r="94" spans="1:22" x14ac:dyDescent="0.25">
      <c r="A94" s="94"/>
      <c r="B94" s="94"/>
      <c r="C94" s="94"/>
      <c r="D94" s="94"/>
      <c r="E94" s="94"/>
      <c r="F94" s="94"/>
      <c r="G94" s="94"/>
      <c r="H94" s="94"/>
      <c r="I94" s="94"/>
      <c r="J94" s="94"/>
      <c r="K94" s="94"/>
      <c r="L94" s="94"/>
      <c r="M94" s="94"/>
      <c r="N94" s="94"/>
      <c r="O94" s="94"/>
      <c r="P94" s="94"/>
      <c r="Q94" s="94"/>
      <c r="R94" s="94"/>
      <c r="S94" s="94"/>
      <c r="T94" s="94"/>
      <c r="U94" s="94"/>
      <c r="V94" s="94"/>
    </row>
    <row r="95" spans="1:22" x14ac:dyDescent="0.25">
      <c r="A95" s="94"/>
      <c r="B95" s="94"/>
      <c r="C95" s="94"/>
      <c r="D95" s="94"/>
      <c r="E95" s="94"/>
      <c r="F95" s="94"/>
      <c r="G95" s="94"/>
      <c r="H95" s="94"/>
      <c r="I95" s="94"/>
      <c r="J95" s="94"/>
      <c r="K95" s="94"/>
      <c r="L95" s="94"/>
      <c r="M95" s="94"/>
      <c r="N95" s="94"/>
      <c r="O95" s="94"/>
      <c r="P95" s="94"/>
      <c r="Q95" s="94"/>
      <c r="R95" s="94"/>
      <c r="S95" s="94"/>
      <c r="T95" s="94"/>
      <c r="U95" s="94"/>
      <c r="V95" s="94"/>
    </row>
    <row r="96" spans="1:22" x14ac:dyDescent="0.25">
      <c r="A96" s="94"/>
      <c r="B96" s="94"/>
      <c r="C96" s="94"/>
      <c r="D96" s="94"/>
      <c r="E96" s="94"/>
      <c r="F96" s="94"/>
      <c r="G96" s="94"/>
      <c r="H96" s="94"/>
      <c r="I96" s="94"/>
      <c r="J96" s="94"/>
      <c r="K96" s="94"/>
      <c r="L96" s="94"/>
      <c r="M96" s="94"/>
      <c r="N96" s="94"/>
      <c r="O96" s="94"/>
      <c r="P96" s="94"/>
      <c r="Q96" s="94"/>
      <c r="R96" s="94"/>
      <c r="S96" s="94"/>
      <c r="T96" s="94"/>
      <c r="U96" s="94"/>
      <c r="V96" s="94"/>
    </row>
    <row r="97" spans="1:22" x14ac:dyDescent="0.25">
      <c r="A97" s="94"/>
      <c r="B97" s="94"/>
      <c r="C97" s="94"/>
      <c r="D97" s="94"/>
      <c r="E97" s="94"/>
      <c r="F97" s="94"/>
      <c r="G97" s="94"/>
      <c r="H97" s="94"/>
      <c r="I97" s="94"/>
      <c r="J97" s="94"/>
      <c r="K97" s="94"/>
      <c r="L97" s="94"/>
      <c r="M97" s="94"/>
      <c r="N97" s="94"/>
      <c r="O97" s="94"/>
      <c r="P97" s="94"/>
      <c r="Q97" s="94"/>
      <c r="R97" s="94"/>
      <c r="S97" s="94"/>
      <c r="T97" s="94"/>
      <c r="U97" s="94"/>
      <c r="V97" s="94"/>
    </row>
  </sheetData>
  <sheetProtection password="CD8E" sheet="1" objects="1" scenarios="1"/>
  <mergeCells count="96">
    <mergeCell ref="A72:D72"/>
    <mergeCell ref="A73:B73"/>
    <mergeCell ref="N86:V86"/>
    <mergeCell ref="A77:V77"/>
    <mergeCell ref="A81:V81"/>
    <mergeCell ref="B83:E83"/>
    <mergeCell ref="F83:N83"/>
    <mergeCell ref="O83:V83"/>
    <mergeCell ref="C84:P84"/>
    <mergeCell ref="A74:B74"/>
    <mergeCell ref="L74:N74"/>
    <mergeCell ref="A75:B75"/>
    <mergeCell ref="K75:O75"/>
    <mergeCell ref="A76:V76"/>
    <mergeCell ref="B63:D63"/>
    <mergeCell ref="E63:L63"/>
    <mergeCell ref="A70:D70"/>
    <mergeCell ref="E70:M70"/>
    <mergeCell ref="N70:R70"/>
    <mergeCell ref="A64:V64"/>
    <mergeCell ref="A65:V65"/>
    <mergeCell ref="A69:V69"/>
    <mergeCell ref="A66:V66"/>
    <mergeCell ref="G68:M68"/>
    <mergeCell ref="N68:U68"/>
    <mergeCell ref="C67:F67"/>
    <mergeCell ref="C68:F68"/>
    <mergeCell ref="B27:H27"/>
    <mergeCell ref="I27:U27"/>
    <mergeCell ref="A58:V58"/>
    <mergeCell ref="A59:V60"/>
    <mergeCell ref="A61:V61"/>
    <mergeCell ref="B33:V34"/>
    <mergeCell ref="A28:A30"/>
    <mergeCell ref="V28:V30"/>
    <mergeCell ref="B29:D29"/>
    <mergeCell ref="M29:N29"/>
    <mergeCell ref="B31:J31"/>
    <mergeCell ref="K31:V31"/>
    <mergeCell ref="B32:V32"/>
    <mergeCell ref="B28:U28"/>
    <mergeCell ref="A52:V55"/>
    <mergeCell ref="A56:B56"/>
    <mergeCell ref="B24:J24"/>
    <mergeCell ref="K24:V24"/>
    <mergeCell ref="A25:U25"/>
    <mergeCell ref="B26:D26"/>
    <mergeCell ref="E26:U26"/>
    <mergeCell ref="A1:F5"/>
    <mergeCell ref="G1:O2"/>
    <mergeCell ref="V1:V6"/>
    <mergeCell ref="A21:A23"/>
    <mergeCell ref="B19:D19"/>
    <mergeCell ref="B20:H20"/>
    <mergeCell ref="E19:U19"/>
    <mergeCell ref="A18:U18"/>
    <mergeCell ref="I20:U20"/>
    <mergeCell ref="V21:V23"/>
    <mergeCell ref="B22:D22"/>
    <mergeCell ref="M22:N22"/>
    <mergeCell ref="D6:R6"/>
    <mergeCell ref="A17:U17"/>
    <mergeCell ref="A7:U7"/>
    <mergeCell ref="V7:V8"/>
    <mergeCell ref="A8:U8"/>
    <mergeCell ref="A9:U9"/>
    <mergeCell ref="V9:V10"/>
    <mergeCell ref="C10:I10"/>
    <mergeCell ref="J10:O10"/>
    <mergeCell ref="P10:U10"/>
    <mergeCell ref="Z1:AF3"/>
    <mergeCell ref="I3:M4"/>
    <mergeCell ref="N4:U4"/>
    <mergeCell ref="AB4:AD5"/>
    <mergeCell ref="Q5:U5"/>
    <mergeCell ref="A12:S12"/>
    <mergeCell ref="A14:S14"/>
    <mergeCell ref="A16:S16"/>
    <mergeCell ref="B21:U21"/>
    <mergeCell ref="B23:U23"/>
    <mergeCell ref="B30:U30"/>
    <mergeCell ref="O71:R71"/>
    <mergeCell ref="S70:V73"/>
    <mergeCell ref="O74:V74"/>
    <mergeCell ref="P75:V75"/>
    <mergeCell ref="E72:R72"/>
    <mergeCell ref="C73:R73"/>
    <mergeCell ref="C74:K74"/>
    <mergeCell ref="C75:J75"/>
    <mergeCell ref="A62:V62"/>
    <mergeCell ref="C56:H56"/>
    <mergeCell ref="A57:B57"/>
    <mergeCell ref="C57:H57"/>
    <mergeCell ref="O57:U57"/>
    <mergeCell ref="S63:V63"/>
    <mergeCell ref="N63:R63"/>
  </mergeCells>
  <conditionalFormatting sqref="I27:U27 I20:U20">
    <cfRule type="cellIs" dxfId="23" priority="1" operator="equal">
      <formula>0</formula>
    </cfRule>
  </conditionalFormatting>
  <dataValidations count="1">
    <dataValidation type="list" allowBlank="1" showInputMessage="1" showErrorMessage="1" sqref="AB4:AD5">
      <formula1>SNB</formula1>
    </dataValidation>
  </dataValidations>
  <pageMargins left="0" right="0" top="0" bottom="0" header="0" footer="0"/>
  <pageSetup paperSize="9" orientation="portrait" r:id="rId1"/>
  <rowBreaks count="1" manualBreakCount="1">
    <brk id="51" max="22" man="1"/>
  </rowBreaks>
  <drawing r:id="rId2"/>
  <extLst>
    <ext xmlns:x14="http://schemas.microsoft.com/office/spreadsheetml/2009/9/main" uri="{78C0D931-6437-407d-A8EE-F0AAD7539E65}">
      <x14:conditionalFormattings>
        <x14:conditionalFormatting xmlns:xm="http://schemas.microsoft.com/office/excel/2006/main">
          <x14:cfRule type="expression" priority="5" id="{AA7ADABC-8E8B-4BA8-AB42-C2B2856A6E01}">
            <xm:f>'F-6'!$W$1=1</xm:f>
            <x14:dxf>
              <font>
                <color theme="0"/>
              </font>
              <fill>
                <patternFill>
                  <bgColor theme="0"/>
                </patternFill>
              </fill>
              <border>
                <left/>
                <right/>
                <top/>
                <bottom/>
                <vertical/>
                <horizontal/>
              </border>
            </x14:dxf>
          </x14:cfRule>
          <xm:sqref>A72:D72</xm:sqref>
        </x14:conditionalFormatting>
        <x14:conditionalFormatting xmlns:xm="http://schemas.microsoft.com/office/excel/2006/main">
          <x14:cfRule type="expression" priority="4" id="{012B5053-F69C-4679-A5F8-60C82EDBA722}">
            <xm:f>'F-6'!$W$1=1</xm:f>
            <x14:dxf>
              <font>
                <color theme="0"/>
              </font>
              <fill>
                <patternFill>
                  <bgColor theme="0"/>
                </patternFill>
              </fill>
              <border>
                <left/>
                <right/>
                <top/>
                <bottom/>
                <vertical/>
                <horizontal/>
              </border>
            </x14:dxf>
          </x14:cfRule>
          <xm:sqref>A73:B75</xm:sqref>
        </x14:conditionalFormatting>
        <x14:conditionalFormatting xmlns:xm="http://schemas.microsoft.com/office/excel/2006/main">
          <x14:cfRule type="expression" priority="3" id="{4932116A-F58B-4EAC-8E57-E329EFBFA08C}">
            <xm:f>'F-6'!$W$1=1</xm:f>
            <x14:dxf>
              <font>
                <color theme="0"/>
              </font>
              <fill>
                <patternFill>
                  <bgColor theme="0"/>
                </patternFill>
              </fill>
              <border>
                <left/>
                <right/>
                <top/>
                <bottom/>
                <vertical/>
                <horizontal/>
              </border>
            </x14:dxf>
          </x14:cfRule>
          <xm:sqref>L74:N74</xm:sqref>
        </x14:conditionalFormatting>
        <x14:conditionalFormatting xmlns:xm="http://schemas.microsoft.com/office/excel/2006/main">
          <x14:cfRule type="expression" priority="2" id="{19D65DF0-0AA1-4E96-9F1A-CD905E79A2F4}">
            <xm:f>'F-6'!$W$1=1</xm:f>
            <x14:dxf>
              <font>
                <color theme="0"/>
              </font>
              <fill>
                <patternFill>
                  <bgColor theme="0"/>
                </patternFill>
              </fill>
              <border>
                <left/>
                <right/>
                <top/>
                <bottom/>
                <vertical/>
                <horizontal/>
              </border>
            </x14:dxf>
          </x14:cfRule>
          <xm:sqref>K75:O75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21</vt:i4>
      </vt:variant>
    </vt:vector>
  </HeadingPairs>
  <TitlesOfParts>
    <vt:vector size="36" baseType="lpstr">
      <vt:lpstr>NIRDESH</vt:lpstr>
      <vt:lpstr>HOME</vt:lpstr>
      <vt:lpstr>M. SUCHI</vt:lpstr>
      <vt:lpstr>NEW</vt:lpstr>
      <vt:lpstr>PLAN</vt:lpstr>
      <vt:lpstr>R-6</vt:lpstr>
      <vt:lpstr>F-6</vt:lpstr>
      <vt:lpstr>R-7</vt:lpstr>
      <vt:lpstr>F-7</vt:lpstr>
      <vt:lpstr>R-8</vt:lpstr>
      <vt:lpstr>F-8</vt:lpstr>
      <vt:lpstr>R-8क</vt:lpstr>
      <vt:lpstr>F-8क</vt:lpstr>
      <vt:lpstr>I.D.</vt:lpstr>
      <vt:lpstr>REPORT</vt:lpstr>
      <vt:lpstr>'F-6'!Print_Area</vt:lpstr>
      <vt:lpstr>'F-7'!Print_Area</vt:lpstr>
      <vt:lpstr>'F-8'!Print_Area</vt:lpstr>
      <vt:lpstr>'F-8क'!Print_Area</vt:lpstr>
      <vt:lpstr>HOME!Print_Area</vt:lpstr>
      <vt:lpstr>I.D.!Print_Area</vt:lpstr>
      <vt:lpstr>PLAN!Print_Area</vt:lpstr>
      <vt:lpstr>'R-6'!Print_Area</vt:lpstr>
      <vt:lpstr>I.D.!Print_Titles</vt:lpstr>
      <vt:lpstr>आक्षेप</vt:lpstr>
      <vt:lpstr>आवेदन</vt:lpstr>
      <vt:lpstr>दिन</vt:lpstr>
      <vt:lpstr>प्राप्ति</vt:lpstr>
      <vt:lpstr>माह</vt:lpstr>
      <vt:lpstr>रिश्ता</vt:lpstr>
      <vt:lpstr>लिंग</vt:lpstr>
      <vt:lpstr>लौटाना</vt:lpstr>
      <vt:lpstr>वर्ष</vt:lpstr>
      <vt:lpstr>विकलांगता</vt:lpstr>
      <vt:lpstr>संशोधन</vt:lpstr>
      <vt:lpstr>स्थिति</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Kushalram</dc:creator>
  <cp:lastModifiedBy>Kushalram</cp:lastModifiedBy>
  <cp:lastPrinted>2020-06-16T07:15:15Z</cp:lastPrinted>
  <dcterms:created xsi:type="dcterms:W3CDTF">2020-05-28T08:07:51Z</dcterms:created>
  <dcterms:modified xsi:type="dcterms:W3CDTF">2020-06-23T11:54:16Z</dcterms:modified>
</cp:coreProperties>
</file>